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120" yWindow="105" windowWidth="15120" windowHeight="8010" tabRatio="764" activeTab="5"/>
  </bookViews>
  <sheets>
    <sheet name="9 (2)" sheetId="224" r:id="rId1"/>
    <sheet name="10 (2)" sheetId="225" r:id="rId2"/>
    <sheet name="1" sheetId="215" r:id="rId3"/>
    <sheet name="2" sheetId="216" r:id="rId4"/>
    <sheet name="3" sheetId="217" r:id="rId5"/>
    <sheet name="4" sheetId="218" r:id="rId6"/>
    <sheet name="5" sheetId="219" r:id="rId7"/>
    <sheet name="6" sheetId="210" r:id="rId8"/>
    <sheet name="7" sheetId="220" r:id="rId9"/>
    <sheet name="8" sheetId="221" r:id="rId10"/>
    <sheet name="9" sheetId="222" r:id="rId11"/>
    <sheet name="10" sheetId="223" r:id="rId12"/>
    <sheet name="приход" sheetId="141" r:id="rId13"/>
    <sheet name="расход" sheetId="140" r:id="rId14"/>
    <sheet name="ясли" sheetId="112" r:id="rId15"/>
    <sheet name="сад" sheetId="111" r:id="rId16"/>
    <sheet name="учет детей" sheetId="18" r:id="rId17"/>
    <sheet name="сводный" sheetId="115" r:id="rId18"/>
    <sheet name="отчет" sheetId="113" r:id="rId19"/>
    <sheet name="образец " sheetId="19" r:id="rId20"/>
    <sheet name="Лист1" sheetId="181" r:id="rId21"/>
    <sheet name="Лист2" sheetId="226" r:id="rId22"/>
    <sheet name="Лист3" sheetId="227" r:id="rId23"/>
  </sheets>
  <definedNames>
    <definedName name="_xlnm.Print_Titles" localSheetId="2">'1'!$13:$19</definedName>
    <definedName name="_xlnm.Print_Titles" localSheetId="11">'10'!$13:$19</definedName>
    <definedName name="_xlnm.Print_Titles" localSheetId="1">'10 (2)'!$13:$19</definedName>
    <definedName name="_xlnm.Print_Titles" localSheetId="3">'2'!$13:$19</definedName>
    <definedName name="_xlnm.Print_Titles" localSheetId="4">'3'!$13:$19</definedName>
    <definedName name="_xlnm.Print_Titles" localSheetId="5">'4'!$13:$19</definedName>
    <definedName name="_xlnm.Print_Titles" localSheetId="6">'5'!$13:$19</definedName>
    <definedName name="_xlnm.Print_Titles" localSheetId="7">'6'!$13:$19</definedName>
    <definedName name="_xlnm.Print_Titles" localSheetId="8">'7'!$13:$19</definedName>
    <definedName name="_xlnm.Print_Titles" localSheetId="9">'8'!$13:$19</definedName>
    <definedName name="_xlnm.Print_Titles" localSheetId="10">'9'!$13:$19</definedName>
    <definedName name="_xlnm.Print_Titles" localSheetId="0">'9 (2)'!$13:$19</definedName>
    <definedName name="_xlnm.Print_Titles" localSheetId="19">'образец '!$13:$19</definedName>
    <definedName name="_xlnm.Print_Area" localSheetId="2">'1'!$A$1:$CK$86</definedName>
    <definedName name="_xlnm.Print_Area" localSheetId="11">'10'!$A$1:$CJ$74</definedName>
    <definedName name="_xlnm.Print_Area" localSheetId="1">'10 (2)'!$A$1:$CH$73</definedName>
    <definedName name="_xlnm.Print_Area" localSheetId="3">'2'!$A$1:$CI$85</definedName>
    <definedName name="_xlnm.Print_Area" localSheetId="4">'3'!$A$1:$CJ$79</definedName>
    <definedName name="_xlnm.Print_Area" localSheetId="5">'4'!$A$1:$CJ$78</definedName>
    <definedName name="_xlnm.Print_Area" localSheetId="6">'5'!$A$1:$CG$81</definedName>
    <definedName name="_xlnm.Print_Area" localSheetId="7">'6'!$A$1:$CJ$80</definedName>
    <definedName name="_xlnm.Print_Area" localSheetId="8">'7'!$A$1:$CH$76</definedName>
    <definedName name="_xlnm.Print_Area" localSheetId="9">'8'!$A$1:$CJ$80</definedName>
    <definedName name="_xlnm.Print_Area" localSheetId="10">'9'!$A$1:$CG$74</definedName>
    <definedName name="_xlnm.Print_Area" localSheetId="0">'9 (2)'!$A$1:$CG$76</definedName>
    <definedName name="_xlnm.Print_Area" localSheetId="19">'образец '!$A$1:$AG$144</definedName>
    <definedName name="_xlnm.Print_Area" localSheetId="15">сад!$A$1:$P$42</definedName>
    <definedName name="_xlnm.Print_Area" localSheetId="14">ясли!$A$1:$P$38</definedName>
  </definedNames>
  <calcPr calcId="124519" fullPrecision="0"/>
</workbook>
</file>

<file path=xl/calcChain.xml><?xml version="1.0" encoding="utf-8"?>
<calcChain xmlns="http://schemas.openxmlformats.org/spreadsheetml/2006/main">
  <c r="H9" i="218"/>
  <c r="L9"/>
  <c r="AO9"/>
  <c r="L10"/>
  <c r="AO11"/>
  <c r="M43" i="215"/>
  <c r="D29" i="210"/>
  <c r="J41" i="219"/>
  <c r="BA67" i="223"/>
  <c r="BA65"/>
  <c r="BA63"/>
  <c r="BA61"/>
  <c r="BA59"/>
  <c r="BA57"/>
  <c r="BA55"/>
  <c r="BA53"/>
  <c r="BA51"/>
  <c r="BA49"/>
  <c r="BA47"/>
  <c r="BA45"/>
  <c r="BA43"/>
  <c r="BA41"/>
  <c r="BA39"/>
  <c r="BA37"/>
  <c r="BA35"/>
  <c r="BA33"/>
  <c r="BA31"/>
  <c r="BA29"/>
  <c r="BA27"/>
  <c r="BA25"/>
  <c r="BA23"/>
  <c r="BA21"/>
  <c r="BG65"/>
  <c r="BF65"/>
  <c r="BE65"/>
  <c r="BD65"/>
  <c r="BC65"/>
  <c r="BB65"/>
  <c r="AZ65"/>
  <c r="AY65"/>
  <c r="AX65"/>
  <c r="AW65"/>
  <c r="AV65"/>
  <c r="AU65"/>
  <c r="AT65"/>
  <c r="AS65"/>
  <c r="AR65"/>
  <c r="AQ65"/>
  <c r="AP65"/>
  <c r="AO65"/>
  <c r="AN65"/>
  <c r="AM65"/>
  <c r="AL65"/>
  <c r="AK65"/>
  <c r="Z65"/>
  <c r="Y65"/>
  <c r="X65"/>
  <c r="W65"/>
  <c r="V65"/>
  <c r="U65"/>
  <c r="T65"/>
  <c r="S65"/>
  <c r="R65"/>
  <c r="Q65"/>
  <c r="P65"/>
  <c r="O65"/>
  <c r="N65"/>
  <c r="M65"/>
  <c r="L65"/>
  <c r="K65"/>
  <c r="J65"/>
  <c r="I65"/>
  <c r="H65"/>
  <c r="G65"/>
  <c r="F65"/>
  <c r="E65"/>
  <c r="D65"/>
  <c r="BK64"/>
  <c r="BI64"/>
  <c r="BM64" s="1"/>
  <c r="BG71" i="221"/>
  <c r="BF71"/>
  <c r="BE71"/>
  <c r="BD71"/>
  <c r="BC71"/>
  <c r="BB71"/>
  <c r="BA71"/>
  <c r="AZ71"/>
  <c r="AY71"/>
  <c r="AX71"/>
  <c r="AW71"/>
  <c r="AV71"/>
  <c r="AU71"/>
  <c r="AT71"/>
  <c r="AS71"/>
  <c r="AR71"/>
  <c r="AQ71"/>
  <c r="AP71"/>
  <c r="AO71"/>
  <c r="AN71"/>
  <c r="AM71"/>
  <c r="AL71"/>
  <c r="AK71"/>
  <c r="Z71"/>
  <c r="Y71"/>
  <c r="X71"/>
  <c r="W71"/>
  <c r="V71"/>
  <c r="U71"/>
  <c r="T71"/>
  <c r="S71"/>
  <c r="R71"/>
  <c r="Q71"/>
  <c r="P71"/>
  <c r="O71"/>
  <c r="N71"/>
  <c r="M71"/>
  <c r="L71"/>
  <c r="K71"/>
  <c r="J71"/>
  <c r="I71"/>
  <c r="H71"/>
  <c r="G71"/>
  <c r="F71"/>
  <c r="E71"/>
  <c r="D71"/>
  <c r="AA70" s="1"/>
  <c r="AE70" s="1"/>
  <c r="BK70"/>
  <c r="AQ73"/>
  <c r="AP73"/>
  <c r="AQ69"/>
  <c r="AP69"/>
  <c r="AQ67"/>
  <c r="AP67"/>
  <c r="AQ65"/>
  <c r="AP65"/>
  <c r="AQ63"/>
  <c r="AP63"/>
  <c r="AQ61"/>
  <c r="AP61"/>
  <c r="AQ59"/>
  <c r="AP59"/>
  <c r="AQ57"/>
  <c r="AP57"/>
  <c r="AQ55"/>
  <c r="AP55"/>
  <c r="AQ53"/>
  <c r="AP53"/>
  <c r="AQ51"/>
  <c r="AP51"/>
  <c r="AQ49"/>
  <c r="AP49"/>
  <c r="AQ47"/>
  <c r="AP47"/>
  <c r="AQ45"/>
  <c r="AP45"/>
  <c r="AQ43"/>
  <c r="AP43"/>
  <c r="AQ41"/>
  <c r="AP41"/>
  <c r="AQ39"/>
  <c r="AP39"/>
  <c r="AQ37"/>
  <c r="AP37"/>
  <c r="AQ35"/>
  <c r="AP35"/>
  <c r="AQ33"/>
  <c r="AP33"/>
  <c r="AQ31"/>
  <c r="AP31"/>
  <c r="AQ29"/>
  <c r="AP29"/>
  <c r="AQ27"/>
  <c r="AP27"/>
  <c r="AQ25"/>
  <c r="AP25"/>
  <c r="AQ23"/>
  <c r="AP23"/>
  <c r="AQ21"/>
  <c r="AP21"/>
  <c r="BI22" i="220"/>
  <c r="BI24"/>
  <c r="BI26"/>
  <c r="BI28"/>
  <c r="BI30"/>
  <c r="BI32"/>
  <c r="BI34"/>
  <c r="BI36"/>
  <c r="BI38"/>
  <c r="BI40"/>
  <c r="BI42"/>
  <c r="BI44"/>
  <c r="BI46"/>
  <c r="BI48"/>
  <c r="BI50"/>
  <c r="BI52"/>
  <c r="BI54"/>
  <c r="BI56"/>
  <c r="BI58"/>
  <c r="BI60"/>
  <c r="BI62"/>
  <c r="BI64"/>
  <c r="BI66"/>
  <c r="BI68"/>
  <c r="BG71" i="210"/>
  <c r="BF71"/>
  <c r="BE71"/>
  <c r="BD71"/>
  <c r="BC71"/>
  <c r="BB71"/>
  <c r="BA71"/>
  <c r="AZ71"/>
  <c r="AY71"/>
  <c r="AX71"/>
  <c r="AW71"/>
  <c r="AV71"/>
  <c r="AU71"/>
  <c r="AT71"/>
  <c r="AS71"/>
  <c r="AR71"/>
  <c r="AQ71"/>
  <c r="AP71"/>
  <c r="AO71"/>
  <c r="AN71"/>
  <c r="AM71"/>
  <c r="AL71"/>
  <c r="AK71"/>
  <c r="Z71"/>
  <c r="Y71"/>
  <c r="X71"/>
  <c r="W71"/>
  <c r="V71"/>
  <c r="U71"/>
  <c r="T71"/>
  <c r="S71"/>
  <c r="R71"/>
  <c r="Q71"/>
  <c r="P71"/>
  <c r="O71"/>
  <c r="N71"/>
  <c r="M71"/>
  <c r="L71"/>
  <c r="K71"/>
  <c r="J71"/>
  <c r="I71"/>
  <c r="H71"/>
  <c r="G71"/>
  <c r="F71"/>
  <c r="E71"/>
  <c r="D71"/>
  <c r="BK70"/>
  <c r="BK22"/>
  <c r="BK24"/>
  <c r="BK26"/>
  <c r="BK28"/>
  <c r="BK30"/>
  <c r="BK32"/>
  <c r="BK34"/>
  <c r="BK36"/>
  <c r="BK38"/>
  <c r="BK40"/>
  <c r="BK42"/>
  <c r="BK44"/>
  <c r="BK46"/>
  <c r="BK48"/>
  <c r="BK50"/>
  <c r="BK52"/>
  <c r="BK54"/>
  <c r="BK56"/>
  <c r="BK58"/>
  <c r="BK60"/>
  <c r="BK62"/>
  <c r="BK64"/>
  <c r="BK66"/>
  <c r="BK68"/>
  <c r="BK72"/>
  <c r="AY69" i="220"/>
  <c r="AY67"/>
  <c r="AY65"/>
  <c r="AY63"/>
  <c r="AY61"/>
  <c r="AY59"/>
  <c r="AY57"/>
  <c r="AY55"/>
  <c r="AY53"/>
  <c r="AY49"/>
  <c r="AY47"/>
  <c r="AY45"/>
  <c r="AY43"/>
  <c r="AY41"/>
  <c r="AY39"/>
  <c r="AY35"/>
  <c r="AY33"/>
  <c r="AY31"/>
  <c r="AY29"/>
  <c r="AY27"/>
  <c r="AY25"/>
  <c r="AY23"/>
  <c r="AY21"/>
  <c r="BE67"/>
  <c r="BD67"/>
  <c r="BC67"/>
  <c r="BB67"/>
  <c r="BA67"/>
  <c r="AZ67"/>
  <c r="AX67"/>
  <c r="AW67"/>
  <c r="AV67"/>
  <c r="AU67"/>
  <c r="AT67"/>
  <c r="AS67"/>
  <c r="AR67"/>
  <c r="AQ67"/>
  <c r="AP67"/>
  <c r="AO67"/>
  <c r="AN67"/>
  <c r="AM67"/>
  <c r="AL67"/>
  <c r="AK67"/>
  <c r="AJ67"/>
  <c r="Y67"/>
  <c r="X67"/>
  <c r="W67"/>
  <c r="V67"/>
  <c r="U67"/>
  <c r="T67"/>
  <c r="S67"/>
  <c r="R67"/>
  <c r="Q67"/>
  <c r="AA66" s="1"/>
  <c r="AE66" s="1"/>
  <c r="P67"/>
  <c r="O67"/>
  <c r="N67"/>
  <c r="M67"/>
  <c r="L67"/>
  <c r="K67"/>
  <c r="J67"/>
  <c r="I67"/>
  <c r="H67"/>
  <c r="G67"/>
  <c r="Z66" s="1"/>
  <c r="AD66" s="1"/>
  <c r="F67"/>
  <c r="E67"/>
  <c r="D67"/>
  <c r="S49"/>
  <c r="AA64" i="223" l="1"/>
  <c r="AE64" s="1"/>
  <c r="BT63" i="221"/>
  <c r="BH70"/>
  <c r="BL70" s="1"/>
  <c r="BI70" i="210"/>
  <c r="BM70" s="1"/>
  <c r="BH70"/>
  <c r="BL70" s="1"/>
  <c r="AB70"/>
  <c r="AF70" s="1"/>
  <c r="AA70"/>
  <c r="AE70" s="1"/>
  <c r="AB64" i="223"/>
  <c r="AF64" s="1"/>
  <c r="CG57"/>
  <c r="BH64"/>
  <c r="BL64" s="1"/>
  <c r="BN64" s="1"/>
  <c r="AB70" i="221"/>
  <c r="AF70" s="1"/>
  <c r="AG70" s="1"/>
  <c r="BI70"/>
  <c r="BM70" s="1"/>
  <c r="AF66" i="220"/>
  <c r="BF66"/>
  <c r="BJ66" s="1"/>
  <c r="BG66"/>
  <c r="BK66" s="1"/>
  <c r="AB66"/>
  <c r="AG64" i="223" l="1"/>
  <c r="AC64"/>
  <c r="BL66" i="220"/>
  <c r="BN70" i="210"/>
  <c r="BJ70"/>
  <c r="AG70"/>
  <c r="AC70"/>
  <c r="BJ64" i="223"/>
  <c r="BN70" i="221"/>
  <c r="AC70"/>
  <c r="BJ70"/>
  <c r="BH66" i="220"/>
  <c r="CA1" i="210"/>
  <c r="CB1"/>
  <c r="CC1"/>
  <c r="CD1"/>
  <c r="CE1"/>
  <c r="CF1"/>
  <c r="BZ1"/>
  <c r="BS1"/>
  <c r="BT1"/>
  <c r="BU1"/>
  <c r="BW1"/>
  <c r="BX1"/>
  <c r="CH1"/>
  <c r="CI1"/>
  <c r="BR1"/>
  <c r="BG73"/>
  <c r="BF73"/>
  <c r="BE73"/>
  <c r="BD73"/>
  <c r="BC73"/>
  <c r="BB73"/>
  <c r="BA73"/>
  <c r="AZ73"/>
  <c r="AY73"/>
  <c r="AX73"/>
  <c r="AW73"/>
  <c r="AV73"/>
  <c r="AU73"/>
  <c r="AT73"/>
  <c r="AS73"/>
  <c r="AR73"/>
  <c r="AQ73"/>
  <c r="AP73"/>
  <c r="AO73"/>
  <c r="AN73"/>
  <c r="AM73"/>
  <c r="AL73"/>
  <c r="AK73"/>
  <c r="Z73"/>
  <c r="Y73"/>
  <c r="X73"/>
  <c r="W73"/>
  <c r="V73"/>
  <c r="U73"/>
  <c r="T73"/>
  <c r="S73"/>
  <c r="R73"/>
  <c r="Q73"/>
  <c r="P73"/>
  <c r="O73"/>
  <c r="N73"/>
  <c r="M73"/>
  <c r="L73"/>
  <c r="K73"/>
  <c r="J73"/>
  <c r="I73"/>
  <c r="H73"/>
  <c r="G73"/>
  <c r="F73"/>
  <c r="E73"/>
  <c r="D73"/>
  <c r="AQ69"/>
  <c r="AP69"/>
  <c r="AQ67"/>
  <c r="AP67"/>
  <c r="AQ65"/>
  <c r="AP65"/>
  <c r="AQ63"/>
  <c r="AP63"/>
  <c r="AQ61"/>
  <c r="AP61"/>
  <c r="AQ59"/>
  <c r="AP59"/>
  <c r="AQ57"/>
  <c r="AP57"/>
  <c r="AQ55"/>
  <c r="AP55"/>
  <c r="AQ53"/>
  <c r="AP53"/>
  <c r="AQ51"/>
  <c r="AP51"/>
  <c r="AQ49"/>
  <c r="AP49"/>
  <c r="AQ47"/>
  <c r="AP47"/>
  <c r="AQ45"/>
  <c r="AP45"/>
  <c r="AQ43"/>
  <c r="AP43"/>
  <c r="AQ41"/>
  <c r="AP41"/>
  <c r="AQ39"/>
  <c r="AP39"/>
  <c r="AQ37"/>
  <c r="AP37"/>
  <c r="AQ35"/>
  <c r="AP35"/>
  <c r="AQ33"/>
  <c r="AP33"/>
  <c r="AQ31"/>
  <c r="AP31"/>
  <c r="AQ29"/>
  <c r="AP29"/>
  <c r="AQ27"/>
  <c r="AP27"/>
  <c r="AQ25"/>
  <c r="AP25"/>
  <c r="AQ23"/>
  <c r="AP23"/>
  <c r="AQ21"/>
  <c r="AP21"/>
  <c r="BG69"/>
  <c r="BF69"/>
  <c r="BE69"/>
  <c r="BD69"/>
  <c r="BC69"/>
  <c r="BB69"/>
  <c r="BA69"/>
  <c r="AZ69"/>
  <c r="AY69"/>
  <c r="AX69"/>
  <c r="AW69"/>
  <c r="AV69"/>
  <c r="AU69"/>
  <c r="AT69"/>
  <c r="AS69"/>
  <c r="AR69"/>
  <c r="AO69"/>
  <c r="AN69"/>
  <c r="AM69"/>
  <c r="AL69"/>
  <c r="AK69"/>
  <c r="Z69"/>
  <c r="Y69"/>
  <c r="X69"/>
  <c r="W69"/>
  <c r="V69"/>
  <c r="U69"/>
  <c r="T69"/>
  <c r="S69"/>
  <c r="R69"/>
  <c r="Q69"/>
  <c r="P69"/>
  <c r="O69"/>
  <c r="N69"/>
  <c r="M69"/>
  <c r="L69"/>
  <c r="K69"/>
  <c r="J69"/>
  <c r="I69"/>
  <c r="H69"/>
  <c r="G69"/>
  <c r="F69"/>
  <c r="E69"/>
  <c r="D69"/>
  <c r="BG33"/>
  <c r="BF33"/>
  <c r="BE33"/>
  <c r="BD33"/>
  <c r="BC33"/>
  <c r="BB33"/>
  <c r="BA33"/>
  <c r="AZ33"/>
  <c r="AY33"/>
  <c r="AX33"/>
  <c r="AW33"/>
  <c r="AV33"/>
  <c r="AU33"/>
  <c r="AT33"/>
  <c r="AS33"/>
  <c r="AR33"/>
  <c r="AO33"/>
  <c r="AN33"/>
  <c r="AM33"/>
  <c r="AL33"/>
  <c r="AK33"/>
  <c r="Z33"/>
  <c r="Y33"/>
  <c r="X33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33"/>
  <c r="T67"/>
  <c r="BG67"/>
  <c r="BF67"/>
  <c r="BE67"/>
  <c r="BD67"/>
  <c r="BC67"/>
  <c r="BB67"/>
  <c r="BA67"/>
  <c r="AZ67"/>
  <c r="AY67"/>
  <c r="AX67"/>
  <c r="AW67"/>
  <c r="AV67"/>
  <c r="AU67"/>
  <c r="AT67"/>
  <c r="AS67"/>
  <c r="AR67"/>
  <c r="AO67"/>
  <c r="AN67"/>
  <c r="AM67"/>
  <c r="AL67"/>
  <c r="AK67"/>
  <c r="Z67"/>
  <c r="Y67"/>
  <c r="X67"/>
  <c r="W67"/>
  <c r="V67"/>
  <c r="U67"/>
  <c r="S67"/>
  <c r="R67"/>
  <c r="Q67"/>
  <c r="P67"/>
  <c r="O67"/>
  <c r="N67"/>
  <c r="M67"/>
  <c r="L67"/>
  <c r="K67"/>
  <c r="J67"/>
  <c r="I67"/>
  <c r="H67"/>
  <c r="G67"/>
  <c r="F67"/>
  <c r="E67"/>
  <c r="D67"/>
  <c r="BG47"/>
  <c r="BF47"/>
  <c r="BE47"/>
  <c r="BD47"/>
  <c r="BC47"/>
  <c r="BB47"/>
  <c r="BA47"/>
  <c r="AZ47"/>
  <c r="AY47"/>
  <c r="AX47"/>
  <c r="AW47"/>
  <c r="AV47"/>
  <c r="AU47"/>
  <c r="AT47"/>
  <c r="AS47"/>
  <c r="AR47"/>
  <c r="AO47"/>
  <c r="AN47"/>
  <c r="AM47"/>
  <c r="AL47"/>
  <c r="AK47"/>
  <c r="Z47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BG65"/>
  <c r="BF65"/>
  <c r="BE65"/>
  <c r="BD65"/>
  <c r="BC65"/>
  <c r="BB65"/>
  <c r="BA65"/>
  <c r="AZ65"/>
  <c r="AY65"/>
  <c r="AX65"/>
  <c r="AW65"/>
  <c r="AV65"/>
  <c r="AU65"/>
  <c r="AT65"/>
  <c r="AS65"/>
  <c r="AR65"/>
  <c r="AO65"/>
  <c r="AN65"/>
  <c r="AM65"/>
  <c r="AL65"/>
  <c r="AK65"/>
  <c r="Z65"/>
  <c r="Y65"/>
  <c r="X65"/>
  <c r="W65"/>
  <c r="V65"/>
  <c r="U65"/>
  <c r="T65"/>
  <c r="S65"/>
  <c r="R65"/>
  <c r="Q65"/>
  <c r="P65"/>
  <c r="O65"/>
  <c r="N65"/>
  <c r="M65"/>
  <c r="L65"/>
  <c r="K65"/>
  <c r="J65"/>
  <c r="I65"/>
  <c r="H65"/>
  <c r="G65"/>
  <c r="F65"/>
  <c r="E65"/>
  <c r="D65"/>
  <c r="CE61" l="1"/>
  <c r="CC69"/>
  <c r="BZ43"/>
  <c r="BH72"/>
  <c r="BL72" s="1"/>
  <c r="BH68"/>
  <c r="AA72"/>
  <c r="AE72" s="1"/>
  <c r="CJ65"/>
  <c r="BZ67"/>
  <c r="CH61"/>
  <c r="AB72"/>
  <c r="AF72" s="1"/>
  <c r="AG72" s="1"/>
  <c r="CE67"/>
  <c r="CC67"/>
  <c r="CE65"/>
  <c r="CC65"/>
  <c r="BL68"/>
  <c r="CE63"/>
  <c r="CB27"/>
  <c r="AA66"/>
  <c r="AE66" s="1"/>
  <c r="AA32"/>
  <c r="AE32" s="1"/>
  <c r="BT27"/>
  <c r="AA68"/>
  <c r="AE68" s="1"/>
  <c r="BI66"/>
  <c r="BM66" s="1"/>
  <c r="BH64"/>
  <c r="BL64" s="1"/>
  <c r="AA46"/>
  <c r="AE46" s="1"/>
  <c r="BR43"/>
  <c r="BH46"/>
  <c r="BL46" s="1"/>
  <c r="BH66"/>
  <c r="BL66" s="1"/>
  <c r="BH32"/>
  <c r="BL32" s="1"/>
  <c r="BI72"/>
  <c r="BM72" s="1"/>
  <c r="BI68"/>
  <c r="BM68" s="1"/>
  <c r="BN68" s="1"/>
  <c r="BI32"/>
  <c r="BM32" s="1"/>
  <c r="AB68"/>
  <c r="AF68" s="1"/>
  <c r="AG68" s="1"/>
  <c r="AB32"/>
  <c r="AF32" s="1"/>
  <c r="AB64"/>
  <c r="AF64" s="1"/>
  <c r="AB66"/>
  <c r="AF66" s="1"/>
  <c r="AA64"/>
  <c r="AE64" s="1"/>
  <c r="BI46"/>
  <c r="BM46" s="1"/>
  <c r="BI64"/>
  <c r="BM64" s="1"/>
  <c r="AB46"/>
  <c r="AF46" s="1"/>
  <c r="BM63" i="219"/>
  <c r="BE71"/>
  <c r="BD71"/>
  <c r="BC71"/>
  <c r="BB71"/>
  <c r="BA71"/>
  <c r="AZ71"/>
  <c r="AY71"/>
  <c r="AX71"/>
  <c r="AW71"/>
  <c r="AV71"/>
  <c r="AU71"/>
  <c r="AT71"/>
  <c r="AS71"/>
  <c r="AR71"/>
  <c r="AQ71"/>
  <c r="AP71"/>
  <c r="AO71"/>
  <c r="AN71"/>
  <c r="AM71"/>
  <c r="AL71"/>
  <c r="AK71"/>
  <c r="AJ71"/>
  <c r="Y71"/>
  <c r="X71"/>
  <c r="W71"/>
  <c r="V71"/>
  <c r="U71"/>
  <c r="T71"/>
  <c r="S71"/>
  <c r="CE63" s="1"/>
  <c r="R71"/>
  <c r="Q71"/>
  <c r="P71"/>
  <c r="O71"/>
  <c r="N71"/>
  <c r="M71"/>
  <c r="L71"/>
  <c r="K71"/>
  <c r="J71"/>
  <c r="I71"/>
  <c r="H71"/>
  <c r="G71"/>
  <c r="F71"/>
  <c r="E71"/>
  <c r="D71"/>
  <c r="BI70"/>
  <c r="BE69"/>
  <c r="BD69"/>
  <c r="BC69"/>
  <c r="BB69"/>
  <c r="BA69"/>
  <c r="AZ69"/>
  <c r="AY69"/>
  <c r="AX69"/>
  <c r="AW69"/>
  <c r="AV69"/>
  <c r="AU69"/>
  <c r="AT69"/>
  <c r="AS69"/>
  <c r="AR69"/>
  <c r="AQ69"/>
  <c r="AP69"/>
  <c r="AO69"/>
  <c r="AN69"/>
  <c r="AM69"/>
  <c r="AL69"/>
  <c r="AK69"/>
  <c r="AJ69"/>
  <c r="Y69"/>
  <c r="X69"/>
  <c r="W69"/>
  <c r="V69"/>
  <c r="U69"/>
  <c r="T69"/>
  <c r="S69"/>
  <c r="R69"/>
  <c r="Q69"/>
  <c r="P69"/>
  <c r="O69"/>
  <c r="N69"/>
  <c r="M69"/>
  <c r="L69"/>
  <c r="K69"/>
  <c r="J69"/>
  <c r="I69"/>
  <c r="H69"/>
  <c r="G69"/>
  <c r="F69"/>
  <c r="E69"/>
  <c r="D69"/>
  <c r="BI68"/>
  <c r="BM17"/>
  <c r="Z68" l="1"/>
  <c r="AD68" s="1"/>
  <c r="BJ66" i="210"/>
  <c r="BN46"/>
  <c r="BN72"/>
  <c r="BN32"/>
  <c r="BN64"/>
  <c r="AG64"/>
  <c r="AC68"/>
  <c r="AC64"/>
  <c r="AG32"/>
  <c r="AC32"/>
  <c r="AG46"/>
  <c r="AG66"/>
  <c r="BG70" i="219"/>
  <c r="BU63"/>
  <c r="BG68"/>
  <c r="BK68" s="1"/>
  <c r="BR63"/>
  <c r="BF68"/>
  <c r="BF70"/>
  <c r="BK70"/>
  <c r="BJ70"/>
  <c r="BJ68"/>
  <c r="AA70"/>
  <c r="AE70" s="1"/>
  <c r="Z70"/>
  <c r="AD70" s="1"/>
  <c r="BJ72" i="210"/>
  <c r="AC66"/>
  <c r="BN66"/>
  <c r="AC72"/>
  <c r="BJ68"/>
  <c r="BJ32"/>
  <c r="BJ46"/>
  <c r="AC46"/>
  <c r="BJ64"/>
  <c r="AA68" i="219"/>
  <c r="AE68" s="1"/>
  <c r="AF68" s="1"/>
  <c r="BG49" i="217"/>
  <c r="BF49"/>
  <c r="BE49"/>
  <c r="BD49"/>
  <c r="BC49"/>
  <c r="BB49"/>
  <c r="BA49"/>
  <c r="AZ49"/>
  <c r="AY49"/>
  <c r="AX49"/>
  <c r="AW49"/>
  <c r="AV49"/>
  <c r="AU49"/>
  <c r="AT49"/>
  <c r="AS49"/>
  <c r="AR49"/>
  <c r="AQ49"/>
  <c r="AP49"/>
  <c r="AO49"/>
  <c r="AN49"/>
  <c r="AM49"/>
  <c r="AL49"/>
  <c r="AK49"/>
  <c r="Z49"/>
  <c r="Y49"/>
  <c r="X49"/>
  <c r="W49"/>
  <c r="V49"/>
  <c r="U49"/>
  <c r="T49"/>
  <c r="S49"/>
  <c r="R49"/>
  <c r="Q49"/>
  <c r="P49"/>
  <c r="O49"/>
  <c r="N49"/>
  <c r="M49"/>
  <c r="L49"/>
  <c r="K49"/>
  <c r="J49"/>
  <c r="I49"/>
  <c r="H49"/>
  <c r="G49"/>
  <c r="F49"/>
  <c r="E49"/>
  <c r="D49"/>
  <c r="BK48"/>
  <c r="BG43"/>
  <c r="BF43"/>
  <c r="BE43"/>
  <c r="BD43"/>
  <c r="BC43"/>
  <c r="BB43"/>
  <c r="BA43"/>
  <c r="AZ43"/>
  <c r="AY43"/>
  <c r="AX43"/>
  <c r="AW43"/>
  <c r="AV43"/>
  <c r="AU43"/>
  <c r="AT43"/>
  <c r="AS43"/>
  <c r="AR43"/>
  <c r="AQ43"/>
  <c r="AP43"/>
  <c r="AO43"/>
  <c r="AN43"/>
  <c r="AM43"/>
  <c r="AL43"/>
  <c r="AK43"/>
  <c r="Z43"/>
  <c r="Y43"/>
  <c r="X43"/>
  <c r="W43"/>
  <c r="V43"/>
  <c r="U43"/>
  <c r="T43"/>
  <c r="S43"/>
  <c r="R43"/>
  <c r="Q43"/>
  <c r="P43"/>
  <c r="O43"/>
  <c r="N43"/>
  <c r="M43"/>
  <c r="L43"/>
  <c r="K43"/>
  <c r="J43"/>
  <c r="I43"/>
  <c r="H43"/>
  <c r="G43"/>
  <c r="F43"/>
  <c r="E43"/>
  <c r="D43"/>
  <c r="BG31" i="218"/>
  <c r="BF31"/>
  <c r="BE31"/>
  <c r="BD31"/>
  <c r="BC31"/>
  <c r="BB31"/>
  <c r="BA31"/>
  <c r="AZ31"/>
  <c r="AY31"/>
  <c r="AX31"/>
  <c r="AW31"/>
  <c r="AV31"/>
  <c r="AU31"/>
  <c r="AT31"/>
  <c r="AS31"/>
  <c r="AR31"/>
  <c r="AQ31"/>
  <c r="AP31"/>
  <c r="AO31"/>
  <c r="AN31"/>
  <c r="AM31"/>
  <c r="AL31"/>
  <c r="AK31"/>
  <c r="Z31"/>
  <c r="Y31"/>
  <c r="X31"/>
  <c r="W31"/>
  <c r="V31"/>
  <c r="U31"/>
  <c r="T31"/>
  <c r="S31"/>
  <c r="R31"/>
  <c r="Q31"/>
  <c r="P31"/>
  <c r="O31"/>
  <c r="N31"/>
  <c r="L31"/>
  <c r="K31"/>
  <c r="J31"/>
  <c r="I31"/>
  <c r="H31"/>
  <c r="G31"/>
  <c r="F31"/>
  <c r="E31"/>
  <c r="D31"/>
  <c r="BK30"/>
  <c r="AR59" i="216"/>
  <c r="BG57"/>
  <c r="BF57"/>
  <c r="BE57"/>
  <c r="BD57"/>
  <c r="BC57"/>
  <c r="BB57"/>
  <c r="BA57"/>
  <c r="AZ57"/>
  <c r="AY57"/>
  <c r="AX57"/>
  <c r="AW57"/>
  <c r="AV57"/>
  <c r="AU57"/>
  <c r="AT57"/>
  <c r="AS57"/>
  <c r="AR57"/>
  <c r="AQ57"/>
  <c r="AP57"/>
  <c r="AO57"/>
  <c r="AN57"/>
  <c r="AM57"/>
  <c r="AL57"/>
  <c r="AK57"/>
  <c r="Z57"/>
  <c r="Y57"/>
  <c r="X57"/>
  <c r="W57"/>
  <c r="V57"/>
  <c r="U57"/>
  <c r="T57"/>
  <c r="S57"/>
  <c r="R57"/>
  <c r="Q57"/>
  <c r="P57"/>
  <c r="O57"/>
  <c r="N57"/>
  <c r="M57"/>
  <c r="L57"/>
  <c r="K57"/>
  <c r="J57"/>
  <c r="I57"/>
  <c r="H57"/>
  <c r="G57"/>
  <c r="F57"/>
  <c r="E57"/>
  <c r="D57"/>
  <c r="BK56"/>
  <c r="CG59" i="217"/>
  <c r="BG77" i="215"/>
  <c r="BF77"/>
  <c r="BE77"/>
  <c r="BD77"/>
  <c r="BC77"/>
  <c r="BB77"/>
  <c r="BA77"/>
  <c r="AZ77"/>
  <c r="AY77"/>
  <c r="AX77"/>
  <c r="AW77"/>
  <c r="AV77"/>
  <c r="AU77"/>
  <c r="AT77"/>
  <c r="AS77"/>
  <c r="AR77"/>
  <c r="AQ77"/>
  <c r="AP77"/>
  <c r="AO77"/>
  <c r="AN77"/>
  <c r="AM77"/>
  <c r="AL77"/>
  <c r="AK77"/>
  <c r="Z77"/>
  <c r="Y77"/>
  <c r="X77"/>
  <c r="W77"/>
  <c r="V77"/>
  <c r="U77"/>
  <c r="T77"/>
  <c r="S77"/>
  <c r="R77"/>
  <c r="Q77"/>
  <c r="P77"/>
  <c r="O77"/>
  <c r="N77"/>
  <c r="M77"/>
  <c r="L77"/>
  <c r="K77"/>
  <c r="J77"/>
  <c r="I77"/>
  <c r="H77"/>
  <c r="G77"/>
  <c r="F77"/>
  <c r="E77"/>
  <c r="D77"/>
  <c r="BG75"/>
  <c r="BF75"/>
  <c r="BE75"/>
  <c r="BD75"/>
  <c r="BC75"/>
  <c r="BB75"/>
  <c r="BA75"/>
  <c r="AZ75"/>
  <c r="AY75"/>
  <c r="AX75"/>
  <c r="AW75"/>
  <c r="AV75"/>
  <c r="AU75"/>
  <c r="AT75"/>
  <c r="AS75"/>
  <c r="AR75"/>
  <c r="AQ75"/>
  <c r="AP75"/>
  <c r="AO75"/>
  <c r="AN75"/>
  <c r="AM75"/>
  <c r="AL75"/>
  <c r="AK75"/>
  <c r="Z75"/>
  <c r="Y75"/>
  <c r="X75"/>
  <c r="W75"/>
  <c r="V75"/>
  <c r="U75"/>
  <c r="T75"/>
  <c r="S75"/>
  <c r="R75"/>
  <c r="Q75"/>
  <c r="P75"/>
  <c r="O75"/>
  <c r="N75"/>
  <c r="M75"/>
  <c r="L75"/>
  <c r="K75"/>
  <c r="J75"/>
  <c r="I75"/>
  <c r="H75"/>
  <c r="G75"/>
  <c r="F75"/>
  <c r="E75"/>
  <c r="D75"/>
  <c r="BG73"/>
  <c r="BF73"/>
  <c r="BE73"/>
  <c r="BD73"/>
  <c r="BC73"/>
  <c r="BB73"/>
  <c r="BA73"/>
  <c r="AZ73"/>
  <c r="AY73"/>
  <c r="AX73"/>
  <c r="AW73"/>
  <c r="AV73"/>
  <c r="AU73"/>
  <c r="AT73"/>
  <c r="AR73"/>
  <c r="AQ73"/>
  <c r="AP73"/>
  <c r="BI72" s="1"/>
  <c r="AO73"/>
  <c r="AN73"/>
  <c r="AM73"/>
  <c r="AL73"/>
  <c r="AK73"/>
  <c r="Z73"/>
  <c r="Y73"/>
  <c r="X73"/>
  <c r="W73"/>
  <c r="V73"/>
  <c r="U73"/>
  <c r="T73"/>
  <c r="S73"/>
  <c r="R73"/>
  <c r="Q73"/>
  <c r="P73"/>
  <c r="O73"/>
  <c r="N73"/>
  <c r="M73"/>
  <c r="L73"/>
  <c r="K73"/>
  <c r="J73"/>
  <c r="I73"/>
  <c r="H73"/>
  <c r="G73"/>
  <c r="F73"/>
  <c r="E73"/>
  <c r="D73"/>
  <c r="BG59"/>
  <c r="BF59"/>
  <c r="BE59"/>
  <c r="BD59"/>
  <c r="BC59"/>
  <c r="BB59"/>
  <c r="BA59"/>
  <c r="AZ59"/>
  <c r="AY59"/>
  <c r="AX59"/>
  <c r="AW59"/>
  <c r="AV59"/>
  <c r="AU59"/>
  <c r="AT59"/>
  <c r="AS59"/>
  <c r="AR59"/>
  <c r="AQ59"/>
  <c r="AP59"/>
  <c r="AO59"/>
  <c r="AN59"/>
  <c r="AM59"/>
  <c r="AL59"/>
  <c r="AK59"/>
  <c r="Z59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BK58"/>
  <c r="AA58"/>
  <c r="AE58" s="1"/>
  <c r="BG53"/>
  <c r="BF53"/>
  <c r="BE53"/>
  <c r="BD53"/>
  <c r="BC53"/>
  <c r="BB53"/>
  <c r="BA53"/>
  <c r="AZ53"/>
  <c r="AY53"/>
  <c r="AX53"/>
  <c r="AW53"/>
  <c r="AV53"/>
  <c r="AU53"/>
  <c r="AT53"/>
  <c r="AS53"/>
  <c r="AR53"/>
  <c r="AQ53"/>
  <c r="AP53"/>
  <c r="AO53"/>
  <c r="AN53"/>
  <c r="AM53"/>
  <c r="AL53"/>
  <c r="AK53"/>
  <c r="Z53"/>
  <c r="Y53"/>
  <c r="X53"/>
  <c r="W53"/>
  <c r="V53"/>
  <c r="U53"/>
  <c r="T53"/>
  <c r="S53"/>
  <c r="R53"/>
  <c r="Q53"/>
  <c r="P53"/>
  <c r="O53"/>
  <c r="N53"/>
  <c r="M53"/>
  <c r="L53"/>
  <c r="K53"/>
  <c r="J53"/>
  <c r="I53"/>
  <c r="H53"/>
  <c r="G53"/>
  <c r="F53"/>
  <c r="E53"/>
  <c r="D53"/>
  <c r="BK52"/>
  <c r="AN111" i="140"/>
  <c r="AQ111" s="1"/>
  <c r="AR111" s="1"/>
  <c r="I111"/>
  <c r="BK22" i="225"/>
  <c r="BK24"/>
  <c r="BK26"/>
  <c r="BK28"/>
  <c r="BK30"/>
  <c r="BK32"/>
  <c r="BK34"/>
  <c r="BK36"/>
  <c r="BK38"/>
  <c r="BK40"/>
  <c r="BK42"/>
  <c r="BK44"/>
  <c r="BK46"/>
  <c r="BK48"/>
  <c r="BK50"/>
  <c r="BK52"/>
  <c r="BK54"/>
  <c r="BK56"/>
  <c r="BK58"/>
  <c r="BK60"/>
  <c r="BK62"/>
  <c r="BK64"/>
  <c r="BH56" i="216" l="1"/>
  <c r="BL56" s="1"/>
  <c r="AA56"/>
  <c r="AE56" s="1"/>
  <c r="AB74" i="215"/>
  <c r="AF74" s="1"/>
  <c r="AB56" i="216"/>
  <c r="AF56" s="1"/>
  <c r="AG56" s="1"/>
  <c r="BI56"/>
  <c r="BM56" s="1"/>
  <c r="BH70" i="219"/>
  <c r="AA42" i="217"/>
  <c r="AE42" s="1"/>
  <c r="BI52" i="215"/>
  <c r="BM52" s="1"/>
  <c r="BI58"/>
  <c r="BM58" s="1"/>
  <c r="BI74"/>
  <c r="BM74" s="1"/>
  <c r="BH72"/>
  <c r="BL72" s="1"/>
  <c r="BH74"/>
  <c r="BH76"/>
  <c r="BL76" s="1"/>
  <c r="BH58"/>
  <c r="BL58" s="1"/>
  <c r="AB58"/>
  <c r="AF58" s="1"/>
  <c r="AG58" s="1"/>
  <c r="AB52"/>
  <c r="AF52" s="1"/>
  <c r="AA52"/>
  <c r="AA76"/>
  <c r="AE76" s="1"/>
  <c r="AA74"/>
  <c r="AC74" s="1"/>
  <c r="BH48" i="217"/>
  <c r="BH42"/>
  <c r="BL42" s="1"/>
  <c r="AB42"/>
  <c r="AF42" s="1"/>
  <c r="AB48"/>
  <c r="AF48" s="1"/>
  <c r="AA48"/>
  <c r="AE48" s="1"/>
  <c r="BI30" i="218"/>
  <c r="BM30" s="1"/>
  <c r="BH30"/>
  <c r="BL30" s="1"/>
  <c r="BH68" i="219"/>
  <c r="BL70"/>
  <c r="BL68"/>
  <c r="AB68"/>
  <c r="AF70"/>
  <c r="AB70"/>
  <c r="AA72" i="215"/>
  <c r="AE72" s="1"/>
  <c r="BL48" i="217"/>
  <c r="AB30" i="218"/>
  <c r="AF30" s="1"/>
  <c r="BI42" i="217"/>
  <c r="BM42" s="1"/>
  <c r="BI48"/>
  <c r="AA30" i="218"/>
  <c r="AE30" s="1"/>
  <c r="BM48" i="217"/>
  <c r="AG42"/>
  <c r="BH52" i="215"/>
  <c r="BJ52" s="1"/>
  <c r="AB76"/>
  <c r="AF76" s="1"/>
  <c r="BI76"/>
  <c r="BM76" s="1"/>
  <c r="BN76" s="1"/>
  <c r="BJ74"/>
  <c r="BL74"/>
  <c r="BN74" s="1"/>
  <c r="AC58"/>
  <c r="AB72"/>
  <c r="AF72" s="1"/>
  <c r="AG72" s="1"/>
  <c r="BM72"/>
  <c r="BN72" s="1"/>
  <c r="BJ72"/>
  <c r="AC52"/>
  <c r="AE52"/>
  <c r="BL52"/>
  <c r="AO111" i="140"/>
  <c r="BG63" i="224"/>
  <c r="BF63"/>
  <c r="BE63"/>
  <c r="BD63"/>
  <c r="BC63"/>
  <c r="BB63"/>
  <c r="BA63"/>
  <c r="AZ63"/>
  <c r="AY63"/>
  <c r="AX63"/>
  <c r="AW63"/>
  <c r="AV63"/>
  <c r="AU63"/>
  <c r="AT63"/>
  <c r="AS63"/>
  <c r="AR63"/>
  <c r="AQ63"/>
  <c r="AP63"/>
  <c r="AO63"/>
  <c r="AN63"/>
  <c r="AM63"/>
  <c r="AL63"/>
  <c r="AK63"/>
  <c r="Z63"/>
  <c r="Y63"/>
  <c r="X63"/>
  <c r="W63"/>
  <c r="V63"/>
  <c r="U63"/>
  <c r="T63"/>
  <c r="S63"/>
  <c r="R63"/>
  <c r="Q63"/>
  <c r="P63"/>
  <c r="O63"/>
  <c r="N63"/>
  <c r="M63"/>
  <c r="L63"/>
  <c r="K63"/>
  <c r="J63"/>
  <c r="I63"/>
  <c r="H63"/>
  <c r="G63"/>
  <c r="F63"/>
  <c r="E63"/>
  <c r="D63"/>
  <c r="BK62"/>
  <c r="BJ48" i="217" l="1"/>
  <c r="AC42"/>
  <c r="BJ56" i="216"/>
  <c r="BN56"/>
  <c r="AC56"/>
  <c r="AE74" i="215"/>
  <c r="AG74" s="1"/>
  <c r="BH62" i="224"/>
  <c r="BI62"/>
  <c r="BM62" s="1"/>
  <c r="BL62"/>
  <c r="AB62"/>
  <c r="AF62" s="1"/>
  <c r="AA62"/>
  <c r="AE62" s="1"/>
  <c r="BJ58" i="215"/>
  <c r="BN52"/>
  <c r="BN58"/>
  <c r="AG76"/>
  <c r="AG52"/>
  <c r="AC72"/>
  <c r="AC76"/>
  <c r="BJ42" i="217"/>
  <c r="BN42"/>
  <c r="BN48"/>
  <c r="AC48"/>
  <c r="AG48"/>
  <c r="BJ30" i="218"/>
  <c r="BN30"/>
  <c r="AG30"/>
  <c r="AC30"/>
  <c r="BJ76" i="215"/>
  <c r="BC72" i="225"/>
  <c r="V72"/>
  <c r="BC69"/>
  <c r="AX69"/>
  <c r="AW69"/>
  <c r="V69"/>
  <c r="Q69"/>
  <c r="P69"/>
  <c r="BG65"/>
  <c r="BF65"/>
  <c r="BE65"/>
  <c r="BD65"/>
  <c r="BC65"/>
  <c r="BB65"/>
  <c r="BA65"/>
  <c r="AZ65"/>
  <c r="AY65"/>
  <c r="AX65"/>
  <c r="AW65"/>
  <c r="AV65"/>
  <c r="AU65"/>
  <c r="AT65"/>
  <c r="BI64" s="1"/>
  <c r="BM64" s="1"/>
  <c r="AS65"/>
  <c r="AR65"/>
  <c r="AQ65"/>
  <c r="AP65"/>
  <c r="AO65"/>
  <c r="AN65"/>
  <c r="AM65"/>
  <c r="AL65"/>
  <c r="AK65"/>
  <c r="Z65"/>
  <c r="Y65"/>
  <c r="X65"/>
  <c r="W65"/>
  <c r="V65"/>
  <c r="U65"/>
  <c r="T65"/>
  <c r="S65"/>
  <c r="R65"/>
  <c r="Q65"/>
  <c r="P65"/>
  <c r="O65"/>
  <c r="N65"/>
  <c r="M65"/>
  <c r="L65"/>
  <c r="K65"/>
  <c r="J65"/>
  <c r="I65"/>
  <c r="H65"/>
  <c r="G65"/>
  <c r="F65"/>
  <c r="E65"/>
  <c r="D65"/>
  <c r="BG63"/>
  <c r="BF63"/>
  <c r="BE63"/>
  <c r="BD63"/>
  <c r="BC63"/>
  <c r="BB63"/>
  <c r="BA63"/>
  <c r="AZ63"/>
  <c r="AY63"/>
  <c r="AX63"/>
  <c r="AW63"/>
  <c r="AV63"/>
  <c r="AU63"/>
  <c r="AT63"/>
  <c r="AS63"/>
  <c r="AR63"/>
  <c r="AQ63"/>
  <c r="AP63"/>
  <c r="AO63"/>
  <c r="AN63"/>
  <c r="AM63"/>
  <c r="AL63"/>
  <c r="AK63"/>
  <c r="Z63"/>
  <c r="Y63"/>
  <c r="X63"/>
  <c r="W63"/>
  <c r="V63"/>
  <c r="U63"/>
  <c r="T63"/>
  <c r="S63"/>
  <c r="R63"/>
  <c r="Q63"/>
  <c r="P63"/>
  <c r="O63"/>
  <c r="N63"/>
  <c r="M63"/>
  <c r="L63"/>
  <c r="K63"/>
  <c r="J63"/>
  <c r="I63"/>
  <c r="H63"/>
  <c r="G63"/>
  <c r="F63"/>
  <c r="E63"/>
  <c r="D63"/>
  <c r="BG61"/>
  <c r="BF61"/>
  <c r="BE61"/>
  <c r="BD61"/>
  <c r="BC61"/>
  <c r="BB61"/>
  <c r="BA61"/>
  <c r="AZ61"/>
  <c r="AY61"/>
  <c r="AX61"/>
  <c r="AW61"/>
  <c r="AV61"/>
  <c r="AU61"/>
  <c r="AT61"/>
  <c r="AS61"/>
  <c r="AR61"/>
  <c r="AQ61"/>
  <c r="AP61"/>
  <c r="BI60" s="1"/>
  <c r="BM60" s="1"/>
  <c r="AO61"/>
  <c r="AN61"/>
  <c r="AM61"/>
  <c r="AL61"/>
  <c r="AK61"/>
  <c r="Z61"/>
  <c r="Y61"/>
  <c r="X61"/>
  <c r="W61"/>
  <c r="V61"/>
  <c r="U61"/>
  <c r="T61"/>
  <c r="S61"/>
  <c r="R61"/>
  <c r="Q61"/>
  <c r="P61"/>
  <c r="O61"/>
  <c r="N61"/>
  <c r="BZ55" s="1"/>
  <c r="M61"/>
  <c r="L61"/>
  <c r="K61"/>
  <c r="J61"/>
  <c r="I61"/>
  <c r="H61"/>
  <c r="G61"/>
  <c r="F61"/>
  <c r="E61"/>
  <c r="D61"/>
  <c r="BG59"/>
  <c r="BF59"/>
  <c r="BE59"/>
  <c r="BD59"/>
  <c r="BC59"/>
  <c r="BB59"/>
  <c r="BA59"/>
  <c r="AZ59"/>
  <c r="AY59"/>
  <c r="AX59"/>
  <c r="AW59"/>
  <c r="AV59"/>
  <c r="AU59"/>
  <c r="AT59"/>
  <c r="AS59"/>
  <c r="AR59"/>
  <c r="AQ59"/>
  <c r="AP59"/>
  <c r="AO59"/>
  <c r="AN59"/>
  <c r="AM59"/>
  <c r="AL59"/>
  <c r="BH58" s="1"/>
  <c r="BL58" s="1"/>
  <c r="AK59"/>
  <c r="Z59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CE57"/>
  <c r="BG57"/>
  <c r="BF57"/>
  <c r="BE57"/>
  <c r="BD57"/>
  <c r="BC57"/>
  <c r="BB57"/>
  <c r="BA57"/>
  <c r="AZ57"/>
  <c r="AY57"/>
  <c r="AX57"/>
  <c r="AW57"/>
  <c r="AV57"/>
  <c r="AU57"/>
  <c r="AT57"/>
  <c r="AS57"/>
  <c r="AR57"/>
  <c r="AQ57"/>
  <c r="AP57"/>
  <c r="AO57"/>
  <c r="AN57"/>
  <c r="AM57"/>
  <c r="AL57"/>
  <c r="AK57"/>
  <c r="Z57"/>
  <c r="Y57"/>
  <c r="X57"/>
  <c r="W57"/>
  <c r="V57"/>
  <c r="U57"/>
  <c r="T57"/>
  <c r="S57"/>
  <c r="R57"/>
  <c r="Q57"/>
  <c r="P57"/>
  <c r="O57"/>
  <c r="N57"/>
  <c r="M57"/>
  <c r="L57"/>
  <c r="K57"/>
  <c r="J57"/>
  <c r="I57"/>
  <c r="H57"/>
  <c r="G57"/>
  <c r="F57"/>
  <c r="E57"/>
  <c r="D57"/>
  <c r="BG55"/>
  <c r="BF55"/>
  <c r="BE55"/>
  <c r="BD55"/>
  <c r="BC55"/>
  <c r="BB55"/>
  <c r="BA55"/>
  <c r="AZ55"/>
  <c r="AY55"/>
  <c r="AX55"/>
  <c r="AW55"/>
  <c r="AV55"/>
  <c r="AU55"/>
  <c r="AT55"/>
  <c r="AS55"/>
  <c r="AR55"/>
  <c r="AQ55"/>
  <c r="AP55"/>
  <c r="AO55"/>
  <c r="AN55"/>
  <c r="AM55"/>
  <c r="AL55"/>
  <c r="AK55"/>
  <c r="Z55"/>
  <c r="Y55"/>
  <c r="X55"/>
  <c r="W55"/>
  <c r="V55"/>
  <c r="U55"/>
  <c r="T55"/>
  <c r="S55"/>
  <c r="R55"/>
  <c r="Q55"/>
  <c r="P55"/>
  <c r="O55"/>
  <c r="N55"/>
  <c r="M55"/>
  <c r="L55"/>
  <c r="BX53" s="1"/>
  <c r="K55"/>
  <c r="J55"/>
  <c r="I55"/>
  <c r="H55"/>
  <c r="G55"/>
  <c r="F55"/>
  <c r="E55"/>
  <c r="D55"/>
  <c r="BG53"/>
  <c r="BF53"/>
  <c r="BE53"/>
  <c r="BD53"/>
  <c r="BC53"/>
  <c r="BB53"/>
  <c r="BA53"/>
  <c r="AZ53"/>
  <c r="AY53"/>
  <c r="AX53"/>
  <c r="AW53"/>
  <c r="AV53"/>
  <c r="AU53"/>
  <c r="AT53"/>
  <c r="AS53"/>
  <c r="AR53"/>
  <c r="AQ53"/>
  <c r="AP53"/>
  <c r="AO53"/>
  <c r="AN53"/>
  <c r="AM53"/>
  <c r="AL53"/>
  <c r="AK53"/>
  <c r="Z53"/>
  <c r="Y53"/>
  <c r="X53"/>
  <c r="W53"/>
  <c r="V53"/>
  <c r="U53"/>
  <c r="T53"/>
  <c r="S53"/>
  <c r="R53"/>
  <c r="Q53"/>
  <c r="P53"/>
  <c r="O53"/>
  <c r="N53"/>
  <c r="L53"/>
  <c r="K53"/>
  <c r="J53"/>
  <c r="I53"/>
  <c r="H53"/>
  <c r="G53"/>
  <c r="F53"/>
  <c r="E53"/>
  <c r="D53"/>
  <c r="BO51"/>
  <c r="BG51"/>
  <c r="BF51"/>
  <c r="BE51"/>
  <c r="BD51"/>
  <c r="BC51"/>
  <c r="BB51"/>
  <c r="BA51"/>
  <c r="AZ51"/>
  <c r="AY51"/>
  <c r="AX51"/>
  <c r="AW51"/>
  <c r="AV51"/>
  <c r="AU51"/>
  <c r="AT51"/>
  <c r="AS51"/>
  <c r="AR51"/>
  <c r="AQ51"/>
  <c r="AP51"/>
  <c r="AO51"/>
  <c r="AN51"/>
  <c r="AM51"/>
  <c r="AL51"/>
  <c r="AK51"/>
  <c r="Z51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BZ49"/>
  <c r="BO49"/>
  <c r="BG49"/>
  <c r="BF49"/>
  <c r="BE49"/>
  <c r="BD49"/>
  <c r="BC49"/>
  <c r="BB49"/>
  <c r="BA49"/>
  <c r="AZ49"/>
  <c r="AY49"/>
  <c r="AX49"/>
  <c r="AW49"/>
  <c r="AV49"/>
  <c r="AU49"/>
  <c r="AT49"/>
  <c r="AS49"/>
  <c r="AR49"/>
  <c r="AQ49"/>
  <c r="AP49"/>
  <c r="AO49"/>
  <c r="AN49"/>
  <c r="AM49"/>
  <c r="AL49"/>
  <c r="AK49"/>
  <c r="Z49"/>
  <c r="Y49"/>
  <c r="X49"/>
  <c r="W49"/>
  <c r="V49"/>
  <c r="U49"/>
  <c r="T49"/>
  <c r="S49"/>
  <c r="R49"/>
  <c r="Q49"/>
  <c r="P49"/>
  <c r="O49"/>
  <c r="N49"/>
  <c r="M49"/>
  <c r="L49"/>
  <c r="K49"/>
  <c r="J49"/>
  <c r="I49"/>
  <c r="H49"/>
  <c r="G49"/>
  <c r="F49"/>
  <c r="E49"/>
  <c r="D49"/>
  <c r="BX47"/>
  <c r="BT47"/>
  <c r="BO47"/>
  <c r="BG47"/>
  <c r="BF47"/>
  <c r="BE47"/>
  <c r="BD47"/>
  <c r="BC47"/>
  <c r="BB47"/>
  <c r="BA47"/>
  <c r="AZ47"/>
  <c r="AY47"/>
  <c r="AX47"/>
  <c r="AW47"/>
  <c r="AV47"/>
  <c r="AU47"/>
  <c r="AT47"/>
  <c r="BY39" s="1"/>
  <c r="AS47"/>
  <c r="AR47"/>
  <c r="AQ47"/>
  <c r="AP47"/>
  <c r="AO47"/>
  <c r="AN47"/>
  <c r="AM47"/>
  <c r="AL47"/>
  <c r="AK47"/>
  <c r="Z47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BO45"/>
  <c r="BG45"/>
  <c r="BF45"/>
  <c r="BE45"/>
  <c r="BD45"/>
  <c r="BC45"/>
  <c r="BB45"/>
  <c r="BA45"/>
  <c r="AZ45"/>
  <c r="AY45"/>
  <c r="AX45"/>
  <c r="AW45"/>
  <c r="AV45"/>
  <c r="AU45"/>
  <c r="AT45"/>
  <c r="AS45"/>
  <c r="AR45"/>
  <c r="AQ45"/>
  <c r="AP45"/>
  <c r="AO45"/>
  <c r="AN45"/>
  <c r="AM45"/>
  <c r="AL45"/>
  <c r="AK45"/>
  <c r="Z45"/>
  <c r="Y45"/>
  <c r="X45"/>
  <c r="W45"/>
  <c r="V45"/>
  <c r="U45"/>
  <c r="T45"/>
  <c r="S45"/>
  <c r="R45"/>
  <c r="Q45"/>
  <c r="P45"/>
  <c r="O45"/>
  <c r="N45"/>
  <c r="M45"/>
  <c r="L45"/>
  <c r="K45"/>
  <c r="J45"/>
  <c r="I45"/>
  <c r="H45"/>
  <c r="G45"/>
  <c r="F45"/>
  <c r="E45"/>
  <c r="D45"/>
  <c r="BO43"/>
  <c r="BG43"/>
  <c r="BF43"/>
  <c r="BE43"/>
  <c r="BD43"/>
  <c r="BC43"/>
  <c r="BB43"/>
  <c r="BA43"/>
  <c r="AZ43"/>
  <c r="AY43"/>
  <c r="AX43"/>
  <c r="AW43"/>
  <c r="AV43"/>
  <c r="AU43"/>
  <c r="AT43"/>
  <c r="AS43"/>
  <c r="AR43"/>
  <c r="AQ43"/>
  <c r="AP43"/>
  <c r="AO43"/>
  <c r="AN43"/>
  <c r="AM43"/>
  <c r="AL43"/>
  <c r="AK43"/>
  <c r="Z43"/>
  <c r="Y43"/>
  <c r="X43"/>
  <c r="W43"/>
  <c r="V43"/>
  <c r="U43"/>
  <c r="T43"/>
  <c r="S43"/>
  <c r="R43"/>
  <c r="Q43"/>
  <c r="P43"/>
  <c r="O43"/>
  <c r="N43"/>
  <c r="M43"/>
  <c r="L43"/>
  <c r="K43"/>
  <c r="J43"/>
  <c r="I43"/>
  <c r="H43"/>
  <c r="G43"/>
  <c r="F43"/>
  <c r="E43"/>
  <c r="D43"/>
  <c r="BW41"/>
  <c r="BO41"/>
  <c r="BG41"/>
  <c r="BF41"/>
  <c r="BE41"/>
  <c r="BD41"/>
  <c r="BC41"/>
  <c r="BB41"/>
  <c r="BA41"/>
  <c r="AZ41"/>
  <c r="AY41"/>
  <c r="AX41"/>
  <c r="AW41"/>
  <c r="AV41"/>
  <c r="AU41"/>
  <c r="AT41"/>
  <c r="AS41"/>
  <c r="AR41"/>
  <c r="AQ41"/>
  <c r="AP41"/>
  <c r="AO41"/>
  <c r="AN41"/>
  <c r="AM41"/>
  <c r="AL41"/>
  <c r="AK41"/>
  <c r="Z41"/>
  <c r="Y41"/>
  <c r="X41"/>
  <c r="W41"/>
  <c r="V41"/>
  <c r="U41"/>
  <c r="T41"/>
  <c r="S41"/>
  <c r="R41"/>
  <c r="Q41"/>
  <c r="P41"/>
  <c r="O41"/>
  <c r="N41"/>
  <c r="M41"/>
  <c r="L41"/>
  <c r="K41"/>
  <c r="J41"/>
  <c r="I41"/>
  <c r="H41"/>
  <c r="G41"/>
  <c r="F41"/>
  <c r="E41"/>
  <c r="D41"/>
  <c r="BO39"/>
  <c r="BG39"/>
  <c r="BF39"/>
  <c r="BE39"/>
  <c r="BD39"/>
  <c r="BC39"/>
  <c r="BB39"/>
  <c r="BA39"/>
  <c r="AZ39"/>
  <c r="AY39"/>
  <c r="AX39"/>
  <c r="AW39"/>
  <c r="AV39"/>
  <c r="AU39"/>
  <c r="AT39"/>
  <c r="AS39"/>
  <c r="AR39"/>
  <c r="AQ39"/>
  <c r="AP39"/>
  <c r="AO39"/>
  <c r="AN39"/>
  <c r="AM39"/>
  <c r="AL39"/>
  <c r="AK39"/>
  <c r="Z39"/>
  <c r="Y39"/>
  <c r="X39"/>
  <c r="W39"/>
  <c r="V39"/>
  <c r="U39"/>
  <c r="T39"/>
  <c r="S39"/>
  <c r="R39"/>
  <c r="Q39"/>
  <c r="P39"/>
  <c r="O39"/>
  <c r="N39"/>
  <c r="M39"/>
  <c r="L39"/>
  <c r="K39"/>
  <c r="J39"/>
  <c r="I39"/>
  <c r="H39"/>
  <c r="G39"/>
  <c r="F39"/>
  <c r="E39"/>
  <c r="D39"/>
  <c r="CF37"/>
  <c r="BX37"/>
  <c r="BO37"/>
  <c r="BG37"/>
  <c r="BF37"/>
  <c r="BE37"/>
  <c r="BD37"/>
  <c r="BC37"/>
  <c r="BB37"/>
  <c r="BA37"/>
  <c r="AZ37"/>
  <c r="AY37"/>
  <c r="AX37"/>
  <c r="AW37"/>
  <c r="AV37"/>
  <c r="AU37"/>
  <c r="AT37"/>
  <c r="AS37"/>
  <c r="AR37"/>
  <c r="AQ37"/>
  <c r="AP37"/>
  <c r="AO37"/>
  <c r="AN37"/>
  <c r="AM37"/>
  <c r="AL37"/>
  <c r="AK37"/>
  <c r="Z37"/>
  <c r="Y37"/>
  <c r="X37"/>
  <c r="W37"/>
  <c r="V37"/>
  <c r="U37"/>
  <c r="T37"/>
  <c r="S37"/>
  <c r="R37"/>
  <c r="Q37"/>
  <c r="P37"/>
  <c r="O37"/>
  <c r="N37"/>
  <c r="M37"/>
  <c r="L37"/>
  <c r="K37"/>
  <c r="J37"/>
  <c r="I37"/>
  <c r="H37"/>
  <c r="G37"/>
  <c r="F37"/>
  <c r="BT29" s="1"/>
  <c r="E37"/>
  <c r="D37"/>
  <c r="BT35"/>
  <c r="BO35"/>
  <c r="BG35"/>
  <c r="BF35"/>
  <c r="BE35"/>
  <c r="BD35"/>
  <c r="BC35"/>
  <c r="BB35"/>
  <c r="BA35"/>
  <c r="AZ35"/>
  <c r="AY35"/>
  <c r="AX35"/>
  <c r="AW35"/>
  <c r="AV35"/>
  <c r="AU35"/>
  <c r="AT35"/>
  <c r="AS35"/>
  <c r="AR35"/>
  <c r="AQ35"/>
  <c r="AP35"/>
  <c r="AO35"/>
  <c r="AN35"/>
  <c r="AM35"/>
  <c r="AL35"/>
  <c r="AK35"/>
  <c r="Z35"/>
  <c r="Y35"/>
  <c r="X35"/>
  <c r="W35"/>
  <c r="V35"/>
  <c r="U35"/>
  <c r="T35"/>
  <c r="S35"/>
  <c r="R35"/>
  <c r="Q35"/>
  <c r="P35"/>
  <c r="O35"/>
  <c r="N35"/>
  <c r="M35"/>
  <c r="L35"/>
  <c r="K35"/>
  <c r="J35"/>
  <c r="I35"/>
  <c r="H35"/>
  <c r="G35"/>
  <c r="F35"/>
  <c r="BT27" s="1"/>
  <c r="E35"/>
  <c r="D35"/>
  <c r="BO33"/>
  <c r="BG33"/>
  <c r="BF33"/>
  <c r="BE33"/>
  <c r="BD33"/>
  <c r="BC33"/>
  <c r="BB33"/>
  <c r="BA33"/>
  <c r="AZ33"/>
  <c r="AY33"/>
  <c r="AX33"/>
  <c r="AW33"/>
  <c r="AV33"/>
  <c r="AU33"/>
  <c r="AT33"/>
  <c r="AS33"/>
  <c r="AR33"/>
  <c r="AQ33"/>
  <c r="AP33"/>
  <c r="AO33"/>
  <c r="AN33"/>
  <c r="AM33"/>
  <c r="AL33"/>
  <c r="AK33"/>
  <c r="Z33"/>
  <c r="Y33"/>
  <c r="X33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33"/>
  <c r="BO31"/>
  <c r="BG31"/>
  <c r="BF31"/>
  <c r="BE31"/>
  <c r="BD31"/>
  <c r="BC31"/>
  <c r="BB31"/>
  <c r="BA31"/>
  <c r="AZ31"/>
  <c r="AY31"/>
  <c r="AX31"/>
  <c r="AW31"/>
  <c r="AV31"/>
  <c r="AU31"/>
  <c r="AT31"/>
  <c r="AS31"/>
  <c r="AR31"/>
  <c r="AQ31"/>
  <c r="AP31"/>
  <c r="AO31"/>
  <c r="AN31"/>
  <c r="AM31"/>
  <c r="AL31"/>
  <c r="AK31"/>
  <c r="Z31"/>
  <c r="Y31"/>
  <c r="X31"/>
  <c r="W31"/>
  <c r="V31"/>
  <c r="U31"/>
  <c r="T31"/>
  <c r="S31"/>
  <c r="R31"/>
  <c r="Q31"/>
  <c r="P31"/>
  <c r="O31"/>
  <c r="N31"/>
  <c r="M31"/>
  <c r="L31"/>
  <c r="K31"/>
  <c r="J31"/>
  <c r="I31"/>
  <c r="H31"/>
  <c r="G31"/>
  <c r="F31"/>
  <c r="E31"/>
  <c r="D31"/>
  <c r="CA29"/>
  <c r="BO29"/>
  <c r="BG29"/>
  <c r="BF29"/>
  <c r="BE29"/>
  <c r="BD29"/>
  <c r="BC29"/>
  <c r="BB29"/>
  <c r="BA29"/>
  <c r="AZ29"/>
  <c r="AY29"/>
  <c r="AX29"/>
  <c r="AW29"/>
  <c r="AV29"/>
  <c r="AU29"/>
  <c r="AT29"/>
  <c r="AS29"/>
  <c r="AR29"/>
  <c r="BW21" s="1"/>
  <c r="AQ29"/>
  <c r="AP29"/>
  <c r="AO29"/>
  <c r="AN29"/>
  <c r="AM29"/>
  <c r="AL29"/>
  <c r="AK29"/>
  <c r="Z29"/>
  <c r="Y29"/>
  <c r="X29"/>
  <c r="W29"/>
  <c r="V29"/>
  <c r="U29"/>
  <c r="T29"/>
  <c r="S29"/>
  <c r="R29"/>
  <c r="Q29"/>
  <c r="P29"/>
  <c r="O29"/>
  <c r="N29"/>
  <c r="M29"/>
  <c r="L29"/>
  <c r="K29"/>
  <c r="J29"/>
  <c r="I29"/>
  <c r="H29"/>
  <c r="G29"/>
  <c r="F29"/>
  <c r="E29"/>
  <c r="D29"/>
  <c r="BO27"/>
  <c r="BG27"/>
  <c r="BF27"/>
  <c r="BE27"/>
  <c r="BD27"/>
  <c r="BC27"/>
  <c r="BB27"/>
  <c r="BA27"/>
  <c r="CE19" s="1"/>
  <c r="AZ27"/>
  <c r="AY27"/>
  <c r="AX27"/>
  <c r="AW27"/>
  <c r="AV27"/>
  <c r="AU27"/>
  <c r="AT27"/>
  <c r="AS27"/>
  <c r="AR27"/>
  <c r="AQ27"/>
  <c r="AP27"/>
  <c r="AO27"/>
  <c r="AN27"/>
  <c r="AM27"/>
  <c r="AL27"/>
  <c r="AK27"/>
  <c r="Z27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27"/>
  <c r="BO25"/>
  <c r="BG25"/>
  <c r="BF25"/>
  <c r="BE25"/>
  <c r="BD25"/>
  <c r="BC25"/>
  <c r="BB25"/>
  <c r="BA25"/>
  <c r="AZ25"/>
  <c r="AY25"/>
  <c r="AX25"/>
  <c r="AW25"/>
  <c r="AV25"/>
  <c r="AU25"/>
  <c r="AT25"/>
  <c r="AS25"/>
  <c r="AR25"/>
  <c r="AQ25"/>
  <c r="AP25"/>
  <c r="AO25"/>
  <c r="AN25"/>
  <c r="AM25"/>
  <c r="AL25"/>
  <c r="AK25"/>
  <c r="Z25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BO23"/>
  <c r="BG23"/>
  <c r="BF23"/>
  <c r="BE23"/>
  <c r="BD23"/>
  <c r="BC23"/>
  <c r="BB23"/>
  <c r="BA23"/>
  <c r="AZ23"/>
  <c r="AY23"/>
  <c r="AX23"/>
  <c r="AW23"/>
  <c r="AV23"/>
  <c r="AU23"/>
  <c r="AT23"/>
  <c r="AS23"/>
  <c r="AR23"/>
  <c r="AQ23"/>
  <c r="AP23"/>
  <c r="AO23"/>
  <c r="AN23"/>
  <c r="AM23"/>
  <c r="AL23"/>
  <c r="AK23"/>
  <c r="Z23"/>
  <c r="Y23"/>
  <c r="X23"/>
  <c r="W23"/>
  <c r="V23"/>
  <c r="U23"/>
  <c r="T23"/>
  <c r="S23"/>
  <c r="R23"/>
  <c r="Q23"/>
  <c r="P23"/>
  <c r="O23"/>
  <c r="N23"/>
  <c r="M23"/>
  <c r="L23"/>
  <c r="K23"/>
  <c r="J23"/>
  <c r="I23"/>
  <c r="H23"/>
  <c r="G23"/>
  <c r="F23"/>
  <c r="E23"/>
  <c r="D23"/>
  <c r="CA21"/>
  <c r="BO21"/>
  <c r="BG21"/>
  <c r="BF21"/>
  <c r="BE21"/>
  <c r="BD21"/>
  <c r="BC21"/>
  <c r="BB21"/>
  <c r="BA21"/>
  <c r="AZ21"/>
  <c r="AY21"/>
  <c r="AX21"/>
  <c r="AW21"/>
  <c r="AV21"/>
  <c r="AU21"/>
  <c r="AT21"/>
  <c r="AS21"/>
  <c r="AR21"/>
  <c r="AQ21"/>
  <c r="AP21"/>
  <c r="AO21"/>
  <c r="AN21"/>
  <c r="AM21"/>
  <c r="AL21"/>
  <c r="AK21"/>
  <c r="Z21"/>
  <c r="Y21"/>
  <c r="X21"/>
  <c r="W21"/>
  <c r="V21"/>
  <c r="U21"/>
  <c r="T21"/>
  <c r="S21"/>
  <c r="R21"/>
  <c r="Q21"/>
  <c r="P21"/>
  <c r="O21"/>
  <c r="N21"/>
  <c r="M21"/>
  <c r="L21"/>
  <c r="K21"/>
  <c r="J21"/>
  <c r="I21"/>
  <c r="H21"/>
  <c r="G21"/>
  <c r="F21"/>
  <c r="E21"/>
  <c r="D21"/>
  <c r="BK20"/>
  <c r="BO19"/>
  <c r="BO17"/>
  <c r="AM11"/>
  <c r="AO11" s="1"/>
  <c r="F11"/>
  <c r="H11" s="1"/>
  <c r="AM10"/>
  <c r="F10"/>
  <c r="AM9"/>
  <c r="AO9" s="1"/>
  <c r="F9"/>
  <c r="H9" s="1"/>
  <c r="CF1"/>
  <c r="CE1"/>
  <c r="CC1"/>
  <c r="CB1"/>
  <c r="CA1"/>
  <c r="BZ1"/>
  <c r="BY1"/>
  <c r="BX1"/>
  <c r="BW1"/>
  <c r="BU1"/>
  <c r="BT1"/>
  <c r="BS1"/>
  <c r="BR1"/>
  <c r="BC76" i="224"/>
  <c r="V76"/>
  <c r="BC73"/>
  <c r="AX73"/>
  <c r="AW73"/>
  <c r="V73"/>
  <c r="Q73"/>
  <c r="P73"/>
  <c r="BG69"/>
  <c r="BF69"/>
  <c r="BE69"/>
  <c r="BD69"/>
  <c r="BC69"/>
  <c r="BB69"/>
  <c r="BA69"/>
  <c r="AZ69"/>
  <c r="AY69"/>
  <c r="AX69"/>
  <c r="AW69"/>
  <c r="AV69"/>
  <c r="AU69"/>
  <c r="AT69"/>
  <c r="AS69"/>
  <c r="AR69"/>
  <c r="AQ69"/>
  <c r="AP69"/>
  <c r="AO69"/>
  <c r="AN69"/>
  <c r="AM69"/>
  <c r="AL69"/>
  <c r="AK69"/>
  <c r="Z69"/>
  <c r="Y69"/>
  <c r="X69"/>
  <c r="W69"/>
  <c r="V69"/>
  <c r="U69"/>
  <c r="T69"/>
  <c r="S69"/>
  <c r="R69"/>
  <c r="Q69"/>
  <c r="P69"/>
  <c r="O69"/>
  <c r="N69"/>
  <c r="M69"/>
  <c r="L69"/>
  <c r="K69"/>
  <c r="J69"/>
  <c r="I69"/>
  <c r="H69"/>
  <c r="G69"/>
  <c r="F69"/>
  <c r="E69"/>
  <c r="D69"/>
  <c r="BK68"/>
  <c r="BG67"/>
  <c r="BF67"/>
  <c r="BE67"/>
  <c r="BD67"/>
  <c r="BC67"/>
  <c r="BB67"/>
  <c r="BA67"/>
  <c r="AZ67"/>
  <c r="AY67"/>
  <c r="AX67"/>
  <c r="AW67"/>
  <c r="AV67"/>
  <c r="AU67"/>
  <c r="AT67"/>
  <c r="AS67"/>
  <c r="AR67"/>
  <c r="AQ67"/>
  <c r="AP67"/>
  <c r="AO67"/>
  <c r="AN67"/>
  <c r="AM67"/>
  <c r="AL67"/>
  <c r="AK67"/>
  <c r="Z67"/>
  <c r="Y67"/>
  <c r="X67"/>
  <c r="W67"/>
  <c r="V67"/>
  <c r="U67"/>
  <c r="T67"/>
  <c r="S67"/>
  <c r="R67"/>
  <c r="Q67"/>
  <c r="P67"/>
  <c r="O67"/>
  <c r="N67"/>
  <c r="M67"/>
  <c r="L67"/>
  <c r="K67"/>
  <c r="J67"/>
  <c r="I67"/>
  <c r="H67"/>
  <c r="G67"/>
  <c r="F67"/>
  <c r="E67"/>
  <c r="D67"/>
  <c r="BK66"/>
  <c r="BG65"/>
  <c r="BF65"/>
  <c r="BE65"/>
  <c r="BD65"/>
  <c r="BC65"/>
  <c r="BB65"/>
  <c r="BA65"/>
  <c r="AZ65"/>
  <c r="AY65"/>
  <c r="AX65"/>
  <c r="AW65"/>
  <c r="AV65"/>
  <c r="AU65"/>
  <c r="AT65"/>
  <c r="AS65"/>
  <c r="AR65"/>
  <c r="AQ65"/>
  <c r="AP65"/>
  <c r="AO65"/>
  <c r="AN65"/>
  <c r="AM65"/>
  <c r="AL65"/>
  <c r="AK65"/>
  <c r="Z65"/>
  <c r="Y65"/>
  <c r="X65"/>
  <c r="W65"/>
  <c r="V65"/>
  <c r="U65"/>
  <c r="T65"/>
  <c r="S65"/>
  <c r="R65"/>
  <c r="Q65"/>
  <c r="P65"/>
  <c r="O65"/>
  <c r="N65"/>
  <c r="M65"/>
  <c r="L65"/>
  <c r="K65"/>
  <c r="J65"/>
  <c r="I65"/>
  <c r="H65"/>
  <c r="G65"/>
  <c r="F65"/>
  <c r="E65"/>
  <c r="D65"/>
  <c r="BG61"/>
  <c r="BF61"/>
  <c r="BE61"/>
  <c r="BD61"/>
  <c r="BC61"/>
  <c r="BB61"/>
  <c r="BA61"/>
  <c r="AZ61"/>
  <c r="AY61"/>
  <c r="AX61"/>
  <c r="AW61"/>
  <c r="AV61"/>
  <c r="AU61"/>
  <c r="AT61"/>
  <c r="AS61"/>
  <c r="AR61"/>
  <c r="AQ61"/>
  <c r="AP61"/>
  <c r="AO61"/>
  <c r="AN61"/>
  <c r="AM61"/>
  <c r="AL61"/>
  <c r="AK61"/>
  <c r="Z61"/>
  <c r="Y61"/>
  <c r="X61"/>
  <c r="W61"/>
  <c r="V61"/>
  <c r="U61"/>
  <c r="T61"/>
  <c r="S61"/>
  <c r="R61"/>
  <c r="Q61"/>
  <c r="P61"/>
  <c r="O61"/>
  <c r="N61"/>
  <c r="M61"/>
  <c r="L61"/>
  <c r="K61"/>
  <c r="J61"/>
  <c r="I61"/>
  <c r="H61"/>
  <c r="G61"/>
  <c r="F61"/>
  <c r="E61"/>
  <c r="D61"/>
  <c r="BK60"/>
  <c r="CG59"/>
  <c r="BG59"/>
  <c r="BF59"/>
  <c r="BE59"/>
  <c r="BD59"/>
  <c r="BC59"/>
  <c r="BB59"/>
  <c r="BA59"/>
  <c r="AZ59"/>
  <c r="AY59"/>
  <c r="AX59"/>
  <c r="AW59"/>
  <c r="AV59"/>
  <c r="AU59"/>
  <c r="AT59"/>
  <c r="AS59"/>
  <c r="AR59"/>
  <c r="AQ59"/>
  <c r="AP59"/>
  <c r="AO59"/>
  <c r="AN59"/>
  <c r="AM59"/>
  <c r="AL59"/>
  <c r="AK59"/>
  <c r="Z59"/>
  <c r="Y59"/>
  <c r="X59"/>
  <c r="W59"/>
  <c r="V59"/>
  <c r="U59"/>
  <c r="T59"/>
  <c r="S59"/>
  <c r="R59"/>
  <c r="Q59"/>
  <c r="P59"/>
  <c r="O59"/>
  <c r="N59"/>
  <c r="M59"/>
  <c r="L59"/>
  <c r="K59"/>
  <c r="BW49" s="1"/>
  <c r="J59"/>
  <c r="I59"/>
  <c r="AB58" s="1"/>
  <c r="AF58" s="1"/>
  <c r="H59"/>
  <c r="G59"/>
  <c r="F59"/>
  <c r="E59"/>
  <c r="D59"/>
  <c r="BK58"/>
  <c r="BO57"/>
  <c r="BG57"/>
  <c r="BF57"/>
  <c r="BE57"/>
  <c r="BD57"/>
  <c r="BC57"/>
  <c r="BB57"/>
  <c r="BA57"/>
  <c r="AZ57"/>
  <c r="AY57"/>
  <c r="AX57"/>
  <c r="AW57"/>
  <c r="AV57"/>
  <c r="AU57"/>
  <c r="BZ47" s="1"/>
  <c r="AT57"/>
  <c r="AS57"/>
  <c r="AR57"/>
  <c r="AQ57"/>
  <c r="AP57"/>
  <c r="AO57"/>
  <c r="AN57"/>
  <c r="AM57"/>
  <c r="AL57"/>
  <c r="AK57"/>
  <c r="Z57"/>
  <c r="Y57"/>
  <c r="X57"/>
  <c r="W57"/>
  <c r="V57"/>
  <c r="U57"/>
  <c r="T57"/>
  <c r="S57"/>
  <c r="R57"/>
  <c r="Q57"/>
  <c r="P57"/>
  <c r="O57"/>
  <c r="N57"/>
  <c r="M57"/>
  <c r="L57"/>
  <c r="K57"/>
  <c r="BW47" s="1"/>
  <c r="J57"/>
  <c r="I57"/>
  <c r="H57"/>
  <c r="G57"/>
  <c r="F57"/>
  <c r="E57"/>
  <c r="D57"/>
  <c r="BK56"/>
  <c r="BS55"/>
  <c r="BO55"/>
  <c r="BG55"/>
  <c r="BF55"/>
  <c r="BE55"/>
  <c r="BD55"/>
  <c r="BC55"/>
  <c r="BB55"/>
  <c r="BA55"/>
  <c r="AZ55"/>
  <c r="AY55"/>
  <c r="AX55"/>
  <c r="AW55"/>
  <c r="AV55"/>
  <c r="AU55"/>
  <c r="AT55"/>
  <c r="AS55"/>
  <c r="AR55"/>
  <c r="AQ55"/>
  <c r="AP55"/>
  <c r="AO55"/>
  <c r="AN55"/>
  <c r="AM55"/>
  <c r="AL55"/>
  <c r="AK55"/>
  <c r="Z55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BK54"/>
  <c r="BZ53"/>
  <c r="BO53"/>
  <c r="BG53"/>
  <c r="BF53"/>
  <c r="BE53"/>
  <c r="BD53"/>
  <c r="BC53"/>
  <c r="BB53"/>
  <c r="BA53"/>
  <c r="AZ53"/>
  <c r="AY53"/>
  <c r="AX53"/>
  <c r="AW53"/>
  <c r="AV53"/>
  <c r="AU53"/>
  <c r="AT53"/>
  <c r="AS53"/>
  <c r="AR53"/>
  <c r="AQ53"/>
  <c r="AP53"/>
  <c r="AO53"/>
  <c r="AN53"/>
  <c r="AM53"/>
  <c r="AL53"/>
  <c r="AK53"/>
  <c r="Z53"/>
  <c r="Y53"/>
  <c r="X53"/>
  <c r="W53"/>
  <c r="V53"/>
  <c r="U53"/>
  <c r="T53"/>
  <c r="S53"/>
  <c r="R53"/>
  <c r="Q53"/>
  <c r="P53"/>
  <c r="O53"/>
  <c r="N53"/>
  <c r="M53"/>
  <c r="L53"/>
  <c r="K53"/>
  <c r="J53"/>
  <c r="I53"/>
  <c r="H53"/>
  <c r="G53"/>
  <c r="F53"/>
  <c r="E53"/>
  <c r="D53"/>
  <c r="BK52"/>
  <c r="BW51"/>
  <c r="BO51"/>
  <c r="BG51"/>
  <c r="BF51"/>
  <c r="BE51"/>
  <c r="BD51"/>
  <c r="BC51"/>
  <c r="BB51"/>
  <c r="BA51"/>
  <c r="AZ51"/>
  <c r="AY51"/>
  <c r="AX51"/>
  <c r="AW51"/>
  <c r="AV51"/>
  <c r="AU51"/>
  <c r="AT51"/>
  <c r="AS51"/>
  <c r="AR51"/>
  <c r="AQ51"/>
  <c r="AP51"/>
  <c r="AO51"/>
  <c r="AN51"/>
  <c r="AM51"/>
  <c r="AL51"/>
  <c r="AK51"/>
  <c r="Z51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BK50"/>
  <c r="BZ49"/>
  <c r="BO49"/>
  <c r="BG49"/>
  <c r="BF49"/>
  <c r="BE49"/>
  <c r="BD49"/>
  <c r="BC49"/>
  <c r="BB49"/>
  <c r="BA49"/>
  <c r="AZ49"/>
  <c r="AY49"/>
  <c r="AX49"/>
  <c r="AW49"/>
  <c r="AV49"/>
  <c r="AU49"/>
  <c r="AT49"/>
  <c r="AS49"/>
  <c r="AR49"/>
  <c r="AQ49"/>
  <c r="AP49"/>
  <c r="AO49"/>
  <c r="AN49"/>
  <c r="AM49"/>
  <c r="AL49"/>
  <c r="AK49"/>
  <c r="Z49"/>
  <c r="Y49"/>
  <c r="X49"/>
  <c r="W49"/>
  <c r="V49"/>
  <c r="U49"/>
  <c r="T49"/>
  <c r="S49"/>
  <c r="R49"/>
  <c r="Q49"/>
  <c r="P49"/>
  <c r="O49"/>
  <c r="N49"/>
  <c r="M49"/>
  <c r="L49"/>
  <c r="K49"/>
  <c r="J49"/>
  <c r="I49"/>
  <c r="H49"/>
  <c r="G49"/>
  <c r="F49"/>
  <c r="E49"/>
  <c r="D49"/>
  <c r="BK48"/>
  <c r="BY47"/>
  <c r="BO47"/>
  <c r="BG47"/>
  <c r="BF47"/>
  <c r="BE47"/>
  <c r="BD47"/>
  <c r="BC47"/>
  <c r="BB47"/>
  <c r="BA47"/>
  <c r="AZ47"/>
  <c r="AY47"/>
  <c r="AX47"/>
  <c r="AW47"/>
  <c r="AV47"/>
  <c r="AU47"/>
  <c r="AT47"/>
  <c r="AS47"/>
  <c r="AR47"/>
  <c r="AQ47"/>
  <c r="AP47"/>
  <c r="AO47"/>
  <c r="AN47"/>
  <c r="AM47"/>
  <c r="AL47"/>
  <c r="AK47"/>
  <c r="Z47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BK46"/>
  <c r="BW45"/>
  <c r="BO45"/>
  <c r="BG45"/>
  <c r="BF45"/>
  <c r="BE45"/>
  <c r="BD45"/>
  <c r="BC45"/>
  <c r="BB45"/>
  <c r="BA45"/>
  <c r="AZ45"/>
  <c r="AY45"/>
  <c r="AX45"/>
  <c r="AW45"/>
  <c r="AV45"/>
  <c r="AU45"/>
  <c r="AT45"/>
  <c r="AS45"/>
  <c r="AR45"/>
  <c r="AQ45"/>
  <c r="AP45"/>
  <c r="AO45"/>
  <c r="AN45"/>
  <c r="AM45"/>
  <c r="AL45"/>
  <c r="AK45"/>
  <c r="Z45"/>
  <c r="Y45"/>
  <c r="X45"/>
  <c r="W45"/>
  <c r="V45"/>
  <c r="U45"/>
  <c r="T45"/>
  <c r="S45"/>
  <c r="R45"/>
  <c r="Q45"/>
  <c r="P45"/>
  <c r="O45"/>
  <c r="N45"/>
  <c r="M45"/>
  <c r="L45"/>
  <c r="K45"/>
  <c r="J45"/>
  <c r="I45"/>
  <c r="H45"/>
  <c r="G45"/>
  <c r="F45"/>
  <c r="E45"/>
  <c r="D45"/>
  <c r="BK44"/>
  <c r="BO43"/>
  <c r="BG43"/>
  <c r="BF43"/>
  <c r="BE43"/>
  <c r="BD43"/>
  <c r="BC43"/>
  <c r="BB43"/>
  <c r="BA43"/>
  <c r="AZ43"/>
  <c r="AY43"/>
  <c r="AX43"/>
  <c r="AW43"/>
  <c r="AV43"/>
  <c r="AU43"/>
  <c r="AT43"/>
  <c r="AS43"/>
  <c r="AR43"/>
  <c r="AQ43"/>
  <c r="AP43"/>
  <c r="AO43"/>
  <c r="AN43"/>
  <c r="AM43"/>
  <c r="AL43"/>
  <c r="AK43"/>
  <c r="Z43"/>
  <c r="Y43"/>
  <c r="X43"/>
  <c r="W43"/>
  <c r="V43"/>
  <c r="U43"/>
  <c r="T43"/>
  <c r="CE35" s="1"/>
  <c r="S43"/>
  <c r="R43"/>
  <c r="Q43"/>
  <c r="P43"/>
  <c r="O43"/>
  <c r="N43"/>
  <c r="M43"/>
  <c r="L43"/>
  <c r="K43"/>
  <c r="J43"/>
  <c r="I43"/>
  <c r="H43"/>
  <c r="G43"/>
  <c r="F43"/>
  <c r="E43"/>
  <c r="D43"/>
  <c r="BK42"/>
  <c r="BO41"/>
  <c r="BG41"/>
  <c r="BF41"/>
  <c r="BE41"/>
  <c r="BD41"/>
  <c r="BC41"/>
  <c r="BB41"/>
  <c r="BA41"/>
  <c r="AZ41"/>
  <c r="AY41"/>
  <c r="AX41"/>
  <c r="AW41"/>
  <c r="AV41"/>
  <c r="AU41"/>
  <c r="AT41"/>
  <c r="AS41"/>
  <c r="AR41"/>
  <c r="AQ41"/>
  <c r="AP41"/>
  <c r="AO41"/>
  <c r="AN41"/>
  <c r="AM41"/>
  <c r="AL41"/>
  <c r="AK41"/>
  <c r="Z41"/>
  <c r="Y41"/>
  <c r="X41"/>
  <c r="W41"/>
  <c r="V41"/>
  <c r="U41"/>
  <c r="T41"/>
  <c r="S41"/>
  <c r="R41"/>
  <c r="Q41"/>
  <c r="P41"/>
  <c r="O41"/>
  <c r="N41"/>
  <c r="M41"/>
  <c r="L41"/>
  <c r="K41"/>
  <c r="J41"/>
  <c r="I41"/>
  <c r="H41"/>
  <c r="G41"/>
  <c r="F41"/>
  <c r="E41"/>
  <c r="D41"/>
  <c r="BK40"/>
  <c r="BO39"/>
  <c r="BG39"/>
  <c r="BF39"/>
  <c r="BE39"/>
  <c r="BD39"/>
  <c r="BC39"/>
  <c r="BB39"/>
  <c r="BA39"/>
  <c r="AZ39"/>
  <c r="AY39"/>
  <c r="AX39"/>
  <c r="AW39"/>
  <c r="AV39"/>
  <c r="AU39"/>
  <c r="AT39"/>
  <c r="BY31" s="1"/>
  <c r="AS39"/>
  <c r="AR39"/>
  <c r="AQ39"/>
  <c r="AP39"/>
  <c r="AO39"/>
  <c r="AN39"/>
  <c r="AM39"/>
  <c r="AL39"/>
  <c r="AK39"/>
  <c r="Z39"/>
  <c r="Y39"/>
  <c r="X39"/>
  <c r="W39"/>
  <c r="V39"/>
  <c r="U39"/>
  <c r="T39"/>
  <c r="S39"/>
  <c r="R39"/>
  <c r="Q39"/>
  <c r="P39"/>
  <c r="O39"/>
  <c r="N39"/>
  <c r="M39"/>
  <c r="L39"/>
  <c r="K39"/>
  <c r="J39"/>
  <c r="I39"/>
  <c r="H39"/>
  <c r="G39"/>
  <c r="F39"/>
  <c r="E39"/>
  <c r="D39"/>
  <c r="BK38"/>
  <c r="CA37"/>
  <c r="BO37"/>
  <c r="BG37"/>
  <c r="BF37"/>
  <c r="BE37"/>
  <c r="BD37"/>
  <c r="BC37"/>
  <c r="BB37"/>
  <c r="BA37"/>
  <c r="AZ37"/>
  <c r="AY37"/>
  <c r="AX37"/>
  <c r="AW37"/>
  <c r="AV37"/>
  <c r="AU37"/>
  <c r="AT37"/>
  <c r="AS37"/>
  <c r="AR37"/>
  <c r="AQ37"/>
  <c r="AP37"/>
  <c r="AO37"/>
  <c r="AN37"/>
  <c r="AM37"/>
  <c r="AL37"/>
  <c r="AK37"/>
  <c r="Z37"/>
  <c r="Y37"/>
  <c r="X37"/>
  <c r="W37"/>
  <c r="V37"/>
  <c r="U37"/>
  <c r="T37"/>
  <c r="S37"/>
  <c r="R37"/>
  <c r="Q37"/>
  <c r="P37"/>
  <c r="O37"/>
  <c r="N37"/>
  <c r="M37"/>
  <c r="L37"/>
  <c r="K37"/>
  <c r="J37"/>
  <c r="I37"/>
  <c r="H37"/>
  <c r="G37"/>
  <c r="F37"/>
  <c r="E37"/>
  <c r="D37"/>
  <c r="BK36"/>
  <c r="BO35"/>
  <c r="BG35"/>
  <c r="BF35"/>
  <c r="BE35"/>
  <c r="BD35"/>
  <c r="BC35"/>
  <c r="BB35"/>
  <c r="BA35"/>
  <c r="AZ35"/>
  <c r="AY35"/>
  <c r="AX35"/>
  <c r="AW35"/>
  <c r="AV35"/>
  <c r="AU35"/>
  <c r="AT35"/>
  <c r="AS35"/>
  <c r="AR35"/>
  <c r="AQ35"/>
  <c r="AP35"/>
  <c r="AO35"/>
  <c r="AN35"/>
  <c r="AM35"/>
  <c r="AL35"/>
  <c r="AK35"/>
  <c r="Z35"/>
  <c r="Y35"/>
  <c r="X35"/>
  <c r="W35"/>
  <c r="V35"/>
  <c r="U35"/>
  <c r="T35"/>
  <c r="S35"/>
  <c r="R35"/>
  <c r="Q35"/>
  <c r="P35"/>
  <c r="O35"/>
  <c r="N35"/>
  <c r="M35"/>
  <c r="L35"/>
  <c r="K35"/>
  <c r="J35"/>
  <c r="I35"/>
  <c r="H35"/>
  <c r="G35"/>
  <c r="F35"/>
  <c r="E35"/>
  <c r="D35"/>
  <c r="BK34"/>
  <c r="BO33"/>
  <c r="BG33"/>
  <c r="BF33"/>
  <c r="BE33"/>
  <c r="BD33"/>
  <c r="BC33"/>
  <c r="BB33"/>
  <c r="BA33"/>
  <c r="AZ33"/>
  <c r="AY33"/>
  <c r="AX33"/>
  <c r="AW33"/>
  <c r="AV33"/>
  <c r="AU33"/>
  <c r="AT33"/>
  <c r="AS33"/>
  <c r="AR33"/>
  <c r="AQ33"/>
  <c r="AP33"/>
  <c r="AO33"/>
  <c r="AN33"/>
  <c r="AM33"/>
  <c r="AL33"/>
  <c r="AK33"/>
  <c r="Z33"/>
  <c r="Y33"/>
  <c r="X33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33"/>
  <c r="BK32"/>
  <c r="BO31"/>
  <c r="BG31"/>
  <c r="BF31"/>
  <c r="BE31"/>
  <c r="BD31"/>
  <c r="BC31"/>
  <c r="BB31"/>
  <c r="BA31"/>
  <c r="AZ31"/>
  <c r="AY31"/>
  <c r="AX31"/>
  <c r="AW31"/>
  <c r="AV31"/>
  <c r="AU31"/>
  <c r="AT31"/>
  <c r="AS31"/>
  <c r="AR31"/>
  <c r="AQ31"/>
  <c r="AP31"/>
  <c r="AO31"/>
  <c r="AN31"/>
  <c r="AM31"/>
  <c r="AL31"/>
  <c r="AK31"/>
  <c r="Z31"/>
  <c r="Y31"/>
  <c r="X31"/>
  <c r="W31"/>
  <c r="V31"/>
  <c r="U31"/>
  <c r="T31"/>
  <c r="S31"/>
  <c r="R31"/>
  <c r="Q31"/>
  <c r="P31"/>
  <c r="O31"/>
  <c r="N31"/>
  <c r="M31"/>
  <c r="L31"/>
  <c r="K31"/>
  <c r="J31"/>
  <c r="I31"/>
  <c r="H31"/>
  <c r="G31"/>
  <c r="F31"/>
  <c r="E31"/>
  <c r="D31"/>
  <c r="BK30"/>
  <c r="BY29"/>
  <c r="BO29"/>
  <c r="BG29"/>
  <c r="BF29"/>
  <c r="BE29"/>
  <c r="BD29"/>
  <c r="BC29"/>
  <c r="BB29"/>
  <c r="BA29"/>
  <c r="AZ29"/>
  <c r="AY29"/>
  <c r="AX29"/>
  <c r="AW29"/>
  <c r="AV29"/>
  <c r="AU29"/>
  <c r="AT29"/>
  <c r="AS29"/>
  <c r="AR29"/>
  <c r="AQ29"/>
  <c r="AP29"/>
  <c r="AO29"/>
  <c r="AN29"/>
  <c r="AM29"/>
  <c r="AL29"/>
  <c r="AK29"/>
  <c r="Z29"/>
  <c r="Y29"/>
  <c r="X29"/>
  <c r="W29"/>
  <c r="V29"/>
  <c r="U29"/>
  <c r="T29"/>
  <c r="S29"/>
  <c r="R29"/>
  <c r="Q29"/>
  <c r="P29"/>
  <c r="O29"/>
  <c r="N29"/>
  <c r="M29"/>
  <c r="L29"/>
  <c r="K29"/>
  <c r="J29"/>
  <c r="I29"/>
  <c r="H29"/>
  <c r="G29"/>
  <c r="F29"/>
  <c r="E29"/>
  <c r="D29"/>
  <c r="BK28"/>
  <c r="BZ27"/>
  <c r="BO27"/>
  <c r="BG27"/>
  <c r="BF27"/>
  <c r="BE27"/>
  <c r="BD27"/>
  <c r="BC27"/>
  <c r="BB27"/>
  <c r="BA27"/>
  <c r="AZ27"/>
  <c r="AY27"/>
  <c r="AX27"/>
  <c r="AW27"/>
  <c r="AV27"/>
  <c r="AU27"/>
  <c r="AT27"/>
  <c r="AS27"/>
  <c r="AR27"/>
  <c r="AQ27"/>
  <c r="AP27"/>
  <c r="AO27"/>
  <c r="AN27"/>
  <c r="AM27"/>
  <c r="AL27"/>
  <c r="AK27"/>
  <c r="Z27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27"/>
  <c r="BK26"/>
  <c r="BW25"/>
  <c r="BO25"/>
  <c r="BG25"/>
  <c r="BF25"/>
  <c r="BE25"/>
  <c r="BD25"/>
  <c r="BC25"/>
  <c r="BB25"/>
  <c r="BA25"/>
  <c r="AZ25"/>
  <c r="AY25"/>
  <c r="AX25"/>
  <c r="AW25"/>
  <c r="AV25"/>
  <c r="AU25"/>
  <c r="AT25"/>
  <c r="AS25"/>
  <c r="AR25"/>
  <c r="AQ25"/>
  <c r="AP25"/>
  <c r="AO25"/>
  <c r="AN25"/>
  <c r="AM25"/>
  <c r="AL25"/>
  <c r="AK25"/>
  <c r="Z25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BK24"/>
  <c r="BO23"/>
  <c r="BG23"/>
  <c r="BF23"/>
  <c r="BE23"/>
  <c r="BD23"/>
  <c r="BC23"/>
  <c r="BB23"/>
  <c r="BA23"/>
  <c r="AZ23"/>
  <c r="AY23"/>
  <c r="AX23"/>
  <c r="AW23"/>
  <c r="AV23"/>
  <c r="AU23"/>
  <c r="AT23"/>
  <c r="AS23"/>
  <c r="AR23"/>
  <c r="AQ23"/>
  <c r="AP23"/>
  <c r="AO23"/>
  <c r="AN23"/>
  <c r="AM23"/>
  <c r="AL23"/>
  <c r="AK23"/>
  <c r="Z23"/>
  <c r="Y23"/>
  <c r="X23"/>
  <c r="W23"/>
  <c r="V23"/>
  <c r="U23"/>
  <c r="T23"/>
  <c r="S23"/>
  <c r="R23"/>
  <c r="Q23"/>
  <c r="P23"/>
  <c r="O23"/>
  <c r="N23"/>
  <c r="M23"/>
  <c r="L23"/>
  <c r="K23"/>
  <c r="J23"/>
  <c r="I23"/>
  <c r="H23"/>
  <c r="G23"/>
  <c r="F23"/>
  <c r="E23"/>
  <c r="D23"/>
  <c r="CA21"/>
  <c r="BO21"/>
  <c r="BG21"/>
  <c r="BF21"/>
  <c r="BE21"/>
  <c r="BD21"/>
  <c r="BC21"/>
  <c r="BB21"/>
  <c r="BA21"/>
  <c r="AZ21"/>
  <c r="AY21"/>
  <c r="AX21"/>
  <c r="AW21"/>
  <c r="AV21"/>
  <c r="AU21"/>
  <c r="AT21"/>
  <c r="AS21"/>
  <c r="AR21"/>
  <c r="AQ21"/>
  <c r="AP21"/>
  <c r="AO21"/>
  <c r="AN21"/>
  <c r="AM21"/>
  <c r="AL21"/>
  <c r="AK21"/>
  <c r="Z21"/>
  <c r="Y21"/>
  <c r="X21"/>
  <c r="W21"/>
  <c r="V21"/>
  <c r="U21"/>
  <c r="T21"/>
  <c r="S21"/>
  <c r="R21"/>
  <c r="Q21"/>
  <c r="P21"/>
  <c r="O21"/>
  <c r="N21"/>
  <c r="M21"/>
  <c r="L21"/>
  <c r="K21"/>
  <c r="J21"/>
  <c r="I21"/>
  <c r="H21"/>
  <c r="G21"/>
  <c r="F21"/>
  <c r="E21"/>
  <c r="D21"/>
  <c r="BO19"/>
  <c r="BO17"/>
  <c r="CC15"/>
  <c r="AM11"/>
  <c r="AO11" s="1"/>
  <c r="F11"/>
  <c r="H11" s="1"/>
  <c r="AM10"/>
  <c r="F10"/>
  <c r="AM9"/>
  <c r="AO9" s="1"/>
  <c r="F9"/>
  <c r="H9" s="1"/>
  <c r="CF1"/>
  <c r="CE1"/>
  <c r="CC1"/>
  <c r="CB1"/>
  <c r="CA1"/>
  <c r="BZ1"/>
  <c r="BY1"/>
  <c r="BX1"/>
  <c r="BW1"/>
  <c r="BU1"/>
  <c r="BT1"/>
  <c r="BS1"/>
  <c r="BR1"/>
  <c r="BS23" l="1"/>
  <c r="BR31"/>
  <c r="AB40"/>
  <c r="AF40" s="1"/>
  <c r="AB46"/>
  <c r="AF46" s="1"/>
  <c r="BY43"/>
  <c r="CA13" i="225"/>
  <c r="BX25"/>
  <c r="CE25"/>
  <c r="BW31"/>
  <c r="CA37"/>
  <c r="BY43"/>
  <c r="BH52"/>
  <c r="BL52" s="1"/>
  <c r="BW45"/>
  <c r="BI56"/>
  <c r="BM56" s="1"/>
  <c r="CA51"/>
  <c r="CE31"/>
  <c r="CE23"/>
  <c r="BX29"/>
  <c r="BH54"/>
  <c r="BL54" s="1"/>
  <c r="AB42"/>
  <c r="AF42" s="1"/>
  <c r="AB64"/>
  <c r="AF64" s="1"/>
  <c r="AB44"/>
  <c r="AF44" s="1"/>
  <c r="AA50"/>
  <c r="AE50" s="1"/>
  <c r="AA52"/>
  <c r="AE52" s="1"/>
  <c r="AA54"/>
  <c r="AE54" s="1"/>
  <c r="AA60"/>
  <c r="BR41" i="224"/>
  <c r="BH58"/>
  <c r="BH68"/>
  <c r="BT21"/>
  <c r="BH44"/>
  <c r="BN62"/>
  <c r="BI32"/>
  <c r="BY39"/>
  <c r="BI50"/>
  <c r="BM50" s="1"/>
  <c r="BJ62"/>
  <c r="CE55"/>
  <c r="CE57"/>
  <c r="CF19"/>
  <c r="BI38"/>
  <c r="BM38" s="1"/>
  <c r="CF33"/>
  <c r="BL68"/>
  <c r="BM32"/>
  <c r="AB54"/>
  <c r="AF54" s="1"/>
  <c r="BX37"/>
  <c r="AA34"/>
  <c r="AB22"/>
  <c r="AF22" s="1"/>
  <c r="AB26"/>
  <c r="AF26" s="1"/>
  <c r="AC62"/>
  <c r="AG62"/>
  <c r="AA24"/>
  <c r="AA60"/>
  <c r="AA66"/>
  <c r="AA64"/>
  <c r="AE64" s="1"/>
  <c r="AA68"/>
  <c r="AE68" s="1"/>
  <c r="BR29"/>
  <c r="BL44"/>
  <c r="CB13"/>
  <c r="AA26"/>
  <c r="AE26" s="1"/>
  <c r="AG26" s="1"/>
  <c r="BX19"/>
  <c r="CE19"/>
  <c r="BW21"/>
  <c r="BY21"/>
  <c r="CF21"/>
  <c r="AB30"/>
  <c r="AF30" s="1"/>
  <c r="BW23"/>
  <c r="AA32"/>
  <c r="BX25"/>
  <c r="CE25"/>
  <c r="BY25"/>
  <c r="BT27"/>
  <c r="BI34"/>
  <c r="BM34" s="1"/>
  <c r="CE29"/>
  <c r="BW29"/>
  <c r="AA38"/>
  <c r="AE38" s="1"/>
  <c r="BT31"/>
  <c r="BX31"/>
  <c r="CE31"/>
  <c r="BW31"/>
  <c r="CF31"/>
  <c r="AA42"/>
  <c r="BI48"/>
  <c r="BM48" s="1"/>
  <c r="AB56"/>
  <c r="AF56" s="1"/>
  <c r="AA20"/>
  <c r="AE20" s="1"/>
  <c r="AA22"/>
  <c r="AE22" s="1"/>
  <c r="AG22" s="1"/>
  <c r="CB15"/>
  <c r="BR27"/>
  <c r="CE27"/>
  <c r="AB36"/>
  <c r="AF36" s="1"/>
  <c r="CA29"/>
  <c r="BR35"/>
  <c r="AA44"/>
  <c r="AA48"/>
  <c r="CE41"/>
  <c r="AA50"/>
  <c r="AB52"/>
  <c r="AF52" s="1"/>
  <c r="AA56"/>
  <c r="AB60"/>
  <c r="AF60" s="1"/>
  <c r="BY21" i="225"/>
  <c r="CF21"/>
  <c r="CF27"/>
  <c r="BY31"/>
  <c r="CF33"/>
  <c r="BH40"/>
  <c r="BL40" s="1"/>
  <c r="BY41"/>
  <c r="AA64"/>
  <c r="AC64" s="1"/>
  <c r="AA58"/>
  <c r="AE58" s="1"/>
  <c r="BH20" i="224"/>
  <c r="BL20" s="1"/>
  <c r="BU13"/>
  <c r="BH22"/>
  <c r="BL22" s="1"/>
  <c r="BH24"/>
  <c r="BL24" s="1"/>
  <c r="BH26"/>
  <c r="BL26" s="1"/>
  <c r="BR21"/>
  <c r="BI28"/>
  <c r="BM28" s="1"/>
  <c r="BZ21"/>
  <c r="CE21"/>
  <c r="AA30"/>
  <c r="BR23"/>
  <c r="BH32"/>
  <c r="BL32" s="1"/>
  <c r="BH34"/>
  <c r="BL34" s="1"/>
  <c r="BW27"/>
  <c r="AA36"/>
  <c r="BT29"/>
  <c r="BH38"/>
  <c r="BL38" s="1"/>
  <c r="AA40"/>
  <c r="AC40" s="1"/>
  <c r="BT33"/>
  <c r="BI40"/>
  <c r="BM40" s="1"/>
  <c r="AA46"/>
  <c r="AC46" s="1"/>
  <c r="BI46"/>
  <c r="AB48"/>
  <c r="AF48" s="1"/>
  <c r="AB50"/>
  <c r="AF50" s="1"/>
  <c r="BH50"/>
  <c r="BL50" s="1"/>
  <c r="BW43"/>
  <c r="BH56"/>
  <c r="BL56" s="1"/>
  <c r="AA58"/>
  <c r="BL58"/>
  <c r="BI58"/>
  <c r="BT51"/>
  <c r="BH64"/>
  <c r="BL64" s="1"/>
  <c r="AB66"/>
  <c r="AF66" s="1"/>
  <c r="BH66"/>
  <c r="BL66" s="1"/>
  <c r="AB68"/>
  <c r="AF68" s="1"/>
  <c r="AG68" s="1"/>
  <c r="CA57"/>
  <c r="BI24" i="225"/>
  <c r="BM24" s="1"/>
  <c r="AB26"/>
  <c r="AF26" s="1"/>
  <c r="BR19"/>
  <c r="BI26"/>
  <c r="BM26" s="1"/>
  <c r="BR21"/>
  <c r="BR31"/>
  <c r="AA40"/>
  <c r="AE40" s="1"/>
  <c r="BT33"/>
  <c r="CE33"/>
  <c r="CE37"/>
  <c r="BI48"/>
  <c r="BM48" s="1"/>
  <c r="AB56"/>
  <c r="AF56" s="1"/>
  <c r="BH56"/>
  <c r="BL56" s="1"/>
  <c r="BN56" s="1"/>
  <c r="BI62"/>
  <c r="CG57"/>
  <c r="CG55"/>
  <c r="AB22"/>
  <c r="AF22" s="1"/>
  <c r="AB40"/>
  <c r="AF40" s="1"/>
  <c r="AC22" i="224"/>
  <c r="BI30"/>
  <c r="BM30" s="1"/>
  <c r="BI36"/>
  <c r="BM36" s="1"/>
  <c r="BM46"/>
  <c r="BI52"/>
  <c r="BM52" s="1"/>
  <c r="AC58"/>
  <c r="AE58"/>
  <c r="BM58"/>
  <c r="AB24"/>
  <c r="AF24" s="1"/>
  <c r="AB28"/>
  <c r="AF28" s="1"/>
  <c r="BR19"/>
  <c r="BR25"/>
  <c r="AA28"/>
  <c r="BH28"/>
  <c r="BL28" s="1"/>
  <c r="BX29"/>
  <c r="BH30"/>
  <c r="BL30" s="1"/>
  <c r="BN30" s="1"/>
  <c r="AB32"/>
  <c r="AF32" s="1"/>
  <c r="AB34"/>
  <c r="AF34" s="1"/>
  <c r="BH36"/>
  <c r="BL36" s="1"/>
  <c r="AB38"/>
  <c r="AF38" s="1"/>
  <c r="AB42"/>
  <c r="AF42" s="1"/>
  <c r="AB44"/>
  <c r="AF44" s="1"/>
  <c r="AE66"/>
  <c r="AG66" s="1"/>
  <c r="AA46" i="225"/>
  <c r="AE46" s="1"/>
  <c r="AB52"/>
  <c r="AF52" s="1"/>
  <c r="AG52" s="1"/>
  <c r="CE45"/>
  <c r="AB54"/>
  <c r="AF54" s="1"/>
  <c r="AB58"/>
  <c r="AF58" s="1"/>
  <c r="AG58" s="1"/>
  <c r="BY49"/>
  <c r="CA49"/>
  <c r="AA62"/>
  <c r="AE62" s="1"/>
  <c r="AA52" i="224"/>
  <c r="AE52" s="1"/>
  <c r="BH52"/>
  <c r="AA54"/>
  <c r="AE54" s="1"/>
  <c r="AG54" s="1"/>
  <c r="BH54"/>
  <c r="BI56"/>
  <c r="BM56" s="1"/>
  <c r="BH60"/>
  <c r="BL60" s="1"/>
  <c r="AB64"/>
  <c r="AF64" s="1"/>
  <c r="BS13" i="225"/>
  <c r="BU13"/>
  <c r="BH20"/>
  <c r="BL20" s="1"/>
  <c r="BI20"/>
  <c r="BM20" s="1"/>
  <c r="BX13"/>
  <c r="CB13"/>
  <c r="CB15"/>
  <c r="BI22"/>
  <c r="BM22" s="1"/>
  <c r="AA24"/>
  <c r="AE24" s="1"/>
  <c r="BX17"/>
  <c r="AA26"/>
  <c r="AE26" s="1"/>
  <c r="BX19"/>
  <c r="CF19"/>
  <c r="AA28"/>
  <c r="AE28" s="1"/>
  <c r="AB28"/>
  <c r="AF28" s="1"/>
  <c r="BW23"/>
  <c r="BH30"/>
  <c r="BL30" s="1"/>
  <c r="BI30"/>
  <c r="BM30" s="1"/>
  <c r="AA32"/>
  <c r="AE32" s="1"/>
  <c r="BU25"/>
  <c r="BW25"/>
  <c r="BY25"/>
  <c r="BR25"/>
  <c r="BI32"/>
  <c r="BM32" s="1"/>
  <c r="BR33"/>
  <c r="BZ27"/>
  <c r="CE27"/>
  <c r="BI34"/>
  <c r="BM34" s="1"/>
  <c r="BW29"/>
  <c r="BY29"/>
  <c r="BR29"/>
  <c r="BI36"/>
  <c r="BM36" s="1"/>
  <c r="CE29"/>
  <c r="AA38"/>
  <c r="AB38"/>
  <c r="AF38" s="1"/>
  <c r="CA31"/>
  <c r="CF31"/>
  <c r="BI42"/>
  <c r="BM42" s="1"/>
  <c r="BR39"/>
  <c r="BI46"/>
  <c r="BM46" s="1"/>
  <c r="AA48"/>
  <c r="AB48"/>
  <c r="AF48" s="1"/>
  <c r="BH50"/>
  <c r="BL50" s="1"/>
  <c r="BI50"/>
  <c r="BM50" s="1"/>
  <c r="BH62"/>
  <c r="BL62" s="1"/>
  <c r="BM62"/>
  <c r="CG53"/>
  <c r="BI28"/>
  <c r="BM28" s="1"/>
  <c r="BI38"/>
  <c r="BM38" s="1"/>
  <c r="BI40"/>
  <c r="BM40" s="1"/>
  <c r="CC15"/>
  <c r="BT21"/>
  <c r="BX21"/>
  <c r="BZ21"/>
  <c r="CE21"/>
  <c r="BH28"/>
  <c r="BL28" s="1"/>
  <c r="BN28" s="1"/>
  <c r="BT31"/>
  <c r="BX31"/>
  <c r="CE35"/>
  <c r="BY37"/>
  <c r="BL44"/>
  <c r="BI44"/>
  <c r="BM44" s="1"/>
  <c r="BI52"/>
  <c r="BM52" s="1"/>
  <c r="BW53"/>
  <c r="BI54"/>
  <c r="BM54" s="1"/>
  <c r="BN54" s="1"/>
  <c r="BI58"/>
  <c r="BM58" s="1"/>
  <c r="BN58" s="1"/>
  <c r="BH60"/>
  <c r="BL60" s="1"/>
  <c r="BN60" s="1"/>
  <c r="BH34"/>
  <c r="BL34" s="1"/>
  <c r="BN34" s="1"/>
  <c r="BH36"/>
  <c r="BL36" s="1"/>
  <c r="BH38"/>
  <c r="BL38" s="1"/>
  <c r="BH48"/>
  <c r="BL48" s="1"/>
  <c r="BH64"/>
  <c r="BL64" s="1"/>
  <c r="BN64" s="1"/>
  <c r="BH22"/>
  <c r="BL22" s="1"/>
  <c r="BH24"/>
  <c r="BL24" s="1"/>
  <c r="BH26"/>
  <c r="BL26" s="1"/>
  <c r="BH32"/>
  <c r="BH42"/>
  <c r="BL42" s="1"/>
  <c r="BH46"/>
  <c r="BL46" s="1"/>
  <c r="AB34"/>
  <c r="AF34" s="1"/>
  <c r="AA36"/>
  <c r="AE36" s="1"/>
  <c r="AB20"/>
  <c r="AF20" s="1"/>
  <c r="AB24"/>
  <c r="AF24" s="1"/>
  <c r="AG24" s="1"/>
  <c r="AB32"/>
  <c r="AF32" s="1"/>
  <c r="AB36"/>
  <c r="AF36" s="1"/>
  <c r="AB60"/>
  <c r="AF60" s="1"/>
  <c r="AB62"/>
  <c r="AF62" s="1"/>
  <c r="AG62" s="1"/>
  <c r="CE51"/>
  <c r="AA20"/>
  <c r="AE20" s="1"/>
  <c r="AA22"/>
  <c r="BY15"/>
  <c r="AB30"/>
  <c r="AF30" s="1"/>
  <c r="BW27"/>
  <c r="AA42"/>
  <c r="AA44"/>
  <c r="AE44" s="1"/>
  <c r="AG44" s="1"/>
  <c r="AB46"/>
  <c r="AF46" s="1"/>
  <c r="BZ39"/>
  <c r="AB50"/>
  <c r="AF50" s="1"/>
  <c r="CE43"/>
  <c r="AA56"/>
  <c r="BW47"/>
  <c r="AA30"/>
  <c r="AE30" s="1"/>
  <c r="BR23"/>
  <c r="BY53" i="224"/>
  <c r="BX17"/>
  <c r="BX13"/>
  <c r="AB20"/>
  <c r="AF20" s="1"/>
  <c r="AC24"/>
  <c r="AC20"/>
  <c r="CA13"/>
  <c r="BI20"/>
  <c r="BM20" s="1"/>
  <c r="BI22"/>
  <c r="BM22" s="1"/>
  <c r="BN22" s="1"/>
  <c r="BI24"/>
  <c r="BM24" s="1"/>
  <c r="BN24" s="1"/>
  <c r="BI26"/>
  <c r="BM26" s="1"/>
  <c r="BN26" s="1"/>
  <c r="BI54"/>
  <c r="BM54" s="1"/>
  <c r="BI60"/>
  <c r="BM60" s="1"/>
  <c r="BI64"/>
  <c r="BM64" s="1"/>
  <c r="BN64" s="1"/>
  <c r="BI66"/>
  <c r="BM66" s="1"/>
  <c r="BN66" s="1"/>
  <c r="BI68"/>
  <c r="BM68" s="1"/>
  <c r="BN68" s="1"/>
  <c r="BN34"/>
  <c r="BI42"/>
  <c r="BM42" s="1"/>
  <c r="BN60"/>
  <c r="BH40"/>
  <c r="BL40" s="1"/>
  <c r="BH46"/>
  <c r="BL46" s="1"/>
  <c r="BH42"/>
  <c r="BL42" s="1"/>
  <c r="BN42" s="1"/>
  <c r="BH48"/>
  <c r="BI44"/>
  <c r="BM44" s="1"/>
  <c r="BY59"/>
  <c r="AG20" i="225"/>
  <c r="AA34"/>
  <c r="BR27"/>
  <c r="AE38"/>
  <c r="AE60"/>
  <c r="AE64"/>
  <c r="AG64" s="1"/>
  <c r="BJ64"/>
  <c r="AC42"/>
  <c r="AE42"/>
  <c r="AG42" s="1"/>
  <c r="AE48"/>
  <c r="AC56"/>
  <c r="AE56"/>
  <c r="AE22"/>
  <c r="BS23"/>
  <c r="AC32"/>
  <c r="BN52"/>
  <c r="AC40"/>
  <c r="AC52"/>
  <c r="AC54"/>
  <c r="BR35"/>
  <c r="BN20" i="224"/>
  <c r="AC26"/>
  <c r="AE48"/>
  <c r="BL48"/>
  <c r="AE50"/>
  <c r="AC50"/>
  <c r="BJ50"/>
  <c r="AC52"/>
  <c r="BL52"/>
  <c r="BN52" s="1"/>
  <c r="AC54"/>
  <c r="BL54"/>
  <c r="AE56"/>
  <c r="AE28"/>
  <c r="AE32"/>
  <c r="AC30"/>
  <c r="AC34"/>
  <c r="AG58"/>
  <c r="AG64"/>
  <c r="BJ20"/>
  <c r="AE24"/>
  <c r="AG24" s="1"/>
  <c r="AE30"/>
  <c r="AG30" s="1"/>
  <c r="AE34"/>
  <c r="AG34" s="1"/>
  <c r="AE36"/>
  <c r="AE42"/>
  <c r="AG42" s="1"/>
  <c r="AE44"/>
  <c r="AE46"/>
  <c r="AG46" s="1"/>
  <c r="BJ58"/>
  <c r="AE60"/>
  <c r="AG60" s="1"/>
  <c r="BJ64"/>
  <c r="AG20"/>
  <c r="BJ34"/>
  <c r="BJ42"/>
  <c r="BJ44"/>
  <c r="AG26" i="225" l="1"/>
  <c r="BN32" i="224"/>
  <c r="BN20" i="225"/>
  <c r="BJ54"/>
  <c r="BJ52"/>
  <c r="BJ24"/>
  <c r="BJ38"/>
  <c r="BJ58"/>
  <c r="BJ34"/>
  <c r="BN38"/>
  <c r="BJ46"/>
  <c r="BJ22"/>
  <c r="BN26"/>
  <c r="BN22"/>
  <c r="BJ48"/>
  <c r="BJ36"/>
  <c r="BJ60"/>
  <c r="BJ28"/>
  <c r="BJ62"/>
  <c r="BJ50"/>
  <c r="BJ44"/>
  <c r="BJ56"/>
  <c r="BJ42"/>
  <c r="BJ26"/>
  <c r="AG54"/>
  <c r="AG50"/>
  <c r="BN46"/>
  <c r="BN42"/>
  <c r="BN40"/>
  <c r="AG28"/>
  <c r="AG30"/>
  <c r="AG22"/>
  <c r="AC22"/>
  <c r="AG38"/>
  <c r="AC60"/>
  <c r="AC50"/>
  <c r="AC24"/>
  <c r="AG56"/>
  <c r="AG48"/>
  <c r="AG60"/>
  <c r="BN62"/>
  <c r="AC28"/>
  <c r="AC38"/>
  <c r="AF66"/>
  <c r="J10" s="1"/>
  <c r="L10" s="1"/>
  <c r="AG36"/>
  <c r="AG32"/>
  <c r="AC26"/>
  <c r="BN48" i="224"/>
  <c r="BJ66"/>
  <c r="BN50"/>
  <c r="BJ46"/>
  <c r="BN38"/>
  <c r="BN46"/>
  <c r="BN28"/>
  <c r="BJ26"/>
  <c r="BJ22"/>
  <c r="BJ56"/>
  <c r="BJ52"/>
  <c r="BJ48"/>
  <c r="BN40"/>
  <c r="BJ38"/>
  <c r="BJ24"/>
  <c r="BJ68"/>
  <c r="BJ54"/>
  <c r="BN58"/>
  <c r="BN56"/>
  <c r="BN54"/>
  <c r="AG52"/>
  <c r="BN44"/>
  <c r="BN36"/>
  <c r="AC32"/>
  <c r="AG38"/>
  <c r="AC48"/>
  <c r="AG44"/>
  <c r="AC28"/>
  <c r="AC56"/>
  <c r="AG50"/>
  <c r="AC38"/>
  <c r="BM66" i="225"/>
  <c r="AQ10" s="1"/>
  <c r="AS10" s="1"/>
  <c r="BJ60" i="224"/>
  <c r="BJ40"/>
  <c r="BJ36"/>
  <c r="BJ30"/>
  <c r="AC68"/>
  <c r="AC64"/>
  <c r="AE40"/>
  <c r="AG40" s="1"/>
  <c r="AG36"/>
  <c r="BJ32"/>
  <c r="BJ28"/>
  <c r="AG32"/>
  <c r="AG28"/>
  <c r="AG56"/>
  <c r="AG48"/>
  <c r="AC62" i="225"/>
  <c r="AC58"/>
  <c r="AC46"/>
  <c r="BJ40"/>
  <c r="AC36"/>
  <c r="BJ30"/>
  <c r="AC20"/>
  <c r="BN48"/>
  <c r="AC48"/>
  <c r="BN36"/>
  <c r="BN24"/>
  <c r="AC36" i="224"/>
  <c r="AF70"/>
  <c r="J10" s="1"/>
  <c r="L10" s="1"/>
  <c r="AG46" i="225"/>
  <c r="BJ20"/>
  <c r="AG40"/>
  <c r="AC60" i="224"/>
  <c r="AC66"/>
  <c r="AC30" i="225"/>
  <c r="BN50"/>
  <c r="BN30"/>
  <c r="AC42" i="224"/>
  <c r="AC44"/>
  <c r="BN44" i="225"/>
  <c r="BL32"/>
  <c r="BN32" s="1"/>
  <c r="BJ32"/>
  <c r="BL66"/>
  <c r="AQ9" s="1"/>
  <c r="AS9" s="1"/>
  <c r="AC44"/>
  <c r="BM70" i="224"/>
  <c r="AQ10" s="1"/>
  <c r="AS10" s="1"/>
  <c r="AC34" i="225"/>
  <c r="AE34"/>
  <c r="BL70" i="224"/>
  <c r="AQ9" s="1"/>
  <c r="AS9" s="1"/>
  <c r="BN70" l="1"/>
  <c r="AQ11" s="1"/>
  <c r="AS11" s="1"/>
  <c r="AG70"/>
  <c r="J11" s="1"/>
  <c r="L11" s="1"/>
  <c r="AE70"/>
  <c r="J9" s="1"/>
  <c r="L9" s="1"/>
  <c r="BN66" i="225"/>
  <c r="AQ11" s="1"/>
  <c r="AS11" s="1"/>
  <c r="AG34"/>
  <c r="AG66" s="1"/>
  <c r="AE66"/>
  <c r="J9" s="1"/>
  <c r="L9" s="1"/>
  <c r="M154" i="140" l="1"/>
  <c r="J11" i="225"/>
  <c r="L11" s="1"/>
  <c r="N154" i="140"/>
  <c r="BG71" i="217"/>
  <c r="BF71"/>
  <c r="BE71"/>
  <c r="BD71"/>
  <c r="BC71"/>
  <c r="BB71"/>
  <c r="BA71"/>
  <c r="AZ71"/>
  <c r="AY71"/>
  <c r="AX71"/>
  <c r="AW71"/>
  <c r="AV71"/>
  <c r="AU71"/>
  <c r="AT71"/>
  <c r="AS71"/>
  <c r="AR71"/>
  <c r="AQ71"/>
  <c r="AP71"/>
  <c r="AO71"/>
  <c r="AN71"/>
  <c r="AM71"/>
  <c r="AL71"/>
  <c r="AK71"/>
  <c r="Z71"/>
  <c r="Y71"/>
  <c r="X71"/>
  <c r="W71"/>
  <c r="V71"/>
  <c r="U71"/>
  <c r="T71"/>
  <c r="S71"/>
  <c r="R71"/>
  <c r="Q71"/>
  <c r="P71"/>
  <c r="O71"/>
  <c r="N71"/>
  <c r="M71"/>
  <c r="L71"/>
  <c r="K71"/>
  <c r="J71"/>
  <c r="I71"/>
  <c r="H71"/>
  <c r="G71"/>
  <c r="F71"/>
  <c r="E71"/>
  <c r="D71"/>
  <c r="BK70"/>
  <c r="BG69"/>
  <c r="BF69"/>
  <c r="BE69"/>
  <c r="BD69"/>
  <c r="BC69"/>
  <c r="BB69"/>
  <c r="BA69"/>
  <c r="AZ69"/>
  <c r="AY69"/>
  <c r="AX69"/>
  <c r="AW69"/>
  <c r="AV69"/>
  <c r="AU69"/>
  <c r="AT69"/>
  <c r="AS69"/>
  <c r="AR69"/>
  <c r="AQ69"/>
  <c r="AP69"/>
  <c r="AO69"/>
  <c r="AN69"/>
  <c r="AM69"/>
  <c r="AL69"/>
  <c r="AK69"/>
  <c r="Z69"/>
  <c r="Y69"/>
  <c r="X69"/>
  <c r="W69"/>
  <c r="V69"/>
  <c r="U69"/>
  <c r="T69"/>
  <c r="S69"/>
  <c r="R69"/>
  <c r="Q69"/>
  <c r="P69"/>
  <c r="O69"/>
  <c r="N69"/>
  <c r="M69"/>
  <c r="L69"/>
  <c r="K69"/>
  <c r="J69"/>
  <c r="I69"/>
  <c r="H69"/>
  <c r="G69"/>
  <c r="F69"/>
  <c r="E69"/>
  <c r="D69"/>
  <c r="BK68"/>
  <c r="BG67"/>
  <c r="BF67"/>
  <c r="BE67"/>
  <c r="BD67"/>
  <c r="BC67"/>
  <c r="BB67"/>
  <c r="BA67"/>
  <c r="AZ67"/>
  <c r="AY67"/>
  <c r="AX67"/>
  <c r="AW67"/>
  <c r="AV67"/>
  <c r="AU67"/>
  <c r="AT67"/>
  <c r="AS67"/>
  <c r="AR67"/>
  <c r="AQ67"/>
  <c r="AP67"/>
  <c r="AO67"/>
  <c r="AN67"/>
  <c r="AM67"/>
  <c r="AL67"/>
  <c r="AK67"/>
  <c r="Z67"/>
  <c r="Y67"/>
  <c r="X67"/>
  <c r="W67"/>
  <c r="V67"/>
  <c r="U67"/>
  <c r="T67"/>
  <c r="S67"/>
  <c r="R67"/>
  <c r="Q67"/>
  <c r="P67"/>
  <c r="O67"/>
  <c r="N67"/>
  <c r="M67"/>
  <c r="L67"/>
  <c r="K67"/>
  <c r="J67"/>
  <c r="I67"/>
  <c r="H67"/>
  <c r="G67"/>
  <c r="F67"/>
  <c r="E67"/>
  <c r="D67"/>
  <c r="BK66"/>
  <c r="BA77" i="216"/>
  <c r="BA75"/>
  <c r="BA73"/>
  <c r="BA71"/>
  <c r="BA69"/>
  <c r="BA67"/>
  <c r="BA65"/>
  <c r="BA63"/>
  <c r="BA61"/>
  <c r="BA59"/>
  <c r="BA55"/>
  <c r="BA53"/>
  <c r="BA51"/>
  <c r="BA49"/>
  <c r="BA47"/>
  <c r="BA45"/>
  <c r="BA43"/>
  <c r="BA41"/>
  <c r="BA39"/>
  <c r="BA37"/>
  <c r="BA35"/>
  <c r="BA33"/>
  <c r="BA31"/>
  <c r="BA29"/>
  <c r="BA27"/>
  <c r="BA25"/>
  <c r="BA23"/>
  <c r="BA21"/>
  <c r="AQ77"/>
  <c r="AP77"/>
  <c r="AQ75"/>
  <c r="AP75"/>
  <c r="AQ73"/>
  <c r="AP73"/>
  <c r="AQ71"/>
  <c r="AP71"/>
  <c r="AQ69"/>
  <c r="AP69"/>
  <c r="AQ67"/>
  <c r="AP67"/>
  <c r="AQ65"/>
  <c r="AP65"/>
  <c r="AQ63"/>
  <c r="AP63"/>
  <c r="AQ61"/>
  <c r="AP61"/>
  <c r="AQ59"/>
  <c r="AP59"/>
  <c r="AQ55"/>
  <c r="AP55"/>
  <c r="AQ53"/>
  <c r="AP53"/>
  <c r="AQ51"/>
  <c r="AP51"/>
  <c r="AQ49"/>
  <c r="AP49"/>
  <c r="AQ47"/>
  <c r="AP47"/>
  <c r="AQ45"/>
  <c r="AP45"/>
  <c r="AQ43"/>
  <c r="AP43"/>
  <c r="AQ41"/>
  <c r="AP41"/>
  <c r="AQ39"/>
  <c r="AP39"/>
  <c r="AQ37"/>
  <c r="AP37"/>
  <c r="AP35"/>
  <c r="AQ33"/>
  <c r="AP33"/>
  <c r="AQ31"/>
  <c r="AP31"/>
  <c r="AQ29"/>
  <c r="AP29"/>
  <c r="AQ27"/>
  <c r="AP27"/>
  <c r="AQ25"/>
  <c r="AP25"/>
  <c r="AQ23"/>
  <c r="AP23"/>
  <c r="AQ21"/>
  <c r="AP21"/>
  <c r="T53"/>
  <c r="BG65"/>
  <c r="BF65"/>
  <c r="BE65"/>
  <c r="BD65"/>
  <c r="BC65"/>
  <c r="BB65"/>
  <c r="AZ65"/>
  <c r="AY65"/>
  <c r="AX65"/>
  <c r="AW65"/>
  <c r="AV65"/>
  <c r="AU65"/>
  <c r="AT65"/>
  <c r="AS65"/>
  <c r="AR65"/>
  <c r="AO65"/>
  <c r="AN65"/>
  <c r="AM65"/>
  <c r="AL65"/>
  <c r="AK65"/>
  <c r="Z65"/>
  <c r="Y65"/>
  <c r="X65"/>
  <c r="W65"/>
  <c r="V65"/>
  <c r="U65"/>
  <c r="T65"/>
  <c r="S65"/>
  <c r="R65"/>
  <c r="Q65"/>
  <c r="P65"/>
  <c r="O65"/>
  <c r="N65"/>
  <c r="M65"/>
  <c r="L65"/>
  <c r="K65"/>
  <c r="J65"/>
  <c r="I65"/>
  <c r="H65"/>
  <c r="G65"/>
  <c r="F65"/>
  <c r="E65"/>
  <c r="D65"/>
  <c r="BK64"/>
  <c r="BO41" i="215"/>
  <c r="BO51"/>
  <c r="BO55"/>
  <c r="BO63"/>
  <c r="BA79"/>
  <c r="BA71"/>
  <c r="BA67"/>
  <c r="BA65"/>
  <c r="BA63"/>
  <c r="BA61"/>
  <c r="BA57"/>
  <c r="BA55"/>
  <c r="BA51"/>
  <c r="BA49"/>
  <c r="BA47"/>
  <c r="BA45"/>
  <c r="BA43"/>
  <c r="BA41"/>
  <c r="BA39"/>
  <c r="BA37"/>
  <c r="BA35"/>
  <c r="BA33"/>
  <c r="BA31"/>
  <c r="BA29"/>
  <c r="BA27"/>
  <c r="BA25"/>
  <c r="BA23"/>
  <c r="BA21"/>
  <c r="BG71"/>
  <c r="BF71"/>
  <c r="BE71"/>
  <c r="BD71"/>
  <c r="BC71"/>
  <c r="BB71"/>
  <c r="AZ71"/>
  <c r="AY71"/>
  <c r="AX71"/>
  <c r="AW71"/>
  <c r="AV71"/>
  <c r="AU71"/>
  <c r="AT71"/>
  <c r="AS71"/>
  <c r="AR71"/>
  <c r="AQ71"/>
  <c r="AP71"/>
  <c r="AO71"/>
  <c r="AN71"/>
  <c r="AM71"/>
  <c r="AL71"/>
  <c r="AK71"/>
  <c r="Z71"/>
  <c r="Y71"/>
  <c r="X71"/>
  <c r="W71"/>
  <c r="V71"/>
  <c r="U71"/>
  <c r="T71"/>
  <c r="S71"/>
  <c r="R71"/>
  <c r="Q71"/>
  <c r="P71"/>
  <c r="O71"/>
  <c r="N71"/>
  <c r="M71"/>
  <c r="L71"/>
  <c r="K71"/>
  <c r="J71"/>
  <c r="I71"/>
  <c r="H71"/>
  <c r="G71"/>
  <c r="F71"/>
  <c r="E71"/>
  <c r="D71"/>
  <c r="BK70"/>
  <c r="BG69"/>
  <c r="BF69"/>
  <c r="BE69"/>
  <c r="BD69"/>
  <c r="BC69"/>
  <c r="BB69"/>
  <c r="AZ69"/>
  <c r="AY69"/>
  <c r="AX69"/>
  <c r="AW69"/>
  <c r="AV69"/>
  <c r="AU69"/>
  <c r="AT69"/>
  <c r="AS69"/>
  <c r="AR69"/>
  <c r="AQ69"/>
  <c r="AP69"/>
  <c r="AO69"/>
  <c r="AN69"/>
  <c r="AM69"/>
  <c r="AL69"/>
  <c r="AK69"/>
  <c r="Z69"/>
  <c r="Y69"/>
  <c r="X69"/>
  <c r="W69"/>
  <c r="V69"/>
  <c r="U69"/>
  <c r="T69"/>
  <c r="S69"/>
  <c r="R69"/>
  <c r="Q69"/>
  <c r="P69"/>
  <c r="O69"/>
  <c r="N69"/>
  <c r="M69"/>
  <c r="L69"/>
  <c r="K69"/>
  <c r="J69"/>
  <c r="I69"/>
  <c r="H69"/>
  <c r="G69"/>
  <c r="F69"/>
  <c r="E69"/>
  <c r="D69"/>
  <c r="BK68"/>
  <c r="HV71" i="141"/>
  <c r="HV63"/>
  <c r="HV55"/>
  <c r="HV45"/>
  <c r="HV91"/>
  <c r="AN9" i="140"/>
  <c r="AN10"/>
  <c r="AN11"/>
  <c r="AN12"/>
  <c r="AN13"/>
  <c r="AN14"/>
  <c r="AN15"/>
  <c r="AN16"/>
  <c r="AN17"/>
  <c r="AN18"/>
  <c r="AN19"/>
  <c r="AN20"/>
  <c r="AN21"/>
  <c r="AN22"/>
  <c r="AN23"/>
  <c r="AN24"/>
  <c r="AN25"/>
  <c r="AN26"/>
  <c r="AN27"/>
  <c r="AN28"/>
  <c r="AN29"/>
  <c r="AN30"/>
  <c r="AN31"/>
  <c r="AN32"/>
  <c r="AN33"/>
  <c r="AN34"/>
  <c r="AN35"/>
  <c r="AN36"/>
  <c r="AN37"/>
  <c r="AN38"/>
  <c r="AN39"/>
  <c r="AN40"/>
  <c r="AN41"/>
  <c r="AN42"/>
  <c r="AQ42" s="1"/>
  <c r="AN43"/>
  <c r="AN44"/>
  <c r="AN45"/>
  <c r="AN46"/>
  <c r="AN47"/>
  <c r="AN48"/>
  <c r="AN49"/>
  <c r="AN50"/>
  <c r="AN51"/>
  <c r="AN52"/>
  <c r="AN53"/>
  <c r="AN54"/>
  <c r="AN55"/>
  <c r="AN56"/>
  <c r="AN57"/>
  <c r="AN58"/>
  <c r="AN59"/>
  <c r="AN60"/>
  <c r="AN61"/>
  <c r="AN62"/>
  <c r="AN63"/>
  <c r="AN64"/>
  <c r="AN65"/>
  <c r="AN66"/>
  <c r="AN67"/>
  <c r="AN68"/>
  <c r="AN69"/>
  <c r="AN70"/>
  <c r="AN71"/>
  <c r="AN72"/>
  <c r="AN73"/>
  <c r="AN74"/>
  <c r="AN75"/>
  <c r="AN76"/>
  <c r="AN77"/>
  <c r="AN78"/>
  <c r="AN79"/>
  <c r="AN80"/>
  <c r="AN81"/>
  <c r="AN82"/>
  <c r="AN83"/>
  <c r="AN84"/>
  <c r="AN85"/>
  <c r="AN86"/>
  <c r="AN87"/>
  <c r="AN88"/>
  <c r="AN89"/>
  <c r="AN90"/>
  <c r="AN91"/>
  <c r="AN92"/>
  <c r="AN93"/>
  <c r="AN94"/>
  <c r="AN95"/>
  <c r="AN96"/>
  <c r="AN97"/>
  <c r="AN98"/>
  <c r="AN99"/>
  <c r="AN100"/>
  <c r="AN101"/>
  <c r="AN102"/>
  <c r="AN103"/>
  <c r="AN104"/>
  <c r="AN105"/>
  <c r="AN106"/>
  <c r="AN107"/>
  <c r="AN108"/>
  <c r="AN109"/>
  <c r="AN110"/>
  <c r="AN112"/>
  <c r="AN113"/>
  <c r="AN114"/>
  <c r="AN115"/>
  <c r="AN116"/>
  <c r="AN117"/>
  <c r="AN118"/>
  <c r="AN119"/>
  <c r="AN120"/>
  <c r="AN121"/>
  <c r="AN122"/>
  <c r="AN123"/>
  <c r="AN124"/>
  <c r="AN125"/>
  <c r="AN126"/>
  <c r="AN127"/>
  <c r="AN128"/>
  <c r="AN129"/>
  <c r="AN130"/>
  <c r="AN131"/>
  <c r="AN132"/>
  <c r="AN133"/>
  <c r="AN134"/>
  <c r="AN135"/>
  <c r="AN136"/>
  <c r="AN137"/>
  <c r="AN138"/>
  <c r="AN139"/>
  <c r="AN140"/>
  <c r="AN141"/>
  <c r="AN142"/>
  <c r="AN143"/>
  <c r="AN144"/>
  <c r="AN145"/>
  <c r="AN146"/>
  <c r="AN147"/>
  <c r="AN148"/>
  <c r="AN149"/>
  <c r="AN150"/>
  <c r="AN151"/>
  <c r="AN152"/>
  <c r="AN153"/>
  <c r="AN8"/>
  <c r="BH66" i="217" l="1"/>
  <c r="BT63"/>
  <c r="BU61" i="215"/>
  <c r="BH68"/>
  <c r="BL68" s="1"/>
  <c r="BY59" i="216"/>
  <c r="BI66" i="217"/>
  <c r="BM66" s="1"/>
  <c r="BH70"/>
  <c r="BL70" s="1"/>
  <c r="BL66"/>
  <c r="AA70"/>
  <c r="AE70" s="1"/>
  <c r="CI61"/>
  <c r="CI59"/>
  <c r="BW59"/>
  <c r="AB70"/>
  <c r="AF70" s="1"/>
  <c r="AG70" s="1"/>
  <c r="AA68"/>
  <c r="AE68" s="1"/>
  <c r="AA66"/>
  <c r="AE66" s="1"/>
  <c r="BH64" i="216"/>
  <c r="BL64" s="1"/>
  <c r="CG45"/>
  <c r="AA64"/>
  <c r="AE64" s="1"/>
  <c r="BI70" i="217"/>
  <c r="BM70" s="1"/>
  <c r="BH68"/>
  <c r="BL68" s="1"/>
  <c r="BI68" i="215"/>
  <c r="BM68" s="1"/>
  <c r="BI70"/>
  <c r="BM70" s="1"/>
  <c r="BU63"/>
  <c r="AB68"/>
  <c r="AF68" s="1"/>
  <c r="AA70"/>
  <c r="AE70" s="1"/>
  <c r="AB66" i="217"/>
  <c r="AF66" s="1"/>
  <c r="BI68"/>
  <c r="BM68" s="1"/>
  <c r="AB68"/>
  <c r="AF68" s="1"/>
  <c r="BI64" i="216"/>
  <c r="BM64" s="1"/>
  <c r="AB64"/>
  <c r="AF64" s="1"/>
  <c r="AA68" i="215"/>
  <c r="AE68" s="1"/>
  <c r="BH70"/>
  <c r="BL70" s="1"/>
  <c r="AB70"/>
  <c r="AF70" s="1"/>
  <c r="I12" i="140"/>
  <c r="I27"/>
  <c r="I28"/>
  <c r="I29"/>
  <c r="I34"/>
  <c r="I35"/>
  <c r="I36"/>
  <c r="I42"/>
  <c r="I46"/>
  <c r="I49"/>
  <c r="I52"/>
  <c r="I53"/>
  <c r="I55"/>
  <c r="I58"/>
  <c r="I61"/>
  <c r="I64"/>
  <c r="I65"/>
  <c r="I69"/>
  <c r="I73"/>
  <c r="I76"/>
  <c r="I78"/>
  <c r="I82"/>
  <c r="I85"/>
  <c r="I86"/>
  <c r="I90"/>
  <c r="I91"/>
  <c r="I94"/>
  <c r="I95"/>
  <c r="I101"/>
  <c r="I102"/>
  <c r="I107"/>
  <c r="I109"/>
  <c r="I115"/>
  <c r="I116"/>
  <c r="I123"/>
  <c r="I125"/>
  <c r="I126"/>
  <c r="I127"/>
  <c r="I131"/>
  <c r="I132"/>
  <c r="I135"/>
  <c r="I138"/>
  <c r="F9"/>
  <c r="F11"/>
  <c r="F12"/>
  <c r="F13"/>
  <c r="F14"/>
  <c r="F15"/>
  <c r="F16"/>
  <c r="F17"/>
  <c r="F20"/>
  <c r="F21"/>
  <c r="F22"/>
  <c r="F23"/>
  <c r="F24"/>
  <c r="F25"/>
  <c r="F26"/>
  <c r="F27"/>
  <c r="F29"/>
  <c r="F30"/>
  <c r="F31"/>
  <c r="F32"/>
  <c r="F34"/>
  <c r="F35"/>
  <c r="F36"/>
  <c r="F38"/>
  <c r="F39"/>
  <c r="F42"/>
  <c r="F43"/>
  <c r="F45"/>
  <c r="F46"/>
  <c r="F47"/>
  <c r="F49"/>
  <c r="F51"/>
  <c r="F52"/>
  <c r="F53"/>
  <c r="F55"/>
  <c r="F57"/>
  <c r="F58"/>
  <c r="F59"/>
  <c r="F60"/>
  <c r="F61"/>
  <c r="F62"/>
  <c r="F64"/>
  <c r="F65"/>
  <c r="F66"/>
  <c r="F69"/>
  <c r="F70"/>
  <c r="F72"/>
  <c r="F73"/>
  <c r="F74"/>
  <c r="F76"/>
  <c r="F77"/>
  <c r="F78"/>
  <c r="F81"/>
  <c r="F82"/>
  <c r="F83"/>
  <c r="F84"/>
  <c r="F85"/>
  <c r="F86"/>
  <c r="F87"/>
  <c r="F88"/>
  <c r="F90"/>
  <c r="F91"/>
  <c r="F92"/>
  <c r="F94"/>
  <c r="F97"/>
  <c r="F98"/>
  <c r="F100"/>
  <c r="F101"/>
  <c r="F102"/>
  <c r="F103"/>
  <c r="F104"/>
  <c r="F105"/>
  <c r="F106"/>
  <c r="F107"/>
  <c r="F108"/>
  <c r="F109"/>
  <c r="F110"/>
  <c r="F112"/>
  <c r="F113"/>
  <c r="F114"/>
  <c r="F115"/>
  <c r="F116"/>
  <c r="F117"/>
  <c r="F118"/>
  <c r="F119"/>
  <c r="F120"/>
  <c r="F121"/>
  <c r="F122"/>
  <c r="F123"/>
  <c r="F124"/>
  <c r="F125"/>
  <c r="F126"/>
  <c r="F127"/>
  <c r="F128"/>
  <c r="F129"/>
  <c r="F130"/>
  <c r="F131"/>
  <c r="F132"/>
  <c r="F133"/>
  <c r="F134"/>
  <c r="F135"/>
  <c r="F136"/>
  <c r="F137"/>
  <c r="F138"/>
  <c r="F139"/>
  <c r="F140"/>
  <c r="F141"/>
  <c r="F142"/>
  <c r="F143"/>
  <c r="F144"/>
  <c r="F145"/>
  <c r="F146"/>
  <c r="F147"/>
  <c r="F148"/>
  <c r="F149"/>
  <c r="F150"/>
  <c r="F151"/>
  <c r="F152"/>
  <c r="F153"/>
  <c r="BJ66" i="217" l="1"/>
  <c r="AG64" i="216"/>
  <c r="AG70" i="215"/>
  <c r="BN66" i="217"/>
  <c r="BJ70" i="215"/>
  <c r="BJ68"/>
  <c r="BN68"/>
  <c r="AG68"/>
  <c r="BN70" i="217"/>
  <c r="AC70"/>
  <c r="AC66"/>
  <c r="AG68"/>
  <c r="AG66"/>
  <c r="BJ70"/>
  <c r="BN68"/>
  <c r="AC64" i="216"/>
  <c r="BJ64"/>
  <c r="BN64"/>
  <c r="BJ68" i="217"/>
  <c r="BN70" i="215"/>
  <c r="AC68"/>
  <c r="AC68" i="217"/>
  <c r="AC70" i="215"/>
  <c r="BK22"/>
  <c r="BK24"/>
  <c r="BK26"/>
  <c r="BK28"/>
  <c r="BK30"/>
  <c r="BK32"/>
  <c r="BK34"/>
  <c r="BK36"/>
  <c r="BK38"/>
  <c r="BK40"/>
  <c r="BK42"/>
  <c r="BK44"/>
  <c r="BK46"/>
  <c r="BK48"/>
  <c r="BK50"/>
  <c r="BK54"/>
  <c r="BK56"/>
  <c r="BK60"/>
  <c r="BK62"/>
  <c r="BK64"/>
  <c r="BK66"/>
  <c r="T79" l="1"/>
  <c r="BG67"/>
  <c r="BF67"/>
  <c r="BE67"/>
  <c r="BD67"/>
  <c r="BC67"/>
  <c r="BB67"/>
  <c r="AZ67"/>
  <c r="AY67"/>
  <c r="AX67"/>
  <c r="AW67"/>
  <c r="AV67"/>
  <c r="AU67"/>
  <c r="AT67"/>
  <c r="AS67"/>
  <c r="AR67"/>
  <c r="AQ67"/>
  <c r="AP67"/>
  <c r="AO67"/>
  <c r="AN67"/>
  <c r="AM67"/>
  <c r="AL67"/>
  <c r="AK67"/>
  <c r="Z67"/>
  <c r="Y67"/>
  <c r="X67"/>
  <c r="W67"/>
  <c r="V67"/>
  <c r="U67"/>
  <c r="T67"/>
  <c r="CH55" s="1"/>
  <c r="S67"/>
  <c r="R67"/>
  <c r="Q67"/>
  <c r="P67"/>
  <c r="O67"/>
  <c r="N67"/>
  <c r="M67"/>
  <c r="L67"/>
  <c r="K67"/>
  <c r="J67"/>
  <c r="I67"/>
  <c r="H67"/>
  <c r="G67"/>
  <c r="F67"/>
  <c r="E67"/>
  <c r="D67"/>
  <c r="BO47"/>
  <c r="BO45"/>
  <c r="BO43"/>
  <c r="BO39"/>
  <c r="BO37"/>
  <c r="BO35"/>
  <c r="BO33"/>
  <c r="BO31"/>
  <c r="BO29"/>
  <c r="BO27"/>
  <c r="BO25"/>
  <c r="BO23"/>
  <c r="BO21"/>
  <c r="BO17"/>
  <c r="CI1"/>
  <c r="CH1"/>
  <c r="CF1"/>
  <c r="CE1"/>
  <c r="CD1"/>
  <c r="CB1"/>
  <c r="BZ1"/>
  <c r="BY1"/>
  <c r="BU1"/>
  <c r="BT1"/>
  <c r="BS1"/>
  <c r="BR1"/>
  <c r="BH66" l="1"/>
  <c r="BL66" s="1"/>
  <c r="AB66"/>
  <c r="AF66" s="1"/>
  <c r="AA66"/>
  <c r="BI66"/>
  <c r="BM66" s="1"/>
  <c r="AC66" l="1"/>
  <c r="AE66"/>
  <c r="AG66" s="1"/>
  <c r="BJ66"/>
  <c r="BN66"/>
  <c r="BI22" i="219" l="1"/>
  <c r="BI24"/>
  <c r="BI26"/>
  <c r="BI28"/>
  <c r="BI30"/>
  <c r="BI32"/>
  <c r="BI34"/>
  <c r="BI36"/>
  <c r="BI38"/>
  <c r="BI40"/>
  <c r="BI42"/>
  <c r="BI44"/>
  <c r="BI46"/>
  <c r="BI48"/>
  <c r="BI50"/>
  <c r="BI52"/>
  <c r="BI54"/>
  <c r="BI56"/>
  <c r="BI58"/>
  <c r="BI60"/>
  <c r="BI62"/>
  <c r="BI64"/>
  <c r="BI66"/>
  <c r="BI72"/>
  <c r="CC1" l="1"/>
  <c r="BE25"/>
  <c r="BD25"/>
  <c r="BC25"/>
  <c r="BB25"/>
  <c r="BA25"/>
  <c r="AZ25"/>
  <c r="AY25"/>
  <c r="AX25"/>
  <c r="AW25"/>
  <c r="AV25"/>
  <c r="AU25"/>
  <c r="AT25"/>
  <c r="AS25"/>
  <c r="AR25"/>
  <c r="AQ25"/>
  <c r="AP25"/>
  <c r="AO25"/>
  <c r="AN25"/>
  <c r="AM25"/>
  <c r="AL25"/>
  <c r="AK25"/>
  <c r="AJ25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AV77"/>
  <c r="AV73"/>
  <c r="AV67"/>
  <c r="AV65"/>
  <c r="AV63"/>
  <c r="AV61"/>
  <c r="AV59"/>
  <c r="AV57"/>
  <c r="AV55"/>
  <c r="AV53"/>
  <c r="AV51"/>
  <c r="AV49"/>
  <c r="AV47"/>
  <c r="AV45"/>
  <c r="AV43"/>
  <c r="AV41"/>
  <c r="AV39"/>
  <c r="AV37"/>
  <c r="AV35"/>
  <c r="AV33"/>
  <c r="AV31"/>
  <c r="AV29"/>
  <c r="AV27"/>
  <c r="AV23"/>
  <c r="AV21"/>
  <c r="AQ73"/>
  <c r="AQ67"/>
  <c r="AQ65"/>
  <c r="AQ63"/>
  <c r="AQ61"/>
  <c r="AQ59"/>
  <c r="AQ57"/>
  <c r="AQ55"/>
  <c r="AQ53"/>
  <c r="AQ51"/>
  <c r="AQ49"/>
  <c r="AQ47"/>
  <c r="AQ45"/>
  <c r="AQ43"/>
  <c r="AQ41"/>
  <c r="AQ39"/>
  <c r="AQ37"/>
  <c r="AQ35"/>
  <c r="AQ33"/>
  <c r="AQ31"/>
  <c r="AQ29"/>
  <c r="AQ27"/>
  <c r="AQ23"/>
  <c r="AQ21"/>
  <c r="BK22" i="218"/>
  <c r="BK24"/>
  <c r="BK26"/>
  <c r="BK28"/>
  <c r="BK32"/>
  <c r="BK34"/>
  <c r="BK36"/>
  <c r="BK38"/>
  <c r="BK40"/>
  <c r="BK42"/>
  <c r="BK44"/>
  <c r="BK46"/>
  <c r="BK48"/>
  <c r="BK50"/>
  <c r="BK52"/>
  <c r="BK54"/>
  <c r="BK56"/>
  <c r="BK58"/>
  <c r="BK60"/>
  <c r="BK62"/>
  <c r="BK64"/>
  <c r="BK66"/>
  <c r="BK68"/>
  <c r="BK70"/>
  <c r="BX17" i="219" l="1"/>
  <c r="CC17"/>
  <c r="BG24"/>
  <c r="BK24" s="1"/>
  <c r="BF24"/>
  <c r="BJ24" s="1"/>
  <c r="AA24"/>
  <c r="AE24" s="1"/>
  <c r="Z24"/>
  <c r="AD24" s="1"/>
  <c r="BK24" i="217"/>
  <c r="BK26"/>
  <c r="BK30"/>
  <c r="BK32"/>
  <c r="BK34"/>
  <c r="BK36"/>
  <c r="BK38"/>
  <c r="BK40"/>
  <c r="BK52"/>
  <c r="BK54"/>
  <c r="BK60"/>
  <c r="BK62"/>
  <c r="BK64"/>
  <c r="BK72"/>
  <c r="AY73" i="219"/>
  <c r="AY67"/>
  <c r="AY65"/>
  <c r="AY63"/>
  <c r="AY61"/>
  <c r="AY59"/>
  <c r="AY57"/>
  <c r="AY55"/>
  <c r="AY53"/>
  <c r="AY51"/>
  <c r="AY49"/>
  <c r="AY47"/>
  <c r="AY45"/>
  <c r="AY43"/>
  <c r="AY41"/>
  <c r="AY39"/>
  <c r="AY37"/>
  <c r="AY35"/>
  <c r="AY33"/>
  <c r="AY31"/>
  <c r="AY29"/>
  <c r="AY27"/>
  <c r="AY23"/>
  <c r="AY21"/>
  <c r="AF24" l="1"/>
  <c r="BL24"/>
  <c r="BH24"/>
  <c r="AB24"/>
  <c r="BM65"/>
  <c r="BM61"/>
  <c r="BM59"/>
  <c r="BM57"/>
  <c r="BM53"/>
  <c r="BM51"/>
  <c r="BM49"/>
  <c r="BM47"/>
  <c r="BM45"/>
  <c r="BM43"/>
  <c r="BM41"/>
  <c r="BM39"/>
  <c r="BM37"/>
  <c r="BM35"/>
  <c r="BM33"/>
  <c r="BM31"/>
  <c r="BM29"/>
  <c r="BM27"/>
  <c r="BM23"/>
  <c r="BM21"/>
  <c r="BM19"/>
  <c r="BM13"/>
  <c r="CE1"/>
  <c r="BX1"/>
  <c r="BY1"/>
  <c r="BZ1"/>
  <c r="CA1"/>
  <c r="CB1"/>
  <c r="BW1"/>
  <c r="BQ1"/>
  <c r="BR1"/>
  <c r="BS1"/>
  <c r="BP1"/>
  <c r="BG71" i="218"/>
  <c r="BF71"/>
  <c r="BE71"/>
  <c r="BD71"/>
  <c r="BC71"/>
  <c r="BB71"/>
  <c r="BA71"/>
  <c r="AZ71"/>
  <c r="AY71"/>
  <c r="AX71"/>
  <c r="AW71"/>
  <c r="AV71"/>
  <c r="AU71"/>
  <c r="AT71"/>
  <c r="AS71"/>
  <c r="AR71"/>
  <c r="AQ71"/>
  <c r="AP71"/>
  <c r="AO71"/>
  <c r="AN71"/>
  <c r="AM71"/>
  <c r="AL71"/>
  <c r="AK71"/>
  <c r="Z71"/>
  <c r="Y71"/>
  <c r="X71"/>
  <c r="W71"/>
  <c r="V71"/>
  <c r="U71"/>
  <c r="T71"/>
  <c r="S71"/>
  <c r="R71"/>
  <c r="Q71"/>
  <c r="P71"/>
  <c r="O71"/>
  <c r="N71"/>
  <c r="M71"/>
  <c r="L71"/>
  <c r="K71"/>
  <c r="J71"/>
  <c r="I71"/>
  <c r="H71"/>
  <c r="G71"/>
  <c r="F71"/>
  <c r="E71"/>
  <c r="D71"/>
  <c r="BG69"/>
  <c r="BF69"/>
  <c r="BE69"/>
  <c r="BD69"/>
  <c r="BC69"/>
  <c r="BB69"/>
  <c r="BA69"/>
  <c r="AZ69"/>
  <c r="AY69"/>
  <c r="AX69"/>
  <c r="AW69"/>
  <c r="AV69"/>
  <c r="AU69"/>
  <c r="AT69"/>
  <c r="AS69"/>
  <c r="AR69"/>
  <c r="AQ69"/>
  <c r="AP69"/>
  <c r="AO69"/>
  <c r="AN69"/>
  <c r="AM69"/>
  <c r="AL69"/>
  <c r="AK69"/>
  <c r="Z69"/>
  <c r="Y69"/>
  <c r="X69"/>
  <c r="W69"/>
  <c r="V69"/>
  <c r="U69"/>
  <c r="T69"/>
  <c r="S69"/>
  <c r="R69"/>
  <c r="Q69"/>
  <c r="P69"/>
  <c r="O69"/>
  <c r="N69"/>
  <c r="M69"/>
  <c r="L69"/>
  <c r="K69"/>
  <c r="J69"/>
  <c r="I69"/>
  <c r="H69"/>
  <c r="G69"/>
  <c r="F69"/>
  <c r="E69"/>
  <c r="D69"/>
  <c r="BS1"/>
  <c r="BT1"/>
  <c r="BO49"/>
  <c r="BO47"/>
  <c r="BO45"/>
  <c r="BO43"/>
  <c r="BO41"/>
  <c r="BO39"/>
  <c r="BO37"/>
  <c r="BO35"/>
  <c r="BO33"/>
  <c r="BO29"/>
  <c r="BO27"/>
  <c r="BO25"/>
  <c r="BO23"/>
  <c r="BO21"/>
  <c r="BO19"/>
  <c r="BO17"/>
  <c r="CF1"/>
  <c r="CE1"/>
  <c r="CC1"/>
  <c r="CB1"/>
  <c r="CA1"/>
  <c r="BZ1"/>
  <c r="BY1"/>
  <c r="BX1"/>
  <c r="BW1"/>
  <c r="BU1"/>
  <c r="BR1"/>
  <c r="D55" i="217"/>
  <c r="E55"/>
  <c r="F55"/>
  <c r="G55"/>
  <c r="H55"/>
  <c r="I55"/>
  <c r="J55"/>
  <c r="K55"/>
  <c r="L55"/>
  <c r="M55"/>
  <c r="N55"/>
  <c r="O55"/>
  <c r="P55"/>
  <c r="Q55"/>
  <c r="R55"/>
  <c r="S55"/>
  <c r="T55"/>
  <c r="U55"/>
  <c r="V55"/>
  <c r="W55"/>
  <c r="X55"/>
  <c r="Y55"/>
  <c r="Z55"/>
  <c r="AK55"/>
  <c r="AL55"/>
  <c r="AM55"/>
  <c r="AN55"/>
  <c r="AO55"/>
  <c r="AP55"/>
  <c r="AQ55"/>
  <c r="AR55"/>
  <c r="AS55"/>
  <c r="AT55"/>
  <c r="AU55"/>
  <c r="AV55"/>
  <c r="AW55"/>
  <c r="AX55"/>
  <c r="AY55"/>
  <c r="AZ55"/>
  <c r="BA55"/>
  <c r="BB55"/>
  <c r="BC55"/>
  <c r="BD55"/>
  <c r="BE55"/>
  <c r="BF55"/>
  <c r="BG55"/>
  <c r="CI65"/>
  <c r="CG65"/>
  <c r="BU65"/>
  <c r="CG61"/>
  <c r="CI53"/>
  <c r="BO51"/>
  <c r="BO47"/>
  <c r="BO41"/>
  <c r="BO39"/>
  <c r="BO35"/>
  <c r="BO33"/>
  <c r="BO31"/>
  <c r="BO29"/>
  <c r="BO27"/>
  <c r="BO25"/>
  <c r="BO23"/>
  <c r="BO21"/>
  <c r="BO19"/>
  <c r="BO17"/>
  <c r="CI1"/>
  <c r="CH1"/>
  <c r="CG1"/>
  <c r="CE1"/>
  <c r="CD1"/>
  <c r="CC1"/>
  <c r="CB1"/>
  <c r="CA1"/>
  <c r="BZ1"/>
  <c r="BY1"/>
  <c r="BU1"/>
  <c r="BT1"/>
  <c r="BS1"/>
  <c r="BR1"/>
  <c r="BK22" i="216"/>
  <c r="BK24"/>
  <c r="BK26"/>
  <c r="BK28"/>
  <c r="BK30"/>
  <c r="BK32"/>
  <c r="BK34"/>
  <c r="BK36"/>
  <c r="BK38"/>
  <c r="BK40"/>
  <c r="BK42"/>
  <c r="BK44"/>
  <c r="BK46"/>
  <c r="BK48"/>
  <c r="BK50"/>
  <c r="BK52"/>
  <c r="BK54"/>
  <c r="BK58"/>
  <c r="BK60"/>
  <c r="BK62"/>
  <c r="BK66"/>
  <c r="BK68"/>
  <c r="BK70"/>
  <c r="BK72"/>
  <c r="BK74"/>
  <c r="BK76"/>
  <c r="BG59"/>
  <c r="BF59"/>
  <c r="BE59"/>
  <c r="BD59"/>
  <c r="BC59"/>
  <c r="BB59"/>
  <c r="AZ59"/>
  <c r="AY59"/>
  <c r="AX59"/>
  <c r="AW59"/>
  <c r="AV59"/>
  <c r="AU59"/>
  <c r="AT59"/>
  <c r="AS59"/>
  <c r="AO59"/>
  <c r="AN59"/>
  <c r="AM59"/>
  <c r="AL59"/>
  <c r="AK59"/>
  <c r="Z59"/>
  <c r="Y59"/>
  <c r="X59"/>
  <c r="W59"/>
  <c r="V59"/>
  <c r="U59"/>
  <c r="T59"/>
  <c r="S59"/>
  <c r="R59"/>
  <c r="Q59"/>
  <c r="P59"/>
  <c r="O59"/>
  <c r="N59"/>
  <c r="M59"/>
  <c r="L59"/>
  <c r="K59"/>
  <c r="BY53" s="1"/>
  <c r="J59"/>
  <c r="I59"/>
  <c r="H59"/>
  <c r="G59"/>
  <c r="F59"/>
  <c r="E59"/>
  <c r="D59"/>
  <c r="BH70" i="218" l="1"/>
  <c r="BS59"/>
  <c r="BI58" i="216"/>
  <c r="AB68" i="218"/>
  <c r="AF68" s="1"/>
  <c r="BH58" i="216"/>
  <c r="BL58" s="1"/>
  <c r="AA58"/>
  <c r="AE58" s="1"/>
  <c r="AA70" i="218"/>
  <c r="AE70" s="1"/>
  <c r="AB70"/>
  <c r="AF70" s="1"/>
  <c r="BL70"/>
  <c r="BH68"/>
  <c r="BL68" s="1"/>
  <c r="AB58" i="216"/>
  <c r="AF58" s="1"/>
  <c r="AA68" i="218"/>
  <c r="AE68" s="1"/>
  <c r="BI68"/>
  <c r="BM68" s="1"/>
  <c r="BI70"/>
  <c r="BM70" s="1"/>
  <c r="CE69"/>
  <c r="BW65"/>
  <c r="BM58" i="216"/>
  <c r="BN58" s="1"/>
  <c r="K53" i="217"/>
  <c r="AT77" i="216"/>
  <c r="AT75"/>
  <c r="AT73"/>
  <c r="AT71"/>
  <c r="AT69"/>
  <c r="AT67"/>
  <c r="AT63"/>
  <c r="AT61"/>
  <c r="AT55"/>
  <c r="AT53"/>
  <c r="AT51"/>
  <c r="AT49"/>
  <c r="AT47"/>
  <c r="AT45"/>
  <c r="AT43"/>
  <c r="AT41"/>
  <c r="AT39"/>
  <c r="AT37"/>
  <c r="AT35"/>
  <c r="AT33"/>
  <c r="AT31"/>
  <c r="AT29"/>
  <c r="AT27"/>
  <c r="AT25"/>
  <c r="AT23"/>
  <c r="AT21"/>
  <c r="BK22" i="222"/>
  <c r="BK24"/>
  <c r="BK26"/>
  <c r="BK28"/>
  <c r="BK30"/>
  <c r="BK32"/>
  <c r="BK34"/>
  <c r="BK36"/>
  <c r="BK38"/>
  <c r="BK40"/>
  <c r="BK42"/>
  <c r="BK44"/>
  <c r="BK46"/>
  <c r="BK48"/>
  <c r="BK50"/>
  <c r="BK52"/>
  <c r="BK54"/>
  <c r="BK56"/>
  <c r="BK58"/>
  <c r="BK60"/>
  <c r="BK62"/>
  <c r="BK64"/>
  <c r="BK66"/>
  <c r="BK22" i="221"/>
  <c r="BK24"/>
  <c r="BK26"/>
  <c r="BK28"/>
  <c r="BK30"/>
  <c r="BK32"/>
  <c r="BK34"/>
  <c r="BK36"/>
  <c r="BK38"/>
  <c r="BK40"/>
  <c r="BK42"/>
  <c r="BK44"/>
  <c r="BK46"/>
  <c r="BK48"/>
  <c r="BK50"/>
  <c r="BK52"/>
  <c r="BK54"/>
  <c r="BK56"/>
  <c r="BK58"/>
  <c r="BK60"/>
  <c r="BK62"/>
  <c r="BK64"/>
  <c r="BK66"/>
  <c r="BK68"/>
  <c r="BK72"/>
  <c r="BG73"/>
  <c r="BF73"/>
  <c r="BE73"/>
  <c r="BD73"/>
  <c r="BC73"/>
  <c r="BB73"/>
  <c r="BA73"/>
  <c r="AZ73"/>
  <c r="AY73"/>
  <c r="AX73"/>
  <c r="AW73"/>
  <c r="AV73"/>
  <c r="AU73"/>
  <c r="AT73"/>
  <c r="AS73"/>
  <c r="AR73"/>
  <c r="AO73"/>
  <c r="AN73"/>
  <c r="AM73"/>
  <c r="AL73"/>
  <c r="AK73"/>
  <c r="Z73"/>
  <c r="Y73"/>
  <c r="X73"/>
  <c r="W73"/>
  <c r="V73"/>
  <c r="U73"/>
  <c r="T73"/>
  <c r="S73"/>
  <c r="R73"/>
  <c r="Q73"/>
  <c r="P73"/>
  <c r="O73"/>
  <c r="N73"/>
  <c r="M73"/>
  <c r="L73"/>
  <c r="K73"/>
  <c r="BZ65" s="1"/>
  <c r="J73"/>
  <c r="I73"/>
  <c r="H73"/>
  <c r="G73"/>
  <c r="F73"/>
  <c r="E73"/>
  <c r="D73"/>
  <c r="BN70" i="218" l="1"/>
  <c r="AG70"/>
  <c r="BJ70"/>
  <c r="BN68"/>
  <c r="AG68"/>
  <c r="AC68"/>
  <c r="AC70"/>
  <c r="AG58" i="216"/>
  <c r="BJ58"/>
  <c r="AA72" i="221"/>
  <c r="AE72" s="1"/>
  <c r="CJ61"/>
  <c r="BI72"/>
  <c r="BM72" s="1"/>
  <c r="AC58" i="216"/>
  <c r="BJ68" i="218"/>
  <c r="AB72" i="221"/>
  <c r="AF72" s="1"/>
  <c r="BH72"/>
  <c r="BL72" s="1"/>
  <c r="AS69" i="220"/>
  <c r="AS65"/>
  <c r="AS63"/>
  <c r="AS61"/>
  <c r="AS59"/>
  <c r="AS57"/>
  <c r="AS55"/>
  <c r="AS53"/>
  <c r="AS51"/>
  <c r="AS49"/>
  <c r="AS47"/>
  <c r="AS45"/>
  <c r="AS43"/>
  <c r="AS41"/>
  <c r="AS39"/>
  <c r="AS37"/>
  <c r="AS35"/>
  <c r="AS33"/>
  <c r="AS31"/>
  <c r="AS29"/>
  <c r="AS27"/>
  <c r="AS25"/>
  <c r="AS23"/>
  <c r="AS21"/>
  <c r="BJ72" i="221" l="1"/>
  <c r="AC72"/>
  <c r="AG72"/>
  <c r="BN72"/>
  <c r="BO51" i="216"/>
  <c r="BO49"/>
  <c r="BO47"/>
  <c r="BO45"/>
  <c r="BO43"/>
  <c r="BO41"/>
  <c r="BO39"/>
  <c r="BO37"/>
  <c r="BO35"/>
  <c r="BO33"/>
  <c r="BO31"/>
  <c r="BO29"/>
  <c r="BO27"/>
  <c r="BO23"/>
  <c r="BO21"/>
  <c r="BO19"/>
  <c r="BO17"/>
  <c r="CH1"/>
  <c r="CG1"/>
  <c r="CE1"/>
  <c r="CD1"/>
  <c r="CC1"/>
  <c r="CB1"/>
  <c r="CA1"/>
  <c r="BZ1"/>
  <c r="BY1"/>
  <c r="BU1"/>
  <c r="BT1"/>
  <c r="BS1"/>
  <c r="BR1"/>
  <c r="BG77"/>
  <c r="BF77"/>
  <c r="BE77"/>
  <c r="BD77"/>
  <c r="BC77"/>
  <c r="BB77"/>
  <c r="AZ77"/>
  <c r="AY77"/>
  <c r="AX77"/>
  <c r="AW77"/>
  <c r="AV77"/>
  <c r="AU77"/>
  <c r="AS77"/>
  <c r="AR77"/>
  <c r="AO77"/>
  <c r="AN77"/>
  <c r="AM77"/>
  <c r="AL77"/>
  <c r="AK77"/>
  <c r="Z77"/>
  <c r="Y77"/>
  <c r="X77"/>
  <c r="W77"/>
  <c r="V77"/>
  <c r="U77"/>
  <c r="T77"/>
  <c r="CG67" s="1"/>
  <c r="S77"/>
  <c r="R77"/>
  <c r="Q77"/>
  <c r="P77"/>
  <c r="O77"/>
  <c r="N77"/>
  <c r="M77"/>
  <c r="L77"/>
  <c r="K77"/>
  <c r="J77"/>
  <c r="I77"/>
  <c r="H77"/>
  <c r="G77"/>
  <c r="F77"/>
  <c r="E77"/>
  <c r="D77"/>
  <c r="BI76"/>
  <c r="BG75"/>
  <c r="BF75"/>
  <c r="BE75"/>
  <c r="BD75"/>
  <c r="BC75"/>
  <c r="BB75"/>
  <c r="AZ75"/>
  <c r="AY75"/>
  <c r="AX75"/>
  <c r="AW75"/>
  <c r="AV75"/>
  <c r="AU75"/>
  <c r="AS75"/>
  <c r="AR75"/>
  <c r="AO75"/>
  <c r="AN75"/>
  <c r="AM75"/>
  <c r="AL75"/>
  <c r="AK75"/>
  <c r="Z75"/>
  <c r="Y75"/>
  <c r="X75"/>
  <c r="W75"/>
  <c r="V75"/>
  <c r="U75"/>
  <c r="T75"/>
  <c r="S75"/>
  <c r="R75"/>
  <c r="Q75"/>
  <c r="P75"/>
  <c r="O75"/>
  <c r="N75"/>
  <c r="M75"/>
  <c r="L75"/>
  <c r="K75"/>
  <c r="J75"/>
  <c r="I75"/>
  <c r="H75"/>
  <c r="G75"/>
  <c r="F75"/>
  <c r="E75"/>
  <c r="D75"/>
  <c r="CE65" l="1"/>
  <c r="BZ65"/>
  <c r="BH74"/>
  <c r="BI74"/>
  <c r="BM74" s="1"/>
  <c r="AA76"/>
  <c r="AE76" s="1"/>
  <c r="BH76"/>
  <c r="BL76" s="1"/>
  <c r="BL74"/>
  <c r="BY65"/>
  <c r="AB76"/>
  <c r="AF76" s="1"/>
  <c r="AG76" s="1"/>
  <c r="AB74"/>
  <c r="AF74" s="1"/>
  <c r="AA74"/>
  <c r="AE74" s="1"/>
  <c r="BM76"/>
  <c r="AR67" i="223"/>
  <c r="AR63"/>
  <c r="AR61"/>
  <c r="AR59"/>
  <c r="AR57"/>
  <c r="AR55"/>
  <c r="AR53"/>
  <c r="AR51"/>
  <c r="AR49"/>
  <c r="AR47"/>
  <c r="AR45"/>
  <c r="AR43"/>
  <c r="AR41"/>
  <c r="AR39"/>
  <c r="AR37"/>
  <c r="AR35"/>
  <c r="AR33"/>
  <c r="AR31"/>
  <c r="AR29"/>
  <c r="AR27"/>
  <c r="AR25"/>
  <c r="AR23"/>
  <c r="AR21"/>
  <c r="K53"/>
  <c r="BO51"/>
  <c r="BO49"/>
  <c r="BO47"/>
  <c r="BO45"/>
  <c r="BO43"/>
  <c r="BO41"/>
  <c r="BO39"/>
  <c r="BO37"/>
  <c r="BO35"/>
  <c r="BO33"/>
  <c r="BO31"/>
  <c r="BO29"/>
  <c r="BO27"/>
  <c r="BO25"/>
  <c r="BO23"/>
  <c r="BO21"/>
  <c r="BO19"/>
  <c r="BO17"/>
  <c r="CH1"/>
  <c r="CE1"/>
  <c r="CD1"/>
  <c r="CC1"/>
  <c r="CB1"/>
  <c r="CA1"/>
  <c r="BZ1"/>
  <c r="BY1"/>
  <c r="BU1"/>
  <c r="BT1"/>
  <c r="BS1"/>
  <c r="BR1"/>
  <c r="BR1" i="222"/>
  <c r="BO57"/>
  <c r="BO55"/>
  <c r="BO53"/>
  <c r="BO51"/>
  <c r="BO49"/>
  <c r="BO47"/>
  <c r="BO45"/>
  <c r="BO43"/>
  <c r="BO41"/>
  <c r="BO39"/>
  <c r="BO37"/>
  <c r="BO35"/>
  <c r="BO33"/>
  <c r="BO31"/>
  <c r="BO29"/>
  <c r="BO27"/>
  <c r="BO25"/>
  <c r="BO23"/>
  <c r="BO19"/>
  <c r="BO17"/>
  <c r="CF1"/>
  <c r="CE1"/>
  <c r="CB1"/>
  <c r="CA1"/>
  <c r="BZ1"/>
  <c r="BY1"/>
  <c r="BX1"/>
  <c r="BW1"/>
  <c r="BU1"/>
  <c r="BT1"/>
  <c r="BS1"/>
  <c r="CI1" i="221"/>
  <c r="CH1"/>
  <c r="CA1"/>
  <c r="CB1"/>
  <c r="CC1"/>
  <c r="CD1"/>
  <c r="CE1"/>
  <c r="CF1"/>
  <c r="BZ1"/>
  <c r="BS1"/>
  <c r="BT1"/>
  <c r="BU1"/>
  <c r="BR1"/>
  <c r="BO67"/>
  <c r="BO19"/>
  <c r="BO21"/>
  <c r="BO23"/>
  <c r="BO25"/>
  <c r="BO27"/>
  <c r="BO29"/>
  <c r="BO31"/>
  <c r="BO33"/>
  <c r="BO35"/>
  <c r="BO37"/>
  <c r="BO39"/>
  <c r="BO41"/>
  <c r="BO43"/>
  <c r="BO45"/>
  <c r="BO47"/>
  <c r="BO49"/>
  <c r="BO51"/>
  <c r="BO53"/>
  <c r="BO55"/>
  <c r="BO57"/>
  <c r="BO59"/>
  <c r="BO17"/>
  <c r="BJ76" i="216" l="1"/>
  <c r="BY45" i="223"/>
  <c r="AG74" i="216"/>
  <c r="BJ74"/>
  <c r="BN74"/>
  <c r="BN76"/>
  <c r="AC76"/>
  <c r="AC74"/>
  <c r="BM53" i="220"/>
  <c r="BM55"/>
  <c r="BM19"/>
  <c r="BM21"/>
  <c r="BM23"/>
  <c r="BM25"/>
  <c r="BM27"/>
  <c r="BM29"/>
  <c r="BM31"/>
  <c r="BM33"/>
  <c r="BM35"/>
  <c r="BM37"/>
  <c r="BM39"/>
  <c r="BM41"/>
  <c r="BM43"/>
  <c r="BM45"/>
  <c r="BM47"/>
  <c r="BM49"/>
  <c r="BM51"/>
  <c r="BM17"/>
  <c r="CG1"/>
  <c r="CF1"/>
  <c r="BZ1"/>
  <c r="CA1"/>
  <c r="CB1"/>
  <c r="CC1"/>
  <c r="CD1"/>
  <c r="BW1"/>
  <c r="BQ1"/>
  <c r="BR1"/>
  <c r="BP1"/>
  <c r="BA67" i="222"/>
  <c r="BA65"/>
  <c r="BA63"/>
  <c r="BA61"/>
  <c r="BA59"/>
  <c r="BA57"/>
  <c r="BA55"/>
  <c r="BA53"/>
  <c r="BA51"/>
  <c r="BA49"/>
  <c r="BA47"/>
  <c r="BA45"/>
  <c r="BA43"/>
  <c r="BA41"/>
  <c r="BA39"/>
  <c r="BA37"/>
  <c r="BA35"/>
  <c r="BA33"/>
  <c r="BA31"/>
  <c r="BA29"/>
  <c r="BA27"/>
  <c r="BA25"/>
  <c r="BA23"/>
  <c r="BA21"/>
  <c r="AS67"/>
  <c r="AS65"/>
  <c r="AS63"/>
  <c r="AS61"/>
  <c r="AS59"/>
  <c r="AS57"/>
  <c r="AS55"/>
  <c r="AS53"/>
  <c r="AS51"/>
  <c r="AS49"/>
  <c r="AS47"/>
  <c r="AS45"/>
  <c r="AS43"/>
  <c r="AS41"/>
  <c r="AS39"/>
  <c r="AS37"/>
  <c r="AS35"/>
  <c r="AS33"/>
  <c r="AS31"/>
  <c r="AS29"/>
  <c r="AS27"/>
  <c r="AS25"/>
  <c r="AS23"/>
  <c r="AS21"/>
  <c r="T49" l="1"/>
  <c r="CE41" s="1"/>
  <c r="AS69" i="221"/>
  <c r="AS67"/>
  <c r="AS65"/>
  <c r="AS63"/>
  <c r="AS61"/>
  <c r="AS57"/>
  <c r="AS55"/>
  <c r="AS53"/>
  <c r="AS51"/>
  <c r="AS49"/>
  <c r="AS47"/>
  <c r="AS45"/>
  <c r="AS43"/>
  <c r="AS41"/>
  <c r="AS39"/>
  <c r="AS37"/>
  <c r="AS35"/>
  <c r="AS33"/>
  <c r="AS31"/>
  <c r="AS29"/>
  <c r="AS27"/>
  <c r="AS25"/>
  <c r="AS23"/>
  <c r="AS21"/>
  <c r="BG69"/>
  <c r="BF69"/>
  <c r="BE69"/>
  <c r="BD69"/>
  <c r="BC69"/>
  <c r="BB69"/>
  <c r="BA69"/>
  <c r="AZ69"/>
  <c r="AY69"/>
  <c r="AX69"/>
  <c r="AW69"/>
  <c r="AV69"/>
  <c r="AU69"/>
  <c r="AT69"/>
  <c r="AR69"/>
  <c r="AO69"/>
  <c r="AN69"/>
  <c r="AM69"/>
  <c r="AL69"/>
  <c r="AK69"/>
  <c r="Z69"/>
  <c r="Y69"/>
  <c r="X69"/>
  <c r="W69"/>
  <c r="V69"/>
  <c r="U69"/>
  <c r="T69"/>
  <c r="S69"/>
  <c r="R69"/>
  <c r="Q69"/>
  <c r="P69"/>
  <c r="O69"/>
  <c r="N69"/>
  <c r="M69"/>
  <c r="L69"/>
  <c r="K69"/>
  <c r="J69"/>
  <c r="I69"/>
  <c r="H69"/>
  <c r="G69"/>
  <c r="F69"/>
  <c r="E69"/>
  <c r="D69"/>
  <c r="S53" i="220"/>
  <c r="BA63" i="210"/>
  <c r="BA61"/>
  <c r="BA59"/>
  <c r="BA57"/>
  <c r="BA55"/>
  <c r="BA53"/>
  <c r="BA51"/>
  <c r="BA49"/>
  <c r="BA45"/>
  <c r="BA43"/>
  <c r="BA41"/>
  <c r="BA39"/>
  <c r="BA37"/>
  <c r="BA35"/>
  <c r="BA31"/>
  <c r="BA29"/>
  <c r="BA27"/>
  <c r="BA25"/>
  <c r="BA23"/>
  <c r="BA21"/>
  <c r="AS63"/>
  <c r="AS61"/>
  <c r="AS59"/>
  <c r="AS57"/>
  <c r="AS55"/>
  <c r="AS53"/>
  <c r="AS51"/>
  <c r="AS49"/>
  <c r="AS45"/>
  <c r="AS43"/>
  <c r="AS41"/>
  <c r="AS39"/>
  <c r="AS37"/>
  <c r="AS35"/>
  <c r="AS31"/>
  <c r="AS29"/>
  <c r="AS27"/>
  <c r="AS25"/>
  <c r="AS23"/>
  <c r="AS21"/>
  <c r="T55"/>
  <c r="CH49" s="1"/>
  <c r="BH68" i="221" l="1"/>
  <c r="BL68" s="1"/>
  <c r="AB68"/>
  <c r="AF68" s="1"/>
  <c r="AA68"/>
  <c r="AE68" s="1"/>
  <c r="CF45" i="220"/>
  <c r="BI68" i="221"/>
  <c r="BM68" s="1"/>
  <c r="AG30" i="115"/>
  <c r="AF30"/>
  <c r="AG25"/>
  <c r="AH25"/>
  <c r="AF25"/>
  <c r="AG18"/>
  <c r="AH18"/>
  <c r="AF18"/>
  <c r="Z25"/>
  <c r="Z18"/>
  <c r="BN68" i="221" l="1"/>
  <c r="AG68"/>
  <c r="AC68"/>
  <c r="BJ68"/>
  <c r="AO9" i="140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99"/>
  <c r="AO100"/>
  <c r="AO101"/>
  <c r="AO102"/>
  <c r="AO103"/>
  <c r="AO104"/>
  <c r="AO105"/>
  <c r="AO106"/>
  <c r="AO107"/>
  <c r="AO108"/>
  <c r="AO109"/>
  <c r="AO110"/>
  <c r="AO112"/>
  <c r="AO113"/>
  <c r="AO114"/>
  <c r="AO115"/>
  <c r="AO116"/>
  <c r="AO117"/>
  <c r="AO118"/>
  <c r="AO119"/>
  <c r="AO120"/>
  <c r="AO121"/>
  <c r="AO122"/>
  <c r="AO123"/>
  <c r="AO124"/>
  <c r="AO125"/>
  <c r="AO126"/>
  <c r="AO127"/>
  <c r="AO128"/>
  <c r="AO129"/>
  <c r="AO130"/>
  <c r="AO131"/>
  <c r="AO132"/>
  <c r="AO133"/>
  <c r="AO134"/>
  <c r="AO135"/>
  <c r="AO136"/>
  <c r="AO137"/>
  <c r="AO138"/>
  <c r="AO139"/>
  <c r="AO140"/>
  <c r="AO141"/>
  <c r="AO142"/>
  <c r="AO143"/>
  <c r="AO144"/>
  <c r="AO145"/>
  <c r="AO146"/>
  <c r="AO147"/>
  <c r="AO148"/>
  <c r="AO149"/>
  <c r="AO150"/>
  <c r="AO151"/>
  <c r="AO152"/>
  <c r="AO153"/>
  <c r="AQ127" l="1"/>
  <c r="AR127" s="1"/>
  <c r="AL23" i="115"/>
  <c r="AL17"/>
  <c r="AL21"/>
  <c r="W18"/>
  <c r="AP73" i="219" l="1"/>
  <c r="AP67"/>
  <c r="AP65"/>
  <c r="AP63"/>
  <c r="AP61"/>
  <c r="AP59"/>
  <c r="AP57"/>
  <c r="AP55"/>
  <c r="AP53"/>
  <c r="AP51"/>
  <c r="AP49"/>
  <c r="AP47"/>
  <c r="AP45"/>
  <c r="AP43"/>
  <c r="AP41"/>
  <c r="AP39"/>
  <c r="AP37"/>
  <c r="AP35"/>
  <c r="AP33"/>
  <c r="AP31"/>
  <c r="AP29"/>
  <c r="AP27"/>
  <c r="AP23"/>
  <c r="AP21"/>
  <c r="T51" i="217"/>
  <c r="BG25" i="216"/>
  <c r="BF25"/>
  <c r="BE25"/>
  <c r="BD25"/>
  <c r="BC25"/>
  <c r="BB25"/>
  <c r="AZ25"/>
  <c r="AY25"/>
  <c r="AX25"/>
  <c r="AW25"/>
  <c r="AV25"/>
  <c r="AU25"/>
  <c r="AS25"/>
  <c r="AR25"/>
  <c r="AO25"/>
  <c r="AN25"/>
  <c r="AM25"/>
  <c r="AL25"/>
  <c r="AK25"/>
  <c r="Z25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BB67" i="223"/>
  <c r="BB63"/>
  <c r="BB61"/>
  <c r="BB59"/>
  <c r="BB57"/>
  <c r="BB55"/>
  <c r="BB53"/>
  <c r="BB51"/>
  <c r="BB49"/>
  <c r="BB47"/>
  <c r="BB45"/>
  <c r="BB43"/>
  <c r="BB41"/>
  <c r="BB39"/>
  <c r="BB37"/>
  <c r="BB35"/>
  <c r="BB33"/>
  <c r="BB31"/>
  <c r="BB29"/>
  <c r="BB27"/>
  <c r="BB25"/>
  <c r="BB23"/>
  <c r="BB21"/>
  <c r="U67"/>
  <c r="U63"/>
  <c r="U61"/>
  <c r="U59"/>
  <c r="U57"/>
  <c r="U55"/>
  <c r="U53"/>
  <c r="U51"/>
  <c r="U49"/>
  <c r="U47"/>
  <c r="U45"/>
  <c r="U43"/>
  <c r="U41"/>
  <c r="U39"/>
  <c r="U37"/>
  <c r="U35"/>
  <c r="U33"/>
  <c r="U31"/>
  <c r="U29"/>
  <c r="U27"/>
  <c r="U25"/>
  <c r="U23"/>
  <c r="U21"/>
  <c r="BG65" i="222"/>
  <c r="BF65"/>
  <c r="BE65"/>
  <c r="BD65"/>
  <c r="BC65"/>
  <c r="BB65"/>
  <c r="AZ65"/>
  <c r="AY65"/>
  <c r="AX65"/>
  <c r="AW65"/>
  <c r="AV65"/>
  <c r="AU65"/>
  <c r="AT65"/>
  <c r="AR65"/>
  <c r="AQ65"/>
  <c r="AP65"/>
  <c r="AO65"/>
  <c r="AN65"/>
  <c r="AM65"/>
  <c r="AL65"/>
  <c r="AK65"/>
  <c r="Z65"/>
  <c r="Y65"/>
  <c r="X65"/>
  <c r="W65"/>
  <c r="V65"/>
  <c r="U65"/>
  <c r="T65"/>
  <c r="CE55" s="1"/>
  <c r="S65"/>
  <c r="R65"/>
  <c r="Q65"/>
  <c r="P65"/>
  <c r="O65"/>
  <c r="N65"/>
  <c r="M65"/>
  <c r="L65"/>
  <c r="K65"/>
  <c r="J65"/>
  <c r="I65"/>
  <c r="H65"/>
  <c r="G65"/>
  <c r="F65"/>
  <c r="E65"/>
  <c r="D65"/>
  <c r="BG45"/>
  <c r="BF45"/>
  <c r="BE45"/>
  <c r="BD45"/>
  <c r="BC45"/>
  <c r="BB45"/>
  <c r="AZ45"/>
  <c r="AY45"/>
  <c r="AX45"/>
  <c r="AW45"/>
  <c r="AV45"/>
  <c r="AU45"/>
  <c r="AT45"/>
  <c r="AR45"/>
  <c r="AQ45"/>
  <c r="AP45"/>
  <c r="AO45"/>
  <c r="AN45"/>
  <c r="AM45"/>
  <c r="AL45"/>
  <c r="AK45"/>
  <c r="Z45"/>
  <c r="Y45"/>
  <c r="X45"/>
  <c r="W45"/>
  <c r="V45"/>
  <c r="U45"/>
  <c r="T45"/>
  <c r="CE37" s="1"/>
  <c r="S45"/>
  <c r="R45"/>
  <c r="Q45"/>
  <c r="P45"/>
  <c r="O45"/>
  <c r="CA37" s="1"/>
  <c r="N45"/>
  <c r="M45"/>
  <c r="BY37" s="1"/>
  <c r="L45"/>
  <c r="BX37" s="1"/>
  <c r="K45"/>
  <c r="J45"/>
  <c r="I45"/>
  <c r="H45"/>
  <c r="G45"/>
  <c r="F45"/>
  <c r="E45"/>
  <c r="D45"/>
  <c r="BS55" l="1"/>
  <c r="CH33" i="223"/>
  <c r="CH37"/>
  <c r="BZ17" i="216"/>
  <c r="BI64" i="222"/>
  <c r="CA17" i="216"/>
  <c r="BH24"/>
  <c r="BL24" s="1"/>
  <c r="BI24"/>
  <c r="BM24" s="1"/>
  <c r="AA24"/>
  <c r="AE24" s="1"/>
  <c r="CH31" i="223"/>
  <c r="CH19"/>
  <c r="AA64" i="222"/>
  <c r="AE64" s="1"/>
  <c r="BH64"/>
  <c r="BL64" s="1"/>
  <c r="BM64"/>
  <c r="AB64"/>
  <c r="AF64" s="1"/>
  <c r="AA44"/>
  <c r="AE44" s="1"/>
  <c r="BH44"/>
  <c r="BL44" s="1"/>
  <c r="AB24" i="216"/>
  <c r="AF24" s="1"/>
  <c r="BI44" i="222"/>
  <c r="BM44" s="1"/>
  <c r="AB44"/>
  <c r="AF44" s="1"/>
  <c r="BE55" i="220"/>
  <c r="BD55"/>
  <c r="BC55"/>
  <c r="BB55"/>
  <c r="BA55"/>
  <c r="AZ55"/>
  <c r="AX55"/>
  <c r="AW55"/>
  <c r="AV55"/>
  <c r="AU55"/>
  <c r="AT55"/>
  <c r="AR55"/>
  <c r="AQ55"/>
  <c r="AP55"/>
  <c r="AO55"/>
  <c r="AN55"/>
  <c r="AM55"/>
  <c r="AL55"/>
  <c r="AK55"/>
  <c r="AJ55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BW47" l="1"/>
  <c r="AG24" i="216"/>
  <c r="BJ64" i="222"/>
  <c r="BJ24" i="216"/>
  <c r="BN24"/>
  <c r="AG64" i="222"/>
  <c r="AC24" i="216"/>
  <c r="BF54" i="220"/>
  <c r="BJ54" s="1"/>
  <c r="BN44" i="222"/>
  <c r="AC64"/>
  <c r="BN64"/>
  <c r="AG44"/>
  <c r="Z54" i="220"/>
  <c r="AD54" s="1"/>
  <c r="AA54"/>
  <c r="AE54" s="1"/>
  <c r="BJ44" i="222"/>
  <c r="AC44"/>
  <c r="BG54" i="220"/>
  <c r="BK54" s="1"/>
  <c r="AL39" i="210"/>
  <c r="BL54" i="220" l="1"/>
  <c r="AB54"/>
  <c r="AF54"/>
  <c r="BH54"/>
  <c r="ID9" i="141"/>
  <c r="IE9"/>
  <c r="IF9"/>
  <c r="IG9"/>
  <c r="ID7"/>
  <c r="IE7"/>
  <c r="IF7"/>
  <c r="IG7"/>
  <c r="HL7"/>
  <c r="HM7"/>
  <c r="HN7"/>
  <c r="HO7"/>
  <c r="HP7"/>
  <c r="HQ7"/>
  <c r="HR7"/>
  <c r="HS7"/>
  <c r="HT7"/>
  <c r="HU7"/>
  <c r="HV7"/>
  <c r="HW7"/>
  <c r="HX7"/>
  <c r="HY7"/>
  <c r="HZ7"/>
  <c r="IA7"/>
  <c r="IB7"/>
  <c r="IC7"/>
  <c r="IH7"/>
  <c r="II7"/>
  <c r="HL9"/>
  <c r="HM9"/>
  <c r="HM10" s="1"/>
  <c r="HN9"/>
  <c r="HO9"/>
  <c r="HO10" s="1"/>
  <c r="HP9"/>
  <c r="HQ9"/>
  <c r="HQ10" s="1"/>
  <c r="HR9"/>
  <c r="HS9"/>
  <c r="HS10" s="1"/>
  <c r="HT9"/>
  <c r="HU9"/>
  <c r="HU10" s="1"/>
  <c r="HV9"/>
  <c r="HW9"/>
  <c r="HW10" s="1"/>
  <c r="HX9"/>
  <c r="HY9"/>
  <c r="HY10" s="1"/>
  <c r="HZ9"/>
  <c r="IA9"/>
  <c r="IA10" s="1"/>
  <c r="IB9"/>
  <c r="IC9"/>
  <c r="IC10" s="1"/>
  <c r="IH9"/>
  <c r="II9"/>
  <c r="HL10"/>
  <c r="HL13"/>
  <c r="HM13"/>
  <c r="HN13"/>
  <c r="HO13"/>
  <c r="HP13"/>
  <c r="HQ13"/>
  <c r="HR13"/>
  <c r="HS13"/>
  <c r="HT13"/>
  <c r="HU13"/>
  <c r="HV13"/>
  <c r="HW13"/>
  <c r="HX13"/>
  <c r="HY13"/>
  <c r="HZ13"/>
  <c r="IA13"/>
  <c r="IB13"/>
  <c r="IC13"/>
  <c r="ID13"/>
  <c r="IE13"/>
  <c r="IF13"/>
  <c r="IG13"/>
  <c r="IH13"/>
  <c r="II13"/>
  <c r="HL15"/>
  <c r="HM15"/>
  <c r="HN15"/>
  <c r="HO15"/>
  <c r="HP15"/>
  <c r="HQ15"/>
  <c r="HR15"/>
  <c r="HS15"/>
  <c r="HT15"/>
  <c r="HU15"/>
  <c r="HV15"/>
  <c r="HW15"/>
  <c r="HX15"/>
  <c r="HY15"/>
  <c r="HZ15"/>
  <c r="IA15"/>
  <c r="IB15"/>
  <c r="IC15"/>
  <c r="ID15"/>
  <c r="IE15"/>
  <c r="IF15"/>
  <c r="IG15"/>
  <c r="IH15"/>
  <c r="II15"/>
  <c r="HL17"/>
  <c r="HM17"/>
  <c r="HN17"/>
  <c r="HO17"/>
  <c r="HP17"/>
  <c r="HQ17"/>
  <c r="HR17"/>
  <c r="HS17"/>
  <c r="HT17"/>
  <c r="HU17"/>
  <c r="HV17"/>
  <c r="HW17"/>
  <c r="HX17"/>
  <c r="HY17"/>
  <c r="HZ17"/>
  <c r="IA17"/>
  <c r="IB17"/>
  <c r="IC17"/>
  <c r="IG17"/>
  <c r="IH17"/>
  <c r="II17"/>
  <c r="HL19"/>
  <c r="HM19"/>
  <c r="HN19"/>
  <c r="HO19"/>
  <c r="HP19"/>
  <c r="HQ19"/>
  <c r="HR19"/>
  <c r="HS19"/>
  <c r="HT19"/>
  <c r="HU19"/>
  <c r="HV19"/>
  <c r="HW19"/>
  <c r="HX19"/>
  <c r="HY19"/>
  <c r="HZ19"/>
  <c r="IA19"/>
  <c r="IB19"/>
  <c r="IC19"/>
  <c r="ID19"/>
  <c r="IE19"/>
  <c r="IF19"/>
  <c r="IG19"/>
  <c r="IH19"/>
  <c r="II19"/>
  <c r="HL21"/>
  <c r="HM21"/>
  <c r="HN21"/>
  <c r="HO21"/>
  <c r="HP21"/>
  <c r="HQ21"/>
  <c r="HR21"/>
  <c r="HS21"/>
  <c r="HT21"/>
  <c r="HU21"/>
  <c r="HV21"/>
  <c r="HW21"/>
  <c r="HX21"/>
  <c r="HY21"/>
  <c r="HZ21"/>
  <c r="IA21"/>
  <c r="IB21"/>
  <c r="IC21"/>
  <c r="ID21"/>
  <c r="IE21"/>
  <c r="IF21"/>
  <c r="IG21"/>
  <c r="IH21"/>
  <c r="II21"/>
  <c r="HL23"/>
  <c r="HM23"/>
  <c r="HN23"/>
  <c r="HO23"/>
  <c r="HP23"/>
  <c r="HQ23"/>
  <c r="HR23"/>
  <c r="HS23"/>
  <c r="HT23"/>
  <c r="HU23"/>
  <c r="HV23"/>
  <c r="HW23"/>
  <c r="HX23"/>
  <c r="HY23"/>
  <c r="HZ23"/>
  <c r="IA23"/>
  <c r="IB23"/>
  <c r="IC23"/>
  <c r="IG23"/>
  <c r="IH23"/>
  <c r="II23"/>
  <c r="HL25"/>
  <c r="HM25"/>
  <c r="HN25"/>
  <c r="HO25"/>
  <c r="HP25"/>
  <c r="HQ25"/>
  <c r="HR25"/>
  <c r="HS25"/>
  <c r="HT25"/>
  <c r="HU25"/>
  <c r="HV25"/>
  <c r="HW25"/>
  <c r="HX25"/>
  <c r="HY25"/>
  <c r="HZ25"/>
  <c r="IA25"/>
  <c r="IB25"/>
  <c r="IC25"/>
  <c r="IG25"/>
  <c r="IH25"/>
  <c r="II25"/>
  <c r="HL27"/>
  <c r="HM27"/>
  <c r="HN27"/>
  <c r="HO27"/>
  <c r="HP27"/>
  <c r="HQ27"/>
  <c r="HR27"/>
  <c r="HS27"/>
  <c r="HT27"/>
  <c r="HU27"/>
  <c r="HV27"/>
  <c r="HW27"/>
  <c r="HX27"/>
  <c r="HY27"/>
  <c r="HZ27"/>
  <c r="IA27"/>
  <c r="IB27"/>
  <c r="IC27"/>
  <c r="IG27"/>
  <c r="IH27"/>
  <c r="II27"/>
  <c r="HL29"/>
  <c r="HM29"/>
  <c r="HN29"/>
  <c r="HO29"/>
  <c r="HP29"/>
  <c r="HQ29"/>
  <c r="HR29"/>
  <c r="HS29"/>
  <c r="HT29"/>
  <c r="HU29"/>
  <c r="HV29"/>
  <c r="HW29"/>
  <c r="HX29"/>
  <c r="HY29"/>
  <c r="HZ29"/>
  <c r="IA29"/>
  <c r="IB29"/>
  <c r="IC29"/>
  <c r="ID29"/>
  <c r="IE29"/>
  <c r="IF29"/>
  <c r="IG29"/>
  <c r="IH29"/>
  <c r="II29"/>
  <c r="HL31"/>
  <c r="HM31"/>
  <c r="HN31"/>
  <c r="HO31"/>
  <c r="HP31"/>
  <c r="HQ31"/>
  <c r="HR31"/>
  <c r="HS31"/>
  <c r="HT31"/>
  <c r="HU31"/>
  <c r="HV31"/>
  <c r="HW31"/>
  <c r="HX31"/>
  <c r="HY31"/>
  <c r="HZ31"/>
  <c r="IA31"/>
  <c r="IB31"/>
  <c r="IC31"/>
  <c r="ID31"/>
  <c r="IE31"/>
  <c r="IF31"/>
  <c r="IG31"/>
  <c r="IH31"/>
  <c r="II31"/>
  <c r="HL33"/>
  <c r="HM33"/>
  <c r="HN33"/>
  <c r="HO33"/>
  <c r="HP33"/>
  <c r="HQ33"/>
  <c r="HR33"/>
  <c r="HS33"/>
  <c r="HT33"/>
  <c r="HU33"/>
  <c r="HW33"/>
  <c r="HX33"/>
  <c r="HY33"/>
  <c r="HZ33"/>
  <c r="IA33"/>
  <c r="IB33"/>
  <c r="IC33"/>
  <c r="IG33"/>
  <c r="IH33"/>
  <c r="II33"/>
  <c r="HL35"/>
  <c r="HM35"/>
  <c r="HN35"/>
  <c r="HO35"/>
  <c r="HP35"/>
  <c r="HQ35"/>
  <c r="HR35"/>
  <c r="HS35"/>
  <c r="HT35"/>
  <c r="HU35"/>
  <c r="HW35"/>
  <c r="HX35"/>
  <c r="HY35"/>
  <c r="HZ35"/>
  <c r="IA35"/>
  <c r="IB35"/>
  <c r="IC35"/>
  <c r="IG35"/>
  <c r="IH35"/>
  <c r="II35"/>
  <c r="HL37"/>
  <c r="HM37"/>
  <c r="HN37"/>
  <c r="HO37"/>
  <c r="HP37"/>
  <c r="HQ37"/>
  <c r="HR37"/>
  <c r="HS37"/>
  <c r="HT37"/>
  <c r="HU37"/>
  <c r="HV37"/>
  <c r="HW37"/>
  <c r="HX37"/>
  <c r="HY37"/>
  <c r="HZ37"/>
  <c r="IA37"/>
  <c r="IB37"/>
  <c r="IC37"/>
  <c r="ID37"/>
  <c r="IE37"/>
  <c r="IF37"/>
  <c r="IG37"/>
  <c r="IH37"/>
  <c r="II37"/>
  <c r="HL39"/>
  <c r="HM39"/>
  <c r="HN39"/>
  <c r="HO39"/>
  <c r="HP39"/>
  <c r="HQ39"/>
  <c r="HR39"/>
  <c r="HS39"/>
  <c r="HT39"/>
  <c r="HU39"/>
  <c r="HV39"/>
  <c r="HW39"/>
  <c r="HX39"/>
  <c r="HY39"/>
  <c r="HZ39"/>
  <c r="IA39"/>
  <c r="IB39"/>
  <c r="IC39"/>
  <c r="ID39"/>
  <c r="IE39"/>
  <c r="IF39"/>
  <c r="IG39"/>
  <c r="IH39"/>
  <c r="II39"/>
  <c r="HL41"/>
  <c r="HM41"/>
  <c r="HN41"/>
  <c r="HO41"/>
  <c r="HP41"/>
  <c r="HQ41"/>
  <c r="HR41"/>
  <c r="HS41"/>
  <c r="HT41"/>
  <c r="HU41"/>
  <c r="HV41"/>
  <c r="HW41"/>
  <c r="HX41"/>
  <c r="HY41"/>
  <c r="HZ41"/>
  <c r="IA41"/>
  <c r="IB41"/>
  <c r="IC41"/>
  <c r="IG41"/>
  <c r="IH41"/>
  <c r="II41"/>
  <c r="HL43"/>
  <c r="HM43"/>
  <c r="HN43"/>
  <c r="HO43"/>
  <c r="HP43"/>
  <c r="HQ43"/>
  <c r="HR43"/>
  <c r="HS43"/>
  <c r="HT43"/>
  <c r="HU43"/>
  <c r="HV43"/>
  <c r="HW43"/>
  <c r="HX43"/>
  <c r="HY43"/>
  <c r="HZ43"/>
  <c r="IA43"/>
  <c r="IB43"/>
  <c r="IC43"/>
  <c r="ID43"/>
  <c r="IE43"/>
  <c r="IF43"/>
  <c r="IG43"/>
  <c r="IH43"/>
  <c r="II43"/>
  <c r="HL45"/>
  <c r="HM45"/>
  <c r="HN45"/>
  <c r="HO45"/>
  <c r="HP45"/>
  <c r="HQ45"/>
  <c r="HR45"/>
  <c r="HS45"/>
  <c r="HT45"/>
  <c r="HU45"/>
  <c r="HW45"/>
  <c r="HX45"/>
  <c r="HY45"/>
  <c r="HZ45"/>
  <c r="IA45"/>
  <c r="IB45"/>
  <c r="IC45"/>
  <c r="IG45"/>
  <c r="IH45"/>
  <c r="II45"/>
  <c r="HL47"/>
  <c r="HM47"/>
  <c r="HN47"/>
  <c r="HO47"/>
  <c r="HP47"/>
  <c r="HQ47"/>
  <c r="HR47"/>
  <c r="HS47"/>
  <c r="HT47"/>
  <c r="HU47"/>
  <c r="HV47"/>
  <c r="HW47"/>
  <c r="HX47"/>
  <c r="HY47"/>
  <c r="HZ47"/>
  <c r="IA47"/>
  <c r="IB47"/>
  <c r="IC47"/>
  <c r="ID47"/>
  <c r="IE47"/>
  <c r="IF47"/>
  <c r="IG47"/>
  <c r="IH47"/>
  <c r="II47"/>
  <c r="HL49"/>
  <c r="HM49"/>
  <c r="HN49"/>
  <c r="HO49"/>
  <c r="HP49"/>
  <c r="HQ49"/>
  <c r="HR49"/>
  <c r="HS49"/>
  <c r="HT49"/>
  <c r="HU49"/>
  <c r="HW49"/>
  <c r="HX49"/>
  <c r="HY49"/>
  <c r="HZ49"/>
  <c r="IA49"/>
  <c r="IB49"/>
  <c r="IC49"/>
  <c r="IG49"/>
  <c r="IH49"/>
  <c r="II49"/>
  <c r="HL51"/>
  <c r="HM51"/>
  <c r="HN51"/>
  <c r="HO51"/>
  <c r="HP51"/>
  <c r="HQ51"/>
  <c r="HR51"/>
  <c r="HS51"/>
  <c r="HT51"/>
  <c r="HU51"/>
  <c r="HV51"/>
  <c r="HW51"/>
  <c r="HX51"/>
  <c r="HY51"/>
  <c r="HZ51"/>
  <c r="IA51"/>
  <c r="IB51"/>
  <c r="IC51"/>
  <c r="IG51"/>
  <c r="IH51"/>
  <c r="II51"/>
  <c r="HL53"/>
  <c r="HM53"/>
  <c r="HN53"/>
  <c r="HO53"/>
  <c r="HP53"/>
  <c r="HQ53"/>
  <c r="HR53"/>
  <c r="HS53"/>
  <c r="HT53"/>
  <c r="HU53"/>
  <c r="HV53"/>
  <c r="HW53"/>
  <c r="HX53"/>
  <c r="HY53"/>
  <c r="HZ53"/>
  <c r="IA53"/>
  <c r="IB53"/>
  <c r="IC53"/>
  <c r="ID53"/>
  <c r="IE53"/>
  <c r="IF53"/>
  <c r="IG53"/>
  <c r="IH53"/>
  <c r="II53"/>
  <c r="HL55"/>
  <c r="HM55"/>
  <c r="HN55"/>
  <c r="HO55"/>
  <c r="HP55"/>
  <c r="HQ55"/>
  <c r="HR55"/>
  <c r="HS55"/>
  <c r="HT55"/>
  <c r="HU55"/>
  <c r="HW55"/>
  <c r="HX55"/>
  <c r="HY55"/>
  <c r="HZ55"/>
  <c r="IA55"/>
  <c r="IB55"/>
  <c r="IC55"/>
  <c r="IG55"/>
  <c r="IH55"/>
  <c r="II55"/>
  <c r="HL57"/>
  <c r="HM57"/>
  <c r="HN57"/>
  <c r="HO57"/>
  <c r="HP57"/>
  <c r="HQ57"/>
  <c r="HR57"/>
  <c r="HS57"/>
  <c r="HT57"/>
  <c r="HU57"/>
  <c r="HV57"/>
  <c r="HW57"/>
  <c r="HX57"/>
  <c r="HY57"/>
  <c r="HZ57"/>
  <c r="IA57"/>
  <c r="IB57"/>
  <c r="IC57"/>
  <c r="ID57"/>
  <c r="IE57"/>
  <c r="IF57"/>
  <c r="IG57"/>
  <c r="IH57"/>
  <c r="II57"/>
  <c r="HL59"/>
  <c r="HM59"/>
  <c r="HN59"/>
  <c r="HO59"/>
  <c r="HP59"/>
  <c r="HQ59"/>
  <c r="HR59"/>
  <c r="HS59"/>
  <c r="HT59"/>
  <c r="HU59"/>
  <c r="HW59"/>
  <c r="HX59"/>
  <c r="HY59"/>
  <c r="HZ59"/>
  <c r="IA59"/>
  <c r="IB59"/>
  <c r="IC59"/>
  <c r="IG59"/>
  <c r="IH59"/>
  <c r="II59"/>
  <c r="HL61"/>
  <c r="HM61"/>
  <c r="HN61"/>
  <c r="HO61"/>
  <c r="HP61"/>
  <c r="HQ61"/>
  <c r="HR61"/>
  <c r="HS61"/>
  <c r="HT61"/>
  <c r="HU61"/>
  <c r="HV61"/>
  <c r="HW61"/>
  <c r="HX61"/>
  <c r="HY61"/>
  <c r="HZ61"/>
  <c r="IA61"/>
  <c r="IB61"/>
  <c r="IC61"/>
  <c r="ID61"/>
  <c r="IE61"/>
  <c r="IF61"/>
  <c r="IG61"/>
  <c r="IH61"/>
  <c r="II61"/>
  <c r="HL63"/>
  <c r="HM63"/>
  <c r="HN63"/>
  <c r="HO63"/>
  <c r="HP63"/>
  <c r="HQ63"/>
  <c r="HR63"/>
  <c r="HS63"/>
  <c r="HT63"/>
  <c r="HU63"/>
  <c r="HW63"/>
  <c r="HX63"/>
  <c r="HY63"/>
  <c r="HZ63"/>
  <c r="IA63"/>
  <c r="IB63"/>
  <c r="IC63"/>
  <c r="IG63"/>
  <c r="IH63"/>
  <c r="II63"/>
  <c r="HL65"/>
  <c r="HM65"/>
  <c r="HN65"/>
  <c r="HO65"/>
  <c r="HP65"/>
  <c r="HQ65"/>
  <c r="HR65"/>
  <c r="HS65"/>
  <c r="HT65"/>
  <c r="HU65"/>
  <c r="HV65"/>
  <c r="HW65"/>
  <c r="HX65"/>
  <c r="HY65"/>
  <c r="HZ65"/>
  <c r="IA65"/>
  <c r="IB65"/>
  <c r="IC65"/>
  <c r="ID65"/>
  <c r="IE65"/>
  <c r="IF65"/>
  <c r="IG65"/>
  <c r="IH65"/>
  <c r="II65"/>
  <c r="HL67"/>
  <c r="HM67"/>
  <c r="HN67"/>
  <c r="HO67"/>
  <c r="HP67"/>
  <c r="HQ67"/>
  <c r="HR67"/>
  <c r="HS67"/>
  <c r="HT67"/>
  <c r="HU67"/>
  <c r="HW67"/>
  <c r="HX67"/>
  <c r="HY67"/>
  <c r="HZ67"/>
  <c r="IA67"/>
  <c r="IB67"/>
  <c r="IC67"/>
  <c r="IG67"/>
  <c r="IH67"/>
  <c r="II67"/>
  <c r="HL69"/>
  <c r="HM69"/>
  <c r="HN69"/>
  <c r="HO69"/>
  <c r="HP69"/>
  <c r="HQ69"/>
  <c r="HR69"/>
  <c r="HS69"/>
  <c r="HT69"/>
  <c r="HU69"/>
  <c r="HW69"/>
  <c r="HX69"/>
  <c r="HY69"/>
  <c r="HZ69"/>
  <c r="IA69"/>
  <c r="IB69"/>
  <c r="IC69"/>
  <c r="IG69"/>
  <c r="IH69"/>
  <c r="II69"/>
  <c r="HL71"/>
  <c r="HM71"/>
  <c r="HN71"/>
  <c r="HO71"/>
  <c r="HP71"/>
  <c r="HQ71"/>
  <c r="HR71"/>
  <c r="HS71"/>
  <c r="HT71"/>
  <c r="HU71"/>
  <c r="HW71"/>
  <c r="HX71"/>
  <c r="HY71"/>
  <c r="HZ71"/>
  <c r="IA71"/>
  <c r="IB71"/>
  <c r="IC71"/>
  <c r="ID71"/>
  <c r="IE71"/>
  <c r="IF71"/>
  <c r="IG71"/>
  <c r="IH71"/>
  <c r="II71"/>
  <c r="HL73"/>
  <c r="HM73"/>
  <c r="HN73"/>
  <c r="HO73"/>
  <c r="HP73"/>
  <c r="HQ73"/>
  <c r="HR73"/>
  <c r="HS73"/>
  <c r="HT73"/>
  <c r="HU73"/>
  <c r="HV73"/>
  <c r="HW73"/>
  <c r="HX73"/>
  <c r="HY73"/>
  <c r="HZ73"/>
  <c r="IA73"/>
  <c r="IB73"/>
  <c r="IC73"/>
  <c r="IG73"/>
  <c r="IH73"/>
  <c r="II73"/>
  <c r="HL75"/>
  <c r="HM75"/>
  <c r="HN75"/>
  <c r="HO75"/>
  <c r="HP75"/>
  <c r="HQ75"/>
  <c r="HR75"/>
  <c r="HS75"/>
  <c r="HT75"/>
  <c r="HU75"/>
  <c r="HV75"/>
  <c r="HW75"/>
  <c r="HX75"/>
  <c r="HY75"/>
  <c r="HZ75"/>
  <c r="IA75"/>
  <c r="IB75"/>
  <c r="IC75"/>
  <c r="IG75"/>
  <c r="IH75"/>
  <c r="II75"/>
  <c r="HL77"/>
  <c r="HM77"/>
  <c r="HN77"/>
  <c r="HO77"/>
  <c r="HP77"/>
  <c r="HQ77"/>
  <c r="HR77"/>
  <c r="HS77"/>
  <c r="HT77"/>
  <c r="HU77"/>
  <c r="HV77"/>
  <c r="HW77"/>
  <c r="HX77"/>
  <c r="HY77"/>
  <c r="HZ77"/>
  <c r="IA77"/>
  <c r="IB77"/>
  <c r="IC77"/>
  <c r="ID77"/>
  <c r="IE77"/>
  <c r="IF77"/>
  <c r="IG77"/>
  <c r="IH77"/>
  <c r="II77"/>
  <c r="HL79"/>
  <c r="HM79"/>
  <c r="HN79"/>
  <c r="HO79"/>
  <c r="HP79"/>
  <c r="HQ79"/>
  <c r="HR79"/>
  <c r="HS79"/>
  <c r="HT79"/>
  <c r="HU79"/>
  <c r="HV79"/>
  <c r="HW79"/>
  <c r="HX79"/>
  <c r="HY79"/>
  <c r="HZ79"/>
  <c r="IA79"/>
  <c r="IB79"/>
  <c r="IC79"/>
  <c r="ID79"/>
  <c r="IE79"/>
  <c r="IF79"/>
  <c r="IG79"/>
  <c r="IH79"/>
  <c r="II79"/>
  <c r="HL81"/>
  <c r="HM81"/>
  <c r="HN81"/>
  <c r="HO81"/>
  <c r="HP81"/>
  <c r="HQ81"/>
  <c r="HR81"/>
  <c r="HS81"/>
  <c r="HT81"/>
  <c r="HU81"/>
  <c r="HV81"/>
  <c r="HW81"/>
  <c r="HX81"/>
  <c r="HY81"/>
  <c r="HZ81"/>
  <c r="IA81"/>
  <c r="IB81"/>
  <c r="IC81"/>
  <c r="ID81"/>
  <c r="IE81"/>
  <c r="IF81"/>
  <c r="IG81"/>
  <c r="IH81"/>
  <c r="II81"/>
  <c r="HL83"/>
  <c r="HM83"/>
  <c r="HN83"/>
  <c r="HO83"/>
  <c r="HP83"/>
  <c r="HQ83"/>
  <c r="HR83"/>
  <c r="HS83"/>
  <c r="HT83"/>
  <c r="HU83"/>
  <c r="HV83"/>
  <c r="HW83"/>
  <c r="HX83"/>
  <c r="HY83"/>
  <c r="HZ83"/>
  <c r="IA83"/>
  <c r="IB83"/>
  <c r="IC83"/>
  <c r="ID83"/>
  <c r="IE83"/>
  <c r="IF83"/>
  <c r="IG83"/>
  <c r="IH83"/>
  <c r="II83"/>
  <c r="HL85"/>
  <c r="HM85"/>
  <c r="HN85"/>
  <c r="HO85"/>
  <c r="HP85"/>
  <c r="HQ85"/>
  <c r="HR85"/>
  <c r="HS85"/>
  <c r="HT85"/>
  <c r="HU85"/>
  <c r="HV85"/>
  <c r="HW85"/>
  <c r="HX85"/>
  <c r="HY85"/>
  <c r="HZ85"/>
  <c r="IA85"/>
  <c r="IB85"/>
  <c r="IC85"/>
  <c r="ID85"/>
  <c r="IE85"/>
  <c r="IF85"/>
  <c r="IG85"/>
  <c r="IH85"/>
  <c r="II85"/>
  <c r="HL87"/>
  <c r="HM87"/>
  <c r="HN87"/>
  <c r="HO87"/>
  <c r="HP87"/>
  <c r="HQ87"/>
  <c r="HR87"/>
  <c r="HS87"/>
  <c r="HT87"/>
  <c r="HU87"/>
  <c r="HV87"/>
  <c r="HW87"/>
  <c r="HX87"/>
  <c r="HY87"/>
  <c r="HZ87"/>
  <c r="IA87"/>
  <c r="IB87"/>
  <c r="IC87"/>
  <c r="ID87"/>
  <c r="IE87"/>
  <c r="IF87"/>
  <c r="IG87"/>
  <c r="IH87"/>
  <c r="II87"/>
  <c r="HL89"/>
  <c r="HM89"/>
  <c r="HN89"/>
  <c r="HO89"/>
  <c r="HP89"/>
  <c r="HQ89"/>
  <c r="HR89"/>
  <c r="HS89"/>
  <c r="HT89"/>
  <c r="HU89"/>
  <c r="HV89"/>
  <c r="HW89"/>
  <c r="HX89"/>
  <c r="HY89"/>
  <c r="HZ89"/>
  <c r="IA89"/>
  <c r="IB89"/>
  <c r="IC89"/>
  <c r="ID89"/>
  <c r="IE89"/>
  <c r="IF89"/>
  <c r="IG89"/>
  <c r="IH89"/>
  <c r="II89"/>
  <c r="HL91"/>
  <c r="HM91"/>
  <c r="HN91"/>
  <c r="HO91"/>
  <c r="HP91"/>
  <c r="HQ91"/>
  <c r="HR91"/>
  <c r="HS91"/>
  <c r="HT91"/>
  <c r="HU91"/>
  <c r="HW91"/>
  <c r="HX91"/>
  <c r="HY91"/>
  <c r="HZ91"/>
  <c r="IA91"/>
  <c r="IB91"/>
  <c r="IC91"/>
  <c r="IG91"/>
  <c r="IH91"/>
  <c r="II91"/>
  <c r="HL93"/>
  <c r="HM93"/>
  <c r="HN93"/>
  <c r="HO93"/>
  <c r="HP93"/>
  <c r="HQ93"/>
  <c r="HR93"/>
  <c r="HS93"/>
  <c r="HT93"/>
  <c r="HU93"/>
  <c r="HV93"/>
  <c r="HW93"/>
  <c r="HX93"/>
  <c r="HY93"/>
  <c r="HZ93"/>
  <c r="IA93"/>
  <c r="IB93"/>
  <c r="IC93"/>
  <c r="IG93"/>
  <c r="IH93"/>
  <c r="II93"/>
  <c r="HL95"/>
  <c r="HM95"/>
  <c r="HN95"/>
  <c r="HO95"/>
  <c r="HP95"/>
  <c r="HQ95"/>
  <c r="HR95"/>
  <c r="HS95"/>
  <c r="HT95"/>
  <c r="HU95"/>
  <c r="HV95"/>
  <c r="HW95"/>
  <c r="HX95"/>
  <c r="HY95"/>
  <c r="HZ95"/>
  <c r="IA95"/>
  <c r="IB95"/>
  <c r="IC95"/>
  <c r="ID95"/>
  <c r="IE95"/>
  <c r="IF95"/>
  <c r="IG95"/>
  <c r="IH95"/>
  <c r="II95"/>
  <c r="HL97"/>
  <c r="HM97"/>
  <c r="HN97"/>
  <c r="HO97"/>
  <c r="HP97"/>
  <c r="HQ97"/>
  <c r="HR97"/>
  <c r="HS97"/>
  <c r="HT97"/>
  <c r="HU97"/>
  <c r="HV97"/>
  <c r="HW97"/>
  <c r="HX97"/>
  <c r="HY97"/>
  <c r="HZ97"/>
  <c r="IA97"/>
  <c r="IB97"/>
  <c r="IC97"/>
  <c r="ID97"/>
  <c r="IE97"/>
  <c r="IF97"/>
  <c r="IG97"/>
  <c r="IH97"/>
  <c r="II97"/>
  <c r="HL99"/>
  <c r="HM99"/>
  <c r="HN99"/>
  <c r="HO99"/>
  <c r="HP99"/>
  <c r="HQ99"/>
  <c r="HR99"/>
  <c r="HS99"/>
  <c r="HT99"/>
  <c r="HU99"/>
  <c r="HV99"/>
  <c r="HW99"/>
  <c r="HX99"/>
  <c r="HY99"/>
  <c r="HZ99"/>
  <c r="IA99"/>
  <c r="IB99"/>
  <c r="IC99"/>
  <c r="ID99"/>
  <c r="IE99"/>
  <c r="IF99"/>
  <c r="IG99"/>
  <c r="IH99"/>
  <c r="II99"/>
  <c r="HL101"/>
  <c r="HM101"/>
  <c r="HN101"/>
  <c r="HO101"/>
  <c r="HP101"/>
  <c r="HQ101"/>
  <c r="HR101"/>
  <c r="HS101"/>
  <c r="HT101"/>
  <c r="HU101"/>
  <c r="HV101"/>
  <c r="HW101"/>
  <c r="HX101"/>
  <c r="HY101"/>
  <c r="HZ101"/>
  <c r="IA101"/>
  <c r="IB101"/>
  <c r="IC101"/>
  <c r="IG101"/>
  <c r="IH101"/>
  <c r="II101"/>
  <c r="HL103"/>
  <c r="HM103"/>
  <c r="HN103"/>
  <c r="HO103"/>
  <c r="HP103"/>
  <c r="HQ103"/>
  <c r="HR103"/>
  <c r="HS103"/>
  <c r="HT103"/>
  <c r="HU103"/>
  <c r="HV103"/>
  <c r="HW103"/>
  <c r="HX103"/>
  <c r="HY103"/>
  <c r="HZ103"/>
  <c r="IA103"/>
  <c r="IB103"/>
  <c r="IC103"/>
  <c r="ID103"/>
  <c r="IE103"/>
  <c r="IF103"/>
  <c r="IG103"/>
  <c r="IH103"/>
  <c r="II103"/>
  <c r="HL105"/>
  <c r="HM105"/>
  <c r="HN105"/>
  <c r="HO105"/>
  <c r="HP105"/>
  <c r="HQ105"/>
  <c r="HR105"/>
  <c r="HS105"/>
  <c r="HT105"/>
  <c r="HU105"/>
  <c r="HV105"/>
  <c r="HW105"/>
  <c r="HX105"/>
  <c r="HY105"/>
  <c r="HZ105"/>
  <c r="IA105"/>
  <c r="IB105"/>
  <c r="IC105"/>
  <c r="ID105"/>
  <c r="IE105"/>
  <c r="IF105"/>
  <c r="IG105"/>
  <c r="IH105"/>
  <c r="II105"/>
  <c r="HL107"/>
  <c r="HM107"/>
  <c r="HN107"/>
  <c r="HO107"/>
  <c r="HP107"/>
  <c r="HQ107"/>
  <c r="HR107"/>
  <c r="HS107"/>
  <c r="HT107"/>
  <c r="HU107"/>
  <c r="HV107"/>
  <c r="HW107"/>
  <c r="HX107"/>
  <c r="HY107"/>
  <c r="HZ107"/>
  <c r="IA107"/>
  <c r="IB107"/>
  <c r="IC107"/>
  <c r="ID107"/>
  <c r="IE107"/>
  <c r="IF107"/>
  <c r="IG107"/>
  <c r="IH107"/>
  <c r="II107"/>
  <c r="HL109"/>
  <c r="HM109"/>
  <c r="HN109"/>
  <c r="HO109"/>
  <c r="HP109"/>
  <c r="HQ109"/>
  <c r="HR109"/>
  <c r="HS109"/>
  <c r="HT109"/>
  <c r="HU109"/>
  <c r="HV109"/>
  <c r="HW109"/>
  <c r="HX109"/>
  <c r="HY109"/>
  <c r="HZ109"/>
  <c r="IA109"/>
  <c r="IB109"/>
  <c r="IC109"/>
  <c r="ID109"/>
  <c r="IE109"/>
  <c r="IF109"/>
  <c r="IG109"/>
  <c r="IH109"/>
  <c r="II109"/>
  <c r="HL111"/>
  <c r="HM111"/>
  <c r="HN111"/>
  <c r="HO111"/>
  <c r="HP111"/>
  <c r="HQ111"/>
  <c r="HR111"/>
  <c r="HS111"/>
  <c r="HT111"/>
  <c r="HU111"/>
  <c r="HV111"/>
  <c r="HW111"/>
  <c r="HX111"/>
  <c r="HY111"/>
  <c r="HZ111"/>
  <c r="IA111"/>
  <c r="IB111"/>
  <c r="IC111"/>
  <c r="ID111"/>
  <c r="IE111"/>
  <c r="IF111"/>
  <c r="IG111"/>
  <c r="IH111"/>
  <c r="II111"/>
  <c r="HL113"/>
  <c r="HM113"/>
  <c r="HN113"/>
  <c r="HO113"/>
  <c r="HP113"/>
  <c r="HQ113"/>
  <c r="HR113"/>
  <c r="HS113"/>
  <c r="HT113"/>
  <c r="HU113"/>
  <c r="HV113"/>
  <c r="HW113"/>
  <c r="HX113"/>
  <c r="HY113"/>
  <c r="HZ113"/>
  <c r="IA113"/>
  <c r="IB113"/>
  <c r="IC113"/>
  <c r="ID113"/>
  <c r="IE113"/>
  <c r="IF113"/>
  <c r="IG113"/>
  <c r="IH113"/>
  <c r="II113"/>
  <c r="HL115"/>
  <c r="HM115"/>
  <c r="HN115"/>
  <c r="HO115"/>
  <c r="HP115"/>
  <c r="HQ115"/>
  <c r="HR115"/>
  <c r="HS115"/>
  <c r="HT115"/>
  <c r="HU115"/>
  <c r="HV115"/>
  <c r="HW115"/>
  <c r="HX115"/>
  <c r="HY115"/>
  <c r="HZ115"/>
  <c r="IA115"/>
  <c r="IB115"/>
  <c r="IC115"/>
  <c r="ID115"/>
  <c r="IE115"/>
  <c r="IF115"/>
  <c r="IG115"/>
  <c r="IH115"/>
  <c r="II115"/>
  <c r="HL117"/>
  <c r="HM117"/>
  <c r="HN117"/>
  <c r="HO117"/>
  <c r="HP117"/>
  <c r="HQ117"/>
  <c r="HR117"/>
  <c r="HS117"/>
  <c r="HT117"/>
  <c r="HU117"/>
  <c r="HV117"/>
  <c r="HW117"/>
  <c r="HX117"/>
  <c r="HY117"/>
  <c r="HZ117"/>
  <c r="IA117"/>
  <c r="IB117"/>
  <c r="IC117"/>
  <c r="ID117"/>
  <c r="IE117"/>
  <c r="IF117"/>
  <c r="IG117"/>
  <c r="IH117"/>
  <c r="II117"/>
  <c r="HL119"/>
  <c r="HM119"/>
  <c r="HN119"/>
  <c r="HO119"/>
  <c r="HP119"/>
  <c r="HQ119"/>
  <c r="HR119"/>
  <c r="HS119"/>
  <c r="HT119"/>
  <c r="HU119"/>
  <c r="HV119"/>
  <c r="HW119"/>
  <c r="HX119"/>
  <c r="HY119"/>
  <c r="HZ119"/>
  <c r="IA119"/>
  <c r="IB119"/>
  <c r="IC119"/>
  <c r="ID119"/>
  <c r="IE119"/>
  <c r="IF119"/>
  <c r="IG119"/>
  <c r="IH119"/>
  <c r="II119"/>
  <c r="HL121"/>
  <c r="HM121"/>
  <c r="HN121"/>
  <c r="HO121"/>
  <c r="HP121"/>
  <c r="HQ121"/>
  <c r="HR121"/>
  <c r="HS121"/>
  <c r="HT121"/>
  <c r="HU121"/>
  <c r="HV121"/>
  <c r="HW121"/>
  <c r="HX121"/>
  <c r="HY121"/>
  <c r="HZ121"/>
  <c r="IA121"/>
  <c r="IB121"/>
  <c r="IC121"/>
  <c r="ID121"/>
  <c r="IE121"/>
  <c r="IF121"/>
  <c r="IG121"/>
  <c r="IH121"/>
  <c r="II121"/>
  <c r="HL123"/>
  <c r="HM123"/>
  <c r="HO123"/>
  <c r="HP123"/>
  <c r="HQ123"/>
  <c r="HR123"/>
  <c r="HS123"/>
  <c r="HT123"/>
  <c r="HU123"/>
  <c r="HV123"/>
  <c r="HW123"/>
  <c r="HX123"/>
  <c r="HY123"/>
  <c r="HZ123"/>
  <c r="IA123"/>
  <c r="IB123"/>
  <c r="IC123"/>
  <c r="ID123"/>
  <c r="IE123"/>
  <c r="IF123"/>
  <c r="IG123"/>
  <c r="IH123"/>
  <c r="II123"/>
  <c r="HL125"/>
  <c r="HM125"/>
  <c r="HN125"/>
  <c r="HO125"/>
  <c r="HP125"/>
  <c r="HQ125"/>
  <c r="HR125"/>
  <c r="HS125"/>
  <c r="HT125"/>
  <c r="HU125"/>
  <c r="HV125"/>
  <c r="HW125"/>
  <c r="HX125"/>
  <c r="HY125"/>
  <c r="HZ125"/>
  <c r="IA125"/>
  <c r="IB125"/>
  <c r="IC125"/>
  <c r="ID125"/>
  <c r="IE125"/>
  <c r="IF125"/>
  <c r="IG125"/>
  <c r="IH125"/>
  <c r="II125"/>
  <c r="HL127"/>
  <c r="HM127"/>
  <c r="HN127"/>
  <c r="HO127"/>
  <c r="HP127"/>
  <c r="HQ127"/>
  <c r="HR127"/>
  <c r="HS127"/>
  <c r="HT127"/>
  <c r="HU127"/>
  <c r="HV127"/>
  <c r="HW127"/>
  <c r="HX127"/>
  <c r="HY127"/>
  <c r="HZ127"/>
  <c r="IA127"/>
  <c r="IB127"/>
  <c r="IC127"/>
  <c r="ID127"/>
  <c r="IE127"/>
  <c r="IF127"/>
  <c r="IG127"/>
  <c r="IH127"/>
  <c r="II127"/>
  <c r="HL129"/>
  <c r="HM129"/>
  <c r="HN129"/>
  <c r="HO129"/>
  <c r="HP129"/>
  <c r="HQ129"/>
  <c r="HR129"/>
  <c r="HS129"/>
  <c r="HT129"/>
  <c r="HU129"/>
  <c r="HV129"/>
  <c r="HW129"/>
  <c r="HX129"/>
  <c r="HY129"/>
  <c r="HZ129"/>
  <c r="IA129"/>
  <c r="IB129"/>
  <c r="IC129"/>
  <c r="ID129"/>
  <c r="IE129"/>
  <c r="IF129"/>
  <c r="IG129"/>
  <c r="IH129"/>
  <c r="II129"/>
  <c r="HL131"/>
  <c r="HM131"/>
  <c r="HN131"/>
  <c r="HO131"/>
  <c r="HP131"/>
  <c r="HQ131"/>
  <c r="HR131"/>
  <c r="HS131"/>
  <c r="HT131"/>
  <c r="HU131"/>
  <c r="HV131"/>
  <c r="HW131"/>
  <c r="HX131"/>
  <c r="HY131"/>
  <c r="HZ131"/>
  <c r="IA131"/>
  <c r="IB131"/>
  <c r="IC131"/>
  <c r="ID131"/>
  <c r="IE131"/>
  <c r="IF131"/>
  <c r="IG131"/>
  <c r="IH131"/>
  <c r="II131"/>
  <c r="HL133"/>
  <c r="HM133"/>
  <c r="HN133"/>
  <c r="HO133"/>
  <c r="HP133"/>
  <c r="HQ133"/>
  <c r="HR133"/>
  <c r="HS133"/>
  <c r="HT133"/>
  <c r="HU133"/>
  <c r="HV133"/>
  <c r="HW133"/>
  <c r="HX133"/>
  <c r="HY133"/>
  <c r="HZ133"/>
  <c r="IA133"/>
  <c r="IB133"/>
  <c r="IC133"/>
  <c r="ID133"/>
  <c r="IE133"/>
  <c r="IF133"/>
  <c r="IG133"/>
  <c r="IH133"/>
  <c r="II133"/>
  <c r="HL135"/>
  <c r="HM135"/>
  <c r="HN135"/>
  <c r="HO135"/>
  <c r="HP135"/>
  <c r="HQ135"/>
  <c r="HR135"/>
  <c r="HS135"/>
  <c r="HT135"/>
  <c r="HU135"/>
  <c r="HV135"/>
  <c r="HW135"/>
  <c r="HX135"/>
  <c r="HY135"/>
  <c r="HZ135"/>
  <c r="IA135"/>
  <c r="IB135"/>
  <c r="IC135"/>
  <c r="ID135"/>
  <c r="IE135"/>
  <c r="IF135"/>
  <c r="IG135"/>
  <c r="IH135"/>
  <c r="II135"/>
  <c r="HL137"/>
  <c r="HN137"/>
  <c r="HO137"/>
  <c r="HP137"/>
  <c r="HQ137"/>
  <c r="HR137"/>
  <c r="HS137"/>
  <c r="HT137"/>
  <c r="HU137"/>
  <c r="HV137"/>
  <c r="HW137"/>
  <c r="HX137"/>
  <c r="HY137"/>
  <c r="HZ137"/>
  <c r="IA137"/>
  <c r="IB137"/>
  <c r="IC137"/>
  <c r="ID137"/>
  <c r="IE137"/>
  <c r="IF137"/>
  <c r="IG137"/>
  <c r="IH137"/>
  <c r="II137"/>
  <c r="HL139"/>
  <c r="HM139"/>
  <c r="HN139"/>
  <c r="HO139"/>
  <c r="HP139"/>
  <c r="HQ139"/>
  <c r="HR139"/>
  <c r="HS139"/>
  <c r="HT139"/>
  <c r="HU139"/>
  <c r="HV139"/>
  <c r="HW139"/>
  <c r="HX139"/>
  <c r="HY139"/>
  <c r="HZ139"/>
  <c r="IA139"/>
  <c r="IB139"/>
  <c r="IC139"/>
  <c r="ID139"/>
  <c r="IE139"/>
  <c r="IF139"/>
  <c r="IG139"/>
  <c r="IH139"/>
  <c r="II139"/>
  <c r="HL141"/>
  <c r="HM141"/>
  <c r="HN141"/>
  <c r="HO141"/>
  <c r="HP141"/>
  <c r="HQ141"/>
  <c r="HR141"/>
  <c r="HS141"/>
  <c r="HT141"/>
  <c r="HU141"/>
  <c r="HV141"/>
  <c r="HW141"/>
  <c r="HX141"/>
  <c r="HY141"/>
  <c r="HZ141"/>
  <c r="IA141"/>
  <c r="IB141"/>
  <c r="IC141"/>
  <c r="ID141"/>
  <c r="IE141"/>
  <c r="IF141"/>
  <c r="IG141"/>
  <c r="IH141"/>
  <c r="II141"/>
  <c r="HL143"/>
  <c r="HM143"/>
  <c r="HN143"/>
  <c r="HO143"/>
  <c r="HP143"/>
  <c r="HQ143"/>
  <c r="HR143"/>
  <c r="HS143"/>
  <c r="HT143"/>
  <c r="HU143"/>
  <c r="HV143"/>
  <c r="HW143"/>
  <c r="HX143"/>
  <c r="HY143"/>
  <c r="HZ143"/>
  <c r="IA143"/>
  <c r="IB143"/>
  <c r="IC143"/>
  <c r="ID143"/>
  <c r="IE143"/>
  <c r="IF143"/>
  <c r="IG143"/>
  <c r="IH143"/>
  <c r="II143"/>
  <c r="HL145"/>
  <c r="HM145"/>
  <c r="HN145"/>
  <c r="HO145"/>
  <c r="HP145"/>
  <c r="HQ145"/>
  <c r="HR145"/>
  <c r="HS145"/>
  <c r="HT145"/>
  <c r="HU145"/>
  <c r="HV145"/>
  <c r="HW145"/>
  <c r="HX145"/>
  <c r="HY145"/>
  <c r="HZ145"/>
  <c r="IA145"/>
  <c r="IB145"/>
  <c r="IC145"/>
  <c r="ID145"/>
  <c r="IE145"/>
  <c r="IF145"/>
  <c r="IG145"/>
  <c r="IH145"/>
  <c r="II145"/>
  <c r="HL147"/>
  <c r="HM147"/>
  <c r="HN147"/>
  <c r="HO147"/>
  <c r="HP147"/>
  <c r="HQ147"/>
  <c r="HR147"/>
  <c r="HS147"/>
  <c r="HT147"/>
  <c r="HU147"/>
  <c r="HV147"/>
  <c r="HW147"/>
  <c r="HX147"/>
  <c r="HY147"/>
  <c r="HZ147"/>
  <c r="IA147"/>
  <c r="IB147"/>
  <c r="IC147"/>
  <c r="ID147"/>
  <c r="IE147"/>
  <c r="IF147"/>
  <c r="IG147"/>
  <c r="IH147"/>
  <c r="II147"/>
  <c r="HL149"/>
  <c r="HM149"/>
  <c r="HN149"/>
  <c r="HO149"/>
  <c r="HP149"/>
  <c r="HQ149"/>
  <c r="HR149"/>
  <c r="HS149"/>
  <c r="HT149"/>
  <c r="HU149"/>
  <c r="HV149"/>
  <c r="HW149"/>
  <c r="HX149"/>
  <c r="HY149"/>
  <c r="HZ149"/>
  <c r="IA149"/>
  <c r="IB149"/>
  <c r="IC149"/>
  <c r="ID149"/>
  <c r="IE149"/>
  <c r="IF149"/>
  <c r="IG149"/>
  <c r="IH149"/>
  <c r="II149"/>
  <c r="HL151"/>
  <c r="HM151"/>
  <c r="HN151"/>
  <c r="HO151"/>
  <c r="HP151"/>
  <c r="HQ151"/>
  <c r="HR151"/>
  <c r="HS151"/>
  <c r="HT151"/>
  <c r="HU151"/>
  <c r="HV151"/>
  <c r="HW151"/>
  <c r="HX151"/>
  <c r="HY151"/>
  <c r="HZ151"/>
  <c r="IA151"/>
  <c r="IB151"/>
  <c r="IC151"/>
  <c r="ID151"/>
  <c r="IE151"/>
  <c r="IF151"/>
  <c r="IG151"/>
  <c r="IH151"/>
  <c r="II151"/>
  <c r="HL153"/>
  <c r="HM153"/>
  <c r="HN153"/>
  <c r="HO153"/>
  <c r="HP153"/>
  <c r="HQ153"/>
  <c r="HR153"/>
  <c r="HS153"/>
  <c r="HT153"/>
  <c r="HU153"/>
  <c r="HV153"/>
  <c r="HW153"/>
  <c r="HX153"/>
  <c r="HY153"/>
  <c r="HZ153"/>
  <c r="IA153"/>
  <c r="IB153"/>
  <c r="IC153"/>
  <c r="ID153"/>
  <c r="IE153"/>
  <c r="IF153"/>
  <c r="IG153"/>
  <c r="IH153"/>
  <c r="II153"/>
  <c r="HL155"/>
  <c r="HM155"/>
  <c r="HN155"/>
  <c r="HO155"/>
  <c r="HP155"/>
  <c r="HQ155"/>
  <c r="HR155"/>
  <c r="HS155"/>
  <c r="HT155"/>
  <c r="HU155"/>
  <c r="HV155"/>
  <c r="HW155"/>
  <c r="HX155"/>
  <c r="HY155"/>
  <c r="HZ155"/>
  <c r="IA155"/>
  <c r="IB155"/>
  <c r="IC155"/>
  <c r="ID155"/>
  <c r="IE155"/>
  <c r="IF155"/>
  <c r="IG155"/>
  <c r="IH155"/>
  <c r="II155"/>
  <c r="HL157"/>
  <c r="HM157"/>
  <c r="HN157"/>
  <c r="HO157"/>
  <c r="HP157"/>
  <c r="HQ157"/>
  <c r="HR157"/>
  <c r="HS157"/>
  <c r="HT157"/>
  <c r="HU157"/>
  <c r="HV157"/>
  <c r="HW157"/>
  <c r="HX157"/>
  <c r="HY157"/>
  <c r="HZ157"/>
  <c r="IA157"/>
  <c r="IB157"/>
  <c r="IC157"/>
  <c r="ID157"/>
  <c r="IE157"/>
  <c r="IF157"/>
  <c r="IG157"/>
  <c r="IH157"/>
  <c r="II157"/>
  <c r="HL159"/>
  <c r="HM159"/>
  <c r="HN159"/>
  <c r="HO159"/>
  <c r="HP159"/>
  <c r="HQ159"/>
  <c r="HR159"/>
  <c r="HS159"/>
  <c r="HT159"/>
  <c r="HU159"/>
  <c r="HV159"/>
  <c r="HW159"/>
  <c r="HX159"/>
  <c r="HY159"/>
  <c r="HZ159"/>
  <c r="IA159"/>
  <c r="IB159"/>
  <c r="IC159"/>
  <c r="ID159"/>
  <c r="IE159"/>
  <c r="IF159"/>
  <c r="IG159"/>
  <c r="IH159"/>
  <c r="II159"/>
  <c r="HL161"/>
  <c r="HM161"/>
  <c r="HN161"/>
  <c r="HO161"/>
  <c r="HP161"/>
  <c r="HQ161"/>
  <c r="HR161"/>
  <c r="HS161"/>
  <c r="HT161"/>
  <c r="HU161"/>
  <c r="HV161"/>
  <c r="HW161"/>
  <c r="HX161"/>
  <c r="HY161"/>
  <c r="HZ161"/>
  <c r="IA161"/>
  <c r="IB161"/>
  <c r="IC161"/>
  <c r="ID161"/>
  <c r="IE161"/>
  <c r="IF161"/>
  <c r="IG161"/>
  <c r="IH161"/>
  <c r="II161"/>
  <c r="HL163"/>
  <c r="HM163"/>
  <c r="HN163"/>
  <c r="HO163"/>
  <c r="HP163"/>
  <c r="HQ163"/>
  <c r="HR163"/>
  <c r="HS163"/>
  <c r="HT163"/>
  <c r="HU163"/>
  <c r="HV163"/>
  <c r="HW163"/>
  <c r="HX163"/>
  <c r="HY163"/>
  <c r="HZ163"/>
  <c r="IA163"/>
  <c r="IB163"/>
  <c r="IC163"/>
  <c r="ID163"/>
  <c r="IE163"/>
  <c r="IF163"/>
  <c r="IG163"/>
  <c r="IH163"/>
  <c r="II163"/>
  <c r="HL165"/>
  <c r="HM165"/>
  <c r="HN165"/>
  <c r="HO165"/>
  <c r="HP165"/>
  <c r="HQ165"/>
  <c r="HR165"/>
  <c r="HS165"/>
  <c r="HT165"/>
  <c r="HU165"/>
  <c r="HV165"/>
  <c r="HW165"/>
  <c r="HX165"/>
  <c r="HY165"/>
  <c r="HZ165"/>
  <c r="IA165"/>
  <c r="IB165"/>
  <c r="IC165"/>
  <c r="ID165"/>
  <c r="IE165"/>
  <c r="IF165"/>
  <c r="IG165"/>
  <c r="IH165"/>
  <c r="II165"/>
  <c r="HL167"/>
  <c r="HM167"/>
  <c r="HN167"/>
  <c r="HO167"/>
  <c r="HP167"/>
  <c r="HQ167"/>
  <c r="HR167"/>
  <c r="HS167"/>
  <c r="HT167"/>
  <c r="HU167"/>
  <c r="HV167"/>
  <c r="HW167"/>
  <c r="HX167"/>
  <c r="HY167"/>
  <c r="HZ167"/>
  <c r="IA167"/>
  <c r="IB167"/>
  <c r="IC167"/>
  <c r="ID167"/>
  <c r="IE167"/>
  <c r="IF167"/>
  <c r="IG167"/>
  <c r="IH167"/>
  <c r="II167"/>
  <c r="HL169"/>
  <c r="HM169"/>
  <c r="HN169"/>
  <c r="HO169"/>
  <c r="HP169"/>
  <c r="HQ169"/>
  <c r="HR169"/>
  <c r="HS169"/>
  <c r="HT169"/>
  <c r="HU169"/>
  <c r="HV169"/>
  <c r="HW169"/>
  <c r="HX169"/>
  <c r="HY169"/>
  <c r="HZ169"/>
  <c r="IA169"/>
  <c r="IB169"/>
  <c r="IC169"/>
  <c r="ID169"/>
  <c r="IE169"/>
  <c r="IF169"/>
  <c r="IG169"/>
  <c r="IH169"/>
  <c r="II169"/>
  <c r="HL171"/>
  <c r="HM171"/>
  <c r="HN171"/>
  <c r="HO171"/>
  <c r="HP171"/>
  <c r="HQ171"/>
  <c r="HR171"/>
  <c r="HS171"/>
  <c r="HT171"/>
  <c r="HU171"/>
  <c r="HV171"/>
  <c r="HW171"/>
  <c r="HX171"/>
  <c r="HY171"/>
  <c r="HZ171"/>
  <c r="IA171"/>
  <c r="IB171"/>
  <c r="IC171"/>
  <c r="ID171"/>
  <c r="IE171"/>
  <c r="IF171"/>
  <c r="IG171"/>
  <c r="IH171"/>
  <c r="II171"/>
  <c r="HL173"/>
  <c r="HM173"/>
  <c r="HN173"/>
  <c r="HO173"/>
  <c r="HP173"/>
  <c r="HQ173"/>
  <c r="HR173"/>
  <c r="HS173"/>
  <c r="HT173"/>
  <c r="HU173"/>
  <c r="HV173"/>
  <c r="HW173"/>
  <c r="HX173"/>
  <c r="HY173"/>
  <c r="HZ173"/>
  <c r="IA173"/>
  <c r="IB173"/>
  <c r="IC173"/>
  <c r="ID173"/>
  <c r="IE173"/>
  <c r="IF173"/>
  <c r="IG173"/>
  <c r="IH173"/>
  <c r="II173"/>
  <c r="IH174"/>
  <c r="AA25" i="115"/>
  <c r="S25"/>
  <c r="T25"/>
  <c r="U25"/>
  <c r="V25"/>
  <c r="R25"/>
  <c r="L25"/>
  <c r="M25"/>
  <c r="N25"/>
  <c r="O25"/>
  <c r="E25"/>
  <c r="F25"/>
  <c r="G25"/>
  <c r="H25"/>
  <c r="D25"/>
  <c r="L18"/>
  <c r="M18"/>
  <c r="N18"/>
  <c r="O18"/>
  <c r="K18"/>
  <c r="E18"/>
  <c r="F18"/>
  <c r="G18"/>
  <c r="H18"/>
  <c r="D18"/>
  <c r="ID10" i="141" l="1"/>
  <c r="IH10"/>
  <c r="HR174"/>
  <c r="HM174"/>
  <c r="IE10"/>
  <c r="HZ10"/>
  <c r="HX10"/>
  <c r="HV10"/>
  <c r="HO174"/>
  <c r="HR10"/>
  <c r="IB10"/>
  <c r="HT10"/>
  <c r="HP10"/>
  <c r="IF10"/>
  <c r="HN10"/>
  <c r="IF174"/>
  <c r="ID174"/>
  <c r="HV174"/>
  <c r="IE174"/>
  <c r="IB174"/>
  <c r="HZ174"/>
  <c r="HX174"/>
  <c r="HT174"/>
  <c r="HP174"/>
  <c r="HN174"/>
  <c r="IG174"/>
  <c r="IC174"/>
  <c r="IA174"/>
  <c r="HY174"/>
  <c r="HW174"/>
  <c r="HU174"/>
  <c r="HS174"/>
  <c r="HQ174"/>
  <c r="II10"/>
  <c r="IG10"/>
  <c r="II174"/>
  <c r="AK22" i="115"/>
  <c r="B25"/>
  <c r="AK21"/>
  <c r="AK17"/>
  <c r="BK22" i="223"/>
  <c r="BK24"/>
  <c r="BK26"/>
  <c r="BK28"/>
  <c r="BK30"/>
  <c r="BK32"/>
  <c r="BK34"/>
  <c r="BK36"/>
  <c r="BK38"/>
  <c r="BK40"/>
  <c r="BK42"/>
  <c r="BK44"/>
  <c r="BK46"/>
  <c r="BK48"/>
  <c r="BK50"/>
  <c r="BK52"/>
  <c r="BK54"/>
  <c r="BK56"/>
  <c r="BK58"/>
  <c r="BK60"/>
  <c r="BK62"/>
  <c r="BK66"/>
  <c r="BC74"/>
  <c r="V74"/>
  <c r="BC71"/>
  <c r="AX71"/>
  <c r="AW71"/>
  <c r="V71"/>
  <c r="Q71"/>
  <c r="P71"/>
  <c r="BG67"/>
  <c r="BF67"/>
  <c r="BE67"/>
  <c r="BD67"/>
  <c r="BC67"/>
  <c r="AZ67"/>
  <c r="AY67"/>
  <c r="AX67"/>
  <c r="AW67"/>
  <c r="AV67"/>
  <c r="AU67"/>
  <c r="AT67"/>
  <c r="AS67"/>
  <c r="AQ67"/>
  <c r="AP67"/>
  <c r="AO67"/>
  <c r="AN67"/>
  <c r="AM67"/>
  <c r="AL67"/>
  <c r="AK67"/>
  <c r="Z67"/>
  <c r="Y67"/>
  <c r="X67"/>
  <c r="W67"/>
  <c r="V67"/>
  <c r="T67"/>
  <c r="CG59" s="1"/>
  <c r="S67"/>
  <c r="R67"/>
  <c r="Q67"/>
  <c r="P67"/>
  <c r="O67"/>
  <c r="N67"/>
  <c r="M67"/>
  <c r="L67"/>
  <c r="K67"/>
  <c r="J67"/>
  <c r="I67"/>
  <c r="H67"/>
  <c r="G67"/>
  <c r="F67"/>
  <c r="E67"/>
  <c r="D67"/>
  <c r="BG63"/>
  <c r="BF63"/>
  <c r="BE63"/>
  <c r="BD63"/>
  <c r="BC63"/>
  <c r="AZ63"/>
  <c r="AY63"/>
  <c r="AX63"/>
  <c r="AW63"/>
  <c r="AV63"/>
  <c r="AU63"/>
  <c r="AT63"/>
  <c r="AS63"/>
  <c r="AQ63"/>
  <c r="AP63"/>
  <c r="AO63"/>
  <c r="AN63"/>
  <c r="AM63"/>
  <c r="AL63"/>
  <c r="AK63"/>
  <c r="Z63"/>
  <c r="Y63"/>
  <c r="X63"/>
  <c r="W63"/>
  <c r="V63"/>
  <c r="T63"/>
  <c r="CG51" s="1"/>
  <c r="S63"/>
  <c r="R63"/>
  <c r="Q63"/>
  <c r="P63"/>
  <c r="O63"/>
  <c r="N63"/>
  <c r="M63"/>
  <c r="L63"/>
  <c r="K63"/>
  <c r="J63"/>
  <c r="I63"/>
  <c r="H63"/>
  <c r="G63"/>
  <c r="F63"/>
  <c r="E63"/>
  <c r="D63"/>
  <c r="BG61"/>
  <c r="BF61"/>
  <c r="BE61"/>
  <c r="BD61"/>
  <c r="BC61"/>
  <c r="AZ61"/>
  <c r="AY61"/>
  <c r="AX61"/>
  <c r="AW61"/>
  <c r="AV61"/>
  <c r="AU61"/>
  <c r="AT61"/>
  <c r="AS61"/>
  <c r="AQ61"/>
  <c r="AP61"/>
  <c r="AO61"/>
  <c r="AN61"/>
  <c r="AM61"/>
  <c r="AL61"/>
  <c r="AK61"/>
  <c r="Z61"/>
  <c r="Y61"/>
  <c r="X61"/>
  <c r="W61"/>
  <c r="V61"/>
  <c r="T61"/>
  <c r="S61"/>
  <c r="R61"/>
  <c r="Q61"/>
  <c r="P61"/>
  <c r="O61"/>
  <c r="N61"/>
  <c r="M61"/>
  <c r="L61"/>
  <c r="K61"/>
  <c r="J61"/>
  <c r="I61"/>
  <c r="H61"/>
  <c r="G61"/>
  <c r="F61"/>
  <c r="E61"/>
  <c r="D61"/>
  <c r="BG59"/>
  <c r="BF59"/>
  <c r="BE59"/>
  <c r="BD59"/>
  <c r="BC59"/>
  <c r="AZ59"/>
  <c r="AY59"/>
  <c r="AX59"/>
  <c r="AW59"/>
  <c r="AV59"/>
  <c r="AU59"/>
  <c r="AT59"/>
  <c r="AS59"/>
  <c r="AQ59"/>
  <c r="AP59"/>
  <c r="AO59"/>
  <c r="AN59"/>
  <c r="AM59"/>
  <c r="AL59"/>
  <c r="AK59"/>
  <c r="Z59"/>
  <c r="Y59"/>
  <c r="X59"/>
  <c r="W59"/>
  <c r="V59"/>
  <c r="T59"/>
  <c r="S59"/>
  <c r="R59"/>
  <c r="Q59"/>
  <c r="P59"/>
  <c r="O59"/>
  <c r="N59"/>
  <c r="M59"/>
  <c r="L59"/>
  <c r="K59"/>
  <c r="J59"/>
  <c r="I59"/>
  <c r="H59"/>
  <c r="G59"/>
  <c r="F59"/>
  <c r="E59"/>
  <c r="D59"/>
  <c r="BG57"/>
  <c r="BF57"/>
  <c r="BE57"/>
  <c r="BD57"/>
  <c r="BC57"/>
  <c r="AZ57"/>
  <c r="AY57"/>
  <c r="AX57"/>
  <c r="AW57"/>
  <c r="AV57"/>
  <c r="AU57"/>
  <c r="AT57"/>
  <c r="AS57"/>
  <c r="AQ57"/>
  <c r="AP57"/>
  <c r="AO57"/>
  <c r="AN57"/>
  <c r="AM57"/>
  <c r="AL57"/>
  <c r="AK57"/>
  <c r="Z57"/>
  <c r="Y57"/>
  <c r="X57"/>
  <c r="W57"/>
  <c r="V57"/>
  <c r="T57"/>
  <c r="S57"/>
  <c r="R57"/>
  <c r="Q57"/>
  <c r="P57"/>
  <c r="O57"/>
  <c r="N57"/>
  <c r="M57"/>
  <c r="L57"/>
  <c r="K57"/>
  <c r="BY47" s="1"/>
  <c r="J57"/>
  <c r="I57"/>
  <c r="H57"/>
  <c r="G57"/>
  <c r="F57"/>
  <c r="BT47" s="1"/>
  <c r="E57"/>
  <c r="D57"/>
  <c r="BG55"/>
  <c r="BF55"/>
  <c r="BE55"/>
  <c r="BD55"/>
  <c r="BC55"/>
  <c r="AZ55"/>
  <c r="AY55"/>
  <c r="AX55"/>
  <c r="AW55"/>
  <c r="AV55"/>
  <c r="AU55"/>
  <c r="AT55"/>
  <c r="AS55"/>
  <c r="AQ55"/>
  <c r="AP55"/>
  <c r="AO55"/>
  <c r="AN55"/>
  <c r="AM55"/>
  <c r="AL55"/>
  <c r="AK55"/>
  <c r="Z55"/>
  <c r="Y55"/>
  <c r="X55"/>
  <c r="W55"/>
  <c r="V55"/>
  <c r="T55"/>
  <c r="S55"/>
  <c r="R55"/>
  <c r="Q55"/>
  <c r="P55"/>
  <c r="O55"/>
  <c r="N55"/>
  <c r="M55"/>
  <c r="L55"/>
  <c r="K55"/>
  <c r="BY53" s="1"/>
  <c r="J55"/>
  <c r="I55"/>
  <c r="H55"/>
  <c r="G55"/>
  <c r="F55"/>
  <c r="E55"/>
  <c r="D55"/>
  <c r="BG53"/>
  <c r="BF53"/>
  <c r="BE53"/>
  <c r="BD53"/>
  <c r="BC53"/>
  <c r="AZ53"/>
  <c r="AY53"/>
  <c r="AX53"/>
  <c r="AW53"/>
  <c r="AV53"/>
  <c r="AU53"/>
  <c r="AT53"/>
  <c r="AS53"/>
  <c r="AQ53"/>
  <c r="AP53"/>
  <c r="AO53"/>
  <c r="AN53"/>
  <c r="AM53"/>
  <c r="AL53"/>
  <c r="AK53"/>
  <c r="Z53"/>
  <c r="Y53"/>
  <c r="X53"/>
  <c r="W53"/>
  <c r="V53"/>
  <c r="T53"/>
  <c r="CG45" s="1"/>
  <c r="S53"/>
  <c r="R53"/>
  <c r="Q53"/>
  <c r="P53"/>
  <c r="O53"/>
  <c r="N53"/>
  <c r="M53"/>
  <c r="L53"/>
  <c r="J53"/>
  <c r="I53"/>
  <c r="H53"/>
  <c r="G53"/>
  <c r="F53"/>
  <c r="E53"/>
  <c r="D53"/>
  <c r="BG51"/>
  <c r="BF51"/>
  <c r="BE51"/>
  <c r="BD51"/>
  <c r="BC51"/>
  <c r="AZ51"/>
  <c r="AY51"/>
  <c r="AX51"/>
  <c r="AW51"/>
  <c r="AV51"/>
  <c r="AU51"/>
  <c r="AT51"/>
  <c r="AS51"/>
  <c r="AQ51"/>
  <c r="AP51"/>
  <c r="AO51"/>
  <c r="AN51"/>
  <c r="AM51"/>
  <c r="AL51"/>
  <c r="AK51"/>
  <c r="Z51"/>
  <c r="Y51"/>
  <c r="X51"/>
  <c r="W51"/>
  <c r="V51"/>
  <c r="T51"/>
  <c r="CG43" s="1"/>
  <c r="S51"/>
  <c r="R51"/>
  <c r="Q51"/>
  <c r="P51"/>
  <c r="O51"/>
  <c r="N51"/>
  <c r="M51"/>
  <c r="L51"/>
  <c r="K51"/>
  <c r="BY43" s="1"/>
  <c r="J51"/>
  <c r="I51"/>
  <c r="H51"/>
  <c r="G51"/>
  <c r="F51"/>
  <c r="E51"/>
  <c r="D51"/>
  <c r="BG49"/>
  <c r="BF49"/>
  <c r="BE49"/>
  <c r="BD49"/>
  <c r="BC49"/>
  <c r="AZ49"/>
  <c r="AY49"/>
  <c r="AX49"/>
  <c r="AW49"/>
  <c r="AV49"/>
  <c r="AU49"/>
  <c r="AT49"/>
  <c r="AS49"/>
  <c r="AQ49"/>
  <c r="AP49"/>
  <c r="AO49"/>
  <c r="AN49"/>
  <c r="AM49"/>
  <c r="AL49"/>
  <c r="AK49"/>
  <c r="Z49"/>
  <c r="Y49"/>
  <c r="X49"/>
  <c r="W49"/>
  <c r="V49"/>
  <c r="T49"/>
  <c r="S49"/>
  <c r="R49"/>
  <c r="Q49"/>
  <c r="P49"/>
  <c r="O49"/>
  <c r="N49"/>
  <c r="M49"/>
  <c r="L49"/>
  <c r="K49"/>
  <c r="BY41" s="1"/>
  <c r="J49"/>
  <c r="I49"/>
  <c r="H49"/>
  <c r="G49"/>
  <c r="F49"/>
  <c r="E49"/>
  <c r="D49"/>
  <c r="BG47"/>
  <c r="BF47"/>
  <c r="BE47"/>
  <c r="BD47"/>
  <c r="BC47"/>
  <c r="AZ47"/>
  <c r="AY47"/>
  <c r="AX47"/>
  <c r="AW47"/>
  <c r="AV47"/>
  <c r="AU47"/>
  <c r="AT47"/>
  <c r="AS47"/>
  <c r="AQ47"/>
  <c r="AP47"/>
  <c r="AO47"/>
  <c r="AN47"/>
  <c r="AM47"/>
  <c r="AL47"/>
  <c r="AK47"/>
  <c r="Z47"/>
  <c r="Y47"/>
  <c r="X47"/>
  <c r="W47"/>
  <c r="V47"/>
  <c r="T47"/>
  <c r="S47"/>
  <c r="R47"/>
  <c r="Q47"/>
  <c r="P47"/>
  <c r="O47"/>
  <c r="N47"/>
  <c r="M47"/>
  <c r="L47"/>
  <c r="K47"/>
  <c r="J47"/>
  <c r="I47"/>
  <c r="H47"/>
  <c r="G47"/>
  <c r="F47"/>
  <c r="E47"/>
  <c r="D47"/>
  <c r="BR39" s="1"/>
  <c r="BG45"/>
  <c r="BF45"/>
  <c r="BE45"/>
  <c r="BD45"/>
  <c r="BC45"/>
  <c r="AZ45"/>
  <c r="AY45"/>
  <c r="AX45"/>
  <c r="AW45"/>
  <c r="AV45"/>
  <c r="AU45"/>
  <c r="AT45"/>
  <c r="AS45"/>
  <c r="AQ45"/>
  <c r="AP45"/>
  <c r="AO45"/>
  <c r="AN45"/>
  <c r="AM45"/>
  <c r="AL45"/>
  <c r="AK45"/>
  <c r="Z45"/>
  <c r="Y45"/>
  <c r="X45"/>
  <c r="W45"/>
  <c r="V45"/>
  <c r="T45"/>
  <c r="CG37" s="1"/>
  <c r="S45"/>
  <c r="R45"/>
  <c r="Q45"/>
  <c r="P45"/>
  <c r="O45"/>
  <c r="N45"/>
  <c r="M45"/>
  <c r="L45"/>
  <c r="K45"/>
  <c r="J45"/>
  <c r="I45"/>
  <c r="H45"/>
  <c r="G45"/>
  <c r="F45"/>
  <c r="E45"/>
  <c r="D45"/>
  <c r="BG43"/>
  <c r="BF43"/>
  <c r="BE43"/>
  <c r="BD43"/>
  <c r="BC43"/>
  <c r="AZ43"/>
  <c r="AY43"/>
  <c r="AX43"/>
  <c r="AW43"/>
  <c r="AV43"/>
  <c r="AU43"/>
  <c r="AT43"/>
  <c r="AS43"/>
  <c r="AQ43"/>
  <c r="AP43"/>
  <c r="AO43"/>
  <c r="AN43"/>
  <c r="AM43"/>
  <c r="AL43"/>
  <c r="AK43"/>
  <c r="Z43"/>
  <c r="Y43"/>
  <c r="X43"/>
  <c r="W43"/>
  <c r="V43"/>
  <c r="T43"/>
  <c r="CG35" s="1"/>
  <c r="S43"/>
  <c r="R43"/>
  <c r="Q43"/>
  <c r="P43"/>
  <c r="O43"/>
  <c r="N43"/>
  <c r="M43"/>
  <c r="L43"/>
  <c r="K43"/>
  <c r="J43"/>
  <c r="I43"/>
  <c r="H43"/>
  <c r="G43"/>
  <c r="F43"/>
  <c r="BT35" s="1"/>
  <c r="E43"/>
  <c r="D43"/>
  <c r="BR35" s="1"/>
  <c r="BG41"/>
  <c r="BF41"/>
  <c r="BE41"/>
  <c r="BD41"/>
  <c r="BC41"/>
  <c r="AZ41"/>
  <c r="AY41"/>
  <c r="AX41"/>
  <c r="AW41"/>
  <c r="AV41"/>
  <c r="AU41"/>
  <c r="AT41"/>
  <c r="AS41"/>
  <c r="AQ41"/>
  <c r="AP41"/>
  <c r="AO41"/>
  <c r="AN41"/>
  <c r="AM41"/>
  <c r="AL41"/>
  <c r="AK41"/>
  <c r="Z41"/>
  <c r="Y41"/>
  <c r="X41"/>
  <c r="W41"/>
  <c r="V41"/>
  <c r="T41"/>
  <c r="CG33" s="1"/>
  <c r="S41"/>
  <c r="R41"/>
  <c r="Q41"/>
  <c r="P41"/>
  <c r="O41"/>
  <c r="N41"/>
  <c r="M41"/>
  <c r="L41"/>
  <c r="K41"/>
  <c r="BY33" s="1"/>
  <c r="J41"/>
  <c r="I41"/>
  <c r="H41"/>
  <c r="G41"/>
  <c r="F41"/>
  <c r="BT33" s="1"/>
  <c r="E41"/>
  <c r="D41"/>
  <c r="BR33" s="1"/>
  <c r="BG39"/>
  <c r="BF39"/>
  <c r="BE39"/>
  <c r="BD39"/>
  <c r="BC39"/>
  <c r="AZ39"/>
  <c r="AY39"/>
  <c r="AX39"/>
  <c r="AW39"/>
  <c r="AV39"/>
  <c r="AU39"/>
  <c r="AT39"/>
  <c r="AS39"/>
  <c r="AQ39"/>
  <c r="AP39"/>
  <c r="AO39"/>
  <c r="AN39"/>
  <c r="AM39"/>
  <c r="AL39"/>
  <c r="AK39"/>
  <c r="Z39"/>
  <c r="Y39"/>
  <c r="X39"/>
  <c r="W39"/>
  <c r="V39"/>
  <c r="T39"/>
  <c r="S39"/>
  <c r="R39"/>
  <c r="Q39"/>
  <c r="P39"/>
  <c r="O39"/>
  <c r="N39"/>
  <c r="M39"/>
  <c r="L39"/>
  <c r="K39"/>
  <c r="BY31" s="1"/>
  <c r="J39"/>
  <c r="I39"/>
  <c r="H39"/>
  <c r="G39"/>
  <c r="F39"/>
  <c r="BT31" s="1"/>
  <c r="E39"/>
  <c r="D39"/>
  <c r="BR31" s="1"/>
  <c r="BG37"/>
  <c r="BF37"/>
  <c r="BE37"/>
  <c r="BD37"/>
  <c r="BC37"/>
  <c r="AZ37"/>
  <c r="AY37"/>
  <c r="AX37"/>
  <c r="AW37"/>
  <c r="AV37"/>
  <c r="AU37"/>
  <c r="AT37"/>
  <c r="AS37"/>
  <c r="AQ37"/>
  <c r="AP37"/>
  <c r="AO37"/>
  <c r="AN37"/>
  <c r="AM37"/>
  <c r="AL37"/>
  <c r="AK37"/>
  <c r="Z37"/>
  <c r="Y37"/>
  <c r="X37"/>
  <c r="W37"/>
  <c r="V37"/>
  <c r="T37"/>
  <c r="CG29" s="1"/>
  <c r="S37"/>
  <c r="R37"/>
  <c r="Q37"/>
  <c r="P37"/>
  <c r="O37"/>
  <c r="N37"/>
  <c r="M37"/>
  <c r="L37"/>
  <c r="K37"/>
  <c r="BY29" s="1"/>
  <c r="J37"/>
  <c r="I37"/>
  <c r="H37"/>
  <c r="G37"/>
  <c r="F37"/>
  <c r="BT29" s="1"/>
  <c r="E37"/>
  <c r="D37"/>
  <c r="BR29" s="1"/>
  <c r="BG35"/>
  <c r="BF35"/>
  <c r="BE35"/>
  <c r="BD35"/>
  <c r="BC35"/>
  <c r="AZ35"/>
  <c r="AY35"/>
  <c r="AX35"/>
  <c r="AW35"/>
  <c r="AV35"/>
  <c r="AU35"/>
  <c r="AT35"/>
  <c r="AS35"/>
  <c r="AQ35"/>
  <c r="AP35"/>
  <c r="AO35"/>
  <c r="AN35"/>
  <c r="AM35"/>
  <c r="AL35"/>
  <c r="AK35"/>
  <c r="Z35"/>
  <c r="Y35"/>
  <c r="X35"/>
  <c r="W35"/>
  <c r="V35"/>
  <c r="T35"/>
  <c r="S35"/>
  <c r="R35"/>
  <c r="Q35"/>
  <c r="P35"/>
  <c r="O35"/>
  <c r="N35"/>
  <c r="M35"/>
  <c r="L35"/>
  <c r="K35"/>
  <c r="BY27" s="1"/>
  <c r="J35"/>
  <c r="I35"/>
  <c r="H35"/>
  <c r="G35"/>
  <c r="F35"/>
  <c r="BT27" s="1"/>
  <c r="E35"/>
  <c r="BR27"/>
  <c r="BG33"/>
  <c r="BF33"/>
  <c r="BE33"/>
  <c r="BD33"/>
  <c r="BC33"/>
  <c r="AZ33"/>
  <c r="AY33"/>
  <c r="AX33"/>
  <c r="AW33"/>
  <c r="AV33"/>
  <c r="AU33"/>
  <c r="AT33"/>
  <c r="AS33"/>
  <c r="AQ33"/>
  <c r="AP33"/>
  <c r="AO33"/>
  <c r="AN33"/>
  <c r="AM33"/>
  <c r="AL33"/>
  <c r="AK33"/>
  <c r="Z33"/>
  <c r="Y33"/>
  <c r="X33"/>
  <c r="W33"/>
  <c r="V33"/>
  <c r="T33"/>
  <c r="CG25" s="1"/>
  <c r="S33"/>
  <c r="R33"/>
  <c r="Q33"/>
  <c r="P33"/>
  <c r="O33"/>
  <c r="N33"/>
  <c r="M33"/>
  <c r="L33"/>
  <c r="K33"/>
  <c r="BY25" s="1"/>
  <c r="J33"/>
  <c r="I33"/>
  <c r="H33"/>
  <c r="G33"/>
  <c r="BU25" s="1"/>
  <c r="F33"/>
  <c r="E33"/>
  <c r="D33"/>
  <c r="BR25" s="1"/>
  <c r="BG31"/>
  <c r="BF31"/>
  <c r="BE31"/>
  <c r="BD31"/>
  <c r="BC31"/>
  <c r="AZ31"/>
  <c r="AY31"/>
  <c r="AX31"/>
  <c r="AW31"/>
  <c r="AV31"/>
  <c r="AU31"/>
  <c r="AT31"/>
  <c r="AS31"/>
  <c r="AQ31"/>
  <c r="AP31"/>
  <c r="AO31"/>
  <c r="AN31"/>
  <c r="AM31"/>
  <c r="AL31"/>
  <c r="AK31"/>
  <c r="Z31"/>
  <c r="Y31"/>
  <c r="X31"/>
  <c r="W31"/>
  <c r="V31"/>
  <c r="T31"/>
  <c r="CG23" s="1"/>
  <c r="S31"/>
  <c r="R31"/>
  <c r="Q31"/>
  <c r="P31"/>
  <c r="O31"/>
  <c r="N31"/>
  <c r="M31"/>
  <c r="L31"/>
  <c r="K31"/>
  <c r="BY23" s="1"/>
  <c r="J31"/>
  <c r="I31"/>
  <c r="BW23" s="1"/>
  <c r="H31"/>
  <c r="G31"/>
  <c r="F31"/>
  <c r="E31"/>
  <c r="BS23" s="1"/>
  <c r="D31"/>
  <c r="BR23" s="1"/>
  <c r="BG29"/>
  <c r="BF29"/>
  <c r="BE29"/>
  <c r="BD29"/>
  <c r="BC29"/>
  <c r="AZ29"/>
  <c r="AY29"/>
  <c r="AX29"/>
  <c r="AW29"/>
  <c r="AV29"/>
  <c r="AU29"/>
  <c r="AT29"/>
  <c r="AS29"/>
  <c r="AQ29"/>
  <c r="AP29"/>
  <c r="AO29"/>
  <c r="AN29"/>
  <c r="AM29"/>
  <c r="AL29"/>
  <c r="AK29"/>
  <c r="Z29"/>
  <c r="Y29"/>
  <c r="X29"/>
  <c r="W29"/>
  <c r="V29"/>
  <c r="T29"/>
  <c r="S29"/>
  <c r="R29"/>
  <c r="Q29"/>
  <c r="P29"/>
  <c r="O29"/>
  <c r="N29"/>
  <c r="M29"/>
  <c r="L29"/>
  <c r="K29"/>
  <c r="BY21" s="1"/>
  <c r="J29"/>
  <c r="I29"/>
  <c r="H29"/>
  <c r="G29"/>
  <c r="F29"/>
  <c r="BT21" s="1"/>
  <c r="E29"/>
  <c r="D29"/>
  <c r="BR21" s="1"/>
  <c r="BG27"/>
  <c r="BF27"/>
  <c r="BE27"/>
  <c r="BD27"/>
  <c r="BC27"/>
  <c r="AZ27"/>
  <c r="AY27"/>
  <c r="AX27"/>
  <c r="AW27"/>
  <c r="AV27"/>
  <c r="AU27"/>
  <c r="AT27"/>
  <c r="AS27"/>
  <c r="AQ27"/>
  <c r="AP27"/>
  <c r="AO27"/>
  <c r="AN27"/>
  <c r="AM27"/>
  <c r="AL27"/>
  <c r="AK27"/>
  <c r="Z27"/>
  <c r="Y27"/>
  <c r="X27"/>
  <c r="W27"/>
  <c r="V27"/>
  <c r="T27"/>
  <c r="S27"/>
  <c r="R27"/>
  <c r="Q27"/>
  <c r="P27"/>
  <c r="O27"/>
  <c r="N27"/>
  <c r="M27"/>
  <c r="L27"/>
  <c r="K27"/>
  <c r="J27"/>
  <c r="I27"/>
  <c r="H27"/>
  <c r="G27"/>
  <c r="F27"/>
  <c r="E27"/>
  <c r="D27"/>
  <c r="BR19" s="1"/>
  <c r="BG25"/>
  <c r="BF25"/>
  <c r="BE25"/>
  <c r="BD25"/>
  <c r="BC25"/>
  <c r="AZ25"/>
  <c r="AY25"/>
  <c r="AX25"/>
  <c r="AW25"/>
  <c r="AV25"/>
  <c r="AU25"/>
  <c r="AT25"/>
  <c r="AS25"/>
  <c r="AQ25"/>
  <c r="AP25"/>
  <c r="AO25"/>
  <c r="AN25"/>
  <c r="AM25"/>
  <c r="AL25"/>
  <c r="AK25"/>
  <c r="Z25"/>
  <c r="Y25"/>
  <c r="X25"/>
  <c r="W25"/>
  <c r="V25"/>
  <c r="T25"/>
  <c r="S25"/>
  <c r="R25"/>
  <c r="Q25"/>
  <c r="P25"/>
  <c r="O25"/>
  <c r="N25"/>
  <c r="M25"/>
  <c r="L25"/>
  <c r="K25"/>
  <c r="J25"/>
  <c r="I25"/>
  <c r="H25"/>
  <c r="G25"/>
  <c r="F25"/>
  <c r="E25"/>
  <c r="D25"/>
  <c r="BG23"/>
  <c r="BF23"/>
  <c r="BE23"/>
  <c r="BD23"/>
  <c r="BC23"/>
  <c r="AZ23"/>
  <c r="AY23"/>
  <c r="AX23"/>
  <c r="AW23"/>
  <c r="AV23"/>
  <c r="AU23"/>
  <c r="AT23"/>
  <c r="AS23"/>
  <c r="AQ23"/>
  <c r="AP23"/>
  <c r="AO23"/>
  <c r="AN23"/>
  <c r="AM23"/>
  <c r="AL23"/>
  <c r="AK23"/>
  <c r="Z23"/>
  <c r="Y23"/>
  <c r="X23"/>
  <c r="W23"/>
  <c r="V23"/>
  <c r="T23"/>
  <c r="S23"/>
  <c r="R23"/>
  <c r="Q23"/>
  <c r="P23"/>
  <c r="O23"/>
  <c r="N23"/>
  <c r="M23"/>
  <c r="L23"/>
  <c r="K23"/>
  <c r="J23"/>
  <c r="I23"/>
  <c r="H23"/>
  <c r="G23"/>
  <c r="F23"/>
  <c r="E23"/>
  <c r="D23"/>
  <c r="BG21"/>
  <c r="BF21"/>
  <c r="BE21"/>
  <c r="BD21"/>
  <c r="BC21"/>
  <c r="AZ21"/>
  <c r="AY21"/>
  <c r="AX21"/>
  <c r="AW21"/>
  <c r="AV21"/>
  <c r="AU21"/>
  <c r="AT21"/>
  <c r="AS21"/>
  <c r="AQ21"/>
  <c r="AP21"/>
  <c r="AO21"/>
  <c r="AN21"/>
  <c r="AM21"/>
  <c r="AL21"/>
  <c r="AK21"/>
  <c r="Z21"/>
  <c r="Y21"/>
  <c r="X21"/>
  <c r="W21"/>
  <c r="V21"/>
  <c r="T21"/>
  <c r="S21"/>
  <c r="R21"/>
  <c r="Q21"/>
  <c r="P21"/>
  <c r="O21"/>
  <c r="N21"/>
  <c r="M21"/>
  <c r="L21"/>
  <c r="K21"/>
  <c r="J21"/>
  <c r="I21"/>
  <c r="H21"/>
  <c r="G21"/>
  <c r="F21"/>
  <c r="E21"/>
  <c r="BS13" s="1"/>
  <c r="D21"/>
  <c r="BK20"/>
  <c r="AM11"/>
  <c r="AO11" s="1"/>
  <c r="F11"/>
  <c r="H11" s="1"/>
  <c r="AM10"/>
  <c r="F10"/>
  <c r="AM9"/>
  <c r="AO9" s="1"/>
  <c r="F9"/>
  <c r="H9" s="1"/>
  <c r="BZ27" l="1"/>
  <c r="BU13"/>
  <c r="CA37"/>
  <c r="CC37"/>
  <c r="CA39"/>
  <c r="CA41"/>
  <c r="CA43"/>
  <c r="BZ53"/>
  <c r="CB55"/>
  <c r="BZ13"/>
  <c r="CD15"/>
  <c r="BZ17"/>
  <c r="BZ19"/>
  <c r="BZ21"/>
  <c r="CB21"/>
  <c r="BZ25"/>
  <c r="CB27"/>
  <c r="BZ29"/>
  <c r="BZ31"/>
  <c r="BZ37"/>
  <c r="CB39"/>
  <c r="CA49"/>
  <c r="CC49"/>
  <c r="CC51"/>
  <c r="CB49"/>
  <c r="CC31"/>
  <c r="CI55"/>
  <c r="CC13"/>
  <c r="CE15"/>
  <c r="CA21"/>
  <c r="CC21"/>
  <c r="CA25"/>
  <c r="CA29"/>
  <c r="CC29"/>
  <c r="CA31"/>
  <c r="CI53"/>
  <c r="CD13"/>
  <c r="CI59"/>
  <c r="AB60"/>
  <c r="AF60" s="1"/>
  <c r="BI54"/>
  <c r="BM54" s="1"/>
  <c r="AB20"/>
  <c r="AF20" s="1"/>
  <c r="BI28"/>
  <c r="BM28" s="1"/>
  <c r="AA46"/>
  <c r="AE46" s="1"/>
  <c r="BI26"/>
  <c r="BM26" s="1"/>
  <c r="AB22"/>
  <c r="AF22" s="1"/>
  <c r="AB28"/>
  <c r="AF28" s="1"/>
  <c r="AB30"/>
  <c r="AF30" s="1"/>
  <c r="BI30"/>
  <c r="BM30" s="1"/>
  <c r="BH38"/>
  <c r="BL38" s="1"/>
  <c r="AA40"/>
  <c r="AE40" s="1"/>
  <c r="BI40"/>
  <c r="BM40" s="1"/>
  <c r="AB48"/>
  <c r="AF48" s="1"/>
  <c r="BH58"/>
  <c r="BL58" s="1"/>
  <c r="AB66"/>
  <c r="AF66" s="1"/>
  <c r="AA28"/>
  <c r="BH36"/>
  <c r="BL36" s="1"/>
  <c r="AB44"/>
  <c r="AF44" s="1"/>
  <c r="BI46"/>
  <c r="BM46" s="1"/>
  <c r="BH52"/>
  <c r="BL52" s="1"/>
  <c r="AA54"/>
  <c r="AE54" s="1"/>
  <c r="BH56"/>
  <c r="BL56" s="1"/>
  <c r="BI60"/>
  <c r="BM60" s="1"/>
  <c r="AA66"/>
  <c r="AE66" s="1"/>
  <c r="BI42"/>
  <c r="BM42" s="1"/>
  <c r="BI24"/>
  <c r="BM24" s="1"/>
  <c r="BH28"/>
  <c r="BL28" s="1"/>
  <c r="BN28" s="1"/>
  <c r="AB32"/>
  <c r="AF32" s="1"/>
  <c r="BH32"/>
  <c r="BL32" s="1"/>
  <c r="BH44"/>
  <c r="AA56"/>
  <c r="AE56" s="1"/>
  <c r="AA22"/>
  <c r="AE22" s="1"/>
  <c r="AG22" s="1"/>
  <c r="BH34"/>
  <c r="BL34" s="1"/>
  <c r="AB38"/>
  <c r="AF38" s="1"/>
  <c r="AB62"/>
  <c r="AF62" s="1"/>
  <c r="BI66"/>
  <c r="BM66" s="1"/>
  <c r="AJ21" i="115"/>
  <c r="BL44" i="223"/>
  <c r="AB24"/>
  <c r="AF24" s="1"/>
  <c r="BI32"/>
  <c r="BM32" s="1"/>
  <c r="BI34"/>
  <c r="BM34" s="1"/>
  <c r="BI36"/>
  <c r="BM36" s="1"/>
  <c r="BN36" s="1"/>
  <c r="BI22"/>
  <c r="BM22" s="1"/>
  <c r="BI38"/>
  <c r="BM38" s="1"/>
  <c r="BN38" s="1"/>
  <c r="BI48"/>
  <c r="BM48" s="1"/>
  <c r="BI50"/>
  <c r="BM50" s="1"/>
  <c r="BI52"/>
  <c r="BM52" s="1"/>
  <c r="BI44"/>
  <c r="BM44" s="1"/>
  <c r="BI58"/>
  <c r="BM58" s="1"/>
  <c r="BI62"/>
  <c r="BM62" s="1"/>
  <c r="BH22"/>
  <c r="BL22" s="1"/>
  <c r="BH50"/>
  <c r="BL50" s="1"/>
  <c r="BH62"/>
  <c r="BL62" s="1"/>
  <c r="BH24"/>
  <c r="BL24" s="1"/>
  <c r="BH26"/>
  <c r="BL26" s="1"/>
  <c r="BH42"/>
  <c r="BL42" s="1"/>
  <c r="BH48"/>
  <c r="BL48" s="1"/>
  <c r="BH60"/>
  <c r="BL60" s="1"/>
  <c r="BH54"/>
  <c r="BL54" s="1"/>
  <c r="BN54" s="1"/>
  <c r="BH20"/>
  <c r="BL20" s="1"/>
  <c r="BH30"/>
  <c r="BL30" s="1"/>
  <c r="BN30" s="1"/>
  <c r="BH40"/>
  <c r="BL40" s="1"/>
  <c r="BH46"/>
  <c r="BL46" s="1"/>
  <c r="BH66"/>
  <c r="BL66" s="1"/>
  <c r="BN66" s="1"/>
  <c r="BI56"/>
  <c r="BM56" s="1"/>
  <c r="BI20"/>
  <c r="BM20" s="1"/>
  <c r="BN20" s="1"/>
  <c r="AA34"/>
  <c r="AE34" s="1"/>
  <c r="AA36"/>
  <c r="AE36" s="1"/>
  <c r="AA60"/>
  <c r="AE60" s="1"/>
  <c r="AG60" s="1"/>
  <c r="AA20"/>
  <c r="AC20" s="1"/>
  <c r="AA26"/>
  <c r="AA32"/>
  <c r="AE32" s="1"/>
  <c r="AG32" s="1"/>
  <c r="AB40"/>
  <c r="AF40" s="1"/>
  <c r="AG40" s="1"/>
  <c r="AA44"/>
  <c r="AE44" s="1"/>
  <c r="AG44" s="1"/>
  <c r="AB46"/>
  <c r="AF46" s="1"/>
  <c r="AA48"/>
  <c r="AE48" s="1"/>
  <c r="AA62"/>
  <c r="AE62" s="1"/>
  <c r="AG62" s="1"/>
  <c r="AB56"/>
  <c r="AF56" s="1"/>
  <c r="AB26"/>
  <c r="AF26" s="1"/>
  <c r="AB34"/>
  <c r="AF34" s="1"/>
  <c r="AA38"/>
  <c r="AB42"/>
  <c r="AF42" s="1"/>
  <c r="AB50"/>
  <c r="AF50" s="1"/>
  <c r="AB54"/>
  <c r="AF54" s="1"/>
  <c r="AB36"/>
  <c r="AF36" s="1"/>
  <c r="AB52"/>
  <c r="AF52" s="1"/>
  <c r="AB58"/>
  <c r="AF58" s="1"/>
  <c r="AA30"/>
  <c r="AE30" s="1"/>
  <c r="AA42"/>
  <c r="AA58"/>
  <c r="AA24"/>
  <c r="AE24" s="1"/>
  <c r="AA50"/>
  <c r="AE50" s="1"/>
  <c r="AA52"/>
  <c r="BJ30"/>
  <c r="BN26" l="1"/>
  <c r="BJ40"/>
  <c r="AC60"/>
  <c r="BJ26"/>
  <c r="BJ44"/>
  <c r="BJ58"/>
  <c r="BJ42"/>
  <c r="BJ66"/>
  <c r="BN58"/>
  <c r="AG30"/>
  <c r="AC66"/>
  <c r="AC46"/>
  <c r="BN48"/>
  <c r="BJ48"/>
  <c r="AC38"/>
  <c r="AC34"/>
  <c r="AC58"/>
  <c r="BN34"/>
  <c r="AG48"/>
  <c r="BJ54"/>
  <c r="BJ34"/>
  <c r="BJ60"/>
  <c r="AE58"/>
  <c r="AG58" s="1"/>
  <c r="BJ46"/>
  <c r="AG24"/>
  <c r="AC62"/>
  <c r="AC24"/>
  <c r="AG56"/>
  <c r="BN62"/>
  <c r="AG66"/>
  <c r="AC28"/>
  <c r="AC56"/>
  <c r="AC48"/>
  <c r="AC44"/>
  <c r="AG34"/>
  <c r="AC32"/>
  <c r="BN40"/>
  <c r="BJ52"/>
  <c r="BN24"/>
  <c r="BJ62"/>
  <c r="BJ36"/>
  <c r="BJ32"/>
  <c r="AC42"/>
  <c r="AE42"/>
  <c r="AG42" s="1"/>
  <c r="AC22"/>
  <c r="AE28"/>
  <c r="AG28" s="1"/>
  <c r="AE20"/>
  <c r="AG20" s="1"/>
  <c r="AG46"/>
  <c r="BN22"/>
  <c r="BN50"/>
  <c r="BN60"/>
  <c r="BN46"/>
  <c r="AC52"/>
  <c r="AE38"/>
  <c r="AG38" s="1"/>
  <c r="BN42"/>
  <c r="BJ38"/>
  <c r="BJ22"/>
  <c r="BN44"/>
  <c r="BN32"/>
  <c r="BJ28"/>
  <c r="BJ24"/>
  <c r="BJ20"/>
  <c r="BJ56"/>
  <c r="BJ50"/>
  <c r="BN56"/>
  <c r="AC26"/>
  <c r="BL68"/>
  <c r="AQ9" s="1"/>
  <c r="AS9" s="1"/>
  <c r="AC30"/>
  <c r="AE26"/>
  <c r="AG26" s="1"/>
  <c r="BM68"/>
  <c r="AQ10" s="1"/>
  <c r="AS10" s="1"/>
  <c r="AC40"/>
  <c r="BN52"/>
  <c r="AG54"/>
  <c r="AC54"/>
  <c r="AC50"/>
  <c r="AG50"/>
  <c r="AF68"/>
  <c r="J10" s="1"/>
  <c r="L10" s="1"/>
  <c r="AC36"/>
  <c r="AG36"/>
  <c r="AE52"/>
  <c r="AG52" s="1"/>
  <c r="BN68" l="1"/>
  <c r="AQ11" s="1"/>
  <c r="AS11" s="1"/>
  <c r="AG68"/>
  <c r="AE68"/>
  <c r="J9" s="1"/>
  <c r="L9" s="1"/>
  <c r="J11" l="1"/>
  <c r="L11" s="1"/>
  <c r="BG41" i="222"/>
  <c r="BF41"/>
  <c r="BE41"/>
  <c r="BD41"/>
  <c r="BC41"/>
  <c r="BB41"/>
  <c r="AZ41"/>
  <c r="AY41"/>
  <c r="AX41"/>
  <c r="AW41"/>
  <c r="AV41"/>
  <c r="AU41"/>
  <c r="AT41"/>
  <c r="AR41"/>
  <c r="AQ41"/>
  <c r="AP41"/>
  <c r="AO41"/>
  <c r="AN41"/>
  <c r="AM41"/>
  <c r="AL41"/>
  <c r="AK41"/>
  <c r="Z41"/>
  <c r="Y41"/>
  <c r="X41"/>
  <c r="W41"/>
  <c r="V41"/>
  <c r="U41"/>
  <c r="T41"/>
  <c r="S41"/>
  <c r="R41"/>
  <c r="Q41"/>
  <c r="P41"/>
  <c r="O41"/>
  <c r="N41"/>
  <c r="M41"/>
  <c r="L41"/>
  <c r="K41"/>
  <c r="J41"/>
  <c r="I41"/>
  <c r="H41"/>
  <c r="G41"/>
  <c r="F41"/>
  <c r="E41"/>
  <c r="D41"/>
  <c r="BC74"/>
  <c r="V74"/>
  <c r="BC71"/>
  <c r="AX71"/>
  <c r="AW71"/>
  <c r="V71"/>
  <c r="Q71"/>
  <c r="P71"/>
  <c r="BG67"/>
  <c r="BF67"/>
  <c r="BE67"/>
  <c r="BD67"/>
  <c r="BC67"/>
  <c r="BB67"/>
  <c r="AZ67"/>
  <c r="AY67"/>
  <c r="AX67"/>
  <c r="AW67"/>
  <c r="AV67"/>
  <c r="AU67"/>
  <c r="AT67"/>
  <c r="AQ67"/>
  <c r="AP67"/>
  <c r="AO67"/>
  <c r="AN67"/>
  <c r="AM67"/>
  <c r="AL67"/>
  <c r="AK67"/>
  <c r="Z67"/>
  <c r="Y67"/>
  <c r="X67"/>
  <c r="W67"/>
  <c r="V67"/>
  <c r="U67"/>
  <c r="T67"/>
  <c r="CE57" s="1"/>
  <c r="S67"/>
  <c r="R67"/>
  <c r="Q67"/>
  <c r="P67"/>
  <c r="O67"/>
  <c r="CA57" s="1"/>
  <c r="N67"/>
  <c r="M67"/>
  <c r="L67"/>
  <c r="K67"/>
  <c r="J67"/>
  <c r="I67"/>
  <c r="H67"/>
  <c r="G67"/>
  <c r="F67"/>
  <c r="E67"/>
  <c r="D67"/>
  <c r="BG63"/>
  <c r="BF63"/>
  <c r="BE63"/>
  <c r="BD63"/>
  <c r="BC63"/>
  <c r="BB63"/>
  <c r="AZ63"/>
  <c r="AY63"/>
  <c r="AX63"/>
  <c r="AW63"/>
  <c r="AV63"/>
  <c r="AU63"/>
  <c r="AT63"/>
  <c r="AR63"/>
  <c r="AQ63"/>
  <c r="AP63"/>
  <c r="AO63"/>
  <c r="AN63"/>
  <c r="AM63"/>
  <c r="AL63"/>
  <c r="AK63"/>
  <c r="Z63"/>
  <c r="Y63"/>
  <c r="X63"/>
  <c r="W63"/>
  <c r="V63"/>
  <c r="U63"/>
  <c r="T63"/>
  <c r="S63"/>
  <c r="R63"/>
  <c r="Q63"/>
  <c r="P63"/>
  <c r="O63"/>
  <c r="N63"/>
  <c r="BZ53" s="1"/>
  <c r="M63"/>
  <c r="BY53" s="1"/>
  <c r="L63"/>
  <c r="K63"/>
  <c r="J63"/>
  <c r="I63"/>
  <c r="H63"/>
  <c r="G63"/>
  <c r="F63"/>
  <c r="E63"/>
  <c r="D63"/>
  <c r="BG61"/>
  <c r="BF61"/>
  <c r="BE61"/>
  <c r="BD61"/>
  <c r="BC61"/>
  <c r="BB61"/>
  <c r="AZ61"/>
  <c r="AY61"/>
  <c r="AX61"/>
  <c r="AW61"/>
  <c r="AV61"/>
  <c r="AU61"/>
  <c r="AT61"/>
  <c r="AR61"/>
  <c r="AQ61"/>
  <c r="AP61"/>
  <c r="AO61"/>
  <c r="AN61"/>
  <c r="AM61"/>
  <c r="AL61"/>
  <c r="AK61"/>
  <c r="Z61"/>
  <c r="Y61"/>
  <c r="X61"/>
  <c r="W61"/>
  <c r="V61"/>
  <c r="U61"/>
  <c r="T61"/>
  <c r="S61"/>
  <c r="R61"/>
  <c r="Q61"/>
  <c r="P61"/>
  <c r="O61"/>
  <c r="N61"/>
  <c r="M61"/>
  <c r="L61"/>
  <c r="K61"/>
  <c r="J61"/>
  <c r="I61"/>
  <c r="H61"/>
  <c r="G61"/>
  <c r="F61"/>
  <c r="E61"/>
  <c r="D61"/>
  <c r="BG59"/>
  <c r="BF59"/>
  <c r="BE59"/>
  <c r="BD59"/>
  <c r="BC59"/>
  <c r="BB59"/>
  <c r="AZ59"/>
  <c r="AY59"/>
  <c r="AX59"/>
  <c r="AW59"/>
  <c r="AV59"/>
  <c r="AU59"/>
  <c r="AT59"/>
  <c r="AR59"/>
  <c r="AQ59"/>
  <c r="AP59"/>
  <c r="AO59"/>
  <c r="AN59"/>
  <c r="AM59"/>
  <c r="AL59"/>
  <c r="AK59"/>
  <c r="Z59"/>
  <c r="Y59"/>
  <c r="X59"/>
  <c r="W59"/>
  <c r="V59"/>
  <c r="U59"/>
  <c r="T59"/>
  <c r="S59"/>
  <c r="R59"/>
  <c r="Q59"/>
  <c r="P59"/>
  <c r="O59"/>
  <c r="N59"/>
  <c r="BZ49" s="1"/>
  <c r="M59"/>
  <c r="L59"/>
  <c r="K59"/>
  <c r="J59"/>
  <c r="I59"/>
  <c r="H59"/>
  <c r="G59"/>
  <c r="F59"/>
  <c r="E59"/>
  <c r="D59"/>
  <c r="BG57"/>
  <c r="BF57"/>
  <c r="BE57"/>
  <c r="BD57"/>
  <c r="BC57"/>
  <c r="BB57"/>
  <c r="AZ57"/>
  <c r="AY57"/>
  <c r="AX57"/>
  <c r="AW57"/>
  <c r="AV57"/>
  <c r="AU57"/>
  <c r="AT57"/>
  <c r="AQ57"/>
  <c r="AP57"/>
  <c r="AO57"/>
  <c r="AN57"/>
  <c r="AM57"/>
  <c r="AL57"/>
  <c r="AK57"/>
  <c r="Z57"/>
  <c r="Y57"/>
  <c r="X57"/>
  <c r="W57"/>
  <c r="V57"/>
  <c r="U57"/>
  <c r="T57"/>
  <c r="S57"/>
  <c r="R57"/>
  <c r="Q57"/>
  <c r="P57"/>
  <c r="O57"/>
  <c r="N57"/>
  <c r="BZ47" s="1"/>
  <c r="M57"/>
  <c r="BY47" s="1"/>
  <c r="L57"/>
  <c r="K57"/>
  <c r="J57"/>
  <c r="I57"/>
  <c r="H57"/>
  <c r="G57"/>
  <c r="F57"/>
  <c r="E57"/>
  <c r="D57"/>
  <c r="BG55"/>
  <c r="BF55"/>
  <c r="BE55"/>
  <c r="BD55"/>
  <c r="BC55"/>
  <c r="BB55"/>
  <c r="AZ55"/>
  <c r="AY55"/>
  <c r="AX55"/>
  <c r="AW55"/>
  <c r="AV55"/>
  <c r="AU55"/>
  <c r="AT55"/>
  <c r="AR55"/>
  <c r="AQ55"/>
  <c r="AP55"/>
  <c r="AO55"/>
  <c r="AN55"/>
  <c r="AM55"/>
  <c r="AL55"/>
  <c r="AK55"/>
  <c r="Z55"/>
  <c r="Y55"/>
  <c r="X55"/>
  <c r="W55"/>
  <c r="V55"/>
  <c r="U55"/>
  <c r="T55"/>
  <c r="S55"/>
  <c r="R55"/>
  <c r="Q55"/>
  <c r="P55"/>
  <c r="O55"/>
  <c r="N55"/>
  <c r="M55"/>
  <c r="BY45" s="1"/>
  <c r="L55"/>
  <c r="K55"/>
  <c r="J55"/>
  <c r="I55"/>
  <c r="H55"/>
  <c r="G55"/>
  <c r="F55"/>
  <c r="E55"/>
  <c r="D55"/>
  <c r="BG53"/>
  <c r="BF53"/>
  <c r="BE53"/>
  <c r="BD53"/>
  <c r="BC53"/>
  <c r="BB53"/>
  <c r="AZ53"/>
  <c r="AY53"/>
  <c r="AX53"/>
  <c r="AW53"/>
  <c r="AV53"/>
  <c r="AU53"/>
  <c r="AT53"/>
  <c r="AR53"/>
  <c r="AQ53"/>
  <c r="AP53"/>
  <c r="AO53"/>
  <c r="AN53"/>
  <c r="AM53"/>
  <c r="AL53"/>
  <c r="AK53"/>
  <c r="Z53"/>
  <c r="Y53"/>
  <c r="X53"/>
  <c r="W53"/>
  <c r="V53"/>
  <c r="U53"/>
  <c r="T53"/>
  <c r="S53"/>
  <c r="R53"/>
  <c r="Q53"/>
  <c r="P53"/>
  <c r="O53"/>
  <c r="N53"/>
  <c r="M53"/>
  <c r="BY59" s="1"/>
  <c r="L53"/>
  <c r="K53"/>
  <c r="J53"/>
  <c r="I53"/>
  <c r="H53"/>
  <c r="G53"/>
  <c r="F53"/>
  <c r="E53"/>
  <c r="D53"/>
  <c r="BG51"/>
  <c r="BF51"/>
  <c r="BE51"/>
  <c r="BD51"/>
  <c r="BC51"/>
  <c r="BB51"/>
  <c r="AZ51"/>
  <c r="AY51"/>
  <c r="AX51"/>
  <c r="AW51"/>
  <c r="AV51"/>
  <c r="AU51"/>
  <c r="AT51"/>
  <c r="AR51"/>
  <c r="AQ51"/>
  <c r="AP51"/>
  <c r="AO51"/>
  <c r="AN51"/>
  <c r="AM51"/>
  <c r="AL51"/>
  <c r="AK51"/>
  <c r="Z51"/>
  <c r="Y51"/>
  <c r="X51"/>
  <c r="W51"/>
  <c r="V51"/>
  <c r="U51"/>
  <c r="T51"/>
  <c r="S51"/>
  <c r="R51"/>
  <c r="Q51"/>
  <c r="P51"/>
  <c r="O51"/>
  <c r="N51"/>
  <c r="M51"/>
  <c r="BY43" s="1"/>
  <c r="L51"/>
  <c r="K51"/>
  <c r="J51"/>
  <c r="I51"/>
  <c r="H51"/>
  <c r="G51"/>
  <c r="F51"/>
  <c r="E51"/>
  <c r="D51"/>
  <c r="BG49"/>
  <c r="BF49"/>
  <c r="BE49"/>
  <c r="BD49"/>
  <c r="BC49"/>
  <c r="BB49"/>
  <c r="AZ49"/>
  <c r="AY49"/>
  <c r="AX49"/>
  <c r="AW49"/>
  <c r="AV49"/>
  <c r="AU49"/>
  <c r="AT49"/>
  <c r="AR49"/>
  <c r="AQ49"/>
  <c r="AP49"/>
  <c r="AO49"/>
  <c r="AN49"/>
  <c r="AM49"/>
  <c r="AL49"/>
  <c r="AK49"/>
  <c r="Z49"/>
  <c r="Y49"/>
  <c r="X49"/>
  <c r="W49"/>
  <c r="V49"/>
  <c r="U49"/>
  <c r="S49"/>
  <c r="R49"/>
  <c r="Q49"/>
  <c r="P49"/>
  <c r="O49"/>
  <c r="N49"/>
  <c r="M49"/>
  <c r="L49"/>
  <c r="K49"/>
  <c r="J49"/>
  <c r="I49"/>
  <c r="H49"/>
  <c r="G49"/>
  <c r="F49"/>
  <c r="E49"/>
  <c r="D49"/>
  <c r="BR41" s="1"/>
  <c r="BG47"/>
  <c r="BF47"/>
  <c r="BE47"/>
  <c r="BD47"/>
  <c r="BC47"/>
  <c r="BB47"/>
  <c r="AZ47"/>
  <c r="AY47"/>
  <c r="AX47"/>
  <c r="AW47"/>
  <c r="AV47"/>
  <c r="AU47"/>
  <c r="AT47"/>
  <c r="AR47"/>
  <c r="AQ47"/>
  <c r="AP47"/>
  <c r="AO47"/>
  <c r="AN47"/>
  <c r="AM47"/>
  <c r="AL47"/>
  <c r="AK47"/>
  <c r="Z47"/>
  <c r="Y47"/>
  <c r="X47"/>
  <c r="W47"/>
  <c r="V47"/>
  <c r="U47"/>
  <c r="T47"/>
  <c r="S47"/>
  <c r="R47"/>
  <c r="Q47"/>
  <c r="P47"/>
  <c r="O47"/>
  <c r="N47"/>
  <c r="BZ39" s="1"/>
  <c r="M47"/>
  <c r="BY39" s="1"/>
  <c r="L47"/>
  <c r="K47"/>
  <c r="J47"/>
  <c r="I47"/>
  <c r="H47"/>
  <c r="G47"/>
  <c r="F47"/>
  <c r="E47"/>
  <c r="D47"/>
  <c r="BG43"/>
  <c r="BF43"/>
  <c r="BE43"/>
  <c r="BD43"/>
  <c r="BC43"/>
  <c r="BB43"/>
  <c r="AZ43"/>
  <c r="AY43"/>
  <c r="AX43"/>
  <c r="AW43"/>
  <c r="AV43"/>
  <c r="AU43"/>
  <c r="AT43"/>
  <c r="AR43"/>
  <c r="AQ43"/>
  <c r="AP43"/>
  <c r="AO43"/>
  <c r="AN43"/>
  <c r="AM43"/>
  <c r="AL43"/>
  <c r="AK43"/>
  <c r="Z43"/>
  <c r="Y43"/>
  <c r="X43"/>
  <c r="W43"/>
  <c r="V43"/>
  <c r="U43"/>
  <c r="T43"/>
  <c r="CE35" s="1"/>
  <c r="S43"/>
  <c r="R43"/>
  <c r="Q43"/>
  <c r="P43"/>
  <c r="O43"/>
  <c r="N43"/>
  <c r="M43"/>
  <c r="L43"/>
  <c r="K43"/>
  <c r="J43"/>
  <c r="I43"/>
  <c r="H43"/>
  <c r="G43"/>
  <c r="F43"/>
  <c r="E43"/>
  <c r="D43"/>
  <c r="BG39"/>
  <c r="BF39"/>
  <c r="BE39"/>
  <c r="BD39"/>
  <c r="BC39"/>
  <c r="BB39"/>
  <c r="AZ39"/>
  <c r="AY39"/>
  <c r="AX39"/>
  <c r="AW39"/>
  <c r="AV39"/>
  <c r="AU39"/>
  <c r="AT39"/>
  <c r="AR39"/>
  <c r="AQ39"/>
  <c r="AP39"/>
  <c r="AO39"/>
  <c r="AN39"/>
  <c r="AM39"/>
  <c r="AL39"/>
  <c r="AK39"/>
  <c r="Z39"/>
  <c r="Y39"/>
  <c r="X39"/>
  <c r="W39"/>
  <c r="V39"/>
  <c r="U39"/>
  <c r="T39"/>
  <c r="CE31" s="1"/>
  <c r="S39"/>
  <c r="R39"/>
  <c r="Q39"/>
  <c r="P39"/>
  <c r="O39"/>
  <c r="N39"/>
  <c r="M39"/>
  <c r="BY31" s="1"/>
  <c r="L39"/>
  <c r="BX31" s="1"/>
  <c r="K39"/>
  <c r="J39"/>
  <c r="I39"/>
  <c r="H39"/>
  <c r="G39"/>
  <c r="F39"/>
  <c r="E39"/>
  <c r="D39"/>
  <c r="BG37"/>
  <c r="BF37"/>
  <c r="BE37"/>
  <c r="BD37"/>
  <c r="BC37"/>
  <c r="BB37"/>
  <c r="AZ37"/>
  <c r="AY37"/>
  <c r="AX37"/>
  <c r="AW37"/>
  <c r="AV37"/>
  <c r="AU37"/>
  <c r="AT37"/>
  <c r="AR37"/>
  <c r="AQ37"/>
  <c r="AP37"/>
  <c r="AO37"/>
  <c r="AN37"/>
  <c r="AM37"/>
  <c r="AL37"/>
  <c r="AK37"/>
  <c r="Z37"/>
  <c r="Y37"/>
  <c r="X37"/>
  <c r="W37"/>
  <c r="V37"/>
  <c r="U37"/>
  <c r="T37"/>
  <c r="CE29" s="1"/>
  <c r="S37"/>
  <c r="R37"/>
  <c r="Q37"/>
  <c r="P37"/>
  <c r="O37"/>
  <c r="CA29" s="1"/>
  <c r="N37"/>
  <c r="M37"/>
  <c r="BY29" s="1"/>
  <c r="L37"/>
  <c r="BX29" s="1"/>
  <c r="K37"/>
  <c r="J37"/>
  <c r="I37"/>
  <c r="H37"/>
  <c r="G37"/>
  <c r="F37"/>
  <c r="E37"/>
  <c r="D37"/>
  <c r="BG35"/>
  <c r="BF35"/>
  <c r="BE35"/>
  <c r="BD35"/>
  <c r="BC35"/>
  <c r="BB35"/>
  <c r="AZ35"/>
  <c r="AY35"/>
  <c r="AX35"/>
  <c r="AW35"/>
  <c r="AV35"/>
  <c r="AU35"/>
  <c r="AT35"/>
  <c r="AR35"/>
  <c r="AQ35"/>
  <c r="AP35"/>
  <c r="AO35"/>
  <c r="AN35"/>
  <c r="AM35"/>
  <c r="AL35"/>
  <c r="AK35"/>
  <c r="Z35"/>
  <c r="Y35"/>
  <c r="X35"/>
  <c r="W35"/>
  <c r="V35"/>
  <c r="U35"/>
  <c r="T35"/>
  <c r="CE27" s="1"/>
  <c r="S35"/>
  <c r="R35"/>
  <c r="Q35"/>
  <c r="P35"/>
  <c r="O35"/>
  <c r="N35"/>
  <c r="BZ27" s="1"/>
  <c r="M35"/>
  <c r="L35"/>
  <c r="K35"/>
  <c r="J35"/>
  <c r="I35"/>
  <c r="H35"/>
  <c r="G35"/>
  <c r="F35"/>
  <c r="E35"/>
  <c r="D35"/>
  <c r="BG33"/>
  <c r="BF33"/>
  <c r="BE33"/>
  <c r="BD33"/>
  <c r="BC33"/>
  <c r="BB33"/>
  <c r="AZ33"/>
  <c r="AY33"/>
  <c r="AX33"/>
  <c r="AW33"/>
  <c r="AV33"/>
  <c r="AU33"/>
  <c r="AT33"/>
  <c r="AR33"/>
  <c r="AQ33"/>
  <c r="AP33"/>
  <c r="AO33"/>
  <c r="AN33"/>
  <c r="AM33"/>
  <c r="AL33"/>
  <c r="AK33"/>
  <c r="Z33"/>
  <c r="Y33"/>
  <c r="X33"/>
  <c r="W33"/>
  <c r="V33"/>
  <c r="U33"/>
  <c r="T33"/>
  <c r="CE25" s="1"/>
  <c r="S33"/>
  <c r="R33"/>
  <c r="Q33"/>
  <c r="P33"/>
  <c r="O33"/>
  <c r="N33"/>
  <c r="M33"/>
  <c r="BY25" s="1"/>
  <c r="L33"/>
  <c r="BX25" s="1"/>
  <c r="K33"/>
  <c r="J33"/>
  <c r="I33"/>
  <c r="H33"/>
  <c r="G33"/>
  <c r="F33"/>
  <c r="E33"/>
  <c r="D33"/>
  <c r="BG31"/>
  <c r="BF31"/>
  <c r="BE31"/>
  <c r="BD31"/>
  <c r="BC31"/>
  <c r="BB31"/>
  <c r="AY31"/>
  <c r="AX31"/>
  <c r="AW31"/>
  <c r="AV31"/>
  <c r="AU31"/>
  <c r="AT31"/>
  <c r="AR31"/>
  <c r="AQ31"/>
  <c r="AP31"/>
  <c r="AO31"/>
  <c r="AN31"/>
  <c r="AM31"/>
  <c r="AL31"/>
  <c r="AK31"/>
  <c r="Z31"/>
  <c r="Y31"/>
  <c r="X31"/>
  <c r="W31"/>
  <c r="V31"/>
  <c r="U31"/>
  <c r="T31"/>
  <c r="S31"/>
  <c r="R31"/>
  <c r="Q31"/>
  <c r="P31"/>
  <c r="O31"/>
  <c r="N31"/>
  <c r="M31"/>
  <c r="L31"/>
  <c r="K31"/>
  <c r="J31"/>
  <c r="I31"/>
  <c r="H31"/>
  <c r="G31"/>
  <c r="F31"/>
  <c r="E31"/>
  <c r="D31"/>
  <c r="BG29"/>
  <c r="BF29"/>
  <c r="BE29"/>
  <c r="BD29"/>
  <c r="BC29"/>
  <c r="BB29"/>
  <c r="AZ29"/>
  <c r="AY29"/>
  <c r="AX29"/>
  <c r="AW29"/>
  <c r="AV29"/>
  <c r="AU29"/>
  <c r="AT29"/>
  <c r="AR29"/>
  <c r="AQ29"/>
  <c r="AP29"/>
  <c r="AO29"/>
  <c r="AN29"/>
  <c r="AM29"/>
  <c r="AL29"/>
  <c r="AK29"/>
  <c r="Z29"/>
  <c r="Y29"/>
  <c r="X29"/>
  <c r="W29"/>
  <c r="V29"/>
  <c r="U29"/>
  <c r="T29"/>
  <c r="S29"/>
  <c r="R29"/>
  <c r="Q29"/>
  <c r="P29"/>
  <c r="O29"/>
  <c r="CA21" s="1"/>
  <c r="N29"/>
  <c r="M29"/>
  <c r="L29"/>
  <c r="K29"/>
  <c r="J29"/>
  <c r="I29"/>
  <c r="H29"/>
  <c r="G29"/>
  <c r="F29"/>
  <c r="E29"/>
  <c r="D29"/>
  <c r="BG27"/>
  <c r="BF27"/>
  <c r="BE27"/>
  <c r="BD27"/>
  <c r="BC27"/>
  <c r="BB27"/>
  <c r="AZ27"/>
  <c r="AY27"/>
  <c r="AX27"/>
  <c r="AW27"/>
  <c r="AV27"/>
  <c r="AU27"/>
  <c r="AT27"/>
  <c r="AR27"/>
  <c r="AQ27"/>
  <c r="AP27"/>
  <c r="AO27"/>
  <c r="AN27"/>
  <c r="AM27"/>
  <c r="AL27"/>
  <c r="AK27"/>
  <c r="Z27"/>
  <c r="Y27"/>
  <c r="X27"/>
  <c r="W27"/>
  <c r="V27"/>
  <c r="U27"/>
  <c r="T27"/>
  <c r="CE19" s="1"/>
  <c r="S27"/>
  <c r="R27"/>
  <c r="Q27"/>
  <c r="P27"/>
  <c r="O27"/>
  <c r="N27"/>
  <c r="M27"/>
  <c r="L27"/>
  <c r="BX19" s="1"/>
  <c r="K27"/>
  <c r="J27"/>
  <c r="I27"/>
  <c r="H27"/>
  <c r="G27"/>
  <c r="F27"/>
  <c r="E27"/>
  <c r="D27"/>
  <c r="BG25"/>
  <c r="BF25"/>
  <c r="BE25"/>
  <c r="BD25"/>
  <c r="BC25"/>
  <c r="BB25"/>
  <c r="AZ25"/>
  <c r="AY25"/>
  <c r="AX25"/>
  <c r="AW25"/>
  <c r="AV25"/>
  <c r="AU25"/>
  <c r="AT25"/>
  <c r="AR25"/>
  <c r="AQ25"/>
  <c r="AP25"/>
  <c r="AO25"/>
  <c r="AN25"/>
  <c r="AM25"/>
  <c r="AL25"/>
  <c r="AK25"/>
  <c r="Z25"/>
  <c r="Y25"/>
  <c r="X25"/>
  <c r="W25"/>
  <c r="V25"/>
  <c r="U25"/>
  <c r="T25"/>
  <c r="S25"/>
  <c r="R25"/>
  <c r="Q25"/>
  <c r="P25"/>
  <c r="O25"/>
  <c r="N25"/>
  <c r="M25"/>
  <c r="L25"/>
  <c r="BX17" s="1"/>
  <c r="K25"/>
  <c r="J25"/>
  <c r="I25"/>
  <c r="H25"/>
  <c r="G25"/>
  <c r="F25"/>
  <c r="E25"/>
  <c r="D25"/>
  <c r="BG23"/>
  <c r="BF23"/>
  <c r="BE23"/>
  <c r="BD23"/>
  <c r="BC23"/>
  <c r="BB23"/>
  <c r="AZ23"/>
  <c r="AY23"/>
  <c r="AX23"/>
  <c r="AW23"/>
  <c r="AV23"/>
  <c r="AU23"/>
  <c r="AT23"/>
  <c r="AR23"/>
  <c r="AQ23"/>
  <c r="AP23"/>
  <c r="AO23"/>
  <c r="AN23"/>
  <c r="AM23"/>
  <c r="AL23"/>
  <c r="AK23"/>
  <c r="Z23"/>
  <c r="Y23"/>
  <c r="X23"/>
  <c r="W23"/>
  <c r="V23"/>
  <c r="U23"/>
  <c r="T23"/>
  <c r="S23"/>
  <c r="R23"/>
  <c r="Q23"/>
  <c r="CC15" s="1"/>
  <c r="P23"/>
  <c r="O23"/>
  <c r="N23"/>
  <c r="M23"/>
  <c r="L23"/>
  <c r="K23"/>
  <c r="J23"/>
  <c r="I23"/>
  <c r="H23"/>
  <c r="G23"/>
  <c r="F23"/>
  <c r="E23"/>
  <c r="D23"/>
  <c r="BG21"/>
  <c r="BF21"/>
  <c r="BE21"/>
  <c r="BD21"/>
  <c r="BC21"/>
  <c r="BB21"/>
  <c r="AZ21"/>
  <c r="AY21"/>
  <c r="AX21"/>
  <c r="AW21"/>
  <c r="AV21"/>
  <c r="AU21"/>
  <c r="AT21"/>
  <c r="AR21"/>
  <c r="AQ21"/>
  <c r="AP21"/>
  <c r="AO21"/>
  <c r="AN21"/>
  <c r="AM21"/>
  <c r="AL21"/>
  <c r="AK21"/>
  <c r="Z21"/>
  <c r="Y21"/>
  <c r="X21"/>
  <c r="W21"/>
  <c r="V21"/>
  <c r="U21"/>
  <c r="T21"/>
  <c r="S21"/>
  <c r="R21"/>
  <c r="Q21"/>
  <c r="P21"/>
  <c r="O21"/>
  <c r="N21"/>
  <c r="M21"/>
  <c r="L21"/>
  <c r="BX13" s="1"/>
  <c r="K21"/>
  <c r="J21"/>
  <c r="I21"/>
  <c r="H21"/>
  <c r="G21"/>
  <c r="F21"/>
  <c r="E21"/>
  <c r="D21"/>
  <c r="BK20"/>
  <c r="AO11"/>
  <c r="H11"/>
  <c r="AO9"/>
  <c r="H9"/>
  <c r="BY21" l="1"/>
  <c r="CB15"/>
  <c r="CB13"/>
  <c r="BT51"/>
  <c r="BT33"/>
  <c r="BT27"/>
  <c r="BT29"/>
  <c r="BT31"/>
  <c r="BH48"/>
  <c r="BL48" s="1"/>
  <c r="BR19"/>
  <c r="BR23"/>
  <c r="BR27"/>
  <c r="BR31"/>
  <c r="BU13"/>
  <c r="BS23"/>
  <c r="BW23"/>
  <c r="BW27"/>
  <c r="CF27"/>
  <c r="BW31"/>
  <c r="CF31"/>
  <c r="BW43"/>
  <c r="BW45"/>
  <c r="BW49"/>
  <c r="CA13"/>
  <c r="CF19"/>
  <c r="CF33"/>
  <c r="BW25"/>
  <c r="BW29"/>
  <c r="BW47"/>
  <c r="BW51"/>
  <c r="BW33"/>
  <c r="BR25"/>
  <c r="BR29"/>
  <c r="BR35"/>
  <c r="BH28"/>
  <c r="BI56"/>
  <c r="BI30"/>
  <c r="BM30" s="1"/>
  <c r="AA42"/>
  <c r="BH66"/>
  <c r="BI22"/>
  <c r="BM22" s="1"/>
  <c r="BL28"/>
  <c r="AB38"/>
  <c r="AF38" s="1"/>
  <c r="AA48"/>
  <c r="AE48" s="1"/>
  <c r="AB48"/>
  <c r="AF48" s="1"/>
  <c r="AA20"/>
  <c r="AE20" s="1"/>
  <c r="BI52"/>
  <c r="BM52" s="1"/>
  <c r="AB56"/>
  <c r="AF56" s="1"/>
  <c r="AA58"/>
  <c r="AE58" s="1"/>
  <c r="BH40"/>
  <c r="BL40" s="1"/>
  <c r="BI28"/>
  <c r="BM28" s="1"/>
  <c r="BH38"/>
  <c r="BL38" s="1"/>
  <c r="AB20"/>
  <c r="AF20" s="1"/>
  <c r="AA22"/>
  <c r="AA28"/>
  <c r="BH32"/>
  <c r="BL32" s="1"/>
  <c r="BH34"/>
  <c r="BH60"/>
  <c r="BH62"/>
  <c r="BL62" s="1"/>
  <c r="AA66"/>
  <c r="AE66" s="1"/>
  <c r="AA40"/>
  <c r="AE40" s="1"/>
  <c r="BI40"/>
  <c r="BM40" s="1"/>
  <c r="BI46"/>
  <c r="BM46" s="1"/>
  <c r="BI24"/>
  <c r="BM24" s="1"/>
  <c r="BH24"/>
  <c r="BL24" s="1"/>
  <c r="BH56"/>
  <c r="BL56" s="1"/>
  <c r="BH30"/>
  <c r="BL30" s="1"/>
  <c r="BH50"/>
  <c r="BH58"/>
  <c r="BL58" s="1"/>
  <c r="AB28"/>
  <c r="AF28" s="1"/>
  <c r="AB30"/>
  <c r="AF30" s="1"/>
  <c r="AB34"/>
  <c r="AF34" s="1"/>
  <c r="AB52"/>
  <c r="AF52" s="1"/>
  <c r="AB50"/>
  <c r="AF50" s="1"/>
  <c r="AB40"/>
  <c r="AF40" s="1"/>
  <c r="AG40" s="1"/>
  <c r="AB54"/>
  <c r="AF54" s="1"/>
  <c r="AA26"/>
  <c r="AE26" s="1"/>
  <c r="AA56"/>
  <c r="AE56" s="1"/>
  <c r="AA24"/>
  <c r="AE24" s="1"/>
  <c r="AA36"/>
  <c r="AA50"/>
  <c r="AA34"/>
  <c r="BM56"/>
  <c r="BJ40"/>
  <c r="BI20"/>
  <c r="BM20" s="1"/>
  <c r="AB32"/>
  <c r="AF32" s="1"/>
  <c r="BI34"/>
  <c r="BM34" s="1"/>
  <c r="BI36"/>
  <c r="BM36" s="1"/>
  <c r="AA38"/>
  <c r="AC38" s="1"/>
  <c r="AB42"/>
  <c r="AF42" s="1"/>
  <c r="BI42"/>
  <c r="BM42" s="1"/>
  <c r="AA46"/>
  <c r="BH46"/>
  <c r="BL46" s="1"/>
  <c r="BL50"/>
  <c r="BI54"/>
  <c r="BM54" s="1"/>
  <c r="BL60"/>
  <c r="BH20"/>
  <c r="BL20" s="1"/>
  <c r="AA32"/>
  <c r="BL34"/>
  <c r="AB36"/>
  <c r="AF36" s="1"/>
  <c r="BH42"/>
  <c r="BL42" s="1"/>
  <c r="AB46"/>
  <c r="AF46" s="1"/>
  <c r="BI50"/>
  <c r="BM50" s="1"/>
  <c r="BH52"/>
  <c r="BL52" s="1"/>
  <c r="AA54"/>
  <c r="BH54"/>
  <c r="BL54" s="1"/>
  <c r="BI58"/>
  <c r="BM58" s="1"/>
  <c r="BI60"/>
  <c r="BM60" s="1"/>
  <c r="AA62"/>
  <c r="BI62"/>
  <c r="BM62" s="1"/>
  <c r="BI66"/>
  <c r="BM66" s="1"/>
  <c r="BI38"/>
  <c r="BM38" s="1"/>
  <c r="BI26"/>
  <c r="BM26" s="1"/>
  <c r="BI32"/>
  <c r="BM32" s="1"/>
  <c r="BI48"/>
  <c r="BM48" s="1"/>
  <c r="BH22"/>
  <c r="BL22" s="1"/>
  <c r="BH26"/>
  <c r="BL26" s="1"/>
  <c r="BH36"/>
  <c r="BL36" s="1"/>
  <c r="AB22"/>
  <c r="AF22" s="1"/>
  <c r="AB60"/>
  <c r="AF60" s="1"/>
  <c r="AB66"/>
  <c r="AF66" s="1"/>
  <c r="AG66" s="1"/>
  <c r="AB26"/>
  <c r="AF26" s="1"/>
  <c r="AB24"/>
  <c r="AF24" s="1"/>
  <c r="AB58"/>
  <c r="AF58" s="1"/>
  <c r="AB62"/>
  <c r="AF62" s="1"/>
  <c r="AC34"/>
  <c r="AG56"/>
  <c r="AA52"/>
  <c r="AE52" s="1"/>
  <c r="AA60"/>
  <c r="AE60" s="1"/>
  <c r="AA30"/>
  <c r="AE30" s="1"/>
  <c r="AE22"/>
  <c r="AE34"/>
  <c r="AE46"/>
  <c r="AE62"/>
  <c r="AE32"/>
  <c r="AE42"/>
  <c r="AG20"/>
  <c r="AC20"/>
  <c r="AE36"/>
  <c r="BJ52"/>
  <c r="AC56"/>
  <c r="AG32" l="1"/>
  <c r="BJ60"/>
  <c r="BN34"/>
  <c r="AG42"/>
  <c r="AC42"/>
  <c r="BN24"/>
  <c r="BJ62"/>
  <c r="BN36"/>
  <c r="BJ30"/>
  <c r="BJ22"/>
  <c r="BJ46"/>
  <c r="BN22"/>
  <c r="BN60"/>
  <c r="BN28"/>
  <c r="AG60"/>
  <c r="AG34"/>
  <c r="AG46"/>
  <c r="AC46"/>
  <c r="AG36"/>
  <c r="AG30"/>
  <c r="AC66"/>
  <c r="AC54"/>
  <c r="AC50"/>
  <c r="AC32"/>
  <c r="AG22"/>
  <c r="BN30"/>
  <c r="BJ48"/>
  <c r="AE50"/>
  <c r="AG50" s="1"/>
  <c r="BJ24"/>
  <c r="AE54"/>
  <c r="AG54" s="1"/>
  <c r="AE38"/>
  <c r="AG38" s="1"/>
  <c r="AG24"/>
  <c r="BN48"/>
  <c r="BJ38"/>
  <c r="BN32"/>
  <c r="BN38"/>
  <c r="AC24"/>
  <c r="AC60"/>
  <c r="AC30"/>
  <c r="AG58"/>
  <c r="BJ26"/>
  <c r="AG62"/>
  <c r="AC22"/>
  <c r="AC40"/>
  <c r="BN40"/>
  <c r="BN54"/>
  <c r="AG48"/>
  <c r="AC36"/>
  <c r="BN58"/>
  <c r="BN56"/>
  <c r="BN46"/>
  <c r="AC28"/>
  <c r="BN62"/>
  <c r="BN52"/>
  <c r="BJ66"/>
  <c r="BJ58"/>
  <c r="AC52"/>
  <c r="BJ34"/>
  <c r="BN20"/>
  <c r="AC48"/>
  <c r="BL66"/>
  <c r="BL68" s="1"/>
  <c r="AQ9" s="1"/>
  <c r="AS9" s="1"/>
  <c r="BJ42"/>
  <c r="BJ32"/>
  <c r="AE28"/>
  <c r="AG28" s="1"/>
  <c r="AG52"/>
  <c r="BN42"/>
  <c r="BJ54"/>
  <c r="BJ36"/>
  <c r="BJ56"/>
  <c r="BJ50"/>
  <c r="BJ28"/>
  <c r="BJ20"/>
  <c r="AG26"/>
  <c r="AC62"/>
  <c r="BN50"/>
  <c r="BN26"/>
  <c r="BM68"/>
  <c r="AQ10" s="1"/>
  <c r="AS10" s="1"/>
  <c r="AC26"/>
  <c r="AC58"/>
  <c r="AF68"/>
  <c r="J10" s="1"/>
  <c r="L10" s="1"/>
  <c r="AE68" l="1"/>
  <c r="J9" s="1"/>
  <c r="L9" s="1"/>
  <c r="AG68"/>
  <c r="J11" s="1"/>
  <c r="L11" s="1"/>
  <c r="BN66"/>
  <c r="BN68" s="1"/>
  <c r="D25" i="221"/>
  <c r="E25"/>
  <c r="F25"/>
  <c r="G25"/>
  <c r="H25"/>
  <c r="I25"/>
  <c r="J25"/>
  <c r="K25"/>
  <c r="L25"/>
  <c r="CA17" s="1"/>
  <c r="M25"/>
  <c r="N25"/>
  <c r="O25"/>
  <c r="P25"/>
  <c r="Q25"/>
  <c r="R25"/>
  <c r="S25"/>
  <c r="T25"/>
  <c r="U25"/>
  <c r="V25"/>
  <c r="W25"/>
  <c r="X25"/>
  <c r="Y25"/>
  <c r="Z25"/>
  <c r="AK25"/>
  <c r="AL25"/>
  <c r="AM25"/>
  <c r="AN25"/>
  <c r="AO25"/>
  <c r="AR25"/>
  <c r="AT25"/>
  <c r="AU25"/>
  <c r="AV25"/>
  <c r="AW25"/>
  <c r="AX25"/>
  <c r="AY25"/>
  <c r="AZ25"/>
  <c r="BA25"/>
  <c r="BB25"/>
  <c r="BC25"/>
  <c r="BD25"/>
  <c r="BE25"/>
  <c r="BF25"/>
  <c r="BG25"/>
  <c r="AQ11" i="222" l="1"/>
  <c r="AS11" s="1"/>
  <c r="BI24" i="221"/>
  <c r="BM24" s="1"/>
  <c r="AA24"/>
  <c r="AE24" s="1"/>
  <c r="BH24"/>
  <c r="AB24"/>
  <c r="AF24" s="1"/>
  <c r="BL24"/>
  <c r="BN24" s="1"/>
  <c r="BE25" i="220"/>
  <c r="BD25"/>
  <c r="BC25"/>
  <c r="BB25"/>
  <c r="BA25"/>
  <c r="AZ25"/>
  <c r="AX25"/>
  <c r="AW25"/>
  <c r="AV25"/>
  <c r="AU25"/>
  <c r="AT25"/>
  <c r="AR25"/>
  <c r="AQ25"/>
  <c r="AP25"/>
  <c r="AO25"/>
  <c r="AN25"/>
  <c r="AM25"/>
  <c r="AL25"/>
  <c r="AK25"/>
  <c r="AJ25"/>
  <c r="Y25"/>
  <c r="X25"/>
  <c r="W25"/>
  <c r="V25"/>
  <c r="U25"/>
  <c r="T25"/>
  <c r="S25"/>
  <c r="R25"/>
  <c r="Q25"/>
  <c r="P25"/>
  <c r="O25"/>
  <c r="N25"/>
  <c r="M25"/>
  <c r="BZ17" s="1"/>
  <c r="L25"/>
  <c r="K25"/>
  <c r="J25"/>
  <c r="I25"/>
  <c r="H25"/>
  <c r="G25"/>
  <c r="F25"/>
  <c r="E25"/>
  <c r="D25"/>
  <c r="BC80" i="221"/>
  <c r="V80"/>
  <c r="BC77"/>
  <c r="AX77"/>
  <c r="AW77"/>
  <c r="V77"/>
  <c r="Q77"/>
  <c r="P77"/>
  <c r="BG67"/>
  <c r="BF67"/>
  <c r="BE67"/>
  <c r="BD67"/>
  <c r="BC67"/>
  <c r="BB67"/>
  <c r="BA67"/>
  <c r="AZ67"/>
  <c r="AY67"/>
  <c r="AX67"/>
  <c r="AW67"/>
  <c r="AV67"/>
  <c r="AU67"/>
  <c r="AT67"/>
  <c r="AR67"/>
  <c r="AO67"/>
  <c r="AN67"/>
  <c r="AM67"/>
  <c r="AL67"/>
  <c r="AK67"/>
  <c r="Z67"/>
  <c r="Y67"/>
  <c r="X67"/>
  <c r="W67"/>
  <c r="V67"/>
  <c r="U67"/>
  <c r="T67"/>
  <c r="S67"/>
  <c r="R67"/>
  <c r="Q67"/>
  <c r="P67"/>
  <c r="O67"/>
  <c r="CD65" s="1"/>
  <c r="N67"/>
  <c r="M67"/>
  <c r="L67"/>
  <c r="K67"/>
  <c r="J67"/>
  <c r="I67"/>
  <c r="H67"/>
  <c r="G67"/>
  <c r="F67"/>
  <c r="E67"/>
  <c r="D67"/>
  <c r="BG65"/>
  <c r="BF65"/>
  <c r="BE65"/>
  <c r="BD65"/>
  <c r="BC65"/>
  <c r="BB65"/>
  <c r="BA65"/>
  <c r="AZ65"/>
  <c r="AY65"/>
  <c r="AX65"/>
  <c r="AW65"/>
  <c r="AV65"/>
  <c r="AU65"/>
  <c r="AT65"/>
  <c r="AR65"/>
  <c r="BZ57" s="1"/>
  <c r="AO65"/>
  <c r="AN65"/>
  <c r="AM65"/>
  <c r="AL65"/>
  <c r="AK65"/>
  <c r="Z65"/>
  <c r="Y65"/>
  <c r="X65"/>
  <c r="W65"/>
  <c r="V65"/>
  <c r="U65"/>
  <c r="T65"/>
  <c r="S65"/>
  <c r="R65"/>
  <c r="Q65"/>
  <c r="P65"/>
  <c r="O65"/>
  <c r="N65"/>
  <c r="CC57" s="1"/>
  <c r="M65"/>
  <c r="L65"/>
  <c r="J65"/>
  <c r="I65"/>
  <c r="H65"/>
  <c r="G65"/>
  <c r="F65"/>
  <c r="E65"/>
  <c r="D65"/>
  <c r="BG63"/>
  <c r="BF63"/>
  <c r="BE63"/>
  <c r="BD63"/>
  <c r="BC63"/>
  <c r="BB63"/>
  <c r="BA63"/>
  <c r="AZ63"/>
  <c r="AY63"/>
  <c r="AX63"/>
  <c r="AW63"/>
  <c r="AV63"/>
  <c r="AU63"/>
  <c r="AT63"/>
  <c r="AR63"/>
  <c r="AO63"/>
  <c r="AN63"/>
  <c r="AM63"/>
  <c r="AL63"/>
  <c r="AK63"/>
  <c r="Z63"/>
  <c r="Y63"/>
  <c r="X63"/>
  <c r="W63"/>
  <c r="V63"/>
  <c r="U63"/>
  <c r="T63"/>
  <c r="S63"/>
  <c r="R63"/>
  <c r="Q63"/>
  <c r="P63"/>
  <c r="O63"/>
  <c r="N63"/>
  <c r="M63"/>
  <c r="L63"/>
  <c r="K63"/>
  <c r="J63"/>
  <c r="I63"/>
  <c r="H63"/>
  <c r="G63"/>
  <c r="F63"/>
  <c r="E63"/>
  <c r="D63"/>
  <c r="BG61"/>
  <c r="BF61"/>
  <c r="BE61"/>
  <c r="BD61"/>
  <c r="BC61"/>
  <c r="BB61"/>
  <c r="BA61"/>
  <c r="AZ61"/>
  <c r="AY61"/>
  <c r="AX61"/>
  <c r="AW61"/>
  <c r="AV61"/>
  <c r="AU61"/>
  <c r="AT61"/>
  <c r="AR61"/>
  <c r="AO61"/>
  <c r="AN61"/>
  <c r="AM61"/>
  <c r="AL61"/>
  <c r="AK61"/>
  <c r="Z61"/>
  <c r="Y61"/>
  <c r="X61"/>
  <c r="W61"/>
  <c r="V61"/>
  <c r="U61"/>
  <c r="T61"/>
  <c r="S61"/>
  <c r="R61"/>
  <c r="Q61"/>
  <c r="P61"/>
  <c r="O61"/>
  <c r="CC53"/>
  <c r="M61"/>
  <c r="L61"/>
  <c r="K61"/>
  <c r="J61"/>
  <c r="I61"/>
  <c r="H61"/>
  <c r="G61"/>
  <c r="F61"/>
  <c r="E61"/>
  <c r="D61"/>
  <c r="BG59"/>
  <c r="BF59"/>
  <c r="BE59"/>
  <c r="BD59"/>
  <c r="BC59"/>
  <c r="BB59"/>
  <c r="BA59"/>
  <c r="AZ59"/>
  <c r="AY59"/>
  <c r="AX59"/>
  <c r="AW59"/>
  <c r="AV59"/>
  <c r="AU59"/>
  <c r="AT59"/>
  <c r="AR59"/>
  <c r="AO59"/>
  <c r="AN59"/>
  <c r="AM59"/>
  <c r="AL59"/>
  <c r="AK59"/>
  <c r="Z59"/>
  <c r="Y59"/>
  <c r="X59"/>
  <c r="W59"/>
  <c r="V59"/>
  <c r="U59"/>
  <c r="T59"/>
  <c r="S59"/>
  <c r="R59"/>
  <c r="Q59"/>
  <c r="P59"/>
  <c r="O59"/>
  <c r="N59"/>
  <c r="CC51" s="1"/>
  <c r="M59"/>
  <c r="L59"/>
  <c r="K59"/>
  <c r="J59"/>
  <c r="I59"/>
  <c r="H59"/>
  <c r="G59"/>
  <c r="F59"/>
  <c r="E59"/>
  <c r="D59"/>
  <c r="BG57"/>
  <c r="BF57"/>
  <c r="BE57"/>
  <c r="BD57"/>
  <c r="BC57"/>
  <c r="BB57"/>
  <c r="BA57"/>
  <c r="AZ57"/>
  <c r="AY57"/>
  <c r="AX57"/>
  <c r="AW57"/>
  <c r="AV57"/>
  <c r="AU57"/>
  <c r="AT57"/>
  <c r="AR57"/>
  <c r="AO57"/>
  <c r="AN57"/>
  <c r="AM57"/>
  <c r="AL57"/>
  <c r="AK57"/>
  <c r="Z57"/>
  <c r="Y57"/>
  <c r="X57"/>
  <c r="W57"/>
  <c r="V57"/>
  <c r="U57"/>
  <c r="T57"/>
  <c r="S57"/>
  <c r="R57"/>
  <c r="Q57"/>
  <c r="P57"/>
  <c r="O57"/>
  <c r="N57"/>
  <c r="M57"/>
  <c r="L57"/>
  <c r="K57"/>
  <c r="J57"/>
  <c r="I57"/>
  <c r="H57"/>
  <c r="G57"/>
  <c r="F57"/>
  <c r="E57"/>
  <c r="D57"/>
  <c r="BG55"/>
  <c r="BF55"/>
  <c r="BE55"/>
  <c r="BD55"/>
  <c r="BC55"/>
  <c r="BB55"/>
  <c r="BA55"/>
  <c r="AZ55"/>
  <c r="AY55"/>
  <c r="AX55"/>
  <c r="AW55"/>
  <c r="AV55"/>
  <c r="AU55"/>
  <c r="AT55"/>
  <c r="AR55"/>
  <c r="AO55"/>
  <c r="AN55"/>
  <c r="AM55"/>
  <c r="AL55"/>
  <c r="AK55"/>
  <c r="Z55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BG53"/>
  <c r="BF53"/>
  <c r="BE53"/>
  <c r="BD53"/>
  <c r="BC53"/>
  <c r="BB53"/>
  <c r="BA53"/>
  <c r="AZ53"/>
  <c r="AY53"/>
  <c r="AX53"/>
  <c r="AW53"/>
  <c r="AV53"/>
  <c r="AU53"/>
  <c r="AT53"/>
  <c r="AR53"/>
  <c r="AO53"/>
  <c r="AN53"/>
  <c r="AM53"/>
  <c r="AL53"/>
  <c r="AK53"/>
  <c r="Z53"/>
  <c r="Y53"/>
  <c r="X53"/>
  <c r="W53"/>
  <c r="V53"/>
  <c r="U53"/>
  <c r="T53"/>
  <c r="S53"/>
  <c r="R53"/>
  <c r="Q53"/>
  <c r="P53"/>
  <c r="O53"/>
  <c r="N53"/>
  <c r="M53"/>
  <c r="L53"/>
  <c r="K53"/>
  <c r="J53"/>
  <c r="I53"/>
  <c r="H53"/>
  <c r="G53"/>
  <c r="F53"/>
  <c r="E53"/>
  <c r="D53"/>
  <c r="BG51"/>
  <c r="BF51"/>
  <c r="BE51"/>
  <c r="BD51"/>
  <c r="BC51"/>
  <c r="BB51"/>
  <c r="AZ51"/>
  <c r="AY51"/>
  <c r="AX51"/>
  <c r="AW51"/>
  <c r="AV51"/>
  <c r="AU51"/>
  <c r="AT51"/>
  <c r="AR51"/>
  <c r="AO51"/>
  <c r="AN51"/>
  <c r="AM51"/>
  <c r="AL51"/>
  <c r="AK51"/>
  <c r="Z51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BG49"/>
  <c r="BF49"/>
  <c r="BE49"/>
  <c r="BD49"/>
  <c r="BC49"/>
  <c r="BB49"/>
  <c r="BA49"/>
  <c r="AZ49"/>
  <c r="AY49"/>
  <c r="AX49"/>
  <c r="AW49"/>
  <c r="AV49"/>
  <c r="AU49"/>
  <c r="AT49"/>
  <c r="AR49"/>
  <c r="AO49"/>
  <c r="AN49"/>
  <c r="AM49"/>
  <c r="AL49"/>
  <c r="AK49"/>
  <c r="Z49"/>
  <c r="Y49"/>
  <c r="X49"/>
  <c r="W49"/>
  <c r="V49"/>
  <c r="U49"/>
  <c r="T49"/>
  <c r="S49"/>
  <c r="R49"/>
  <c r="Q49"/>
  <c r="P49"/>
  <c r="O49"/>
  <c r="N49"/>
  <c r="M49"/>
  <c r="CB41" s="1"/>
  <c r="L49"/>
  <c r="K49"/>
  <c r="J49"/>
  <c r="I49"/>
  <c r="H49"/>
  <c r="G49"/>
  <c r="F49"/>
  <c r="E49"/>
  <c r="D49"/>
  <c r="BG47"/>
  <c r="BF47"/>
  <c r="BE47"/>
  <c r="BD47"/>
  <c r="BC47"/>
  <c r="BB47"/>
  <c r="BA47"/>
  <c r="AZ47"/>
  <c r="AY47"/>
  <c r="AX47"/>
  <c r="AW47"/>
  <c r="AV47"/>
  <c r="AU47"/>
  <c r="AT47"/>
  <c r="AR47"/>
  <c r="AO47"/>
  <c r="AN47"/>
  <c r="AM47"/>
  <c r="AL47"/>
  <c r="AK47"/>
  <c r="Z47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BG45"/>
  <c r="BF45"/>
  <c r="BE45"/>
  <c r="BD45"/>
  <c r="BC45"/>
  <c r="BB45"/>
  <c r="BA45"/>
  <c r="AZ45"/>
  <c r="AY45"/>
  <c r="AX45"/>
  <c r="AW45"/>
  <c r="AV45"/>
  <c r="AU45"/>
  <c r="AT45"/>
  <c r="AR45"/>
  <c r="AO45"/>
  <c r="AN45"/>
  <c r="AM45"/>
  <c r="AL45"/>
  <c r="AK45"/>
  <c r="Z45"/>
  <c r="Y45"/>
  <c r="X45"/>
  <c r="W45"/>
  <c r="V45"/>
  <c r="U45"/>
  <c r="T45"/>
  <c r="S45"/>
  <c r="R45"/>
  <c r="Q45"/>
  <c r="P45"/>
  <c r="O45"/>
  <c r="CD37" s="1"/>
  <c r="N45"/>
  <c r="M45"/>
  <c r="L45"/>
  <c r="K45"/>
  <c r="J45"/>
  <c r="I45"/>
  <c r="H45"/>
  <c r="G45"/>
  <c r="F45"/>
  <c r="E45"/>
  <c r="D45"/>
  <c r="BG43"/>
  <c r="BF43"/>
  <c r="BE43"/>
  <c r="BD43"/>
  <c r="BC43"/>
  <c r="BB43"/>
  <c r="BA43"/>
  <c r="AZ43"/>
  <c r="AY43"/>
  <c r="AX43"/>
  <c r="AW43"/>
  <c r="AV43"/>
  <c r="AU43"/>
  <c r="AT43"/>
  <c r="AR43"/>
  <c r="AO43"/>
  <c r="AN43"/>
  <c r="AM43"/>
  <c r="AL43"/>
  <c r="AK43"/>
  <c r="Z43"/>
  <c r="Y43"/>
  <c r="X43"/>
  <c r="W43"/>
  <c r="V43"/>
  <c r="U43"/>
  <c r="T43"/>
  <c r="CH35" s="1"/>
  <c r="S43"/>
  <c r="R43"/>
  <c r="Q43"/>
  <c r="P43"/>
  <c r="O43"/>
  <c r="N43"/>
  <c r="M43"/>
  <c r="L43"/>
  <c r="K43"/>
  <c r="J43"/>
  <c r="I43"/>
  <c r="H43"/>
  <c r="G43"/>
  <c r="F43"/>
  <c r="E43"/>
  <c r="D43"/>
  <c r="BG41"/>
  <c r="BF41"/>
  <c r="BE41"/>
  <c r="BD41"/>
  <c r="BC41"/>
  <c r="BB41"/>
  <c r="BA41"/>
  <c r="AZ41"/>
  <c r="AY41"/>
  <c r="AX41"/>
  <c r="AW41"/>
  <c r="AV41"/>
  <c r="AU41"/>
  <c r="AT41"/>
  <c r="AR41"/>
  <c r="AO41"/>
  <c r="AN41"/>
  <c r="AM41"/>
  <c r="AL41"/>
  <c r="AK41"/>
  <c r="Z41"/>
  <c r="Y41"/>
  <c r="X41"/>
  <c r="W41"/>
  <c r="V41"/>
  <c r="U41"/>
  <c r="CI33" s="1"/>
  <c r="T41"/>
  <c r="S41"/>
  <c r="R41"/>
  <c r="Q41"/>
  <c r="P41"/>
  <c r="O41"/>
  <c r="N41"/>
  <c r="M41"/>
  <c r="L41"/>
  <c r="K41"/>
  <c r="J41"/>
  <c r="BW33" s="1"/>
  <c r="I41"/>
  <c r="H41"/>
  <c r="G41"/>
  <c r="F41"/>
  <c r="E41"/>
  <c r="D41"/>
  <c r="BG39"/>
  <c r="BF39"/>
  <c r="BE39"/>
  <c r="BD39"/>
  <c r="BC39"/>
  <c r="BB39"/>
  <c r="BA39"/>
  <c r="AZ39"/>
  <c r="AY39"/>
  <c r="AX39"/>
  <c r="AW39"/>
  <c r="AV39"/>
  <c r="AU39"/>
  <c r="AT39"/>
  <c r="AR39"/>
  <c r="AO39"/>
  <c r="AN39"/>
  <c r="AM39"/>
  <c r="AL39"/>
  <c r="AK39"/>
  <c r="Z39"/>
  <c r="Y39"/>
  <c r="X39"/>
  <c r="W39"/>
  <c r="V39"/>
  <c r="U39"/>
  <c r="T39"/>
  <c r="CH31" s="1"/>
  <c r="S39"/>
  <c r="R39"/>
  <c r="Q39"/>
  <c r="P39"/>
  <c r="O39"/>
  <c r="N39"/>
  <c r="M39"/>
  <c r="CB31" s="1"/>
  <c r="L39"/>
  <c r="CA31" s="1"/>
  <c r="K39"/>
  <c r="J39"/>
  <c r="I39"/>
  <c r="H39"/>
  <c r="G39"/>
  <c r="F39"/>
  <c r="E39"/>
  <c r="D39"/>
  <c r="BG37"/>
  <c r="BF37"/>
  <c r="BE37"/>
  <c r="BD37"/>
  <c r="BC37"/>
  <c r="BB37"/>
  <c r="BA37"/>
  <c r="AZ37"/>
  <c r="AY37"/>
  <c r="AX37"/>
  <c r="AW37"/>
  <c r="AV37"/>
  <c r="AU37"/>
  <c r="AT37"/>
  <c r="AR37"/>
  <c r="AO37"/>
  <c r="AN37"/>
  <c r="AM37"/>
  <c r="AL37"/>
  <c r="AK37"/>
  <c r="Z37"/>
  <c r="Y37"/>
  <c r="X37"/>
  <c r="W37"/>
  <c r="V37"/>
  <c r="U37"/>
  <c r="T37"/>
  <c r="S37"/>
  <c r="R37"/>
  <c r="Q37"/>
  <c r="P37"/>
  <c r="O37"/>
  <c r="CD29" s="1"/>
  <c r="N37"/>
  <c r="M37"/>
  <c r="L37"/>
  <c r="K37"/>
  <c r="J37"/>
  <c r="BW29" s="1"/>
  <c r="I37"/>
  <c r="H37"/>
  <c r="G37"/>
  <c r="F37"/>
  <c r="E37"/>
  <c r="D37"/>
  <c r="BG35"/>
  <c r="BF35"/>
  <c r="BE35"/>
  <c r="BD35"/>
  <c r="BC35"/>
  <c r="BB35"/>
  <c r="BA35"/>
  <c r="AZ35"/>
  <c r="AY35"/>
  <c r="AX35"/>
  <c r="AW35"/>
  <c r="AV35"/>
  <c r="AU35"/>
  <c r="AT35"/>
  <c r="AR35"/>
  <c r="AO35"/>
  <c r="AN35"/>
  <c r="AM35"/>
  <c r="AL35"/>
  <c r="AK35"/>
  <c r="Z35"/>
  <c r="Y35"/>
  <c r="X35"/>
  <c r="W35"/>
  <c r="V35"/>
  <c r="U35"/>
  <c r="T35"/>
  <c r="S35"/>
  <c r="R35"/>
  <c r="Q35"/>
  <c r="P35"/>
  <c r="O35"/>
  <c r="N35"/>
  <c r="CC27" s="1"/>
  <c r="M35"/>
  <c r="L35"/>
  <c r="K35"/>
  <c r="J35"/>
  <c r="I35"/>
  <c r="H35"/>
  <c r="G35"/>
  <c r="F35"/>
  <c r="E35"/>
  <c r="D35"/>
  <c r="BG33"/>
  <c r="BF33"/>
  <c r="BE33"/>
  <c r="BD33"/>
  <c r="BC33"/>
  <c r="BB33"/>
  <c r="BA33"/>
  <c r="AZ33"/>
  <c r="AY33"/>
  <c r="AX33"/>
  <c r="AW33"/>
  <c r="AV33"/>
  <c r="AU33"/>
  <c r="AT33"/>
  <c r="AR33"/>
  <c r="AO33"/>
  <c r="AN33"/>
  <c r="AM33"/>
  <c r="AL33"/>
  <c r="AK33"/>
  <c r="Z33"/>
  <c r="Y33"/>
  <c r="X33"/>
  <c r="W33"/>
  <c r="V33"/>
  <c r="U33"/>
  <c r="T33"/>
  <c r="S33"/>
  <c r="R33"/>
  <c r="Q33"/>
  <c r="P33"/>
  <c r="O33"/>
  <c r="N33"/>
  <c r="M33"/>
  <c r="L33"/>
  <c r="CA25" s="1"/>
  <c r="K33"/>
  <c r="J33"/>
  <c r="I33"/>
  <c r="BX25" s="1"/>
  <c r="H33"/>
  <c r="G33"/>
  <c r="F33"/>
  <c r="E33"/>
  <c r="D33"/>
  <c r="BG31"/>
  <c r="BF31"/>
  <c r="BE31"/>
  <c r="BD31"/>
  <c r="BC31"/>
  <c r="BB31"/>
  <c r="BA31"/>
  <c r="AZ31"/>
  <c r="AY31"/>
  <c r="AX31"/>
  <c r="AW31"/>
  <c r="AV31"/>
  <c r="AU31"/>
  <c r="AT31"/>
  <c r="AR31"/>
  <c r="AO31"/>
  <c r="AN31"/>
  <c r="AM31"/>
  <c r="AL31"/>
  <c r="AK31"/>
  <c r="Z31"/>
  <c r="Y31"/>
  <c r="X31"/>
  <c r="W31"/>
  <c r="V31"/>
  <c r="U31"/>
  <c r="T31"/>
  <c r="S31"/>
  <c r="R31"/>
  <c r="Q31"/>
  <c r="P31"/>
  <c r="O31"/>
  <c r="N31"/>
  <c r="M31"/>
  <c r="L31"/>
  <c r="K31"/>
  <c r="J31"/>
  <c r="I31"/>
  <c r="H31"/>
  <c r="G31"/>
  <c r="F31"/>
  <c r="E31"/>
  <c r="D31"/>
  <c r="BG29"/>
  <c r="BF29"/>
  <c r="BE29"/>
  <c r="BD29"/>
  <c r="BC29"/>
  <c r="BB29"/>
  <c r="BA29"/>
  <c r="AZ29"/>
  <c r="AY29"/>
  <c r="AX29"/>
  <c r="AW29"/>
  <c r="AV29"/>
  <c r="AU29"/>
  <c r="AT29"/>
  <c r="AR29"/>
  <c r="AO29"/>
  <c r="AN29"/>
  <c r="AM29"/>
  <c r="AL29"/>
  <c r="AK29"/>
  <c r="Z29"/>
  <c r="Y29"/>
  <c r="X29"/>
  <c r="W29"/>
  <c r="V29"/>
  <c r="U29"/>
  <c r="T29"/>
  <c r="S29"/>
  <c r="R29"/>
  <c r="Q29"/>
  <c r="P29"/>
  <c r="O29"/>
  <c r="N29"/>
  <c r="M29"/>
  <c r="L29"/>
  <c r="K29"/>
  <c r="J29"/>
  <c r="BW21" s="1"/>
  <c r="I29"/>
  <c r="H29"/>
  <c r="G29"/>
  <c r="F29"/>
  <c r="E29"/>
  <c r="D29"/>
  <c r="BG27"/>
  <c r="BF27"/>
  <c r="BE27"/>
  <c r="BD27"/>
  <c r="BC27"/>
  <c r="BB27"/>
  <c r="BA27"/>
  <c r="AZ27"/>
  <c r="AY27"/>
  <c r="AX27"/>
  <c r="AW27"/>
  <c r="AV27"/>
  <c r="AU27"/>
  <c r="AT27"/>
  <c r="AR27"/>
  <c r="AO27"/>
  <c r="AN27"/>
  <c r="AM27"/>
  <c r="AL27"/>
  <c r="AK27"/>
  <c r="Z27"/>
  <c r="Y27"/>
  <c r="X27"/>
  <c r="W27"/>
  <c r="V27"/>
  <c r="U27"/>
  <c r="T27"/>
  <c r="S27"/>
  <c r="R27"/>
  <c r="Q27"/>
  <c r="P27"/>
  <c r="O27"/>
  <c r="N27"/>
  <c r="M27"/>
  <c r="L27"/>
  <c r="CA19" s="1"/>
  <c r="K27"/>
  <c r="J27"/>
  <c r="I27"/>
  <c r="H27"/>
  <c r="G27"/>
  <c r="F27"/>
  <c r="E27"/>
  <c r="D27"/>
  <c r="BG23"/>
  <c r="BF23"/>
  <c r="BE23"/>
  <c r="BD23"/>
  <c r="BC23"/>
  <c r="BB23"/>
  <c r="BA23"/>
  <c r="AZ23"/>
  <c r="AY23"/>
  <c r="AX23"/>
  <c r="AW23"/>
  <c r="AV23"/>
  <c r="AU23"/>
  <c r="AT23"/>
  <c r="AR23"/>
  <c r="AO23"/>
  <c r="AN23"/>
  <c r="AM23"/>
  <c r="AL23"/>
  <c r="AK23"/>
  <c r="Z23"/>
  <c r="Y23"/>
  <c r="X23"/>
  <c r="W23"/>
  <c r="V23"/>
  <c r="U23"/>
  <c r="T23"/>
  <c r="S23"/>
  <c r="R23"/>
  <c r="Q23"/>
  <c r="CF15" s="1"/>
  <c r="P23"/>
  <c r="O23"/>
  <c r="N23"/>
  <c r="M23"/>
  <c r="L23"/>
  <c r="K23"/>
  <c r="J23"/>
  <c r="I23"/>
  <c r="H23"/>
  <c r="G23"/>
  <c r="F23"/>
  <c r="E23"/>
  <c r="D23"/>
  <c r="BG21"/>
  <c r="BF21"/>
  <c r="BE21"/>
  <c r="BD21"/>
  <c r="BC21"/>
  <c r="BB21"/>
  <c r="BA21"/>
  <c r="AZ21"/>
  <c r="AY21"/>
  <c r="AX21"/>
  <c r="AW21"/>
  <c r="AV21"/>
  <c r="AU21"/>
  <c r="AT21"/>
  <c r="AR21"/>
  <c r="AO21"/>
  <c r="AN21"/>
  <c r="AM21"/>
  <c r="AL21"/>
  <c r="AK21"/>
  <c r="Z21"/>
  <c r="Y21"/>
  <c r="X21"/>
  <c r="W21"/>
  <c r="V21"/>
  <c r="U21"/>
  <c r="T21"/>
  <c r="S21"/>
  <c r="R21"/>
  <c r="Q21"/>
  <c r="P21"/>
  <c r="O21"/>
  <c r="N21"/>
  <c r="M21"/>
  <c r="L21"/>
  <c r="CA13" s="1"/>
  <c r="K21"/>
  <c r="J21"/>
  <c r="I21"/>
  <c r="BX13" s="1"/>
  <c r="H21"/>
  <c r="G21"/>
  <c r="F21"/>
  <c r="E21"/>
  <c r="D21"/>
  <c r="BK20"/>
  <c r="AO11"/>
  <c r="F11"/>
  <c r="H11" s="1"/>
  <c r="F10"/>
  <c r="AO9"/>
  <c r="F9"/>
  <c r="H9" s="1"/>
  <c r="CB25" l="1"/>
  <c r="BZ25"/>
  <c r="CD61"/>
  <c r="CD63"/>
  <c r="CD21"/>
  <c r="CB21"/>
  <c r="BU13"/>
  <c r="BT21"/>
  <c r="BT29"/>
  <c r="BT33"/>
  <c r="CC45"/>
  <c r="BS59"/>
  <c r="CE13"/>
  <c r="CI21"/>
  <c r="CH19"/>
  <c r="CH21"/>
  <c r="CH29"/>
  <c r="BZ21"/>
  <c r="BZ27"/>
  <c r="BZ31"/>
  <c r="BZ39"/>
  <c r="BI50"/>
  <c r="BM50" s="1"/>
  <c r="BZ45"/>
  <c r="BZ49"/>
  <c r="BZ51"/>
  <c r="BZ53"/>
  <c r="BZ55"/>
  <c r="BR23"/>
  <c r="BR25"/>
  <c r="BR31"/>
  <c r="BR43"/>
  <c r="BR47"/>
  <c r="CH25"/>
  <c r="BZ23"/>
  <c r="BH34"/>
  <c r="BH30"/>
  <c r="BI46"/>
  <c r="BM46" s="1"/>
  <c r="AB50"/>
  <c r="AF50" s="1"/>
  <c r="BH26"/>
  <c r="Z24" i="220"/>
  <c r="AD24" s="1"/>
  <c r="AA44" i="221"/>
  <c r="AE44" s="1"/>
  <c r="AA58"/>
  <c r="AE58" s="1"/>
  <c r="AA64"/>
  <c r="AE64" s="1"/>
  <c r="AB46"/>
  <c r="AF46" s="1"/>
  <c r="BF24" i="220"/>
  <c r="BJ24" s="1"/>
  <c r="BI32" i="221"/>
  <c r="BL34"/>
  <c r="AA48"/>
  <c r="AE48" s="1"/>
  <c r="AA54"/>
  <c r="AE54" s="1"/>
  <c r="AA60"/>
  <c r="BH48"/>
  <c r="BL48" s="1"/>
  <c r="BH38"/>
  <c r="BL38" s="1"/>
  <c r="BH58"/>
  <c r="AG24"/>
  <c r="AA46"/>
  <c r="AC24"/>
  <c r="BG24" i="220"/>
  <c r="BK24" s="1"/>
  <c r="AA24"/>
  <c r="AE24" s="1"/>
  <c r="AF24" s="1"/>
  <c r="BJ24" i="221"/>
  <c r="BH40"/>
  <c r="BL40" s="1"/>
  <c r="BL58"/>
  <c r="BI28"/>
  <c r="BM28" s="1"/>
  <c r="BI56"/>
  <c r="BM56" s="1"/>
  <c r="BI60"/>
  <c r="BM60" s="1"/>
  <c r="BI64"/>
  <c r="BM64" s="1"/>
  <c r="BH20"/>
  <c r="BH42"/>
  <c r="BH54"/>
  <c r="BL54" s="1"/>
  <c r="AA56"/>
  <c r="AA62"/>
  <c r="AE62" s="1"/>
  <c r="AA22"/>
  <c r="AE22" s="1"/>
  <c r="AA40"/>
  <c r="AA42"/>
  <c r="AE42" s="1"/>
  <c r="AA52"/>
  <c r="AE52" s="1"/>
  <c r="AA34"/>
  <c r="AE34" s="1"/>
  <c r="AA36"/>
  <c r="AA38"/>
  <c r="AE38" s="1"/>
  <c r="BH66"/>
  <c r="BL66" s="1"/>
  <c r="AA66"/>
  <c r="AE66" s="1"/>
  <c r="BI22"/>
  <c r="BM22" s="1"/>
  <c r="BI40"/>
  <c r="BM40" s="1"/>
  <c r="BI36"/>
  <c r="BM36" s="1"/>
  <c r="BI42"/>
  <c r="BM42" s="1"/>
  <c r="BI44"/>
  <c r="BM44" s="1"/>
  <c r="BI26"/>
  <c r="BM26" s="1"/>
  <c r="BH44"/>
  <c r="BL44" s="1"/>
  <c r="BH52"/>
  <c r="BL52" s="1"/>
  <c r="BH56"/>
  <c r="BL56" s="1"/>
  <c r="BH62"/>
  <c r="BL62" s="1"/>
  <c r="BH22"/>
  <c r="BL22" s="1"/>
  <c r="BH46"/>
  <c r="BJ46" s="1"/>
  <c r="AA20"/>
  <c r="AE20" s="1"/>
  <c r="AA30"/>
  <c r="AE30" s="1"/>
  <c r="BI30"/>
  <c r="BJ30" s="1"/>
  <c r="BI20"/>
  <c r="BM20" s="1"/>
  <c r="BL26"/>
  <c r="AA26"/>
  <c r="AE26" s="1"/>
  <c r="BH28"/>
  <c r="BL28" s="1"/>
  <c r="AA32"/>
  <c r="AE32" s="1"/>
  <c r="BH32"/>
  <c r="BL32" s="1"/>
  <c r="BI34"/>
  <c r="BM34" s="1"/>
  <c r="BN34" s="1"/>
  <c r="BI48"/>
  <c r="BM48" s="1"/>
  <c r="AA50"/>
  <c r="AC50" s="1"/>
  <c r="BH50"/>
  <c r="BL50" s="1"/>
  <c r="BI52"/>
  <c r="BM52" s="1"/>
  <c r="AB56"/>
  <c r="AF56" s="1"/>
  <c r="BI58"/>
  <c r="BM58" s="1"/>
  <c r="AB64"/>
  <c r="AF64" s="1"/>
  <c r="BH64"/>
  <c r="BL64" s="1"/>
  <c r="BI66"/>
  <c r="BM66" s="1"/>
  <c r="AB32"/>
  <c r="AF32" s="1"/>
  <c r="AB36"/>
  <c r="AF36" s="1"/>
  <c r="BH36"/>
  <c r="BL36" s="1"/>
  <c r="BI38"/>
  <c r="BM38" s="1"/>
  <c r="BL42"/>
  <c r="BI54"/>
  <c r="BM54" s="1"/>
  <c r="BH60"/>
  <c r="BL60" s="1"/>
  <c r="BI62"/>
  <c r="BM62" s="1"/>
  <c r="AB20"/>
  <c r="AF20" s="1"/>
  <c r="AG20" s="1"/>
  <c r="AB38"/>
  <c r="AF38" s="1"/>
  <c r="AB60"/>
  <c r="AF60" s="1"/>
  <c r="AB28"/>
  <c r="AF28" s="1"/>
  <c r="AB26"/>
  <c r="AF26" s="1"/>
  <c r="AB30"/>
  <c r="AF30" s="1"/>
  <c r="AG30" s="1"/>
  <c r="AB34"/>
  <c r="AF34" s="1"/>
  <c r="AB40"/>
  <c r="AF40" s="1"/>
  <c r="AB42"/>
  <c r="AF42" s="1"/>
  <c r="AG42" s="1"/>
  <c r="AB44"/>
  <c r="AF44" s="1"/>
  <c r="AG44" s="1"/>
  <c r="AB48"/>
  <c r="AF48" s="1"/>
  <c r="AG48" s="1"/>
  <c r="AB52"/>
  <c r="AF52" s="1"/>
  <c r="AB54"/>
  <c r="AF54" s="1"/>
  <c r="AB58"/>
  <c r="AF58" s="1"/>
  <c r="AG58" s="1"/>
  <c r="AB62"/>
  <c r="AF62" s="1"/>
  <c r="AB66"/>
  <c r="AF66" s="1"/>
  <c r="AG66" s="1"/>
  <c r="AB22"/>
  <c r="AF22" s="1"/>
  <c r="AA28"/>
  <c r="AE28" s="1"/>
  <c r="AE36"/>
  <c r="AC46"/>
  <c r="AE46"/>
  <c r="AG46" s="1"/>
  <c r="AE50"/>
  <c r="AG50" s="1"/>
  <c r="AE56"/>
  <c r="AE60"/>
  <c r="BJ60"/>
  <c r="BL20"/>
  <c r="BL30"/>
  <c r="BJ42" l="1"/>
  <c r="BJ26"/>
  <c r="BJ40"/>
  <c r="BN52"/>
  <c r="BJ44"/>
  <c r="BJ22"/>
  <c r="BJ28"/>
  <c r="AC54"/>
  <c r="AC66"/>
  <c r="AC48"/>
  <c r="AC56"/>
  <c r="AG52"/>
  <c r="AG62"/>
  <c r="AG38"/>
  <c r="BM30"/>
  <c r="BN30" s="1"/>
  <c r="BN40"/>
  <c r="BN64"/>
  <c r="BJ20"/>
  <c r="BN56"/>
  <c r="AC42"/>
  <c r="AC64"/>
  <c r="AG36"/>
  <c r="AC38"/>
  <c r="AC26"/>
  <c r="AC58"/>
  <c r="AC44"/>
  <c r="BJ50"/>
  <c r="BN60"/>
  <c r="AG60"/>
  <c r="AC60"/>
  <c r="AG26"/>
  <c r="BN36"/>
  <c r="BJ34"/>
  <c r="AC22"/>
  <c r="AG32"/>
  <c r="AC30"/>
  <c r="AC40"/>
  <c r="BJ32"/>
  <c r="AG64"/>
  <c r="AC28"/>
  <c r="AC52"/>
  <c r="AC34"/>
  <c r="BL46"/>
  <c r="BN46" s="1"/>
  <c r="AC36"/>
  <c r="AG34"/>
  <c r="BM32"/>
  <c r="BN32" s="1"/>
  <c r="AC62"/>
  <c r="AE40"/>
  <c r="AG40" s="1"/>
  <c r="AC20"/>
  <c r="BJ56"/>
  <c r="AG28"/>
  <c r="AG54"/>
  <c r="BN66"/>
  <c r="BN38"/>
  <c r="AG56"/>
  <c r="BN62"/>
  <c r="BN50"/>
  <c r="AB24" i="220"/>
  <c r="BH24"/>
  <c r="BL24"/>
  <c r="BN28" i="221"/>
  <c r="BN44"/>
  <c r="BN58"/>
  <c r="BN48"/>
  <c r="BJ36"/>
  <c r="BJ64"/>
  <c r="BN22"/>
  <c r="AF74"/>
  <c r="J10" s="1"/>
  <c r="L10" s="1"/>
  <c r="BJ52"/>
  <c r="BJ48"/>
  <c r="BJ38"/>
  <c r="BN42"/>
  <c r="BN54"/>
  <c r="BJ66"/>
  <c r="BJ62"/>
  <c r="BJ58"/>
  <c r="BJ54"/>
  <c r="AC32"/>
  <c r="AG22"/>
  <c r="BN26"/>
  <c r="BN20"/>
  <c r="BL74"/>
  <c r="AQ9" s="1"/>
  <c r="AS9" s="1"/>
  <c r="BN74" l="1"/>
  <c r="AG74"/>
  <c r="BM74"/>
  <c r="AQ10" s="1"/>
  <c r="AS10" s="1"/>
  <c r="AE74"/>
  <c r="J9" s="1"/>
  <c r="L9" s="1"/>
  <c r="BA76" i="220"/>
  <c r="U76"/>
  <c r="BA73"/>
  <c r="AV73"/>
  <c r="AU73"/>
  <c r="U73"/>
  <c r="P73"/>
  <c r="O73"/>
  <c r="BE69"/>
  <c r="BD69"/>
  <c r="BC69"/>
  <c r="BB69"/>
  <c r="BA69"/>
  <c r="AZ69"/>
  <c r="AW69"/>
  <c r="AV69"/>
  <c r="AU69"/>
  <c r="AT69"/>
  <c r="AR69"/>
  <c r="AQ69"/>
  <c r="AP69"/>
  <c r="AO69"/>
  <c r="AN69"/>
  <c r="AM69"/>
  <c r="AL69"/>
  <c r="AK69"/>
  <c r="AJ69"/>
  <c r="Y69"/>
  <c r="X69"/>
  <c r="W69"/>
  <c r="V69"/>
  <c r="U69"/>
  <c r="T69"/>
  <c r="S69"/>
  <c r="CF61" s="1"/>
  <c r="R69"/>
  <c r="Q69"/>
  <c r="P69"/>
  <c r="O69"/>
  <c r="N69"/>
  <c r="M69"/>
  <c r="L69"/>
  <c r="K69"/>
  <c r="BW57" s="1"/>
  <c r="J69"/>
  <c r="I69"/>
  <c r="H69"/>
  <c r="G69"/>
  <c r="F69"/>
  <c r="E69"/>
  <c r="D69"/>
  <c r="BE65"/>
  <c r="BD65"/>
  <c r="BC65"/>
  <c r="BB65"/>
  <c r="BA65"/>
  <c r="AZ65"/>
  <c r="AX65"/>
  <c r="AW65"/>
  <c r="AV65"/>
  <c r="AU65"/>
  <c r="AT65"/>
  <c r="AR65"/>
  <c r="AQ65"/>
  <c r="AP65"/>
  <c r="AO65"/>
  <c r="AN65"/>
  <c r="AM65"/>
  <c r="AL65"/>
  <c r="AK65"/>
  <c r="AJ65"/>
  <c r="Y65"/>
  <c r="X65"/>
  <c r="W65"/>
  <c r="V65"/>
  <c r="U65"/>
  <c r="T65"/>
  <c r="S65"/>
  <c r="R65"/>
  <c r="Q65"/>
  <c r="P65"/>
  <c r="O65"/>
  <c r="N65"/>
  <c r="M65"/>
  <c r="L65"/>
  <c r="K65"/>
  <c r="J65"/>
  <c r="I65"/>
  <c r="H65"/>
  <c r="G65"/>
  <c r="F65"/>
  <c r="E65"/>
  <c r="D65"/>
  <c r="BE63"/>
  <c r="BD63"/>
  <c r="BC63"/>
  <c r="BB63"/>
  <c r="BA63"/>
  <c r="AZ63"/>
  <c r="AX63"/>
  <c r="AW63"/>
  <c r="AV63"/>
  <c r="AU63"/>
  <c r="AT63"/>
  <c r="AR63"/>
  <c r="AQ63"/>
  <c r="AP63"/>
  <c r="AO63"/>
  <c r="AN63"/>
  <c r="AM63"/>
  <c r="AL63"/>
  <c r="AK63"/>
  <c r="AJ63"/>
  <c r="Y63"/>
  <c r="X63"/>
  <c r="W63"/>
  <c r="V63"/>
  <c r="U63"/>
  <c r="T63"/>
  <c r="S63"/>
  <c r="R63"/>
  <c r="Q63"/>
  <c r="P63"/>
  <c r="O63"/>
  <c r="N63"/>
  <c r="M63"/>
  <c r="L63"/>
  <c r="K63"/>
  <c r="J63"/>
  <c r="I63"/>
  <c r="H63"/>
  <c r="G63"/>
  <c r="F63"/>
  <c r="BR55" s="1"/>
  <c r="E63"/>
  <c r="D63"/>
  <c r="BE61"/>
  <c r="BD61"/>
  <c r="BC61"/>
  <c r="BB61"/>
  <c r="BA61"/>
  <c r="AZ61"/>
  <c r="AX61"/>
  <c r="AW61"/>
  <c r="AV61"/>
  <c r="AU61"/>
  <c r="AT61"/>
  <c r="AR61"/>
  <c r="AQ61"/>
  <c r="AP61"/>
  <c r="AO61"/>
  <c r="AN61"/>
  <c r="AM61"/>
  <c r="AL61"/>
  <c r="AK61"/>
  <c r="AJ61"/>
  <c r="Y61"/>
  <c r="X61"/>
  <c r="W61"/>
  <c r="V61"/>
  <c r="U61"/>
  <c r="T61"/>
  <c r="S61"/>
  <c r="R61"/>
  <c r="Q61"/>
  <c r="P61"/>
  <c r="O61"/>
  <c r="N61"/>
  <c r="M61"/>
  <c r="L61"/>
  <c r="K61"/>
  <c r="J61"/>
  <c r="I61"/>
  <c r="H61"/>
  <c r="G61"/>
  <c r="F61"/>
  <c r="E61"/>
  <c r="D61"/>
  <c r="BE59"/>
  <c r="BD59"/>
  <c r="BC59"/>
  <c r="BB59"/>
  <c r="BA59"/>
  <c r="AZ59"/>
  <c r="AX59"/>
  <c r="AW59"/>
  <c r="AV59"/>
  <c r="AU59"/>
  <c r="AT59"/>
  <c r="AR59"/>
  <c r="AQ59"/>
  <c r="AP59"/>
  <c r="AO59"/>
  <c r="AN59"/>
  <c r="AM59"/>
  <c r="AL59"/>
  <c r="AK59"/>
  <c r="AJ59"/>
  <c r="Y59"/>
  <c r="X59"/>
  <c r="W59"/>
  <c r="V59"/>
  <c r="U59"/>
  <c r="T59"/>
  <c r="S59"/>
  <c r="R59"/>
  <c r="Q59"/>
  <c r="P59"/>
  <c r="O59"/>
  <c r="N59"/>
  <c r="M59"/>
  <c r="L59"/>
  <c r="K59"/>
  <c r="BW51" s="1"/>
  <c r="J59"/>
  <c r="I59"/>
  <c r="H59"/>
  <c r="G59"/>
  <c r="F59"/>
  <c r="E59"/>
  <c r="D59"/>
  <c r="BE57"/>
  <c r="BD57"/>
  <c r="BC57"/>
  <c r="BB57"/>
  <c r="BA57"/>
  <c r="AZ57"/>
  <c r="AX57"/>
  <c r="AW57"/>
  <c r="AV57"/>
  <c r="AU57"/>
  <c r="AT57"/>
  <c r="AR57"/>
  <c r="AQ57"/>
  <c r="AP57"/>
  <c r="AO57"/>
  <c r="AN57"/>
  <c r="AM57"/>
  <c r="AL57"/>
  <c r="AK57"/>
  <c r="AJ57"/>
  <c r="Y57"/>
  <c r="X57"/>
  <c r="W57"/>
  <c r="V57"/>
  <c r="U57"/>
  <c r="T57"/>
  <c r="S57"/>
  <c r="R57"/>
  <c r="Q57"/>
  <c r="P57"/>
  <c r="O57"/>
  <c r="N57"/>
  <c r="M57"/>
  <c r="BZ49" s="1"/>
  <c r="L57"/>
  <c r="K57"/>
  <c r="BW49" s="1"/>
  <c r="J57"/>
  <c r="I57"/>
  <c r="H57"/>
  <c r="G57"/>
  <c r="F57"/>
  <c r="E57"/>
  <c r="D57"/>
  <c r="BE53"/>
  <c r="BD53"/>
  <c r="BC53"/>
  <c r="BB53"/>
  <c r="BA53"/>
  <c r="AZ53"/>
  <c r="AX53"/>
  <c r="AW53"/>
  <c r="AV53"/>
  <c r="AU53"/>
  <c r="AT53"/>
  <c r="AR53"/>
  <c r="AQ53"/>
  <c r="AP53"/>
  <c r="AO53"/>
  <c r="AN53"/>
  <c r="AM53"/>
  <c r="AL53"/>
  <c r="AK53"/>
  <c r="AJ53"/>
  <c r="Y53"/>
  <c r="X53"/>
  <c r="W53"/>
  <c r="V53"/>
  <c r="U53"/>
  <c r="T53"/>
  <c r="R53"/>
  <c r="Q53"/>
  <c r="P53"/>
  <c r="O53"/>
  <c r="N53"/>
  <c r="M53"/>
  <c r="L53"/>
  <c r="K53"/>
  <c r="J53"/>
  <c r="I53"/>
  <c r="H53"/>
  <c r="G53"/>
  <c r="F53"/>
  <c r="E53"/>
  <c r="D53"/>
  <c r="BE51"/>
  <c r="BD51"/>
  <c r="BC51"/>
  <c r="BB51"/>
  <c r="BA51"/>
  <c r="AZ51"/>
  <c r="AX51"/>
  <c r="AW51"/>
  <c r="AV51"/>
  <c r="AU51"/>
  <c r="AT51"/>
  <c r="AR51"/>
  <c r="AQ51"/>
  <c r="AP51"/>
  <c r="AO51"/>
  <c r="AN51"/>
  <c r="AM51"/>
  <c r="AL51"/>
  <c r="AK51"/>
  <c r="AJ51"/>
  <c r="Y51"/>
  <c r="X51"/>
  <c r="W51"/>
  <c r="V51"/>
  <c r="U51"/>
  <c r="T51"/>
  <c r="S51"/>
  <c r="CF43" s="1"/>
  <c r="R51"/>
  <c r="Q51"/>
  <c r="P51"/>
  <c r="O51"/>
  <c r="N51"/>
  <c r="M51"/>
  <c r="L51"/>
  <c r="K51"/>
  <c r="J51"/>
  <c r="I51"/>
  <c r="H51"/>
  <c r="G51"/>
  <c r="F51"/>
  <c r="E51"/>
  <c r="D51"/>
  <c r="BE49"/>
  <c r="BD49"/>
  <c r="BC49"/>
  <c r="BB49"/>
  <c r="BA49"/>
  <c r="AZ49"/>
  <c r="AX49"/>
  <c r="AW49"/>
  <c r="AV49"/>
  <c r="AU49"/>
  <c r="AT49"/>
  <c r="AR49"/>
  <c r="AQ49"/>
  <c r="AP49"/>
  <c r="AO49"/>
  <c r="AN49"/>
  <c r="AM49"/>
  <c r="AL49"/>
  <c r="AK49"/>
  <c r="AJ49"/>
  <c r="Y49"/>
  <c r="X49"/>
  <c r="W49"/>
  <c r="V49"/>
  <c r="U49"/>
  <c r="T49"/>
  <c r="R49"/>
  <c r="Q49"/>
  <c r="CD41" s="1"/>
  <c r="P49"/>
  <c r="O49"/>
  <c r="N49"/>
  <c r="M49"/>
  <c r="L49"/>
  <c r="K49"/>
  <c r="J49"/>
  <c r="I49"/>
  <c r="H49"/>
  <c r="G49"/>
  <c r="F49"/>
  <c r="E49"/>
  <c r="D49"/>
  <c r="BE47"/>
  <c r="BD47"/>
  <c r="BC47"/>
  <c r="BB47"/>
  <c r="BA47"/>
  <c r="AZ47"/>
  <c r="AX47"/>
  <c r="AW47"/>
  <c r="AV47"/>
  <c r="AU47"/>
  <c r="AT47"/>
  <c r="AR47"/>
  <c r="AQ47"/>
  <c r="AP47"/>
  <c r="AO47"/>
  <c r="AN47"/>
  <c r="AM47"/>
  <c r="AL47"/>
  <c r="AK47"/>
  <c r="AJ47"/>
  <c r="Y47"/>
  <c r="X47"/>
  <c r="W47"/>
  <c r="V47"/>
  <c r="U47"/>
  <c r="T47"/>
  <c r="S47"/>
  <c r="R47"/>
  <c r="Q47"/>
  <c r="P47"/>
  <c r="O47"/>
  <c r="N47"/>
  <c r="M47"/>
  <c r="BZ39" s="1"/>
  <c r="L47"/>
  <c r="K47"/>
  <c r="BW39" s="1"/>
  <c r="J47"/>
  <c r="I47"/>
  <c r="H47"/>
  <c r="G47"/>
  <c r="F47"/>
  <c r="E47"/>
  <c r="D47"/>
  <c r="BP39" s="1"/>
  <c r="BE45"/>
  <c r="BD45"/>
  <c r="BC45"/>
  <c r="BB45"/>
  <c r="BA45"/>
  <c r="AZ45"/>
  <c r="AX45"/>
  <c r="AW45"/>
  <c r="AV45"/>
  <c r="AU45"/>
  <c r="AT45"/>
  <c r="AR45"/>
  <c r="AQ45"/>
  <c r="AP45"/>
  <c r="AO45"/>
  <c r="AN45"/>
  <c r="AM45"/>
  <c r="AL45"/>
  <c r="AK45"/>
  <c r="AJ45"/>
  <c r="Y45"/>
  <c r="X45"/>
  <c r="W45"/>
  <c r="V45"/>
  <c r="U45"/>
  <c r="T45"/>
  <c r="CG37" s="1"/>
  <c r="S45"/>
  <c r="R45"/>
  <c r="Q45"/>
  <c r="P45"/>
  <c r="O45"/>
  <c r="N45"/>
  <c r="M45"/>
  <c r="L45"/>
  <c r="K45"/>
  <c r="J45"/>
  <c r="I45"/>
  <c r="H45"/>
  <c r="G45"/>
  <c r="F45"/>
  <c r="E45"/>
  <c r="D45"/>
  <c r="BE43"/>
  <c r="BD43"/>
  <c r="BC43"/>
  <c r="BB43"/>
  <c r="BA43"/>
  <c r="AZ43"/>
  <c r="AX43"/>
  <c r="AW43"/>
  <c r="AV43"/>
  <c r="AU43"/>
  <c r="AT43"/>
  <c r="AR43"/>
  <c r="AQ43"/>
  <c r="AP43"/>
  <c r="AO43"/>
  <c r="AN43"/>
  <c r="AM43"/>
  <c r="AL43"/>
  <c r="AK43"/>
  <c r="AJ43"/>
  <c r="Y43"/>
  <c r="X43"/>
  <c r="W43"/>
  <c r="V43"/>
  <c r="U43"/>
  <c r="T43"/>
  <c r="S43"/>
  <c r="R43"/>
  <c r="Q43"/>
  <c r="P43"/>
  <c r="O43"/>
  <c r="N43"/>
  <c r="M43"/>
  <c r="L43"/>
  <c r="K43"/>
  <c r="J43"/>
  <c r="I43"/>
  <c r="H43"/>
  <c r="G43"/>
  <c r="F43"/>
  <c r="E43"/>
  <c r="D43"/>
  <c r="BE41"/>
  <c r="BD41"/>
  <c r="BC41"/>
  <c r="BB41"/>
  <c r="BA41"/>
  <c r="AZ41"/>
  <c r="AX41"/>
  <c r="AW41"/>
  <c r="AV41"/>
  <c r="AU41"/>
  <c r="AT41"/>
  <c r="AR41"/>
  <c r="BX33" s="1"/>
  <c r="AQ41"/>
  <c r="AP41"/>
  <c r="AO41"/>
  <c r="AN41"/>
  <c r="AM41"/>
  <c r="AL41"/>
  <c r="AK41"/>
  <c r="AJ41"/>
  <c r="Y41"/>
  <c r="X41"/>
  <c r="W41"/>
  <c r="V41"/>
  <c r="U41"/>
  <c r="T41"/>
  <c r="S41"/>
  <c r="CF33" s="1"/>
  <c r="R41"/>
  <c r="Q41"/>
  <c r="P41"/>
  <c r="O41"/>
  <c r="N41"/>
  <c r="M41"/>
  <c r="BZ33" s="1"/>
  <c r="L41"/>
  <c r="BY33" s="1"/>
  <c r="K41"/>
  <c r="J41"/>
  <c r="I41"/>
  <c r="H41"/>
  <c r="G41"/>
  <c r="F41"/>
  <c r="E41"/>
  <c r="D41"/>
  <c r="BE39"/>
  <c r="BD39"/>
  <c r="BC39"/>
  <c r="BB39"/>
  <c r="BA39"/>
  <c r="AZ39"/>
  <c r="AX39"/>
  <c r="AW39"/>
  <c r="AV39"/>
  <c r="AU39"/>
  <c r="AT39"/>
  <c r="AR39"/>
  <c r="AQ39"/>
  <c r="AP39"/>
  <c r="AO39"/>
  <c r="AN39"/>
  <c r="AM39"/>
  <c r="AL39"/>
  <c r="AK39"/>
  <c r="AJ39"/>
  <c r="Y39"/>
  <c r="X39"/>
  <c r="W39"/>
  <c r="V39"/>
  <c r="U39"/>
  <c r="T39"/>
  <c r="S39"/>
  <c r="CF31" s="1"/>
  <c r="R39"/>
  <c r="Q39"/>
  <c r="P39"/>
  <c r="O39"/>
  <c r="N39"/>
  <c r="M39"/>
  <c r="L39"/>
  <c r="K39"/>
  <c r="J39"/>
  <c r="I39"/>
  <c r="H39"/>
  <c r="G39"/>
  <c r="F39"/>
  <c r="E39"/>
  <c r="D39"/>
  <c r="BE37"/>
  <c r="BD37"/>
  <c r="BC37"/>
  <c r="BB37"/>
  <c r="BA37"/>
  <c r="AZ37"/>
  <c r="AX37"/>
  <c r="AW37"/>
  <c r="AV37"/>
  <c r="AU37"/>
  <c r="AT37"/>
  <c r="AR37"/>
  <c r="AQ37"/>
  <c r="AP37"/>
  <c r="AO37"/>
  <c r="AN37"/>
  <c r="AM37"/>
  <c r="AL37"/>
  <c r="AK37"/>
  <c r="AJ37"/>
  <c r="Y37"/>
  <c r="X37"/>
  <c r="W37"/>
  <c r="V37"/>
  <c r="U37"/>
  <c r="T37"/>
  <c r="S37"/>
  <c r="CF29" s="1"/>
  <c r="R37"/>
  <c r="Q37"/>
  <c r="P37"/>
  <c r="O37"/>
  <c r="N37"/>
  <c r="M37"/>
  <c r="L37"/>
  <c r="K37"/>
  <c r="J37"/>
  <c r="I37"/>
  <c r="H37"/>
  <c r="G37"/>
  <c r="F37"/>
  <c r="E37"/>
  <c r="D37"/>
  <c r="BE35"/>
  <c r="BD35"/>
  <c r="BC35"/>
  <c r="BB35"/>
  <c r="BA35"/>
  <c r="AZ35"/>
  <c r="AX35"/>
  <c r="AW35"/>
  <c r="AV35"/>
  <c r="AU35"/>
  <c r="AT35"/>
  <c r="AR35"/>
  <c r="BX27" s="1"/>
  <c r="AQ35"/>
  <c r="AP35"/>
  <c r="AO35"/>
  <c r="AN35"/>
  <c r="AM35"/>
  <c r="AL35"/>
  <c r="AK35"/>
  <c r="AJ35"/>
  <c r="Y35"/>
  <c r="X35"/>
  <c r="W35"/>
  <c r="V35"/>
  <c r="U35"/>
  <c r="T35"/>
  <c r="S35"/>
  <c r="CF27" s="1"/>
  <c r="R35"/>
  <c r="Q35"/>
  <c r="P35"/>
  <c r="O35"/>
  <c r="N35"/>
  <c r="M35"/>
  <c r="BZ27" s="1"/>
  <c r="L35"/>
  <c r="K35"/>
  <c r="J35"/>
  <c r="I35"/>
  <c r="H35"/>
  <c r="G35"/>
  <c r="F35"/>
  <c r="E35"/>
  <c r="D35"/>
  <c r="BE33"/>
  <c r="BD33"/>
  <c r="BC33"/>
  <c r="BB33"/>
  <c r="BA33"/>
  <c r="AZ33"/>
  <c r="AX33"/>
  <c r="AW33"/>
  <c r="AV33"/>
  <c r="AU33"/>
  <c r="AT33"/>
  <c r="AR33"/>
  <c r="AQ33"/>
  <c r="AP33"/>
  <c r="AO33"/>
  <c r="AN33"/>
  <c r="AM33"/>
  <c r="AL33"/>
  <c r="AK33"/>
  <c r="AJ33"/>
  <c r="Y33"/>
  <c r="X33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33"/>
  <c r="BE31"/>
  <c r="BD31"/>
  <c r="BC31"/>
  <c r="BB31"/>
  <c r="BA31"/>
  <c r="AZ31"/>
  <c r="AX31"/>
  <c r="AW31"/>
  <c r="AV31"/>
  <c r="AU31"/>
  <c r="AT31"/>
  <c r="AR31"/>
  <c r="AQ31"/>
  <c r="AP31"/>
  <c r="AO31"/>
  <c r="AN31"/>
  <c r="AM31"/>
  <c r="AL31"/>
  <c r="AK31"/>
  <c r="AJ31"/>
  <c r="Y31"/>
  <c r="X31"/>
  <c r="W31"/>
  <c r="V31"/>
  <c r="U31"/>
  <c r="T31"/>
  <c r="S31"/>
  <c r="CF23" s="1"/>
  <c r="R31"/>
  <c r="Q31"/>
  <c r="P31"/>
  <c r="O31"/>
  <c r="N31"/>
  <c r="M31"/>
  <c r="L31"/>
  <c r="K31"/>
  <c r="J31"/>
  <c r="I31"/>
  <c r="H31"/>
  <c r="G31"/>
  <c r="F31"/>
  <c r="E31"/>
  <c r="D31"/>
  <c r="BE29"/>
  <c r="BD29"/>
  <c r="BC29"/>
  <c r="BB29"/>
  <c r="BA29"/>
  <c r="AZ29"/>
  <c r="AX29"/>
  <c r="AW29"/>
  <c r="AV29"/>
  <c r="AU29"/>
  <c r="AT29"/>
  <c r="AR29"/>
  <c r="AQ29"/>
  <c r="AP29"/>
  <c r="AO29"/>
  <c r="AN29"/>
  <c r="AM29"/>
  <c r="AL29"/>
  <c r="AK29"/>
  <c r="AJ29"/>
  <c r="Y29"/>
  <c r="X29"/>
  <c r="W29"/>
  <c r="V29"/>
  <c r="U29"/>
  <c r="T29"/>
  <c r="S29"/>
  <c r="R29"/>
  <c r="Q29"/>
  <c r="P29"/>
  <c r="O29"/>
  <c r="N29"/>
  <c r="M29"/>
  <c r="L29"/>
  <c r="K29"/>
  <c r="J29"/>
  <c r="I29"/>
  <c r="H29"/>
  <c r="G29"/>
  <c r="F29"/>
  <c r="E29"/>
  <c r="D29"/>
  <c r="BE27"/>
  <c r="BD27"/>
  <c r="BC27"/>
  <c r="BB27"/>
  <c r="BA27"/>
  <c r="AZ27"/>
  <c r="AX27"/>
  <c r="AW27"/>
  <c r="AV27"/>
  <c r="AU27"/>
  <c r="AT27"/>
  <c r="AR27"/>
  <c r="AQ27"/>
  <c r="AP27"/>
  <c r="AO27"/>
  <c r="AN27"/>
  <c r="AM27"/>
  <c r="AL27"/>
  <c r="AK27"/>
  <c r="AJ27"/>
  <c r="Y27"/>
  <c r="X27"/>
  <c r="W27"/>
  <c r="V27"/>
  <c r="U27"/>
  <c r="T27"/>
  <c r="S27"/>
  <c r="R27"/>
  <c r="Q27"/>
  <c r="P27"/>
  <c r="O27"/>
  <c r="N27"/>
  <c r="M27"/>
  <c r="BZ19" s="1"/>
  <c r="L27"/>
  <c r="BY19" s="1"/>
  <c r="K27"/>
  <c r="J27"/>
  <c r="I27"/>
  <c r="H27"/>
  <c r="G27"/>
  <c r="F27"/>
  <c r="E27"/>
  <c r="D27"/>
  <c r="BE23"/>
  <c r="BD23"/>
  <c r="BC23"/>
  <c r="BB23"/>
  <c r="BA23"/>
  <c r="AZ23"/>
  <c r="AX23"/>
  <c r="AW23"/>
  <c r="AV23"/>
  <c r="AU23"/>
  <c r="AT23"/>
  <c r="AR23"/>
  <c r="AQ23"/>
  <c r="AP23"/>
  <c r="AO23"/>
  <c r="AN23"/>
  <c r="AM23"/>
  <c r="AL23"/>
  <c r="AK23"/>
  <c r="AJ23"/>
  <c r="Y23"/>
  <c r="X23"/>
  <c r="W23"/>
  <c r="V23"/>
  <c r="U23"/>
  <c r="T23"/>
  <c r="S23"/>
  <c r="R23"/>
  <c r="Q23"/>
  <c r="P23"/>
  <c r="O23"/>
  <c r="N23"/>
  <c r="M23"/>
  <c r="L23"/>
  <c r="K23"/>
  <c r="J23"/>
  <c r="I23"/>
  <c r="H23"/>
  <c r="G23"/>
  <c r="F23"/>
  <c r="E23"/>
  <c r="D23"/>
  <c r="BE21"/>
  <c r="BD21"/>
  <c r="BC21"/>
  <c r="BB21"/>
  <c r="BA21"/>
  <c r="AZ21"/>
  <c r="AX21"/>
  <c r="AW21"/>
  <c r="AV21"/>
  <c r="AU21"/>
  <c r="AT21"/>
  <c r="AR21"/>
  <c r="AQ21"/>
  <c r="AP21"/>
  <c r="AO21"/>
  <c r="AN21"/>
  <c r="AM21"/>
  <c r="AL21"/>
  <c r="AK21"/>
  <c r="AJ21"/>
  <c r="Y21"/>
  <c r="X21"/>
  <c r="W21"/>
  <c r="V21"/>
  <c r="U21"/>
  <c r="T21"/>
  <c r="S21"/>
  <c r="R21"/>
  <c r="Q21"/>
  <c r="P21"/>
  <c r="O21"/>
  <c r="N21"/>
  <c r="M21"/>
  <c r="BZ13" s="1"/>
  <c r="L21"/>
  <c r="K21"/>
  <c r="J21"/>
  <c r="I21"/>
  <c r="H21"/>
  <c r="G21"/>
  <c r="F21"/>
  <c r="E21"/>
  <c r="BQ13" s="1"/>
  <c r="D21"/>
  <c r="BI20"/>
  <c r="AN11"/>
  <c r="H11"/>
  <c r="AN9"/>
  <c r="H9"/>
  <c r="U154" i="140" l="1"/>
  <c r="BP33" i="220"/>
  <c r="CG31"/>
  <c r="BR31"/>
  <c r="CG19"/>
  <c r="BR35"/>
  <c r="BR21"/>
  <c r="BP31"/>
  <c r="CD61"/>
  <c r="BW61"/>
  <c r="BX41"/>
  <c r="CD57"/>
  <c r="CD59"/>
  <c r="BW53"/>
  <c r="BU55"/>
  <c r="CG21"/>
  <c r="CD63"/>
  <c r="CA53"/>
  <c r="BY21"/>
  <c r="BW21"/>
  <c r="BY41"/>
  <c r="BP27"/>
  <c r="BS25"/>
  <c r="CD51"/>
  <c r="J11" i="221"/>
  <c r="L11" s="1"/>
  <c r="CC15" i="220"/>
  <c r="CA21"/>
  <c r="CA31"/>
  <c r="CD49"/>
  <c r="CB13"/>
  <c r="CD29"/>
  <c r="BP21"/>
  <c r="BP19"/>
  <c r="BW33"/>
  <c r="Z30"/>
  <c r="AA40"/>
  <c r="AE40" s="1"/>
  <c r="BF58"/>
  <c r="BG58"/>
  <c r="BK58" s="1"/>
  <c r="BF56"/>
  <c r="BG56"/>
  <c r="BH56" s="1"/>
  <c r="AQ11" i="221"/>
  <c r="AS11" s="1"/>
  <c r="Z22" i="220"/>
  <c r="AD22" s="1"/>
  <c r="AA46"/>
  <c r="AE46" s="1"/>
  <c r="BF62"/>
  <c r="BG46"/>
  <c r="BK46" s="1"/>
  <c r="BF28"/>
  <c r="BJ28" s="1"/>
  <c r="AA34"/>
  <c r="AE34" s="1"/>
  <c r="BG42"/>
  <c r="BK42" s="1"/>
  <c r="BG50"/>
  <c r="BK50" s="1"/>
  <c r="Z52"/>
  <c r="Z36"/>
  <c r="AA42"/>
  <c r="AE42" s="1"/>
  <c r="AA50"/>
  <c r="AE50" s="1"/>
  <c r="AA64"/>
  <c r="AE64" s="1"/>
  <c r="BG62"/>
  <c r="BK62" s="1"/>
  <c r="BF46"/>
  <c r="BJ46" s="1"/>
  <c r="BG20"/>
  <c r="BK20" s="1"/>
  <c r="BG34"/>
  <c r="BK34" s="1"/>
  <c r="BG48"/>
  <c r="BK48" s="1"/>
  <c r="BG60"/>
  <c r="BK60" s="1"/>
  <c r="BG40"/>
  <c r="BK40" s="1"/>
  <c r="BG52"/>
  <c r="BK52" s="1"/>
  <c r="BF52"/>
  <c r="BJ52" s="1"/>
  <c r="BF64"/>
  <c r="BF26"/>
  <c r="BJ26" s="1"/>
  <c r="BF30"/>
  <c r="BJ30" s="1"/>
  <c r="BF34"/>
  <c r="BJ34" s="1"/>
  <c r="BF44"/>
  <c r="BJ44" s="1"/>
  <c r="AA20"/>
  <c r="AE20" s="1"/>
  <c r="AA28"/>
  <c r="AE28" s="1"/>
  <c r="AA30"/>
  <c r="AE30" s="1"/>
  <c r="AA32"/>
  <c r="AE32" s="1"/>
  <c r="AA52"/>
  <c r="AE52" s="1"/>
  <c r="AA62"/>
  <c r="AE62" s="1"/>
  <c r="AA68"/>
  <c r="AE68" s="1"/>
  <c r="Z34"/>
  <c r="AD34" s="1"/>
  <c r="Z38"/>
  <c r="AD38" s="1"/>
  <c r="Z46"/>
  <c r="AD46" s="1"/>
  <c r="AF46" s="1"/>
  <c r="Z48"/>
  <c r="Z60"/>
  <c r="Z28"/>
  <c r="AD28" s="1"/>
  <c r="BJ64"/>
  <c r="BJ62"/>
  <c r="BL62" s="1"/>
  <c r="BJ58"/>
  <c r="BJ56"/>
  <c r="BK56"/>
  <c r="AA48"/>
  <c r="AE48" s="1"/>
  <c r="AA60"/>
  <c r="AE60" s="1"/>
  <c r="AA22"/>
  <c r="AE22" s="1"/>
  <c r="AF22" s="1"/>
  <c r="AA36"/>
  <c r="AE36" s="1"/>
  <c r="AA44"/>
  <c r="AE44" s="1"/>
  <c r="AA56"/>
  <c r="AE56" s="1"/>
  <c r="AA58"/>
  <c r="AE58" s="1"/>
  <c r="AA26"/>
  <c r="AE26" s="1"/>
  <c r="AA38"/>
  <c r="AE38" s="1"/>
  <c r="AB46"/>
  <c r="BG28"/>
  <c r="BK28" s="1"/>
  <c r="BG22"/>
  <c r="BK22" s="1"/>
  <c r="BG26"/>
  <c r="BK26" s="1"/>
  <c r="BG30"/>
  <c r="BK30" s="1"/>
  <c r="BL30" s="1"/>
  <c r="BG32"/>
  <c r="BK32" s="1"/>
  <c r="BG36"/>
  <c r="BK36" s="1"/>
  <c r="BG44"/>
  <c r="BK44" s="1"/>
  <c r="BL44" s="1"/>
  <c r="BG38"/>
  <c r="BK38" s="1"/>
  <c r="BG64"/>
  <c r="BK64" s="1"/>
  <c r="BF22"/>
  <c r="BJ22" s="1"/>
  <c r="BF36"/>
  <c r="BJ36" s="1"/>
  <c r="BF48"/>
  <c r="BJ48" s="1"/>
  <c r="BF38"/>
  <c r="BJ38" s="1"/>
  <c r="BF50"/>
  <c r="BJ50" s="1"/>
  <c r="BF60"/>
  <c r="BJ60" s="1"/>
  <c r="BF20"/>
  <c r="BJ20" s="1"/>
  <c r="BF32"/>
  <c r="BJ32" s="1"/>
  <c r="BF40"/>
  <c r="BJ40" s="1"/>
  <c r="BF68"/>
  <c r="BJ68" s="1"/>
  <c r="BF42"/>
  <c r="BJ42" s="1"/>
  <c r="BL42" s="1"/>
  <c r="AB30"/>
  <c r="Z50"/>
  <c r="AB50" s="1"/>
  <c r="Z62"/>
  <c r="BG68"/>
  <c r="BK68" s="1"/>
  <c r="Z20"/>
  <c r="Z26"/>
  <c r="AD26" s="1"/>
  <c r="Z42"/>
  <c r="AB42" s="1"/>
  <c r="Z44"/>
  <c r="AD44" s="1"/>
  <c r="Z58"/>
  <c r="AD58" s="1"/>
  <c r="Z68"/>
  <c r="Z40"/>
  <c r="Z64"/>
  <c r="AD64" s="1"/>
  <c r="AF64" s="1"/>
  <c r="Z32"/>
  <c r="AD32" s="1"/>
  <c r="AF32" s="1"/>
  <c r="Z56"/>
  <c r="AD30"/>
  <c r="AD52"/>
  <c r="AD60"/>
  <c r="AB44"/>
  <c r="AB22"/>
  <c r="AB34"/>
  <c r="BH34"/>
  <c r="AD36"/>
  <c r="BH48"/>
  <c r="AD50"/>
  <c r="AF50" s="1"/>
  <c r="AB64"/>
  <c r="BH46"/>
  <c r="BH62"/>
  <c r="BL56" l="1"/>
  <c r="AB62"/>
  <c r="BH50"/>
  <c r="BH20"/>
  <c r="AB40"/>
  <c r="BH30"/>
  <c r="BL50"/>
  <c r="BL32"/>
  <c r="BH58"/>
  <c r="AF52"/>
  <c r="AF30"/>
  <c r="AB20"/>
  <c r="AB56"/>
  <c r="AF34"/>
  <c r="BL36"/>
  <c r="BH26"/>
  <c r="BH28"/>
  <c r="BH40"/>
  <c r="BH38"/>
  <c r="AF44"/>
  <c r="AB52"/>
  <c r="AB38"/>
  <c r="AF36"/>
  <c r="AB36"/>
  <c r="AB68"/>
  <c r="AF60"/>
  <c r="AF28"/>
  <c r="AF26"/>
  <c r="AB26"/>
  <c r="AF58"/>
  <c r="AE70"/>
  <c r="BL38"/>
  <c r="BL48"/>
  <c r="BH68"/>
  <c r="BH32"/>
  <c r="BL34"/>
  <c r="BL26"/>
  <c r="BL68"/>
  <c r="AB60"/>
  <c r="BL28"/>
  <c r="BL22"/>
  <c r="AD56"/>
  <c r="AF56" s="1"/>
  <c r="BL46"/>
  <c r="AD40"/>
  <c r="AF40" s="1"/>
  <c r="BL40"/>
  <c r="BL20"/>
  <c r="BH64"/>
  <c r="BH60"/>
  <c r="BH52"/>
  <c r="BH44"/>
  <c r="BH22"/>
  <c r="BL60"/>
  <c r="BK70"/>
  <c r="BL52"/>
  <c r="BL58"/>
  <c r="BL64"/>
  <c r="BH36"/>
  <c r="BH42"/>
  <c r="AB48"/>
  <c r="AF38"/>
  <c r="AD62"/>
  <c r="AF62" s="1"/>
  <c r="AB58"/>
  <c r="AB28"/>
  <c r="AD20"/>
  <c r="AF20" s="1"/>
  <c r="AD68"/>
  <c r="AF68" s="1"/>
  <c r="AD48"/>
  <c r="AF48" s="1"/>
  <c r="AD42"/>
  <c r="AF42" s="1"/>
  <c r="AB32"/>
  <c r="BJ70"/>
  <c r="BL70" l="1"/>
  <c r="AF70"/>
  <c r="AD70"/>
  <c r="IJ73" i="141"/>
  <c r="AH73"/>
  <c r="AV73" s="1"/>
  <c r="IJ72"/>
  <c r="H68" i="140" s="1"/>
  <c r="I68" s="1"/>
  <c r="AK63" i="210"/>
  <c r="AK61"/>
  <c r="AK59"/>
  <c r="AK57"/>
  <c r="AK55"/>
  <c r="AK53"/>
  <c r="AK51"/>
  <c r="AK49"/>
  <c r="AK45"/>
  <c r="AK43"/>
  <c r="AK41"/>
  <c r="AK39"/>
  <c r="AK37"/>
  <c r="AK35"/>
  <c r="AK31"/>
  <c r="AK29"/>
  <c r="AK27"/>
  <c r="AK25"/>
  <c r="AK23"/>
  <c r="AK21"/>
  <c r="BE61" i="219"/>
  <c r="BD61"/>
  <c r="BC61"/>
  <c r="BB61"/>
  <c r="BA61"/>
  <c r="AZ61"/>
  <c r="AX61"/>
  <c r="AW61"/>
  <c r="AU61"/>
  <c r="AT61"/>
  <c r="AS61"/>
  <c r="AR61"/>
  <c r="AO61"/>
  <c r="AN61"/>
  <c r="AM61"/>
  <c r="AL61"/>
  <c r="AK61"/>
  <c r="AJ61"/>
  <c r="Y61"/>
  <c r="X61"/>
  <c r="W61"/>
  <c r="V61"/>
  <c r="U61"/>
  <c r="T61"/>
  <c r="S61"/>
  <c r="R61"/>
  <c r="Q61"/>
  <c r="P61"/>
  <c r="O61"/>
  <c r="N61"/>
  <c r="M61"/>
  <c r="L61"/>
  <c r="K61"/>
  <c r="J61"/>
  <c r="BW53" s="1"/>
  <c r="I61"/>
  <c r="H61"/>
  <c r="G61"/>
  <c r="F61"/>
  <c r="E61"/>
  <c r="D61"/>
  <c r="AR73"/>
  <c r="AR67"/>
  <c r="AR65"/>
  <c r="AR63"/>
  <c r="AR59"/>
  <c r="AR57"/>
  <c r="AR55"/>
  <c r="AR53"/>
  <c r="AR51"/>
  <c r="AR49"/>
  <c r="AR47"/>
  <c r="AR45"/>
  <c r="AR43"/>
  <c r="AR41"/>
  <c r="AR39"/>
  <c r="AR37"/>
  <c r="AR35"/>
  <c r="AR33"/>
  <c r="AR31"/>
  <c r="AR29"/>
  <c r="AR27"/>
  <c r="AR23"/>
  <c r="AR21"/>
  <c r="BE27"/>
  <c r="BD27"/>
  <c r="BC27"/>
  <c r="BB27"/>
  <c r="BA27"/>
  <c r="AZ27"/>
  <c r="AX27"/>
  <c r="AW27"/>
  <c r="AU27"/>
  <c r="AT27"/>
  <c r="AS27"/>
  <c r="AO27"/>
  <c r="AN27"/>
  <c r="AM27"/>
  <c r="AL27"/>
  <c r="AK27"/>
  <c r="AJ27"/>
  <c r="Y27"/>
  <c r="X27"/>
  <c r="W27"/>
  <c r="V27"/>
  <c r="U27"/>
  <c r="T27"/>
  <c r="S27"/>
  <c r="CE19" s="1"/>
  <c r="R27"/>
  <c r="Q27"/>
  <c r="P27"/>
  <c r="CC19" s="1"/>
  <c r="O27"/>
  <c r="N27"/>
  <c r="M27"/>
  <c r="L27"/>
  <c r="K27"/>
  <c r="J27"/>
  <c r="I27"/>
  <c r="H27"/>
  <c r="G27"/>
  <c r="F27"/>
  <c r="E27"/>
  <c r="D27"/>
  <c r="BG57" i="218"/>
  <c r="BF57"/>
  <c r="BE57"/>
  <c r="BD57"/>
  <c r="BC57"/>
  <c r="BB57"/>
  <c r="BA57"/>
  <c r="AZ57"/>
  <c r="AY57"/>
  <c r="AX57"/>
  <c r="AW57"/>
  <c r="AV57"/>
  <c r="AU57"/>
  <c r="AT57"/>
  <c r="AS57"/>
  <c r="AR57"/>
  <c r="AQ57"/>
  <c r="AP57"/>
  <c r="AO57"/>
  <c r="AN57"/>
  <c r="AM57"/>
  <c r="AL57"/>
  <c r="AK57"/>
  <c r="Z57"/>
  <c r="Y57"/>
  <c r="X57"/>
  <c r="W57"/>
  <c r="V57"/>
  <c r="U57"/>
  <c r="T57"/>
  <c r="S57"/>
  <c r="R57"/>
  <c r="Q57"/>
  <c r="P57"/>
  <c r="O57"/>
  <c r="N57"/>
  <c r="M57"/>
  <c r="L57"/>
  <c r="K57"/>
  <c r="J57"/>
  <c r="I57"/>
  <c r="H57"/>
  <c r="G57"/>
  <c r="F57"/>
  <c r="E57"/>
  <c r="D57"/>
  <c r="BB67"/>
  <c r="BB65"/>
  <c r="BB63"/>
  <c r="BB61"/>
  <c r="BB59"/>
  <c r="BB55"/>
  <c r="BB53"/>
  <c r="BB51"/>
  <c r="BB49"/>
  <c r="BB47"/>
  <c r="BB45"/>
  <c r="BB43"/>
  <c r="BB41"/>
  <c r="BB39"/>
  <c r="BB37"/>
  <c r="BB35"/>
  <c r="BB33"/>
  <c r="BB29"/>
  <c r="BB27"/>
  <c r="BB25"/>
  <c r="BB23"/>
  <c r="BB21"/>
  <c r="U67"/>
  <c r="U65"/>
  <c r="U63"/>
  <c r="U61"/>
  <c r="U59"/>
  <c r="U55"/>
  <c r="U53"/>
  <c r="U51"/>
  <c r="U49"/>
  <c r="U47"/>
  <c r="U45"/>
  <c r="U43"/>
  <c r="U41"/>
  <c r="U39"/>
  <c r="U37"/>
  <c r="U35"/>
  <c r="U33"/>
  <c r="U29"/>
  <c r="U27"/>
  <c r="U25"/>
  <c r="U23"/>
  <c r="U21"/>
  <c r="BG57" i="217"/>
  <c r="BF57"/>
  <c r="BE57"/>
  <c r="BD57"/>
  <c r="BC57"/>
  <c r="BB57"/>
  <c r="BA57"/>
  <c r="AZ57"/>
  <c r="AY57"/>
  <c r="AX57"/>
  <c r="AW57"/>
  <c r="AV57"/>
  <c r="AU57"/>
  <c r="AT57"/>
  <c r="AS57"/>
  <c r="AR57"/>
  <c r="AQ57"/>
  <c r="AP57"/>
  <c r="AO57"/>
  <c r="AN57"/>
  <c r="AM57"/>
  <c r="AL57"/>
  <c r="AK57"/>
  <c r="Z57"/>
  <c r="Y57"/>
  <c r="X57"/>
  <c r="W57"/>
  <c r="V57"/>
  <c r="U57"/>
  <c r="T57"/>
  <c r="S57"/>
  <c r="R57"/>
  <c r="Q57"/>
  <c r="P57"/>
  <c r="O57"/>
  <c r="N57"/>
  <c r="M57"/>
  <c r="L57"/>
  <c r="K57"/>
  <c r="J57"/>
  <c r="I57"/>
  <c r="H57"/>
  <c r="G57"/>
  <c r="F57"/>
  <c r="E57"/>
  <c r="D57"/>
  <c r="CF33" i="218" l="1"/>
  <c r="CF19"/>
  <c r="BX53"/>
  <c r="T154" i="140"/>
  <c r="BP19" i="219"/>
  <c r="CF21" i="218"/>
  <c r="BY53"/>
  <c r="CF19" i="219"/>
  <c r="BX53"/>
  <c r="BW53" i="218"/>
  <c r="CG45" i="217"/>
  <c r="BS45"/>
  <c r="AA56"/>
  <c r="AE56" s="1"/>
  <c r="CF27" i="218"/>
  <c r="BI56" i="217"/>
  <c r="BM56" s="1"/>
  <c r="AB56"/>
  <c r="AF56" s="1"/>
  <c r="BH56"/>
  <c r="BI56" i="218"/>
  <c r="BM56" s="1"/>
  <c r="BF60" i="219"/>
  <c r="BJ60" s="1"/>
  <c r="AA26"/>
  <c r="AE26" s="1"/>
  <c r="BG26"/>
  <c r="BK26" s="1"/>
  <c r="Z60"/>
  <c r="AD60" s="1"/>
  <c r="AA60"/>
  <c r="AE60" s="1"/>
  <c r="BG60"/>
  <c r="AA56" i="218"/>
  <c r="AB56"/>
  <c r="AF56" s="1"/>
  <c r="BH56"/>
  <c r="Z26" i="219"/>
  <c r="AD26" s="1"/>
  <c r="BF26"/>
  <c r="BJ26" s="1"/>
  <c r="BH60" l="1"/>
  <c r="AF26"/>
  <c r="BJ56" i="218"/>
  <c r="AG56" i="217"/>
  <c r="BJ56"/>
  <c r="BL56"/>
  <c r="BN56" s="1"/>
  <c r="AC56"/>
  <c r="AF60" i="219"/>
  <c r="BK60"/>
  <c r="BL60" s="1"/>
  <c r="BL26"/>
  <c r="AB60"/>
  <c r="AB26"/>
  <c r="BL56" i="218"/>
  <c r="BN56" s="1"/>
  <c r="AC56"/>
  <c r="AE56"/>
  <c r="AG56" s="1"/>
  <c r="BH26" i="219"/>
  <c r="AC25" i="115"/>
  <c r="Y25"/>
  <c r="AK24"/>
  <c r="AK23"/>
  <c r="AK18"/>
  <c r="AK25" l="1"/>
  <c r="BG27" i="215"/>
  <c r="BF27"/>
  <c r="BE27"/>
  <c r="BD27"/>
  <c r="BC27"/>
  <c r="BB27"/>
  <c r="AZ27"/>
  <c r="AY27"/>
  <c r="AX27"/>
  <c r="AW27"/>
  <c r="AV27"/>
  <c r="AU27"/>
  <c r="AT27"/>
  <c r="AS27"/>
  <c r="AQ27"/>
  <c r="AP27"/>
  <c r="AO27"/>
  <c r="AN27"/>
  <c r="AM27"/>
  <c r="AL27"/>
  <c r="AK27"/>
  <c r="Z27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27"/>
  <c r="BE65" i="219"/>
  <c r="BD65"/>
  <c r="BC65"/>
  <c r="BB65"/>
  <c r="BA65"/>
  <c r="AZ65"/>
  <c r="AX65"/>
  <c r="AW65"/>
  <c r="AU65"/>
  <c r="AT65"/>
  <c r="AS65"/>
  <c r="AO65"/>
  <c r="AN65"/>
  <c r="AM65"/>
  <c r="AL65"/>
  <c r="AK65"/>
  <c r="AJ65"/>
  <c r="Y65"/>
  <c r="X65"/>
  <c r="W65"/>
  <c r="V65"/>
  <c r="U65"/>
  <c r="T65"/>
  <c r="S65"/>
  <c r="R65"/>
  <c r="Q65"/>
  <c r="P65"/>
  <c r="O65"/>
  <c r="N65"/>
  <c r="M65"/>
  <c r="L65"/>
  <c r="BY59" s="1"/>
  <c r="K65"/>
  <c r="J65"/>
  <c r="I65"/>
  <c r="H65"/>
  <c r="G65"/>
  <c r="F65"/>
  <c r="E65"/>
  <c r="D65"/>
  <c r="AL24" i="115"/>
  <c r="AJ17"/>
  <c r="AL22"/>
  <c r="AL25" s="1"/>
  <c r="AL29" s="1"/>
  <c r="D20" i="18"/>
  <c r="F20" s="1"/>
  <c r="O20"/>
  <c r="Q20" s="1"/>
  <c r="CI19" i="215" l="1"/>
  <c r="BZ19"/>
  <c r="BR19"/>
  <c r="Z64" i="219"/>
  <c r="AD64" s="1"/>
  <c r="BG64"/>
  <c r="BK64" s="1"/>
  <c r="BF64"/>
  <c r="AA64"/>
  <c r="AE64" s="1"/>
  <c r="AB26" i="215"/>
  <c r="AF26" s="1"/>
  <c r="AA26"/>
  <c r="BI26"/>
  <c r="BM26" s="1"/>
  <c r="BH26"/>
  <c r="BL26" s="1"/>
  <c r="R20" i="18"/>
  <c r="T20" s="1"/>
  <c r="AJ6" i="140" s="1"/>
  <c r="BH64" i="219" l="1"/>
  <c r="BJ64"/>
  <c r="BL64" s="1"/>
  <c r="AF64"/>
  <c r="AB64"/>
  <c r="BN26" i="215"/>
  <c r="AC26"/>
  <c r="AE26"/>
  <c r="AG26" s="1"/>
  <c r="BJ26"/>
  <c r="BE49" i="219" l="1"/>
  <c r="BD49"/>
  <c r="BC49"/>
  <c r="BB49"/>
  <c r="BA49"/>
  <c r="AZ49"/>
  <c r="AX49"/>
  <c r="AW49"/>
  <c r="AU49"/>
  <c r="AT49"/>
  <c r="AS49"/>
  <c r="AO49"/>
  <c r="AN49"/>
  <c r="AM49"/>
  <c r="AL49"/>
  <c r="AK49"/>
  <c r="AJ49"/>
  <c r="Y49"/>
  <c r="X49"/>
  <c r="W49"/>
  <c r="V49"/>
  <c r="U49"/>
  <c r="T49"/>
  <c r="S49"/>
  <c r="R49"/>
  <c r="Q49"/>
  <c r="P49"/>
  <c r="O49"/>
  <c r="N49"/>
  <c r="M49"/>
  <c r="L49"/>
  <c r="K49"/>
  <c r="J49"/>
  <c r="I49"/>
  <c r="H49"/>
  <c r="G49"/>
  <c r="F49"/>
  <c r="E49"/>
  <c r="D49"/>
  <c r="BE57"/>
  <c r="BD57"/>
  <c r="BC57"/>
  <c r="BB57"/>
  <c r="BA57"/>
  <c r="AZ57"/>
  <c r="AX57"/>
  <c r="AW57"/>
  <c r="AU57"/>
  <c r="AT57"/>
  <c r="AS57"/>
  <c r="AO57"/>
  <c r="AN57"/>
  <c r="AM57"/>
  <c r="AL57"/>
  <c r="AK57"/>
  <c r="AJ57"/>
  <c r="Y57"/>
  <c r="X57"/>
  <c r="W57"/>
  <c r="V57"/>
  <c r="U57"/>
  <c r="T57"/>
  <c r="S57"/>
  <c r="R57"/>
  <c r="Q57"/>
  <c r="P57"/>
  <c r="O57"/>
  <c r="N57"/>
  <c r="M57"/>
  <c r="L57"/>
  <c r="K57"/>
  <c r="J57"/>
  <c r="BW49" s="1"/>
  <c r="I57"/>
  <c r="H57"/>
  <c r="G57"/>
  <c r="F57"/>
  <c r="E57"/>
  <c r="D57"/>
  <c r="BP41" l="1"/>
  <c r="BF48"/>
  <c r="BJ48" s="1"/>
  <c r="Z48"/>
  <c r="AD48" s="1"/>
  <c r="BF56"/>
  <c r="BG48"/>
  <c r="BK48" s="1"/>
  <c r="AA48"/>
  <c r="AE48" s="1"/>
  <c r="Z56"/>
  <c r="AD56" s="1"/>
  <c r="BJ56"/>
  <c r="BG56"/>
  <c r="BK56" s="1"/>
  <c r="AA56"/>
  <c r="AE56" s="1"/>
  <c r="BE67"/>
  <c r="BD67"/>
  <c r="BC67"/>
  <c r="BB67"/>
  <c r="BA67"/>
  <c r="AZ67"/>
  <c r="AX67"/>
  <c r="AW67"/>
  <c r="AU67"/>
  <c r="AT67"/>
  <c r="AS67"/>
  <c r="AO67"/>
  <c r="AN67"/>
  <c r="AM67"/>
  <c r="AL67"/>
  <c r="AK67"/>
  <c r="AJ67"/>
  <c r="Y67"/>
  <c r="X67"/>
  <c r="W67"/>
  <c r="V67"/>
  <c r="U67"/>
  <c r="T67"/>
  <c r="S67"/>
  <c r="CE61" s="1"/>
  <c r="R67"/>
  <c r="Q67"/>
  <c r="P67"/>
  <c r="O67"/>
  <c r="N67"/>
  <c r="M67"/>
  <c r="L67"/>
  <c r="K67"/>
  <c r="J67"/>
  <c r="I67"/>
  <c r="H67"/>
  <c r="G67"/>
  <c r="F67"/>
  <c r="E67"/>
  <c r="D67"/>
  <c r="BG65" i="217"/>
  <c r="BF65"/>
  <c r="BE65"/>
  <c r="BD65"/>
  <c r="BC65"/>
  <c r="BB65"/>
  <c r="BA65"/>
  <c r="AZ65"/>
  <c r="AY65"/>
  <c r="AX65"/>
  <c r="AW65"/>
  <c r="AV65"/>
  <c r="AU65"/>
  <c r="AT65"/>
  <c r="AS65"/>
  <c r="AR65"/>
  <c r="AQ65"/>
  <c r="AP65"/>
  <c r="AO65"/>
  <c r="AN65"/>
  <c r="AM65"/>
  <c r="AL65"/>
  <c r="AK65"/>
  <c r="Z65"/>
  <c r="Y65"/>
  <c r="X65"/>
  <c r="W65"/>
  <c r="V65"/>
  <c r="U65"/>
  <c r="T65"/>
  <c r="S65"/>
  <c r="R65"/>
  <c r="Q65"/>
  <c r="P65"/>
  <c r="O65"/>
  <c r="N65"/>
  <c r="M65"/>
  <c r="L65"/>
  <c r="K65"/>
  <c r="J65"/>
  <c r="I65"/>
  <c r="H65"/>
  <c r="G65"/>
  <c r="F65"/>
  <c r="E65"/>
  <c r="D65"/>
  <c r="BG73" i="216"/>
  <c r="BF73"/>
  <c r="BE73"/>
  <c r="BD73"/>
  <c r="BC73"/>
  <c r="BB73"/>
  <c r="AZ73"/>
  <c r="AY73"/>
  <c r="AX73"/>
  <c r="AW73"/>
  <c r="AV73"/>
  <c r="AU73"/>
  <c r="AS73"/>
  <c r="AR73"/>
  <c r="AO73"/>
  <c r="AN73"/>
  <c r="AM73"/>
  <c r="AL73"/>
  <c r="AK73"/>
  <c r="Z73"/>
  <c r="Y73"/>
  <c r="X73"/>
  <c r="W73"/>
  <c r="V73"/>
  <c r="U73"/>
  <c r="T73"/>
  <c r="S73"/>
  <c r="R73"/>
  <c r="Q73"/>
  <c r="P73"/>
  <c r="O73"/>
  <c r="N73"/>
  <c r="M73"/>
  <c r="L73"/>
  <c r="K73"/>
  <c r="J73"/>
  <c r="I73"/>
  <c r="H73"/>
  <c r="G73"/>
  <c r="F73"/>
  <c r="E73"/>
  <c r="D73"/>
  <c r="AK79" i="215"/>
  <c r="AK65"/>
  <c r="AK63"/>
  <c r="AK61"/>
  <c r="AK57"/>
  <c r="AK55"/>
  <c r="AK51"/>
  <c r="AK49"/>
  <c r="AK47"/>
  <c r="AK45"/>
  <c r="AK43"/>
  <c r="AK41"/>
  <c r="AK39"/>
  <c r="AK37"/>
  <c r="AK35"/>
  <c r="AK33"/>
  <c r="AK31"/>
  <c r="AK29"/>
  <c r="AK25"/>
  <c r="AK23"/>
  <c r="AK21"/>
  <c r="AF48" i="219" l="1"/>
  <c r="CA51" i="217"/>
  <c r="CC51"/>
  <c r="BZ51"/>
  <c r="BY51"/>
  <c r="CB51"/>
  <c r="BH56" i="219"/>
  <c r="Z66"/>
  <c r="AD66" s="1"/>
  <c r="BF66"/>
  <c r="BJ66" s="1"/>
  <c r="BH72" i="216"/>
  <c r="BL72" s="1"/>
  <c r="AA64" i="217"/>
  <c r="AE64" s="1"/>
  <c r="BI72" i="216"/>
  <c r="BM72" s="1"/>
  <c r="BL48" i="219"/>
  <c r="AA72" i="216"/>
  <c r="AE72" s="1"/>
  <c r="BH64" i="217"/>
  <c r="BL64" s="1"/>
  <c r="AA66" i="219"/>
  <c r="AE66" s="1"/>
  <c r="AF66" s="1"/>
  <c r="BL56"/>
  <c r="BH48"/>
  <c r="BG66"/>
  <c r="BK66" s="1"/>
  <c r="AB48"/>
  <c r="AF56"/>
  <c r="BI64" i="217"/>
  <c r="BM64" s="1"/>
  <c r="AB64"/>
  <c r="AF64" s="1"/>
  <c r="AB72" i="216"/>
  <c r="AF72" s="1"/>
  <c r="AB56" i="219"/>
  <c r="E155" i="140"/>
  <c r="AG72" i="216" l="1"/>
  <c r="AG64" i="217"/>
  <c r="BL66" i="219"/>
  <c r="BN72" i="216"/>
  <c r="BJ72"/>
  <c r="BN64" i="217"/>
  <c r="BH66" i="219"/>
  <c r="AB66"/>
  <c r="BJ64" i="217"/>
  <c r="AC64"/>
  <c r="AC72" i="216"/>
  <c r="AB25" i="115"/>
  <c r="O24" i="18"/>
  <c r="D24"/>
  <c r="F24" s="1"/>
  <c r="AJ22" i="115"/>
  <c r="R24" i="18" l="1"/>
  <c r="T24" s="1"/>
  <c r="Q24"/>
  <c r="AH67" i="141" l="1"/>
  <c r="AV67" s="1"/>
  <c r="IJ66"/>
  <c r="H62" i="140" s="1"/>
  <c r="I62" s="1"/>
  <c r="BE73" i="219"/>
  <c r="BD73"/>
  <c r="BC73"/>
  <c r="BB73"/>
  <c r="BA73"/>
  <c r="AZ73"/>
  <c r="AX73"/>
  <c r="AW73"/>
  <c r="AU73"/>
  <c r="AT73"/>
  <c r="AS73"/>
  <c r="AO73"/>
  <c r="AN73"/>
  <c r="AM73"/>
  <c r="AL73"/>
  <c r="AK73"/>
  <c r="AJ73"/>
  <c r="Y73"/>
  <c r="X73"/>
  <c r="W73"/>
  <c r="V73"/>
  <c r="U73"/>
  <c r="T73"/>
  <c r="S73"/>
  <c r="R73"/>
  <c r="Q73"/>
  <c r="P73"/>
  <c r="O73"/>
  <c r="N73"/>
  <c r="M73"/>
  <c r="L73"/>
  <c r="K73"/>
  <c r="J73"/>
  <c r="I73"/>
  <c r="H73"/>
  <c r="G73"/>
  <c r="F73"/>
  <c r="E73"/>
  <c r="D73"/>
  <c r="BU65" l="1"/>
  <c r="CE65"/>
  <c r="BR65"/>
  <c r="Z72"/>
  <c r="AD72" s="1"/>
  <c r="BF72"/>
  <c r="BJ72" s="1"/>
  <c r="AA72"/>
  <c r="AE72" s="1"/>
  <c r="BG72"/>
  <c r="BK72" s="1"/>
  <c r="AQ62" i="140"/>
  <c r="AR62" s="1"/>
  <c r="IJ67" i="141"/>
  <c r="BL72" i="219" l="1"/>
  <c r="BH72"/>
  <c r="AF72"/>
  <c r="AB72"/>
  <c r="BA67" i="218" l="1"/>
  <c r="BA65"/>
  <c r="BA63"/>
  <c r="BA61"/>
  <c r="BA59"/>
  <c r="BA55"/>
  <c r="BA53"/>
  <c r="BA49"/>
  <c r="BA47"/>
  <c r="BA45"/>
  <c r="BA43"/>
  <c r="BA41"/>
  <c r="BA39"/>
  <c r="BA37"/>
  <c r="BA35"/>
  <c r="BA33"/>
  <c r="BA29"/>
  <c r="BA27"/>
  <c r="BA25"/>
  <c r="BA23"/>
  <c r="BA21"/>
  <c r="AT67"/>
  <c r="AT65"/>
  <c r="AT63"/>
  <c r="AT61"/>
  <c r="AT59"/>
  <c r="AT55"/>
  <c r="AT53"/>
  <c r="AT51"/>
  <c r="AT49"/>
  <c r="AT47"/>
  <c r="AT45"/>
  <c r="AT43"/>
  <c r="AT41"/>
  <c r="AT39"/>
  <c r="AT37"/>
  <c r="AT35"/>
  <c r="AT33"/>
  <c r="AT29"/>
  <c r="AT27"/>
  <c r="AT25"/>
  <c r="AT23"/>
  <c r="AT21"/>
  <c r="BG45" i="215" l="1"/>
  <c r="BF45"/>
  <c r="BE45"/>
  <c r="BD45"/>
  <c r="BC45"/>
  <c r="BB45"/>
  <c r="AZ45"/>
  <c r="AY45"/>
  <c r="AX45"/>
  <c r="AW45"/>
  <c r="AV45"/>
  <c r="AU45"/>
  <c r="AT45"/>
  <c r="AS45"/>
  <c r="AR45"/>
  <c r="AQ45"/>
  <c r="AP45"/>
  <c r="AO45"/>
  <c r="AN45"/>
  <c r="AM45"/>
  <c r="AL45"/>
  <c r="Z45"/>
  <c r="Y45"/>
  <c r="X45"/>
  <c r="W45"/>
  <c r="V45"/>
  <c r="U45"/>
  <c r="T45"/>
  <c r="CH37" s="1"/>
  <c r="S45"/>
  <c r="R45"/>
  <c r="Q45"/>
  <c r="P45"/>
  <c r="O45"/>
  <c r="CD37" s="1"/>
  <c r="N45"/>
  <c r="M45"/>
  <c r="CB37" s="1"/>
  <c r="L45"/>
  <c r="BZ37" s="1"/>
  <c r="K45"/>
  <c r="J45"/>
  <c r="I45"/>
  <c r="H45"/>
  <c r="G45"/>
  <c r="F45"/>
  <c r="E45"/>
  <c r="D45"/>
  <c r="AS79"/>
  <c r="AS65"/>
  <c r="AS63"/>
  <c r="AS61"/>
  <c r="AS57"/>
  <c r="AS55"/>
  <c r="AS51"/>
  <c r="AS49"/>
  <c r="AS47"/>
  <c r="AS43"/>
  <c r="AS41"/>
  <c r="AS39"/>
  <c r="AS37"/>
  <c r="AS35"/>
  <c r="AS33"/>
  <c r="AS31"/>
  <c r="AS29"/>
  <c r="AS25"/>
  <c r="AS23"/>
  <c r="AS21"/>
  <c r="CI37" l="1"/>
  <c r="CA37"/>
  <c r="BY37"/>
  <c r="BH44"/>
  <c r="BL44" s="1"/>
  <c r="AA44"/>
  <c r="AE44" s="1"/>
  <c r="AB44"/>
  <c r="AF44" s="1"/>
  <c r="BI44"/>
  <c r="BM44" s="1"/>
  <c r="AG44" l="1"/>
  <c r="AC44"/>
  <c r="BJ44"/>
  <c r="BN44"/>
  <c r="BA80" i="219" l="1"/>
  <c r="U80"/>
  <c r="BA77"/>
  <c r="AU77"/>
  <c r="U77"/>
  <c r="P77"/>
  <c r="O77"/>
  <c r="BE63"/>
  <c r="BD63"/>
  <c r="BC63"/>
  <c r="BB63"/>
  <c r="BA63"/>
  <c r="AZ63"/>
  <c r="AX63"/>
  <c r="AW63"/>
  <c r="AU63"/>
  <c r="AT63"/>
  <c r="AS63"/>
  <c r="AO63"/>
  <c r="AN63"/>
  <c r="AM63"/>
  <c r="AL63"/>
  <c r="AK63"/>
  <c r="AJ63"/>
  <c r="Y63"/>
  <c r="X63"/>
  <c r="W63"/>
  <c r="V63"/>
  <c r="U63"/>
  <c r="T63"/>
  <c r="S63"/>
  <c r="R63"/>
  <c r="Q63"/>
  <c r="P63"/>
  <c r="O63"/>
  <c r="N63"/>
  <c r="M63"/>
  <c r="L63"/>
  <c r="K63"/>
  <c r="J63"/>
  <c r="I63"/>
  <c r="H63"/>
  <c r="G63"/>
  <c r="F63"/>
  <c r="E63"/>
  <c r="D63"/>
  <c r="BE59"/>
  <c r="BD59"/>
  <c r="BC59"/>
  <c r="BB59"/>
  <c r="BA59"/>
  <c r="AZ59"/>
  <c r="AX59"/>
  <c r="AW59"/>
  <c r="AU59"/>
  <c r="AT59"/>
  <c r="AS59"/>
  <c r="AO59"/>
  <c r="AN59"/>
  <c r="AM59"/>
  <c r="AL59"/>
  <c r="AK59"/>
  <c r="AJ59"/>
  <c r="Y59"/>
  <c r="X59"/>
  <c r="W59"/>
  <c r="V59"/>
  <c r="U59"/>
  <c r="T59"/>
  <c r="S59"/>
  <c r="R59"/>
  <c r="Q59"/>
  <c r="P59"/>
  <c r="O59"/>
  <c r="N59"/>
  <c r="M59"/>
  <c r="L59"/>
  <c r="K59"/>
  <c r="BX51" s="1"/>
  <c r="J59"/>
  <c r="BW51" s="1"/>
  <c r="I59"/>
  <c r="H59"/>
  <c r="G59"/>
  <c r="F59"/>
  <c r="E59"/>
  <c r="D59"/>
  <c r="BE55"/>
  <c r="BD55"/>
  <c r="BC55"/>
  <c r="BB55"/>
  <c r="BA55"/>
  <c r="AZ55"/>
  <c r="AX55"/>
  <c r="AW55"/>
  <c r="AU55"/>
  <c r="AT55"/>
  <c r="AS55"/>
  <c r="AO55"/>
  <c r="AN55"/>
  <c r="AM55"/>
  <c r="AL55"/>
  <c r="AK55"/>
  <c r="AJ55"/>
  <c r="Y55"/>
  <c r="X55"/>
  <c r="W55"/>
  <c r="V55"/>
  <c r="U55"/>
  <c r="T55"/>
  <c r="S55"/>
  <c r="CE47" s="1"/>
  <c r="R55"/>
  <c r="Q55"/>
  <c r="P55"/>
  <c r="O55"/>
  <c r="N55"/>
  <c r="M55"/>
  <c r="L55"/>
  <c r="K55"/>
  <c r="J55"/>
  <c r="I55"/>
  <c r="H55"/>
  <c r="G55"/>
  <c r="F55"/>
  <c r="E55"/>
  <c r="D55"/>
  <c r="BE53"/>
  <c r="BD53"/>
  <c r="BC53"/>
  <c r="BB53"/>
  <c r="BA53"/>
  <c r="AZ53"/>
  <c r="AX53"/>
  <c r="AW53"/>
  <c r="AU53"/>
  <c r="AT53"/>
  <c r="AS53"/>
  <c r="AO53"/>
  <c r="AN53"/>
  <c r="AM53"/>
  <c r="AL53"/>
  <c r="AK53"/>
  <c r="AJ53"/>
  <c r="Y53"/>
  <c r="X53"/>
  <c r="W53"/>
  <c r="V53"/>
  <c r="U53"/>
  <c r="T53"/>
  <c r="CE45"/>
  <c r="R53"/>
  <c r="Q53"/>
  <c r="P53"/>
  <c r="O53"/>
  <c r="N53"/>
  <c r="M53"/>
  <c r="L53"/>
  <c r="K53"/>
  <c r="J53"/>
  <c r="I53"/>
  <c r="H53"/>
  <c r="G53"/>
  <c r="F53"/>
  <c r="E53"/>
  <c r="D53"/>
  <c r="BE51"/>
  <c r="BD51"/>
  <c r="BC51"/>
  <c r="BB51"/>
  <c r="BA51"/>
  <c r="AZ51"/>
  <c r="AX51"/>
  <c r="AW51"/>
  <c r="AU51"/>
  <c r="AT51"/>
  <c r="AS51"/>
  <c r="AO51"/>
  <c r="AN51"/>
  <c r="AM51"/>
  <c r="AL51"/>
  <c r="AK51"/>
  <c r="AJ51"/>
  <c r="Y51"/>
  <c r="X51"/>
  <c r="W51"/>
  <c r="V51"/>
  <c r="U51"/>
  <c r="T51"/>
  <c r="S51"/>
  <c r="R51"/>
  <c r="Q51"/>
  <c r="P51"/>
  <c r="O51"/>
  <c r="N51"/>
  <c r="M51"/>
  <c r="L51"/>
  <c r="K51"/>
  <c r="J51"/>
  <c r="BW43" s="1"/>
  <c r="I51"/>
  <c r="H51"/>
  <c r="G51"/>
  <c r="F51"/>
  <c r="E51"/>
  <c r="D51"/>
  <c r="BE47"/>
  <c r="BD47"/>
  <c r="BC47"/>
  <c r="BB47"/>
  <c r="BA47"/>
  <c r="AZ47"/>
  <c r="AX47"/>
  <c r="AW47"/>
  <c r="AU47"/>
  <c r="AT47"/>
  <c r="AS47"/>
  <c r="AO47"/>
  <c r="AN47"/>
  <c r="AM47"/>
  <c r="AL47"/>
  <c r="AK47"/>
  <c r="AJ47"/>
  <c r="Y47"/>
  <c r="X47"/>
  <c r="W47"/>
  <c r="V47"/>
  <c r="U47"/>
  <c r="T47"/>
  <c r="S47"/>
  <c r="R47"/>
  <c r="Q47"/>
  <c r="P47"/>
  <c r="O47"/>
  <c r="N47"/>
  <c r="M47"/>
  <c r="L47"/>
  <c r="K47"/>
  <c r="BX39" s="1"/>
  <c r="J47"/>
  <c r="I47"/>
  <c r="H47"/>
  <c r="G47"/>
  <c r="F47"/>
  <c r="E47"/>
  <c r="D47"/>
  <c r="BE45"/>
  <c r="BD45"/>
  <c r="BC45"/>
  <c r="BB45"/>
  <c r="BA45"/>
  <c r="AZ45"/>
  <c r="AX45"/>
  <c r="AW45"/>
  <c r="AU45"/>
  <c r="AT45"/>
  <c r="AS45"/>
  <c r="AO45"/>
  <c r="AN45"/>
  <c r="AM45"/>
  <c r="AL45"/>
  <c r="AK45"/>
  <c r="AJ45"/>
  <c r="Y45"/>
  <c r="X45"/>
  <c r="W45"/>
  <c r="V45"/>
  <c r="U45"/>
  <c r="T45"/>
  <c r="S45"/>
  <c r="R45"/>
  <c r="Q45"/>
  <c r="P45"/>
  <c r="O45"/>
  <c r="N45"/>
  <c r="M45"/>
  <c r="L45"/>
  <c r="K45"/>
  <c r="J45"/>
  <c r="I45"/>
  <c r="H45"/>
  <c r="G45"/>
  <c r="F45"/>
  <c r="E45"/>
  <c r="D45"/>
  <c r="BE43"/>
  <c r="BD43"/>
  <c r="BC43"/>
  <c r="BB43"/>
  <c r="BA43"/>
  <c r="AZ43"/>
  <c r="AX43"/>
  <c r="AW43"/>
  <c r="AU43"/>
  <c r="AT43"/>
  <c r="AS43"/>
  <c r="AO43"/>
  <c r="AN43"/>
  <c r="AM43"/>
  <c r="AL43"/>
  <c r="AK43"/>
  <c r="AJ43"/>
  <c r="Y43"/>
  <c r="X43"/>
  <c r="W43"/>
  <c r="V43"/>
  <c r="U43"/>
  <c r="T43"/>
  <c r="S43"/>
  <c r="R43"/>
  <c r="Q43"/>
  <c r="P43"/>
  <c r="O43"/>
  <c r="N43"/>
  <c r="M43"/>
  <c r="L43"/>
  <c r="K43"/>
  <c r="J43"/>
  <c r="I43"/>
  <c r="H43"/>
  <c r="G43"/>
  <c r="F43"/>
  <c r="BR35" s="1"/>
  <c r="E43"/>
  <c r="D43"/>
  <c r="BE41"/>
  <c r="BD41"/>
  <c r="BC41"/>
  <c r="BB41"/>
  <c r="BA41"/>
  <c r="AZ41"/>
  <c r="AX41"/>
  <c r="AW41"/>
  <c r="AU41"/>
  <c r="AT41"/>
  <c r="AS41"/>
  <c r="AO41"/>
  <c r="AN41"/>
  <c r="AM41"/>
  <c r="AL41"/>
  <c r="AK41"/>
  <c r="AJ41"/>
  <c r="Y41"/>
  <c r="X41"/>
  <c r="W41"/>
  <c r="V41"/>
  <c r="U41"/>
  <c r="T41"/>
  <c r="S41"/>
  <c r="CE33" s="1"/>
  <c r="R41"/>
  <c r="Q41"/>
  <c r="P41"/>
  <c r="O41"/>
  <c r="N41"/>
  <c r="M41"/>
  <c r="L41"/>
  <c r="K41"/>
  <c r="BX33" s="1"/>
  <c r="BW33"/>
  <c r="I41"/>
  <c r="H41"/>
  <c r="G41"/>
  <c r="F41"/>
  <c r="E41"/>
  <c r="D41"/>
  <c r="BP33" s="1"/>
  <c r="BE39"/>
  <c r="BD39"/>
  <c r="BC39"/>
  <c r="BB39"/>
  <c r="BA39"/>
  <c r="AZ39"/>
  <c r="AX39"/>
  <c r="AW39"/>
  <c r="AU39"/>
  <c r="AT39"/>
  <c r="AS39"/>
  <c r="AO39"/>
  <c r="AN39"/>
  <c r="AM39"/>
  <c r="AL39"/>
  <c r="AK39"/>
  <c r="AJ39"/>
  <c r="Y39"/>
  <c r="X39"/>
  <c r="W39"/>
  <c r="V39"/>
  <c r="U39"/>
  <c r="T39"/>
  <c r="S39"/>
  <c r="CE31" s="1"/>
  <c r="R39"/>
  <c r="Q39"/>
  <c r="P39"/>
  <c r="O39"/>
  <c r="N39"/>
  <c r="M39"/>
  <c r="L39"/>
  <c r="K39"/>
  <c r="J39"/>
  <c r="I39"/>
  <c r="H39"/>
  <c r="G39"/>
  <c r="F39"/>
  <c r="E39"/>
  <c r="D39"/>
  <c r="BP31" s="1"/>
  <c r="BE37"/>
  <c r="BD37"/>
  <c r="BC37"/>
  <c r="BB37"/>
  <c r="BA37"/>
  <c r="AZ37"/>
  <c r="AX37"/>
  <c r="AW37"/>
  <c r="AU37"/>
  <c r="AT37"/>
  <c r="AS37"/>
  <c r="AO37"/>
  <c r="AN37"/>
  <c r="AM37"/>
  <c r="AL37"/>
  <c r="AK37"/>
  <c r="AJ37"/>
  <c r="Y37"/>
  <c r="X37"/>
  <c r="W37"/>
  <c r="V37"/>
  <c r="U37"/>
  <c r="T37"/>
  <c r="S37"/>
  <c r="R37"/>
  <c r="Q37"/>
  <c r="P37"/>
  <c r="O37"/>
  <c r="N37"/>
  <c r="M37"/>
  <c r="L37"/>
  <c r="K37"/>
  <c r="BX29" s="1"/>
  <c r="J37"/>
  <c r="I37"/>
  <c r="H37"/>
  <c r="G37"/>
  <c r="F37"/>
  <c r="E37"/>
  <c r="D37"/>
  <c r="BE35"/>
  <c r="BD35"/>
  <c r="BC35"/>
  <c r="BB35"/>
  <c r="BA35"/>
  <c r="AZ35"/>
  <c r="AX35"/>
  <c r="AW35"/>
  <c r="AU35"/>
  <c r="AT35"/>
  <c r="AS35"/>
  <c r="AO35"/>
  <c r="AN35"/>
  <c r="AM35"/>
  <c r="AL35"/>
  <c r="AK35"/>
  <c r="AJ35"/>
  <c r="Y35"/>
  <c r="X35"/>
  <c r="W35"/>
  <c r="V35"/>
  <c r="U35"/>
  <c r="T35"/>
  <c r="S35"/>
  <c r="R35"/>
  <c r="Q35"/>
  <c r="P35"/>
  <c r="CC27" s="1"/>
  <c r="O35"/>
  <c r="N35"/>
  <c r="M35"/>
  <c r="L35"/>
  <c r="K35"/>
  <c r="BX27" s="1"/>
  <c r="J35"/>
  <c r="BW27" s="1"/>
  <c r="I35"/>
  <c r="H35"/>
  <c r="G35"/>
  <c r="F35"/>
  <c r="E35"/>
  <c r="D35"/>
  <c r="BE33"/>
  <c r="BD33"/>
  <c r="BC33"/>
  <c r="BB33"/>
  <c r="BA33"/>
  <c r="AZ33"/>
  <c r="AX33"/>
  <c r="AW33"/>
  <c r="AU33"/>
  <c r="AT33"/>
  <c r="AS33"/>
  <c r="AO33"/>
  <c r="AN33"/>
  <c r="AM33"/>
  <c r="AL33"/>
  <c r="AK33"/>
  <c r="AJ33"/>
  <c r="Y33"/>
  <c r="X33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33"/>
  <c r="BE31"/>
  <c r="BD31"/>
  <c r="BC31"/>
  <c r="BB31"/>
  <c r="BA31"/>
  <c r="AZ31"/>
  <c r="AX31"/>
  <c r="AW31"/>
  <c r="AU31"/>
  <c r="AT31"/>
  <c r="AS31"/>
  <c r="AO31"/>
  <c r="AN31"/>
  <c r="AM31"/>
  <c r="AL31"/>
  <c r="AK31"/>
  <c r="AJ31"/>
  <c r="Y31"/>
  <c r="X31"/>
  <c r="W31"/>
  <c r="V31"/>
  <c r="U31"/>
  <c r="T31"/>
  <c r="S31"/>
  <c r="CE23" s="1"/>
  <c r="R31"/>
  <c r="Q31"/>
  <c r="P31"/>
  <c r="O31"/>
  <c r="N31"/>
  <c r="M31"/>
  <c r="L31"/>
  <c r="K31"/>
  <c r="J31"/>
  <c r="I31"/>
  <c r="H31"/>
  <c r="G31"/>
  <c r="F31"/>
  <c r="E31"/>
  <c r="D31"/>
  <c r="BE29"/>
  <c r="BD29"/>
  <c r="BC29"/>
  <c r="BB29"/>
  <c r="BA29"/>
  <c r="AZ29"/>
  <c r="AX29"/>
  <c r="AW29"/>
  <c r="AU29"/>
  <c r="AT29"/>
  <c r="AS29"/>
  <c r="AO29"/>
  <c r="AN29"/>
  <c r="AM29"/>
  <c r="AL29"/>
  <c r="AK29"/>
  <c r="AJ29"/>
  <c r="Y29"/>
  <c r="X29"/>
  <c r="W29"/>
  <c r="V29"/>
  <c r="U29"/>
  <c r="T29"/>
  <c r="S29"/>
  <c r="R29"/>
  <c r="Q29"/>
  <c r="P29"/>
  <c r="O29"/>
  <c r="N29"/>
  <c r="M29"/>
  <c r="L29"/>
  <c r="K29"/>
  <c r="BX21" s="1"/>
  <c r="J29"/>
  <c r="BW21" s="1"/>
  <c r="I29"/>
  <c r="H29"/>
  <c r="G29"/>
  <c r="F29"/>
  <c r="E29"/>
  <c r="D29"/>
  <c r="BE23"/>
  <c r="BD23"/>
  <c r="BC23"/>
  <c r="BB23"/>
  <c r="BA23"/>
  <c r="AZ23"/>
  <c r="AX23"/>
  <c r="AW23"/>
  <c r="AU23"/>
  <c r="AT23"/>
  <c r="AS23"/>
  <c r="AO23"/>
  <c r="AN23"/>
  <c r="AM23"/>
  <c r="AL23"/>
  <c r="AK23"/>
  <c r="AJ23"/>
  <c r="Y23"/>
  <c r="X23"/>
  <c r="W23"/>
  <c r="V23"/>
  <c r="U23"/>
  <c r="T23"/>
  <c r="S23"/>
  <c r="R23"/>
  <c r="Q23"/>
  <c r="P23"/>
  <c r="O23"/>
  <c r="N23"/>
  <c r="M23"/>
  <c r="L23"/>
  <c r="K23"/>
  <c r="J23"/>
  <c r="I23"/>
  <c r="H23"/>
  <c r="G23"/>
  <c r="F23"/>
  <c r="E23"/>
  <c r="D23"/>
  <c r="BE21"/>
  <c r="BD21"/>
  <c r="BC21"/>
  <c r="BB21"/>
  <c r="BA21"/>
  <c r="AZ21"/>
  <c r="AX21"/>
  <c r="AW21"/>
  <c r="AU21"/>
  <c r="AT21"/>
  <c r="AS21"/>
  <c r="AO21"/>
  <c r="AN21"/>
  <c r="AM21"/>
  <c r="AL21"/>
  <c r="AK21"/>
  <c r="AJ21"/>
  <c r="Y21"/>
  <c r="X21"/>
  <c r="W21"/>
  <c r="V21"/>
  <c r="U21"/>
  <c r="T21"/>
  <c r="S21"/>
  <c r="R21"/>
  <c r="Q21"/>
  <c r="P21"/>
  <c r="CC13" s="1"/>
  <c r="O21"/>
  <c r="N21"/>
  <c r="M21"/>
  <c r="L21"/>
  <c r="K21"/>
  <c r="J21"/>
  <c r="I21"/>
  <c r="H21"/>
  <c r="G21"/>
  <c r="F21"/>
  <c r="E21"/>
  <c r="D21"/>
  <c r="BI20"/>
  <c r="AM11"/>
  <c r="G11"/>
  <c r="AM9"/>
  <c r="G9"/>
  <c r="BR31" l="1"/>
  <c r="BR21"/>
  <c r="BP21"/>
  <c r="BZ57"/>
  <c r="BZ31"/>
  <c r="CF21"/>
  <c r="CF37"/>
  <c r="CB15"/>
  <c r="BZ21"/>
  <c r="CF31"/>
  <c r="BP27"/>
  <c r="Z36"/>
  <c r="AD36" s="1"/>
  <c r="Z44"/>
  <c r="AD44" s="1"/>
  <c r="Z52"/>
  <c r="AD52" s="1"/>
  <c r="Z58"/>
  <c r="AD58" s="1"/>
  <c r="BG44"/>
  <c r="BK44" s="1"/>
  <c r="BG58"/>
  <c r="BK58" s="1"/>
  <c r="Z22"/>
  <c r="AD22" s="1"/>
  <c r="BG36"/>
  <c r="BG52"/>
  <c r="Z32"/>
  <c r="AD32" s="1"/>
  <c r="Z40"/>
  <c r="AD40" s="1"/>
  <c r="BG40"/>
  <c r="BK40" s="1"/>
  <c r="Z46"/>
  <c r="AD46" s="1"/>
  <c r="BG46"/>
  <c r="BK46" s="1"/>
  <c r="BF54"/>
  <c r="BJ54" s="1"/>
  <c r="BG62"/>
  <c r="BK62" s="1"/>
  <c r="BF30"/>
  <c r="BJ30" s="1"/>
  <c r="AA32"/>
  <c r="AE32" s="1"/>
  <c r="Z28"/>
  <c r="AD28" s="1"/>
  <c r="BG38"/>
  <c r="Z42"/>
  <c r="AD42" s="1"/>
  <c r="Z50"/>
  <c r="AD50" s="1"/>
  <c r="BG54"/>
  <c r="BK54" s="1"/>
  <c r="AA58"/>
  <c r="AE58" s="1"/>
  <c r="AF58" s="1"/>
  <c r="AA20"/>
  <c r="AE20" s="1"/>
  <c r="BG20"/>
  <c r="Z30"/>
  <c r="AD30" s="1"/>
  <c r="AA30"/>
  <c r="AE30" s="1"/>
  <c r="BG30"/>
  <c r="BK30" s="1"/>
  <c r="BG34"/>
  <c r="BK34" s="1"/>
  <c r="AA36"/>
  <c r="AE36" s="1"/>
  <c r="AF36" s="1"/>
  <c r="BK36"/>
  <c r="BF38"/>
  <c r="BJ38" s="1"/>
  <c r="BK38"/>
  <c r="AA44"/>
  <c r="AE44" s="1"/>
  <c r="AA52"/>
  <c r="AE52" s="1"/>
  <c r="BK52"/>
  <c r="BF58"/>
  <c r="BJ58" s="1"/>
  <c r="BF20"/>
  <c r="BJ20" s="1"/>
  <c r="AA22"/>
  <c r="AE22" s="1"/>
  <c r="AF22" s="1"/>
  <c r="BG22"/>
  <c r="BK22" s="1"/>
  <c r="AA28"/>
  <c r="AE28" s="1"/>
  <c r="BF32"/>
  <c r="BJ32" s="1"/>
  <c r="BG32"/>
  <c r="BK32" s="1"/>
  <c r="Z34"/>
  <c r="AD34" s="1"/>
  <c r="Z38"/>
  <c r="AD38" s="1"/>
  <c r="AA38"/>
  <c r="AE38" s="1"/>
  <c r="AA42"/>
  <c r="AE42" s="1"/>
  <c r="AA50"/>
  <c r="AE50" s="1"/>
  <c r="Z54"/>
  <c r="AD54" s="1"/>
  <c r="AA54"/>
  <c r="AE54" s="1"/>
  <c r="AA34"/>
  <c r="AE34" s="1"/>
  <c r="BF34"/>
  <c r="BJ34" s="1"/>
  <c r="AA40"/>
  <c r="AE40" s="1"/>
  <c r="BF40"/>
  <c r="BJ40" s="1"/>
  <c r="AA46"/>
  <c r="AE46" s="1"/>
  <c r="BF46"/>
  <c r="BJ46" s="1"/>
  <c r="Z62"/>
  <c r="AD62" s="1"/>
  <c r="AA62"/>
  <c r="AE62" s="1"/>
  <c r="BF22"/>
  <c r="BJ22" s="1"/>
  <c r="BF28"/>
  <c r="BJ28" s="1"/>
  <c r="BG28"/>
  <c r="BK28" s="1"/>
  <c r="BF36"/>
  <c r="BJ36" s="1"/>
  <c r="BF42"/>
  <c r="BJ42" s="1"/>
  <c r="BG42"/>
  <c r="BK42" s="1"/>
  <c r="BF44"/>
  <c r="BJ44" s="1"/>
  <c r="BF50"/>
  <c r="BJ50" s="1"/>
  <c r="BG50"/>
  <c r="BK50" s="1"/>
  <c r="BF52"/>
  <c r="BJ52" s="1"/>
  <c r="BL52" s="1"/>
  <c r="BF62"/>
  <c r="BJ62" s="1"/>
  <c r="BK20"/>
  <c r="AF44"/>
  <c r="Z20"/>
  <c r="AD20" s="1"/>
  <c r="AB44"/>
  <c r="BH54"/>
  <c r="BH58"/>
  <c r="AB32" l="1"/>
  <c r="AB58"/>
  <c r="AB22"/>
  <c r="AF32"/>
  <c r="AB42"/>
  <c r="AF46"/>
  <c r="AF40"/>
  <c r="BH32"/>
  <c r="BH62"/>
  <c r="BH44"/>
  <c r="AB36"/>
  <c r="AB28"/>
  <c r="BH46"/>
  <c r="BH40"/>
  <c r="BH34"/>
  <c r="AB52"/>
  <c r="BH20"/>
  <c r="BH38"/>
  <c r="BH30"/>
  <c r="AF20"/>
  <c r="BL20"/>
  <c r="AF50"/>
  <c r="AF42"/>
  <c r="AF28"/>
  <c r="BH42"/>
  <c r="BH36"/>
  <c r="BL44"/>
  <c r="AF52"/>
  <c r="BH52"/>
  <c r="AB30"/>
  <c r="BL46"/>
  <c r="BL62"/>
  <c r="BL38"/>
  <c r="AF30"/>
  <c r="AD74"/>
  <c r="K9" s="1"/>
  <c r="BL34"/>
  <c r="BL22"/>
  <c r="BL36"/>
  <c r="BL54"/>
  <c r="BL40"/>
  <c r="BH50"/>
  <c r="BH28"/>
  <c r="BH22"/>
  <c r="AE74"/>
  <c r="K10" s="1"/>
  <c r="BL42"/>
  <c r="BL28"/>
  <c r="BL32"/>
  <c r="BJ74"/>
  <c r="BL58"/>
  <c r="BL30"/>
  <c r="AB54"/>
  <c r="AB50"/>
  <c r="AB38"/>
  <c r="AF62"/>
  <c r="AF38"/>
  <c r="AF34"/>
  <c r="AB62"/>
  <c r="AB46"/>
  <c r="AB40"/>
  <c r="AB34"/>
  <c r="AB20"/>
  <c r="BK74"/>
  <c r="BL50"/>
  <c r="AF54"/>
  <c r="BG25" i="218"/>
  <c r="BF25"/>
  <c r="BE25"/>
  <c r="BD25"/>
  <c r="BC25"/>
  <c r="AZ25"/>
  <c r="AY25"/>
  <c r="AX25"/>
  <c r="AW25"/>
  <c r="AV25"/>
  <c r="AU25"/>
  <c r="AS25"/>
  <c r="AR25"/>
  <c r="AQ25"/>
  <c r="AP25"/>
  <c r="AO25"/>
  <c r="AN25"/>
  <c r="AM25"/>
  <c r="AL25"/>
  <c r="AK25"/>
  <c r="Z25"/>
  <c r="Y25"/>
  <c r="X25"/>
  <c r="W25"/>
  <c r="V25"/>
  <c r="T25"/>
  <c r="S25"/>
  <c r="R25"/>
  <c r="Q25"/>
  <c r="P25"/>
  <c r="O25"/>
  <c r="N25"/>
  <c r="M25"/>
  <c r="BY17" s="1"/>
  <c r="L25"/>
  <c r="K25"/>
  <c r="J25"/>
  <c r="I25"/>
  <c r="H25"/>
  <c r="G25"/>
  <c r="F25"/>
  <c r="E25"/>
  <c r="D25"/>
  <c r="BG37"/>
  <c r="BF37"/>
  <c r="BE37"/>
  <c r="BD37"/>
  <c r="BC37"/>
  <c r="AZ37"/>
  <c r="AY37"/>
  <c r="AX37"/>
  <c r="AW37"/>
  <c r="AV37"/>
  <c r="AU37"/>
  <c r="AS37"/>
  <c r="AR37"/>
  <c r="AQ37"/>
  <c r="AP37"/>
  <c r="AO37"/>
  <c r="AN37"/>
  <c r="AM37"/>
  <c r="AL37"/>
  <c r="AK37"/>
  <c r="Z37"/>
  <c r="Y37"/>
  <c r="X37"/>
  <c r="W37"/>
  <c r="V37"/>
  <c r="T37"/>
  <c r="CE27" s="1"/>
  <c r="S37"/>
  <c r="R37"/>
  <c r="Q37"/>
  <c r="P37"/>
  <c r="O37"/>
  <c r="N37"/>
  <c r="M37"/>
  <c r="L37"/>
  <c r="K37"/>
  <c r="J37"/>
  <c r="I37"/>
  <c r="H37"/>
  <c r="G37"/>
  <c r="F37"/>
  <c r="E37"/>
  <c r="D37"/>
  <c r="BL74" i="219" l="1"/>
  <c r="BR27" i="218"/>
  <c r="BZ27"/>
  <c r="BS27"/>
  <c r="AF74" i="219"/>
  <c r="BH36" i="218"/>
  <c r="BL36" s="1"/>
  <c r="AB24"/>
  <c r="AF24" s="1"/>
  <c r="AB36"/>
  <c r="AF36" s="1"/>
  <c r="AA36"/>
  <c r="AE36" s="1"/>
  <c r="BI36"/>
  <c r="BM36" s="1"/>
  <c r="AA24"/>
  <c r="AE24" s="1"/>
  <c r="BH24"/>
  <c r="BL24" s="1"/>
  <c r="BI24"/>
  <c r="BM24" s="1"/>
  <c r="BG45" i="217"/>
  <c r="BF45"/>
  <c r="BE45"/>
  <c r="BD45"/>
  <c r="BC45"/>
  <c r="BB45"/>
  <c r="BA45"/>
  <c r="AZ45"/>
  <c r="AY45"/>
  <c r="AX45"/>
  <c r="AW45"/>
  <c r="AV45"/>
  <c r="AU45"/>
  <c r="AT45"/>
  <c r="AS45"/>
  <c r="AR45"/>
  <c r="AQ45"/>
  <c r="AP45"/>
  <c r="AO45"/>
  <c r="AN45"/>
  <c r="AM45"/>
  <c r="AL45"/>
  <c r="AK45"/>
  <c r="Z45"/>
  <c r="Y45"/>
  <c r="X45"/>
  <c r="W45"/>
  <c r="V45"/>
  <c r="U45"/>
  <c r="T45"/>
  <c r="S45"/>
  <c r="R45"/>
  <c r="Q45"/>
  <c r="P45"/>
  <c r="O45"/>
  <c r="N45"/>
  <c r="M45"/>
  <c r="L45"/>
  <c r="K45"/>
  <c r="J45"/>
  <c r="I45"/>
  <c r="H45"/>
  <c r="G45"/>
  <c r="F45"/>
  <c r="E45"/>
  <c r="D45"/>
  <c r="BU33" l="1"/>
  <c r="R154" i="140"/>
  <c r="BT33" i="217"/>
  <c r="CG33"/>
  <c r="BR33"/>
  <c r="BZ33"/>
  <c r="K11" i="219"/>
  <c r="BN36" i="218"/>
  <c r="AC24"/>
  <c r="AC36"/>
  <c r="AG24"/>
  <c r="BI44" i="217"/>
  <c r="BM44" s="1"/>
  <c r="AB44"/>
  <c r="AF44" s="1"/>
  <c r="BN24" i="218"/>
  <c r="BH44" i="217"/>
  <c r="BL44" s="1"/>
  <c r="BJ36" i="218"/>
  <c r="AA44" i="217"/>
  <c r="AE44" s="1"/>
  <c r="AG44" s="1"/>
  <c r="BJ24" i="218"/>
  <c r="AG36"/>
  <c r="BC78"/>
  <c r="V78"/>
  <c r="BC75"/>
  <c r="AX75"/>
  <c r="AW75"/>
  <c r="V75"/>
  <c r="Q75"/>
  <c r="P75"/>
  <c r="BG67"/>
  <c r="BF67"/>
  <c r="BE67"/>
  <c r="BD67"/>
  <c r="BC67"/>
  <c r="AZ67"/>
  <c r="AY67"/>
  <c r="AX67"/>
  <c r="AW67"/>
  <c r="AV67"/>
  <c r="AU67"/>
  <c r="AS67"/>
  <c r="AR67"/>
  <c r="AQ67"/>
  <c r="AP67"/>
  <c r="AO67"/>
  <c r="AN67"/>
  <c r="AM67"/>
  <c r="AL67"/>
  <c r="AK67"/>
  <c r="Z67"/>
  <c r="Y67"/>
  <c r="X67"/>
  <c r="W67"/>
  <c r="V67"/>
  <c r="CE71"/>
  <c r="S67"/>
  <c r="R67"/>
  <c r="Q67"/>
  <c r="P67"/>
  <c r="O67"/>
  <c r="N67"/>
  <c r="M67"/>
  <c r="L67"/>
  <c r="K67"/>
  <c r="J67"/>
  <c r="I67"/>
  <c r="H67"/>
  <c r="G67"/>
  <c r="F67"/>
  <c r="E67"/>
  <c r="D67"/>
  <c r="BG65"/>
  <c r="BF65"/>
  <c r="BE65"/>
  <c r="BD65"/>
  <c r="BC65"/>
  <c r="AZ65"/>
  <c r="AY65"/>
  <c r="AX65"/>
  <c r="AW65"/>
  <c r="AV65"/>
  <c r="AU65"/>
  <c r="AS65"/>
  <c r="AR65"/>
  <c r="AQ65"/>
  <c r="AP65"/>
  <c r="AO65"/>
  <c r="AN65"/>
  <c r="AM65"/>
  <c r="AL65"/>
  <c r="AK65"/>
  <c r="Z65"/>
  <c r="Y65"/>
  <c r="X65"/>
  <c r="W65"/>
  <c r="V65"/>
  <c r="T65"/>
  <c r="S65"/>
  <c r="R65"/>
  <c r="Q65"/>
  <c r="P65"/>
  <c r="O65"/>
  <c r="N65"/>
  <c r="M65"/>
  <c r="L65"/>
  <c r="BX67" s="1"/>
  <c r="K65"/>
  <c r="J65"/>
  <c r="I65"/>
  <c r="H65"/>
  <c r="G65"/>
  <c r="F65"/>
  <c r="E65"/>
  <c r="D65"/>
  <c r="BG63"/>
  <c r="BF63"/>
  <c r="BE63"/>
  <c r="BD63"/>
  <c r="BC63"/>
  <c r="AZ63"/>
  <c r="AY63"/>
  <c r="AX63"/>
  <c r="AW63"/>
  <c r="AV63"/>
  <c r="AU63"/>
  <c r="AS63"/>
  <c r="AR63"/>
  <c r="AQ63"/>
  <c r="AP63"/>
  <c r="AO63"/>
  <c r="AN63"/>
  <c r="AM63"/>
  <c r="AL63"/>
  <c r="AK63"/>
  <c r="Z63"/>
  <c r="Y63"/>
  <c r="X63"/>
  <c r="W63"/>
  <c r="V63"/>
  <c r="T63"/>
  <c r="S63"/>
  <c r="R63"/>
  <c r="Q63"/>
  <c r="P63"/>
  <c r="O63"/>
  <c r="N63"/>
  <c r="M63"/>
  <c r="L63"/>
  <c r="K63"/>
  <c r="J63"/>
  <c r="I63"/>
  <c r="H63"/>
  <c r="G63"/>
  <c r="F63"/>
  <c r="E63"/>
  <c r="D63"/>
  <c r="BG61"/>
  <c r="BF61"/>
  <c r="BE61"/>
  <c r="BD61"/>
  <c r="BC61"/>
  <c r="AZ61"/>
  <c r="AY61"/>
  <c r="AX61"/>
  <c r="AW61"/>
  <c r="AV61"/>
  <c r="AU61"/>
  <c r="AS61"/>
  <c r="AR61"/>
  <c r="AQ61"/>
  <c r="AP61"/>
  <c r="AO61"/>
  <c r="AN61"/>
  <c r="AM61"/>
  <c r="AL61"/>
  <c r="AK61"/>
  <c r="Z61"/>
  <c r="Y61"/>
  <c r="X61"/>
  <c r="W61"/>
  <c r="V61"/>
  <c r="T61"/>
  <c r="S61"/>
  <c r="R61"/>
  <c r="Q61"/>
  <c r="P61"/>
  <c r="O61"/>
  <c r="N61"/>
  <c r="M61"/>
  <c r="L61"/>
  <c r="K61"/>
  <c r="BW49" s="1"/>
  <c r="J61"/>
  <c r="I61"/>
  <c r="H61"/>
  <c r="G61"/>
  <c r="F61"/>
  <c r="E61"/>
  <c r="D61"/>
  <c r="BG59"/>
  <c r="BF59"/>
  <c r="BE59"/>
  <c r="BD59"/>
  <c r="BC59"/>
  <c r="AZ59"/>
  <c r="AY59"/>
  <c r="AX59"/>
  <c r="AW59"/>
  <c r="AV59"/>
  <c r="AU59"/>
  <c r="AS59"/>
  <c r="AR59"/>
  <c r="AQ59"/>
  <c r="AP59"/>
  <c r="AO59"/>
  <c r="AN59"/>
  <c r="AM59"/>
  <c r="AL59"/>
  <c r="AK59"/>
  <c r="Z59"/>
  <c r="Y59"/>
  <c r="X59"/>
  <c r="W59"/>
  <c r="V59"/>
  <c r="T59"/>
  <c r="S59"/>
  <c r="R59"/>
  <c r="Q59"/>
  <c r="P59"/>
  <c r="O59"/>
  <c r="N59"/>
  <c r="M59"/>
  <c r="L59"/>
  <c r="BX61" s="1"/>
  <c r="K59"/>
  <c r="BW61" s="1"/>
  <c r="J59"/>
  <c r="I59"/>
  <c r="H59"/>
  <c r="G59"/>
  <c r="F59"/>
  <c r="E59"/>
  <c r="D59"/>
  <c r="BG55"/>
  <c r="BF55"/>
  <c r="BE55"/>
  <c r="BD55"/>
  <c r="BC55"/>
  <c r="AZ55"/>
  <c r="AY55"/>
  <c r="AX55"/>
  <c r="AW55"/>
  <c r="AV55"/>
  <c r="AU55"/>
  <c r="AS55"/>
  <c r="AR55"/>
  <c r="AQ55"/>
  <c r="AP55"/>
  <c r="AO55"/>
  <c r="AN55"/>
  <c r="AM55"/>
  <c r="AL55"/>
  <c r="AK55"/>
  <c r="Z55"/>
  <c r="Y55"/>
  <c r="X55"/>
  <c r="W55"/>
  <c r="V55"/>
  <c r="T55"/>
  <c r="S55"/>
  <c r="R55"/>
  <c r="Q55"/>
  <c r="P55"/>
  <c r="O55"/>
  <c r="N55"/>
  <c r="M55"/>
  <c r="L55"/>
  <c r="K55"/>
  <c r="BW47" s="1"/>
  <c r="J55"/>
  <c r="I55"/>
  <c r="H55"/>
  <c r="G55"/>
  <c r="F55"/>
  <c r="E55"/>
  <c r="D55"/>
  <c r="BG53"/>
  <c r="BF53"/>
  <c r="BE53"/>
  <c r="BD53"/>
  <c r="BC53"/>
  <c r="AZ53"/>
  <c r="AY53"/>
  <c r="AX53"/>
  <c r="AW53"/>
  <c r="AV53"/>
  <c r="AU53"/>
  <c r="AS53"/>
  <c r="AR53"/>
  <c r="AQ53"/>
  <c r="AP53"/>
  <c r="AO53"/>
  <c r="AN53"/>
  <c r="AM53"/>
  <c r="AL53"/>
  <c r="AK53"/>
  <c r="Z53"/>
  <c r="Y53"/>
  <c r="X53"/>
  <c r="W53"/>
  <c r="V53"/>
  <c r="T53"/>
  <c r="S53"/>
  <c r="R53"/>
  <c r="Q53"/>
  <c r="P53"/>
  <c r="O53"/>
  <c r="N53"/>
  <c r="M53"/>
  <c r="L53"/>
  <c r="BX45" s="1"/>
  <c r="K53"/>
  <c r="BW45" s="1"/>
  <c r="J53"/>
  <c r="I53"/>
  <c r="H53"/>
  <c r="G53"/>
  <c r="F53"/>
  <c r="E53"/>
  <c r="D53"/>
  <c r="BG51"/>
  <c r="BF51"/>
  <c r="BE51"/>
  <c r="BD51"/>
  <c r="BC51"/>
  <c r="AZ51"/>
  <c r="AY51"/>
  <c r="AX51"/>
  <c r="AW51"/>
  <c r="AV51"/>
  <c r="AU51"/>
  <c r="AS51"/>
  <c r="AR51"/>
  <c r="AQ51"/>
  <c r="AP51"/>
  <c r="AO51"/>
  <c r="AN51"/>
  <c r="AM51"/>
  <c r="AL51"/>
  <c r="AK51"/>
  <c r="Z51"/>
  <c r="Y51"/>
  <c r="X51"/>
  <c r="W51"/>
  <c r="V51"/>
  <c r="S51"/>
  <c r="R51"/>
  <c r="Q51"/>
  <c r="P51"/>
  <c r="O51"/>
  <c r="N51"/>
  <c r="M51"/>
  <c r="L51"/>
  <c r="K51"/>
  <c r="J51"/>
  <c r="I51"/>
  <c r="H51"/>
  <c r="G51"/>
  <c r="F51"/>
  <c r="E51"/>
  <c r="D51"/>
  <c r="BG49"/>
  <c r="BF49"/>
  <c r="BE49"/>
  <c r="BD49"/>
  <c r="BC49"/>
  <c r="AZ49"/>
  <c r="AY49"/>
  <c r="AX49"/>
  <c r="AW49"/>
  <c r="AV49"/>
  <c r="AU49"/>
  <c r="AS49"/>
  <c r="AR49"/>
  <c r="AQ49"/>
  <c r="AP49"/>
  <c r="AO49"/>
  <c r="AN49"/>
  <c r="AM49"/>
  <c r="AL49"/>
  <c r="AK49"/>
  <c r="Z49"/>
  <c r="Y49"/>
  <c r="X49"/>
  <c r="W49"/>
  <c r="V49"/>
  <c r="T49"/>
  <c r="S49"/>
  <c r="R49"/>
  <c r="Q49"/>
  <c r="P49"/>
  <c r="O49"/>
  <c r="N49"/>
  <c r="M49"/>
  <c r="L49"/>
  <c r="K49"/>
  <c r="J49"/>
  <c r="I49"/>
  <c r="H49"/>
  <c r="G49"/>
  <c r="F49"/>
  <c r="E49"/>
  <c r="D49"/>
  <c r="BG47"/>
  <c r="BF47"/>
  <c r="BE47"/>
  <c r="BD47"/>
  <c r="BC47"/>
  <c r="AZ47"/>
  <c r="AY47"/>
  <c r="AX47"/>
  <c r="AW47"/>
  <c r="AV47"/>
  <c r="AU47"/>
  <c r="AS47"/>
  <c r="AR47"/>
  <c r="AQ47"/>
  <c r="AP47"/>
  <c r="AO47"/>
  <c r="AN47"/>
  <c r="AM47"/>
  <c r="AL47"/>
  <c r="AK47"/>
  <c r="Z47"/>
  <c r="Y47"/>
  <c r="X47"/>
  <c r="W47"/>
  <c r="V47"/>
  <c r="T47"/>
  <c r="CE39" s="1"/>
  <c r="S47"/>
  <c r="R47"/>
  <c r="Q47"/>
  <c r="P47"/>
  <c r="O47"/>
  <c r="N47"/>
  <c r="M47"/>
  <c r="L47"/>
  <c r="BX39" s="1"/>
  <c r="K47"/>
  <c r="J47"/>
  <c r="I47"/>
  <c r="H47"/>
  <c r="G47"/>
  <c r="F47"/>
  <c r="E47"/>
  <c r="D47"/>
  <c r="BG45"/>
  <c r="BF45"/>
  <c r="BE45"/>
  <c r="BD45"/>
  <c r="BC45"/>
  <c r="AZ45"/>
  <c r="AY45"/>
  <c r="AX45"/>
  <c r="AW45"/>
  <c r="AV45"/>
  <c r="AU45"/>
  <c r="AS45"/>
  <c r="AR45"/>
  <c r="AQ45"/>
  <c r="AP45"/>
  <c r="AO45"/>
  <c r="AN45"/>
  <c r="AM45"/>
  <c r="AL45"/>
  <c r="AK45"/>
  <c r="Z45"/>
  <c r="Y45"/>
  <c r="X45"/>
  <c r="W45"/>
  <c r="V45"/>
  <c r="T45"/>
  <c r="S45"/>
  <c r="R45"/>
  <c r="Q45"/>
  <c r="P45"/>
  <c r="O45"/>
  <c r="N45"/>
  <c r="M45"/>
  <c r="L45"/>
  <c r="K45"/>
  <c r="J45"/>
  <c r="I45"/>
  <c r="H45"/>
  <c r="G45"/>
  <c r="F45"/>
  <c r="E45"/>
  <c r="D45"/>
  <c r="BR37" s="1"/>
  <c r="BG43"/>
  <c r="BF43"/>
  <c r="BE43"/>
  <c r="BD43"/>
  <c r="BC43"/>
  <c r="AZ43"/>
  <c r="AY43"/>
  <c r="AX43"/>
  <c r="AW43"/>
  <c r="AV43"/>
  <c r="AU43"/>
  <c r="AS43"/>
  <c r="AR43"/>
  <c r="AQ43"/>
  <c r="AP43"/>
  <c r="AO43"/>
  <c r="AN43"/>
  <c r="AM43"/>
  <c r="AL43"/>
  <c r="AK43"/>
  <c r="Z43"/>
  <c r="Y43"/>
  <c r="X43"/>
  <c r="W43"/>
  <c r="V43"/>
  <c r="T43"/>
  <c r="S43"/>
  <c r="R43"/>
  <c r="Q43"/>
  <c r="P43"/>
  <c r="O43"/>
  <c r="N43"/>
  <c r="M43"/>
  <c r="BY35" s="1"/>
  <c r="K43"/>
  <c r="J43"/>
  <c r="I43"/>
  <c r="H43"/>
  <c r="G43"/>
  <c r="F43"/>
  <c r="E43"/>
  <c r="D43"/>
  <c r="BG41"/>
  <c r="BF41"/>
  <c r="BE41"/>
  <c r="BD41"/>
  <c r="BC41"/>
  <c r="AZ41"/>
  <c r="AY41"/>
  <c r="AX41"/>
  <c r="AW41"/>
  <c r="AV41"/>
  <c r="AU41"/>
  <c r="AS41"/>
  <c r="AR41"/>
  <c r="AQ41"/>
  <c r="AP41"/>
  <c r="AO41"/>
  <c r="AN41"/>
  <c r="AM41"/>
  <c r="AL41"/>
  <c r="BS33" s="1"/>
  <c r="AK41"/>
  <c r="Z41"/>
  <c r="Y41"/>
  <c r="X41"/>
  <c r="W41"/>
  <c r="V41"/>
  <c r="T41"/>
  <c r="S41"/>
  <c r="R41"/>
  <c r="Q41"/>
  <c r="P41"/>
  <c r="O41"/>
  <c r="N41"/>
  <c r="M41"/>
  <c r="L41"/>
  <c r="K41"/>
  <c r="I41"/>
  <c r="H41"/>
  <c r="G41"/>
  <c r="F41"/>
  <c r="D41"/>
  <c r="BG39"/>
  <c r="BF39"/>
  <c r="BE39"/>
  <c r="BD39"/>
  <c r="BC39"/>
  <c r="AZ39"/>
  <c r="AY39"/>
  <c r="AX39"/>
  <c r="AW39"/>
  <c r="AV39"/>
  <c r="AU39"/>
  <c r="AS39"/>
  <c r="AR39"/>
  <c r="AQ39"/>
  <c r="AP39"/>
  <c r="AO39"/>
  <c r="AN39"/>
  <c r="AM39"/>
  <c r="AL39"/>
  <c r="AK39"/>
  <c r="Z39"/>
  <c r="Y39"/>
  <c r="X39"/>
  <c r="W39"/>
  <c r="V39"/>
  <c r="T39"/>
  <c r="CE29" s="1"/>
  <c r="S39"/>
  <c r="R39"/>
  <c r="Q39"/>
  <c r="P39"/>
  <c r="O39"/>
  <c r="N39"/>
  <c r="M39"/>
  <c r="BY29" s="1"/>
  <c r="L39"/>
  <c r="BW29"/>
  <c r="J39"/>
  <c r="I39"/>
  <c r="H39"/>
  <c r="G39"/>
  <c r="F39"/>
  <c r="E39"/>
  <c r="D39"/>
  <c r="BR29" s="1"/>
  <c r="BG35"/>
  <c r="BF35"/>
  <c r="BE35"/>
  <c r="BD35"/>
  <c r="BC35"/>
  <c r="AZ35"/>
  <c r="AY35"/>
  <c r="AX35"/>
  <c r="AW35"/>
  <c r="AV35"/>
  <c r="AU35"/>
  <c r="AS35"/>
  <c r="AR35"/>
  <c r="AQ35"/>
  <c r="AP35"/>
  <c r="AO35"/>
  <c r="AN35"/>
  <c r="AM35"/>
  <c r="AL35"/>
  <c r="AK35"/>
  <c r="Z35"/>
  <c r="Y35"/>
  <c r="X35"/>
  <c r="W35"/>
  <c r="V35"/>
  <c r="T35"/>
  <c r="CE25" s="1"/>
  <c r="S35"/>
  <c r="R35"/>
  <c r="Q35"/>
  <c r="P35"/>
  <c r="O35"/>
  <c r="N35"/>
  <c r="M35"/>
  <c r="BY25" s="1"/>
  <c r="L35"/>
  <c r="BX25" s="1"/>
  <c r="K35"/>
  <c r="BW25" s="1"/>
  <c r="J35"/>
  <c r="I35"/>
  <c r="H35"/>
  <c r="G35"/>
  <c r="F35"/>
  <c r="E35"/>
  <c r="D35"/>
  <c r="BG33"/>
  <c r="BF33"/>
  <c r="BE33"/>
  <c r="BD33"/>
  <c r="BC33"/>
  <c r="AZ33"/>
  <c r="AY33"/>
  <c r="AX33"/>
  <c r="AW33"/>
  <c r="AV33"/>
  <c r="AU33"/>
  <c r="AS33"/>
  <c r="AR33"/>
  <c r="AQ33"/>
  <c r="AP33"/>
  <c r="AO33"/>
  <c r="AN33"/>
  <c r="AM33"/>
  <c r="AL33"/>
  <c r="AK33"/>
  <c r="Z33"/>
  <c r="Y33"/>
  <c r="X33"/>
  <c r="W33"/>
  <c r="V33"/>
  <c r="T33"/>
  <c r="S33"/>
  <c r="R33"/>
  <c r="Q33"/>
  <c r="P33"/>
  <c r="O33"/>
  <c r="N33"/>
  <c r="M33"/>
  <c r="L33"/>
  <c r="K33"/>
  <c r="J33"/>
  <c r="I33"/>
  <c r="H33"/>
  <c r="G33"/>
  <c r="F33"/>
  <c r="BT23" s="1"/>
  <c r="E33"/>
  <c r="BR23"/>
  <c r="BG29"/>
  <c r="BF29"/>
  <c r="BE29"/>
  <c r="BD29"/>
  <c r="BC29"/>
  <c r="AZ29"/>
  <c r="AY29"/>
  <c r="AX29"/>
  <c r="AW29"/>
  <c r="AV29"/>
  <c r="AU29"/>
  <c r="AS29"/>
  <c r="AR29"/>
  <c r="AQ29"/>
  <c r="AP29"/>
  <c r="AO29"/>
  <c r="AN29"/>
  <c r="AM29"/>
  <c r="AL29"/>
  <c r="AK29"/>
  <c r="Z29"/>
  <c r="Y29"/>
  <c r="X29"/>
  <c r="W29"/>
  <c r="V29"/>
  <c r="T29"/>
  <c r="S29"/>
  <c r="R29"/>
  <c r="Q29"/>
  <c r="P29"/>
  <c r="O29"/>
  <c r="N29"/>
  <c r="M29"/>
  <c r="L29"/>
  <c r="K29"/>
  <c r="BW21" s="1"/>
  <c r="J29"/>
  <c r="I29"/>
  <c r="H29"/>
  <c r="G29"/>
  <c r="F29"/>
  <c r="D29"/>
  <c r="BG27"/>
  <c r="BF27"/>
  <c r="BE27"/>
  <c r="BD27"/>
  <c r="BC27"/>
  <c r="AZ27"/>
  <c r="AY27"/>
  <c r="AX27"/>
  <c r="AW27"/>
  <c r="AV27"/>
  <c r="AU27"/>
  <c r="AS27"/>
  <c r="AR27"/>
  <c r="AQ27"/>
  <c r="AP27"/>
  <c r="AO27"/>
  <c r="AN27"/>
  <c r="AM27"/>
  <c r="AL27"/>
  <c r="AK27"/>
  <c r="Z27"/>
  <c r="Y27"/>
  <c r="X27"/>
  <c r="W27"/>
  <c r="V27"/>
  <c r="T27"/>
  <c r="CE19" s="1"/>
  <c r="S27"/>
  <c r="R27"/>
  <c r="Q27"/>
  <c r="P27"/>
  <c r="O27"/>
  <c r="N27"/>
  <c r="M27"/>
  <c r="L27"/>
  <c r="K27"/>
  <c r="J27"/>
  <c r="I27"/>
  <c r="H27"/>
  <c r="G27"/>
  <c r="F27"/>
  <c r="E27"/>
  <c r="D27"/>
  <c r="BR19" s="1"/>
  <c r="BG23"/>
  <c r="BF23"/>
  <c r="BE23"/>
  <c r="BD23"/>
  <c r="BC23"/>
  <c r="AZ23"/>
  <c r="AY23"/>
  <c r="AX23"/>
  <c r="AW23"/>
  <c r="AV23"/>
  <c r="AU23"/>
  <c r="AS23"/>
  <c r="AR23"/>
  <c r="AQ23"/>
  <c r="AP23"/>
  <c r="AO23"/>
  <c r="AN23"/>
  <c r="AM23"/>
  <c r="AL23"/>
  <c r="AK23"/>
  <c r="Z23"/>
  <c r="Y23"/>
  <c r="X23"/>
  <c r="W23"/>
  <c r="V23"/>
  <c r="T23"/>
  <c r="S23"/>
  <c r="Q23"/>
  <c r="P23"/>
  <c r="CB15" s="1"/>
  <c r="O23"/>
  <c r="N23"/>
  <c r="M23"/>
  <c r="L23"/>
  <c r="K23"/>
  <c r="J23"/>
  <c r="I23"/>
  <c r="H23"/>
  <c r="G23"/>
  <c r="F23"/>
  <c r="E23"/>
  <c r="D23"/>
  <c r="BG21"/>
  <c r="BF21"/>
  <c r="BE21"/>
  <c r="BD21"/>
  <c r="BC21"/>
  <c r="AZ21"/>
  <c r="AY21"/>
  <c r="AX21"/>
  <c r="AW21"/>
  <c r="AV21"/>
  <c r="AU21"/>
  <c r="AS21"/>
  <c r="AR21"/>
  <c r="AQ21"/>
  <c r="AP21"/>
  <c r="AO21"/>
  <c r="AN21"/>
  <c r="AM21"/>
  <c r="AL21"/>
  <c r="AK21"/>
  <c r="Z21"/>
  <c r="Y21"/>
  <c r="X21"/>
  <c r="W21"/>
  <c r="V21"/>
  <c r="T21"/>
  <c r="S21"/>
  <c r="R21"/>
  <c r="Q21"/>
  <c r="P21"/>
  <c r="O21"/>
  <c r="N21"/>
  <c r="M21"/>
  <c r="K21"/>
  <c r="J21"/>
  <c r="I21"/>
  <c r="H21"/>
  <c r="G21"/>
  <c r="F21"/>
  <c r="E21"/>
  <c r="D21"/>
  <c r="BK20"/>
  <c r="AT73" i="217"/>
  <c r="AT63"/>
  <c r="AT61"/>
  <c r="AT59"/>
  <c r="AT53"/>
  <c r="AT51"/>
  <c r="AT47"/>
  <c r="AT41"/>
  <c r="AT39"/>
  <c r="AT37"/>
  <c r="AT35"/>
  <c r="AT33"/>
  <c r="AT31"/>
  <c r="AT29"/>
  <c r="AT27"/>
  <c r="AT25"/>
  <c r="AT23"/>
  <c r="AT21"/>
  <c r="AS73"/>
  <c r="AS63"/>
  <c r="AS61"/>
  <c r="AS59"/>
  <c r="AS53"/>
  <c r="AS51"/>
  <c r="AS47"/>
  <c r="AS41"/>
  <c r="AS39"/>
  <c r="AS37"/>
  <c r="AS35"/>
  <c r="AS33"/>
  <c r="AS31"/>
  <c r="AS29"/>
  <c r="AS27"/>
  <c r="AS25"/>
  <c r="AS23"/>
  <c r="AS21"/>
  <c r="BC79"/>
  <c r="V79"/>
  <c r="BG73"/>
  <c r="BF73"/>
  <c r="BE73"/>
  <c r="BD73"/>
  <c r="BC73"/>
  <c r="BB73"/>
  <c r="BA73"/>
  <c r="AZ73"/>
  <c r="AY73"/>
  <c r="AX73"/>
  <c r="AW73"/>
  <c r="AV73"/>
  <c r="AU73"/>
  <c r="AR73"/>
  <c r="AQ73"/>
  <c r="AP73"/>
  <c r="AO73"/>
  <c r="AN73"/>
  <c r="AM73"/>
  <c r="AL73"/>
  <c r="AK73"/>
  <c r="Z73"/>
  <c r="Y73"/>
  <c r="X73"/>
  <c r="W73"/>
  <c r="V73"/>
  <c r="U73"/>
  <c r="T73"/>
  <c r="S73"/>
  <c r="R73"/>
  <c r="Q73"/>
  <c r="P73"/>
  <c r="O73"/>
  <c r="N73"/>
  <c r="M73"/>
  <c r="L73"/>
  <c r="K73"/>
  <c r="J73"/>
  <c r="I73"/>
  <c r="H73"/>
  <c r="G73"/>
  <c r="F73"/>
  <c r="E73"/>
  <c r="D73"/>
  <c r="BG63"/>
  <c r="BF63"/>
  <c r="BE63"/>
  <c r="BD63"/>
  <c r="BC63"/>
  <c r="BB63"/>
  <c r="BA63"/>
  <c r="AZ63"/>
  <c r="AY63"/>
  <c r="AX63"/>
  <c r="AW63"/>
  <c r="AV63"/>
  <c r="AU63"/>
  <c r="AR63"/>
  <c r="AQ63"/>
  <c r="AP63"/>
  <c r="AO63"/>
  <c r="AN63"/>
  <c r="AM63"/>
  <c r="AL63"/>
  <c r="AK63"/>
  <c r="Z63"/>
  <c r="Y63"/>
  <c r="X63"/>
  <c r="W63"/>
  <c r="V63"/>
  <c r="U63"/>
  <c r="T63"/>
  <c r="S63"/>
  <c r="R63"/>
  <c r="Q63"/>
  <c r="P63"/>
  <c r="O63"/>
  <c r="N63"/>
  <c r="M63"/>
  <c r="L63"/>
  <c r="BZ47" s="1"/>
  <c r="K63"/>
  <c r="J63"/>
  <c r="I63"/>
  <c r="H63"/>
  <c r="G63"/>
  <c r="F63"/>
  <c r="E63"/>
  <c r="D63"/>
  <c r="BG61"/>
  <c r="BF61"/>
  <c r="BE61"/>
  <c r="BD61"/>
  <c r="BC61"/>
  <c r="BB61"/>
  <c r="BA61"/>
  <c r="AZ61"/>
  <c r="AY61"/>
  <c r="AX61"/>
  <c r="AW61"/>
  <c r="AV61"/>
  <c r="AU61"/>
  <c r="AR61"/>
  <c r="AQ61"/>
  <c r="AP61"/>
  <c r="AO61"/>
  <c r="AN61"/>
  <c r="AM61"/>
  <c r="AL61"/>
  <c r="AK61"/>
  <c r="Z61"/>
  <c r="Y61"/>
  <c r="X61"/>
  <c r="W61"/>
  <c r="V61"/>
  <c r="U61"/>
  <c r="T61"/>
  <c r="S61"/>
  <c r="R61"/>
  <c r="Q61"/>
  <c r="P61"/>
  <c r="O61"/>
  <c r="N61"/>
  <c r="M61"/>
  <c r="L61"/>
  <c r="K61"/>
  <c r="J61"/>
  <c r="I61"/>
  <c r="H61"/>
  <c r="G61"/>
  <c r="F61"/>
  <c r="E61"/>
  <c r="D61"/>
  <c r="BG59"/>
  <c r="BF59"/>
  <c r="BE59"/>
  <c r="BD59"/>
  <c r="BC59"/>
  <c r="BB59"/>
  <c r="BA59"/>
  <c r="AZ59"/>
  <c r="AY59"/>
  <c r="AX59"/>
  <c r="AW59"/>
  <c r="AV59"/>
  <c r="AU59"/>
  <c r="AR59"/>
  <c r="AQ59"/>
  <c r="AP59"/>
  <c r="AO59"/>
  <c r="AN59"/>
  <c r="AM59"/>
  <c r="AL59"/>
  <c r="AK59"/>
  <c r="Z59"/>
  <c r="Y59"/>
  <c r="X59"/>
  <c r="W59"/>
  <c r="V59"/>
  <c r="U59"/>
  <c r="T59"/>
  <c r="S59"/>
  <c r="R59"/>
  <c r="Q59"/>
  <c r="P59"/>
  <c r="O59"/>
  <c r="N59"/>
  <c r="M59"/>
  <c r="L59"/>
  <c r="BZ63" s="1"/>
  <c r="K59"/>
  <c r="J59"/>
  <c r="I59"/>
  <c r="H59"/>
  <c r="G59"/>
  <c r="F59"/>
  <c r="E59"/>
  <c r="D59"/>
  <c r="CG41"/>
  <c r="CA41"/>
  <c r="BY41"/>
  <c r="BG53"/>
  <c r="BF53"/>
  <c r="BE53"/>
  <c r="BD53"/>
  <c r="BC53"/>
  <c r="BB53"/>
  <c r="BA53"/>
  <c r="AZ53"/>
  <c r="AY53"/>
  <c r="AX53"/>
  <c r="AW53"/>
  <c r="AV53"/>
  <c r="AU53"/>
  <c r="AR53"/>
  <c r="BY39" s="1"/>
  <c r="AQ53"/>
  <c r="AP53"/>
  <c r="AO53"/>
  <c r="AN53"/>
  <c r="AM53"/>
  <c r="AL53"/>
  <c r="AK53"/>
  <c r="Z53"/>
  <c r="Y53"/>
  <c r="X53"/>
  <c r="W53"/>
  <c r="V53"/>
  <c r="U53"/>
  <c r="T53"/>
  <c r="S53"/>
  <c r="R53"/>
  <c r="Q53"/>
  <c r="P53"/>
  <c r="O53"/>
  <c r="N53"/>
  <c r="M53"/>
  <c r="L53"/>
  <c r="BZ39" s="1"/>
  <c r="J53"/>
  <c r="I53"/>
  <c r="H53"/>
  <c r="G53"/>
  <c r="F53"/>
  <c r="E53"/>
  <c r="D53"/>
  <c r="BG51"/>
  <c r="BF51"/>
  <c r="BE51"/>
  <c r="BD51"/>
  <c r="BC51"/>
  <c r="BB51"/>
  <c r="BA51"/>
  <c r="CG37" s="1"/>
  <c r="AZ51"/>
  <c r="AY51"/>
  <c r="AX51"/>
  <c r="AW51"/>
  <c r="AV51"/>
  <c r="AU51"/>
  <c r="AR51"/>
  <c r="AQ51"/>
  <c r="AP51"/>
  <c r="AO51"/>
  <c r="AN51"/>
  <c r="AM51"/>
  <c r="AL51"/>
  <c r="AK51"/>
  <c r="Z51"/>
  <c r="Y51"/>
  <c r="X51"/>
  <c r="W51"/>
  <c r="V51"/>
  <c r="U51"/>
  <c r="S51"/>
  <c r="R51"/>
  <c r="Q51"/>
  <c r="P51"/>
  <c r="O51"/>
  <c r="N51"/>
  <c r="CB37" s="1"/>
  <c r="M51"/>
  <c r="CA37" s="1"/>
  <c r="L51"/>
  <c r="K51"/>
  <c r="J51"/>
  <c r="I51"/>
  <c r="H51"/>
  <c r="G51"/>
  <c r="F51"/>
  <c r="E51"/>
  <c r="D51"/>
  <c r="BG47"/>
  <c r="BF47"/>
  <c r="BE47"/>
  <c r="BD47"/>
  <c r="BC47"/>
  <c r="BB47"/>
  <c r="BA47"/>
  <c r="AZ47"/>
  <c r="AY47"/>
  <c r="AX47"/>
  <c r="AW47"/>
  <c r="AV47"/>
  <c r="AU47"/>
  <c r="AR47"/>
  <c r="AQ47"/>
  <c r="AP47"/>
  <c r="AO47"/>
  <c r="AN47"/>
  <c r="AM47"/>
  <c r="AL47"/>
  <c r="AK47"/>
  <c r="Z47"/>
  <c r="Y47"/>
  <c r="X47"/>
  <c r="W47"/>
  <c r="V47"/>
  <c r="U47"/>
  <c r="T47"/>
  <c r="S47"/>
  <c r="R47"/>
  <c r="Q47"/>
  <c r="P47"/>
  <c r="O47"/>
  <c r="N47"/>
  <c r="M47"/>
  <c r="L47"/>
  <c r="BZ35" s="1"/>
  <c r="K47"/>
  <c r="J47"/>
  <c r="I47"/>
  <c r="H47"/>
  <c r="G47"/>
  <c r="F47"/>
  <c r="E47"/>
  <c r="D47"/>
  <c r="BG41"/>
  <c r="BF41"/>
  <c r="BE41"/>
  <c r="BD41"/>
  <c r="BC41"/>
  <c r="BB41"/>
  <c r="BA41"/>
  <c r="AZ41"/>
  <c r="AY41"/>
  <c r="AX41"/>
  <c r="AW41"/>
  <c r="AV41"/>
  <c r="AU41"/>
  <c r="AR41"/>
  <c r="AQ41"/>
  <c r="AP41"/>
  <c r="AO41"/>
  <c r="AN41"/>
  <c r="AM41"/>
  <c r="AL41"/>
  <c r="AK41"/>
  <c r="Z41"/>
  <c r="Y41"/>
  <c r="X41"/>
  <c r="W41"/>
  <c r="V41"/>
  <c r="U41"/>
  <c r="T41"/>
  <c r="S41"/>
  <c r="R41"/>
  <c r="Q41"/>
  <c r="P41"/>
  <c r="O41"/>
  <c r="N41"/>
  <c r="M41"/>
  <c r="L41"/>
  <c r="K41"/>
  <c r="J41"/>
  <c r="I41"/>
  <c r="H41"/>
  <c r="G41"/>
  <c r="F41"/>
  <c r="E41"/>
  <c r="D41"/>
  <c r="BG39"/>
  <c r="BF39"/>
  <c r="BE39"/>
  <c r="BD39"/>
  <c r="BC39"/>
  <c r="BB39"/>
  <c r="BA39"/>
  <c r="AZ39"/>
  <c r="AY39"/>
  <c r="AX39"/>
  <c r="AW39"/>
  <c r="AV39"/>
  <c r="AU39"/>
  <c r="AR39"/>
  <c r="AQ39"/>
  <c r="AP39"/>
  <c r="AO39"/>
  <c r="AN39"/>
  <c r="AM39"/>
  <c r="AL39"/>
  <c r="AK39"/>
  <c r="Z39"/>
  <c r="Y39"/>
  <c r="X39"/>
  <c r="W39"/>
  <c r="V39"/>
  <c r="U39"/>
  <c r="T39"/>
  <c r="S39"/>
  <c r="R39"/>
  <c r="Q39"/>
  <c r="P39"/>
  <c r="O39"/>
  <c r="N39"/>
  <c r="M39"/>
  <c r="L39"/>
  <c r="BZ31" s="1"/>
  <c r="K39"/>
  <c r="J39"/>
  <c r="I39"/>
  <c r="H39"/>
  <c r="G39"/>
  <c r="F39"/>
  <c r="E39"/>
  <c r="D39"/>
  <c r="BG37"/>
  <c r="BF37"/>
  <c r="BE37"/>
  <c r="BD37"/>
  <c r="BC37"/>
  <c r="BB37"/>
  <c r="BA37"/>
  <c r="AZ37"/>
  <c r="AY37"/>
  <c r="AX37"/>
  <c r="AW37"/>
  <c r="AV37"/>
  <c r="AU37"/>
  <c r="AR37"/>
  <c r="AQ37"/>
  <c r="AP37"/>
  <c r="AO37"/>
  <c r="AN37"/>
  <c r="AM37"/>
  <c r="AL37"/>
  <c r="AK37"/>
  <c r="Z37"/>
  <c r="Y37"/>
  <c r="X37"/>
  <c r="W37"/>
  <c r="V37"/>
  <c r="U37"/>
  <c r="T37"/>
  <c r="S37"/>
  <c r="R37"/>
  <c r="Q37"/>
  <c r="P37"/>
  <c r="O37"/>
  <c r="N37"/>
  <c r="M37"/>
  <c r="CA29" s="1"/>
  <c r="L37"/>
  <c r="K37"/>
  <c r="J37"/>
  <c r="I37"/>
  <c r="H37"/>
  <c r="G37"/>
  <c r="E37"/>
  <c r="D37"/>
  <c r="BG35"/>
  <c r="BF35"/>
  <c r="BE35"/>
  <c r="BD35"/>
  <c r="BC35"/>
  <c r="BB35"/>
  <c r="BA35"/>
  <c r="AZ35"/>
  <c r="AY35"/>
  <c r="AX35"/>
  <c r="AW35"/>
  <c r="AV35"/>
  <c r="AU35"/>
  <c r="AR35"/>
  <c r="AQ35"/>
  <c r="AP35"/>
  <c r="AO35"/>
  <c r="AN35"/>
  <c r="AM35"/>
  <c r="AL35"/>
  <c r="AK35"/>
  <c r="Z35"/>
  <c r="Y35"/>
  <c r="X35"/>
  <c r="W35"/>
  <c r="V35"/>
  <c r="U35"/>
  <c r="T35"/>
  <c r="S35"/>
  <c r="R35"/>
  <c r="Q35"/>
  <c r="P35"/>
  <c r="O35"/>
  <c r="N35"/>
  <c r="M35"/>
  <c r="CA27" s="1"/>
  <c r="L35"/>
  <c r="K35"/>
  <c r="J35"/>
  <c r="I35"/>
  <c r="H35"/>
  <c r="G35"/>
  <c r="F35"/>
  <c r="E35"/>
  <c r="D35"/>
  <c r="BG33"/>
  <c r="BF33"/>
  <c r="BE33"/>
  <c r="BD33"/>
  <c r="BC33"/>
  <c r="BB33"/>
  <c r="BA33"/>
  <c r="AZ33"/>
  <c r="AY33"/>
  <c r="AX33"/>
  <c r="AW33"/>
  <c r="AV33"/>
  <c r="AU33"/>
  <c r="AR33"/>
  <c r="AQ33"/>
  <c r="AP33"/>
  <c r="AO33"/>
  <c r="AN33"/>
  <c r="AM33"/>
  <c r="AL33"/>
  <c r="AK33"/>
  <c r="Z33"/>
  <c r="Y33"/>
  <c r="X33"/>
  <c r="W33"/>
  <c r="V33"/>
  <c r="U33"/>
  <c r="T33"/>
  <c r="S33"/>
  <c r="R33"/>
  <c r="Q33"/>
  <c r="P33"/>
  <c r="O33"/>
  <c r="N33"/>
  <c r="M33"/>
  <c r="CA25" s="1"/>
  <c r="L33"/>
  <c r="K33"/>
  <c r="J33"/>
  <c r="I33"/>
  <c r="H33"/>
  <c r="G33"/>
  <c r="F33"/>
  <c r="E33"/>
  <c r="D33"/>
  <c r="BG31"/>
  <c r="BF31"/>
  <c r="BE31"/>
  <c r="BD31"/>
  <c r="BC31"/>
  <c r="BB31"/>
  <c r="BA31"/>
  <c r="AZ31"/>
  <c r="AY31"/>
  <c r="AX31"/>
  <c r="AW31"/>
  <c r="AV31"/>
  <c r="AU31"/>
  <c r="AR31"/>
  <c r="AQ31"/>
  <c r="AP31"/>
  <c r="AO31"/>
  <c r="AN31"/>
  <c r="AM31"/>
  <c r="AL31"/>
  <c r="AK31"/>
  <c r="Z31"/>
  <c r="Y31"/>
  <c r="X31"/>
  <c r="W31"/>
  <c r="V31"/>
  <c r="U31"/>
  <c r="T31"/>
  <c r="S31"/>
  <c r="R31"/>
  <c r="Q31"/>
  <c r="P31"/>
  <c r="O31"/>
  <c r="N31"/>
  <c r="M31"/>
  <c r="CA23" s="1"/>
  <c r="L31"/>
  <c r="K31"/>
  <c r="J31"/>
  <c r="I31"/>
  <c r="H31"/>
  <c r="G31"/>
  <c r="F31"/>
  <c r="E31"/>
  <c r="D31"/>
  <c r="BG29"/>
  <c r="BF29"/>
  <c r="BE29"/>
  <c r="BD29"/>
  <c r="BC29"/>
  <c r="BB29"/>
  <c r="BA29"/>
  <c r="AZ29"/>
  <c r="AY29"/>
  <c r="AX29"/>
  <c r="AW29"/>
  <c r="AV29"/>
  <c r="AU29"/>
  <c r="AR29"/>
  <c r="AQ29"/>
  <c r="AP29"/>
  <c r="AO29"/>
  <c r="AN29"/>
  <c r="AM29"/>
  <c r="AL29"/>
  <c r="AK29"/>
  <c r="Z29"/>
  <c r="Y29"/>
  <c r="X29"/>
  <c r="W29"/>
  <c r="V29"/>
  <c r="U29"/>
  <c r="T29"/>
  <c r="S29"/>
  <c r="R29"/>
  <c r="Q29"/>
  <c r="P29"/>
  <c r="O29"/>
  <c r="N29"/>
  <c r="M29"/>
  <c r="CA21" s="1"/>
  <c r="L29"/>
  <c r="K29"/>
  <c r="J29"/>
  <c r="I29"/>
  <c r="H29"/>
  <c r="G29"/>
  <c r="F29"/>
  <c r="E29"/>
  <c r="D29"/>
  <c r="BG27"/>
  <c r="BF27"/>
  <c r="BE27"/>
  <c r="BD27"/>
  <c r="BC27"/>
  <c r="BB27"/>
  <c r="BA27"/>
  <c r="AZ27"/>
  <c r="AY27"/>
  <c r="AX27"/>
  <c r="AW27"/>
  <c r="AV27"/>
  <c r="AU27"/>
  <c r="AR27"/>
  <c r="AQ27"/>
  <c r="AP27"/>
  <c r="AO27"/>
  <c r="AN27"/>
  <c r="AM27"/>
  <c r="AL27"/>
  <c r="AK27"/>
  <c r="Z27"/>
  <c r="Y27"/>
  <c r="X27"/>
  <c r="W27"/>
  <c r="V27"/>
  <c r="U27"/>
  <c r="T27"/>
  <c r="S27"/>
  <c r="R27"/>
  <c r="Q27"/>
  <c r="P27"/>
  <c r="O27"/>
  <c r="N27"/>
  <c r="M27"/>
  <c r="CA19" s="1"/>
  <c r="L27"/>
  <c r="K27"/>
  <c r="J27"/>
  <c r="I27"/>
  <c r="H27"/>
  <c r="G27"/>
  <c r="F27"/>
  <c r="E27"/>
  <c r="D27"/>
  <c r="BG25"/>
  <c r="BF25"/>
  <c r="BE25"/>
  <c r="BD25"/>
  <c r="BC25"/>
  <c r="BB25"/>
  <c r="BA25"/>
  <c r="AZ25"/>
  <c r="AY25"/>
  <c r="AX25"/>
  <c r="AW25"/>
  <c r="AV25"/>
  <c r="AU25"/>
  <c r="AR25"/>
  <c r="AQ25"/>
  <c r="AP25"/>
  <c r="AO25"/>
  <c r="AN25"/>
  <c r="AM25"/>
  <c r="AL25"/>
  <c r="AK25"/>
  <c r="Z25"/>
  <c r="Y25"/>
  <c r="X25"/>
  <c r="W25"/>
  <c r="V25"/>
  <c r="U25"/>
  <c r="T25"/>
  <c r="S25"/>
  <c r="R25"/>
  <c r="Q25"/>
  <c r="P25"/>
  <c r="O25"/>
  <c r="N25"/>
  <c r="M25"/>
  <c r="CA17" s="1"/>
  <c r="L25"/>
  <c r="K25"/>
  <c r="J25"/>
  <c r="I25"/>
  <c r="H25"/>
  <c r="G25"/>
  <c r="F25"/>
  <c r="E25"/>
  <c r="D25"/>
  <c r="BG23"/>
  <c r="BF23"/>
  <c r="BE23"/>
  <c r="BD23"/>
  <c r="BC23"/>
  <c r="BB23"/>
  <c r="BA23"/>
  <c r="AZ23"/>
  <c r="AY23"/>
  <c r="AX23"/>
  <c r="AW23"/>
  <c r="AV23"/>
  <c r="AU23"/>
  <c r="AR23"/>
  <c r="AQ23"/>
  <c r="AP23"/>
  <c r="AO23"/>
  <c r="AN23"/>
  <c r="AM23"/>
  <c r="AL23"/>
  <c r="AK23"/>
  <c r="Z23"/>
  <c r="Y23"/>
  <c r="X23"/>
  <c r="W23"/>
  <c r="V23"/>
  <c r="U23"/>
  <c r="T23"/>
  <c r="S23"/>
  <c r="R23"/>
  <c r="Q23"/>
  <c r="P23"/>
  <c r="O23"/>
  <c r="N23"/>
  <c r="M23"/>
  <c r="CA15" s="1"/>
  <c r="L23"/>
  <c r="K23"/>
  <c r="J23"/>
  <c r="I23"/>
  <c r="H23"/>
  <c r="G23"/>
  <c r="F23"/>
  <c r="E23"/>
  <c r="D23"/>
  <c r="BG21"/>
  <c r="BF21"/>
  <c r="BE21"/>
  <c r="BD21"/>
  <c r="BC21"/>
  <c r="BB21"/>
  <c r="BA21"/>
  <c r="AZ21"/>
  <c r="AY21"/>
  <c r="AX21"/>
  <c r="AW21"/>
  <c r="AV21"/>
  <c r="AU21"/>
  <c r="AR21"/>
  <c r="AQ21"/>
  <c r="AP21"/>
  <c r="AO21"/>
  <c r="AN21"/>
  <c r="AM21"/>
  <c r="AL21"/>
  <c r="AK21"/>
  <c r="Z21"/>
  <c r="Y21"/>
  <c r="X21"/>
  <c r="W21"/>
  <c r="V21"/>
  <c r="U21"/>
  <c r="T21"/>
  <c r="S21"/>
  <c r="R21"/>
  <c r="Q21"/>
  <c r="P21"/>
  <c r="O21"/>
  <c r="N21"/>
  <c r="M21"/>
  <c r="CA13" s="1"/>
  <c r="L21"/>
  <c r="K21"/>
  <c r="J21"/>
  <c r="I21"/>
  <c r="H21"/>
  <c r="G21"/>
  <c r="F21"/>
  <c r="E21"/>
  <c r="D21"/>
  <c r="BK20"/>
  <c r="AO11"/>
  <c r="H11"/>
  <c r="AO9"/>
  <c r="H9"/>
  <c r="L21" i="215"/>
  <c r="BZ13" s="1"/>
  <c r="L23"/>
  <c r="CA15" s="1"/>
  <c r="L25"/>
  <c r="BZ17" s="1"/>
  <c r="L29"/>
  <c r="BZ21" s="1"/>
  <c r="L31"/>
  <c r="L33"/>
  <c r="BZ25" s="1"/>
  <c r="L35"/>
  <c r="L37"/>
  <c r="L39"/>
  <c r="BZ31" s="1"/>
  <c r="L41"/>
  <c r="L43"/>
  <c r="L47"/>
  <c r="CA39" s="1"/>
  <c r="L49"/>
  <c r="L51"/>
  <c r="CA43" s="1"/>
  <c r="L55"/>
  <c r="L57"/>
  <c r="BZ61" s="1"/>
  <c r="L61"/>
  <c r="BZ47" s="1"/>
  <c r="L63"/>
  <c r="L65"/>
  <c r="L79"/>
  <c r="CA13" i="218" l="1"/>
  <c r="BU13"/>
  <c r="CA31" i="217"/>
  <c r="CA35"/>
  <c r="CA39"/>
  <c r="BZ19"/>
  <c r="BZ27"/>
  <c r="CG63"/>
  <c r="BS35"/>
  <c r="BR21" i="218"/>
  <c r="BZ13" i="217"/>
  <c r="BZ17"/>
  <c r="BZ21"/>
  <c r="BZ25"/>
  <c r="BZ29"/>
  <c r="CB55"/>
  <c r="BU63"/>
  <c r="CI63"/>
  <c r="BZ29" i="215"/>
  <c r="CA29"/>
  <c r="BZ41"/>
  <c r="CA41"/>
  <c r="BR19" i="217"/>
  <c r="CG19"/>
  <c r="BR21"/>
  <c r="BT21"/>
  <c r="CG21"/>
  <c r="BR23"/>
  <c r="CG23"/>
  <c r="BR25"/>
  <c r="CG25"/>
  <c r="BR27"/>
  <c r="BT27"/>
  <c r="CB27"/>
  <c r="CG27"/>
  <c r="BR29"/>
  <c r="BT29"/>
  <c r="CG29"/>
  <c r="BR31"/>
  <c r="BT31"/>
  <c r="CB31"/>
  <c r="CG31"/>
  <c r="CG35"/>
  <c r="BY53"/>
  <c r="BY65"/>
  <c r="BY47"/>
  <c r="BZ21" i="218"/>
  <c r="BS13" i="217"/>
  <c r="BU13"/>
  <c r="CC35"/>
  <c r="CH35"/>
  <c r="BT47"/>
  <c r="BZ41" i="218"/>
  <c r="CC13" i="217"/>
  <c r="CE15"/>
  <c r="BU21"/>
  <c r="CC21"/>
  <c r="BS23"/>
  <c r="BS25"/>
  <c r="BU25"/>
  <c r="CC29"/>
  <c r="BU31"/>
  <c r="CC31"/>
  <c r="BR39"/>
  <c r="BT13"/>
  <c r="CH21"/>
  <c r="CH27"/>
  <c r="CH31"/>
  <c r="CD13"/>
  <c r="CD15"/>
  <c r="CB21"/>
  <c r="BY21"/>
  <c r="BY23"/>
  <c r="BY25"/>
  <c r="BY27"/>
  <c r="BY29"/>
  <c r="BY31"/>
  <c r="BY35"/>
  <c r="BS53"/>
  <c r="BS65"/>
  <c r="BS47"/>
  <c r="BZ53"/>
  <c r="BZ23"/>
  <c r="BZ65"/>
  <c r="BX51" i="218"/>
  <c r="BN44" i="217"/>
  <c r="BH52" i="218"/>
  <c r="BL52" s="1"/>
  <c r="BH64"/>
  <c r="BL64" s="1"/>
  <c r="BJ44" i="217"/>
  <c r="AB66" i="218"/>
  <c r="AF66" s="1"/>
  <c r="AB20" i="217"/>
  <c r="AF20" s="1"/>
  <c r="AB46"/>
  <c r="AF46" s="1"/>
  <c r="BH54"/>
  <c r="BH38" i="218"/>
  <c r="BL38" s="1"/>
  <c r="BI62"/>
  <c r="BM62" s="1"/>
  <c r="AA64"/>
  <c r="AE64" s="1"/>
  <c r="AC44" i="217"/>
  <c r="AA38"/>
  <c r="AE38" s="1"/>
  <c r="BH28" i="218"/>
  <c r="BL28" s="1"/>
  <c r="BH34"/>
  <c r="BL34" s="1"/>
  <c r="AB22" i="217"/>
  <c r="AF22" s="1"/>
  <c r="AA40"/>
  <c r="AE40" s="1"/>
  <c r="AB46" i="218"/>
  <c r="AF46" s="1"/>
  <c r="AA36" i="217"/>
  <c r="AE36" s="1"/>
  <c r="AB40"/>
  <c r="AF40" s="1"/>
  <c r="AA20" i="218"/>
  <c r="AE20" s="1"/>
  <c r="AA26"/>
  <c r="AE26" s="1"/>
  <c r="AA48"/>
  <c r="AE48" s="1"/>
  <c r="AA60"/>
  <c r="AE60" s="1"/>
  <c r="BH30" i="217"/>
  <c r="BH32"/>
  <c r="AA58"/>
  <c r="AE58" s="1"/>
  <c r="BI28"/>
  <c r="BM28" s="1"/>
  <c r="BL30"/>
  <c r="BH36"/>
  <c r="BL36" s="1"/>
  <c r="BI52"/>
  <c r="BM52" s="1"/>
  <c r="BH58"/>
  <c r="BL58" s="1"/>
  <c r="BI62"/>
  <c r="AB72"/>
  <c r="AF72" s="1"/>
  <c r="BH20" i="218"/>
  <c r="BL20" s="1"/>
  <c r="AA22"/>
  <c r="AE22" s="1"/>
  <c r="AB32"/>
  <c r="AF32" s="1"/>
  <c r="AA40"/>
  <c r="AE40" s="1"/>
  <c r="BH42"/>
  <c r="BL42" s="1"/>
  <c r="BH44"/>
  <c r="BL44" s="1"/>
  <c r="BI46"/>
  <c r="BM46" s="1"/>
  <c r="AB48"/>
  <c r="AF48" s="1"/>
  <c r="AA58"/>
  <c r="AE58" s="1"/>
  <c r="BI32"/>
  <c r="BM32" s="1"/>
  <c r="BI38"/>
  <c r="BM38" s="1"/>
  <c r="BI42"/>
  <c r="BM42" s="1"/>
  <c r="BI44"/>
  <c r="BM44" s="1"/>
  <c r="BI50"/>
  <c r="BM50" s="1"/>
  <c r="BI64"/>
  <c r="BM64" s="1"/>
  <c r="BI66"/>
  <c r="BM66" s="1"/>
  <c r="BI40"/>
  <c r="BM40" s="1"/>
  <c r="BI54"/>
  <c r="BM54" s="1"/>
  <c r="BI58"/>
  <c r="BM58" s="1"/>
  <c r="BI48"/>
  <c r="BM48" s="1"/>
  <c r="BI20"/>
  <c r="BM20" s="1"/>
  <c r="BI22"/>
  <c r="BM22" s="1"/>
  <c r="BI26"/>
  <c r="BM26" s="1"/>
  <c r="BI28"/>
  <c r="BM28" s="1"/>
  <c r="BI34"/>
  <c r="BM34" s="1"/>
  <c r="BI52"/>
  <c r="BM52" s="1"/>
  <c r="BI60"/>
  <c r="BM60" s="1"/>
  <c r="BH22"/>
  <c r="BL22" s="1"/>
  <c r="BN22" s="1"/>
  <c r="BH26"/>
  <c r="BL26" s="1"/>
  <c r="BH60"/>
  <c r="BL60" s="1"/>
  <c r="BH32"/>
  <c r="BL32" s="1"/>
  <c r="BH46"/>
  <c r="BL46" s="1"/>
  <c r="BH50"/>
  <c r="BL50" s="1"/>
  <c r="BH66"/>
  <c r="BL66" s="1"/>
  <c r="BH40"/>
  <c r="BL40" s="1"/>
  <c r="BH54"/>
  <c r="BL54" s="1"/>
  <c r="BH58"/>
  <c r="BL58" s="1"/>
  <c r="BH62"/>
  <c r="BL62" s="1"/>
  <c r="BH48"/>
  <c r="BL48" s="1"/>
  <c r="AB28"/>
  <c r="AF28" s="1"/>
  <c r="AB34"/>
  <c r="AF34" s="1"/>
  <c r="AB62"/>
  <c r="AF62" s="1"/>
  <c r="AB20"/>
  <c r="AF20" s="1"/>
  <c r="AB22"/>
  <c r="AF22" s="1"/>
  <c r="AB40"/>
  <c r="AF40" s="1"/>
  <c r="AB44"/>
  <c r="AF44" s="1"/>
  <c r="AB26"/>
  <c r="AF26" s="1"/>
  <c r="AB52"/>
  <c r="AF52" s="1"/>
  <c r="AB64"/>
  <c r="AF64" s="1"/>
  <c r="AB38"/>
  <c r="AF38" s="1"/>
  <c r="AB50"/>
  <c r="AB60"/>
  <c r="AF60" s="1"/>
  <c r="AB42"/>
  <c r="AF42" s="1"/>
  <c r="AA32"/>
  <c r="AE32" s="1"/>
  <c r="AA34"/>
  <c r="AE34" s="1"/>
  <c r="AA52"/>
  <c r="AE52" s="1"/>
  <c r="AA62"/>
  <c r="AE62" s="1"/>
  <c r="AA46"/>
  <c r="AE46" s="1"/>
  <c r="AA54"/>
  <c r="AE54" s="1"/>
  <c r="AA66"/>
  <c r="AE66" s="1"/>
  <c r="AA42"/>
  <c r="AE42" s="1"/>
  <c r="AA50"/>
  <c r="AE50" s="1"/>
  <c r="BI50" i="217"/>
  <c r="BM50" s="1"/>
  <c r="BH52"/>
  <c r="BL52" s="1"/>
  <c r="AA28" i="218"/>
  <c r="AE28" s="1"/>
  <c r="AA38"/>
  <c r="AE38" s="1"/>
  <c r="AA44"/>
  <c r="AE44" s="1"/>
  <c r="AA72" i="217"/>
  <c r="AE72" s="1"/>
  <c r="AB54" i="218"/>
  <c r="AF54" s="1"/>
  <c r="AB58"/>
  <c r="AF58" s="1"/>
  <c r="AB28" i="217"/>
  <c r="AF28" s="1"/>
  <c r="AB36"/>
  <c r="AF36" s="1"/>
  <c r="AB58"/>
  <c r="AF58" s="1"/>
  <c r="AB62"/>
  <c r="AF62" s="1"/>
  <c r="BI24"/>
  <c r="BM24" s="1"/>
  <c r="BI32"/>
  <c r="BM32" s="1"/>
  <c r="BH28"/>
  <c r="BL28" s="1"/>
  <c r="AA60"/>
  <c r="AE60" s="1"/>
  <c r="AB34"/>
  <c r="AF34" s="1"/>
  <c r="BI20"/>
  <c r="BM20" s="1"/>
  <c r="AA22"/>
  <c r="AE22" s="1"/>
  <c r="BH22"/>
  <c r="BL22" s="1"/>
  <c r="AA26"/>
  <c r="BI26"/>
  <c r="BM26" s="1"/>
  <c r="AA34"/>
  <c r="AE34" s="1"/>
  <c r="BH34"/>
  <c r="BL34" s="1"/>
  <c r="AB38"/>
  <c r="AF38" s="1"/>
  <c r="BL54"/>
  <c r="AA54"/>
  <c r="AE54" s="1"/>
  <c r="AB54"/>
  <c r="AF54" s="1"/>
  <c r="AB60"/>
  <c r="AF60" s="1"/>
  <c r="BH60"/>
  <c r="BL60" s="1"/>
  <c r="AA62"/>
  <c r="AE62" s="1"/>
  <c r="BH24"/>
  <c r="BL24" s="1"/>
  <c r="AA30"/>
  <c r="AE30" s="1"/>
  <c r="AB32"/>
  <c r="AF32" s="1"/>
  <c r="BH40"/>
  <c r="BL40" s="1"/>
  <c r="BI40"/>
  <c r="BM40" s="1"/>
  <c r="BH46"/>
  <c r="BL46" s="1"/>
  <c r="BI46"/>
  <c r="BM46" s="1"/>
  <c r="AB52"/>
  <c r="AF52" s="1"/>
  <c r="BI58"/>
  <c r="BM58" s="1"/>
  <c r="BH62"/>
  <c r="BL62" s="1"/>
  <c r="BH72"/>
  <c r="BL72" s="1"/>
  <c r="BI38"/>
  <c r="BM38" s="1"/>
  <c r="BI60"/>
  <c r="BM60" s="1"/>
  <c r="BI22"/>
  <c r="BM22" s="1"/>
  <c r="BH26"/>
  <c r="BL26" s="1"/>
  <c r="BI30"/>
  <c r="BM30" s="1"/>
  <c r="BI34"/>
  <c r="BM34" s="1"/>
  <c r="BI36"/>
  <c r="BM36" s="1"/>
  <c r="BH38"/>
  <c r="BL38" s="1"/>
  <c r="BH50"/>
  <c r="BI54"/>
  <c r="BM54" s="1"/>
  <c r="BI72"/>
  <c r="BM72" s="1"/>
  <c r="AB30"/>
  <c r="AF30" s="1"/>
  <c r="AA24"/>
  <c r="AE24" s="1"/>
  <c r="AB50"/>
  <c r="AF50" s="1"/>
  <c r="AA52"/>
  <c r="AE52" s="1"/>
  <c r="AB24"/>
  <c r="AF24" s="1"/>
  <c r="AA28"/>
  <c r="BM62"/>
  <c r="AA46"/>
  <c r="AB26"/>
  <c r="AF26" s="1"/>
  <c r="AA20"/>
  <c r="AE20" s="1"/>
  <c r="AA32"/>
  <c r="AE32" s="1"/>
  <c r="AA50"/>
  <c r="BH20"/>
  <c r="BL20" s="1"/>
  <c r="AE26"/>
  <c r="BC84" i="216"/>
  <c r="V84"/>
  <c r="BC81"/>
  <c r="AX81"/>
  <c r="AW81"/>
  <c r="V81"/>
  <c r="Q81"/>
  <c r="P81"/>
  <c r="BG71"/>
  <c r="BF71"/>
  <c r="BE71"/>
  <c r="BD71"/>
  <c r="BC71"/>
  <c r="BB71"/>
  <c r="AZ71"/>
  <c r="AY71"/>
  <c r="AX71"/>
  <c r="AW71"/>
  <c r="AV71"/>
  <c r="AU71"/>
  <c r="AS71"/>
  <c r="AR71"/>
  <c r="AO71"/>
  <c r="AN71"/>
  <c r="AM71"/>
  <c r="AL71"/>
  <c r="AK71"/>
  <c r="Z71"/>
  <c r="Y71"/>
  <c r="X71"/>
  <c r="W71"/>
  <c r="V71"/>
  <c r="U71"/>
  <c r="T71"/>
  <c r="S71"/>
  <c r="R71"/>
  <c r="Q71"/>
  <c r="P71"/>
  <c r="O71"/>
  <c r="N71"/>
  <c r="M71"/>
  <c r="L71"/>
  <c r="K71"/>
  <c r="J71"/>
  <c r="I71"/>
  <c r="H71"/>
  <c r="G71"/>
  <c r="F71"/>
  <c r="E71"/>
  <c r="D71"/>
  <c r="BG69"/>
  <c r="BF69"/>
  <c r="BE69"/>
  <c r="BD69"/>
  <c r="BC69"/>
  <c r="BB69"/>
  <c r="AZ69"/>
  <c r="AY69"/>
  <c r="AX69"/>
  <c r="AW69"/>
  <c r="AV69"/>
  <c r="AU69"/>
  <c r="AS69"/>
  <c r="AR69"/>
  <c r="AO69"/>
  <c r="AN69"/>
  <c r="AM69"/>
  <c r="AL69"/>
  <c r="AK69"/>
  <c r="Z69"/>
  <c r="Y69"/>
  <c r="X69"/>
  <c r="W69"/>
  <c r="V69"/>
  <c r="U69"/>
  <c r="T69"/>
  <c r="S69"/>
  <c r="R69"/>
  <c r="Q69"/>
  <c r="P69"/>
  <c r="O69"/>
  <c r="CC51" s="1"/>
  <c r="N69"/>
  <c r="CB51" s="1"/>
  <c r="M69"/>
  <c r="L69"/>
  <c r="K69"/>
  <c r="J69"/>
  <c r="I69"/>
  <c r="H69"/>
  <c r="G69"/>
  <c r="F69"/>
  <c r="E69"/>
  <c r="D69"/>
  <c r="BG67"/>
  <c r="BF67"/>
  <c r="BE67"/>
  <c r="BD67"/>
  <c r="BC67"/>
  <c r="BB67"/>
  <c r="AZ67"/>
  <c r="AY67"/>
  <c r="AX67"/>
  <c r="AW67"/>
  <c r="AV67"/>
  <c r="AU67"/>
  <c r="AS67"/>
  <c r="AR67"/>
  <c r="AO67"/>
  <c r="AN67"/>
  <c r="AM67"/>
  <c r="AL67"/>
  <c r="AK67"/>
  <c r="Z67"/>
  <c r="Y67"/>
  <c r="X67"/>
  <c r="W67"/>
  <c r="V67"/>
  <c r="U67"/>
  <c r="T67"/>
  <c r="S67"/>
  <c r="R67"/>
  <c r="Q67"/>
  <c r="P67"/>
  <c r="O67"/>
  <c r="N67"/>
  <c r="M67"/>
  <c r="L67"/>
  <c r="K67"/>
  <c r="J67"/>
  <c r="I67"/>
  <c r="H67"/>
  <c r="G67"/>
  <c r="F67"/>
  <c r="E67"/>
  <c r="D67"/>
  <c r="BG63"/>
  <c r="BF63"/>
  <c r="BE63"/>
  <c r="BD63"/>
  <c r="BC63"/>
  <c r="BB63"/>
  <c r="AZ63"/>
  <c r="AY63"/>
  <c r="AX63"/>
  <c r="AW63"/>
  <c r="AV63"/>
  <c r="AU63"/>
  <c r="AS63"/>
  <c r="AR63"/>
  <c r="AO63"/>
  <c r="AN63"/>
  <c r="AM63"/>
  <c r="AL63"/>
  <c r="AK63"/>
  <c r="Z63"/>
  <c r="Y63"/>
  <c r="X63"/>
  <c r="W63"/>
  <c r="V63"/>
  <c r="U63"/>
  <c r="T63"/>
  <c r="S63"/>
  <c r="R63"/>
  <c r="Q63"/>
  <c r="CE49" s="1"/>
  <c r="P63"/>
  <c r="O63"/>
  <c r="CC49" s="1"/>
  <c r="N63"/>
  <c r="M63"/>
  <c r="CA49" s="1"/>
  <c r="L63"/>
  <c r="K63"/>
  <c r="J63"/>
  <c r="I63"/>
  <c r="H63"/>
  <c r="G63"/>
  <c r="F63"/>
  <c r="E63"/>
  <c r="D63"/>
  <c r="BG61"/>
  <c r="BF61"/>
  <c r="BE61"/>
  <c r="BD61"/>
  <c r="BC61"/>
  <c r="BB61"/>
  <c r="AZ61"/>
  <c r="AY61"/>
  <c r="AX61"/>
  <c r="AW61"/>
  <c r="AV61"/>
  <c r="AU61"/>
  <c r="AS61"/>
  <c r="AR61"/>
  <c r="AO61"/>
  <c r="AN61"/>
  <c r="AM61"/>
  <c r="AL61"/>
  <c r="AK61"/>
  <c r="Z61"/>
  <c r="Y61"/>
  <c r="X61"/>
  <c r="W61"/>
  <c r="V61"/>
  <c r="U61"/>
  <c r="T61"/>
  <c r="S61"/>
  <c r="R61"/>
  <c r="Q61"/>
  <c r="P61"/>
  <c r="O61"/>
  <c r="N61"/>
  <c r="M61"/>
  <c r="L61"/>
  <c r="K61"/>
  <c r="J61"/>
  <c r="I61"/>
  <c r="H61"/>
  <c r="G61"/>
  <c r="F61"/>
  <c r="E61"/>
  <c r="D61"/>
  <c r="BG55"/>
  <c r="BF55"/>
  <c r="BE55"/>
  <c r="BD55"/>
  <c r="BC55"/>
  <c r="BB55"/>
  <c r="AZ55"/>
  <c r="AY55"/>
  <c r="AX55"/>
  <c r="AW55"/>
  <c r="AV55"/>
  <c r="AU55"/>
  <c r="AS55"/>
  <c r="AR55"/>
  <c r="AO55"/>
  <c r="AN55"/>
  <c r="AM55"/>
  <c r="AL55"/>
  <c r="AK55"/>
  <c r="Z55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BG53"/>
  <c r="BF53"/>
  <c r="BE53"/>
  <c r="BD53"/>
  <c r="BC53"/>
  <c r="BB53"/>
  <c r="AZ53"/>
  <c r="AY53"/>
  <c r="AX53"/>
  <c r="AW53"/>
  <c r="AV53"/>
  <c r="AU53"/>
  <c r="AS53"/>
  <c r="AR53"/>
  <c r="AO53"/>
  <c r="AN53"/>
  <c r="AM53"/>
  <c r="AL53"/>
  <c r="AK53"/>
  <c r="Z53"/>
  <c r="Y53"/>
  <c r="X53"/>
  <c r="W53"/>
  <c r="V53"/>
  <c r="U53"/>
  <c r="S53"/>
  <c r="R53"/>
  <c r="Q53"/>
  <c r="P53"/>
  <c r="O53"/>
  <c r="N53"/>
  <c r="M53"/>
  <c r="L53"/>
  <c r="K53"/>
  <c r="J53"/>
  <c r="I53"/>
  <c r="H53"/>
  <c r="G53"/>
  <c r="F53"/>
  <c r="E53"/>
  <c r="D53"/>
  <c r="BG51"/>
  <c r="BF51"/>
  <c r="BE51"/>
  <c r="BD51"/>
  <c r="BC51"/>
  <c r="BB51"/>
  <c r="AZ51"/>
  <c r="AY51"/>
  <c r="AX51"/>
  <c r="AW51"/>
  <c r="AV51"/>
  <c r="AU51"/>
  <c r="AS51"/>
  <c r="AR51"/>
  <c r="AO51"/>
  <c r="AN51"/>
  <c r="AM51"/>
  <c r="AL51"/>
  <c r="AK51"/>
  <c r="Z51"/>
  <c r="Y51"/>
  <c r="X51"/>
  <c r="W51"/>
  <c r="V51"/>
  <c r="U51"/>
  <c r="T51"/>
  <c r="CG43" s="1"/>
  <c r="S51"/>
  <c r="R51"/>
  <c r="Q51"/>
  <c r="P51"/>
  <c r="O51"/>
  <c r="N51"/>
  <c r="M51"/>
  <c r="CA43" s="1"/>
  <c r="L51"/>
  <c r="K51"/>
  <c r="J51"/>
  <c r="I51"/>
  <c r="H51"/>
  <c r="G51"/>
  <c r="F51"/>
  <c r="E51"/>
  <c r="D51"/>
  <c r="BG49"/>
  <c r="BF49"/>
  <c r="BE49"/>
  <c r="BD49"/>
  <c r="BC49"/>
  <c r="BB49"/>
  <c r="AZ49"/>
  <c r="AY49"/>
  <c r="AX49"/>
  <c r="AW49"/>
  <c r="AV49"/>
  <c r="AU49"/>
  <c r="AS49"/>
  <c r="AR49"/>
  <c r="AO49"/>
  <c r="AN49"/>
  <c r="AM49"/>
  <c r="AL49"/>
  <c r="AK49"/>
  <c r="Z49"/>
  <c r="Y49"/>
  <c r="X49"/>
  <c r="W49"/>
  <c r="V49"/>
  <c r="U49"/>
  <c r="T49"/>
  <c r="S49"/>
  <c r="R49"/>
  <c r="Q49"/>
  <c r="P49"/>
  <c r="O49"/>
  <c r="N49"/>
  <c r="M49"/>
  <c r="L49"/>
  <c r="K49"/>
  <c r="J49"/>
  <c r="I49"/>
  <c r="H49"/>
  <c r="G49"/>
  <c r="F49"/>
  <c r="E49"/>
  <c r="D49"/>
  <c r="BG47"/>
  <c r="BF47"/>
  <c r="BE47"/>
  <c r="BD47"/>
  <c r="BC47"/>
  <c r="BB47"/>
  <c r="AZ47"/>
  <c r="AY47"/>
  <c r="AX47"/>
  <c r="AW47"/>
  <c r="AV47"/>
  <c r="AU47"/>
  <c r="AS47"/>
  <c r="AR47"/>
  <c r="AO47"/>
  <c r="AN47"/>
  <c r="AM47"/>
  <c r="AL47"/>
  <c r="AK47"/>
  <c r="Z47"/>
  <c r="Y47"/>
  <c r="X47"/>
  <c r="W47"/>
  <c r="V47"/>
  <c r="U47"/>
  <c r="T47"/>
  <c r="CG39" s="1"/>
  <c r="S47"/>
  <c r="R47"/>
  <c r="Q47"/>
  <c r="P47"/>
  <c r="O47"/>
  <c r="N47"/>
  <c r="CB39" s="1"/>
  <c r="M47"/>
  <c r="CA39" s="1"/>
  <c r="L47"/>
  <c r="K47"/>
  <c r="J47"/>
  <c r="I47"/>
  <c r="H47"/>
  <c r="G47"/>
  <c r="F47"/>
  <c r="E47"/>
  <c r="D47"/>
  <c r="BG45"/>
  <c r="BF45"/>
  <c r="BE45"/>
  <c r="BD45"/>
  <c r="BC45"/>
  <c r="BB45"/>
  <c r="AZ45"/>
  <c r="AY45"/>
  <c r="AX45"/>
  <c r="AW45"/>
  <c r="AV45"/>
  <c r="AU45"/>
  <c r="AS45"/>
  <c r="AR45"/>
  <c r="AO45"/>
  <c r="AN45"/>
  <c r="AM45"/>
  <c r="AL45"/>
  <c r="AK45"/>
  <c r="Z45"/>
  <c r="Y45"/>
  <c r="X45"/>
  <c r="W45"/>
  <c r="V45"/>
  <c r="U45"/>
  <c r="T45"/>
  <c r="CG37" s="1"/>
  <c r="S45"/>
  <c r="R45"/>
  <c r="Q45"/>
  <c r="P45"/>
  <c r="O45"/>
  <c r="CC37" s="1"/>
  <c r="N45"/>
  <c r="M45"/>
  <c r="L45"/>
  <c r="K45"/>
  <c r="J45"/>
  <c r="I45"/>
  <c r="H45"/>
  <c r="G45"/>
  <c r="F45"/>
  <c r="E45"/>
  <c r="D45"/>
  <c r="BG43"/>
  <c r="BF43"/>
  <c r="BE43"/>
  <c r="BD43"/>
  <c r="BC43"/>
  <c r="BB43"/>
  <c r="AZ43"/>
  <c r="AY43"/>
  <c r="AX43"/>
  <c r="AW43"/>
  <c r="AV43"/>
  <c r="AU43"/>
  <c r="AS43"/>
  <c r="AR43"/>
  <c r="AO43"/>
  <c r="AN43"/>
  <c r="AM43"/>
  <c r="AL43"/>
  <c r="AK43"/>
  <c r="Z43"/>
  <c r="Y43"/>
  <c r="X43"/>
  <c r="W43"/>
  <c r="V43"/>
  <c r="U43"/>
  <c r="T43"/>
  <c r="CG35" s="1"/>
  <c r="S43"/>
  <c r="R43"/>
  <c r="Q43"/>
  <c r="P43"/>
  <c r="O43"/>
  <c r="N43"/>
  <c r="M43"/>
  <c r="L43"/>
  <c r="K43"/>
  <c r="J43"/>
  <c r="BW35" s="1"/>
  <c r="I43"/>
  <c r="H43"/>
  <c r="G43"/>
  <c r="F43"/>
  <c r="E43"/>
  <c r="D43"/>
  <c r="BG41"/>
  <c r="BF41"/>
  <c r="BE41"/>
  <c r="BD41"/>
  <c r="BC41"/>
  <c r="BB41"/>
  <c r="AZ41"/>
  <c r="AY41"/>
  <c r="AX41"/>
  <c r="AW41"/>
  <c r="AV41"/>
  <c r="AU41"/>
  <c r="AS41"/>
  <c r="AR41"/>
  <c r="AO41"/>
  <c r="AN41"/>
  <c r="AM41"/>
  <c r="AL41"/>
  <c r="AK41"/>
  <c r="Z41"/>
  <c r="Y41"/>
  <c r="X41"/>
  <c r="W41"/>
  <c r="V41"/>
  <c r="U41"/>
  <c r="T41"/>
  <c r="CG33" s="1"/>
  <c r="S41"/>
  <c r="R41"/>
  <c r="Q41"/>
  <c r="P41"/>
  <c r="O41"/>
  <c r="N41"/>
  <c r="M41"/>
  <c r="CA33" s="1"/>
  <c r="L41"/>
  <c r="K41"/>
  <c r="J41"/>
  <c r="I41"/>
  <c r="H41"/>
  <c r="G41"/>
  <c r="F41"/>
  <c r="E41"/>
  <c r="D41"/>
  <c r="BG39"/>
  <c r="BF39"/>
  <c r="BE39"/>
  <c r="BD39"/>
  <c r="BC39"/>
  <c r="BB39"/>
  <c r="AZ39"/>
  <c r="AY39"/>
  <c r="AX39"/>
  <c r="AW39"/>
  <c r="AV39"/>
  <c r="AU39"/>
  <c r="AS39"/>
  <c r="AR39"/>
  <c r="AO39"/>
  <c r="AN39"/>
  <c r="AM39"/>
  <c r="AL39"/>
  <c r="AK39"/>
  <c r="Z39"/>
  <c r="Y39"/>
  <c r="X39"/>
  <c r="W39"/>
  <c r="V39"/>
  <c r="U39"/>
  <c r="T39"/>
  <c r="CG31" s="1"/>
  <c r="S39"/>
  <c r="R39"/>
  <c r="Q39"/>
  <c r="P39"/>
  <c r="O39"/>
  <c r="CC31" s="1"/>
  <c r="N39"/>
  <c r="M39"/>
  <c r="CA31" s="1"/>
  <c r="L39"/>
  <c r="K39"/>
  <c r="J39"/>
  <c r="BW31" s="1"/>
  <c r="I39"/>
  <c r="H39"/>
  <c r="G39"/>
  <c r="F39"/>
  <c r="E39"/>
  <c r="D39"/>
  <c r="BG37"/>
  <c r="BF37"/>
  <c r="BE37"/>
  <c r="BD37"/>
  <c r="BC37"/>
  <c r="BB37"/>
  <c r="AZ37"/>
  <c r="AY37"/>
  <c r="AX37"/>
  <c r="AW37"/>
  <c r="AV37"/>
  <c r="AU37"/>
  <c r="AS37"/>
  <c r="AR37"/>
  <c r="AO37"/>
  <c r="AN37"/>
  <c r="AM37"/>
  <c r="AL37"/>
  <c r="AK37"/>
  <c r="Z37"/>
  <c r="Y37"/>
  <c r="X37"/>
  <c r="W37"/>
  <c r="V37"/>
  <c r="U37"/>
  <c r="T37"/>
  <c r="CG29" s="1"/>
  <c r="S37"/>
  <c r="R37"/>
  <c r="Q37"/>
  <c r="CE29" s="1"/>
  <c r="P37"/>
  <c r="O37"/>
  <c r="CC29" s="1"/>
  <c r="N37"/>
  <c r="M37"/>
  <c r="L37"/>
  <c r="K37"/>
  <c r="J37"/>
  <c r="I37"/>
  <c r="H37"/>
  <c r="G37"/>
  <c r="F37"/>
  <c r="E37"/>
  <c r="D37"/>
  <c r="BG35"/>
  <c r="BF35"/>
  <c r="BE35"/>
  <c r="BD35"/>
  <c r="BC35"/>
  <c r="BB35"/>
  <c r="AZ35"/>
  <c r="AY35"/>
  <c r="AX35"/>
  <c r="AW35"/>
  <c r="AV35"/>
  <c r="AU35"/>
  <c r="AS35"/>
  <c r="AR35"/>
  <c r="AO35"/>
  <c r="AN35"/>
  <c r="AM35"/>
  <c r="AL35"/>
  <c r="AK35"/>
  <c r="Z35"/>
  <c r="Y35"/>
  <c r="X35"/>
  <c r="W35"/>
  <c r="V35"/>
  <c r="U35"/>
  <c r="T35"/>
  <c r="S35"/>
  <c r="R35"/>
  <c r="Q35"/>
  <c r="P35"/>
  <c r="O35"/>
  <c r="N35"/>
  <c r="CB27" s="1"/>
  <c r="M35"/>
  <c r="L35"/>
  <c r="K35"/>
  <c r="J35"/>
  <c r="I35"/>
  <c r="BX27" s="1"/>
  <c r="H35"/>
  <c r="G35"/>
  <c r="F35"/>
  <c r="E35"/>
  <c r="D35"/>
  <c r="BG33"/>
  <c r="BF33"/>
  <c r="BE33"/>
  <c r="BD33"/>
  <c r="BC33"/>
  <c r="BB33"/>
  <c r="AZ33"/>
  <c r="AY33"/>
  <c r="AX33"/>
  <c r="AW33"/>
  <c r="AV33"/>
  <c r="AU33"/>
  <c r="AS33"/>
  <c r="AR33"/>
  <c r="AO33"/>
  <c r="AN33"/>
  <c r="AM33"/>
  <c r="AL33"/>
  <c r="AK33"/>
  <c r="Z33"/>
  <c r="Y33"/>
  <c r="X33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33"/>
  <c r="BG31"/>
  <c r="BF31"/>
  <c r="BE31"/>
  <c r="BD31"/>
  <c r="BC31"/>
  <c r="BB31"/>
  <c r="AZ31"/>
  <c r="AY31"/>
  <c r="AX31"/>
  <c r="AW31"/>
  <c r="AV31"/>
  <c r="AU31"/>
  <c r="AS31"/>
  <c r="AR31"/>
  <c r="AO31"/>
  <c r="AN31"/>
  <c r="AM31"/>
  <c r="AL31"/>
  <c r="AK31"/>
  <c r="Z31"/>
  <c r="Y31"/>
  <c r="X31"/>
  <c r="W31"/>
  <c r="V31"/>
  <c r="U31"/>
  <c r="T31"/>
  <c r="CG23" s="1"/>
  <c r="S31"/>
  <c r="R31"/>
  <c r="Q31"/>
  <c r="P31"/>
  <c r="O31"/>
  <c r="N31"/>
  <c r="M31"/>
  <c r="L31"/>
  <c r="K31"/>
  <c r="J31"/>
  <c r="I31"/>
  <c r="H31"/>
  <c r="G31"/>
  <c r="F31"/>
  <c r="E31"/>
  <c r="D31"/>
  <c r="BG29"/>
  <c r="BF29"/>
  <c r="BE29"/>
  <c r="BD29"/>
  <c r="BC29"/>
  <c r="BB29"/>
  <c r="AZ29"/>
  <c r="AY29"/>
  <c r="AX29"/>
  <c r="AW29"/>
  <c r="AV29"/>
  <c r="AU29"/>
  <c r="AS29"/>
  <c r="AR29"/>
  <c r="AO29"/>
  <c r="AN29"/>
  <c r="AM29"/>
  <c r="AL29"/>
  <c r="AK29"/>
  <c r="Z29"/>
  <c r="Y29"/>
  <c r="X29"/>
  <c r="W29"/>
  <c r="V29"/>
  <c r="U29"/>
  <c r="T29"/>
  <c r="CG21" s="1"/>
  <c r="S29"/>
  <c r="R29"/>
  <c r="Q29"/>
  <c r="P29"/>
  <c r="O29"/>
  <c r="CC21" s="1"/>
  <c r="N29"/>
  <c r="CB21" s="1"/>
  <c r="M29"/>
  <c r="L29"/>
  <c r="K29"/>
  <c r="J29"/>
  <c r="BW21" s="1"/>
  <c r="I29"/>
  <c r="H29"/>
  <c r="G29"/>
  <c r="F29"/>
  <c r="E29"/>
  <c r="D29"/>
  <c r="BG27"/>
  <c r="BF27"/>
  <c r="BE27"/>
  <c r="BD27"/>
  <c r="BC27"/>
  <c r="BB27"/>
  <c r="AZ27"/>
  <c r="AY27"/>
  <c r="AX27"/>
  <c r="AW27"/>
  <c r="AV27"/>
  <c r="AU27"/>
  <c r="AS27"/>
  <c r="AR27"/>
  <c r="AO27"/>
  <c r="AN27"/>
  <c r="AM27"/>
  <c r="AL27"/>
  <c r="AK27"/>
  <c r="Z27"/>
  <c r="Y27"/>
  <c r="X27"/>
  <c r="W27"/>
  <c r="V27"/>
  <c r="U27"/>
  <c r="T27"/>
  <c r="CG19" s="1"/>
  <c r="S27"/>
  <c r="R27"/>
  <c r="Q27"/>
  <c r="P27"/>
  <c r="O27"/>
  <c r="N27"/>
  <c r="M27"/>
  <c r="CA19" s="1"/>
  <c r="L27"/>
  <c r="K27"/>
  <c r="J27"/>
  <c r="I27"/>
  <c r="H27"/>
  <c r="G27"/>
  <c r="F27"/>
  <c r="E27"/>
  <c r="D27"/>
  <c r="BG23"/>
  <c r="BF23"/>
  <c r="BE23"/>
  <c r="BD23"/>
  <c r="BC23"/>
  <c r="BB23"/>
  <c r="AZ23"/>
  <c r="AY23"/>
  <c r="AX23"/>
  <c r="AW23"/>
  <c r="AV23"/>
  <c r="AU23"/>
  <c r="AS23"/>
  <c r="AR23"/>
  <c r="AO23"/>
  <c r="AN23"/>
  <c r="AM23"/>
  <c r="AL23"/>
  <c r="AK23"/>
  <c r="Z23"/>
  <c r="Y23"/>
  <c r="X23"/>
  <c r="W23"/>
  <c r="V23"/>
  <c r="U23"/>
  <c r="T23"/>
  <c r="S23"/>
  <c r="R23"/>
  <c r="Q23"/>
  <c r="CE15" s="1"/>
  <c r="P23"/>
  <c r="CD15" s="1"/>
  <c r="O23"/>
  <c r="N23"/>
  <c r="M23"/>
  <c r="L23"/>
  <c r="K23"/>
  <c r="J23"/>
  <c r="I23"/>
  <c r="H23"/>
  <c r="G23"/>
  <c r="F23"/>
  <c r="E23"/>
  <c r="D23"/>
  <c r="BG21"/>
  <c r="BF21"/>
  <c r="BE21"/>
  <c r="BD21"/>
  <c r="BC21"/>
  <c r="BB21"/>
  <c r="AZ21"/>
  <c r="AY21"/>
  <c r="AX21"/>
  <c r="AW21"/>
  <c r="AV21"/>
  <c r="AU21"/>
  <c r="AS21"/>
  <c r="AR21"/>
  <c r="AO21"/>
  <c r="AN21"/>
  <c r="AM21"/>
  <c r="AL21"/>
  <c r="AK21"/>
  <c r="Z21"/>
  <c r="Y21"/>
  <c r="X21"/>
  <c r="W21"/>
  <c r="V21"/>
  <c r="U21"/>
  <c r="T21"/>
  <c r="S21"/>
  <c r="R21"/>
  <c r="Q21"/>
  <c r="P21"/>
  <c r="CD13" s="1"/>
  <c r="O21"/>
  <c r="N21"/>
  <c r="M21"/>
  <c r="CA13" s="1"/>
  <c r="L21"/>
  <c r="K21"/>
  <c r="J21"/>
  <c r="I21"/>
  <c r="H21"/>
  <c r="G21"/>
  <c r="F21"/>
  <c r="E21"/>
  <c r="D21"/>
  <c r="BK20"/>
  <c r="AM11"/>
  <c r="AO11" s="1"/>
  <c r="F11"/>
  <c r="H11" s="1"/>
  <c r="AM10"/>
  <c r="F10"/>
  <c r="AM9"/>
  <c r="AO9" s="1"/>
  <c r="F9"/>
  <c r="H9" s="1"/>
  <c r="AH157" i="141"/>
  <c r="AV157" s="1"/>
  <c r="IJ156"/>
  <c r="H149" i="140" s="1"/>
  <c r="I149" s="1"/>
  <c r="BC86" i="215"/>
  <c r="V86"/>
  <c r="BC83"/>
  <c r="AX83"/>
  <c r="AW83"/>
  <c r="V83"/>
  <c r="Q83"/>
  <c r="P83"/>
  <c r="BG79"/>
  <c r="BF79"/>
  <c r="BE79"/>
  <c r="BD79"/>
  <c r="BC79"/>
  <c r="BB79"/>
  <c r="AZ79"/>
  <c r="AY79"/>
  <c r="AX79"/>
  <c r="AW79"/>
  <c r="AV79"/>
  <c r="AU79"/>
  <c r="AT79"/>
  <c r="AR79"/>
  <c r="AQ79"/>
  <c r="AP79"/>
  <c r="AO79"/>
  <c r="AN79"/>
  <c r="AM79"/>
  <c r="AL79"/>
  <c r="Z79"/>
  <c r="Y79"/>
  <c r="X79"/>
  <c r="W79"/>
  <c r="V79"/>
  <c r="U79"/>
  <c r="S79"/>
  <c r="R79"/>
  <c r="Q79"/>
  <c r="P79"/>
  <c r="O79"/>
  <c r="N79"/>
  <c r="M79"/>
  <c r="K79"/>
  <c r="J79"/>
  <c r="I79"/>
  <c r="H79"/>
  <c r="G79"/>
  <c r="F79"/>
  <c r="E79"/>
  <c r="D79"/>
  <c r="BG65"/>
  <c r="BF65"/>
  <c r="BE65"/>
  <c r="BD65"/>
  <c r="BC65"/>
  <c r="BB65"/>
  <c r="AZ65"/>
  <c r="AY65"/>
  <c r="AX65"/>
  <c r="AW65"/>
  <c r="AV65"/>
  <c r="AU65"/>
  <c r="AT65"/>
  <c r="AR65"/>
  <c r="AQ65"/>
  <c r="AP65"/>
  <c r="AO65"/>
  <c r="AN65"/>
  <c r="AM65"/>
  <c r="AL65"/>
  <c r="Z65"/>
  <c r="Y65"/>
  <c r="X65"/>
  <c r="W65"/>
  <c r="V65"/>
  <c r="U65"/>
  <c r="T65"/>
  <c r="CH51" s="1"/>
  <c r="S65"/>
  <c r="R65"/>
  <c r="Q65"/>
  <c r="P65"/>
  <c r="O65"/>
  <c r="N65"/>
  <c r="M65"/>
  <c r="K65"/>
  <c r="J65"/>
  <c r="I65"/>
  <c r="H65"/>
  <c r="G65"/>
  <c r="F65"/>
  <c r="E65"/>
  <c r="D65"/>
  <c r="BG63"/>
  <c r="BF63"/>
  <c r="BE63"/>
  <c r="BD63"/>
  <c r="BC63"/>
  <c r="BB63"/>
  <c r="AZ63"/>
  <c r="AY63"/>
  <c r="AX63"/>
  <c r="AW63"/>
  <c r="AV63"/>
  <c r="AU63"/>
  <c r="AT63"/>
  <c r="AR63"/>
  <c r="AQ63"/>
  <c r="AP63"/>
  <c r="AO63"/>
  <c r="AN63"/>
  <c r="AM63"/>
  <c r="AL63"/>
  <c r="Z63"/>
  <c r="Y63"/>
  <c r="X63"/>
  <c r="W63"/>
  <c r="V63"/>
  <c r="U63"/>
  <c r="T63"/>
  <c r="S63"/>
  <c r="R63"/>
  <c r="Q63"/>
  <c r="P63"/>
  <c r="O63"/>
  <c r="N63"/>
  <c r="M63"/>
  <c r="K63"/>
  <c r="J63"/>
  <c r="I63"/>
  <c r="H63"/>
  <c r="G63"/>
  <c r="F63"/>
  <c r="E63"/>
  <c r="D63"/>
  <c r="BG61"/>
  <c r="BF61"/>
  <c r="BE61"/>
  <c r="BD61"/>
  <c r="BC61"/>
  <c r="BB61"/>
  <c r="AZ61"/>
  <c r="AY61"/>
  <c r="AX61"/>
  <c r="AW61"/>
  <c r="AV61"/>
  <c r="AU61"/>
  <c r="AT61"/>
  <c r="AR61"/>
  <c r="AQ61"/>
  <c r="AP61"/>
  <c r="AO61"/>
  <c r="AN61"/>
  <c r="AM61"/>
  <c r="AL61"/>
  <c r="Z61"/>
  <c r="Y61"/>
  <c r="X61"/>
  <c r="W61"/>
  <c r="V61"/>
  <c r="U61"/>
  <c r="T61"/>
  <c r="S61"/>
  <c r="R61"/>
  <c r="Q61"/>
  <c r="P61"/>
  <c r="O61"/>
  <c r="N61"/>
  <c r="M61"/>
  <c r="K61"/>
  <c r="J61"/>
  <c r="I61"/>
  <c r="H61"/>
  <c r="G61"/>
  <c r="F61"/>
  <c r="E61"/>
  <c r="D61"/>
  <c r="BG57"/>
  <c r="BF57"/>
  <c r="BE57"/>
  <c r="BD57"/>
  <c r="BC57"/>
  <c r="BB57"/>
  <c r="AZ57"/>
  <c r="AY57"/>
  <c r="AX57"/>
  <c r="AW57"/>
  <c r="AV57"/>
  <c r="AU57"/>
  <c r="AT57"/>
  <c r="AR57"/>
  <c r="AQ57"/>
  <c r="AP57"/>
  <c r="AO57"/>
  <c r="AN57"/>
  <c r="AM57"/>
  <c r="AL57"/>
  <c r="Z57"/>
  <c r="Y57"/>
  <c r="X57"/>
  <c r="W57"/>
  <c r="V57"/>
  <c r="U57"/>
  <c r="T57"/>
  <c r="S57"/>
  <c r="R57"/>
  <c r="Q57"/>
  <c r="P57"/>
  <c r="O57"/>
  <c r="N57"/>
  <c r="M57"/>
  <c r="K57"/>
  <c r="J57"/>
  <c r="I57"/>
  <c r="H57"/>
  <c r="G57"/>
  <c r="F57"/>
  <c r="E57"/>
  <c r="D57"/>
  <c r="BG55"/>
  <c r="BF55"/>
  <c r="BE55"/>
  <c r="BD55"/>
  <c r="BC55"/>
  <c r="BB55"/>
  <c r="AZ55"/>
  <c r="AY55"/>
  <c r="AX55"/>
  <c r="AW55"/>
  <c r="AV55"/>
  <c r="AU55"/>
  <c r="AT55"/>
  <c r="CA45" s="1"/>
  <c r="AR55"/>
  <c r="AQ55"/>
  <c r="AP55"/>
  <c r="AO55"/>
  <c r="AN55"/>
  <c r="AM55"/>
  <c r="AL55"/>
  <c r="Z55"/>
  <c r="Y55"/>
  <c r="X55"/>
  <c r="W55"/>
  <c r="V55"/>
  <c r="U55"/>
  <c r="T55"/>
  <c r="CH45" s="1"/>
  <c r="S55"/>
  <c r="R55"/>
  <c r="Q55"/>
  <c r="P55"/>
  <c r="O55"/>
  <c r="N55"/>
  <c r="M55"/>
  <c r="CB45" s="1"/>
  <c r="K55"/>
  <c r="J55"/>
  <c r="I55"/>
  <c r="H55"/>
  <c r="G55"/>
  <c r="F55"/>
  <c r="E55"/>
  <c r="D55"/>
  <c r="BG51"/>
  <c r="BF51"/>
  <c r="BE51"/>
  <c r="BD51"/>
  <c r="BC51"/>
  <c r="BB51"/>
  <c r="AZ51"/>
  <c r="AY51"/>
  <c r="AX51"/>
  <c r="AW51"/>
  <c r="AV51"/>
  <c r="AU51"/>
  <c r="AT51"/>
  <c r="AR51"/>
  <c r="AQ51"/>
  <c r="AP51"/>
  <c r="AO51"/>
  <c r="AN51"/>
  <c r="AM51"/>
  <c r="AL51"/>
  <c r="Z51"/>
  <c r="Y51"/>
  <c r="X51"/>
  <c r="W51"/>
  <c r="V51"/>
  <c r="U51"/>
  <c r="T51"/>
  <c r="CH43" s="1"/>
  <c r="S51"/>
  <c r="R51"/>
  <c r="Q51"/>
  <c r="P51"/>
  <c r="O51"/>
  <c r="N51"/>
  <c r="M51"/>
  <c r="K51"/>
  <c r="J51"/>
  <c r="I51"/>
  <c r="H51"/>
  <c r="G51"/>
  <c r="F51"/>
  <c r="E51"/>
  <c r="D51"/>
  <c r="BG49"/>
  <c r="BF49"/>
  <c r="BE49"/>
  <c r="BD49"/>
  <c r="BC49"/>
  <c r="BB49"/>
  <c r="AZ49"/>
  <c r="AY49"/>
  <c r="AX49"/>
  <c r="AW49"/>
  <c r="AV49"/>
  <c r="AU49"/>
  <c r="AT49"/>
  <c r="AR49"/>
  <c r="AQ49"/>
  <c r="AP49"/>
  <c r="AO49"/>
  <c r="AN49"/>
  <c r="AM49"/>
  <c r="AL49"/>
  <c r="Z49"/>
  <c r="Y49"/>
  <c r="X49"/>
  <c r="W49"/>
  <c r="V49"/>
  <c r="U49"/>
  <c r="T49"/>
  <c r="CH41" s="1"/>
  <c r="S49"/>
  <c r="R49"/>
  <c r="Q49"/>
  <c r="P49"/>
  <c r="O49"/>
  <c r="N49"/>
  <c r="M49"/>
  <c r="K49"/>
  <c r="J49"/>
  <c r="I49"/>
  <c r="H49"/>
  <c r="G49"/>
  <c r="F49"/>
  <c r="E49"/>
  <c r="D49"/>
  <c r="BG47"/>
  <c r="BF47"/>
  <c r="BE47"/>
  <c r="BD47"/>
  <c r="BC47"/>
  <c r="BB47"/>
  <c r="AZ47"/>
  <c r="AY47"/>
  <c r="AX47"/>
  <c r="AW47"/>
  <c r="AV47"/>
  <c r="AU47"/>
  <c r="AT47"/>
  <c r="AR47"/>
  <c r="AQ47"/>
  <c r="AP47"/>
  <c r="AO47"/>
  <c r="AN47"/>
  <c r="AM47"/>
  <c r="AL47"/>
  <c r="Z47"/>
  <c r="Y47"/>
  <c r="X47"/>
  <c r="W47"/>
  <c r="V47"/>
  <c r="U47"/>
  <c r="T47"/>
  <c r="S47"/>
  <c r="R47"/>
  <c r="Q47"/>
  <c r="P47"/>
  <c r="O47"/>
  <c r="N47"/>
  <c r="M47"/>
  <c r="K47"/>
  <c r="J47"/>
  <c r="I47"/>
  <c r="H47"/>
  <c r="G47"/>
  <c r="F47"/>
  <c r="E47"/>
  <c r="D47"/>
  <c r="BR39" s="1"/>
  <c r="BG43"/>
  <c r="BF43"/>
  <c r="BE43"/>
  <c r="BD43"/>
  <c r="BC43"/>
  <c r="BB43"/>
  <c r="AZ43"/>
  <c r="AY43"/>
  <c r="AX43"/>
  <c r="AW43"/>
  <c r="AV43"/>
  <c r="AU43"/>
  <c r="AT43"/>
  <c r="AR43"/>
  <c r="AQ43"/>
  <c r="AP43"/>
  <c r="AO43"/>
  <c r="AN43"/>
  <c r="AM43"/>
  <c r="AL43"/>
  <c r="Z43"/>
  <c r="Y43"/>
  <c r="X43"/>
  <c r="W43"/>
  <c r="V43"/>
  <c r="U43"/>
  <c r="CI35" s="1"/>
  <c r="T43"/>
  <c r="CH35" s="1"/>
  <c r="S43"/>
  <c r="R43"/>
  <c r="Q43"/>
  <c r="P43"/>
  <c r="O43"/>
  <c r="N43"/>
  <c r="K43"/>
  <c r="J43"/>
  <c r="I43"/>
  <c r="H43"/>
  <c r="G43"/>
  <c r="F43"/>
  <c r="E43"/>
  <c r="D43"/>
  <c r="BR35" s="1"/>
  <c r="BG41"/>
  <c r="BF41"/>
  <c r="BE41"/>
  <c r="BD41"/>
  <c r="BC41"/>
  <c r="BB41"/>
  <c r="AZ41"/>
  <c r="AY41"/>
  <c r="AX41"/>
  <c r="AW41"/>
  <c r="AV41"/>
  <c r="AU41"/>
  <c r="AT41"/>
  <c r="AR41"/>
  <c r="AQ41"/>
  <c r="AP41"/>
  <c r="AO41"/>
  <c r="AN41"/>
  <c r="AM41"/>
  <c r="AL41"/>
  <c r="Z41"/>
  <c r="Y41"/>
  <c r="X41"/>
  <c r="W41"/>
  <c r="V41"/>
  <c r="U41"/>
  <c r="CI33" s="1"/>
  <c r="T41"/>
  <c r="CH33" s="1"/>
  <c r="S41"/>
  <c r="R41"/>
  <c r="Q41"/>
  <c r="P41"/>
  <c r="O41"/>
  <c r="N41"/>
  <c r="M41"/>
  <c r="K41"/>
  <c r="J41"/>
  <c r="I41"/>
  <c r="H41"/>
  <c r="G41"/>
  <c r="F41"/>
  <c r="E41"/>
  <c r="D41"/>
  <c r="BR33" s="1"/>
  <c r="BG39"/>
  <c r="BF39"/>
  <c r="BE39"/>
  <c r="BD39"/>
  <c r="BC39"/>
  <c r="BB39"/>
  <c r="AZ39"/>
  <c r="AY39"/>
  <c r="AX39"/>
  <c r="AW39"/>
  <c r="AV39"/>
  <c r="AU39"/>
  <c r="AT39"/>
  <c r="CA31" s="1"/>
  <c r="AR39"/>
  <c r="AQ39"/>
  <c r="AP39"/>
  <c r="AO39"/>
  <c r="AN39"/>
  <c r="AM39"/>
  <c r="AL39"/>
  <c r="Z39"/>
  <c r="Y39"/>
  <c r="X39"/>
  <c r="W39"/>
  <c r="V39"/>
  <c r="U39"/>
  <c r="CI31" s="1"/>
  <c r="T39"/>
  <c r="CH31" s="1"/>
  <c r="S39"/>
  <c r="R39"/>
  <c r="Q39"/>
  <c r="P39"/>
  <c r="O39"/>
  <c r="N39"/>
  <c r="M39"/>
  <c r="K39"/>
  <c r="J39"/>
  <c r="I39"/>
  <c r="H39"/>
  <c r="G39"/>
  <c r="F39"/>
  <c r="E39"/>
  <c r="D39"/>
  <c r="BR31" s="1"/>
  <c r="BG37"/>
  <c r="BF37"/>
  <c r="BE37"/>
  <c r="BD37"/>
  <c r="BC37"/>
  <c r="BB37"/>
  <c r="AZ37"/>
  <c r="AY37"/>
  <c r="AX37"/>
  <c r="AW37"/>
  <c r="AV37"/>
  <c r="AU37"/>
  <c r="AT37"/>
  <c r="AR37"/>
  <c r="AQ37"/>
  <c r="AP37"/>
  <c r="AO37"/>
  <c r="AN37"/>
  <c r="AM37"/>
  <c r="AL37"/>
  <c r="Z37"/>
  <c r="Y37"/>
  <c r="X37"/>
  <c r="W37"/>
  <c r="V37"/>
  <c r="U37"/>
  <c r="T37"/>
  <c r="CH29" s="1"/>
  <c r="S37"/>
  <c r="R37"/>
  <c r="Q37"/>
  <c r="P37"/>
  <c r="O37"/>
  <c r="N37"/>
  <c r="M37"/>
  <c r="K37"/>
  <c r="J37"/>
  <c r="I37"/>
  <c r="H37"/>
  <c r="G37"/>
  <c r="F37"/>
  <c r="E37"/>
  <c r="D37"/>
  <c r="BR29" s="1"/>
  <c r="BG35"/>
  <c r="BF35"/>
  <c r="BE35"/>
  <c r="BD35"/>
  <c r="BC35"/>
  <c r="BB35"/>
  <c r="AZ35"/>
  <c r="AY35"/>
  <c r="AX35"/>
  <c r="AW35"/>
  <c r="AV35"/>
  <c r="AU35"/>
  <c r="AT35"/>
  <c r="AR35"/>
  <c r="AQ35"/>
  <c r="AP35"/>
  <c r="AO35"/>
  <c r="AN35"/>
  <c r="AM35"/>
  <c r="AL35"/>
  <c r="Z35"/>
  <c r="Y35"/>
  <c r="X35"/>
  <c r="W35"/>
  <c r="V35"/>
  <c r="U35"/>
  <c r="T35"/>
  <c r="CH27" s="1"/>
  <c r="S35"/>
  <c r="R35"/>
  <c r="Q35"/>
  <c r="P35"/>
  <c r="O35"/>
  <c r="N35"/>
  <c r="M35"/>
  <c r="K35"/>
  <c r="J35"/>
  <c r="I35"/>
  <c r="H35"/>
  <c r="G35"/>
  <c r="F35"/>
  <c r="E35"/>
  <c r="D35"/>
  <c r="BR27" s="1"/>
  <c r="BG33"/>
  <c r="BF33"/>
  <c r="BE33"/>
  <c r="BD33"/>
  <c r="BC33"/>
  <c r="BB33"/>
  <c r="AZ33"/>
  <c r="AY33"/>
  <c r="AX33"/>
  <c r="AW33"/>
  <c r="AV33"/>
  <c r="AU33"/>
  <c r="AT33"/>
  <c r="CA25" s="1"/>
  <c r="AR33"/>
  <c r="AQ33"/>
  <c r="AP33"/>
  <c r="AO33"/>
  <c r="AN33"/>
  <c r="AM33"/>
  <c r="AL33"/>
  <c r="Z33"/>
  <c r="Y33"/>
  <c r="X33"/>
  <c r="W33"/>
  <c r="V33"/>
  <c r="U33"/>
  <c r="T33"/>
  <c r="CH25" s="1"/>
  <c r="S33"/>
  <c r="R33"/>
  <c r="Q33"/>
  <c r="P33"/>
  <c r="O33"/>
  <c r="N33"/>
  <c r="M33"/>
  <c r="CB25" s="1"/>
  <c r="K33"/>
  <c r="J33"/>
  <c r="I33"/>
  <c r="H33"/>
  <c r="G33"/>
  <c r="F33"/>
  <c r="E33"/>
  <c r="D33"/>
  <c r="BR25" s="1"/>
  <c r="BG31"/>
  <c r="BF31"/>
  <c r="BE31"/>
  <c r="BD31"/>
  <c r="BC31"/>
  <c r="BB31"/>
  <c r="AZ31"/>
  <c r="AY31"/>
  <c r="AX31"/>
  <c r="AW31"/>
  <c r="AV31"/>
  <c r="AU31"/>
  <c r="AT31"/>
  <c r="AR31"/>
  <c r="AQ31"/>
  <c r="AP31"/>
  <c r="AO31"/>
  <c r="AN31"/>
  <c r="AM31"/>
  <c r="AL31"/>
  <c r="Z31"/>
  <c r="Y31"/>
  <c r="X31"/>
  <c r="W31"/>
  <c r="V31"/>
  <c r="U31"/>
  <c r="T31"/>
  <c r="CH23" s="1"/>
  <c r="S31"/>
  <c r="R31"/>
  <c r="Q31"/>
  <c r="P31"/>
  <c r="O31"/>
  <c r="N31"/>
  <c r="M31"/>
  <c r="K31"/>
  <c r="J31"/>
  <c r="I31"/>
  <c r="H31"/>
  <c r="G31"/>
  <c r="F31"/>
  <c r="E31"/>
  <c r="D31"/>
  <c r="BR23" s="1"/>
  <c r="BG29"/>
  <c r="BF29"/>
  <c r="BE29"/>
  <c r="BD29"/>
  <c r="BC29"/>
  <c r="BB29"/>
  <c r="AZ29"/>
  <c r="AY29"/>
  <c r="AX29"/>
  <c r="AW29"/>
  <c r="AV29"/>
  <c r="AU29"/>
  <c r="AT29"/>
  <c r="AR29"/>
  <c r="AQ29"/>
  <c r="AP29"/>
  <c r="AO29"/>
  <c r="AN29"/>
  <c r="AM29"/>
  <c r="AL29"/>
  <c r="Z29"/>
  <c r="Y29"/>
  <c r="X29"/>
  <c r="W29"/>
  <c r="V29"/>
  <c r="U29"/>
  <c r="T29"/>
  <c r="CH21" s="1"/>
  <c r="S29"/>
  <c r="R29"/>
  <c r="Q29"/>
  <c r="P29"/>
  <c r="O29"/>
  <c r="N29"/>
  <c r="M29"/>
  <c r="CB21" s="1"/>
  <c r="K29"/>
  <c r="J29"/>
  <c r="I29"/>
  <c r="H29"/>
  <c r="G29"/>
  <c r="F29"/>
  <c r="E29"/>
  <c r="D29"/>
  <c r="BR21" s="1"/>
  <c r="BG25"/>
  <c r="BF25"/>
  <c r="BE25"/>
  <c r="BD25"/>
  <c r="BC25"/>
  <c r="AZ25"/>
  <c r="AY25"/>
  <c r="AX25"/>
  <c r="AW25"/>
  <c r="AV25"/>
  <c r="AU25"/>
  <c r="AT25"/>
  <c r="AR25"/>
  <c r="AQ25"/>
  <c r="AP25"/>
  <c r="AO25"/>
  <c r="AN25"/>
  <c r="AM25"/>
  <c r="AL25"/>
  <c r="Z25"/>
  <c r="Y25"/>
  <c r="X25"/>
  <c r="W25"/>
  <c r="V25"/>
  <c r="U25"/>
  <c r="T25"/>
  <c r="S25"/>
  <c r="R25"/>
  <c r="Q25"/>
  <c r="P25"/>
  <c r="O25"/>
  <c r="N25"/>
  <c r="M25"/>
  <c r="K25"/>
  <c r="J25"/>
  <c r="I25"/>
  <c r="H25"/>
  <c r="G25"/>
  <c r="F25"/>
  <c r="E25"/>
  <c r="D25"/>
  <c r="BG23"/>
  <c r="BF23"/>
  <c r="BE23"/>
  <c r="BD23"/>
  <c r="BC23"/>
  <c r="BB23"/>
  <c r="AZ23"/>
  <c r="AY23"/>
  <c r="AX23"/>
  <c r="AW23"/>
  <c r="AV23"/>
  <c r="AU23"/>
  <c r="AT23"/>
  <c r="AR23"/>
  <c r="AQ23"/>
  <c r="AP23"/>
  <c r="AO23"/>
  <c r="AN23"/>
  <c r="AM23"/>
  <c r="AL23"/>
  <c r="Z23"/>
  <c r="Y23"/>
  <c r="X23"/>
  <c r="W23"/>
  <c r="V23"/>
  <c r="U23"/>
  <c r="T23"/>
  <c r="S23"/>
  <c r="R23"/>
  <c r="Q23"/>
  <c r="P23"/>
  <c r="O23"/>
  <c r="N23"/>
  <c r="M23"/>
  <c r="K23"/>
  <c r="J23"/>
  <c r="I23"/>
  <c r="H23"/>
  <c r="G23"/>
  <c r="F23"/>
  <c r="E23"/>
  <c r="D23"/>
  <c r="BG21"/>
  <c r="BF21"/>
  <c r="BE21"/>
  <c r="BD21"/>
  <c r="BC21"/>
  <c r="BB21"/>
  <c r="AZ21"/>
  <c r="AY21"/>
  <c r="AX21"/>
  <c r="AW21"/>
  <c r="AV21"/>
  <c r="AU21"/>
  <c r="AT21"/>
  <c r="AR21"/>
  <c r="AQ21"/>
  <c r="AP21"/>
  <c r="AO21"/>
  <c r="AN21"/>
  <c r="AM21"/>
  <c r="AL21"/>
  <c r="Z21"/>
  <c r="Y21"/>
  <c r="X21"/>
  <c r="W21"/>
  <c r="V21"/>
  <c r="U21"/>
  <c r="T21"/>
  <c r="S21"/>
  <c r="R21"/>
  <c r="Q21"/>
  <c r="P21"/>
  <c r="O21"/>
  <c r="N21"/>
  <c r="M21"/>
  <c r="K21"/>
  <c r="J21"/>
  <c r="I21"/>
  <c r="H21"/>
  <c r="G21"/>
  <c r="F21"/>
  <c r="E21"/>
  <c r="D21"/>
  <c r="BK20"/>
  <c r="AM11"/>
  <c r="AO11" s="1"/>
  <c r="F11"/>
  <c r="H11" s="1"/>
  <c r="AM10"/>
  <c r="F10"/>
  <c r="AM9"/>
  <c r="AO9" s="1"/>
  <c r="F9"/>
  <c r="H9" s="1"/>
  <c r="AC26" i="218" l="1"/>
  <c r="AG58"/>
  <c r="BN58" i="217"/>
  <c r="BM74"/>
  <c r="AF74"/>
  <c r="J10" s="1"/>
  <c r="L10" s="1"/>
  <c r="CI29" i="215"/>
  <c r="CI27"/>
  <c r="BN30" i="217"/>
  <c r="AG40"/>
  <c r="BN48" i="218"/>
  <c r="AG32"/>
  <c r="BY23" i="216"/>
  <c r="BY69"/>
  <c r="AG40" i="218"/>
  <c r="AG20" i="217"/>
  <c r="AC22"/>
  <c r="AC40"/>
  <c r="AG22"/>
  <c r="BN52"/>
  <c r="CI23" i="215"/>
  <c r="CD13"/>
  <c r="CB15"/>
  <c r="CF15"/>
  <c r="CC21"/>
  <c r="BY61"/>
  <c r="BU21" i="216"/>
  <c r="BU35"/>
  <c r="BJ62" i="217"/>
  <c r="CC49" i="215"/>
  <c r="BS13"/>
  <c r="BU13"/>
  <c r="BT21"/>
  <c r="BT27"/>
  <c r="BT29"/>
  <c r="BT31"/>
  <c r="BT33"/>
  <c r="BT35"/>
  <c r="BT47"/>
  <c r="CB49"/>
  <c r="CD49"/>
  <c r="BT13" i="216"/>
  <c r="BR19"/>
  <c r="BZ19"/>
  <c r="AG60" i="217"/>
  <c r="CC39" i="215"/>
  <c r="CC55"/>
  <c r="CI21"/>
  <c r="CE13"/>
  <c r="CE15"/>
  <c r="CD21"/>
  <c r="CD23"/>
  <c r="CB29"/>
  <c r="CB31"/>
  <c r="CD31"/>
  <c r="CB39"/>
  <c r="CB41"/>
  <c r="CB43"/>
  <c r="CD43"/>
  <c r="BY21"/>
  <c r="BY23"/>
  <c r="BY25"/>
  <c r="BY27"/>
  <c r="BY29"/>
  <c r="BY31"/>
  <c r="BY33"/>
  <c r="BY41"/>
  <c r="BY43"/>
  <c r="BY45"/>
  <c r="BT13"/>
  <c r="BS23"/>
  <c r="BU23"/>
  <c r="BU25"/>
  <c r="BU33"/>
  <c r="BS25"/>
  <c r="CD29"/>
  <c r="BU29"/>
  <c r="BZ13" i="216"/>
  <c r="BR21"/>
  <c r="BT21"/>
  <c r="BZ21"/>
  <c r="BR23"/>
  <c r="BR25"/>
  <c r="BZ25"/>
  <c r="BR27"/>
  <c r="BT27"/>
  <c r="BR29"/>
  <c r="BT29"/>
  <c r="BR31"/>
  <c r="BT31"/>
  <c r="BZ31"/>
  <c r="BR33"/>
  <c r="BT33"/>
  <c r="BZ33"/>
  <c r="BR35"/>
  <c r="BT35"/>
  <c r="BZ37"/>
  <c r="BR39"/>
  <c r="BZ41"/>
  <c r="BU67"/>
  <c r="BJ52" i="217"/>
  <c r="BU69" i="216"/>
  <c r="AG52" i="217"/>
  <c r="BY63" i="216"/>
  <c r="BY47"/>
  <c r="BY49"/>
  <c r="BJ32" i="217"/>
  <c r="AG26" i="218"/>
  <c r="CA15" i="216"/>
  <c r="CA21"/>
  <c r="BU25"/>
  <c r="BY25"/>
  <c r="BY27"/>
  <c r="CH27"/>
  <c r="BY29"/>
  <c r="BU31"/>
  <c r="BY31"/>
  <c r="CH31"/>
  <c r="BY33"/>
  <c r="CH33"/>
  <c r="CA37"/>
  <c r="CH37"/>
  <c r="BY41"/>
  <c r="CA41"/>
  <c r="BY43"/>
  <c r="BT47"/>
  <c r="BZ47"/>
  <c r="BZ49"/>
  <c r="BZ59"/>
  <c r="AC72" i="217"/>
  <c r="AG58"/>
  <c r="AC58"/>
  <c r="BL32"/>
  <c r="BN32" s="1"/>
  <c r="BJ50"/>
  <c r="BN36"/>
  <c r="BJ44" i="218"/>
  <c r="AC20"/>
  <c r="AG54"/>
  <c r="CG65" i="216"/>
  <c r="BU65"/>
  <c r="CB31"/>
  <c r="BS13"/>
  <c r="BU13"/>
  <c r="CH19"/>
  <c r="BY21"/>
  <c r="CH21"/>
  <c r="BS23"/>
  <c r="CG59"/>
  <c r="CG63"/>
  <c r="BU59"/>
  <c r="BU63"/>
  <c r="BY45"/>
  <c r="CB53"/>
  <c r="CB49"/>
  <c r="CG51"/>
  <c r="CC13"/>
  <c r="CI53"/>
  <c r="BS25"/>
  <c r="BJ38" i="217"/>
  <c r="BJ54"/>
  <c r="BN72"/>
  <c r="AG26"/>
  <c r="AG34"/>
  <c r="BN62" i="218"/>
  <c r="BN64"/>
  <c r="BN28"/>
  <c r="AG28"/>
  <c r="AC46"/>
  <c r="AG46"/>
  <c r="AG64"/>
  <c r="BN40"/>
  <c r="BN42"/>
  <c r="BJ30" i="217"/>
  <c r="AC50"/>
  <c r="AE50"/>
  <c r="AG50" s="1"/>
  <c r="BN22"/>
  <c r="BN26"/>
  <c r="AG66" i="218"/>
  <c r="AG34"/>
  <c r="BJ58" i="217"/>
  <c r="BJ34"/>
  <c r="AC60"/>
  <c r="AG54"/>
  <c r="AG32"/>
  <c r="AC28"/>
  <c r="BN54"/>
  <c r="BN34"/>
  <c r="AG72"/>
  <c r="BJ72"/>
  <c r="AG62"/>
  <c r="AG38"/>
  <c r="AC46"/>
  <c r="AC32"/>
  <c r="AC36"/>
  <c r="AC34"/>
  <c r="BJ20"/>
  <c r="AE46"/>
  <c r="AG46" s="1"/>
  <c r="BN66" i="218"/>
  <c r="BN34"/>
  <c r="BJ34"/>
  <c r="BJ46"/>
  <c r="BN32"/>
  <c r="BJ32"/>
  <c r="BN52"/>
  <c r="BN38"/>
  <c r="BJ66"/>
  <c r="BN20"/>
  <c r="BN44"/>
  <c r="AC42"/>
  <c r="AG48"/>
  <c r="AG62"/>
  <c r="AG60"/>
  <c r="AC66"/>
  <c r="AC48"/>
  <c r="AG20"/>
  <c r="AC40"/>
  <c r="BH22" i="216"/>
  <c r="BL22" s="1"/>
  <c r="AC24" i="217"/>
  <c r="AB62" i="216"/>
  <c r="AF62" s="1"/>
  <c r="BN62" i="217"/>
  <c r="BN40"/>
  <c r="AC54"/>
  <c r="BN28"/>
  <c r="BJ40"/>
  <c r="BJ28"/>
  <c r="AG24"/>
  <c r="AC64" i="218"/>
  <c r="BJ48"/>
  <c r="BJ22"/>
  <c r="BN46"/>
  <c r="BJ22" i="217"/>
  <c r="BJ60"/>
  <c r="BJ36"/>
  <c r="AC52"/>
  <c r="AE28"/>
  <c r="AG28" s="1"/>
  <c r="AG36"/>
  <c r="BN46"/>
  <c r="AC62"/>
  <c r="AC60" i="218"/>
  <c r="BJ40"/>
  <c r="AC32"/>
  <c r="AG22"/>
  <c r="AC20" i="217"/>
  <c r="BI38" i="215"/>
  <c r="BM38" s="1"/>
  <c r="BI46"/>
  <c r="BM46" s="1"/>
  <c r="BI64"/>
  <c r="BM64" s="1"/>
  <c r="AA42" i="216"/>
  <c r="AE42" s="1"/>
  <c r="BN38" i="217"/>
  <c r="BN60"/>
  <c r="AG52" i="218"/>
  <c r="BN60"/>
  <c r="BN58"/>
  <c r="BN24" i="217"/>
  <c r="BJ58" i="218"/>
  <c r="BJ50"/>
  <c r="BJ64"/>
  <c r="BJ42"/>
  <c r="BJ20"/>
  <c r="BJ54"/>
  <c r="BJ52"/>
  <c r="BJ38"/>
  <c r="BN54"/>
  <c r="BN50"/>
  <c r="BM72"/>
  <c r="BJ60"/>
  <c r="BJ28"/>
  <c r="BN26"/>
  <c r="BJ26"/>
  <c r="BL72"/>
  <c r="BJ62"/>
  <c r="AC52"/>
  <c r="AC34"/>
  <c r="AC22"/>
  <c r="AC44"/>
  <c r="AG38"/>
  <c r="AG44"/>
  <c r="AF72"/>
  <c r="AG42"/>
  <c r="AC62"/>
  <c r="AA54" i="215"/>
  <c r="BJ26" i="217"/>
  <c r="BJ46"/>
  <c r="BJ24"/>
  <c r="AC38"/>
  <c r="BL50"/>
  <c r="BN50" s="1"/>
  <c r="AC58" i="218"/>
  <c r="AC54"/>
  <c r="AC38"/>
  <c r="AC28"/>
  <c r="AE72"/>
  <c r="AA46" i="216"/>
  <c r="AE46" s="1"/>
  <c r="AA54"/>
  <c r="AE54" s="1"/>
  <c r="AG30" i="217"/>
  <c r="AA20" i="215"/>
  <c r="AE20" s="1"/>
  <c r="BI24"/>
  <c r="BM24" s="1"/>
  <c r="BH50"/>
  <c r="BL50" s="1"/>
  <c r="BH60"/>
  <c r="BL60" s="1"/>
  <c r="BH28" i="216"/>
  <c r="BL28" s="1"/>
  <c r="BH34"/>
  <c r="BL34" s="1"/>
  <c r="BH26"/>
  <c r="BL26" s="1"/>
  <c r="BH36"/>
  <c r="BL36" s="1"/>
  <c r="BH48"/>
  <c r="BL48" s="1"/>
  <c r="BH52"/>
  <c r="BL52" s="1"/>
  <c r="BH54"/>
  <c r="BL54" s="1"/>
  <c r="BI66"/>
  <c r="BM66" s="1"/>
  <c r="BH68"/>
  <c r="BL68" s="1"/>
  <c r="BI70"/>
  <c r="BM70" s="1"/>
  <c r="BN20" i="217"/>
  <c r="AC30"/>
  <c r="AC26"/>
  <c r="BI68" i="216"/>
  <c r="BM68" s="1"/>
  <c r="BI60"/>
  <c r="BM60" s="1"/>
  <c r="BI48"/>
  <c r="BM48" s="1"/>
  <c r="BI54"/>
  <c r="BM54" s="1"/>
  <c r="BI20"/>
  <c r="BM20" s="1"/>
  <c r="BI46"/>
  <c r="BM46" s="1"/>
  <c r="BI50"/>
  <c r="BM50" s="1"/>
  <c r="BI34"/>
  <c r="BM34" s="1"/>
  <c r="BN34" s="1"/>
  <c r="BI38"/>
  <c r="BM38" s="1"/>
  <c r="BI42"/>
  <c r="BM42" s="1"/>
  <c r="BI22"/>
  <c r="BM22" s="1"/>
  <c r="BI26"/>
  <c r="BM26" s="1"/>
  <c r="BI52"/>
  <c r="BM52" s="1"/>
  <c r="BI62"/>
  <c r="BM62" s="1"/>
  <c r="BI28"/>
  <c r="BM28" s="1"/>
  <c r="BI30"/>
  <c r="BM30" s="1"/>
  <c r="BI32"/>
  <c r="BM32" s="1"/>
  <c r="BI36"/>
  <c r="BM36" s="1"/>
  <c r="BI40"/>
  <c r="BM40" s="1"/>
  <c r="BI44"/>
  <c r="BM44" s="1"/>
  <c r="BH38"/>
  <c r="BL38" s="1"/>
  <c r="BH42"/>
  <c r="BL42" s="1"/>
  <c r="BN42" s="1"/>
  <c r="BH20"/>
  <c r="BL20" s="1"/>
  <c r="BH30"/>
  <c r="BL30" s="1"/>
  <c r="BH32"/>
  <c r="BL32" s="1"/>
  <c r="BH46"/>
  <c r="BL46" s="1"/>
  <c r="BH40"/>
  <c r="BL40" s="1"/>
  <c r="BH44"/>
  <c r="BL44" s="1"/>
  <c r="BH50"/>
  <c r="BL50" s="1"/>
  <c r="BH66"/>
  <c r="BL66" s="1"/>
  <c r="BN66" s="1"/>
  <c r="BH62"/>
  <c r="BL62" s="1"/>
  <c r="BH60"/>
  <c r="BL60" s="1"/>
  <c r="BH70"/>
  <c r="BL70" s="1"/>
  <c r="AB54"/>
  <c r="AF54" s="1"/>
  <c r="AB38"/>
  <c r="AF38" s="1"/>
  <c r="AB44"/>
  <c r="AF44" s="1"/>
  <c r="AB30"/>
  <c r="AF30" s="1"/>
  <c r="AB42"/>
  <c r="AF42" s="1"/>
  <c r="AG42" s="1"/>
  <c r="AB60"/>
  <c r="AF60" s="1"/>
  <c r="AB50"/>
  <c r="AF50" s="1"/>
  <c r="AB70"/>
  <c r="AF70" s="1"/>
  <c r="AB68"/>
  <c r="AF68" s="1"/>
  <c r="AB28"/>
  <c r="AF28" s="1"/>
  <c r="AB32"/>
  <c r="AF32" s="1"/>
  <c r="AB22"/>
  <c r="AF22" s="1"/>
  <c r="AB36"/>
  <c r="AF36" s="1"/>
  <c r="AB48"/>
  <c r="AF48" s="1"/>
  <c r="AB20"/>
  <c r="AF20" s="1"/>
  <c r="AB26"/>
  <c r="AF26" s="1"/>
  <c r="AB34"/>
  <c r="AF34" s="1"/>
  <c r="AB40"/>
  <c r="AF40" s="1"/>
  <c r="AB46"/>
  <c r="AF46" s="1"/>
  <c r="AB52"/>
  <c r="AF52" s="1"/>
  <c r="AB66"/>
  <c r="AF66" s="1"/>
  <c r="AA22"/>
  <c r="AE22" s="1"/>
  <c r="AA20"/>
  <c r="AE20" s="1"/>
  <c r="AA26"/>
  <c r="AE26" s="1"/>
  <c r="AA62"/>
  <c r="AE62" s="1"/>
  <c r="AG62" s="1"/>
  <c r="AA66"/>
  <c r="AE66" s="1"/>
  <c r="AA68"/>
  <c r="AE68" s="1"/>
  <c r="AA70"/>
  <c r="AE70" s="1"/>
  <c r="AA50"/>
  <c r="AE50" s="1"/>
  <c r="AA60"/>
  <c r="AE60" s="1"/>
  <c r="AA28"/>
  <c r="AE28" s="1"/>
  <c r="AA34"/>
  <c r="AE34" s="1"/>
  <c r="AA40"/>
  <c r="AE40" s="1"/>
  <c r="AA48"/>
  <c r="AE48" s="1"/>
  <c r="AG48" s="1"/>
  <c r="AA30"/>
  <c r="AE30" s="1"/>
  <c r="AA36"/>
  <c r="AE36" s="1"/>
  <c r="AA38"/>
  <c r="AE38" s="1"/>
  <c r="AA44"/>
  <c r="AE44" s="1"/>
  <c r="AA52"/>
  <c r="AE52" s="1"/>
  <c r="BN50"/>
  <c r="AB22" i="215"/>
  <c r="AF22" s="1"/>
  <c r="BI34"/>
  <c r="BM34" s="1"/>
  <c r="BI56"/>
  <c r="BM56" s="1"/>
  <c r="BI42"/>
  <c r="BM42" s="1"/>
  <c r="BH78"/>
  <c r="BL78" s="1"/>
  <c r="AA32" i="216"/>
  <c r="AE32" s="1"/>
  <c r="BH54" i="215"/>
  <c r="BL54" s="1"/>
  <c r="IJ157" i="141"/>
  <c r="AG46" i="216"/>
  <c r="BI30" i="215"/>
  <c r="BM30" s="1"/>
  <c r="BI32"/>
  <c r="BM32" s="1"/>
  <c r="BI40"/>
  <c r="BM40" s="1"/>
  <c r="BI48"/>
  <c r="BM48" s="1"/>
  <c r="BI62"/>
  <c r="BM62" s="1"/>
  <c r="BI78"/>
  <c r="BM78" s="1"/>
  <c r="BI28"/>
  <c r="BM28" s="1"/>
  <c r="BI36"/>
  <c r="BM36" s="1"/>
  <c r="BH40"/>
  <c r="BL40" s="1"/>
  <c r="BH48"/>
  <c r="BL48" s="1"/>
  <c r="AB62"/>
  <c r="AF62" s="1"/>
  <c r="AB78"/>
  <c r="AF78" s="1"/>
  <c r="AB40"/>
  <c r="AF40" s="1"/>
  <c r="AB48"/>
  <c r="AF48" s="1"/>
  <c r="AB56"/>
  <c r="AF56" s="1"/>
  <c r="AA24"/>
  <c r="AE24" s="1"/>
  <c r="AA40"/>
  <c r="AE40" s="1"/>
  <c r="AG40" s="1"/>
  <c r="AA48"/>
  <c r="AE48" s="1"/>
  <c r="AA78"/>
  <c r="AE78" s="1"/>
  <c r="AA28"/>
  <c r="AE28" s="1"/>
  <c r="AA36"/>
  <c r="AE36" s="1"/>
  <c r="AB24"/>
  <c r="AF24" s="1"/>
  <c r="BH24"/>
  <c r="BL24" s="1"/>
  <c r="AA30"/>
  <c r="AE30" s="1"/>
  <c r="AB30"/>
  <c r="AF30" s="1"/>
  <c r="BH30"/>
  <c r="BL30" s="1"/>
  <c r="AA32"/>
  <c r="AE32" s="1"/>
  <c r="AA34"/>
  <c r="AB34"/>
  <c r="AF34" s="1"/>
  <c r="BH34"/>
  <c r="BL34" s="1"/>
  <c r="AA38"/>
  <c r="AE38" s="1"/>
  <c r="AB38"/>
  <c r="AF38" s="1"/>
  <c r="AA42"/>
  <c r="AB42"/>
  <c r="AF42" s="1"/>
  <c r="BH42"/>
  <c r="BL42" s="1"/>
  <c r="AA46"/>
  <c r="AE46" s="1"/>
  <c r="AB46"/>
  <c r="AF46" s="1"/>
  <c r="BH46"/>
  <c r="BL46" s="1"/>
  <c r="AB50"/>
  <c r="AF50" s="1"/>
  <c r="AA60"/>
  <c r="AA64"/>
  <c r="AB64"/>
  <c r="AF64" s="1"/>
  <c r="BH64"/>
  <c r="BL64" s="1"/>
  <c r="BI22"/>
  <c r="BM22" s="1"/>
  <c r="BH38"/>
  <c r="BL38" s="1"/>
  <c r="AB20"/>
  <c r="AF20" s="1"/>
  <c r="BH20"/>
  <c r="BL20" s="1"/>
  <c r="BI20"/>
  <c r="BM20" s="1"/>
  <c r="AA22"/>
  <c r="AE22" s="1"/>
  <c r="BH22"/>
  <c r="BL22" s="1"/>
  <c r="AB28"/>
  <c r="AF28" s="1"/>
  <c r="BH28"/>
  <c r="BL28" s="1"/>
  <c r="AB32"/>
  <c r="AF32" s="1"/>
  <c r="BH32"/>
  <c r="BL32" s="1"/>
  <c r="AB36"/>
  <c r="AF36" s="1"/>
  <c r="BH36"/>
  <c r="BL36" s="1"/>
  <c r="AA50"/>
  <c r="AE50" s="1"/>
  <c r="BI50"/>
  <c r="BM50" s="1"/>
  <c r="AB54"/>
  <c r="AF54" s="1"/>
  <c r="BI54"/>
  <c r="BM54" s="1"/>
  <c r="AA56"/>
  <c r="AE56" s="1"/>
  <c r="BH56"/>
  <c r="BL56" s="1"/>
  <c r="AB60"/>
  <c r="AF60" s="1"/>
  <c r="AA62"/>
  <c r="AE62" s="1"/>
  <c r="BH62"/>
  <c r="BL62" s="1"/>
  <c r="BI60"/>
  <c r="BM60" s="1"/>
  <c r="AE34"/>
  <c r="AE54"/>
  <c r="AE60"/>
  <c r="BJ46" i="216" l="1"/>
  <c r="BN52"/>
  <c r="AC62"/>
  <c r="AC54"/>
  <c r="AG32"/>
  <c r="AG22" i="215"/>
  <c r="BN74" i="217"/>
  <c r="AQ11" s="1"/>
  <c r="AS11" s="1"/>
  <c r="AE74"/>
  <c r="J9" s="1"/>
  <c r="L9" s="1"/>
  <c r="BL74"/>
  <c r="AQ9" s="1"/>
  <c r="AS9" s="1"/>
  <c r="AG74"/>
  <c r="AC40" i="215"/>
  <c r="AG62"/>
  <c r="BJ24"/>
  <c r="AG54" i="216"/>
  <c r="AC48" i="215"/>
  <c r="AC38"/>
  <c r="BN70" i="216"/>
  <c r="BJ32"/>
  <c r="AG72" i="218"/>
  <c r="BN72"/>
  <c r="AG48" i="215"/>
  <c r="AG78"/>
  <c r="AC20" i="216"/>
  <c r="BJ68"/>
  <c r="AC38"/>
  <c r="BJ26"/>
  <c r="AG22"/>
  <c r="BN60"/>
  <c r="BN22"/>
  <c r="AG38"/>
  <c r="AC22" i="215"/>
  <c r="AC56"/>
  <c r="AC32"/>
  <c r="BN40" i="216"/>
  <c r="BN54"/>
  <c r="BJ66"/>
  <c r="BJ54"/>
  <c r="BJ50"/>
  <c r="BN28"/>
  <c r="BN30" i="215"/>
  <c r="AG38"/>
  <c r="AC30"/>
  <c r="BJ46"/>
  <c r="BN54"/>
  <c r="BJ20"/>
  <c r="BN50"/>
  <c r="AG34"/>
  <c r="AC34"/>
  <c r="AC24"/>
  <c r="AG56"/>
  <c r="AG32"/>
  <c r="BN64"/>
  <c r="BJ54"/>
  <c r="BN24"/>
  <c r="AC62"/>
  <c r="BJ30"/>
  <c r="BJ64"/>
  <c r="BJ50"/>
  <c r="BN46"/>
  <c r="BJ48"/>
  <c r="BN60"/>
  <c r="BJ34"/>
  <c r="BJ36"/>
  <c r="BJ78"/>
  <c r="AG20"/>
  <c r="AC20"/>
  <c r="BJ38"/>
  <c r="AG36"/>
  <c r="AQ10" i="217"/>
  <c r="AS10" s="1"/>
  <c r="BL78" i="216"/>
  <c r="AQ9" s="1"/>
  <c r="AS9" s="1"/>
  <c r="AG70"/>
  <c r="BN26"/>
  <c r="BN48"/>
  <c r="BN68"/>
  <c r="BN28" i="215"/>
  <c r="BN36" i="216"/>
  <c r="BJ28" i="215"/>
  <c r="AC46"/>
  <c r="AC64"/>
  <c r="AG50"/>
  <c r="AG46"/>
  <c r="AC42"/>
  <c r="BN34"/>
  <c r="AG30"/>
  <c r="AG34" i="216"/>
  <c r="AG28"/>
  <c r="AG50"/>
  <c r="AG60"/>
  <c r="BN32"/>
  <c r="BN30"/>
  <c r="BN44"/>
  <c r="BN20"/>
  <c r="BN42" i="215"/>
  <c r="AG24"/>
  <c r="BN62"/>
  <c r="BN20"/>
  <c r="BJ60"/>
  <c r="BJ42"/>
  <c r="BN38"/>
  <c r="BN78"/>
  <c r="AG60"/>
  <c r="AG54"/>
  <c r="AC60"/>
  <c r="AC54"/>
  <c r="AG28"/>
  <c r="BJ44" i="216"/>
  <c r="BJ22"/>
  <c r="BJ40"/>
  <c r="BN46"/>
  <c r="BJ60"/>
  <c r="BJ48"/>
  <c r="BJ30"/>
  <c r="BJ62"/>
  <c r="BJ36"/>
  <c r="BJ20"/>
  <c r="BN62"/>
  <c r="BJ28"/>
  <c r="BN38"/>
  <c r="BM78"/>
  <c r="AQ10" s="1"/>
  <c r="AS10" s="1"/>
  <c r="BJ38"/>
  <c r="BJ52"/>
  <c r="BJ42"/>
  <c r="BJ34"/>
  <c r="BJ70"/>
  <c r="AC34"/>
  <c r="AG36"/>
  <c r="AC66"/>
  <c r="AC36"/>
  <c r="AC28"/>
  <c r="AG44"/>
  <c r="AG66"/>
  <c r="AC50"/>
  <c r="AC30"/>
  <c r="AG40"/>
  <c r="AC40"/>
  <c r="AG30"/>
  <c r="AC42"/>
  <c r="AC68"/>
  <c r="AG68"/>
  <c r="AC52"/>
  <c r="AG52"/>
  <c r="AC46"/>
  <c r="AC26"/>
  <c r="AC22"/>
  <c r="AG26"/>
  <c r="AF78"/>
  <c r="J10" s="1"/>
  <c r="L10" s="1"/>
  <c r="AG20"/>
  <c r="AC70"/>
  <c r="AC60"/>
  <c r="AE78"/>
  <c r="J9" s="1"/>
  <c r="L9" s="1"/>
  <c r="AC48"/>
  <c r="AC44"/>
  <c r="AC32"/>
  <c r="BJ62" i="215"/>
  <c r="AE42"/>
  <c r="AG42" s="1"/>
  <c r="AC36"/>
  <c r="AC28"/>
  <c r="BN32"/>
  <c r="AC78"/>
  <c r="BJ40"/>
  <c r="BJ32"/>
  <c r="BJ22"/>
  <c r="AE64"/>
  <c r="AG64" s="1"/>
  <c r="AC50"/>
  <c r="BM80"/>
  <c r="AQ10" s="1"/>
  <c r="AS10" s="1"/>
  <c r="BN56"/>
  <c r="BN36"/>
  <c r="BN48"/>
  <c r="BN40"/>
  <c r="BJ56"/>
  <c r="BN22"/>
  <c r="AF80"/>
  <c r="J10" s="1"/>
  <c r="L10" s="1"/>
  <c r="AG78" i="216" l="1"/>
  <c r="Q154" i="140"/>
  <c r="AG80" i="215"/>
  <c r="BN78" i="216"/>
  <c r="BN80" i="215"/>
  <c r="J11" i="217"/>
  <c r="L11" s="1"/>
  <c r="AE80" i="215"/>
  <c r="J9" s="1"/>
  <c r="L9" s="1"/>
  <c r="BL80"/>
  <c r="AQ9" s="1"/>
  <c r="AS9" s="1"/>
  <c r="P154" i="140" l="1"/>
  <c r="O154"/>
  <c r="J11" i="216"/>
  <c r="L11" s="1"/>
  <c r="J11" i="215"/>
  <c r="L11" s="1"/>
  <c r="AQ11"/>
  <c r="AS11" s="1"/>
  <c r="AQ11" i="216"/>
  <c r="AS11" s="1"/>
  <c r="BC80" i="210"/>
  <c r="V80"/>
  <c r="BC77"/>
  <c r="AX77"/>
  <c r="AW77"/>
  <c r="V77"/>
  <c r="Q77"/>
  <c r="P77"/>
  <c r="BG63"/>
  <c r="BF63"/>
  <c r="BE63"/>
  <c r="BD63"/>
  <c r="BC63"/>
  <c r="BB63"/>
  <c r="AZ63"/>
  <c r="AY63"/>
  <c r="AX63"/>
  <c r="AW63"/>
  <c r="AV63"/>
  <c r="AU63"/>
  <c r="AT63"/>
  <c r="AR63"/>
  <c r="AO63"/>
  <c r="AN63"/>
  <c r="AM63"/>
  <c r="AL63"/>
  <c r="Z63"/>
  <c r="Y63"/>
  <c r="X63"/>
  <c r="W63"/>
  <c r="V63"/>
  <c r="U63"/>
  <c r="T63"/>
  <c r="S63"/>
  <c r="R63"/>
  <c r="Q63"/>
  <c r="P63"/>
  <c r="O63"/>
  <c r="N63"/>
  <c r="M63"/>
  <c r="L63"/>
  <c r="K63"/>
  <c r="J63"/>
  <c r="I63"/>
  <c r="H63"/>
  <c r="G63"/>
  <c r="F63"/>
  <c r="E63"/>
  <c r="BS59" s="1"/>
  <c r="D63"/>
  <c r="BG61"/>
  <c r="BF61"/>
  <c r="BE61"/>
  <c r="BD61"/>
  <c r="BC61"/>
  <c r="BB61"/>
  <c r="AZ61"/>
  <c r="AY61"/>
  <c r="AX61"/>
  <c r="AW61"/>
  <c r="AV61"/>
  <c r="AU61"/>
  <c r="AT61"/>
  <c r="AR61"/>
  <c r="AO61"/>
  <c r="AN61"/>
  <c r="AM61"/>
  <c r="AL61"/>
  <c r="Z61"/>
  <c r="Y61"/>
  <c r="X61"/>
  <c r="W61"/>
  <c r="V61"/>
  <c r="U61"/>
  <c r="T61"/>
  <c r="S61"/>
  <c r="R61"/>
  <c r="Q61"/>
  <c r="P61"/>
  <c r="O61"/>
  <c r="N61"/>
  <c r="M61"/>
  <c r="L61"/>
  <c r="K61"/>
  <c r="BZ57" s="1"/>
  <c r="J61"/>
  <c r="I61"/>
  <c r="H61"/>
  <c r="G61"/>
  <c r="F61"/>
  <c r="E61"/>
  <c r="D61"/>
  <c r="BG59"/>
  <c r="BF59"/>
  <c r="BE59"/>
  <c r="BD59"/>
  <c r="BC59"/>
  <c r="BB59"/>
  <c r="AZ59"/>
  <c r="AY59"/>
  <c r="AX59"/>
  <c r="AW59"/>
  <c r="AV59"/>
  <c r="AU59"/>
  <c r="AT59"/>
  <c r="AR59"/>
  <c r="AO59"/>
  <c r="AN59"/>
  <c r="AM59"/>
  <c r="AL59"/>
  <c r="Z59"/>
  <c r="Y59"/>
  <c r="X59"/>
  <c r="W59"/>
  <c r="V59"/>
  <c r="U59"/>
  <c r="T59"/>
  <c r="S59"/>
  <c r="R59"/>
  <c r="Q59"/>
  <c r="P59"/>
  <c r="O59"/>
  <c r="N59"/>
  <c r="M59"/>
  <c r="L59"/>
  <c r="K59"/>
  <c r="BZ55" s="1"/>
  <c r="J59"/>
  <c r="I59"/>
  <c r="H59"/>
  <c r="G59"/>
  <c r="F59"/>
  <c r="E59"/>
  <c r="D59"/>
  <c r="BG57"/>
  <c r="BF57"/>
  <c r="BE57"/>
  <c r="BD57"/>
  <c r="BC57"/>
  <c r="BB57"/>
  <c r="AZ57"/>
  <c r="AY57"/>
  <c r="AX57"/>
  <c r="AW57"/>
  <c r="AV57"/>
  <c r="AU57"/>
  <c r="AT57"/>
  <c r="AR57"/>
  <c r="AO57"/>
  <c r="AN57"/>
  <c r="AM57"/>
  <c r="AL57"/>
  <c r="Z57"/>
  <c r="Y57"/>
  <c r="X57"/>
  <c r="W57"/>
  <c r="V57"/>
  <c r="U57"/>
  <c r="T57"/>
  <c r="S57"/>
  <c r="R57"/>
  <c r="Q57"/>
  <c r="P57"/>
  <c r="O57"/>
  <c r="N57"/>
  <c r="M57"/>
  <c r="L57"/>
  <c r="K57"/>
  <c r="BZ53" s="1"/>
  <c r="J57"/>
  <c r="I57"/>
  <c r="H57"/>
  <c r="G57"/>
  <c r="F57"/>
  <c r="E57"/>
  <c r="D57"/>
  <c r="BG55"/>
  <c r="BF55"/>
  <c r="BE55"/>
  <c r="BD55"/>
  <c r="BC55"/>
  <c r="BB55"/>
  <c r="AZ55"/>
  <c r="AY55"/>
  <c r="AX55"/>
  <c r="AW55"/>
  <c r="AV55"/>
  <c r="AU55"/>
  <c r="AT55"/>
  <c r="AR55"/>
  <c r="AO55"/>
  <c r="AN55"/>
  <c r="AM55"/>
  <c r="AL55"/>
  <c r="Z55"/>
  <c r="Y55"/>
  <c r="X55"/>
  <c r="W55"/>
  <c r="V55"/>
  <c r="U55"/>
  <c r="S55"/>
  <c r="R55"/>
  <c r="Q55"/>
  <c r="P55"/>
  <c r="O55"/>
  <c r="N55"/>
  <c r="L55"/>
  <c r="K55"/>
  <c r="J55"/>
  <c r="I55"/>
  <c r="H55"/>
  <c r="G55"/>
  <c r="F55"/>
  <c r="E55"/>
  <c r="D55"/>
  <c r="BG53"/>
  <c r="BF53"/>
  <c r="BE53"/>
  <c r="BD53"/>
  <c r="BC53"/>
  <c r="BB53"/>
  <c r="AZ53"/>
  <c r="AY53"/>
  <c r="AX53"/>
  <c r="AW53"/>
  <c r="AV53"/>
  <c r="AU53"/>
  <c r="AT53"/>
  <c r="AR53"/>
  <c r="AO53"/>
  <c r="AN53"/>
  <c r="AM53"/>
  <c r="AL53"/>
  <c r="Z53"/>
  <c r="Y53"/>
  <c r="X53"/>
  <c r="W53"/>
  <c r="V53"/>
  <c r="U53"/>
  <c r="T53"/>
  <c r="S53"/>
  <c r="R53"/>
  <c r="Q53"/>
  <c r="P53"/>
  <c r="O53"/>
  <c r="N53"/>
  <c r="M53"/>
  <c r="L53"/>
  <c r="K53"/>
  <c r="J53"/>
  <c r="I53"/>
  <c r="H53"/>
  <c r="G53"/>
  <c r="F53"/>
  <c r="E53"/>
  <c r="D53"/>
  <c r="BG51"/>
  <c r="BF51"/>
  <c r="BE51"/>
  <c r="BD51"/>
  <c r="BC51"/>
  <c r="BB51"/>
  <c r="AZ51"/>
  <c r="AY51"/>
  <c r="AX51"/>
  <c r="AW51"/>
  <c r="AV51"/>
  <c r="AU51"/>
  <c r="AT51"/>
  <c r="AR51"/>
  <c r="AO51"/>
  <c r="AN51"/>
  <c r="AM51"/>
  <c r="AL51"/>
  <c r="Z51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BG49"/>
  <c r="BF49"/>
  <c r="BE49"/>
  <c r="BD49"/>
  <c r="BC49"/>
  <c r="BB49"/>
  <c r="AZ49"/>
  <c r="AY49"/>
  <c r="AX49"/>
  <c r="AW49"/>
  <c r="AV49"/>
  <c r="AU49"/>
  <c r="AT49"/>
  <c r="AR49"/>
  <c r="AO49"/>
  <c r="AN49"/>
  <c r="AM49"/>
  <c r="AL49"/>
  <c r="Z49"/>
  <c r="Y49"/>
  <c r="X49"/>
  <c r="W49"/>
  <c r="V49"/>
  <c r="U49"/>
  <c r="T49"/>
  <c r="S49"/>
  <c r="R49"/>
  <c r="Q49"/>
  <c r="P49"/>
  <c r="O49"/>
  <c r="N49"/>
  <c r="M49"/>
  <c r="CB41" s="1"/>
  <c r="L49"/>
  <c r="K49"/>
  <c r="J49"/>
  <c r="I49"/>
  <c r="H49"/>
  <c r="G49"/>
  <c r="F49"/>
  <c r="E49"/>
  <c r="D49"/>
  <c r="BG45"/>
  <c r="BF45"/>
  <c r="BE45"/>
  <c r="BD45"/>
  <c r="BC45"/>
  <c r="BB45"/>
  <c r="AZ45"/>
  <c r="AY45"/>
  <c r="AX45"/>
  <c r="AW45"/>
  <c r="AV45"/>
  <c r="AU45"/>
  <c r="AT45"/>
  <c r="AR45"/>
  <c r="AO45"/>
  <c r="AN45"/>
  <c r="AM45"/>
  <c r="AL45"/>
  <c r="Z45"/>
  <c r="Y45"/>
  <c r="X45"/>
  <c r="W45"/>
  <c r="V45"/>
  <c r="U45"/>
  <c r="CI39" s="1"/>
  <c r="T45"/>
  <c r="S45"/>
  <c r="R45"/>
  <c r="Q45"/>
  <c r="P45"/>
  <c r="O45"/>
  <c r="N45"/>
  <c r="M45"/>
  <c r="L45"/>
  <c r="K45"/>
  <c r="BZ41" s="1"/>
  <c r="J45"/>
  <c r="I45"/>
  <c r="H45"/>
  <c r="G45"/>
  <c r="F45"/>
  <c r="E45"/>
  <c r="D45"/>
  <c r="BR41" s="1"/>
  <c r="BG43"/>
  <c r="BF43"/>
  <c r="BE43"/>
  <c r="BD43"/>
  <c r="BC43"/>
  <c r="BB43"/>
  <c r="AZ43"/>
  <c r="AY43"/>
  <c r="AX43"/>
  <c r="AW43"/>
  <c r="AV43"/>
  <c r="AU43"/>
  <c r="AT43"/>
  <c r="AR43"/>
  <c r="AO43"/>
  <c r="AN43"/>
  <c r="AM43"/>
  <c r="AL43"/>
  <c r="Z43"/>
  <c r="Y43"/>
  <c r="X43"/>
  <c r="W43"/>
  <c r="V43"/>
  <c r="U43"/>
  <c r="T43"/>
  <c r="S43"/>
  <c r="R43"/>
  <c r="Q43"/>
  <c r="P43"/>
  <c r="O43"/>
  <c r="N43"/>
  <c r="M43"/>
  <c r="L43"/>
  <c r="K43"/>
  <c r="J43"/>
  <c r="BX37" s="1"/>
  <c r="I43"/>
  <c r="H43"/>
  <c r="G43"/>
  <c r="F43"/>
  <c r="E43"/>
  <c r="BS37" s="1"/>
  <c r="D43"/>
  <c r="BG41"/>
  <c r="BF41"/>
  <c r="BE41"/>
  <c r="BD41"/>
  <c r="BC41"/>
  <c r="BB41"/>
  <c r="AZ41"/>
  <c r="AY41"/>
  <c r="AX41"/>
  <c r="AW41"/>
  <c r="AV41"/>
  <c r="AU41"/>
  <c r="AT41"/>
  <c r="AR41"/>
  <c r="AO41"/>
  <c r="AN41"/>
  <c r="AM41"/>
  <c r="AL41"/>
  <c r="Z41"/>
  <c r="Y41"/>
  <c r="X41"/>
  <c r="W41"/>
  <c r="V41"/>
  <c r="U41"/>
  <c r="T41"/>
  <c r="CH33" s="1"/>
  <c r="S41"/>
  <c r="R41"/>
  <c r="Q41"/>
  <c r="P41"/>
  <c r="O41"/>
  <c r="N41"/>
  <c r="M41"/>
  <c r="L41"/>
  <c r="K41"/>
  <c r="BZ33" s="1"/>
  <c r="J41"/>
  <c r="I41"/>
  <c r="H41"/>
  <c r="G41"/>
  <c r="F41"/>
  <c r="E41"/>
  <c r="D41"/>
  <c r="BR33" s="1"/>
  <c r="BG39"/>
  <c r="BF39"/>
  <c r="BE39"/>
  <c r="BD39"/>
  <c r="BC39"/>
  <c r="BB39"/>
  <c r="AZ39"/>
  <c r="AY39"/>
  <c r="AX39"/>
  <c r="AW39"/>
  <c r="AV39"/>
  <c r="AU39"/>
  <c r="AT39"/>
  <c r="AR39"/>
  <c r="AO39"/>
  <c r="AN39"/>
  <c r="AM39"/>
  <c r="Z39"/>
  <c r="Y39"/>
  <c r="X39"/>
  <c r="W39"/>
  <c r="V39"/>
  <c r="U39"/>
  <c r="T39"/>
  <c r="S39"/>
  <c r="R39"/>
  <c r="Q39"/>
  <c r="P39"/>
  <c r="O39"/>
  <c r="N39"/>
  <c r="CC31" s="1"/>
  <c r="M39"/>
  <c r="L39"/>
  <c r="K39"/>
  <c r="J39"/>
  <c r="BX31" s="1"/>
  <c r="I39"/>
  <c r="H39"/>
  <c r="G39"/>
  <c r="F39"/>
  <c r="E39"/>
  <c r="BS31" s="1"/>
  <c r="D39"/>
  <c r="BR31" s="1"/>
  <c r="BG37"/>
  <c r="BF37"/>
  <c r="BE37"/>
  <c r="BD37"/>
  <c r="BC37"/>
  <c r="BB37"/>
  <c r="AZ37"/>
  <c r="AY37"/>
  <c r="AX37"/>
  <c r="AW37"/>
  <c r="AV37"/>
  <c r="AU37"/>
  <c r="AT37"/>
  <c r="AR37"/>
  <c r="AO37"/>
  <c r="AN37"/>
  <c r="AM37"/>
  <c r="AL37"/>
  <c r="Z37"/>
  <c r="Y37"/>
  <c r="X37"/>
  <c r="W37"/>
  <c r="V37"/>
  <c r="U37"/>
  <c r="T37"/>
  <c r="CE29" s="1"/>
  <c r="S37"/>
  <c r="R37"/>
  <c r="Q37"/>
  <c r="P37"/>
  <c r="O37"/>
  <c r="N37"/>
  <c r="M37"/>
  <c r="L37"/>
  <c r="K37"/>
  <c r="J37"/>
  <c r="I37"/>
  <c r="H37"/>
  <c r="G37"/>
  <c r="F37"/>
  <c r="E37"/>
  <c r="D37"/>
  <c r="BG35"/>
  <c r="BF35"/>
  <c r="BE35"/>
  <c r="BD35"/>
  <c r="BC35"/>
  <c r="BB35"/>
  <c r="AZ35"/>
  <c r="AY35"/>
  <c r="AX35"/>
  <c r="AW35"/>
  <c r="AV35"/>
  <c r="AU35"/>
  <c r="AT35"/>
  <c r="AR35"/>
  <c r="AO35"/>
  <c r="AN35"/>
  <c r="AM35"/>
  <c r="AL35"/>
  <c r="Z35"/>
  <c r="Y35"/>
  <c r="X35"/>
  <c r="W35"/>
  <c r="V35"/>
  <c r="U35"/>
  <c r="T35"/>
  <c r="CH23" s="1"/>
  <c r="S35"/>
  <c r="R35"/>
  <c r="Q35"/>
  <c r="P35"/>
  <c r="O35"/>
  <c r="N35"/>
  <c r="M35"/>
  <c r="BY27" s="1"/>
  <c r="L35"/>
  <c r="K35"/>
  <c r="J35"/>
  <c r="I35"/>
  <c r="H35"/>
  <c r="G35"/>
  <c r="F35"/>
  <c r="E35"/>
  <c r="D35"/>
  <c r="BG31"/>
  <c r="BF31"/>
  <c r="BE31"/>
  <c r="BD31"/>
  <c r="BC31"/>
  <c r="BB31"/>
  <c r="AZ31"/>
  <c r="AY31"/>
  <c r="AX31"/>
  <c r="AW31"/>
  <c r="AV31"/>
  <c r="AU31"/>
  <c r="AT31"/>
  <c r="AR31"/>
  <c r="AO31"/>
  <c r="AN31"/>
  <c r="AM31"/>
  <c r="AL31"/>
  <c r="Z31"/>
  <c r="Y31"/>
  <c r="X31"/>
  <c r="W31"/>
  <c r="V31"/>
  <c r="U31"/>
  <c r="T31"/>
  <c r="S31"/>
  <c r="R31"/>
  <c r="Q31"/>
  <c r="P31"/>
  <c r="O31"/>
  <c r="N31"/>
  <c r="M31"/>
  <c r="L31"/>
  <c r="K31"/>
  <c r="J31"/>
  <c r="I31"/>
  <c r="BW25" s="1"/>
  <c r="H31"/>
  <c r="G31"/>
  <c r="F31"/>
  <c r="E31"/>
  <c r="D31"/>
  <c r="BG29"/>
  <c r="BF29"/>
  <c r="BE29"/>
  <c r="BD29"/>
  <c r="BC29"/>
  <c r="BB29"/>
  <c r="AZ29"/>
  <c r="AY29"/>
  <c r="AX29"/>
  <c r="AW29"/>
  <c r="AV29"/>
  <c r="AU29"/>
  <c r="AT29"/>
  <c r="AR29"/>
  <c r="AO29"/>
  <c r="AN29"/>
  <c r="AM29"/>
  <c r="AL29"/>
  <c r="Z29"/>
  <c r="Y29"/>
  <c r="X29"/>
  <c r="W29"/>
  <c r="V29"/>
  <c r="U29"/>
  <c r="CI21" s="1"/>
  <c r="T29"/>
  <c r="S29"/>
  <c r="R29"/>
  <c r="Q29"/>
  <c r="P29"/>
  <c r="O29"/>
  <c r="N29"/>
  <c r="M29"/>
  <c r="L29"/>
  <c r="K29"/>
  <c r="J29"/>
  <c r="BX21" s="1"/>
  <c r="I29"/>
  <c r="H29"/>
  <c r="G29"/>
  <c r="F29"/>
  <c r="E29"/>
  <c r="BR21"/>
  <c r="BG27"/>
  <c r="BF27"/>
  <c r="BE27"/>
  <c r="BD27"/>
  <c r="BC27"/>
  <c r="BB27"/>
  <c r="AZ27"/>
  <c r="AY27"/>
  <c r="AX27"/>
  <c r="AW27"/>
  <c r="AV27"/>
  <c r="AU27"/>
  <c r="AT27"/>
  <c r="AR27"/>
  <c r="AO27"/>
  <c r="AN27"/>
  <c r="AM27"/>
  <c r="AL27"/>
  <c r="Z27"/>
  <c r="Y27"/>
  <c r="X27"/>
  <c r="W27"/>
  <c r="V27"/>
  <c r="U27"/>
  <c r="CI19" s="1"/>
  <c r="T27"/>
  <c r="CE19" s="1"/>
  <c r="S27"/>
  <c r="R27"/>
  <c r="Q27"/>
  <c r="P27"/>
  <c r="O27"/>
  <c r="N27"/>
  <c r="M27"/>
  <c r="BY19" s="1"/>
  <c r="L27"/>
  <c r="CA19" s="1"/>
  <c r="K27"/>
  <c r="J27"/>
  <c r="I27"/>
  <c r="H27"/>
  <c r="G27"/>
  <c r="F27"/>
  <c r="E27"/>
  <c r="D27"/>
  <c r="BG25"/>
  <c r="BF25"/>
  <c r="BE25"/>
  <c r="BD25"/>
  <c r="BC25"/>
  <c r="BB25"/>
  <c r="AZ25"/>
  <c r="AY25"/>
  <c r="AX25"/>
  <c r="AW25"/>
  <c r="AV25"/>
  <c r="AU25"/>
  <c r="AT25"/>
  <c r="AR25"/>
  <c r="AO25"/>
  <c r="AN25"/>
  <c r="AM25"/>
  <c r="AL25"/>
  <c r="Z25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BG23"/>
  <c r="BF23"/>
  <c r="BE23"/>
  <c r="BD23"/>
  <c r="BC23"/>
  <c r="BB23"/>
  <c r="AZ23"/>
  <c r="AY23"/>
  <c r="AX23"/>
  <c r="AW23"/>
  <c r="AV23"/>
  <c r="AU23"/>
  <c r="AT23"/>
  <c r="AR23"/>
  <c r="AO23"/>
  <c r="AN23"/>
  <c r="AM23"/>
  <c r="AL23"/>
  <c r="Z23"/>
  <c r="Y23"/>
  <c r="X23"/>
  <c r="W23"/>
  <c r="V23"/>
  <c r="U23"/>
  <c r="T23"/>
  <c r="S23"/>
  <c r="R23"/>
  <c r="Q23"/>
  <c r="P23"/>
  <c r="O23"/>
  <c r="N23"/>
  <c r="M23"/>
  <c r="L23"/>
  <c r="K23"/>
  <c r="J23"/>
  <c r="I23"/>
  <c r="H23"/>
  <c r="G23"/>
  <c r="F23"/>
  <c r="E23"/>
  <c r="D23"/>
  <c r="BG21"/>
  <c r="BF21"/>
  <c r="BE21"/>
  <c r="BD21"/>
  <c r="BC21"/>
  <c r="BB21"/>
  <c r="AZ21"/>
  <c r="AY21"/>
  <c r="AX21"/>
  <c r="AW21"/>
  <c r="AV21"/>
  <c r="AU21"/>
  <c r="AT21"/>
  <c r="AR21"/>
  <c r="AO21"/>
  <c r="AN21"/>
  <c r="AM21"/>
  <c r="AL21"/>
  <c r="Z21"/>
  <c r="Y21"/>
  <c r="X21"/>
  <c r="W21"/>
  <c r="V21"/>
  <c r="U21"/>
  <c r="T21"/>
  <c r="S21"/>
  <c r="R21"/>
  <c r="Q21"/>
  <c r="P21"/>
  <c r="O21"/>
  <c r="N21"/>
  <c r="M21"/>
  <c r="L21"/>
  <c r="CA13" s="1"/>
  <c r="K21"/>
  <c r="J21"/>
  <c r="I21"/>
  <c r="BW13" s="1"/>
  <c r="H21"/>
  <c r="G21"/>
  <c r="BU13" s="1"/>
  <c r="F21"/>
  <c r="E21"/>
  <c r="D21"/>
  <c r="BK20"/>
  <c r="AO11"/>
  <c r="H11"/>
  <c r="AO9"/>
  <c r="H9"/>
  <c r="CD13" l="1"/>
  <c r="CI31"/>
  <c r="CB21"/>
  <c r="CE15"/>
  <c r="CF29"/>
  <c r="CF55"/>
  <c r="CF57"/>
  <c r="CE31"/>
  <c r="CH31"/>
  <c r="CH45"/>
  <c r="CC47"/>
  <c r="BS21"/>
  <c r="CC21"/>
  <c r="BH30"/>
  <c r="BL30" s="1"/>
  <c r="BI30"/>
  <c r="BM30" s="1"/>
  <c r="AB30"/>
  <c r="AF30" s="1"/>
  <c r="AA30"/>
  <c r="BI62"/>
  <c r="BM62" s="1"/>
  <c r="BI60"/>
  <c r="BM60" s="1"/>
  <c r="AA62"/>
  <c r="AB42"/>
  <c r="AF42" s="1"/>
  <c r="BI24"/>
  <c r="BM24" s="1"/>
  <c r="AB52"/>
  <c r="AF52" s="1"/>
  <c r="BI58"/>
  <c r="BM58" s="1"/>
  <c r="AA60"/>
  <c r="BI20"/>
  <c r="BM20" s="1"/>
  <c r="AA22"/>
  <c r="AE22" s="1"/>
  <c r="BH34"/>
  <c r="BL34" s="1"/>
  <c r="AA54"/>
  <c r="AB38"/>
  <c r="AF38" s="1"/>
  <c r="BH26"/>
  <c r="BL26" s="1"/>
  <c r="AB48"/>
  <c r="AF48" s="1"/>
  <c r="AA56"/>
  <c r="AE56" s="1"/>
  <c r="AA58"/>
  <c r="AE58" s="1"/>
  <c r="BH58"/>
  <c r="BL58" s="1"/>
  <c r="BH60"/>
  <c r="BL60" s="1"/>
  <c r="AB24"/>
  <c r="AF24" s="1"/>
  <c r="AB28"/>
  <c r="AF28" s="1"/>
  <c r="BI56"/>
  <c r="BM56" s="1"/>
  <c r="BH40"/>
  <c r="BL40" s="1"/>
  <c r="BH50"/>
  <c r="BL50" s="1"/>
  <c r="BH56"/>
  <c r="BL56" s="1"/>
  <c r="BH54"/>
  <c r="BL54" s="1"/>
  <c r="BH62"/>
  <c r="BL62" s="1"/>
  <c r="BN62" s="1"/>
  <c r="BI22"/>
  <c r="BM22" s="1"/>
  <c r="BI38"/>
  <c r="BM38" s="1"/>
  <c r="BI48"/>
  <c r="BM48" s="1"/>
  <c r="BI54"/>
  <c r="BM54" s="1"/>
  <c r="BI28"/>
  <c r="BM28" s="1"/>
  <c r="BI34"/>
  <c r="BM34" s="1"/>
  <c r="BI42"/>
  <c r="BM42" s="1"/>
  <c r="BI52"/>
  <c r="BM52" s="1"/>
  <c r="BH20"/>
  <c r="BL20" s="1"/>
  <c r="BH22"/>
  <c r="BL22" s="1"/>
  <c r="BH36"/>
  <c r="BL36" s="1"/>
  <c r="BH44"/>
  <c r="BL44" s="1"/>
  <c r="BH24"/>
  <c r="AB34"/>
  <c r="AF34" s="1"/>
  <c r="AB54"/>
  <c r="AF54" s="1"/>
  <c r="AB20"/>
  <c r="AF20" s="1"/>
  <c r="AB58"/>
  <c r="AF58" s="1"/>
  <c r="AB62"/>
  <c r="AF62" s="1"/>
  <c r="AA20"/>
  <c r="AE20" s="1"/>
  <c r="AA24"/>
  <c r="AE24" s="1"/>
  <c r="AA44"/>
  <c r="AE44" s="1"/>
  <c r="AA26"/>
  <c r="AE26" s="1"/>
  <c r="AB26"/>
  <c r="AF26" s="1"/>
  <c r="BI26"/>
  <c r="BM26" s="1"/>
  <c r="BH28"/>
  <c r="BL28" s="1"/>
  <c r="AA34"/>
  <c r="AA36"/>
  <c r="AE36" s="1"/>
  <c r="AB36"/>
  <c r="AF36" s="1"/>
  <c r="BI36"/>
  <c r="BM36" s="1"/>
  <c r="AA38"/>
  <c r="AE38" s="1"/>
  <c r="BH38"/>
  <c r="BL38" s="1"/>
  <c r="AA40"/>
  <c r="AE40" s="1"/>
  <c r="AB40"/>
  <c r="AF40" s="1"/>
  <c r="BI40"/>
  <c r="BM40" s="1"/>
  <c r="BH42"/>
  <c r="AB44"/>
  <c r="AF44" s="1"/>
  <c r="BI44"/>
  <c r="BM44" s="1"/>
  <c r="AA48"/>
  <c r="AE48" s="1"/>
  <c r="AG48" s="1"/>
  <c r="BH48"/>
  <c r="BL48" s="1"/>
  <c r="AA50"/>
  <c r="AE50" s="1"/>
  <c r="AB50"/>
  <c r="AF50" s="1"/>
  <c r="BI50"/>
  <c r="BM50" s="1"/>
  <c r="AA52"/>
  <c r="AE52" s="1"/>
  <c r="AG52" s="1"/>
  <c r="BH52"/>
  <c r="BL52" s="1"/>
  <c r="AB56"/>
  <c r="AF56" s="1"/>
  <c r="AB60"/>
  <c r="AF60" s="1"/>
  <c r="AB22"/>
  <c r="AF22" s="1"/>
  <c r="AA42"/>
  <c r="AA28"/>
  <c r="AE28" s="1"/>
  <c r="AE62"/>
  <c r="AE60"/>
  <c r="AC42" l="1"/>
  <c r="BJ58"/>
  <c r="AG38"/>
  <c r="BJ62"/>
  <c r="BN44"/>
  <c r="BN38"/>
  <c r="BJ24"/>
  <c r="BN34"/>
  <c r="BN56"/>
  <c r="BN36"/>
  <c r="AG60"/>
  <c r="BJ42"/>
  <c r="AC62"/>
  <c r="BJ30"/>
  <c r="AG58"/>
  <c r="BN22"/>
  <c r="BJ56"/>
  <c r="BJ22"/>
  <c r="AG22"/>
  <c r="BN30"/>
  <c r="BN50"/>
  <c r="AC48"/>
  <c r="AE30"/>
  <c r="AG30" s="1"/>
  <c r="AC30"/>
  <c r="AC38"/>
  <c r="BN60"/>
  <c r="BL42"/>
  <c r="BN42" s="1"/>
  <c r="BL24"/>
  <c r="BN24" s="1"/>
  <c r="BJ20"/>
  <c r="AG24"/>
  <c r="AG56"/>
  <c r="BJ54"/>
  <c r="BN40"/>
  <c r="BJ40"/>
  <c r="BN54"/>
  <c r="AG40"/>
  <c r="BJ38"/>
  <c r="BJ36"/>
  <c r="AC24"/>
  <c r="AC52"/>
  <c r="AC34"/>
  <c r="BJ60"/>
  <c r="AC58"/>
  <c r="BN58"/>
  <c r="BJ48"/>
  <c r="BN52"/>
  <c r="BN48"/>
  <c r="BJ52"/>
  <c r="BN28"/>
  <c r="BJ26"/>
  <c r="BJ50"/>
  <c r="BJ34"/>
  <c r="BJ44"/>
  <c r="BJ28"/>
  <c r="AG44"/>
  <c r="AG50"/>
  <c r="AE34"/>
  <c r="AG34" s="1"/>
  <c r="AC26"/>
  <c r="AG62"/>
  <c r="AG28"/>
  <c r="AC54"/>
  <c r="AG36"/>
  <c r="AC36"/>
  <c r="AC20"/>
  <c r="AE54"/>
  <c r="AG54" s="1"/>
  <c r="BN26"/>
  <c r="AC22"/>
  <c r="BM74"/>
  <c r="AC50"/>
  <c r="AC40"/>
  <c r="AG26"/>
  <c r="AC60"/>
  <c r="AC56"/>
  <c r="AC44"/>
  <c r="AF74"/>
  <c r="L10" s="1"/>
  <c r="AE42"/>
  <c r="AG42" s="1"/>
  <c r="AC28"/>
  <c r="BN20"/>
  <c r="AG20"/>
  <c r="BN74" l="1"/>
  <c r="AG74"/>
  <c r="BL74"/>
  <c r="AE74"/>
  <c r="L9" s="1"/>
  <c r="S154" i="140" l="1"/>
  <c r="AO158" s="1"/>
  <c r="L11" i="210"/>
  <c r="O3" i="18"/>
  <c r="O4"/>
  <c r="O5"/>
  <c r="O6"/>
  <c r="O7"/>
  <c r="O8"/>
  <c r="O9"/>
  <c r="O10"/>
  <c r="O11"/>
  <c r="O12"/>
  <c r="O13"/>
  <c r="O14"/>
  <c r="O15"/>
  <c r="O16"/>
  <c r="O17"/>
  <c r="O18"/>
  <c r="O19"/>
  <c r="O21"/>
  <c r="O22"/>
  <c r="O23"/>
  <c r="O2"/>
  <c r="D3"/>
  <c r="D4"/>
  <c r="D5"/>
  <c r="D6"/>
  <c r="D7"/>
  <c r="D8"/>
  <c r="D9"/>
  <c r="D10"/>
  <c r="D11"/>
  <c r="D12"/>
  <c r="D13"/>
  <c r="D14"/>
  <c r="D15"/>
  <c r="D16"/>
  <c r="D17"/>
  <c r="D18"/>
  <c r="D19"/>
  <c r="D21"/>
  <c r="D22"/>
  <c r="D23"/>
  <c r="D2"/>
  <c r="AQ101" i="140" l="1"/>
  <c r="AR101" s="1"/>
  <c r="AJ23" i="115" l="1"/>
  <c r="E29" l="1"/>
  <c r="F29"/>
  <c r="G29"/>
  <c r="D29"/>
  <c r="AA18"/>
  <c r="AB18"/>
  <c r="Y18"/>
  <c r="R18"/>
  <c r="S18"/>
  <c r="T18"/>
  <c r="U18"/>
  <c r="AQ29" i="140"/>
  <c r="AR29" s="1"/>
  <c r="AQ12" l="1"/>
  <c r="AR12" s="1"/>
  <c r="G27" i="18" l="1"/>
  <c r="B18" i="115"/>
  <c r="AC18"/>
  <c r="V18"/>
  <c r="F180" i="181" l="1"/>
  <c r="F179"/>
  <c r="F178"/>
  <c r="F177"/>
  <c r="F176"/>
  <c r="F175"/>
  <c r="F174"/>
  <c r="F173"/>
  <c r="F172"/>
  <c r="F171"/>
  <c r="F170"/>
  <c r="F169"/>
  <c r="F168"/>
  <c r="F167"/>
  <c r="F166"/>
  <c r="F165"/>
  <c r="F164"/>
  <c r="F163"/>
  <c r="F162"/>
  <c r="F161"/>
  <c r="F160"/>
  <c r="F159"/>
  <c r="F158"/>
  <c r="F157"/>
  <c r="F156"/>
  <c r="F155"/>
  <c r="F154"/>
  <c r="F153"/>
  <c r="F152"/>
  <c r="F151"/>
  <c r="F150"/>
  <c r="F149"/>
  <c r="F148"/>
  <c r="F147"/>
  <c r="F146"/>
  <c r="F145"/>
  <c r="F144"/>
  <c r="F143"/>
  <c r="F142"/>
  <c r="F141"/>
  <c r="F140"/>
  <c r="F139"/>
  <c r="F138"/>
  <c r="F137"/>
  <c r="F136"/>
  <c r="F135"/>
  <c r="F134"/>
  <c r="F133"/>
  <c r="F132"/>
  <c r="F131"/>
  <c r="F130"/>
  <c r="F129"/>
  <c r="F128"/>
  <c r="F127"/>
  <c r="F126"/>
  <c r="F125"/>
  <c r="F124"/>
  <c r="F123"/>
  <c r="F122"/>
  <c r="F121"/>
  <c r="F120"/>
  <c r="F119"/>
  <c r="F118"/>
  <c r="F117"/>
  <c r="F116"/>
  <c r="F115"/>
  <c r="F114"/>
  <c r="F113"/>
  <c r="F112"/>
  <c r="F111"/>
  <c r="F110"/>
  <c r="F109"/>
  <c r="F108"/>
  <c r="F107"/>
  <c r="F106"/>
  <c r="F105"/>
  <c r="F104"/>
  <c r="F103"/>
  <c r="F102"/>
  <c r="F101"/>
  <c r="F100"/>
  <c r="F99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F2"/>
  <c r="F1"/>
  <c r="V144" i="19"/>
  <c r="V141"/>
  <c r="Q141"/>
  <c r="P141"/>
  <c r="Z137" l="1"/>
  <c r="Y137"/>
  <c r="X137"/>
  <c r="W137"/>
  <c r="V137"/>
  <c r="U137"/>
  <c r="T137"/>
  <c r="S137"/>
  <c r="R137"/>
  <c r="Q137"/>
  <c r="P137"/>
  <c r="O137"/>
  <c r="N137"/>
  <c r="M137"/>
  <c r="L137"/>
  <c r="K137"/>
  <c r="J137"/>
  <c r="I137"/>
  <c r="H137"/>
  <c r="G137"/>
  <c r="F137"/>
  <c r="E137"/>
  <c r="D137"/>
  <c r="AC136" l="1"/>
  <c r="AB136"/>
  <c r="Z135"/>
  <c r="Y135"/>
  <c r="X135"/>
  <c r="W135"/>
  <c r="V135"/>
  <c r="U135"/>
  <c r="T135"/>
  <c r="S135"/>
  <c r="R135"/>
  <c r="Q135"/>
  <c r="P135"/>
  <c r="O135"/>
  <c r="N135"/>
  <c r="M135"/>
  <c r="L135"/>
  <c r="K135"/>
  <c r="J135"/>
  <c r="I135"/>
  <c r="H135"/>
  <c r="G135"/>
  <c r="F135"/>
  <c r="E135"/>
  <c r="D135"/>
  <c r="Z133"/>
  <c r="Y133"/>
  <c r="X133"/>
  <c r="W133"/>
  <c r="V133"/>
  <c r="U133"/>
  <c r="T133"/>
  <c r="S133"/>
  <c r="R133"/>
  <c r="Q133"/>
  <c r="P133"/>
  <c r="O133"/>
  <c r="N133"/>
  <c r="M133"/>
  <c r="L133"/>
  <c r="K133"/>
  <c r="J133"/>
  <c r="I133"/>
  <c r="H133"/>
  <c r="G133"/>
  <c r="F133"/>
  <c r="E133"/>
  <c r="D133"/>
  <c r="Z131"/>
  <c r="Y131"/>
  <c r="X131"/>
  <c r="W131"/>
  <c r="V131"/>
  <c r="U131"/>
  <c r="T131"/>
  <c r="S131"/>
  <c r="R131"/>
  <c r="Q131"/>
  <c r="P131"/>
  <c r="O131"/>
  <c r="N131"/>
  <c r="M131"/>
  <c r="L131"/>
  <c r="K131"/>
  <c r="J131"/>
  <c r="I131"/>
  <c r="H131"/>
  <c r="G131"/>
  <c r="F131"/>
  <c r="E131"/>
  <c r="D131"/>
  <c r="Z129"/>
  <c r="Y129"/>
  <c r="X129"/>
  <c r="W129"/>
  <c r="V129"/>
  <c r="U129"/>
  <c r="T129"/>
  <c r="S129"/>
  <c r="R129"/>
  <c r="Q129"/>
  <c r="P129"/>
  <c r="O129"/>
  <c r="N129"/>
  <c r="M129"/>
  <c r="L129"/>
  <c r="K129"/>
  <c r="J129"/>
  <c r="I129"/>
  <c r="H129"/>
  <c r="G129"/>
  <c r="F129"/>
  <c r="E129"/>
  <c r="D129"/>
  <c r="Z127"/>
  <c r="Y127"/>
  <c r="X127"/>
  <c r="W127"/>
  <c r="V127"/>
  <c r="U127"/>
  <c r="T127"/>
  <c r="S127"/>
  <c r="R127"/>
  <c r="Q127"/>
  <c r="P127"/>
  <c r="O127"/>
  <c r="N127"/>
  <c r="M127"/>
  <c r="L127"/>
  <c r="K127"/>
  <c r="J127"/>
  <c r="I127"/>
  <c r="H127"/>
  <c r="G127"/>
  <c r="F127"/>
  <c r="E127"/>
  <c r="D127"/>
  <c r="Z125"/>
  <c r="Y125"/>
  <c r="X125"/>
  <c r="W125"/>
  <c r="V125"/>
  <c r="U125"/>
  <c r="T125"/>
  <c r="S125"/>
  <c r="R125"/>
  <c r="Q125"/>
  <c r="P125"/>
  <c r="O125"/>
  <c r="N125"/>
  <c r="M125"/>
  <c r="L125"/>
  <c r="K125"/>
  <c r="J125"/>
  <c r="I125"/>
  <c r="H125"/>
  <c r="G125"/>
  <c r="F125"/>
  <c r="E125"/>
  <c r="D125"/>
  <c r="Z123"/>
  <c r="Y123"/>
  <c r="X123"/>
  <c r="W123"/>
  <c r="V123"/>
  <c r="U123"/>
  <c r="T123"/>
  <c r="S123"/>
  <c r="R123"/>
  <c r="Q123"/>
  <c r="P123"/>
  <c r="O123"/>
  <c r="N123"/>
  <c r="M123"/>
  <c r="L123"/>
  <c r="K123"/>
  <c r="J123"/>
  <c r="I123"/>
  <c r="H123"/>
  <c r="G123"/>
  <c r="F123"/>
  <c r="E123"/>
  <c r="D123"/>
  <c r="Z121"/>
  <c r="Y121"/>
  <c r="X121"/>
  <c r="W121"/>
  <c r="V121"/>
  <c r="U121"/>
  <c r="T121"/>
  <c r="S121"/>
  <c r="R121"/>
  <c r="Q121"/>
  <c r="P121"/>
  <c r="O121"/>
  <c r="N121"/>
  <c r="M121"/>
  <c r="L121"/>
  <c r="K121"/>
  <c r="J121"/>
  <c r="I121"/>
  <c r="H121"/>
  <c r="G121"/>
  <c r="F121"/>
  <c r="E121"/>
  <c r="D121"/>
  <c r="Z119"/>
  <c r="Y119"/>
  <c r="X119"/>
  <c r="W119"/>
  <c r="V119"/>
  <c r="U119"/>
  <c r="T119"/>
  <c r="S119"/>
  <c r="R119"/>
  <c r="Q119"/>
  <c r="P119"/>
  <c r="O119"/>
  <c r="N119"/>
  <c r="M119"/>
  <c r="L119"/>
  <c r="K119"/>
  <c r="J119"/>
  <c r="I119"/>
  <c r="H119"/>
  <c r="G119"/>
  <c r="F119"/>
  <c r="E119"/>
  <c r="D119"/>
  <c r="Z117"/>
  <c r="Y117"/>
  <c r="X117"/>
  <c r="W117"/>
  <c r="V117"/>
  <c r="U117"/>
  <c r="T117"/>
  <c r="S117"/>
  <c r="R117"/>
  <c r="Q117"/>
  <c r="P117"/>
  <c r="O117"/>
  <c r="N117"/>
  <c r="M117"/>
  <c r="L117"/>
  <c r="K117"/>
  <c r="J117"/>
  <c r="I117"/>
  <c r="H117"/>
  <c r="G117"/>
  <c r="F117"/>
  <c r="E117"/>
  <c r="D117"/>
  <c r="Z115"/>
  <c r="Y115"/>
  <c r="X115"/>
  <c r="W115"/>
  <c r="V115"/>
  <c r="U115"/>
  <c r="T115"/>
  <c r="S115"/>
  <c r="R115"/>
  <c r="Q115"/>
  <c r="P115"/>
  <c r="O115"/>
  <c r="N115"/>
  <c r="M115"/>
  <c r="L115"/>
  <c r="K115"/>
  <c r="J115"/>
  <c r="I115"/>
  <c r="H115"/>
  <c r="G115"/>
  <c r="F115"/>
  <c r="E115"/>
  <c r="D115"/>
  <c r="Z113"/>
  <c r="Y113"/>
  <c r="X113"/>
  <c r="W113"/>
  <c r="V113"/>
  <c r="U113"/>
  <c r="T113"/>
  <c r="S113"/>
  <c r="R113"/>
  <c r="Q113"/>
  <c r="P113"/>
  <c r="O113"/>
  <c r="N113"/>
  <c r="M113"/>
  <c r="L113"/>
  <c r="K113"/>
  <c r="J113"/>
  <c r="I113"/>
  <c r="H113"/>
  <c r="G113"/>
  <c r="F113"/>
  <c r="E113"/>
  <c r="D113"/>
  <c r="Z111"/>
  <c r="Y111"/>
  <c r="X111"/>
  <c r="W111"/>
  <c r="V111"/>
  <c r="U111"/>
  <c r="T111"/>
  <c r="S111"/>
  <c r="R111"/>
  <c r="Q111"/>
  <c r="P111"/>
  <c r="O111"/>
  <c r="N111"/>
  <c r="M111"/>
  <c r="L111"/>
  <c r="K111"/>
  <c r="J111"/>
  <c r="I111"/>
  <c r="H111"/>
  <c r="G111"/>
  <c r="F111"/>
  <c r="E111"/>
  <c r="D111"/>
  <c r="Z109"/>
  <c r="Y109"/>
  <c r="X109"/>
  <c r="W109"/>
  <c r="V109"/>
  <c r="U109"/>
  <c r="T109"/>
  <c r="S109"/>
  <c r="R109"/>
  <c r="Q109"/>
  <c r="P109"/>
  <c r="O109"/>
  <c r="N109"/>
  <c r="M109"/>
  <c r="L109"/>
  <c r="K109"/>
  <c r="J109"/>
  <c r="I109"/>
  <c r="H109"/>
  <c r="G109"/>
  <c r="F109"/>
  <c r="E109"/>
  <c r="D109"/>
  <c r="Z107"/>
  <c r="Y107"/>
  <c r="X107"/>
  <c r="W107"/>
  <c r="V107"/>
  <c r="U107"/>
  <c r="T107"/>
  <c r="S107"/>
  <c r="R107"/>
  <c r="Q107"/>
  <c r="P107"/>
  <c r="O107"/>
  <c r="N107"/>
  <c r="M107"/>
  <c r="L107"/>
  <c r="K107"/>
  <c r="J107"/>
  <c r="I107"/>
  <c r="H107"/>
  <c r="G107"/>
  <c r="F107"/>
  <c r="E107"/>
  <c r="D107"/>
  <c r="Z105"/>
  <c r="Y105"/>
  <c r="X105"/>
  <c r="W105"/>
  <c r="V105"/>
  <c r="U105"/>
  <c r="T105"/>
  <c r="S105"/>
  <c r="R105"/>
  <c r="Q105"/>
  <c r="P105"/>
  <c r="O105"/>
  <c r="N105"/>
  <c r="M105"/>
  <c r="L105"/>
  <c r="K105"/>
  <c r="J105"/>
  <c r="I105"/>
  <c r="H105"/>
  <c r="G105"/>
  <c r="F105"/>
  <c r="E105"/>
  <c r="D105"/>
  <c r="Z103"/>
  <c r="Y103"/>
  <c r="X103"/>
  <c r="W103"/>
  <c r="V103"/>
  <c r="U103"/>
  <c r="T103"/>
  <c r="S103"/>
  <c r="R103"/>
  <c r="Q103"/>
  <c r="P103"/>
  <c r="O103"/>
  <c r="N103"/>
  <c r="M103"/>
  <c r="L103"/>
  <c r="K103"/>
  <c r="J103"/>
  <c r="I103"/>
  <c r="H103"/>
  <c r="G103"/>
  <c r="F103"/>
  <c r="E103"/>
  <c r="D103"/>
  <c r="Z101"/>
  <c r="Y101"/>
  <c r="X101"/>
  <c r="W101"/>
  <c r="V101"/>
  <c r="U101"/>
  <c r="T101"/>
  <c r="S101"/>
  <c r="R101"/>
  <c r="Q101"/>
  <c r="P101"/>
  <c r="O101"/>
  <c r="N101"/>
  <c r="M101"/>
  <c r="L101"/>
  <c r="K101"/>
  <c r="J101"/>
  <c r="I101"/>
  <c r="H101"/>
  <c r="G101"/>
  <c r="F101"/>
  <c r="E101"/>
  <c r="D101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Z97"/>
  <c r="Y97"/>
  <c r="X97"/>
  <c r="W97"/>
  <c r="V97"/>
  <c r="U97"/>
  <c r="T97"/>
  <c r="S97"/>
  <c r="R97"/>
  <c r="Q97"/>
  <c r="P97"/>
  <c r="O97"/>
  <c r="N97"/>
  <c r="M97"/>
  <c r="L97"/>
  <c r="K97"/>
  <c r="J97"/>
  <c r="I97"/>
  <c r="H97"/>
  <c r="G97"/>
  <c r="F97"/>
  <c r="E97"/>
  <c r="D97"/>
  <c r="Z95"/>
  <c r="Y95"/>
  <c r="X95"/>
  <c r="W95"/>
  <c r="V95"/>
  <c r="U95"/>
  <c r="T95"/>
  <c r="S95"/>
  <c r="R95"/>
  <c r="Q95"/>
  <c r="P95"/>
  <c r="O95"/>
  <c r="N95"/>
  <c r="M95"/>
  <c r="L95"/>
  <c r="K95"/>
  <c r="J95"/>
  <c r="I95"/>
  <c r="H95"/>
  <c r="G95"/>
  <c r="F95"/>
  <c r="E95"/>
  <c r="D95"/>
  <c r="Z93"/>
  <c r="Y93"/>
  <c r="X93"/>
  <c r="W93"/>
  <c r="V93"/>
  <c r="U93"/>
  <c r="T93"/>
  <c r="S93"/>
  <c r="R93"/>
  <c r="Q93"/>
  <c r="P93"/>
  <c r="O93"/>
  <c r="N93"/>
  <c r="M93"/>
  <c r="L93"/>
  <c r="K93"/>
  <c r="J93"/>
  <c r="I93"/>
  <c r="H93"/>
  <c r="G93"/>
  <c r="F93"/>
  <c r="E93"/>
  <c r="D93"/>
  <c r="Z91"/>
  <c r="Y91"/>
  <c r="X91"/>
  <c r="W91"/>
  <c r="V91"/>
  <c r="U91"/>
  <c r="T91"/>
  <c r="S91"/>
  <c r="R91"/>
  <c r="Q91"/>
  <c r="P91"/>
  <c r="O91"/>
  <c r="N91"/>
  <c r="M91"/>
  <c r="L91"/>
  <c r="K91"/>
  <c r="J91"/>
  <c r="I91"/>
  <c r="H91"/>
  <c r="G91"/>
  <c r="F91"/>
  <c r="E91"/>
  <c r="D91"/>
  <c r="Z89"/>
  <c r="Y89"/>
  <c r="X89"/>
  <c r="W89"/>
  <c r="V89"/>
  <c r="U89"/>
  <c r="T89"/>
  <c r="S89"/>
  <c r="R89"/>
  <c r="Q89"/>
  <c r="P89"/>
  <c r="O89"/>
  <c r="N89"/>
  <c r="M89"/>
  <c r="L89"/>
  <c r="K89"/>
  <c r="J89"/>
  <c r="I89"/>
  <c r="H89"/>
  <c r="G89"/>
  <c r="F89"/>
  <c r="E89"/>
  <c r="D89"/>
  <c r="Z87"/>
  <c r="Y87"/>
  <c r="X87"/>
  <c r="W87"/>
  <c r="V87"/>
  <c r="U87"/>
  <c r="T87"/>
  <c r="S87"/>
  <c r="R87"/>
  <c r="Q87"/>
  <c r="P87"/>
  <c r="O87"/>
  <c r="N87"/>
  <c r="M87"/>
  <c r="L87"/>
  <c r="K87"/>
  <c r="J87"/>
  <c r="I87"/>
  <c r="H87"/>
  <c r="G87"/>
  <c r="F87"/>
  <c r="E87"/>
  <c r="D87"/>
  <c r="Z85"/>
  <c r="Y85"/>
  <c r="X85"/>
  <c r="W85"/>
  <c r="V85"/>
  <c r="U85"/>
  <c r="T85"/>
  <c r="S85"/>
  <c r="R85"/>
  <c r="Q85"/>
  <c r="P85"/>
  <c r="O85"/>
  <c r="N85"/>
  <c r="M85"/>
  <c r="L85"/>
  <c r="K85"/>
  <c r="J85"/>
  <c r="I85"/>
  <c r="H85"/>
  <c r="G85"/>
  <c r="F85"/>
  <c r="E85"/>
  <c r="D85"/>
  <c r="Z83"/>
  <c r="Y83"/>
  <c r="X83"/>
  <c r="W83"/>
  <c r="V83"/>
  <c r="U83"/>
  <c r="T83"/>
  <c r="S83"/>
  <c r="R83"/>
  <c r="Q83"/>
  <c r="P83"/>
  <c r="O83"/>
  <c r="N83"/>
  <c r="M83"/>
  <c r="L83"/>
  <c r="K83"/>
  <c r="J83"/>
  <c r="I83"/>
  <c r="H83"/>
  <c r="G83"/>
  <c r="F83"/>
  <c r="E83"/>
  <c r="D83"/>
  <c r="Z81"/>
  <c r="Y81"/>
  <c r="X81"/>
  <c r="W81"/>
  <c r="V81"/>
  <c r="U81"/>
  <c r="T81"/>
  <c r="S81"/>
  <c r="R81"/>
  <c r="Q81"/>
  <c r="P81"/>
  <c r="O81"/>
  <c r="N81"/>
  <c r="M81"/>
  <c r="L81"/>
  <c r="K81"/>
  <c r="J81"/>
  <c r="I81"/>
  <c r="H81"/>
  <c r="G81"/>
  <c r="F81"/>
  <c r="E81"/>
  <c r="D81"/>
  <c r="Z79"/>
  <c r="Y79"/>
  <c r="X79"/>
  <c r="W79"/>
  <c r="V79"/>
  <c r="U79"/>
  <c r="T79"/>
  <c r="S79"/>
  <c r="R79"/>
  <c r="Q79"/>
  <c r="P79"/>
  <c r="O79"/>
  <c r="N79"/>
  <c r="M79"/>
  <c r="L79"/>
  <c r="K79"/>
  <c r="J79"/>
  <c r="I79"/>
  <c r="H79"/>
  <c r="G79"/>
  <c r="F79"/>
  <c r="E79"/>
  <c r="D79"/>
  <c r="Z77"/>
  <c r="Y77"/>
  <c r="X77"/>
  <c r="W77"/>
  <c r="V77"/>
  <c r="U77"/>
  <c r="T77"/>
  <c r="S77"/>
  <c r="R77"/>
  <c r="Q77"/>
  <c r="P77"/>
  <c r="O77"/>
  <c r="N77"/>
  <c r="M77"/>
  <c r="L77"/>
  <c r="K77"/>
  <c r="J77"/>
  <c r="I77"/>
  <c r="H77"/>
  <c r="G77"/>
  <c r="F77"/>
  <c r="E77"/>
  <c r="D77"/>
  <c r="Z75"/>
  <c r="Y75"/>
  <c r="X75"/>
  <c r="W75"/>
  <c r="V75"/>
  <c r="U75"/>
  <c r="T75"/>
  <c r="S75"/>
  <c r="R75"/>
  <c r="Q75"/>
  <c r="P75"/>
  <c r="O75"/>
  <c r="N75"/>
  <c r="M75"/>
  <c r="L75"/>
  <c r="K75"/>
  <c r="J75"/>
  <c r="I75"/>
  <c r="H75"/>
  <c r="G75"/>
  <c r="F75"/>
  <c r="E75"/>
  <c r="D75"/>
  <c r="Z73"/>
  <c r="Y73"/>
  <c r="X73"/>
  <c r="W73"/>
  <c r="V73"/>
  <c r="U73"/>
  <c r="T73"/>
  <c r="S73"/>
  <c r="R73"/>
  <c r="Q73"/>
  <c r="P73"/>
  <c r="O73"/>
  <c r="N73"/>
  <c r="M73"/>
  <c r="L73"/>
  <c r="K73"/>
  <c r="J73"/>
  <c r="I73"/>
  <c r="H73"/>
  <c r="G73"/>
  <c r="F73"/>
  <c r="E73"/>
  <c r="D73"/>
  <c r="Z71"/>
  <c r="Y71"/>
  <c r="X71"/>
  <c r="W71"/>
  <c r="V71"/>
  <c r="U71"/>
  <c r="T71"/>
  <c r="S71"/>
  <c r="R71"/>
  <c r="Q71"/>
  <c r="P71"/>
  <c r="O71"/>
  <c r="N71"/>
  <c r="M71"/>
  <c r="L71"/>
  <c r="K71"/>
  <c r="J71"/>
  <c r="I71"/>
  <c r="H71"/>
  <c r="G71"/>
  <c r="F71"/>
  <c r="E71"/>
  <c r="D71"/>
  <c r="AC78" l="1"/>
  <c r="AC80"/>
  <c r="AC74"/>
  <c r="AC134"/>
  <c r="AC72"/>
  <c r="AC132"/>
  <c r="AC76"/>
  <c r="AC86"/>
  <c r="AC88"/>
  <c r="AC90"/>
  <c r="AC92"/>
  <c r="AC94"/>
  <c r="AC96"/>
  <c r="AC98"/>
  <c r="AC100"/>
  <c r="AC102"/>
  <c r="AC104"/>
  <c r="AC106"/>
  <c r="AC108"/>
  <c r="AC110"/>
  <c r="AC112"/>
  <c r="AC114"/>
  <c r="AC116"/>
  <c r="AC118"/>
  <c r="AC120"/>
  <c r="AC122"/>
  <c r="AC124"/>
  <c r="AC126"/>
  <c r="AC128"/>
  <c r="AC130"/>
  <c r="AB82"/>
  <c r="AF82" s="1"/>
  <c r="AC84"/>
  <c r="AB80"/>
  <c r="AF80" s="1"/>
  <c r="AB72"/>
  <c r="AB74"/>
  <c r="AF74" s="1"/>
  <c r="AB76"/>
  <c r="AB78"/>
  <c r="AF78" s="1"/>
  <c r="AC82"/>
  <c r="AB84"/>
  <c r="AF84" s="1"/>
  <c r="AB86"/>
  <c r="AB88"/>
  <c r="AF88" s="1"/>
  <c r="AB90"/>
  <c r="AB92"/>
  <c r="AF92" s="1"/>
  <c r="AB94"/>
  <c r="AB96"/>
  <c r="AF96" s="1"/>
  <c r="AB98"/>
  <c r="AF98" s="1"/>
  <c r="AB100"/>
  <c r="AF100" s="1"/>
  <c r="AB102"/>
  <c r="AF102" s="1"/>
  <c r="AB104"/>
  <c r="AF104" s="1"/>
  <c r="AB106"/>
  <c r="AB108"/>
  <c r="AF108" s="1"/>
  <c r="AB110"/>
  <c r="AB112"/>
  <c r="AF112" s="1"/>
  <c r="AB114"/>
  <c r="AB116"/>
  <c r="AB118"/>
  <c r="AB120"/>
  <c r="AF120" s="1"/>
  <c r="AB122"/>
  <c r="AB124"/>
  <c r="AF124" s="1"/>
  <c r="AB126"/>
  <c r="AB128"/>
  <c r="AF128" s="1"/>
  <c r="AB130"/>
  <c r="AB132"/>
  <c r="AF132" s="1"/>
  <c r="AB134"/>
  <c r="AA72"/>
  <c r="AE72" s="1"/>
  <c r="AF72"/>
  <c r="AA74"/>
  <c r="AE74" s="1"/>
  <c r="AA76"/>
  <c r="AE76" s="1"/>
  <c r="AF76"/>
  <c r="AA78"/>
  <c r="AE78" s="1"/>
  <c r="AA82"/>
  <c r="AE82" s="1"/>
  <c r="AA86"/>
  <c r="AE86" s="1"/>
  <c r="AA88"/>
  <c r="AE88" s="1"/>
  <c r="AA90"/>
  <c r="AE90" s="1"/>
  <c r="AF90"/>
  <c r="AA92"/>
  <c r="AE92" s="1"/>
  <c r="AA94"/>
  <c r="AE94" s="1"/>
  <c r="AF94"/>
  <c r="AA96"/>
  <c r="AE96" s="1"/>
  <c r="AA98"/>
  <c r="AE98" s="1"/>
  <c r="AA100"/>
  <c r="AE100" s="1"/>
  <c r="AA102"/>
  <c r="AE102" s="1"/>
  <c r="AA104"/>
  <c r="AE104" s="1"/>
  <c r="AA106"/>
  <c r="AE106" s="1"/>
  <c r="AF106"/>
  <c r="AA108"/>
  <c r="AE108" s="1"/>
  <c r="AA110"/>
  <c r="AE110" s="1"/>
  <c r="AF110"/>
  <c r="AA112"/>
  <c r="AE112" s="1"/>
  <c r="AA114"/>
  <c r="AE114" s="1"/>
  <c r="AF114"/>
  <c r="AA116"/>
  <c r="AE116" s="1"/>
  <c r="AF116"/>
  <c r="AA118"/>
  <c r="AE118" s="1"/>
  <c r="AF118"/>
  <c r="AA120"/>
  <c r="AE120" s="1"/>
  <c r="AA122"/>
  <c r="AE122" s="1"/>
  <c r="AF122"/>
  <c r="AA124"/>
  <c r="AE124" s="1"/>
  <c r="AA126"/>
  <c r="AE126" s="1"/>
  <c r="AF126"/>
  <c r="AA128"/>
  <c r="AE128" s="1"/>
  <c r="AA130"/>
  <c r="AE130" s="1"/>
  <c r="AF130"/>
  <c r="AA132"/>
  <c r="AE132" s="1"/>
  <c r="AA134"/>
  <c r="AE134" s="1"/>
  <c r="AF134"/>
  <c r="AA80"/>
  <c r="AE80" s="1"/>
  <c r="AA84"/>
  <c r="AE84" s="1"/>
  <c r="AF86"/>
  <c r="AA136"/>
  <c r="AF136"/>
  <c r="AC70"/>
  <c r="AB70"/>
  <c r="AA70" s="1"/>
  <c r="AE70" s="1"/>
  <c r="Z69"/>
  <c r="Y69"/>
  <c r="X69"/>
  <c r="W69"/>
  <c r="V69"/>
  <c r="U69"/>
  <c r="T69"/>
  <c r="S69"/>
  <c r="R69"/>
  <c r="Q69"/>
  <c r="P69"/>
  <c r="O69"/>
  <c r="N69"/>
  <c r="M69"/>
  <c r="L69"/>
  <c r="K69"/>
  <c r="J69"/>
  <c r="I69"/>
  <c r="H69"/>
  <c r="G69"/>
  <c r="F69"/>
  <c r="E69"/>
  <c r="D69"/>
  <c r="Z67"/>
  <c r="Y67"/>
  <c r="X67"/>
  <c r="W67"/>
  <c r="V67"/>
  <c r="U67"/>
  <c r="T67"/>
  <c r="S67"/>
  <c r="R67"/>
  <c r="Q67"/>
  <c r="P67"/>
  <c r="O67"/>
  <c r="N67"/>
  <c r="M67"/>
  <c r="L67"/>
  <c r="K67"/>
  <c r="J67"/>
  <c r="I67"/>
  <c r="H67"/>
  <c r="G67"/>
  <c r="F67"/>
  <c r="E67"/>
  <c r="D67"/>
  <c r="Z65"/>
  <c r="Y65"/>
  <c r="X65"/>
  <c r="W65"/>
  <c r="V65"/>
  <c r="U65"/>
  <c r="T65"/>
  <c r="S65"/>
  <c r="R65"/>
  <c r="Q65"/>
  <c r="P65"/>
  <c r="O65"/>
  <c r="N65"/>
  <c r="M65"/>
  <c r="L65"/>
  <c r="K65"/>
  <c r="J65"/>
  <c r="I65"/>
  <c r="H65"/>
  <c r="G65"/>
  <c r="F65"/>
  <c r="E65"/>
  <c r="D65"/>
  <c r="Z63"/>
  <c r="Y63"/>
  <c r="X63"/>
  <c r="W63"/>
  <c r="V63"/>
  <c r="U63"/>
  <c r="T63"/>
  <c r="S63"/>
  <c r="R63"/>
  <c r="Q63"/>
  <c r="P63"/>
  <c r="O63"/>
  <c r="N63"/>
  <c r="M63"/>
  <c r="L63"/>
  <c r="K63"/>
  <c r="J63"/>
  <c r="I63"/>
  <c r="H63"/>
  <c r="G63"/>
  <c r="F63"/>
  <c r="E63"/>
  <c r="D63"/>
  <c r="Z61"/>
  <c r="Y61"/>
  <c r="X61"/>
  <c r="W61"/>
  <c r="V61"/>
  <c r="U61"/>
  <c r="T61"/>
  <c r="S61"/>
  <c r="R61"/>
  <c r="Q61"/>
  <c r="P61"/>
  <c r="O61"/>
  <c r="N61"/>
  <c r="M61"/>
  <c r="L61"/>
  <c r="K61"/>
  <c r="J61"/>
  <c r="I61"/>
  <c r="H61"/>
  <c r="G61"/>
  <c r="F61"/>
  <c r="E61"/>
  <c r="D61"/>
  <c r="Z59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Z57"/>
  <c r="Y57"/>
  <c r="X57"/>
  <c r="W57"/>
  <c r="V57"/>
  <c r="U57"/>
  <c r="T57"/>
  <c r="S57"/>
  <c r="R57"/>
  <c r="Q57"/>
  <c r="P57"/>
  <c r="O57"/>
  <c r="N57"/>
  <c r="M57"/>
  <c r="L57"/>
  <c r="K57"/>
  <c r="J57"/>
  <c r="I57"/>
  <c r="H57"/>
  <c r="G57"/>
  <c r="F57"/>
  <c r="E57"/>
  <c r="D57"/>
  <c r="Z55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Z53"/>
  <c r="Y53"/>
  <c r="X53"/>
  <c r="W53"/>
  <c r="V53"/>
  <c r="U53"/>
  <c r="T53"/>
  <c r="S53"/>
  <c r="R53"/>
  <c r="Q53"/>
  <c r="P53"/>
  <c r="O53"/>
  <c r="N53"/>
  <c r="M53"/>
  <c r="L53"/>
  <c r="K53"/>
  <c r="J53"/>
  <c r="I53"/>
  <c r="H53"/>
  <c r="G53"/>
  <c r="F53"/>
  <c r="E53"/>
  <c r="D53"/>
  <c r="Z51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Z49"/>
  <c r="Y49"/>
  <c r="X49"/>
  <c r="W49"/>
  <c r="V49"/>
  <c r="U49"/>
  <c r="T49"/>
  <c r="S49"/>
  <c r="R49"/>
  <c r="Q49"/>
  <c r="P49"/>
  <c r="O49"/>
  <c r="N49"/>
  <c r="M49"/>
  <c r="L49"/>
  <c r="K49"/>
  <c r="J49"/>
  <c r="I49"/>
  <c r="H49"/>
  <c r="G49"/>
  <c r="F49"/>
  <c r="E49"/>
  <c r="D49"/>
  <c r="Z47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Z45"/>
  <c r="Y45"/>
  <c r="X45"/>
  <c r="W45"/>
  <c r="V45"/>
  <c r="U45"/>
  <c r="T45"/>
  <c r="S45"/>
  <c r="R45"/>
  <c r="Q45"/>
  <c r="P45"/>
  <c r="O45"/>
  <c r="N45"/>
  <c r="M45"/>
  <c r="L45"/>
  <c r="K45"/>
  <c r="J45"/>
  <c r="I45"/>
  <c r="H45"/>
  <c r="G45"/>
  <c r="F45"/>
  <c r="E45"/>
  <c r="D45"/>
  <c r="Z43"/>
  <c r="Y43"/>
  <c r="X43"/>
  <c r="W43"/>
  <c r="V43"/>
  <c r="U43"/>
  <c r="T43"/>
  <c r="S43"/>
  <c r="R43"/>
  <c r="Q43"/>
  <c r="P43"/>
  <c r="O43"/>
  <c r="N43"/>
  <c r="M43"/>
  <c r="L43"/>
  <c r="K43"/>
  <c r="J43"/>
  <c r="I43"/>
  <c r="H43"/>
  <c r="G43"/>
  <c r="F43"/>
  <c r="E43"/>
  <c r="D43"/>
  <c r="AG84" l="1"/>
  <c r="AG80"/>
  <c r="AB44"/>
  <c r="AA44" s="1"/>
  <c r="AE44" s="1"/>
  <c r="AB52"/>
  <c r="AA52" s="1"/>
  <c r="AE52" s="1"/>
  <c r="AB60"/>
  <c r="AF60" s="1"/>
  <c r="AB68"/>
  <c r="AF68" s="1"/>
  <c r="AG134"/>
  <c r="AG132"/>
  <c r="AG130"/>
  <c r="AG128"/>
  <c r="AG126"/>
  <c r="AG124"/>
  <c r="AG122"/>
  <c r="AG120"/>
  <c r="AG118"/>
  <c r="AG116"/>
  <c r="AG114"/>
  <c r="AG112"/>
  <c r="AG110"/>
  <c r="AG108"/>
  <c r="AG106"/>
  <c r="AG104"/>
  <c r="AG102"/>
  <c r="AG100"/>
  <c r="AG98"/>
  <c r="AG96"/>
  <c r="AG94"/>
  <c r="AG92"/>
  <c r="AG90"/>
  <c r="AG88"/>
  <c r="AG78"/>
  <c r="AG76"/>
  <c r="AG74"/>
  <c r="AG72"/>
  <c r="AB50"/>
  <c r="AA50" s="1"/>
  <c r="AE50" s="1"/>
  <c r="AB58"/>
  <c r="AA58" s="1"/>
  <c r="AE58" s="1"/>
  <c r="AB66"/>
  <c r="AA66" s="1"/>
  <c r="AE66" s="1"/>
  <c r="AB56"/>
  <c r="AA56" s="1"/>
  <c r="AE56" s="1"/>
  <c r="AB64"/>
  <c r="AA64" s="1"/>
  <c r="AE64" s="1"/>
  <c r="AB48"/>
  <c r="AA48" s="1"/>
  <c r="AE48" s="1"/>
  <c r="AB46"/>
  <c r="AA46" s="1"/>
  <c r="AE46" s="1"/>
  <c r="AB54"/>
  <c r="AA54" s="1"/>
  <c r="AE54" s="1"/>
  <c r="AB62"/>
  <c r="AA62" s="1"/>
  <c r="AE62" s="1"/>
  <c r="AA60"/>
  <c r="AE60" s="1"/>
  <c r="AA68"/>
  <c r="AE68" s="1"/>
  <c r="AC42"/>
  <c r="AC44"/>
  <c r="AC46"/>
  <c r="AC48"/>
  <c r="AC50"/>
  <c r="AC52"/>
  <c r="AC54"/>
  <c r="AC56"/>
  <c r="AC58"/>
  <c r="AC60"/>
  <c r="AC62"/>
  <c r="AC64"/>
  <c r="AC66"/>
  <c r="AC68"/>
  <c r="AF44"/>
  <c r="AG44" s="1"/>
  <c r="AF46"/>
  <c r="AG46" s="1"/>
  <c r="AF48"/>
  <c r="AF50"/>
  <c r="AG50" s="1"/>
  <c r="AF52"/>
  <c r="AG52" s="1"/>
  <c r="AF58"/>
  <c r="AG58" s="1"/>
  <c r="AF62"/>
  <c r="AG62" s="1"/>
  <c r="AF64"/>
  <c r="AG64" s="1"/>
  <c r="AF70"/>
  <c r="AG70" s="1"/>
  <c r="AG86"/>
  <c r="AG136"/>
  <c r="AE136"/>
  <c r="AG82"/>
  <c r="AB42"/>
  <c r="AF42" s="1"/>
  <c r="AA42"/>
  <c r="AE42" s="1"/>
  <c r="Z41"/>
  <c r="Y41"/>
  <c r="X41"/>
  <c r="W41"/>
  <c r="V41"/>
  <c r="U41"/>
  <c r="T41"/>
  <c r="S41"/>
  <c r="R41"/>
  <c r="Q41"/>
  <c r="P41"/>
  <c r="O41"/>
  <c r="N41"/>
  <c r="M41"/>
  <c r="L41"/>
  <c r="K41"/>
  <c r="J41"/>
  <c r="I41"/>
  <c r="H41"/>
  <c r="G41"/>
  <c r="F41"/>
  <c r="E41"/>
  <c r="D41"/>
  <c r="Z39"/>
  <c r="Y39"/>
  <c r="X39"/>
  <c r="W39"/>
  <c r="V39"/>
  <c r="U39"/>
  <c r="T39"/>
  <c r="S39"/>
  <c r="R39"/>
  <c r="Q39"/>
  <c r="P39"/>
  <c r="O39"/>
  <c r="N39"/>
  <c r="M39"/>
  <c r="L39"/>
  <c r="K39"/>
  <c r="J39"/>
  <c r="I39"/>
  <c r="H39"/>
  <c r="G39"/>
  <c r="F39"/>
  <c r="E39"/>
  <c r="D39"/>
  <c r="Z37"/>
  <c r="Y37"/>
  <c r="X37"/>
  <c r="W37"/>
  <c r="V37"/>
  <c r="U37"/>
  <c r="T37"/>
  <c r="S37"/>
  <c r="R37"/>
  <c r="Q37"/>
  <c r="P37"/>
  <c r="O37"/>
  <c r="N37"/>
  <c r="M37"/>
  <c r="L37"/>
  <c r="K37"/>
  <c r="J37"/>
  <c r="I37"/>
  <c r="H37"/>
  <c r="G37"/>
  <c r="F37"/>
  <c r="E37"/>
  <c r="D37"/>
  <c r="Z35"/>
  <c r="Y35"/>
  <c r="X35"/>
  <c r="W35"/>
  <c r="V35"/>
  <c r="U35"/>
  <c r="T35"/>
  <c r="S35"/>
  <c r="R35"/>
  <c r="Q35"/>
  <c r="P35"/>
  <c r="O35"/>
  <c r="N35"/>
  <c r="M35"/>
  <c r="L35"/>
  <c r="K35"/>
  <c r="J35"/>
  <c r="I35"/>
  <c r="H35"/>
  <c r="G35"/>
  <c r="F35"/>
  <c r="E35"/>
  <c r="D35"/>
  <c r="Z33"/>
  <c r="Y33"/>
  <c r="X33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33"/>
  <c r="Z31"/>
  <c r="Y31"/>
  <c r="X31"/>
  <c r="W31"/>
  <c r="V31"/>
  <c r="U31"/>
  <c r="T31"/>
  <c r="S31"/>
  <c r="R31"/>
  <c r="Q31"/>
  <c r="P31"/>
  <c r="O31"/>
  <c r="N31"/>
  <c r="M31"/>
  <c r="L31"/>
  <c r="K31"/>
  <c r="J31"/>
  <c r="I31"/>
  <c r="H31"/>
  <c r="G31"/>
  <c r="F31"/>
  <c r="E31"/>
  <c r="D31"/>
  <c r="Z29"/>
  <c r="Y29"/>
  <c r="X29"/>
  <c r="W29"/>
  <c r="V29"/>
  <c r="U29"/>
  <c r="T29"/>
  <c r="S29"/>
  <c r="R29"/>
  <c r="Q29"/>
  <c r="P29"/>
  <c r="O29"/>
  <c r="N29"/>
  <c r="M29"/>
  <c r="L29"/>
  <c r="K29"/>
  <c r="J29"/>
  <c r="I29"/>
  <c r="H29"/>
  <c r="G29"/>
  <c r="F29"/>
  <c r="E29"/>
  <c r="D29"/>
  <c r="Z27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27"/>
  <c r="Z25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Z23"/>
  <c r="Y23"/>
  <c r="X23"/>
  <c r="W23"/>
  <c r="V23"/>
  <c r="U23"/>
  <c r="T23"/>
  <c r="S23"/>
  <c r="R23"/>
  <c r="Q23"/>
  <c r="P23"/>
  <c r="O23"/>
  <c r="N23"/>
  <c r="M23"/>
  <c r="L23"/>
  <c r="K23"/>
  <c r="J23"/>
  <c r="I23"/>
  <c r="H23"/>
  <c r="G23"/>
  <c r="F23"/>
  <c r="E23"/>
  <c r="D23"/>
  <c r="Z21"/>
  <c r="Y21"/>
  <c r="X21"/>
  <c r="W21"/>
  <c r="V21"/>
  <c r="U21"/>
  <c r="T21"/>
  <c r="S21"/>
  <c r="R21"/>
  <c r="Q21"/>
  <c r="P21"/>
  <c r="O21"/>
  <c r="N21"/>
  <c r="M21"/>
  <c r="L21"/>
  <c r="K21"/>
  <c r="J21"/>
  <c r="I21"/>
  <c r="H21"/>
  <c r="G21"/>
  <c r="F21"/>
  <c r="E21"/>
  <c r="D21"/>
  <c r="AF56" l="1"/>
  <c r="AG56" s="1"/>
  <c r="AF54"/>
  <c r="AG54" s="1"/>
  <c r="AB24"/>
  <c r="AB22"/>
  <c r="AF22" s="1"/>
  <c r="AA22"/>
  <c r="AE22" s="1"/>
  <c r="AA24"/>
  <c r="AE24" s="1"/>
  <c r="AG60"/>
  <c r="AA34"/>
  <c r="AF66"/>
  <c r="AG66" s="1"/>
  <c r="AB28"/>
  <c r="AA28" s="1"/>
  <c r="AE28" s="1"/>
  <c r="AB30"/>
  <c r="AA30" s="1"/>
  <c r="AE30" s="1"/>
  <c r="AB32"/>
  <c r="AA32" s="1"/>
  <c r="AE32" s="1"/>
  <c r="AG68"/>
  <c r="AC22"/>
  <c r="AC24"/>
  <c r="AC26"/>
  <c r="AB26"/>
  <c r="AA26" s="1"/>
  <c r="AE26" s="1"/>
  <c r="AC28"/>
  <c r="AC30"/>
  <c r="AC32"/>
  <c r="AB34"/>
  <c r="AB36"/>
  <c r="AF36" s="1"/>
  <c r="AB38"/>
  <c r="AF38" s="1"/>
  <c r="AB40"/>
  <c r="AF40" s="1"/>
  <c r="AG48"/>
  <c r="AC34"/>
  <c r="AC36"/>
  <c r="AC38"/>
  <c r="AC40"/>
  <c r="AA36"/>
  <c r="AE36" s="1"/>
  <c r="AA38"/>
  <c r="AE38" s="1"/>
  <c r="AA40"/>
  <c r="AE40" s="1"/>
  <c r="AF24"/>
  <c r="AG24" s="1"/>
  <c r="AF32"/>
  <c r="AG32" s="1"/>
  <c r="AG42"/>
  <c r="AB20"/>
  <c r="AF20" s="1"/>
  <c r="AA20"/>
  <c r="AG22" l="1"/>
  <c r="AF28"/>
  <c r="AG28" s="1"/>
  <c r="AF30"/>
  <c r="AG30" s="1"/>
  <c r="AF26"/>
  <c r="AG26" s="1"/>
  <c r="AG38"/>
  <c r="AG36"/>
  <c r="AG40"/>
  <c r="AE20"/>
  <c r="AC20"/>
  <c r="F11"/>
  <c r="F10"/>
  <c r="F9"/>
  <c r="AG20" l="1"/>
  <c r="Z29" i="115"/>
  <c r="Y29"/>
  <c r="S29"/>
  <c r="R29"/>
  <c r="L29"/>
  <c r="K29"/>
  <c r="Z28" l="1"/>
  <c r="Z30" s="1"/>
  <c r="Y28"/>
  <c r="Y30" s="1"/>
  <c r="S28"/>
  <c r="S30" s="1"/>
  <c r="R28"/>
  <c r="R30" s="1"/>
  <c r="L28"/>
  <c r="L30" s="1"/>
  <c r="K28"/>
  <c r="E28"/>
  <c r="E30" s="1"/>
  <c r="D28"/>
  <c r="D30" s="1"/>
  <c r="AH29" l="1"/>
  <c r="X29"/>
  <c r="Q29"/>
  <c r="M29"/>
  <c r="J29"/>
  <c r="D6" i="113"/>
  <c r="AH28" i="115"/>
  <c r="AH30" s="1"/>
  <c r="X28"/>
  <c r="Q28"/>
  <c r="M28"/>
  <c r="J28"/>
  <c r="F28"/>
  <c r="F30" s="1"/>
  <c r="B28"/>
  <c r="M30" l="1"/>
  <c r="AJ18"/>
  <c r="I28"/>
  <c r="H28" s="1"/>
  <c r="AD28"/>
  <c r="AJ24"/>
  <c r="AL18"/>
  <c r="AA28"/>
  <c r="P28"/>
  <c r="G28"/>
  <c r="G30" s="1"/>
  <c r="W28"/>
  <c r="B29"/>
  <c r="I29"/>
  <c r="W29"/>
  <c r="V29" s="1"/>
  <c r="U29" s="1"/>
  <c r="T29" s="1"/>
  <c r="D5" i="113"/>
  <c r="D4" s="1"/>
  <c r="P29" i="115"/>
  <c r="O29" s="1"/>
  <c r="N29" s="1"/>
  <c r="AD29"/>
  <c r="AL28" l="1"/>
  <c r="AL30" s="1"/>
  <c r="AJ29"/>
  <c r="AJ25"/>
  <c r="B30"/>
  <c r="AC28"/>
  <c r="O28"/>
  <c r="O30" s="1"/>
  <c r="H29"/>
  <c r="H30" s="1"/>
  <c r="V28"/>
  <c r="V30" s="1"/>
  <c r="N28"/>
  <c r="N30" s="1"/>
  <c r="AC29"/>
  <c r="M27" i="18"/>
  <c r="K27"/>
  <c r="I27"/>
  <c r="AC30" i="115" l="1"/>
  <c r="AB28"/>
  <c r="U28"/>
  <c r="U30" s="1"/>
  <c r="AB29"/>
  <c r="B27" i="18"/>
  <c r="AB30" i="115" l="1"/>
  <c r="T28"/>
  <c r="T30" s="1"/>
  <c r="AA29"/>
  <c r="AA30" s="1"/>
  <c r="AK29" l="1"/>
  <c r="AK28"/>
  <c r="F12" i="18"/>
  <c r="F11"/>
  <c r="F10"/>
  <c r="F9"/>
  <c r="F13"/>
  <c r="F14"/>
  <c r="F18"/>
  <c r="F21"/>
  <c r="F8"/>
  <c r="F7"/>
  <c r="R4"/>
  <c r="T4" s="1"/>
  <c r="R5"/>
  <c r="T5" s="1"/>
  <c r="R6"/>
  <c r="T6" s="1"/>
  <c r="Q4"/>
  <c r="Q5"/>
  <c r="Q6"/>
  <c r="F4"/>
  <c r="F5"/>
  <c r="F6"/>
  <c r="R7"/>
  <c r="T7" s="1"/>
  <c r="R8"/>
  <c r="T8" s="1"/>
  <c r="R9"/>
  <c r="T9" s="1"/>
  <c r="R10"/>
  <c r="T10" s="1"/>
  <c r="R11"/>
  <c r="T11" s="1"/>
  <c r="R12"/>
  <c r="T12" s="1"/>
  <c r="AB6" i="140" s="1"/>
  <c r="R13" i="18"/>
  <c r="T13" s="1"/>
  <c r="AC6" i="140" s="1"/>
  <c r="R14" i="18"/>
  <c r="Q14" s="1"/>
  <c r="R16"/>
  <c r="T16" s="1"/>
  <c r="AF6" i="140" s="1"/>
  <c r="R17" i="18"/>
  <c r="Q17" s="1"/>
  <c r="Q8"/>
  <c r="Q10"/>
  <c r="Q16"/>
  <c r="Q7"/>
  <c r="Q9"/>
  <c r="Q11"/>
  <c r="Q12"/>
  <c r="Q13"/>
  <c r="R15"/>
  <c r="R19"/>
  <c r="Q19" s="1"/>
  <c r="R22"/>
  <c r="Q22" s="1"/>
  <c r="F15"/>
  <c r="F16"/>
  <c r="F17"/>
  <c r="R18"/>
  <c r="Q18" s="1"/>
  <c r="F19"/>
  <c r="R21"/>
  <c r="Q21" s="1"/>
  <c r="F22"/>
  <c r="R23"/>
  <c r="Q23" s="1"/>
  <c r="F23"/>
  <c r="AJ28" i="115" l="1"/>
  <c r="AJ30" s="1"/>
  <c r="AK30"/>
  <c r="T22" i="18"/>
  <c r="T19"/>
  <c r="AI6" i="140" s="1"/>
  <c r="T17" i="18"/>
  <c r="AG6" i="140" s="1"/>
  <c r="T14" i="18"/>
  <c r="AD6" i="140" s="1"/>
  <c r="T21" i="18"/>
  <c r="AK6" i="140" s="1"/>
  <c r="T18" i="18"/>
  <c r="AH6" i="140" s="1"/>
  <c r="Q15" i="18"/>
  <c r="T15"/>
  <c r="AE6" i="140" s="1"/>
  <c r="T23" i="18"/>
  <c r="R3" l="1"/>
  <c r="F3"/>
  <c r="Q3" l="1"/>
  <c r="T3"/>
  <c r="R2"/>
  <c r="T2" s="1"/>
  <c r="F2" l="1"/>
  <c r="F27" s="1"/>
  <c r="Q2"/>
  <c r="Q27" s="1"/>
  <c r="T27"/>
  <c r="O29" i="111"/>
  <c r="P29" s="1"/>
  <c r="O28"/>
  <c r="P28" s="1"/>
  <c r="O27"/>
  <c r="P27" s="1"/>
  <c r="O26"/>
  <c r="P26" s="1"/>
  <c r="O25"/>
  <c r="P25" s="1"/>
  <c r="P24"/>
  <c r="O23"/>
  <c r="P23" s="1"/>
  <c r="P22"/>
  <c r="O21" l="1"/>
  <c r="P21" s="1"/>
  <c r="O20"/>
  <c r="P20" s="1"/>
  <c r="O19"/>
  <c r="P19" s="1"/>
  <c r="O18"/>
  <c r="P18" s="1"/>
  <c r="O17"/>
  <c r="P17" s="1"/>
  <c r="O16"/>
  <c r="P16" s="1"/>
  <c r="O15"/>
  <c r="P15" s="1"/>
  <c r="O14"/>
  <c r="P14" s="1"/>
  <c r="O13"/>
  <c r="P13" s="1"/>
  <c r="O12"/>
  <c r="P12" s="1"/>
  <c r="P11"/>
  <c r="O10"/>
  <c r="P10" s="1"/>
  <c r="O9"/>
  <c r="P9" s="1"/>
  <c r="O8"/>
  <c r="P8" s="1"/>
  <c r="O7"/>
  <c r="P7" s="1"/>
  <c r="O6"/>
  <c r="P6" s="1"/>
  <c r="O5"/>
  <c r="P5" s="1"/>
  <c r="O28" i="112"/>
  <c r="P28" s="1"/>
  <c r="O27"/>
  <c r="P27" s="1"/>
  <c r="O26"/>
  <c r="P26" s="1"/>
  <c r="O25"/>
  <c r="P25" s="1"/>
  <c r="O24"/>
  <c r="P24" s="1"/>
  <c r="P23"/>
  <c r="O22"/>
  <c r="P22" s="1"/>
  <c r="P21"/>
  <c r="O20"/>
  <c r="P20" s="1"/>
  <c r="O19"/>
  <c r="P19" s="1"/>
  <c r="O18"/>
  <c r="P18" s="1"/>
  <c r="O17"/>
  <c r="P17" s="1"/>
  <c r="O16"/>
  <c r="P16" s="1"/>
  <c r="O15"/>
  <c r="P15" s="1"/>
  <c r="O14"/>
  <c r="P14" s="1"/>
  <c r="O13"/>
  <c r="P13" s="1"/>
  <c r="O12"/>
  <c r="P12" s="1"/>
  <c r="O11"/>
  <c r="P11" s="1"/>
  <c r="P10"/>
  <c r="O9"/>
  <c r="P9" s="1"/>
  <c r="O8" l="1"/>
  <c r="P8" s="1"/>
  <c r="O7"/>
  <c r="P7" s="1"/>
  <c r="O6"/>
  <c r="P6" s="1"/>
  <c r="O5" l="1"/>
  <c r="P5" s="1"/>
  <c r="AQ135" i="140" l="1"/>
  <c r="AR135" s="1"/>
  <c r="F24" i="113" l="1"/>
  <c r="AQ138" i="140"/>
  <c r="AR138" s="1"/>
  <c r="F32" i="113" l="1"/>
  <c r="F27"/>
  <c r="AQ91" i="140"/>
  <c r="AR91" s="1"/>
  <c r="F23" i="113" l="1"/>
  <c r="F26"/>
  <c r="AQ116" i="140"/>
  <c r="AR116" s="1"/>
  <c r="F34" i="113" l="1"/>
  <c r="AQ61" i="140"/>
  <c r="AR61" s="1"/>
  <c r="F20" i="113" l="1"/>
  <c r="F33"/>
  <c r="AQ49" i="140"/>
  <c r="AR49" s="1"/>
  <c r="F18" i="113" l="1"/>
  <c r="F25"/>
  <c r="F17" l="1"/>
  <c r="F16" l="1"/>
  <c r="F12"/>
  <c r="F14" l="1"/>
  <c r="F13" l="1"/>
  <c r="AO8" i="140"/>
  <c r="F155"/>
  <c r="AA6"/>
  <c r="F15" i="113" l="1"/>
  <c r="Z6" i="140"/>
  <c r="Y6"/>
  <c r="X6"/>
  <c r="W6" l="1"/>
  <c r="V6"/>
  <c r="AH173" i="141" l="1"/>
  <c r="IJ172"/>
  <c r="AH171"/>
  <c r="IJ170"/>
  <c r="IJ168"/>
  <c r="IJ166"/>
  <c r="IJ164"/>
  <c r="H151" i="140" s="1"/>
  <c r="IJ162" i="141"/>
  <c r="AH161"/>
  <c r="IJ160"/>
  <c r="AH159"/>
  <c r="IJ158"/>
  <c r="H150" i="140" s="1"/>
  <c r="I150" s="1"/>
  <c r="IJ154" i="141"/>
  <c r="IJ152"/>
  <c r="H146" i="140" s="1"/>
  <c r="I146" s="1"/>
  <c r="IJ150" i="141"/>
  <c r="IJ148"/>
  <c r="IJ146"/>
  <c r="H140" i="140" s="1"/>
  <c r="IJ144" i="141"/>
  <c r="IJ142"/>
  <c r="IJ140"/>
  <c r="IJ138"/>
  <c r="H133" i="140" s="1"/>
  <c r="I133" s="1"/>
  <c r="IJ136" i="141"/>
  <c r="IJ134"/>
  <c r="H128" i="140" s="1"/>
  <c r="I128" s="1"/>
  <c r="IJ132" i="141"/>
  <c r="H124" i="140" s="1"/>
  <c r="I124" s="1"/>
  <c r="IJ130" i="141"/>
  <c r="H122" i="140" s="1"/>
  <c r="I122" s="1"/>
  <c r="IJ128" i="141"/>
  <c r="H118" i="140" s="1"/>
  <c r="I118" s="1"/>
  <c r="IJ126" i="141"/>
  <c r="IJ124"/>
  <c r="IJ122"/>
  <c r="IJ120"/>
  <c r="IJ118"/>
  <c r="H108" i="140" s="1"/>
  <c r="I108" s="1"/>
  <c r="AH117" i="141"/>
  <c r="IJ116"/>
  <c r="H105" i="140" s="1"/>
  <c r="I105" s="1"/>
  <c r="I119" l="1"/>
  <c r="H120"/>
  <c r="I120" s="1"/>
  <c r="I140"/>
  <c r="AQ140"/>
  <c r="AR140" s="1"/>
  <c r="I114"/>
  <c r="H113"/>
  <c r="I113" s="1"/>
  <c r="I151"/>
  <c r="I110"/>
  <c r="H112"/>
  <c r="I112" s="1"/>
  <c r="I130"/>
  <c r="H129"/>
  <c r="I129" s="1"/>
  <c r="I137"/>
  <c r="H136"/>
  <c r="I136" s="1"/>
  <c r="I143"/>
  <c r="H142"/>
  <c r="I142" s="1"/>
  <c r="I144"/>
  <c r="H145"/>
  <c r="I145" s="1"/>
  <c r="AQ124"/>
  <c r="AR124" s="1"/>
  <c r="AQ130"/>
  <c r="AR130" s="1"/>
  <c r="AQ114"/>
  <c r="AR114" s="1"/>
  <c r="AQ110"/>
  <c r="AR110" s="1"/>
  <c r="IJ125" i="141"/>
  <c r="IJ141"/>
  <c r="IJ147"/>
  <c r="IJ163"/>
  <c r="IJ129"/>
  <c r="H121" i="140" s="1"/>
  <c r="I121" s="1"/>
  <c r="AQ142"/>
  <c r="AR142" s="1"/>
  <c r="AQ121"/>
  <c r="AR121" s="1"/>
  <c r="IJ117" i="141"/>
  <c r="IJ119"/>
  <c r="IJ127"/>
  <c r="IJ155"/>
  <c r="AV159"/>
  <c r="AV161"/>
  <c r="IJ169"/>
  <c r="AV173"/>
  <c r="AQ132" i="140"/>
  <c r="AR132" s="1"/>
  <c r="AQ144"/>
  <c r="AR144" s="1"/>
  <c r="IJ137" i="141"/>
  <c r="IJ151"/>
  <c r="IJ139"/>
  <c r="AV117"/>
  <c r="AQ118" i="140"/>
  <c r="AR118" s="1"/>
  <c r="IJ131" i="141"/>
  <c r="IJ135"/>
  <c r="IJ145"/>
  <c r="AQ151" i="140"/>
  <c r="AR151" s="1"/>
  <c r="AV171" i="141"/>
  <c r="IJ171"/>
  <c r="IJ173"/>
  <c r="AQ115" i="140"/>
  <c r="AR115" s="1"/>
  <c r="AQ123"/>
  <c r="AR123" s="1"/>
  <c r="IJ161" i="141"/>
  <c r="IJ123"/>
  <c r="IJ133"/>
  <c r="IJ143"/>
  <c r="IJ121"/>
  <c r="AQ113" i="140"/>
  <c r="AR113" s="1"/>
  <c r="AQ150"/>
  <c r="AR150" s="1"/>
  <c r="IJ159" i="141"/>
  <c r="IJ167"/>
  <c r="IJ165"/>
  <c r="IJ149"/>
  <c r="IJ153"/>
  <c r="AQ133" i="140"/>
  <c r="AR133" s="1"/>
  <c r="AQ105"/>
  <c r="AR105" s="1"/>
  <c r="H152"/>
  <c r="I152" s="1"/>
  <c r="AH115" i="141"/>
  <c r="IJ114"/>
  <c r="H106" i="140" s="1"/>
  <c r="I106" s="1"/>
  <c r="AH113" i="141"/>
  <c r="IJ112"/>
  <c r="AQ129" i="140" l="1"/>
  <c r="AR129" s="1"/>
  <c r="AQ146"/>
  <c r="AR146" s="1"/>
  <c r="AQ106"/>
  <c r="AR106" s="1"/>
  <c r="AV113" i="141"/>
  <c r="AQ108" i="140"/>
  <c r="AR108" s="1"/>
  <c r="AQ107"/>
  <c r="AR107" s="1"/>
  <c r="AV115" i="141"/>
  <c r="IJ115"/>
  <c r="IJ113"/>
  <c r="AQ152" i="140"/>
  <c r="AR152" s="1"/>
  <c r="AH111" i="141"/>
  <c r="IJ110"/>
  <c r="H103" i="140" s="1"/>
  <c r="I103" s="1"/>
  <c r="AH109" i="141"/>
  <c r="IJ108"/>
  <c r="H100" i="140" s="1"/>
  <c r="I100" s="1"/>
  <c r="AH107" i="141"/>
  <c r="IJ106"/>
  <c r="H98" i="140" s="1"/>
  <c r="I98" s="1"/>
  <c r="AH105" i="141"/>
  <c r="IJ104"/>
  <c r="AH103"/>
  <c r="IJ102"/>
  <c r="AH101"/>
  <c r="IJ100"/>
  <c r="AH99"/>
  <c r="IJ98"/>
  <c r="H89" i="140" s="1"/>
  <c r="I89" s="1"/>
  <c r="AH97" i="141"/>
  <c r="IJ96"/>
  <c r="I93" i="140" l="1"/>
  <c r="H92"/>
  <c r="I96"/>
  <c r="H97"/>
  <c r="AQ89"/>
  <c r="AR89" s="1"/>
  <c r="AQ100"/>
  <c r="AR100" s="1"/>
  <c r="AQ90"/>
  <c r="AR90" s="1"/>
  <c r="AV99" i="141"/>
  <c r="AV97"/>
  <c r="AV111"/>
  <c r="AV103"/>
  <c r="AQ96" i="140"/>
  <c r="AR96" s="1"/>
  <c r="AV101" i="141"/>
  <c r="AV105"/>
  <c r="AV107"/>
  <c r="AV109"/>
  <c r="IJ109"/>
  <c r="IJ99"/>
  <c r="AQ95" i="140"/>
  <c r="AR95" s="1"/>
  <c r="IJ103" i="141"/>
  <c r="AQ103" i="140"/>
  <c r="AR103" s="1"/>
  <c r="IJ105" i="141"/>
  <c r="IJ101"/>
  <c r="IJ111"/>
  <c r="IJ107"/>
  <c r="IJ97"/>
  <c r="AQ98" i="140"/>
  <c r="AR98" s="1"/>
  <c r="AH95" i="141"/>
  <c r="IJ94"/>
  <c r="AH93"/>
  <c r="IJ92"/>
  <c r="H84" i="140" s="1"/>
  <c r="I84" s="1"/>
  <c r="AH91" i="141"/>
  <c r="IJ90"/>
  <c r="H83" i="140" s="1"/>
  <c r="I83" s="1"/>
  <c r="AH89" i="141"/>
  <c r="IJ88"/>
  <c r="H81" i="140" s="1"/>
  <c r="I81" s="1"/>
  <c r="AH87" i="141"/>
  <c r="IJ86"/>
  <c r="H80" i="140" s="1"/>
  <c r="I80" s="1"/>
  <c r="AH85" i="141"/>
  <c r="IJ84"/>
  <c r="H77" i="140" s="1"/>
  <c r="I77" s="1"/>
  <c r="AH83" i="141"/>
  <c r="IJ82"/>
  <c r="H79" i="140" s="1"/>
  <c r="I79" s="1"/>
  <c r="AH81" i="141"/>
  <c r="IJ80"/>
  <c r="AH79"/>
  <c r="IJ78"/>
  <c r="AH77"/>
  <c r="IJ76"/>
  <c r="AH75"/>
  <c r="IJ74"/>
  <c r="H70" i="140" s="1"/>
  <c r="I70" s="1"/>
  <c r="AH71" i="141"/>
  <c r="IJ70"/>
  <c r="AH69"/>
  <c r="IJ68"/>
  <c r="H63" i="140" s="1"/>
  <c r="I63" s="1"/>
  <c r="AH65" i="141"/>
  <c r="IJ64"/>
  <c r="AH63"/>
  <c r="IJ62"/>
  <c r="AH61"/>
  <c r="IJ60"/>
  <c r="H54" i="140" s="1"/>
  <c r="I54" s="1"/>
  <c r="AH59" i="141"/>
  <c r="IJ58"/>
  <c r="AH57"/>
  <c r="IJ56"/>
  <c r="H47" i="140" s="1"/>
  <c r="I47" s="1"/>
  <c r="AH55" i="141"/>
  <c r="IJ54"/>
  <c r="AH53"/>
  <c r="IJ52"/>
  <c r="AH51"/>
  <c r="IJ50"/>
  <c r="H39" i="140" s="1"/>
  <c r="I39" s="1"/>
  <c r="AH49" i="141"/>
  <c r="IJ48"/>
  <c r="H38" i="140" s="1"/>
  <c r="I38" s="1"/>
  <c r="AH47" i="141"/>
  <c r="IJ46"/>
  <c r="H37" i="140" s="1"/>
  <c r="I37" s="1"/>
  <c r="AH45" i="141"/>
  <c r="IJ44"/>
  <c r="H32" i="140" s="1"/>
  <c r="AH43" i="141"/>
  <c r="IJ42"/>
  <c r="AH41"/>
  <c r="IJ40"/>
  <c r="H26" i="140" s="1"/>
  <c r="I26" s="1"/>
  <c r="AH39" i="141"/>
  <c r="IJ38"/>
  <c r="AH37"/>
  <c r="IJ36"/>
  <c r="IJ34"/>
  <c r="IJ32"/>
  <c r="IJ30"/>
  <c r="H21" i="140" s="1"/>
  <c r="I21" s="1"/>
  <c r="IJ28" i="141"/>
  <c r="IJ26"/>
  <c r="H19" i="140" s="1"/>
  <c r="I19" s="1"/>
  <c r="IJ24" i="141"/>
  <c r="IJ22"/>
  <c r="IJ20"/>
  <c r="IJ18"/>
  <c r="IJ16"/>
  <c r="H13" i="140" s="1"/>
  <c r="I13" s="1"/>
  <c r="IJ14" i="141"/>
  <c r="H11" i="140" s="1"/>
  <c r="I11" s="1"/>
  <c r="IJ12" i="141"/>
  <c r="IJ8"/>
  <c r="I9" i="140" s="1"/>
  <c r="IJ6" i="141"/>
  <c r="I50" i="140" l="1"/>
  <c r="H51"/>
  <c r="I51" s="1"/>
  <c r="I17"/>
  <c r="H16"/>
  <c r="I16" s="1"/>
  <c r="I15"/>
  <c r="I14"/>
  <c r="I31"/>
  <c r="H30"/>
  <c r="I30" s="1"/>
  <c r="I32"/>
  <c r="AQ32"/>
  <c r="AR32" s="1"/>
  <c r="I41"/>
  <c r="H43"/>
  <c r="I44"/>
  <c r="H45"/>
  <c r="I45" s="1"/>
  <c r="I56"/>
  <c r="H57"/>
  <c r="I57" s="1"/>
  <c r="I59"/>
  <c r="H60"/>
  <c r="I60" s="1"/>
  <c r="I67"/>
  <c r="H66"/>
  <c r="I66" s="1"/>
  <c r="I75"/>
  <c r="H74"/>
  <c r="I74" s="1"/>
  <c r="I97"/>
  <c r="AQ97"/>
  <c r="AR97" s="1"/>
  <c r="I92"/>
  <c r="AQ92"/>
  <c r="AR92" s="1"/>
  <c r="AQ63"/>
  <c r="AR63" s="1"/>
  <c r="AQ83"/>
  <c r="AR83" s="1"/>
  <c r="I8"/>
  <c r="AQ8"/>
  <c r="AQ73"/>
  <c r="AR73" s="1"/>
  <c r="AQ77"/>
  <c r="AR77" s="1"/>
  <c r="AQ81"/>
  <c r="AR81" s="1"/>
  <c r="AQ94"/>
  <c r="AR94" s="1"/>
  <c r="AQ80"/>
  <c r="AR80" s="1"/>
  <c r="AQ26"/>
  <c r="AR26" s="1"/>
  <c r="AV47" i="141"/>
  <c r="AQ56" i="140"/>
  <c r="AR56" s="1"/>
  <c r="AV69" i="141"/>
  <c r="IJ27"/>
  <c r="AV65"/>
  <c r="I33" i="140"/>
  <c r="IJ33" i="141"/>
  <c r="AV37"/>
  <c r="AV51"/>
  <c r="IJ59"/>
  <c r="AV79"/>
  <c r="AV81"/>
  <c r="AV83"/>
  <c r="AV85"/>
  <c r="AV91"/>
  <c r="AQ44" i="140"/>
  <c r="AR44" s="1"/>
  <c r="IJ29" i="141"/>
  <c r="I48" i="140"/>
  <c r="AQ38"/>
  <c r="AR38" s="1"/>
  <c r="AQ36"/>
  <c r="AR36" s="1"/>
  <c r="AQ70"/>
  <c r="AR70" s="1"/>
  <c r="AQ58"/>
  <c r="AR58" s="1"/>
  <c r="AQ55"/>
  <c r="AR55" s="1"/>
  <c r="AQ50"/>
  <c r="AR50" s="1"/>
  <c r="AQ31"/>
  <c r="AR31" s="1"/>
  <c r="IJ19" i="141"/>
  <c r="IJ15"/>
  <c r="IJ17"/>
  <c r="AV39"/>
  <c r="AV41"/>
  <c r="AV43"/>
  <c r="AV45"/>
  <c r="AV49"/>
  <c r="IJ49"/>
  <c r="IJ51"/>
  <c r="AV53"/>
  <c r="AV55"/>
  <c r="AV57"/>
  <c r="AV59"/>
  <c r="AV61"/>
  <c r="AV63"/>
  <c r="IJ65"/>
  <c r="AQ65" i="140"/>
  <c r="AR65" s="1"/>
  <c r="AV71" i="141"/>
  <c r="AQ68" i="140"/>
  <c r="AR68" s="1"/>
  <c r="AV77" i="141"/>
  <c r="IJ77"/>
  <c r="AV87"/>
  <c r="AV89"/>
  <c r="IJ89"/>
  <c r="AV93"/>
  <c r="AV95"/>
  <c r="AQ19" i="140"/>
  <c r="AR19" s="1"/>
  <c r="IJ37" i="141"/>
  <c r="IJ43"/>
  <c r="IJ53"/>
  <c r="IJ57"/>
  <c r="IJ61"/>
  <c r="AQ74" i="140"/>
  <c r="AR74" s="1"/>
  <c r="IJ85" i="141"/>
  <c r="IJ71"/>
  <c r="IJ69"/>
  <c r="IJ95"/>
  <c r="IJ91"/>
  <c r="AV75"/>
  <c r="AQ11" i="140"/>
  <c r="AR11" s="1"/>
  <c r="AQ13"/>
  <c r="AR13" s="1"/>
  <c r="IJ23" i="141"/>
  <c r="IJ35"/>
  <c r="IJ55"/>
  <c r="AQ47" i="140"/>
  <c r="AR47" s="1"/>
  <c r="IJ93" i="141"/>
  <c r="IJ87"/>
  <c r="IJ81"/>
  <c r="IJ83"/>
  <c r="IJ79"/>
  <c r="IJ63"/>
  <c r="AQ57" i="140"/>
  <c r="AR57" s="1"/>
  <c r="AQ53"/>
  <c r="AR53" s="1"/>
  <c r="AQ46"/>
  <c r="AR46" s="1"/>
  <c r="AQ41"/>
  <c r="AR41" s="1"/>
  <c r="AQ34"/>
  <c r="AR34" s="1"/>
  <c r="IJ45" i="141"/>
  <c r="AQ28" i="140"/>
  <c r="AR28" s="1"/>
  <c r="AQ35"/>
  <c r="AR35" s="1"/>
  <c r="IJ47" i="141"/>
  <c r="IJ39"/>
  <c r="IJ31"/>
  <c r="AQ17" i="140"/>
  <c r="AR17" s="1"/>
  <c r="IJ25" i="141"/>
  <c r="IJ21"/>
  <c r="AQ15" i="140"/>
  <c r="AR15" s="1"/>
  <c r="IJ13" i="141"/>
  <c r="IJ41"/>
  <c r="AQ84" i="140"/>
  <c r="AR84" s="1"/>
  <c r="AQ69"/>
  <c r="AR69" s="1"/>
  <c r="IJ75" i="141"/>
  <c r="AQ9" i="140"/>
  <c r="AR9" s="1"/>
  <c r="IJ9" i="141"/>
  <c r="IJ7"/>
  <c r="AQ16" i="140" l="1"/>
  <c r="AR16" s="1"/>
  <c r="AQ45"/>
  <c r="AR45" s="1"/>
  <c r="I43"/>
  <c r="AQ43"/>
  <c r="AR43" s="1"/>
  <c r="AQ66"/>
  <c r="AR66" s="1"/>
  <c r="IJ174" i="141"/>
  <c r="AQ86" i="140"/>
  <c r="AR86" s="1"/>
  <c r="AQ33"/>
  <c r="AR33" s="1"/>
  <c r="AQ78"/>
  <c r="AR78" s="1"/>
  <c r="AQ54"/>
  <c r="AR54" s="1"/>
  <c r="AQ30"/>
  <c r="AR30" s="1"/>
  <c r="AR42"/>
  <c r="AQ48"/>
  <c r="AR48" s="1"/>
  <c r="AQ37"/>
  <c r="AR37" s="1"/>
  <c r="AR8" l="1"/>
  <c r="H10"/>
  <c r="I10" s="1"/>
  <c r="AQ14"/>
  <c r="AR14" s="1"/>
  <c r="H18"/>
  <c r="H20"/>
  <c r="AQ21"/>
  <c r="AR21" s="1"/>
  <c r="H22"/>
  <c r="H23"/>
  <c r="I23" s="1"/>
  <c r="H24"/>
  <c r="H25"/>
  <c r="I25" s="1"/>
  <c r="AQ27"/>
  <c r="AR27" s="1"/>
  <c r="AQ39"/>
  <c r="AR39" s="1"/>
  <c r="I40"/>
  <c r="AQ51"/>
  <c r="AR51" s="1"/>
  <c r="AQ52"/>
  <c r="AR52" s="1"/>
  <c r="AQ60"/>
  <c r="AR60" s="1"/>
  <c r="AQ64"/>
  <c r="AR64" s="1"/>
  <c r="AQ67"/>
  <c r="AR67" s="1"/>
  <c r="H71"/>
  <c r="I71" s="1"/>
  <c r="H72"/>
  <c r="AQ75"/>
  <c r="AR75" s="1"/>
  <c r="AQ76"/>
  <c r="AR76" s="1"/>
  <c r="AQ79"/>
  <c r="AR79" s="1"/>
  <c r="AQ82"/>
  <c r="AR82" s="1"/>
  <c r="AQ85"/>
  <c r="AR85" s="1"/>
  <c r="H87"/>
  <c r="I87" s="1"/>
  <c r="H88"/>
  <c r="AQ93"/>
  <c r="AR93" s="1"/>
  <c r="H99"/>
  <c r="I99" s="1"/>
  <c r="AQ102"/>
  <c r="AR102" s="1"/>
  <c r="H104"/>
  <c r="AQ109"/>
  <c r="AR109" s="1"/>
  <c r="H117"/>
  <c r="AQ120"/>
  <c r="AR120" s="1"/>
  <c r="AQ122"/>
  <c r="AR122" s="1"/>
  <c r="AQ125"/>
  <c r="AR125" s="1"/>
  <c r="AQ128"/>
  <c r="AR128" s="1"/>
  <c r="AQ131"/>
  <c r="AR131" s="1"/>
  <c r="H134"/>
  <c r="AQ136"/>
  <c r="AR136" s="1"/>
  <c r="AQ137"/>
  <c r="AR137" s="1"/>
  <c r="H139"/>
  <c r="AQ143"/>
  <c r="AR143" s="1"/>
  <c r="AQ145"/>
  <c r="AR145" s="1"/>
  <c r="H148"/>
  <c r="H153"/>
  <c r="F29" i="113"/>
  <c r="F35"/>
  <c r="F36"/>
  <c r="AQ153" i="140" l="1"/>
  <c r="AR153" s="1"/>
  <c r="I153"/>
  <c r="AQ147"/>
  <c r="AR147" s="1"/>
  <c r="I147"/>
  <c r="AQ139"/>
  <c r="AR139" s="1"/>
  <c r="I139"/>
  <c r="AQ72"/>
  <c r="AR72" s="1"/>
  <c r="I72"/>
  <c r="AQ18"/>
  <c r="AR18" s="1"/>
  <c r="I18"/>
  <c r="AQ148"/>
  <c r="AR148" s="1"/>
  <c r="I148"/>
  <c r="AQ141"/>
  <c r="AR141" s="1"/>
  <c r="I141"/>
  <c r="AQ134"/>
  <c r="AR134" s="1"/>
  <c r="I134"/>
  <c r="AQ117"/>
  <c r="AR117" s="1"/>
  <c r="I117"/>
  <c r="AQ104"/>
  <c r="AR104" s="1"/>
  <c r="I104"/>
  <c r="AQ88"/>
  <c r="AR88" s="1"/>
  <c r="I88"/>
  <c r="AQ24"/>
  <c r="AR24" s="1"/>
  <c r="I24"/>
  <c r="AQ22"/>
  <c r="AR22" s="1"/>
  <c r="I22"/>
  <c r="AQ20"/>
  <c r="AR20" s="1"/>
  <c r="I20"/>
  <c r="AQ25"/>
  <c r="AR25" s="1"/>
  <c r="AQ71"/>
  <c r="AR71" s="1"/>
  <c r="AQ10"/>
  <c r="AR10" s="1"/>
  <c r="AQ99"/>
  <c r="AR99" s="1"/>
  <c r="AQ87"/>
  <c r="AR87" s="1"/>
  <c r="AQ40"/>
  <c r="AR40" s="1"/>
  <c r="AQ23"/>
  <c r="AR23" s="1"/>
  <c r="H155"/>
  <c r="AQ126"/>
  <c r="AR126" s="1"/>
  <c r="D8" i="113"/>
  <c r="I155" i="140" l="1"/>
  <c r="D9" i="113"/>
  <c r="D25" s="1"/>
  <c r="D27" l="1"/>
  <c r="H27" s="1"/>
  <c r="D18"/>
  <c r="H18" s="1"/>
  <c r="D23"/>
  <c r="H23" s="1"/>
  <c r="D36"/>
  <c r="D29"/>
  <c r="D30"/>
  <c r="D24"/>
  <c r="H24" s="1"/>
  <c r="D21"/>
  <c r="D32"/>
  <c r="H32" s="1"/>
  <c r="D28"/>
  <c r="D22"/>
  <c r="D19"/>
  <c r="H19" s="1"/>
  <c r="D33"/>
  <c r="H33" s="1"/>
  <c r="D35"/>
  <c r="H35" s="1"/>
  <c r="D26"/>
  <c r="H26" s="1"/>
  <c r="D16"/>
  <c r="H16" s="1"/>
  <c r="D17"/>
  <c r="H17" s="1"/>
  <c r="D34"/>
  <c r="H34" s="1"/>
  <c r="D14"/>
  <c r="H14" s="1"/>
  <c r="D12"/>
  <c r="H12" s="1"/>
  <c r="D7"/>
  <c r="D31"/>
  <c r="H31" s="1"/>
  <c r="H36"/>
  <c r="H25"/>
  <c r="H29"/>
  <c r="D13" l="1"/>
  <c r="H13" s="1"/>
  <c r="D20"/>
  <c r="H20" s="1"/>
  <c r="AQ119" i="140"/>
  <c r="AR119" s="1"/>
  <c r="F30" i="113"/>
  <c r="H30" s="1"/>
  <c r="AQ59" i="140"/>
  <c r="AR59" s="1"/>
  <c r="F28" i="113"/>
  <c r="H28" s="1"/>
  <c r="AQ149" i="140"/>
  <c r="AR149" s="1"/>
  <c r="F21" i="113"/>
  <c r="H21" s="1"/>
  <c r="AQ112" i="140"/>
  <c r="AR112" s="1"/>
  <c r="F22" i="113"/>
  <c r="H22" s="1"/>
  <c r="D15"/>
  <c r="H15" s="1"/>
  <c r="AN155" i="140"/>
  <c r="AR155" l="1"/>
  <c r="AQ155"/>
  <c r="AO155"/>
  <c r="AO159" s="1"/>
  <c r="AO160" s="1"/>
  <c r="AE34" i="19" l="1"/>
  <c r="AE138" s="1"/>
  <c r="J9" s="1"/>
  <c r="L9" s="1"/>
  <c r="AF34"/>
  <c r="H9"/>
  <c r="H11"/>
  <c r="AG34" l="1"/>
  <c r="AG138" s="1"/>
  <c r="J11" s="1"/>
  <c r="L11" s="1"/>
  <c r="AF138"/>
  <c r="J10" s="1"/>
  <c r="L10" s="1"/>
</calcChain>
</file>

<file path=xl/sharedStrings.xml><?xml version="1.0" encoding="utf-8"?>
<sst xmlns="http://schemas.openxmlformats.org/spreadsheetml/2006/main" count="5617" uniqueCount="631">
  <si>
    <t>ясли</t>
  </si>
  <si>
    <t>сад</t>
  </si>
  <si>
    <t>сахар</t>
  </si>
  <si>
    <t>масло сливочное</t>
  </si>
  <si>
    <t>соль</t>
  </si>
  <si>
    <t>молоко</t>
  </si>
  <si>
    <t>хлеб пшеничный</t>
  </si>
  <si>
    <t>чай</t>
  </si>
  <si>
    <t>картофель</t>
  </si>
  <si>
    <t>лук</t>
  </si>
  <si>
    <t>морковь</t>
  </si>
  <si>
    <t>яйцо</t>
  </si>
  <si>
    <t>свекла</t>
  </si>
  <si>
    <t>сухофрукты</t>
  </si>
  <si>
    <t>хлеб ржаной</t>
  </si>
  <si>
    <t>маргарин</t>
  </si>
  <si>
    <t>дрожжи</t>
  </si>
  <si>
    <t>крахмал</t>
  </si>
  <si>
    <t>банан</t>
  </si>
  <si>
    <t>сыр</t>
  </si>
  <si>
    <t>лимон</t>
  </si>
  <si>
    <t>творог</t>
  </si>
  <si>
    <t>яблоки</t>
  </si>
  <si>
    <t>сгущенка</t>
  </si>
  <si>
    <t>сметана</t>
  </si>
  <si>
    <t>капуста</t>
  </si>
  <si>
    <t>макароны</t>
  </si>
  <si>
    <t>горох</t>
  </si>
  <si>
    <t>какао</t>
  </si>
  <si>
    <t>говядина</t>
  </si>
  <si>
    <t>подпись</t>
  </si>
  <si>
    <t>Завхоз</t>
  </si>
  <si>
    <t>Повар</t>
  </si>
  <si>
    <t>Бухгалтер</t>
  </si>
  <si>
    <t>кг.</t>
  </si>
  <si>
    <t>г.</t>
  </si>
  <si>
    <t xml:space="preserve">ванилин </t>
  </si>
  <si>
    <t xml:space="preserve">Икра кабач </t>
  </si>
  <si>
    <t xml:space="preserve">Томатная паста </t>
  </si>
  <si>
    <t>мука пшеничная</t>
  </si>
  <si>
    <t xml:space="preserve">гречка </t>
  </si>
  <si>
    <t>Количество порций</t>
  </si>
  <si>
    <t>10</t>
  </si>
  <si>
    <t>Выход --- вес  порций</t>
  </si>
  <si>
    <t>цена</t>
  </si>
  <si>
    <t>Единица измерения</t>
  </si>
  <si>
    <t>Код</t>
  </si>
  <si>
    <t>Наименование</t>
  </si>
  <si>
    <t>УЖИН</t>
  </si>
  <si>
    <t>ПОЛДНИК</t>
  </si>
  <si>
    <t>ОБЕД</t>
  </si>
  <si>
    <t>Продукты питания</t>
  </si>
  <si>
    <t>Материально ответственное лицо</t>
  </si>
  <si>
    <t>Структурное подразделение</t>
  </si>
  <si>
    <t>по плановой стоимости одного дня</t>
  </si>
  <si>
    <t>суммарных категорий</t>
  </si>
  <si>
    <t>по ОКПО</t>
  </si>
  <si>
    <t>ЯСЛИ</t>
  </si>
  <si>
    <t>Муниципальное дошкольное образовательное учреждение "Детский сад №3"</t>
  </si>
  <si>
    <t xml:space="preserve">Учреждение </t>
  </si>
  <si>
    <t>Дата</t>
  </si>
  <si>
    <t>стоимость одного дня</t>
  </si>
  <si>
    <t>Фактическая стоимость на всех довольствующих, руб.</t>
  </si>
  <si>
    <t>Плановая стоимость на всех довольствующихся, руб.</t>
  </si>
  <si>
    <t>Количество довольствующихся по плановой стоимости одного дня</t>
  </si>
  <si>
    <t>Плановая стоимость одного дня</t>
  </si>
  <si>
    <t>Коды категорий довольствующихся (группы)</t>
  </si>
  <si>
    <t>Форма по ОКУД</t>
  </si>
  <si>
    <t>(подпись)</t>
  </si>
  <si>
    <t>Меню-требование на выдачу продуктов питания № _________</t>
  </si>
  <si>
    <t>Руководитель учреждения</t>
  </si>
  <si>
    <t>Утверждено</t>
  </si>
  <si>
    <t>расшифровка подписи</t>
  </si>
  <si>
    <t>СМЫКАЛОВА Е.В</t>
  </si>
  <si>
    <t>Мед.сестра</t>
  </si>
  <si>
    <t>ИТОГО</t>
  </si>
  <si>
    <t>лавровый лист</t>
  </si>
  <si>
    <t xml:space="preserve">огурцы соленые </t>
  </si>
  <si>
    <t>кукурузная</t>
  </si>
  <si>
    <t xml:space="preserve">рис </t>
  </si>
  <si>
    <t>сок натуральный</t>
  </si>
  <si>
    <t>масло раст</t>
  </si>
  <si>
    <t>цыпленок бройлер</t>
  </si>
  <si>
    <t>сумма день</t>
  </si>
  <si>
    <t>сумма утро</t>
  </si>
  <si>
    <t>на довольствующихся День</t>
  </si>
  <si>
    <t>на довольствующихся Утро</t>
  </si>
  <si>
    <t>2 ЗАВТРАК</t>
  </si>
  <si>
    <t>ЗАВТРАК</t>
  </si>
  <si>
    <t>Количество продуктов питания, подлежащих закладке</t>
  </si>
  <si>
    <t>Всего</t>
  </si>
  <si>
    <t>Смыкалова Е.В</t>
  </si>
  <si>
    <t>День</t>
  </si>
  <si>
    <t>Утро</t>
  </si>
  <si>
    <t>на</t>
  </si>
  <si>
    <t>КОДЫ</t>
  </si>
  <si>
    <t>(расшифровка подписи)</t>
  </si>
  <si>
    <t>Иванова Е.Ю.</t>
  </si>
  <si>
    <t xml:space="preserve">перловка </t>
  </si>
  <si>
    <t xml:space="preserve">крупа манная </t>
  </si>
  <si>
    <t>20</t>
  </si>
  <si>
    <t>горошек консерв.</t>
  </si>
  <si>
    <t>коф.нап</t>
  </si>
  <si>
    <t>филе минтая</t>
  </si>
  <si>
    <t xml:space="preserve">ячневая </t>
  </si>
  <si>
    <t xml:space="preserve">геркулес </t>
  </si>
  <si>
    <t>филе цыпленка бройлера</t>
  </si>
  <si>
    <t>Сайра в масле</t>
  </si>
  <si>
    <t xml:space="preserve">Повидло </t>
  </si>
  <si>
    <t>Итого</t>
  </si>
  <si>
    <t>кг</t>
  </si>
  <si>
    <t>Бананы свежие</t>
  </si>
  <si>
    <t>Молоко сгущенное "Коровка из Кореновки</t>
  </si>
  <si>
    <t>Маргарин сливочный 0,180 или0,2 или 0,25</t>
  </si>
  <si>
    <t>Изюм</t>
  </si>
  <si>
    <t>лавровый лист 0.01</t>
  </si>
  <si>
    <t>пряник</t>
  </si>
  <si>
    <t>печенье</t>
  </si>
  <si>
    <t>сухари</t>
  </si>
  <si>
    <t>ванилин 1.5</t>
  </si>
  <si>
    <t>Сайра в масле 0,25</t>
  </si>
  <si>
    <t>сок 3 литра</t>
  </si>
  <si>
    <t>Икра кабач 0.48</t>
  </si>
  <si>
    <t>горошек консерв.0.4</t>
  </si>
  <si>
    <t>К о л и ч е с т в о   и з р а с х о д о в а н н ы х   п р о д у к т о в   п и т а н и я</t>
  </si>
  <si>
    <t>сумма, руб.</t>
  </si>
  <si>
    <t>цена за едини-цу, руб.</t>
  </si>
  <si>
    <t>израс-ходо-вано</t>
  </si>
  <si>
    <t>л</t>
  </si>
  <si>
    <t>ячневая 0.8</t>
  </si>
  <si>
    <t>крупа манная 0.8</t>
  </si>
  <si>
    <t>гр</t>
  </si>
  <si>
    <t>фасоль  0.7</t>
  </si>
  <si>
    <t>шт</t>
  </si>
  <si>
    <t>минтай</t>
  </si>
  <si>
    <t>суб. Продукты</t>
  </si>
  <si>
    <t>ц/б</t>
  </si>
  <si>
    <t>Число довольствующихся</t>
  </si>
  <si>
    <t>Еди-ница изме-рения</t>
  </si>
  <si>
    <t>28</t>
  </si>
  <si>
    <t>27</t>
  </si>
  <si>
    <t>26</t>
  </si>
  <si>
    <t>25</t>
  </si>
  <si>
    <t>24</t>
  </si>
  <si>
    <t>21</t>
  </si>
  <si>
    <t>19</t>
  </si>
  <si>
    <t>18</t>
  </si>
  <si>
    <t>17</t>
  </si>
  <si>
    <t>14</t>
  </si>
  <si>
    <t>13</t>
  </si>
  <si>
    <t>12</t>
  </si>
  <si>
    <t>11</t>
  </si>
  <si>
    <t>7</t>
  </si>
  <si>
    <t>6</t>
  </si>
  <si>
    <t>5</t>
  </si>
  <si>
    <t>4</t>
  </si>
  <si>
    <t>3</t>
  </si>
  <si>
    <t>Числа месяца</t>
  </si>
  <si>
    <t>приход</t>
  </si>
  <si>
    <t>Смыкалова Елена Викторовна</t>
  </si>
  <si>
    <t>МДОУ "ДС №3"</t>
  </si>
  <si>
    <t>№ накладной</t>
  </si>
  <si>
    <t>Учреждение</t>
  </si>
  <si>
    <t>итого</t>
  </si>
  <si>
    <t>итого стоимость</t>
  </si>
  <si>
    <t>дата прихода продуктов по накладной</t>
  </si>
  <si>
    <t>Цена</t>
  </si>
  <si>
    <t xml:space="preserve">Еденица измерения </t>
  </si>
  <si>
    <t xml:space="preserve"> г.</t>
  </si>
  <si>
    <t>сентябрь</t>
  </si>
  <si>
    <t xml:space="preserve">за </t>
  </si>
  <si>
    <t>0504038</t>
  </si>
  <si>
    <t>ПО РАСХОДУ ПРОДУКТОВ ПИТАНИЯ</t>
  </si>
  <si>
    <t xml:space="preserve">НАКОПИТЕЛЬНАЯ ВЕДОМОСТЬ № </t>
  </si>
  <si>
    <t>Крахмал картофельный в/с</t>
  </si>
  <si>
    <t>Смесь сухофруктов</t>
  </si>
  <si>
    <t>Повидло яблочное 0,8</t>
  </si>
  <si>
    <t>Горошек зеленый 0,4</t>
  </si>
  <si>
    <t>Сахар песок</t>
  </si>
  <si>
    <t>Лимоны</t>
  </si>
  <si>
    <t>Свекла столовая</t>
  </si>
  <si>
    <t>Морковь свежая</t>
  </si>
  <si>
    <t>Лук репчатый</t>
  </si>
  <si>
    <t>Сосиска молочная</t>
  </si>
  <si>
    <t xml:space="preserve">фасоль </t>
  </si>
  <si>
    <t xml:space="preserve">пшенка </t>
  </si>
  <si>
    <t xml:space="preserve">круп пшеничная </t>
  </si>
  <si>
    <t>ВСЕГО</t>
  </si>
  <si>
    <t>дата</t>
  </si>
  <si>
    <t>изюм</t>
  </si>
  <si>
    <t>сосиска</t>
  </si>
  <si>
    <t>тортимилка</t>
  </si>
  <si>
    <t>мармелад</t>
  </si>
  <si>
    <t>Печенье</t>
  </si>
  <si>
    <t>2020года</t>
  </si>
  <si>
    <t>"___"__________________ 2020 г.</t>
  </si>
  <si>
    <t>на довольствующихсявсего</t>
  </si>
  <si>
    <t>Хлеб пшеничный</t>
  </si>
  <si>
    <t>Хлеб ржаной</t>
  </si>
  <si>
    <t>Мука пшеничная</t>
  </si>
  <si>
    <t xml:space="preserve">Хлеб      пшеничный           </t>
  </si>
  <si>
    <t xml:space="preserve">Фрукты свежие      </t>
  </si>
  <si>
    <t xml:space="preserve">Сухофрукты                         </t>
  </si>
  <si>
    <t xml:space="preserve">Овощи        </t>
  </si>
  <si>
    <t xml:space="preserve">Картофель      </t>
  </si>
  <si>
    <t>Кондитерские и выпечные изделия</t>
  </si>
  <si>
    <t>Сахар</t>
  </si>
  <si>
    <t xml:space="preserve"> Крупы, бобовые                 </t>
  </si>
  <si>
    <t>Макаронные изделия,</t>
  </si>
  <si>
    <t xml:space="preserve">Масло растительное                 </t>
  </si>
  <si>
    <t xml:space="preserve">Масло сливочное           </t>
  </si>
  <si>
    <t xml:space="preserve">Сыр                                </t>
  </si>
  <si>
    <t xml:space="preserve">Сметана </t>
  </si>
  <si>
    <t xml:space="preserve">Творог                  </t>
  </si>
  <si>
    <t xml:space="preserve">Молоко, молочные и кисломолочные продукты    </t>
  </si>
  <si>
    <t xml:space="preserve">Яйцо                               </t>
  </si>
  <si>
    <t xml:space="preserve">Рыба                     </t>
  </si>
  <si>
    <t>в т.ч. Колбасные изделия</t>
  </si>
  <si>
    <t>1.2</t>
  </si>
  <si>
    <t>Птица</t>
  </si>
  <si>
    <t>1.1</t>
  </si>
  <si>
    <t>Мясо бескостное (говядина и филе Ц/Б)</t>
  </si>
  <si>
    <t>Садовского возраста</t>
  </si>
  <si>
    <t xml:space="preserve">Отклонение от нормы в % (+/-)  </t>
  </si>
  <si>
    <t>В среднем за 20 дней</t>
  </si>
  <si>
    <t>Фактически выдано продуктов в нетто по дням (всего), г на  одного человека</t>
  </si>
  <si>
    <t>Рекомендуемое количество продуктов (нетто) в день на одного ребенка, в зависимости от возраста</t>
  </si>
  <si>
    <t>Ед. измерения</t>
  </si>
  <si>
    <t xml:space="preserve">Наименование группы  продуктов  </t>
  </si>
  <si>
    <t>Ясельного  возраста</t>
  </si>
  <si>
    <t>Заведующий МДОУ "ДС №3"</t>
  </si>
  <si>
    <t>Макаронные изделия</t>
  </si>
  <si>
    <t>мука</t>
  </si>
  <si>
    <t>Кондитерские изделия</t>
  </si>
  <si>
    <t>Аскорбиновая кислота</t>
  </si>
  <si>
    <t>Сухофрукты</t>
  </si>
  <si>
    <t>Соль йодированная</t>
  </si>
  <si>
    <t>Крупа</t>
  </si>
  <si>
    <t>Масло растительное</t>
  </si>
  <si>
    <t>Сыр</t>
  </si>
  <si>
    <t>Минтай</t>
  </si>
  <si>
    <t>Яйцо</t>
  </si>
  <si>
    <t>Фрукты свежие</t>
  </si>
  <si>
    <t>Овощи</t>
  </si>
  <si>
    <t>Молоко</t>
  </si>
  <si>
    <t>Творог</t>
  </si>
  <si>
    <t>Сметана</t>
  </si>
  <si>
    <t>Мясо</t>
  </si>
  <si>
    <t>Мясо говядины</t>
  </si>
  <si>
    <t>Мясо-цыпленка бройлера</t>
  </si>
  <si>
    <t>% выполнения</t>
  </si>
  <si>
    <t>фактически дано кг</t>
  </si>
  <si>
    <t>Согласно норме кг.</t>
  </si>
  <si>
    <t>Сад</t>
  </si>
  <si>
    <t>Ясли</t>
  </si>
  <si>
    <t>Детодни</t>
  </si>
  <si>
    <t>Списочный состав</t>
  </si>
  <si>
    <t>Картофель</t>
  </si>
  <si>
    <t>Состовил кладовщик Смыкалова Е.В.</t>
  </si>
  <si>
    <t>масло сливочное порционно</t>
  </si>
  <si>
    <t>150</t>
  </si>
  <si>
    <t>30</t>
  </si>
  <si>
    <t>180</t>
  </si>
  <si>
    <t>(подпись)               (расшифровка подписи)</t>
  </si>
  <si>
    <t>"  _______  "  _________________________    200  __  г.</t>
  </si>
  <si>
    <t>медсестра</t>
  </si>
  <si>
    <t>(подпись)                   (расшифровка подписи)</t>
  </si>
  <si>
    <t>Руководитель учреждения      ____________            _______________________</t>
  </si>
  <si>
    <t>в</t>
  </si>
  <si>
    <t>всего</t>
  </si>
  <si>
    <t>старшая</t>
  </si>
  <si>
    <t>средняя</t>
  </si>
  <si>
    <t>лате</t>
  </si>
  <si>
    <t>щие оп-</t>
  </si>
  <si>
    <t>го</t>
  </si>
  <si>
    <t>ке</t>
  </si>
  <si>
    <t>длежа-</t>
  </si>
  <si>
    <t>все-</t>
  </si>
  <si>
    <t>став-</t>
  </si>
  <si>
    <t>ребенка</t>
  </si>
  <si>
    <t>ния, по-</t>
  </si>
  <si>
    <t>по</t>
  </si>
  <si>
    <t>Фамилия, имя</t>
  </si>
  <si>
    <t>посеще-</t>
  </si>
  <si>
    <t>дней</t>
  </si>
  <si>
    <t>Плата</t>
  </si>
  <si>
    <t>Дни по-</t>
  </si>
  <si>
    <t>Пропущено</t>
  </si>
  <si>
    <t>Дни  посещения</t>
  </si>
  <si>
    <t>Режим работы    ___________________________________________________________________________________</t>
  </si>
  <si>
    <t xml:space="preserve"> </t>
  </si>
  <si>
    <t>Вид расчета   _____________________________________________________________________________________</t>
  </si>
  <si>
    <t>сводный</t>
  </si>
  <si>
    <t>Структурное подразделение  ________________________________________________________________________</t>
  </si>
  <si>
    <t>по  ОКПО</t>
  </si>
  <si>
    <t xml:space="preserve"> МДОУ "ДС№3"</t>
  </si>
  <si>
    <t>Учреждение   _____________________________________________________________________________________</t>
  </si>
  <si>
    <t>г</t>
  </si>
  <si>
    <t>за  __________________    200 ___    г.</t>
  </si>
  <si>
    <t>0504608</t>
  </si>
  <si>
    <t>УЧЕТА ПОСЕЩАЕМОСТИ ДЕТЕЙ</t>
  </si>
  <si>
    <t>Т А Б Е Л Ь</t>
  </si>
  <si>
    <t xml:space="preserve">списочный состав </t>
  </si>
  <si>
    <t>отсутствует</t>
  </si>
  <si>
    <t>списочный состав</t>
  </si>
  <si>
    <t>вода</t>
  </si>
  <si>
    <t>САД</t>
  </si>
  <si>
    <t>яблоко</t>
  </si>
  <si>
    <t>чай с молоком</t>
  </si>
  <si>
    <t xml:space="preserve">наименование </t>
  </si>
  <si>
    <t>ед. измер</t>
  </si>
  <si>
    <t>число</t>
  </si>
  <si>
    <t>дети</t>
  </si>
  <si>
    <t>кол-во</t>
  </si>
  <si>
    <t>сумма</t>
  </si>
  <si>
    <t>колво</t>
  </si>
  <si>
    <t>Хлеб "Рябинушка" 0,6</t>
  </si>
  <si>
    <t>Хлеб ржаной 0,5</t>
  </si>
  <si>
    <t>Филе бедра Ц/Б</t>
  </si>
  <si>
    <t>Цыпленок бройлер</t>
  </si>
  <si>
    <t>Масло сливочное 0,2</t>
  </si>
  <si>
    <t>Молоко питьевое 1,0</t>
  </si>
  <si>
    <t>Сметана 15%, 0,4</t>
  </si>
  <si>
    <t>Творог 5 %МДЖ, 0,2</t>
  </si>
  <si>
    <t>Сыр весомой МДЖ 50%</t>
  </si>
  <si>
    <t>Крупа пшеничная</t>
  </si>
  <si>
    <t>Крупа манная</t>
  </si>
  <si>
    <t>Рис 0,8</t>
  </si>
  <si>
    <t>Пшено 0,8</t>
  </si>
  <si>
    <t>Крупа перловая 0,8</t>
  </si>
  <si>
    <t>Крупа геркулес 0,5</t>
  </si>
  <si>
    <t>Горох 0,8</t>
  </si>
  <si>
    <t>Фасоль 0,7</t>
  </si>
  <si>
    <t>Крупа гречневая 0,8</t>
  </si>
  <si>
    <t>Крупа ячневая 0,8</t>
  </si>
  <si>
    <t>Крупа кукурузная 0,8</t>
  </si>
  <si>
    <t xml:space="preserve">Мука пшеничная </t>
  </si>
  <si>
    <t>Картофель свежий</t>
  </si>
  <si>
    <t>Капуста свежая</t>
  </si>
  <si>
    <t xml:space="preserve">Яблоки </t>
  </si>
  <si>
    <t>Соль йодированная 1,0</t>
  </si>
  <si>
    <t>Масло растительное 0,92</t>
  </si>
  <si>
    <t>Яйцо куриное 1 сорт</t>
  </si>
  <si>
    <t>Томатная песта 1,0</t>
  </si>
  <si>
    <t>Повидло яблочное0,6</t>
  </si>
  <si>
    <t xml:space="preserve">Сок фруктовый 1,0 </t>
  </si>
  <si>
    <t>Консервы рыбные "Сайра"</t>
  </si>
  <si>
    <t>Ванилин</t>
  </si>
  <si>
    <t>Тортимилка</t>
  </si>
  <si>
    <t>Кофейный напиток 0,1</t>
  </si>
  <si>
    <t>Чай листовой черный 0,1</t>
  </si>
  <si>
    <t>Какао порошок 0,1</t>
  </si>
  <si>
    <t>дрожжи сухие 0,1</t>
  </si>
  <si>
    <t>Лавровый лист</t>
  </si>
  <si>
    <t>Молоко сгущенное 0,38</t>
  </si>
  <si>
    <t>Филе минтай в ш/з. 1,0</t>
  </si>
  <si>
    <t>Маргарин 0,39</t>
  </si>
  <si>
    <t>Бананы</t>
  </si>
  <si>
    <t>Мармелад</t>
  </si>
  <si>
    <t>Огурцы консервированные 1,5</t>
  </si>
  <si>
    <t>филе ц/б</t>
  </si>
  <si>
    <t>пшеничная</t>
  </si>
  <si>
    <t>манная</t>
  </si>
  <si>
    <t>рис</t>
  </si>
  <si>
    <t>пшено</t>
  </si>
  <si>
    <t>перловка</t>
  </si>
  <si>
    <t>геркулес</t>
  </si>
  <si>
    <t>гречка</t>
  </si>
  <si>
    <t>ячневая</t>
  </si>
  <si>
    <t>масло растительное</t>
  </si>
  <si>
    <t>томат</t>
  </si>
  <si>
    <t>повидло</t>
  </si>
  <si>
    <t>кофейный</t>
  </si>
  <si>
    <t>филе минтай</t>
  </si>
  <si>
    <t>Икра кабачков 0,6</t>
  </si>
  <si>
    <t>Итого за день</t>
  </si>
  <si>
    <t>компот из сухофруктов</t>
  </si>
  <si>
    <t>Повидло яблочное 0,6</t>
  </si>
  <si>
    <t>Дрожжи воронежский</t>
  </si>
  <si>
    <t>помидор свежий</t>
  </si>
  <si>
    <t>шиповник</t>
  </si>
  <si>
    <t>огурец свежий</t>
  </si>
  <si>
    <t>чай с сахаром и лимоном</t>
  </si>
  <si>
    <t>приход отчетного месяца</t>
  </si>
  <si>
    <t>расход отчетного месяца</t>
  </si>
  <si>
    <t>остаток отчетного месяца</t>
  </si>
  <si>
    <t>манка</t>
  </si>
  <si>
    <t>60</t>
  </si>
  <si>
    <t>зелень</t>
  </si>
  <si>
    <t>огурцы свежие</t>
  </si>
  <si>
    <t>зелень свежая</t>
  </si>
  <si>
    <t>филе</t>
  </si>
  <si>
    <t>сосиски</t>
  </si>
  <si>
    <t>м/слив</t>
  </si>
  <si>
    <t>курица</t>
  </si>
  <si>
    <t>фасоль</t>
  </si>
  <si>
    <t>кукуруза</t>
  </si>
  <si>
    <t>масло расти</t>
  </si>
  <si>
    <t>икра</t>
  </si>
  <si>
    <t>горошек</t>
  </si>
  <si>
    <t>сайра</t>
  </si>
  <si>
    <t>сок</t>
  </si>
  <si>
    <t>кофе</t>
  </si>
  <si>
    <t>огурец</t>
  </si>
  <si>
    <t>Смесь сухофруктов шиповник</t>
  </si>
  <si>
    <t>мл шефер</t>
  </si>
  <si>
    <t>ср шевченко</t>
  </si>
  <si>
    <t>ст машина</t>
  </si>
  <si>
    <t>подготов пузикова</t>
  </si>
  <si>
    <t>рв 1 репина</t>
  </si>
  <si>
    <t>ЦАПКО И И</t>
  </si>
  <si>
    <t>раннего 1</t>
  </si>
  <si>
    <t>младшая</t>
  </si>
  <si>
    <t>подготов</t>
  </si>
  <si>
    <t>сыр порционно</t>
  </si>
  <si>
    <t>чай с сахаром</t>
  </si>
  <si>
    <t>огурец соленый</t>
  </si>
  <si>
    <t>компот из свежих яблок</t>
  </si>
  <si>
    <t>50</t>
  </si>
  <si>
    <t>100</t>
  </si>
  <si>
    <t>картофель отварной</t>
  </si>
  <si>
    <t>кофейный с молоком</t>
  </si>
  <si>
    <t>биточки из говядины</t>
  </si>
  <si>
    <t>130</t>
  </si>
  <si>
    <t>масло сливочное порциооно</t>
  </si>
  <si>
    <t>компот из сухофруктиов</t>
  </si>
  <si>
    <t xml:space="preserve">ватрушка с творогом </t>
  </si>
  <si>
    <t>вермишель</t>
  </si>
  <si>
    <t>Составил завхоз МДОУ "ДС №3"                                            Смыкалова Е.В.</t>
  </si>
  <si>
    <t>молоко сгущенное</t>
  </si>
  <si>
    <t xml:space="preserve">чай с сахаром </t>
  </si>
  <si>
    <t>стоимомть одного дня</t>
  </si>
  <si>
    <t>суп молочный рисовый</t>
  </si>
  <si>
    <t>вареники ленивые</t>
  </si>
  <si>
    <t>2021 года</t>
  </si>
  <si>
    <t>каша перловая вязкая</t>
  </si>
  <si>
    <t>80/20</t>
  </si>
  <si>
    <t>2021года</t>
  </si>
  <si>
    <t>январь 2021</t>
  </si>
  <si>
    <t>"___"__________________ 2021 г.</t>
  </si>
  <si>
    <t>Чай с молоком</t>
  </si>
  <si>
    <t>Суп с макаронными изделиями</t>
  </si>
  <si>
    <t xml:space="preserve">анализ выполнения норм питания за февраль 2021 год </t>
  </si>
  <si>
    <t>120</t>
  </si>
  <si>
    <t>март</t>
  </si>
  <si>
    <t>рабочих дня</t>
  </si>
  <si>
    <t>15</t>
  </si>
  <si>
    <t>110</t>
  </si>
  <si>
    <t>наименование блюд</t>
  </si>
  <si>
    <t>кол-во порций ясли</t>
  </si>
  <si>
    <t>кол-во порций сад</t>
  </si>
  <si>
    <t>вес порций ясли</t>
  </si>
  <si>
    <t>вес порций сад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</si>
  <si>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</si>
  <si>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факт</t>
  </si>
  <si>
    <t>наличие</t>
  </si>
  <si>
    <t>недостача</t>
  </si>
  <si>
    <t>излишки</t>
  </si>
  <si>
    <t>пирожок с повидлом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</si>
  <si>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</si>
  <si>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горошек зеленый</t>
  </si>
  <si>
    <t>дожжи</t>
  </si>
  <si>
    <t>сок яблочный</t>
  </si>
  <si>
    <t>80</t>
  </si>
  <si>
    <t>2 завтрак</t>
  </si>
  <si>
    <t>молоко сгущеное</t>
  </si>
  <si>
    <t>филе Ц/Б</t>
  </si>
  <si>
    <t>каша гречневая</t>
  </si>
  <si>
    <t>помидоры свежие</t>
  </si>
  <si>
    <t>хлеб с сыром</t>
  </si>
  <si>
    <t>плов из говядины</t>
  </si>
  <si>
    <t>помидор</t>
  </si>
  <si>
    <t>молоко кипяченное</t>
  </si>
  <si>
    <t xml:space="preserve">каша молочная ячневая </t>
  </si>
  <si>
    <t>суп картофельный с сайрой</t>
  </si>
  <si>
    <t>котлеты из филе куриного</t>
  </si>
  <si>
    <t>кисель из сухофруков</t>
  </si>
  <si>
    <t>1 шт</t>
  </si>
  <si>
    <t xml:space="preserve">Икра марковная </t>
  </si>
  <si>
    <t>обед</t>
  </si>
  <si>
    <t>полдник</t>
  </si>
  <si>
    <t>30/5</t>
  </si>
  <si>
    <t>котлеты рыбные из филе минтай</t>
  </si>
  <si>
    <t>Мусатова А.С.</t>
  </si>
  <si>
    <t>мая</t>
  </si>
  <si>
    <t>Муниципальное дошкольное образовательное учреждение "Детский сад №4"</t>
  </si>
  <si>
    <t>250</t>
  </si>
  <si>
    <t>соус томатный</t>
  </si>
  <si>
    <t>Кладовщик</t>
  </si>
  <si>
    <t>Евдакова С. Н.</t>
  </si>
  <si>
    <t xml:space="preserve">06 мая </t>
  </si>
  <si>
    <t>каша молочная рисовая</t>
  </si>
  <si>
    <t>суп картофельный с вермишелью</t>
  </si>
  <si>
    <t>шницель из филе минтая</t>
  </si>
  <si>
    <t>минтай филе</t>
  </si>
  <si>
    <t>Евдакова С.Н.</t>
  </si>
  <si>
    <t>суп картофельны с горохом</t>
  </si>
  <si>
    <t>200</t>
  </si>
  <si>
    <t>биточкииз говядины</t>
  </si>
  <si>
    <t>макароны отварные</t>
  </si>
  <si>
    <t>соус красный</t>
  </si>
  <si>
    <t>каша жидкая молочная рисовая</t>
  </si>
  <si>
    <t>масло сливочное порционное</t>
  </si>
  <si>
    <t>булочка ванильная</t>
  </si>
  <si>
    <t>кофейный напиток</t>
  </si>
  <si>
    <t>кофейныйнапиток</t>
  </si>
  <si>
    <t>каша жидкая молочная манная</t>
  </si>
  <si>
    <t>кисель из сока</t>
  </si>
  <si>
    <t>огурец соленый нарезной</t>
  </si>
  <si>
    <t>57</t>
  </si>
  <si>
    <t>молоко кипячоное</t>
  </si>
  <si>
    <t>Евдаова С.Н.</t>
  </si>
  <si>
    <t>Муатова А.С.</t>
  </si>
  <si>
    <t>Мустова А.С.</t>
  </si>
  <si>
    <t>11313 от 12.05.21</t>
  </si>
  <si>
    <t>05.мая</t>
  </si>
  <si>
    <t>06.мая</t>
  </si>
  <si>
    <t>07.мая</t>
  </si>
  <si>
    <t>12.мая</t>
  </si>
  <si>
    <t>13.мая14.мая</t>
  </si>
  <si>
    <t>Масло растительное 1</t>
  </si>
  <si>
    <t>Накопительная по расходу продуктов питания за май 2021 МДОУ "ДС №4"</t>
  </si>
  <si>
    <t>каша пшеная молочная</t>
  </si>
  <si>
    <t>щи из свежей капусты с зеленью</t>
  </si>
  <si>
    <t>щи  из свежей капусты с зеленью</t>
  </si>
  <si>
    <t>сок фруктовый</t>
  </si>
  <si>
    <t>каша молочная манная</t>
  </si>
  <si>
    <t>масло сливочное порцеонное</t>
  </si>
  <si>
    <t>каша молочная геркулесовая</t>
  </si>
  <si>
    <t>борщ сфасолью свежей зеленью и смеьаной</t>
  </si>
  <si>
    <t>томатная паста</t>
  </si>
  <si>
    <t>олоко кипячоное</t>
  </si>
  <si>
    <t>вареники ленивые со сметаной</t>
  </si>
  <si>
    <t>борщ с фасолью и свежей зеленью</t>
  </si>
  <si>
    <t xml:space="preserve"> 13.05.2021</t>
  </si>
  <si>
    <t xml:space="preserve">каша молочная геркулесовая </t>
  </si>
  <si>
    <t>молоко кипяченое</t>
  </si>
  <si>
    <t>щи из свежей капусты,зелени со сметаной</t>
  </si>
  <si>
    <t>котлета из Цепленка бролера</t>
  </si>
  <si>
    <t>цепленок бролер</t>
  </si>
  <si>
    <t>птрожок с повидлом</t>
  </si>
  <si>
    <t>цепленок броле</t>
  </si>
  <si>
    <t>Злобина О.И.</t>
  </si>
  <si>
    <t>щи из свежей капусты с зелению и сметаной</t>
  </si>
  <si>
    <t>плов из Ц.Б</t>
  </si>
  <si>
    <t>11622 от 17.05.2021</t>
  </si>
  <si>
    <t>1840 от 14.05.2021</t>
  </si>
  <si>
    <t>0505.2021</t>
  </si>
  <si>
    <t>каша молочная пшоная</t>
  </si>
  <si>
    <t>суп картофельный с макаронными изделиями</t>
  </si>
  <si>
    <t>сырники из творога со сгущенкой</t>
  </si>
  <si>
    <t>100\20</t>
  </si>
  <si>
    <t>каша молочная пшеная</t>
  </si>
  <si>
    <t>шницель из филе минтай</t>
  </si>
  <si>
    <t>оладиксырники со сгущенкой</t>
  </si>
  <si>
    <t>суп молочный с макаронными изделиями</t>
  </si>
  <si>
    <t>8</t>
  </si>
  <si>
    <t>суп картофельный с горохом и зеленью</t>
  </si>
  <si>
    <t>60/30</t>
  </si>
  <si>
    <t>яйца</t>
  </si>
  <si>
    <t>каша пшеничная</t>
  </si>
  <si>
    <t>печенье сахарное</t>
  </si>
  <si>
    <t>суп молочный с макаронными изделияи</t>
  </si>
  <si>
    <t>какао с молоком</t>
  </si>
  <si>
    <t>ПОЛДНИК молоко кипяченое</t>
  </si>
  <si>
    <t>Евдкова С.Н.</t>
  </si>
  <si>
    <t>круп манная</t>
  </si>
  <si>
    <t>птица тушоная с овощами</t>
  </si>
  <si>
    <t>50/200</t>
  </si>
  <si>
    <t xml:space="preserve"> филе цыпленка бройлера</t>
  </si>
  <si>
    <t>41,6</t>
  </si>
  <si>
    <t>Евдакаова С.Н.</t>
  </si>
  <si>
    <t>плица тушеная с овощами</t>
  </si>
  <si>
    <t>огерец соленый</t>
  </si>
  <si>
    <t>40,8</t>
  </si>
  <si>
    <t>27,7</t>
  </si>
  <si>
    <t>крупа манная</t>
  </si>
  <si>
    <t>3,6  6б</t>
  </si>
  <si>
    <t>"__07_"________мая__________ 2021 г.</t>
  </si>
  <si>
    <t>"__12_"__________мая________ 2021 г.</t>
  </si>
  <si>
    <t>13           мая                          2021 г</t>
  </si>
  <si>
    <t>4,2  (7б)</t>
  </si>
  <si>
    <t>"__14_"___________мая_______ 2021 г.</t>
  </si>
  <si>
    <t>18            мая                  2021 г</t>
  </si>
  <si>
    <t>"_18__"_______мая__________ 2021 г.</t>
  </si>
  <si>
    <t>4,2 (7б)</t>
  </si>
  <si>
    <r>
      <t xml:space="preserve">10:00 </t>
    </r>
    <r>
      <rPr>
        <b/>
        <sz val="16"/>
        <color theme="1" tint="-0.499984740745262"/>
        <rFont val="Times New Roman"/>
        <family val="1"/>
        <charset val="204"/>
      </rPr>
      <t>молоко кипяченое</t>
    </r>
  </si>
  <si>
    <t>"_19__"________мая__________ 2021 г.</t>
  </si>
  <si>
    <t>"__19_"_________мая_________ 2021 г.</t>
  </si>
  <si>
    <t>"_12__"___________мая_______ 2021 г.</t>
  </si>
  <si>
    <t>"__13_"_________мая_________ 2021 г.</t>
  </si>
  <si>
    <t>"__14_"_________мая_________ 2021 г.</t>
  </si>
  <si>
    <t>"_20__"_____мая_____________ 2021 г.</t>
  </si>
  <si>
    <t>"__20_"________мая__________ 2021 г.</t>
  </si>
  <si>
    <t>10:00 сок фруктовый</t>
  </si>
  <si>
    <t>133</t>
  </si>
  <si>
    <t>плов из ц/б</t>
  </si>
  <si>
    <t>17            мая              2021г.</t>
  </si>
  <si>
    <t>"__17_"_______мая___________ 2021 г.</t>
  </si>
  <si>
    <t>7б</t>
  </si>
  <si>
    <t>"_21__"_________мая_________ 2021 г.</t>
  </si>
  <si>
    <t>"_21__"________мая__________ 2021 г.</t>
  </si>
  <si>
    <t>Евдакова С.Н</t>
  </si>
  <si>
    <t>Злобина О.И</t>
  </si>
  <si>
    <t>каша молочная геркулесова</t>
  </si>
  <si>
    <t>суп картофельный с крупой</t>
  </si>
  <si>
    <t>кша молочная геркулесовая</t>
  </si>
  <si>
    <t>4,2 7б</t>
  </si>
  <si>
    <t>2  4б</t>
  </si>
  <si>
    <t>"__24_"_________мая_________ 2021 г.</t>
  </si>
  <si>
    <t>"__24_"________мая__________ 2021 г.</t>
  </si>
  <si>
    <t>каша молочная манная жидкая</t>
  </si>
  <si>
    <t>молоко кипяеное</t>
  </si>
  <si>
    <t>котлета из ц/б</t>
  </si>
  <si>
    <t>члеб ржаной</t>
  </si>
  <si>
    <t>сырники с творогом и сгущенкой</t>
  </si>
  <si>
    <t>110/10</t>
  </si>
  <si>
    <t xml:space="preserve">молоко </t>
  </si>
  <si>
    <t>МусатоваА.С.</t>
  </si>
  <si>
    <t>котлеты из ц/б</t>
  </si>
  <si>
    <t>молококипяченое</t>
  </si>
  <si>
    <t>сгущеное молок</t>
  </si>
  <si>
    <t>25 мая 2021</t>
  </si>
  <si>
    <t>"_25__"______мая____________ 2021 г.</t>
  </si>
  <si>
    <t>25       мая</t>
  </si>
  <si>
    <t xml:space="preserve">САД </t>
  </si>
  <si>
    <t>каша жидкая молочная пшеная</t>
  </si>
  <si>
    <t>суп с картофелем и макаронными изделиями</t>
  </si>
  <si>
    <t>10:00</t>
  </si>
  <si>
    <t>75</t>
  </si>
  <si>
    <t>23</t>
  </si>
</sst>
</file>

<file path=xl/styles.xml><?xml version="1.0" encoding="utf-8"?>
<styleSheet xmlns="http://schemas.openxmlformats.org/spreadsheetml/2006/main">
  <numFmts count="7">
    <numFmt numFmtId="43" formatCode="_-* #,##0.00\ _₽_-;\-* #,##0.00\ _₽_-;_-* &quot;-&quot;??\ _₽_-;_-@_-"/>
    <numFmt numFmtId="164" formatCode="0.000"/>
    <numFmt numFmtId="165" formatCode="0.0"/>
    <numFmt numFmtId="166" formatCode="#,##0.000"/>
    <numFmt numFmtId="167" formatCode="d/m/yy;@"/>
    <numFmt numFmtId="168" formatCode="_-* #,##0.00\ &quot;р.&quot;_-;_-* \-#,##0.00\ &quot;р.&quot;;_-* &quot;-&quot;??\ &quot;р.&quot;_-;_-@_-"/>
    <numFmt numFmtId="169" formatCode="0.0000"/>
  </numFmts>
  <fonts count="92"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b/>
      <sz val="12"/>
      <color theme="1" tint="-0.499984740745262"/>
      <name val="Arial Cyr"/>
      <charset val="204"/>
    </font>
    <font>
      <sz val="12"/>
      <color theme="1" tint="-0.499984740745262"/>
      <name val="Arial Cyr"/>
      <charset val="204"/>
    </font>
    <font>
      <sz val="12"/>
      <color theme="1" tint="-0.499984740745262"/>
      <name val="Times New Roman"/>
      <family val="1"/>
      <charset val="204"/>
    </font>
    <font>
      <b/>
      <sz val="12"/>
      <color theme="1" tint="-0.499984740745262"/>
      <name val="Times New Roman"/>
      <family val="1"/>
      <charset val="204"/>
    </font>
    <font>
      <u/>
      <sz val="12"/>
      <color theme="1" tint="-0.499984740745262"/>
      <name val="Times New Roman"/>
      <family val="1"/>
      <charset val="204"/>
    </font>
    <font>
      <sz val="10"/>
      <color theme="2" tint="-0.89999084444715716"/>
      <name val="Arial Cyr"/>
      <charset val="204"/>
    </font>
    <font>
      <sz val="10"/>
      <name val="Arial Cyr"/>
      <family val="2"/>
      <charset val="204"/>
    </font>
    <font>
      <b/>
      <sz val="14"/>
      <color theme="2" tint="-0.89999084444715716"/>
      <name val="Arial"/>
      <family val="2"/>
      <charset val="204"/>
    </font>
    <font>
      <sz val="12"/>
      <color theme="1" tint="-0.499984740745262"/>
      <name val="Arial"/>
      <family val="2"/>
      <charset val="204"/>
    </font>
    <font>
      <sz val="12"/>
      <color theme="1" tint="-0.499984740745262"/>
      <name val="Arial Cyr"/>
      <family val="2"/>
      <charset val="204"/>
    </font>
    <font>
      <sz val="8"/>
      <name val="Arial Cyr"/>
      <charset val="204"/>
    </font>
    <font>
      <sz val="10"/>
      <color rgb="FFFF0000"/>
      <name val="Arial Cyr"/>
      <charset val="204"/>
    </font>
    <font>
      <i/>
      <sz val="12"/>
      <color theme="1" tint="-0.499984740745262"/>
      <name val="Times New Roman"/>
      <family val="1"/>
      <charset val="204"/>
    </font>
    <font>
      <b/>
      <sz val="14"/>
      <color theme="1" tint="-0.499984740745262"/>
      <name val="Times New Roman"/>
      <family val="1"/>
      <charset val="204"/>
    </font>
    <font>
      <sz val="12"/>
      <name val="Times New Roman"/>
      <family val="1"/>
      <charset val="204"/>
    </font>
    <font>
      <sz val="14"/>
      <color theme="1" tint="-0.499984740745262"/>
      <name val="Times New Roman"/>
      <family val="1"/>
      <charset val="204"/>
    </font>
    <font>
      <sz val="12"/>
      <name val="Arial Cyr"/>
      <charset val="204"/>
    </font>
    <font>
      <b/>
      <sz val="10"/>
      <color theme="2" tint="-0.89999084444715716"/>
      <name val="Arial Cyr"/>
      <family val="2"/>
      <charset val="204"/>
    </font>
    <font>
      <sz val="11"/>
      <name val="Arial Cyr"/>
      <family val="2"/>
      <charset val="204"/>
    </font>
    <font>
      <sz val="8"/>
      <name val="Arial"/>
      <family val="2"/>
      <charset val="204"/>
    </font>
    <font>
      <sz val="10"/>
      <color rgb="FFFF0000"/>
      <name val="Arial Cyr"/>
      <family val="2"/>
      <charset val="204"/>
    </font>
    <font>
      <b/>
      <sz val="10"/>
      <color rgb="FFFF0000"/>
      <name val="Arial Cyr"/>
      <charset val="204"/>
    </font>
    <font>
      <b/>
      <sz val="10"/>
      <color rgb="FFFF0000"/>
      <name val="Arial Cyr"/>
      <family val="2"/>
      <charset val="204"/>
    </font>
    <font>
      <sz val="11"/>
      <color rgb="FFFF0000"/>
      <name val="Arial Cyr"/>
      <family val="2"/>
      <charset val="204"/>
    </font>
    <font>
      <sz val="8"/>
      <color rgb="FFFF0000"/>
      <name val="Arial"/>
      <family val="2"/>
      <charset val="204"/>
    </font>
    <font>
      <b/>
      <sz val="11"/>
      <color theme="2" tint="-0.89999084444715716"/>
      <name val="Arial Cyr"/>
      <family val="2"/>
      <charset val="204"/>
    </font>
    <font>
      <b/>
      <sz val="8"/>
      <color theme="2" tint="-0.89999084444715716"/>
      <name val="Arial"/>
      <family val="2"/>
      <charset val="204"/>
    </font>
    <font>
      <sz val="11"/>
      <name val="Arial"/>
      <family val="2"/>
      <charset val="204"/>
    </font>
    <font>
      <b/>
      <sz val="8"/>
      <color rgb="FFFF0000"/>
      <name val="Arial"/>
      <family val="2"/>
      <charset val="204"/>
    </font>
    <font>
      <sz val="10"/>
      <color theme="1"/>
      <name val="Arial Cyr"/>
      <family val="2"/>
      <charset val="204"/>
    </font>
    <font>
      <sz val="8"/>
      <name val="Arial Cyr"/>
      <family val="2"/>
      <charset val="204"/>
    </font>
    <font>
      <sz val="6"/>
      <color rgb="FFFF0000"/>
      <name val="Arial"/>
      <family val="2"/>
      <charset val="204"/>
    </font>
    <font>
      <sz val="6"/>
      <name val="Arial"/>
      <family val="2"/>
      <charset val="204"/>
    </font>
    <font>
      <b/>
      <sz val="10"/>
      <name val="Arial Cyr"/>
      <family val="2"/>
      <charset val="204"/>
    </font>
    <font>
      <b/>
      <sz val="11"/>
      <name val="Arial"/>
      <family val="2"/>
      <charset val="204"/>
    </font>
    <font>
      <b/>
      <sz val="8"/>
      <name val="Arial"/>
      <family val="2"/>
      <charset val="204"/>
    </font>
    <font>
      <b/>
      <sz val="10"/>
      <color rgb="FFFF0000"/>
      <name val="Arial"/>
      <family val="2"/>
      <charset val="204"/>
    </font>
    <font>
      <b/>
      <sz val="10"/>
      <name val="Arial"/>
      <family val="2"/>
      <charset val="204"/>
    </font>
    <font>
      <b/>
      <sz val="8"/>
      <name val="Arial Cyr"/>
      <family val="2"/>
      <charset val="204"/>
    </font>
    <font>
      <b/>
      <sz val="11"/>
      <color rgb="FFFF0000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  <charset val="204"/>
    </font>
    <font>
      <sz val="10"/>
      <color theme="1"/>
      <name val="Calibri"/>
      <family val="2"/>
      <scheme val="minor"/>
    </font>
    <font>
      <sz val="10"/>
      <color theme="1"/>
      <name val="Calibri"/>
      <family val="1"/>
      <scheme val="minor"/>
    </font>
    <font>
      <sz val="16"/>
      <color theme="1"/>
      <name val="Times New Roman"/>
      <family val="1"/>
      <charset val="204"/>
    </font>
    <font>
      <b/>
      <sz val="16"/>
      <color theme="1"/>
      <name val="Times New Roman"/>
      <family val="1"/>
      <charset val="204"/>
    </font>
    <font>
      <sz val="16"/>
      <color theme="1"/>
      <name val="Arial"/>
      <family val="2"/>
      <charset val="204"/>
    </font>
    <font>
      <sz val="16"/>
      <color theme="1"/>
      <name val="Calibri"/>
      <family val="2"/>
      <scheme val="minor"/>
    </font>
    <font>
      <b/>
      <sz val="12"/>
      <name val="Arial Cyr"/>
      <family val="2"/>
      <charset val="204"/>
    </font>
    <font>
      <b/>
      <sz val="8"/>
      <name val="Arial Cyr"/>
      <charset val="204"/>
    </font>
    <font>
      <b/>
      <sz val="12"/>
      <color theme="1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1"/>
      <color theme="1"/>
      <name val="Calibri"/>
      <family val="2"/>
      <scheme val="minor"/>
    </font>
    <font>
      <b/>
      <sz val="12"/>
      <name val="Times New Roman"/>
      <family val="1"/>
      <charset val="204"/>
    </font>
    <font>
      <sz val="11"/>
      <name val="Times New Roman"/>
      <family val="1"/>
      <charset val="204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6"/>
      <color theme="1"/>
      <name val="Calibri"/>
      <family val="2"/>
      <charset val="204"/>
      <scheme val="minor"/>
    </font>
    <font>
      <b/>
      <sz val="16"/>
      <color theme="1" tint="-0.499984740745262"/>
      <name val="Times New Roman"/>
      <family val="1"/>
      <charset val="204"/>
    </font>
    <font>
      <b/>
      <sz val="16"/>
      <name val="Times New Roman"/>
      <family val="1"/>
      <charset val="204"/>
    </font>
    <font>
      <b/>
      <sz val="9"/>
      <color theme="1"/>
      <name val="Calibri"/>
      <family val="2"/>
      <charset val="204"/>
      <scheme val="minor"/>
    </font>
    <font>
      <sz val="14"/>
      <color theme="1"/>
      <name val="Times New Roman"/>
      <family val="1"/>
      <charset val="204"/>
    </font>
    <font>
      <b/>
      <sz val="14"/>
      <name val="Times New Roman"/>
      <family val="1"/>
      <charset val="204"/>
    </font>
    <font>
      <b/>
      <sz val="16"/>
      <color theme="0"/>
      <name val="Times New Roman"/>
      <family val="1"/>
      <charset val="204"/>
    </font>
    <font>
      <b/>
      <sz val="12"/>
      <color theme="0"/>
      <name val="Times New Roman"/>
      <family val="1"/>
      <charset val="204"/>
    </font>
    <font>
      <b/>
      <sz val="14"/>
      <name val="Arial Cyr"/>
      <charset val="204"/>
    </font>
    <font>
      <sz val="16"/>
      <name val="Arial Cyr"/>
      <charset val="204"/>
    </font>
    <font>
      <b/>
      <sz val="16"/>
      <name val="Arial Cyr"/>
      <charset val="204"/>
    </font>
    <font>
      <sz val="16"/>
      <color theme="1" tint="-0.499984740745262"/>
      <name val="Arial"/>
      <family val="2"/>
      <charset val="204"/>
    </font>
    <font>
      <sz val="16"/>
      <color theme="1" tint="-0.499984740745262"/>
      <name val="Times New Roman"/>
      <family val="1"/>
      <charset val="204"/>
    </font>
    <font>
      <sz val="16"/>
      <color theme="1" tint="-0.499984740745262"/>
      <name val="Arial Cyr"/>
      <charset val="204"/>
    </font>
    <font>
      <i/>
      <sz val="16"/>
      <color theme="1" tint="-0.499984740745262"/>
      <name val="Times New Roman"/>
      <family val="1"/>
      <charset val="204"/>
    </font>
    <font>
      <u/>
      <sz val="16"/>
      <color theme="1" tint="-0.499984740745262"/>
      <name val="Times New Roman"/>
      <family val="1"/>
      <charset val="204"/>
    </font>
    <font>
      <b/>
      <sz val="16"/>
      <color theme="1" tint="-0.499984740745262"/>
      <name val="Arial Cyr"/>
      <charset val="204"/>
    </font>
    <font>
      <sz val="16"/>
      <color theme="1"/>
      <name val="Calibri"/>
      <family val="2"/>
      <charset val="204"/>
      <scheme val="minor"/>
    </font>
    <font>
      <sz val="14"/>
      <name val="Arial Cyr"/>
      <charset val="204"/>
    </font>
    <font>
      <b/>
      <sz val="18"/>
      <color theme="1" tint="-0.499984740745262"/>
      <name val="Times New Roman"/>
      <family val="1"/>
      <charset val="204"/>
    </font>
    <font>
      <b/>
      <sz val="12"/>
      <color theme="2" tint="-0.89999084444715716"/>
      <name val="Arial"/>
      <family val="2"/>
      <charset val="204"/>
    </font>
    <font>
      <sz val="14"/>
      <color theme="1" tint="-0.499984740745262"/>
      <name val="Arial Cyr"/>
      <charset val="204"/>
    </font>
    <font>
      <sz val="14"/>
      <name val="Times New Roman"/>
      <family val="1"/>
      <charset val="204"/>
    </font>
    <font>
      <i/>
      <sz val="14"/>
      <color theme="1" tint="-0.499984740745262"/>
      <name val="Times New Roman"/>
      <family val="1"/>
      <charset val="204"/>
    </font>
    <font>
      <sz val="14"/>
      <color theme="1" tint="-0.499984740745262"/>
      <name val="Arial"/>
      <family val="2"/>
      <charset val="204"/>
    </font>
    <font>
      <b/>
      <sz val="14"/>
      <color theme="1"/>
      <name val="Calibri"/>
      <family val="2"/>
      <charset val="204"/>
      <scheme val="minor"/>
    </font>
    <font>
      <u/>
      <sz val="14"/>
      <color theme="1" tint="-0.499984740745262"/>
      <name val="Times New Roman"/>
      <family val="1"/>
      <charset val="204"/>
    </font>
    <font>
      <sz val="14"/>
      <color theme="1" tint="-0.499984740745262"/>
      <name val="Arial Cyr"/>
      <family val="2"/>
      <charset val="204"/>
    </font>
    <font>
      <b/>
      <sz val="14"/>
      <color theme="1" tint="-0.499984740745262"/>
      <name val="Arial Cyr"/>
      <charset val="204"/>
    </font>
  </fonts>
  <fills count="1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50"/>
        <bgColor indexed="64"/>
      </patternFill>
    </fill>
  </fills>
  <borders count="15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medium">
        <color indexed="8"/>
      </left>
      <right/>
      <top style="thin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thin">
        <color indexed="8"/>
      </top>
      <bottom style="medium">
        <color indexed="8"/>
      </bottom>
      <diagonal/>
    </border>
    <border>
      <left style="medium">
        <color indexed="8"/>
      </left>
      <right/>
      <top style="thin">
        <color indexed="8"/>
      </top>
      <bottom/>
      <diagonal/>
    </border>
    <border>
      <left style="medium">
        <color indexed="8"/>
      </left>
      <right style="medium">
        <color indexed="8"/>
      </right>
      <top style="thin">
        <color indexed="8"/>
      </top>
      <bottom/>
      <diagonal/>
    </border>
    <border>
      <left style="medium">
        <color indexed="8"/>
      </left>
      <right/>
      <top style="thin">
        <color indexed="8"/>
      </top>
      <bottom style="thin">
        <color indexed="8"/>
      </bottom>
      <diagonal/>
    </border>
    <border>
      <left style="medium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/>
      <right/>
      <top style="thin">
        <color indexed="8"/>
      </top>
      <bottom style="medium">
        <color indexed="8"/>
      </bottom>
      <diagonal/>
    </border>
    <border>
      <left/>
      <right style="thin">
        <color indexed="64"/>
      </right>
      <top style="thin">
        <color indexed="8"/>
      </top>
      <bottom style="medium">
        <color indexed="8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 style="medium">
        <color rgb="FF000000"/>
      </left>
      <right style="medium">
        <color indexed="64"/>
      </right>
      <top/>
      <bottom style="medium">
        <color rgb="FF000000"/>
      </bottom>
      <diagonal/>
    </border>
    <border>
      <left style="medium">
        <color indexed="64"/>
      </left>
      <right/>
      <top/>
      <bottom style="medium">
        <color rgb="FF000000"/>
      </bottom>
      <diagonal/>
    </border>
    <border>
      <left style="medium">
        <color indexed="64"/>
      </left>
      <right style="medium">
        <color rgb="FF000000"/>
      </right>
      <top/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indexed="64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indexed="64"/>
      </right>
      <top style="medium">
        <color rgb="FF000000"/>
      </top>
      <bottom/>
      <diagonal/>
    </border>
    <border>
      <left style="medium">
        <color indexed="64"/>
      </left>
      <right style="medium">
        <color indexed="64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 style="thin">
        <color indexed="64"/>
      </top>
      <bottom/>
      <diagonal/>
    </border>
    <border>
      <left/>
      <right style="medium">
        <color indexed="64"/>
      </right>
      <top/>
      <bottom style="medium">
        <color rgb="FF000000"/>
      </bottom>
      <diagonal/>
    </border>
    <border>
      <left/>
      <right style="medium">
        <color indexed="64"/>
      </right>
      <top style="medium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 style="medium">
        <color rgb="FF000000"/>
      </left>
      <right/>
      <top/>
      <bottom style="medium">
        <color indexed="64"/>
      </bottom>
      <diagonal/>
    </border>
    <border>
      <left style="medium">
        <color rgb="FF000000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/>
      <right style="medium">
        <color rgb="FF000000"/>
      </right>
      <top/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thin">
        <color indexed="64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indexed="64"/>
      </left>
      <right style="medium">
        <color rgb="FF000000"/>
      </right>
      <top/>
      <bottom/>
      <diagonal/>
    </border>
    <border>
      <left style="medium">
        <color indexed="64"/>
      </left>
      <right style="medium">
        <color rgb="FF000000"/>
      </right>
      <top style="medium">
        <color rgb="FF000000"/>
      </top>
      <bottom style="thin">
        <color indexed="64"/>
      </bottom>
      <diagonal/>
    </border>
    <border>
      <left style="medium">
        <color indexed="64"/>
      </left>
      <right style="medium">
        <color rgb="FF000000"/>
      </right>
      <top/>
      <bottom style="thin">
        <color indexed="64"/>
      </bottom>
      <diagonal/>
    </border>
    <border>
      <left style="thin">
        <color indexed="64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</borders>
  <cellStyleXfs count="8">
    <xf numFmtId="0" fontId="0" fillId="0" borderId="0"/>
    <xf numFmtId="0" fontId="2" fillId="0" borderId="0"/>
    <xf numFmtId="0" fontId="9" fillId="0" borderId="0"/>
    <xf numFmtId="43" fontId="43" fillId="0" borderId="0" applyFont="0" applyFill="0" applyBorder="0" applyAlignment="0" applyProtection="0"/>
    <xf numFmtId="0" fontId="44" fillId="0" borderId="0"/>
    <xf numFmtId="168" fontId="45" fillId="0" borderId="0" applyFont="0" applyFill="0" applyBorder="0" applyAlignment="0" applyProtection="0"/>
    <xf numFmtId="0" fontId="46" fillId="0" borderId="0"/>
    <xf numFmtId="0" fontId="47" fillId="0" borderId="0"/>
  </cellStyleXfs>
  <cellXfs count="1459">
    <xf numFmtId="0" fontId="0" fillId="0" borderId="0" xfId="0"/>
    <xf numFmtId="0" fontId="0" fillId="0" borderId="1" xfId="0" applyBorder="1"/>
    <xf numFmtId="0" fontId="0" fillId="2" borderId="1" xfId="0" applyFill="1" applyBorder="1"/>
    <xf numFmtId="0" fontId="2" fillId="0" borderId="0" xfId="1"/>
    <xf numFmtId="0" fontId="4" fillId="0" borderId="0" xfId="1" applyFont="1"/>
    <xf numFmtId="0" fontId="4" fillId="2" borderId="0" xfId="1" applyFont="1" applyFill="1"/>
    <xf numFmtId="0" fontId="4" fillId="0" borderId="0" xfId="1" applyFont="1" applyAlignment="1">
      <alignment horizontal="center"/>
    </xf>
    <xf numFmtId="0" fontId="4" fillId="2" borderId="0" xfId="1" applyFont="1" applyFill="1" applyAlignment="1">
      <alignment horizontal="center"/>
    </xf>
    <xf numFmtId="0" fontId="5" fillId="2" borderId="0" xfId="1" applyFont="1" applyFill="1" applyAlignment="1">
      <alignment horizontal="center" vertical="justify"/>
    </xf>
    <xf numFmtId="0" fontId="5" fillId="2" borderId="0" xfId="1" applyFont="1" applyFill="1" applyAlignment="1">
      <alignment horizontal="left" vertical="top"/>
    </xf>
    <xf numFmtId="0" fontId="7" fillId="0" borderId="0" xfId="1" applyFont="1" applyAlignment="1">
      <alignment horizontal="center" vertical="justify"/>
    </xf>
    <xf numFmtId="0" fontId="5" fillId="0" borderId="0" xfId="1" applyFont="1"/>
    <xf numFmtId="0" fontId="8" fillId="0" borderId="0" xfId="1" applyFont="1"/>
    <xf numFmtId="0" fontId="5" fillId="0" borderId="0" xfId="1" applyFont="1" applyAlignment="1">
      <alignment horizontal="center" vertical="justify"/>
    </xf>
    <xf numFmtId="0" fontId="7" fillId="0" borderId="0" xfId="1" applyFont="1" applyAlignment="1">
      <alignment horizontal="left" vertical="top"/>
    </xf>
    <xf numFmtId="0" fontId="5" fillId="0" borderId="0" xfId="1" applyFont="1" applyAlignment="1">
      <alignment horizontal="left"/>
    </xf>
    <xf numFmtId="0" fontId="2" fillId="0" borderId="0" xfId="1" applyAlignment="1">
      <alignment horizontal="left" vertical="top"/>
    </xf>
    <xf numFmtId="0" fontId="8" fillId="0" borderId="0" xfId="1" applyFont="1" applyAlignment="1">
      <alignment horizontal="left" vertical="top"/>
    </xf>
    <xf numFmtId="2" fontId="6" fillId="0" borderId="0" xfId="1" applyNumberFormat="1" applyFont="1" applyAlignment="1">
      <alignment horizontal="center"/>
    </xf>
    <xf numFmtId="0" fontId="7" fillId="0" borderId="0" xfId="1" applyNumberFormat="1" applyFont="1" applyBorder="1" applyAlignment="1" applyProtection="1">
      <alignment horizontal="center" vertical="justify"/>
      <protection locked="0"/>
    </xf>
    <xf numFmtId="0" fontId="5" fillId="0" borderId="2" xfId="1" applyFont="1" applyBorder="1" applyAlignment="1" applyProtection="1">
      <alignment wrapText="1"/>
      <protection locked="0"/>
    </xf>
    <xf numFmtId="0" fontId="2" fillId="0" borderId="0" xfId="1" applyFont="1"/>
    <xf numFmtId="0" fontId="2" fillId="0" borderId="0" xfId="1" applyFont="1" applyAlignment="1">
      <alignment vertical="center"/>
    </xf>
    <xf numFmtId="0" fontId="13" fillId="0" borderId="0" xfId="1" applyFont="1"/>
    <xf numFmtId="0" fontId="5" fillId="0" borderId="1" xfId="1" applyFont="1" applyBorder="1"/>
    <xf numFmtId="0" fontId="6" fillId="0" borderId="0" xfId="1" applyFont="1"/>
    <xf numFmtId="0" fontId="5" fillId="2" borderId="0" xfId="1" applyFont="1" applyFill="1"/>
    <xf numFmtId="0" fontId="5" fillId="2" borderId="0" xfId="1" applyFont="1" applyFill="1" applyBorder="1" applyAlignment="1"/>
    <xf numFmtId="0" fontId="5" fillId="0" borderId="0" xfId="1" applyFont="1" applyBorder="1"/>
    <xf numFmtId="0" fontId="5" fillId="0" borderId="1" xfId="1" applyFont="1" applyBorder="1" applyAlignment="1">
      <alignment horizontal="center"/>
    </xf>
    <xf numFmtId="0" fontId="4" fillId="0" borderId="0" xfId="1" applyFont="1" applyAlignment="1"/>
    <xf numFmtId="0" fontId="5" fillId="0" borderId="0" xfId="1" applyFont="1" applyBorder="1" applyAlignment="1"/>
    <xf numFmtId="0" fontId="5" fillId="0" borderId="0" xfId="1" applyFont="1" applyAlignment="1">
      <alignment horizontal="center"/>
    </xf>
    <xf numFmtId="0" fontId="5" fillId="2" borderId="0" xfId="1" applyFont="1" applyFill="1" applyBorder="1" applyAlignment="1">
      <alignment horizontal="center"/>
    </xf>
    <xf numFmtId="0" fontId="5" fillId="2" borderId="0" xfId="1" applyFont="1" applyFill="1" applyBorder="1" applyAlignment="1">
      <alignment vertical="top"/>
    </xf>
    <xf numFmtId="0" fontId="5" fillId="0" borderId="0" xfId="1" applyFont="1" applyBorder="1" applyAlignment="1">
      <alignment vertical="top"/>
    </xf>
    <xf numFmtId="0" fontId="5" fillId="0" borderId="0" xfId="1" applyFont="1" applyAlignment="1">
      <alignment vertical="top"/>
    </xf>
    <xf numFmtId="0" fontId="4" fillId="0" borderId="0" xfId="1" applyFont="1" applyAlignment="1">
      <alignment vertical="top"/>
    </xf>
    <xf numFmtId="0" fontId="5" fillId="0" borderId="0" xfId="1" applyFont="1" applyAlignment="1">
      <alignment horizontal="left" vertical="top"/>
    </xf>
    <xf numFmtId="0" fontId="5" fillId="2" borderId="0" xfId="1" applyFont="1" applyFill="1" applyBorder="1" applyAlignment="1">
      <alignment wrapText="1"/>
    </xf>
    <xf numFmtId="0" fontId="5" fillId="0" borderId="1" xfId="1" applyFont="1" applyBorder="1" applyAlignment="1"/>
    <xf numFmtId="0" fontId="5" fillId="0" borderId="0" xfId="1" applyFont="1" applyAlignment="1">
      <alignment horizontal="right"/>
    </xf>
    <xf numFmtId="0" fontId="5" fillId="0" borderId="0" xfId="1" applyFont="1" applyAlignment="1"/>
    <xf numFmtId="0" fontId="5" fillId="2" borderId="0" xfId="1" applyFont="1" applyFill="1" applyAlignment="1">
      <alignment vertical="top"/>
    </xf>
    <xf numFmtId="0" fontId="5" fillId="0" borderId="10" xfId="1" applyFont="1" applyBorder="1" applyAlignment="1">
      <alignment horizontal="center" vertical="top"/>
    </xf>
    <xf numFmtId="0" fontId="5" fillId="0" borderId="0" xfId="1" applyFont="1" applyFill="1"/>
    <xf numFmtId="0" fontId="5" fillId="0" borderId="0" xfId="1" applyFont="1" applyFill="1" applyAlignment="1" applyProtection="1">
      <protection locked="0"/>
    </xf>
    <xf numFmtId="2" fontId="3" fillId="0" borderId="0" xfId="1" applyNumberFormat="1" applyFont="1"/>
    <xf numFmtId="2" fontId="3" fillId="0" borderId="0" xfId="1" applyNumberFormat="1" applyFont="1" applyAlignment="1">
      <alignment horizontal="center"/>
    </xf>
    <xf numFmtId="0" fontId="7" fillId="2" borderId="0" xfId="1" applyFont="1" applyFill="1" applyAlignment="1">
      <alignment horizontal="center" vertical="justify"/>
    </xf>
    <xf numFmtId="0" fontId="5" fillId="0" borderId="0" xfId="1" applyFont="1" applyBorder="1" applyAlignment="1">
      <alignment horizontal="center" vertical="justify"/>
    </xf>
    <xf numFmtId="0" fontId="5" fillId="0" borderId="0" xfId="1" applyFont="1" applyAlignment="1">
      <alignment horizontal="right" vertical="center"/>
    </xf>
    <xf numFmtId="2" fontId="6" fillId="0" borderId="0" xfId="1" applyNumberFormat="1" applyFont="1" applyAlignment="1">
      <alignment horizontal="left" vertical="top"/>
    </xf>
    <xf numFmtId="0" fontId="7" fillId="2" borderId="0" xfId="1" applyFont="1" applyFill="1" applyAlignment="1">
      <alignment horizontal="left" vertical="top"/>
    </xf>
    <xf numFmtId="0" fontId="5" fillId="0" borderId="0" xfId="1" applyFont="1" applyBorder="1" applyAlignment="1" applyProtection="1">
      <alignment vertical="justify"/>
      <protection locked="0"/>
    </xf>
    <xf numFmtId="0" fontId="2" fillId="5" borderId="0" xfId="1" applyFill="1"/>
    <xf numFmtId="0" fontId="4" fillId="0" borderId="0" xfId="1" applyFont="1" applyBorder="1" applyAlignment="1">
      <alignment horizontal="center"/>
    </xf>
    <xf numFmtId="2" fontId="5" fillId="2" borderId="0" xfId="1" applyNumberFormat="1" applyFont="1" applyFill="1" applyBorder="1" applyAlignment="1">
      <alignment horizontal="center"/>
    </xf>
    <xf numFmtId="0" fontId="5" fillId="2" borderId="0" xfId="1" applyFont="1" applyFill="1" applyBorder="1" applyAlignment="1" applyProtection="1">
      <alignment wrapText="1"/>
      <protection locked="0"/>
    </xf>
    <xf numFmtId="0" fontId="7" fillId="2" borderId="0" xfId="1" applyNumberFormat="1" applyFont="1" applyFill="1" applyBorder="1" applyAlignment="1" applyProtection="1">
      <alignment horizontal="center" vertical="justify"/>
      <protection locked="0"/>
    </xf>
    <xf numFmtId="0" fontId="7" fillId="5" borderId="2" xfId="1" applyNumberFormat="1" applyFont="1" applyFill="1" applyBorder="1" applyAlignment="1" applyProtection="1">
      <alignment horizontal="center" vertical="justify"/>
      <protection locked="0"/>
    </xf>
    <xf numFmtId="0" fontId="7" fillId="5" borderId="1" xfId="1" applyNumberFormat="1" applyFont="1" applyFill="1" applyBorder="1" applyAlignment="1" applyProtection="1">
      <alignment horizontal="center" vertical="justify"/>
      <protection locked="0"/>
    </xf>
    <xf numFmtId="0" fontId="7" fillId="5" borderId="31" xfId="1" applyNumberFormat="1" applyFont="1" applyFill="1" applyBorder="1" applyAlignment="1" applyProtection="1">
      <alignment horizontal="center" vertical="justify"/>
      <protection locked="0"/>
    </xf>
    <xf numFmtId="0" fontId="7" fillId="5" borderId="33" xfId="1" applyNumberFormat="1" applyFont="1" applyFill="1" applyBorder="1" applyAlignment="1" applyProtection="1">
      <alignment horizontal="center" vertical="justify"/>
      <protection locked="0"/>
    </xf>
    <xf numFmtId="0" fontId="5" fillId="5" borderId="2" xfId="1" applyFont="1" applyFill="1" applyBorder="1" applyAlignment="1" applyProtection="1">
      <alignment wrapText="1"/>
      <protection locked="0"/>
    </xf>
    <xf numFmtId="0" fontId="5" fillId="0" borderId="46" xfId="1" applyFont="1" applyBorder="1" applyAlignment="1" applyProtection="1">
      <alignment wrapText="1"/>
      <protection locked="0"/>
    </xf>
    <xf numFmtId="1" fontId="5" fillId="0" borderId="30" xfId="1" applyNumberFormat="1" applyFont="1" applyBorder="1" applyAlignment="1">
      <alignment horizontal="center"/>
    </xf>
    <xf numFmtId="0" fontId="5" fillId="0" borderId="5" xfId="1" applyFont="1" applyBorder="1" applyAlignment="1" applyProtection="1">
      <alignment wrapText="1"/>
      <protection locked="0"/>
    </xf>
    <xf numFmtId="0" fontId="2" fillId="5" borderId="0" xfId="1" applyFont="1" applyFill="1"/>
    <xf numFmtId="0" fontId="14" fillId="0" borderId="0" xfId="1" applyFont="1"/>
    <xf numFmtId="0" fontId="7" fillId="5" borderId="21" xfId="1" applyNumberFormat="1" applyFont="1" applyFill="1" applyBorder="1" applyAlignment="1" applyProtection="1">
      <alignment horizontal="center" vertical="justify"/>
      <protection locked="0"/>
    </xf>
    <xf numFmtId="0" fontId="7" fillId="5" borderId="8" xfId="1" applyNumberFormat="1" applyFont="1" applyFill="1" applyBorder="1" applyAlignment="1" applyProtection="1">
      <alignment horizontal="center" vertical="justify"/>
      <protection locked="0"/>
    </xf>
    <xf numFmtId="0" fontId="7" fillId="5" borderId="14" xfId="1" applyNumberFormat="1" applyFont="1" applyFill="1" applyBorder="1" applyAlignment="1" applyProtection="1">
      <alignment horizontal="center" vertical="justify"/>
      <protection locked="0"/>
    </xf>
    <xf numFmtId="0" fontId="7" fillId="5" borderId="32" xfId="1" applyNumberFormat="1" applyFont="1" applyFill="1" applyBorder="1" applyAlignment="1" applyProtection="1">
      <alignment horizontal="center" vertical="justify"/>
      <protection locked="0"/>
    </xf>
    <xf numFmtId="0" fontId="5" fillId="5" borderId="21" xfId="1" applyFont="1" applyFill="1" applyBorder="1" applyAlignment="1" applyProtection="1">
      <alignment wrapText="1"/>
      <protection locked="0"/>
    </xf>
    <xf numFmtId="0" fontId="14" fillId="5" borderId="0" xfId="1" applyFont="1" applyFill="1"/>
    <xf numFmtId="164" fontId="5" fillId="0" borderId="31" xfId="1" applyNumberFormat="1" applyFont="1" applyBorder="1" applyAlignment="1">
      <alignment horizontal="center"/>
    </xf>
    <xf numFmtId="0" fontId="7" fillId="5" borderId="50" xfId="1" applyNumberFormat="1" applyFont="1" applyFill="1" applyBorder="1" applyAlignment="1" applyProtection="1">
      <alignment horizontal="center" vertical="justify"/>
      <protection locked="0"/>
    </xf>
    <xf numFmtId="0" fontId="7" fillId="5" borderId="51" xfId="1" applyNumberFormat="1" applyFont="1" applyFill="1" applyBorder="1" applyAlignment="1" applyProtection="1">
      <alignment horizontal="center" vertical="justify"/>
      <protection locked="0"/>
    </xf>
    <xf numFmtId="0" fontId="7" fillId="5" borderId="52" xfId="1" applyNumberFormat="1" applyFont="1" applyFill="1" applyBorder="1" applyAlignment="1" applyProtection="1">
      <alignment horizontal="center" vertical="justify"/>
      <protection locked="0"/>
    </xf>
    <xf numFmtId="0" fontId="7" fillId="5" borderId="53" xfId="1" applyNumberFormat="1" applyFont="1" applyFill="1" applyBorder="1" applyAlignment="1" applyProtection="1">
      <alignment horizontal="center" vertical="justify"/>
      <protection locked="0"/>
    </xf>
    <xf numFmtId="0" fontId="5" fillId="5" borderId="50" xfId="1" applyFont="1" applyFill="1" applyBorder="1" applyAlignment="1" applyProtection="1">
      <alignment wrapText="1"/>
      <protection locked="0"/>
    </xf>
    <xf numFmtId="2" fontId="6" fillId="0" borderId="44" xfId="1" applyNumberFormat="1" applyFont="1" applyBorder="1" applyAlignment="1">
      <alignment horizontal="center"/>
    </xf>
    <xf numFmtId="0" fontId="6" fillId="2" borderId="54" xfId="1" applyNumberFormat="1" applyFont="1" applyFill="1" applyBorder="1" applyAlignment="1">
      <alignment horizontal="center"/>
    </xf>
    <xf numFmtId="0" fontId="6" fillId="0" borderId="6" xfId="1" applyNumberFormat="1" applyFont="1" applyBorder="1" applyAlignment="1" applyProtection="1">
      <alignment horizontal="center"/>
      <protection locked="0"/>
    </xf>
    <xf numFmtId="0" fontId="6" fillId="0" borderId="55" xfId="1" applyNumberFormat="1" applyFont="1" applyBorder="1" applyAlignment="1" applyProtection="1">
      <alignment horizontal="center"/>
      <protection locked="0"/>
    </xf>
    <xf numFmtId="0" fontId="6" fillId="0" borderId="22" xfId="1" applyNumberFormat="1" applyFont="1" applyBorder="1" applyAlignment="1" applyProtection="1">
      <alignment horizontal="center"/>
      <protection locked="0"/>
    </xf>
    <xf numFmtId="0" fontId="6" fillId="0" borderId="56" xfId="1" applyNumberFormat="1" applyFont="1" applyBorder="1" applyAlignment="1" applyProtection="1">
      <alignment horizontal="center"/>
      <protection locked="0"/>
    </xf>
    <xf numFmtId="0" fontId="6" fillId="0" borderId="57" xfId="1" applyFont="1" applyBorder="1" applyAlignment="1"/>
    <xf numFmtId="0" fontId="6" fillId="0" borderId="58" xfId="1" applyFont="1" applyBorder="1" applyAlignment="1"/>
    <xf numFmtId="0" fontId="6" fillId="0" borderId="59" xfId="1" applyFont="1" applyBorder="1" applyAlignment="1"/>
    <xf numFmtId="2" fontId="6" fillId="0" borderId="34" xfId="1" applyNumberFormat="1" applyFont="1" applyBorder="1" applyAlignment="1">
      <alignment horizontal="center" vertical="center"/>
    </xf>
    <xf numFmtId="0" fontId="5" fillId="2" borderId="13" xfId="1" applyFont="1" applyFill="1" applyBorder="1" applyAlignment="1">
      <alignment horizontal="center" vertical="center"/>
    </xf>
    <xf numFmtId="0" fontId="5" fillId="0" borderId="10" xfId="1" applyFont="1" applyBorder="1" applyAlignment="1" applyProtection="1">
      <alignment horizontal="center" vertical="center"/>
      <protection locked="0"/>
    </xf>
    <xf numFmtId="49" fontId="5" fillId="0" borderId="24" xfId="1" applyNumberFormat="1" applyFont="1" applyBorder="1" applyAlignment="1" applyProtection="1">
      <alignment horizontal="center"/>
      <protection locked="0"/>
    </xf>
    <xf numFmtId="49" fontId="5" fillId="0" borderId="27" xfId="1" applyNumberFormat="1" applyFont="1" applyBorder="1" applyAlignment="1" applyProtection="1">
      <alignment horizontal="center"/>
      <protection locked="0"/>
    </xf>
    <xf numFmtId="49" fontId="5" fillId="0" borderId="25" xfId="1" applyNumberFormat="1" applyFont="1" applyBorder="1" applyAlignment="1" applyProtection="1">
      <alignment horizontal="center"/>
      <protection locked="0"/>
    </xf>
    <xf numFmtId="0" fontId="5" fillId="0" borderId="27" xfId="1" applyFont="1" applyBorder="1" applyAlignment="1" applyProtection="1">
      <alignment horizontal="center" vertical="center"/>
      <protection locked="0"/>
    </xf>
    <xf numFmtId="49" fontId="15" fillId="0" borderId="24" xfId="1" applyNumberFormat="1" applyFont="1" applyBorder="1" applyAlignment="1" applyProtection="1">
      <alignment horizontal="center" vertical="center"/>
      <protection locked="0"/>
    </xf>
    <xf numFmtId="0" fontId="5" fillId="0" borderId="25" xfId="1" applyFont="1" applyBorder="1" applyAlignment="1" applyProtection="1">
      <alignment horizontal="center" vertical="center"/>
      <protection locked="0"/>
    </xf>
    <xf numFmtId="0" fontId="5" fillId="0" borderId="29" xfId="1" applyFont="1" applyBorder="1" applyAlignment="1">
      <alignment vertical="center"/>
    </xf>
    <xf numFmtId="0" fontId="5" fillId="0" borderId="28" xfId="1" applyFont="1" applyBorder="1" applyAlignment="1">
      <alignment vertical="center"/>
    </xf>
    <xf numFmtId="0" fontId="5" fillId="0" borderId="59" xfId="1" applyFont="1" applyBorder="1" applyAlignment="1">
      <alignment vertical="center"/>
    </xf>
    <xf numFmtId="0" fontId="5" fillId="0" borderId="39" xfId="1" applyFont="1" applyBorder="1" applyAlignment="1">
      <alignment horizontal="center"/>
    </xf>
    <xf numFmtId="0" fontId="5" fillId="0" borderId="59" xfId="1" applyFont="1" applyBorder="1" applyAlignment="1">
      <alignment horizontal="center"/>
    </xf>
    <xf numFmtId="0" fontId="5" fillId="0" borderId="25" xfId="1" applyFont="1" applyBorder="1" applyAlignment="1">
      <alignment horizontal="center"/>
    </xf>
    <xf numFmtId="2" fontId="6" fillId="0" borderId="37" xfId="1" applyNumberFormat="1" applyFont="1" applyBorder="1" applyAlignment="1">
      <alignment horizontal="center" vertical="center" textRotation="90" wrapText="1" readingOrder="1"/>
    </xf>
    <xf numFmtId="0" fontId="5" fillId="2" borderId="60" xfId="1" applyFont="1" applyFill="1" applyBorder="1" applyAlignment="1">
      <alignment horizontal="center" vertical="center" textRotation="90" wrapText="1" readingOrder="1"/>
    </xf>
    <xf numFmtId="0" fontId="6" fillId="0" borderId="0" xfId="1" applyFont="1" applyBorder="1" applyAlignment="1">
      <alignment horizontal="center" vertical="center" textRotation="90" wrapText="1"/>
    </xf>
    <xf numFmtId="49" fontId="16" fillId="0" borderId="17" xfId="1" applyNumberFormat="1" applyFont="1" applyBorder="1" applyAlignment="1" applyProtection="1">
      <alignment horizontal="center" vertical="center" textRotation="90" wrapText="1"/>
      <protection locked="0"/>
    </xf>
    <xf numFmtId="49" fontId="16" fillId="0" borderId="18" xfId="1" applyNumberFormat="1" applyFont="1" applyBorder="1" applyAlignment="1" applyProtection="1">
      <alignment horizontal="center" vertical="center" textRotation="90" wrapText="1"/>
      <protection locked="0"/>
    </xf>
    <xf numFmtId="49" fontId="16" fillId="0" borderId="20" xfId="1" applyNumberFormat="1" applyFont="1" applyBorder="1" applyAlignment="1" applyProtection="1">
      <alignment horizontal="center" vertical="center" textRotation="90" wrapText="1"/>
      <protection locked="0"/>
    </xf>
    <xf numFmtId="49" fontId="16" fillId="2" borderId="20" xfId="1" applyNumberFormat="1" applyFont="1" applyFill="1" applyBorder="1" applyAlignment="1" applyProtection="1">
      <alignment horizontal="center" vertical="center" textRotation="90" wrapText="1"/>
      <protection locked="0"/>
    </xf>
    <xf numFmtId="0" fontId="5" fillId="0" borderId="5" xfId="1" applyFont="1" applyBorder="1" applyAlignment="1">
      <alignment vertical="center" textRotation="90"/>
    </xf>
    <xf numFmtId="0" fontId="5" fillId="0" borderId="7" xfId="1" applyFont="1" applyBorder="1"/>
    <xf numFmtId="0" fontId="5" fillId="0" borderId="23" xfId="1" applyFont="1" applyBorder="1" applyAlignment="1">
      <alignment horizontal="center"/>
    </xf>
    <xf numFmtId="0" fontId="17" fillId="0" borderId="0" xfId="1" applyFont="1"/>
    <xf numFmtId="0" fontId="6" fillId="0" borderId="0" xfId="1" applyFont="1" applyBorder="1"/>
    <xf numFmtId="0" fontId="5" fillId="0" borderId="0" xfId="1" applyFont="1" applyBorder="1" applyAlignment="1">
      <alignment horizontal="center"/>
    </xf>
    <xf numFmtId="0" fontId="17" fillId="0" borderId="0" xfId="1" applyFont="1" applyAlignment="1">
      <alignment horizontal="center"/>
    </xf>
    <xf numFmtId="2" fontId="5" fillId="0" borderId="0" xfId="1" applyNumberFormat="1" applyFont="1" applyBorder="1" applyAlignment="1">
      <alignment horizontal="center"/>
    </xf>
    <xf numFmtId="0" fontId="17" fillId="0" borderId="0" xfId="1" applyFont="1" applyAlignment="1">
      <alignment vertical="top"/>
    </xf>
    <xf numFmtId="0" fontId="6" fillId="0" borderId="0" xfId="1" applyFont="1" applyBorder="1" applyAlignment="1"/>
    <xf numFmtId="0" fontId="5" fillId="0" borderId="0" xfId="1" applyFont="1" applyBorder="1" applyAlignment="1" applyProtection="1">
      <protection locked="0"/>
    </xf>
    <xf numFmtId="0" fontId="19" fillId="0" borderId="0" xfId="1" applyFont="1"/>
    <xf numFmtId="0" fontId="5" fillId="0" borderId="0" xfId="1" applyFont="1" applyBorder="1" applyAlignment="1" applyProtection="1">
      <alignment horizontal="center"/>
      <protection locked="0"/>
    </xf>
    <xf numFmtId="0" fontId="5" fillId="0" borderId="0" xfId="1" applyFont="1" applyBorder="1" applyAlignment="1">
      <alignment horizontal="center" vertical="top"/>
    </xf>
    <xf numFmtId="0" fontId="5" fillId="0" borderId="0" xfId="1" applyFont="1" applyBorder="1" applyAlignment="1">
      <alignment horizontal="right" vertical="top"/>
    </xf>
    <xf numFmtId="0" fontId="5" fillId="0" borderId="0" xfId="1" applyFont="1" applyAlignment="1">
      <alignment horizontal="right" vertical="top"/>
    </xf>
    <xf numFmtId="0" fontId="19" fillId="0" borderId="0" xfId="1" applyFont="1" applyAlignment="1">
      <alignment vertical="top"/>
    </xf>
    <xf numFmtId="0" fontId="19" fillId="0" borderId="0" xfId="1" applyFont="1" applyAlignment="1"/>
    <xf numFmtId="0" fontId="5" fillId="0" borderId="0" xfId="1" applyFont="1" applyFill="1" applyBorder="1"/>
    <xf numFmtId="0" fontId="9" fillId="0" borderId="0" xfId="2"/>
    <xf numFmtId="0" fontId="20" fillId="4" borderId="0" xfId="2" applyFont="1" applyFill="1"/>
    <xf numFmtId="0" fontId="9" fillId="3" borderId="0" xfId="2" applyFill="1"/>
    <xf numFmtId="0" fontId="21" fillId="0" borderId="0" xfId="2" applyFont="1"/>
    <xf numFmtId="0" fontId="22" fillId="0" borderId="0" xfId="2" applyFont="1"/>
    <xf numFmtId="0" fontId="23" fillId="0" borderId="0" xfId="2" applyFont="1"/>
    <xf numFmtId="4" fontId="24" fillId="0" borderId="6" xfId="2" applyNumberFormat="1" applyFont="1" applyBorder="1" applyAlignment="1">
      <alignment horizontal="center"/>
    </xf>
    <xf numFmtId="2" fontId="23" fillId="0" borderId="0" xfId="2" applyNumberFormat="1" applyFont="1"/>
    <xf numFmtId="0" fontId="25" fillId="4" borderId="0" xfId="2" applyFont="1" applyFill="1"/>
    <xf numFmtId="0" fontId="23" fillId="3" borderId="0" xfId="2" applyFont="1" applyFill="1"/>
    <xf numFmtId="0" fontId="26" fillId="0" borderId="0" xfId="2" applyFont="1"/>
    <xf numFmtId="0" fontId="27" fillId="0" borderId="0" xfId="2" applyFont="1"/>
    <xf numFmtId="0" fontId="20" fillId="6" borderId="0" xfId="2" applyFont="1" applyFill="1"/>
    <xf numFmtId="4" fontId="28" fillId="7" borderId="4" xfId="2" applyNumberFormat="1" applyFont="1" applyFill="1" applyBorder="1" applyAlignment="1"/>
    <xf numFmtId="0" fontId="29" fillId="6" borderId="0" xfId="2" applyFont="1" applyFill="1"/>
    <xf numFmtId="4" fontId="9" fillId="8" borderId="7" xfId="2" applyNumberFormat="1" applyFill="1" applyBorder="1" applyAlignment="1"/>
    <xf numFmtId="165" fontId="9" fillId="0" borderId="1" xfId="2" applyNumberFormat="1" applyBorder="1"/>
    <xf numFmtId="2" fontId="9" fillId="0" borderId="1" xfId="2" applyNumberFormat="1" applyBorder="1"/>
    <xf numFmtId="0" fontId="22" fillId="3" borderId="1" xfId="2" applyFont="1" applyFill="1" applyBorder="1"/>
    <xf numFmtId="4" fontId="23" fillId="8" borderId="7" xfId="2" applyNumberFormat="1" applyFont="1" applyFill="1" applyBorder="1" applyAlignment="1"/>
    <xf numFmtId="0" fontId="25" fillId="0" borderId="1" xfId="2" applyFont="1" applyBorder="1" applyAlignment="1">
      <alignment horizontal="center"/>
    </xf>
    <xf numFmtId="0" fontId="25" fillId="0" borderId="1" xfId="2" applyNumberFormat="1" applyFont="1" applyBorder="1" applyAlignment="1">
      <alignment horizontal="center"/>
    </xf>
    <xf numFmtId="0" fontId="31" fillId="3" borderId="1" xfId="2" applyFont="1" applyFill="1" applyBorder="1" applyAlignment="1">
      <alignment horizontal="center" vertical="center"/>
    </xf>
    <xf numFmtId="166" fontId="23" fillId="8" borderId="7" xfId="2" applyNumberFormat="1" applyFont="1" applyFill="1" applyBorder="1" applyAlignment="1"/>
    <xf numFmtId="165" fontId="32" fillId="0" borderId="1" xfId="2" applyNumberFormat="1" applyFont="1" applyBorder="1"/>
    <xf numFmtId="0" fontId="27" fillId="0" borderId="0" xfId="2" applyFont="1" applyBorder="1"/>
    <xf numFmtId="0" fontId="27" fillId="0" borderId="0" xfId="2" applyFont="1" applyBorder="1" applyAlignment="1">
      <alignment horizontal="center"/>
    </xf>
    <xf numFmtId="0" fontId="27" fillId="0" borderId="0" xfId="2" applyFont="1" applyBorder="1" applyAlignment="1">
      <alignment horizontal="center" wrapText="1"/>
    </xf>
    <xf numFmtId="0" fontId="27" fillId="0" borderId="0" xfId="2" applyFont="1" applyBorder="1" applyAlignment="1">
      <alignment horizontal="left" wrapText="1"/>
    </xf>
    <xf numFmtId="0" fontId="27" fillId="0" borderId="69" xfId="2" applyFont="1" applyBorder="1" applyAlignment="1">
      <alignment horizontal="center" wrapText="1"/>
    </xf>
    <xf numFmtId="0" fontId="27" fillId="0" borderId="66" xfId="2" applyFont="1" applyBorder="1" applyAlignment="1">
      <alignment horizontal="center" wrapText="1"/>
    </xf>
    <xf numFmtId="0" fontId="27" fillId="0" borderId="68" xfId="2" applyFont="1" applyBorder="1" applyAlignment="1">
      <alignment horizontal="center" wrapText="1"/>
    </xf>
    <xf numFmtId="0" fontId="27" fillId="0" borderId="68" xfId="2" applyFont="1" applyBorder="1" applyAlignment="1">
      <alignment horizontal="center"/>
    </xf>
    <xf numFmtId="0" fontId="27" fillId="0" borderId="69" xfId="2" applyFont="1" applyBorder="1" applyAlignment="1">
      <alignment horizontal="center"/>
    </xf>
    <xf numFmtId="0" fontId="27" fillId="0" borderId="66" xfId="2" applyFont="1" applyBorder="1" applyAlignment="1">
      <alignment horizontal="center"/>
    </xf>
    <xf numFmtId="0" fontId="27" fillId="0" borderId="68" xfId="2" applyFont="1" applyBorder="1" applyAlignment="1">
      <alignment horizontal="left" wrapText="1"/>
    </xf>
    <xf numFmtId="0" fontId="27" fillId="0" borderId="69" xfId="2" applyFont="1" applyBorder="1" applyAlignment="1">
      <alignment horizontal="left" wrapText="1"/>
    </xf>
    <xf numFmtId="164" fontId="25" fillId="0" borderId="1" xfId="2" applyNumberFormat="1" applyFont="1" applyBorder="1" applyAlignment="1">
      <alignment horizontal="center"/>
    </xf>
    <xf numFmtId="2" fontId="25" fillId="0" borderId="1" xfId="2" applyNumberFormat="1" applyFont="1" applyBorder="1" applyAlignment="1">
      <alignment horizontal="center"/>
    </xf>
    <xf numFmtId="0" fontId="27" fillId="0" borderId="67" xfId="2" applyFont="1" applyBorder="1" applyAlignment="1">
      <alignment horizontal="center" wrapText="1"/>
    </xf>
    <xf numFmtId="0" fontId="27" fillId="0" borderId="67" xfId="2" applyFont="1" applyBorder="1" applyAlignment="1">
      <alignment horizontal="center"/>
    </xf>
    <xf numFmtId="49" fontId="27" fillId="0" borderId="67" xfId="2" applyNumberFormat="1" applyFont="1" applyBorder="1" applyAlignment="1">
      <alignment horizontal="center"/>
    </xf>
    <xf numFmtId="0" fontId="27" fillId="0" borderId="67" xfId="2" applyFont="1" applyFill="1" applyBorder="1" applyAlignment="1">
      <alignment horizontal="center"/>
    </xf>
    <xf numFmtId="0" fontId="27" fillId="0" borderId="66" xfId="2" applyFont="1" applyBorder="1" applyAlignment="1">
      <alignment horizontal="center" vertical="center"/>
    </xf>
    <xf numFmtId="0" fontId="27" fillId="0" borderId="67" xfId="2" applyFont="1" applyFill="1" applyBorder="1" applyAlignment="1">
      <alignment horizontal="center" vertical="top" wrapText="1"/>
    </xf>
    <xf numFmtId="0" fontId="27" fillId="0" borderId="67" xfId="2" applyFont="1" applyBorder="1" applyAlignment="1">
      <alignment horizontal="center" vertical="top" wrapText="1"/>
    </xf>
    <xf numFmtId="0" fontId="27" fillId="0" borderId="68" xfId="2" applyFont="1" applyBorder="1" applyAlignment="1">
      <alignment horizontal="center" vertical="center"/>
    </xf>
    <xf numFmtId="0" fontId="22" fillId="0" borderId="67" xfId="2" applyFont="1" applyFill="1" applyBorder="1" applyAlignment="1">
      <alignment horizontal="center" vertical="top" wrapText="1"/>
    </xf>
    <xf numFmtId="0" fontId="22" fillId="0" borderId="67" xfId="2" applyFont="1" applyBorder="1" applyAlignment="1">
      <alignment horizontal="center" vertical="top" wrapText="1"/>
    </xf>
    <xf numFmtId="0" fontId="27" fillId="0" borderId="70" xfId="2" applyFont="1" applyBorder="1" applyAlignment="1">
      <alignment horizontal="center" wrapText="1"/>
    </xf>
    <xf numFmtId="0" fontId="27" fillId="0" borderId="71" xfId="2" applyFont="1" applyBorder="1" applyAlignment="1">
      <alignment horizontal="center"/>
    </xf>
    <xf numFmtId="49" fontId="27" fillId="0" borderId="71" xfId="2" applyNumberFormat="1" applyFont="1" applyBorder="1" applyAlignment="1">
      <alignment horizontal="center"/>
    </xf>
    <xf numFmtId="0" fontId="27" fillId="0" borderId="72" xfId="2" applyFont="1" applyBorder="1" applyAlignment="1">
      <alignment horizontal="left" wrapText="1"/>
    </xf>
    <xf numFmtId="0" fontId="22" fillId="0" borderId="0" xfId="2" applyFont="1" applyBorder="1"/>
    <xf numFmtId="164" fontId="9" fillId="0" borderId="1" xfId="2" applyNumberFormat="1" applyBorder="1"/>
    <xf numFmtId="0" fontId="34" fillId="0" borderId="0" xfId="2" applyFont="1"/>
    <xf numFmtId="0" fontId="35" fillId="0" borderId="0" xfId="2" applyFont="1"/>
    <xf numFmtId="0" fontId="27" fillId="0" borderId="0" xfId="2" applyFont="1" applyFill="1" applyBorder="1" applyAlignment="1">
      <alignment horizontal="center"/>
    </xf>
    <xf numFmtId="0" fontId="25" fillId="2" borderId="1" xfId="2" applyFont="1" applyFill="1" applyBorder="1" applyAlignment="1">
      <alignment horizontal="center"/>
    </xf>
    <xf numFmtId="2" fontId="9" fillId="2" borderId="1" xfId="2" applyNumberFormat="1" applyFill="1" applyBorder="1"/>
    <xf numFmtId="165" fontId="9" fillId="2" borderId="1" xfId="2" applyNumberFormat="1" applyFill="1" applyBorder="1"/>
    <xf numFmtId="165" fontId="25" fillId="0" borderId="1" xfId="2" applyNumberFormat="1" applyFont="1" applyBorder="1" applyAlignment="1">
      <alignment horizontal="center"/>
    </xf>
    <xf numFmtId="0" fontId="27" fillId="0" borderId="68" xfId="2" applyFont="1" applyFill="1" applyBorder="1" applyAlignment="1">
      <alignment horizontal="center"/>
    </xf>
    <xf numFmtId="0" fontId="27" fillId="0" borderId="69" xfId="2" applyFont="1" applyFill="1" applyBorder="1" applyAlignment="1">
      <alignment horizontal="center"/>
    </xf>
    <xf numFmtId="0" fontId="27" fillId="0" borderId="66" xfId="2" applyFont="1" applyFill="1" applyBorder="1" applyAlignment="1">
      <alignment horizontal="center"/>
    </xf>
    <xf numFmtId="1" fontId="25" fillId="0" borderId="1" xfId="2" applyNumberFormat="1" applyFont="1" applyBorder="1" applyAlignment="1">
      <alignment horizontal="center"/>
    </xf>
    <xf numFmtId="0" fontId="27" fillId="0" borderId="69" xfId="2" applyFont="1" applyFill="1" applyBorder="1" applyAlignment="1">
      <alignment horizontal="center" wrapText="1"/>
    </xf>
    <xf numFmtId="0" fontId="27" fillId="0" borderId="66" xfId="2" applyFont="1" applyFill="1" applyBorder="1" applyAlignment="1">
      <alignment horizontal="center" wrapText="1"/>
    </xf>
    <xf numFmtId="0" fontId="27" fillId="0" borderId="68" xfId="2" applyFont="1" applyFill="1" applyBorder="1" applyAlignment="1">
      <alignment horizontal="center" wrapText="1"/>
    </xf>
    <xf numFmtId="0" fontId="27" fillId="0" borderId="68" xfId="2" applyFont="1" applyFill="1" applyBorder="1" applyAlignment="1">
      <alignment horizontal="left" wrapText="1"/>
    </xf>
    <xf numFmtId="0" fontId="27" fillId="0" borderId="69" xfId="2" applyFont="1" applyFill="1" applyBorder="1" applyAlignment="1">
      <alignment horizontal="left" wrapText="1"/>
    </xf>
    <xf numFmtId="0" fontId="27" fillId="0" borderId="66" xfId="2" applyFont="1" applyFill="1" applyBorder="1" applyAlignment="1">
      <alignment horizontal="left" wrapText="1"/>
    </xf>
    <xf numFmtId="0" fontId="27" fillId="0" borderId="68" xfId="2" applyFont="1" applyFill="1" applyBorder="1" applyAlignment="1">
      <alignment horizontal="center" vertical="top" wrapText="1"/>
    </xf>
    <xf numFmtId="0" fontId="27" fillId="0" borderId="69" xfId="2" applyFont="1" applyFill="1" applyBorder="1" applyAlignment="1">
      <alignment horizontal="center" vertical="top" wrapText="1"/>
    </xf>
    <xf numFmtId="0" fontId="27" fillId="0" borderId="66" xfId="2" applyFont="1" applyFill="1" applyBorder="1" applyAlignment="1">
      <alignment horizontal="center" vertical="top" wrapText="1"/>
    </xf>
    <xf numFmtId="0" fontId="27" fillId="0" borderId="68" xfId="2" applyFont="1" applyBorder="1" applyAlignment="1">
      <alignment horizontal="center" vertical="top" wrapText="1"/>
    </xf>
    <xf numFmtId="0" fontId="27" fillId="0" borderId="69" xfId="2" applyFont="1" applyBorder="1" applyAlignment="1">
      <alignment horizontal="center" vertical="top" wrapText="1"/>
    </xf>
    <xf numFmtId="0" fontId="27" fillId="0" borderId="66" xfId="2" applyFont="1" applyBorder="1" applyAlignment="1">
      <alignment horizontal="center" vertical="top" wrapText="1"/>
    </xf>
    <xf numFmtId="0" fontId="27" fillId="0" borderId="69" xfId="2" applyFont="1" applyBorder="1" applyAlignment="1">
      <alignment horizontal="center" vertical="center"/>
    </xf>
    <xf numFmtId="0" fontId="22" fillId="0" borderId="66" xfId="2" applyFont="1" applyFill="1" applyBorder="1" applyAlignment="1">
      <alignment horizontal="center" wrapText="1"/>
    </xf>
    <xf numFmtId="0" fontId="22" fillId="0" borderId="67" xfId="2" applyFont="1" applyFill="1" applyBorder="1" applyAlignment="1">
      <alignment horizontal="center" wrapText="1"/>
    </xf>
    <xf numFmtId="0" fontId="22" fillId="0" borderId="67" xfId="2" applyFont="1" applyFill="1" applyBorder="1" applyAlignment="1">
      <alignment horizontal="left" wrapText="1"/>
    </xf>
    <xf numFmtId="49" fontId="27" fillId="0" borderId="66" xfId="2" applyNumberFormat="1" applyFont="1" applyFill="1" applyBorder="1" applyAlignment="1">
      <alignment horizontal="center" wrapText="1"/>
    </xf>
    <xf numFmtId="49" fontId="27" fillId="0" borderId="67" xfId="2" applyNumberFormat="1" applyFont="1" applyFill="1" applyBorder="1" applyAlignment="1">
      <alignment horizontal="center" wrapText="1"/>
    </xf>
    <xf numFmtId="49" fontId="22" fillId="0" borderId="66" xfId="2" applyNumberFormat="1" applyFont="1" applyFill="1" applyBorder="1" applyAlignment="1">
      <alignment horizontal="center" wrapText="1"/>
    </xf>
    <xf numFmtId="49" fontId="22" fillId="0" borderId="67" xfId="2" applyNumberFormat="1" applyFont="1" applyFill="1" applyBorder="1" applyAlignment="1">
      <alignment horizontal="center" wrapText="1"/>
    </xf>
    <xf numFmtId="2" fontId="32" fillId="0" borderId="1" xfId="2" applyNumberFormat="1" applyFont="1" applyBorder="1"/>
    <xf numFmtId="49" fontId="27" fillId="0" borderId="0" xfId="2" applyNumberFormat="1" applyFont="1" applyFill="1" applyBorder="1" applyAlignment="1">
      <alignment horizontal="center" vertical="center"/>
    </xf>
    <xf numFmtId="0" fontId="27" fillId="0" borderId="0" xfId="2" applyFont="1" applyAlignment="1">
      <alignment vertical="center"/>
    </xf>
    <xf numFmtId="0" fontId="27" fillId="0" borderId="0" xfId="2" applyFont="1" applyFill="1" applyBorder="1" applyAlignment="1">
      <alignment horizontal="left" vertical="center"/>
    </xf>
    <xf numFmtId="0" fontId="22" fillId="0" borderId="0" xfId="2" applyFont="1" applyAlignment="1">
      <alignment vertical="center"/>
    </xf>
    <xf numFmtId="49" fontId="27" fillId="0" borderId="75" xfId="2" applyNumberFormat="1" applyFont="1" applyFill="1" applyBorder="1" applyAlignment="1">
      <alignment horizontal="center"/>
    </xf>
    <xf numFmtId="49" fontId="27" fillId="0" borderId="76" xfId="2" applyNumberFormat="1" applyFont="1" applyFill="1" applyBorder="1" applyAlignment="1">
      <alignment horizontal="center"/>
    </xf>
    <xf numFmtId="0" fontId="27" fillId="0" borderId="69" xfId="2" applyFont="1" applyFill="1" applyBorder="1" applyAlignment="1">
      <alignment horizontal="left"/>
    </xf>
    <xf numFmtId="0" fontId="27" fillId="0" borderId="0" xfId="2" applyFont="1" applyFill="1" applyBorder="1" applyAlignment="1">
      <alignment horizontal="left"/>
    </xf>
    <xf numFmtId="0" fontId="25" fillId="0" borderId="0" xfId="2" applyFont="1" applyAlignment="1">
      <alignment horizontal="center"/>
    </xf>
    <xf numFmtId="49" fontId="31" fillId="0" borderId="77" xfId="2" applyNumberFormat="1" applyFont="1" applyFill="1" applyBorder="1" applyAlignment="1">
      <alignment horizontal="center"/>
    </xf>
    <xf numFmtId="49" fontId="31" fillId="0" borderId="78" xfId="2" applyNumberFormat="1" applyFont="1" applyFill="1" applyBorder="1" applyAlignment="1">
      <alignment horizontal="center"/>
    </xf>
    <xf numFmtId="0" fontId="31" fillId="0" borderId="0" xfId="2" applyFont="1" applyAlignment="1">
      <alignment horizontal="center"/>
    </xf>
    <xf numFmtId="0" fontId="31" fillId="0" borderId="79" xfId="2" applyFont="1" applyFill="1" applyBorder="1" applyAlignment="1">
      <alignment horizontal="center"/>
    </xf>
    <xf numFmtId="0" fontId="31" fillId="0" borderId="0" xfId="2" applyFont="1" applyFill="1" applyBorder="1" applyAlignment="1">
      <alignment horizontal="center"/>
    </xf>
    <xf numFmtId="0" fontId="36" fillId="9" borderId="0" xfId="2" applyFont="1" applyFill="1" applyAlignment="1">
      <alignment horizontal="center"/>
    </xf>
    <xf numFmtId="0" fontId="9" fillId="3" borderId="1" xfId="2" applyFill="1" applyBorder="1"/>
    <xf numFmtId="0" fontId="36" fillId="9" borderId="1" xfId="2" applyFont="1" applyFill="1" applyBorder="1" applyAlignment="1">
      <alignment horizontal="center"/>
    </xf>
    <xf numFmtId="0" fontId="38" fillId="9" borderId="0" xfId="2" applyFont="1" applyFill="1" applyAlignment="1">
      <alignment horizontal="center"/>
    </xf>
    <xf numFmtId="0" fontId="9" fillId="6" borderId="0" xfId="2" applyFill="1"/>
    <xf numFmtId="1" fontId="9" fillId="3" borderId="8" xfId="2" applyNumberFormat="1" applyFill="1" applyBorder="1" applyAlignment="1">
      <alignment horizontal="center"/>
    </xf>
    <xf numFmtId="165" fontId="9" fillId="6" borderId="1" xfId="2" applyNumberFormat="1" applyFill="1" applyBorder="1"/>
    <xf numFmtId="0" fontId="22" fillId="6" borderId="0" xfId="2" applyFont="1" applyFill="1"/>
    <xf numFmtId="2" fontId="23" fillId="3" borderId="1" xfId="2" applyNumberFormat="1" applyFont="1" applyFill="1" applyBorder="1" applyAlignment="1"/>
    <xf numFmtId="49" fontId="31" fillId="0" borderId="0" xfId="2" applyNumberFormat="1" applyFont="1" applyFill="1" applyBorder="1" applyAlignment="1">
      <alignment horizontal="center"/>
    </xf>
    <xf numFmtId="0" fontId="39" fillId="0" borderId="0" xfId="2" applyFont="1" applyAlignment="1">
      <alignment horizontal="center"/>
    </xf>
    <xf numFmtId="49" fontId="39" fillId="0" borderId="0" xfId="2" applyNumberFormat="1" applyFont="1" applyFill="1" applyBorder="1" applyAlignment="1">
      <alignment horizontal="center"/>
    </xf>
    <xf numFmtId="0" fontId="39" fillId="0" borderId="0" xfId="2" applyFont="1" applyBorder="1" applyAlignment="1">
      <alignment horizontal="center"/>
    </xf>
    <xf numFmtId="49" fontId="38" fillId="9" borderId="0" xfId="2" applyNumberFormat="1" applyFont="1" applyFill="1" applyBorder="1" applyAlignment="1">
      <alignment horizontal="center"/>
    </xf>
    <xf numFmtId="0" fontId="40" fillId="9" borderId="0" xfId="2" applyFont="1" applyFill="1" applyAlignment="1">
      <alignment horizontal="center"/>
    </xf>
    <xf numFmtId="49" fontId="40" fillId="9" borderId="0" xfId="2" applyNumberFormat="1" applyFont="1" applyFill="1" applyBorder="1" applyAlignment="1">
      <alignment horizontal="center"/>
    </xf>
    <xf numFmtId="0" fontId="40" fillId="9" borderId="0" xfId="2" applyFont="1" applyFill="1" applyBorder="1" applyAlignment="1">
      <alignment horizontal="center"/>
    </xf>
    <xf numFmtId="0" fontId="36" fillId="0" borderId="0" xfId="2" applyFont="1" applyAlignment="1">
      <alignment horizontal="center"/>
    </xf>
    <xf numFmtId="167" fontId="36" fillId="0" borderId="1" xfId="2" applyNumberFormat="1" applyFont="1" applyBorder="1" applyAlignment="1">
      <alignment horizontal="center"/>
    </xf>
    <xf numFmtId="0" fontId="38" fillId="0" borderId="0" xfId="2" applyFont="1" applyAlignment="1">
      <alignment horizontal="center"/>
    </xf>
    <xf numFmtId="0" fontId="40" fillId="0" borderId="0" xfId="2" applyFont="1" applyAlignment="1">
      <alignment horizontal="center"/>
    </xf>
    <xf numFmtId="0" fontId="22" fillId="0" borderId="0" xfId="2" applyFont="1" applyAlignment="1">
      <alignment horizontal="right"/>
    </xf>
    <xf numFmtId="0" fontId="38" fillId="0" borderId="0" xfId="2" applyFont="1" applyAlignment="1">
      <alignment horizontal="left"/>
    </xf>
    <xf numFmtId="0" fontId="22" fillId="0" borderId="0" xfId="2" applyFont="1" applyAlignment="1"/>
    <xf numFmtId="0" fontId="40" fillId="0" borderId="0" xfId="2" applyFont="1" applyAlignment="1">
      <alignment horizontal="right"/>
    </xf>
    <xf numFmtId="0" fontId="40" fillId="0" borderId="0" xfId="2" applyFont="1" applyAlignment="1"/>
    <xf numFmtId="0" fontId="5" fillId="0" borderId="26" xfId="1" applyFont="1" applyBorder="1" applyAlignment="1">
      <alignment horizontal="center"/>
    </xf>
    <xf numFmtId="0" fontId="1" fillId="10" borderId="0" xfId="0" applyFont="1" applyFill="1"/>
    <xf numFmtId="0" fontId="42" fillId="11" borderId="0" xfId="0" applyFont="1" applyFill="1"/>
    <xf numFmtId="0" fontId="0" fillId="11" borderId="0" xfId="0" applyFill="1"/>
    <xf numFmtId="0" fontId="1" fillId="10" borderId="1" xfId="0" applyFont="1" applyFill="1" applyBorder="1"/>
    <xf numFmtId="0" fontId="42" fillId="11" borderId="1" xfId="0" applyFont="1" applyFill="1" applyBorder="1"/>
    <xf numFmtId="0" fontId="0" fillId="11" borderId="1" xfId="0" applyFill="1" applyBorder="1"/>
    <xf numFmtId="0" fontId="42" fillId="11" borderId="1" xfId="0" applyNumberFormat="1" applyFont="1" applyFill="1" applyBorder="1"/>
    <xf numFmtId="16" fontId="0" fillId="0" borderId="1" xfId="0" applyNumberFormat="1" applyBorder="1"/>
    <xf numFmtId="0" fontId="0" fillId="11" borderId="1" xfId="0" applyNumberFormat="1" applyFill="1" applyBorder="1"/>
    <xf numFmtId="0" fontId="1" fillId="0" borderId="1" xfId="0" applyFont="1" applyBorder="1"/>
    <xf numFmtId="2" fontId="5" fillId="5" borderId="33" xfId="1" applyNumberFormat="1" applyFont="1" applyFill="1" applyBorder="1" applyAlignment="1">
      <alignment horizontal="center"/>
    </xf>
    <xf numFmtId="2" fontId="5" fillId="5" borderId="1" xfId="1" applyNumberFormat="1" applyFont="1" applyFill="1" applyBorder="1" applyAlignment="1">
      <alignment horizontal="center"/>
    </xf>
    <xf numFmtId="0" fontId="4" fillId="5" borderId="1" xfId="1" applyFont="1" applyFill="1" applyBorder="1" applyAlignment="1">
      <alignment horizontal="center"/>
    </xf>
    <xf numFmtId="164" fontId="5" fillId="0" borderId="48" xfId="1" applyNumberFormat="1" applyFont="1" applyBorder="1" applyAlignment="1">
      <alignment horizontal="center"/>
    </xf>
    <xf numFmtId="0" fontId="5" fillId="0" borderId="0" xfId="1" applyFont="1" applyBorder="1" applyAlignment="1">
      <alignment horizontal="center" vertical="top"/>
    </xf>
    <xf numFmtId="0" fontId="42" fillId="2" borderId="1" xfId="0" applyNumberFormat="1" applyFont="1" applyFill="1" applyBorder="1"/>
    <xf numFmtId="0" fontId="1" fillId="2" borderId="1" xfId="0" applyFont="1" applyFill="1" applyBorder="1"/>
    <xf numFmtId="0" fontId="42" fillId="2" borderId="1" xfId="0" applyFont="1" applyFill="1" applyBorder="1"/>
    <xf numFmtId="164" fontId="5" fillId="0" borderId="23" xfId="1" applyNumberFormat="1" applyFont="1" applyBorder="1" applyAlignment="1">
      <alignment horizontal="center"/>
    </xf>
    <xf numFmtId="165" fontId="9" fillId="3" borderId="1" xfId="2" applyNumberFormat="1" applyFill="1" applyBorder="1" applyAlignment="1"/>
    <xf numFmtId="0" fontId="5" fillId="0" borderId="0" xfId="1" applyFont="1" applyBorder="1" applyAlignment="1">
      <alignment horizontal="center"/>
    </xf>
    <xf numFmtId="0" fontId="44" fillId="0" borderId="0" xfId="4"/>
    <xf numFmtId="0" fontId="0" fillId="0" borderId="0" xfId="0" applyAlignment="1">
      <alignment horizontal="center"/>
    </xf>
    <xf numFmtId="164" fontId="23" fillId="3" borderId="1" xfId="2" applyNumberFormat="1" applyFont="1" applyFill="1" applyBorder="1" applyAlignment="1"/>
    <xf numFmtId="0" fontId="36" fillId="0" borderId="0" xfId="2" applyFont="1"/>
    <xf numFmtId="0" fontId="48" fillId="0" borderId="85" xfId="4" applyFont="1" applyBorder="1" applyAlignment="1">
      <alignment vertical="center" wrapText="1"/>
    </xf>
    <xf numFmtId="0" fontId="49" fillId="0" borderId="85" xfId="4" applyFont="1" applyBorder="1" applyAlignment="1">
      <alignment vertical="center" wrapText="1"/>
    </xf>
    <xf numFmtId="0" fontId="49" fillId="0" borderId="85" xfId="4" applyFont="1" applyBorder="1" applyAlignment="1">
      <alignment horizontal="center" vertical="center" wrapText="1"/>
    </xf>
    <xf numFmtId="0" fontId="49" fillId="0" borderId="87" xfId="4" applyFont="1" applyBorder="1" applyAlignment="1">
      <alignment vertical="center" wrapText="1"/>
    </xf>
    <xf numFmtId="0" fontId="49" fillId="0" borderId="86" xfId="4" applyFont="1" applyBorder="1" applyAlignment="1">
      <alignment vertical="center" wrapText="1"/>
    </xf>
    <xf numFmtId="0" fontId="49" fillId="0" borderId="88" xfId="4" applyFont="1" applyBorder="1" applyAlignment="1">
      <alignment vertical="center" wrapText="1"/>
    </xf>
    <xf numFmtId="164" fontId="49" fillId="0" borderId="85" xfId="4" applyNumberFormat="1" applyFont="1" applyBorder="1" applyAlignment="1">
      <alignment vertical="center" wrapText="1"/>
    </xf>
    <xf numFmtId="164" fontId="49" fillId="0" borderId="84" xfId="4" applyNumberFormat="1" applyFont="1" applyBorder="1" applyAlignment="1">
      <alignment vertical="center" wrapText="1"/>
    </xf>
    <xf numFmtId="49" fontId="48" fillId="0" borderId="85" xfId="4" applyNumberFormat="1" applyFont="1" applyBorder="1" applyAlignment="1">
      <alignment horizontal="right" vertical="center" wrapText="1"/>
    </xf>
    <xf numFmtId="164" fontId="49" fillId="0" borderId="107" xfId="4" applyNumberFormat="1" applyFont="1" applyBorder="1" applyAlignment="1">
      <alignment vertical="center" wrapText="1"/>
    </xf>
    <xf numFmtId="0" fontId="48" fillId="0" borderId="100" xfId="4" applyFont="1" applyBorder="1" applyAlignment="1">
      <alignment vertical="center" wrapText="1"/>
    </xf>
    <xf numFmtId="0" fontId="49" fillId="0" borderId="100" xfId="4" applyFont="1" applyBorder="1" applyAlignment="1">
      <alignment vertical="center" wrapText="1"/>
    </xf>
    <xf numFmtId="0" fontId="49" fillId="0" borderId="100" xfId="4" applyFont="1" applyBorder="1" applyAlignment="1">
      <alignment horizontal="center" vertical="center" wrapText="1"/>
    </xf>
    <xf numFmtId="0" fontId="49" fillId="0" borderId="101" xfId="4" applyFont="1" applyBorder="1" applyAlignment="1">
      <alignment vertical="center" wrapText="1"/>
    </xf>
    <xf numFmtId="0" fontId="49" fillId="0" borderId="62" xfId="4" applyFont="1" applyBorder="1" applyAlignment="1">
      <alignment vertical="center" wrapText="1"/>
    </xf>
    <xf numFmtId="0" fontId="49" fillId="0" borderId="63" xfId="4" applyFont="1" applyBorder="1" applyAlignment="1">
      <alignment vertical="center" wrapText="1"/>
    </xf>
    <xf numFmtId="0" fontId="49" fillId="0" borderId="99" xfId="4" applyFont="1" applyBorder="1" applyAlignment="1">
      <alignment horizontal="center" vertical="center" wrapText="1"/>
    </xf>
    <xf numFmtId="165" fontId="49" fillId="0" borderId="85" xfId="4" applyNumberFormat="1" applyFont="1" applyBorder="1" applyAlignment="1">
      <alignment vertical="center" wrapText="1"/>
    </xf>
    <xf numFmtId="0" fontId="49" fillId="0" borderId="84" xfId="4" applyFont="1" applyBorder="1" applyAlignment="1">
      <alignment vertical="center" wrapText="1"/>
    </xf>
    <xf numFmtId="0" fontId="50" fillId="0" borderId="0" xfId="4" applyFont="1" applyAlignment="1">
      <alignment horizontal="justify" vertical="center"/>
    </xf>
    <xf numFmtId="0" fontId="51" fillId="0" borderId="0" xfId="4" applyFont="1"/>
    <xf numFmtId="2" fontId="49" fillId="0" borderId="84" xfId="4" applyNumberFormat="1" applyFont="1" applyBorder="1" applyAlignment="1">
      <alignment vertical="center" wrapText="1"/>
    </xf>
    <xf numFmtId="0" fontId="48" fillId="0" borderId="87" xfId="4" applyFont="1" applyBorder="1" applyAlignment="1">
      <alignment vertical="center" wrapText="1"/>
    </xf>
    <xf numFmtId="0" fontId="33" fillId="0" borderId="0" xfId="2" applyFont="1"/>
    <xf numFmtId="0" fontId="33" fillId="0" borderId="108" xfId="2" applyFont="1" applyBorder="1"/>
    <xf numFmtId="0" fontId="41" fillId="0" borderId="108" xfId="2" applyFont="1" applyBorder="1"/>
    <xf numFmtId="0" fontId="41" fillId="0" borderId="0" xfId="2" applyFont="1"/>
    <xf numFmtId="0" fontId="33" fillId="0" borderId="0" xfId="2" applyFont="1" applyBorder="1"/>
    <xf numFmtId="0" fontId="33" fillId="0" borderId="0" xfId="2" applyFont="1" applyBorder="1" applyAlignment="1">
      <alignment horizontal="center"/>
    </xf>
    <xf numFmtId="0" fontId="9" fillId="0" borderId="0" xfId="2" applyBorder="1"/>
    <xf numFmtId="0" fontId="33" fillId="0" borderId="1" xfId="2" applyFont="1" applyBorder="1"/>
    <xf numFmtId="0" fontId="33" fillId="0" borderId="63" xfId="2" applyFont="1" applyBorder="1"/>
    <xf numFmtId="0" fontId="33" fillId="0" borderId="64" xfId="2" applyFont="1" applyBorder="1"/>
    <xf numFmtId="0" fontId="33" fillId="0" borderId="16" xfId="2" applyFont="1" applyBorder="1"/>
    <xf numFmtId="0" fontId="33" fillId="0" borderId="109" xfId="2" applyFont="1" applyBorder="1"/>
    <xf numFmtId="0" fontId="33" fillId="0" borderId="110" xfId="2" applyFont="1" applyBorder="1"/>
    <xf numFmtId="0" fontId="33" fillId="0" borderId="111" xfId="2" applyFont="1" applyBorder="1"/>
    <xf numFmtId="0" fontId="33" fillId="0" borderId="112" xfId="2" applyFont="1" applyBorder="1"/>
    <xf numFmtId="0" fontId="33" fillId="0" borderId="113" xfId="2" applyFont="1" applyBorder="1"/>
    <xf numFmtId="0" fontId="33" fillId="0" borderId="114" xfId="2" applyFont="1" applyBorder="1"/>
    <xf numFmtId="0" fontId="33" fillId="0" borderId="109" xfId="2" applyFont="1" applyBorder="1" applyAlignment="1">
      <alignment horizontal="center"/>
    </xf>
    <xf numFmtId="0" fontId="33" fillId="0" borderId="12" xfId="2" applyFont="1" applyBorder="1"/>
    <xf numFmtId="0" fontId="33" fillId="0" borderId="12" xfId="2" applyFont="1" applyBorder="1" applyAlignment="1">
      <alignment horizontal="center"/>
    </xf>
    <xf numFmtId="0" fontId="9" fillId="0" borderId="12" xfId="2" applyBorder="1"/>
    <xf numFmtId="0" fontId="33" fillId="0" borderId="108" xfId="2" applyFont="1" applyBorder="1" applyAlignment="1">
      <alignment horizontal="center"/>
    </xf>
    <xf numFmtId="0" fontId="33" fillId="0" borderId="3" xfId="2" applyFont="1" applyBorder="1" applyAlignment="1"/>
    <xf numFmtId="0" fontId="33" fillId="0" borderId="116" xfId="2" applyFont="1" applyBorder="1"/>
    <xf numFmtId="0" fontId="33" fillId="0" borderId="37" xfId="2" applyFont="1" applyBorder="1"/>
    <xf numFmtId="0" fontId="33" fillId="0" borderId="0" xfId="2" applyFont="1" applyAlignment="1">
      <alignment horizontal="center"/>
    </xf>
    <xf numFmtId="0" fontId="41" fillId="0" borderId="0" xfId="2" applyFont="1" applyAlignment="1">
      <alignment horizontal="center"/>
    </xf>
    <xf numFmtId="0" fontId="33" fillId="0" borderId="117" xfId="2" applyFont="1" applyBorder="1"/>
    <xf numFmtId="0" fontId="9" fillId="0" borderId="108" xfId="2" applyBorder="1"/>
    <xf numFmtId="49" fontId="33" fillId="0" borderId="118" xfId="2" applyNumberFormat="1" applyFont="1" applyBorder="1" applyAlignment="1">
      <alignment horizontal="center"/>
    </xf>
    <xf numFmtId="0" fontId="33" fillId="0" borderId="18" xfId="2" applyFont="1" applyBorder="1" applyAlignment="1">
      <alignment horizontal="center"/>
    </xf>
    <xf numFmtId="0" fontId="52" fillId="0" borderId="0" xfId="2" applyFont="1"/>
    <xf numFmtId="0" fontId="53" fillId="0" borderId="109" xfId="2" applyFont="1" applyBorder="1"/>
    <xf numFmtId="0" fontId="53" fillId="0" borderId="111" xfId="2" applyFont="1" applyBorder="1"/>
    <xf numFmtId="0" fontId="53" fillId="0" borderId="1" xfId="2" applyFont="1" applyBorder="1"/>
    <xf numFmtId="0" fontId="49" fillId="0" borderId="120" xfId="4" applyFont="1" applyBorder="1" applyAlignment="1">
      <alignment vertical="center" wrapText="1"/>
    </xf>
    <xf numFmtId="0" fontId="49" fillId="0" borderId="120" xfId="4" applyFont="1" applyBorder="1" applyAlignment="1">
      <alignment vertical="center"/>
    </xf>
    <xf numFmtId="0" fontId="49" fillId="0" borderId="85" xfId="4" applyFont="1" applyBorder="1" applyAlignment="1">
      <alignment vertical="center" wrapText="1"/>
    </xf>
    <xf numFmtId="0" fontId="53" fillId="0" borderId="112" xfId="2" applyFont="1" applyBorder="1"/>
    <xf numFmtId="0" fontId="36" fillId="2" borderId="1" xfId="2" applyFont="1" applyFill="1" applyBorder="1" applyAlignment="1">
      <alignment horizontal="center" wrapText="1"/>
    </xf>
    <xf numFmtId="4" fontId="28" fillId="12" borderId="4" xfId="2" applyNumberFormat="1" applyFont="1" applyFill="1" applyBorder="1" applyAlignment="1"/>
    <xf numFmtId="164" fontId="9" fillId="3" borderId="1" xfId="2" applyNumberFormat="1" applyFill="1" applyBorder="1" applyAlignment="1"/>
    <xf numFmtId="49" fontId="40" fillId="0" borderId="79" xfId="2" applyNumberFormat="1" applyFont="1" applyFill="1" applyBorder="1" applyAlignment="1">
      <alignment horizontal="center"/>
    </xf>
    <xf numFmtId="0" fontId="40" fillId="0" borderId="0" xfId="2" applyFont="1" applyBorder="1" applyAlignment="1">
      <alignment horizontal="center"/>
    </xf>
    <xf numFmtId="49" fontId="38" fillId="0" borderId="78" xfId="2" applyNumberFormat="1" applyFont="1" applyFill="1" applyBorder="1" applyAlignment="1">
      <alignment horizontal="center"/>
    </xf>
    <xf numFmtId="49" fontId="38" fillId="0" borderId="77" xfId="2" applyNumberFormat="1" applyFont="1" applyFill="1" applyBorder="1" applyAlignment="1">
      <alignment horizontal="center"/>
    </xf>
    <xf numFmtId="0" fontId="22" fillId="0" borderId="66" xfId="2" applyFont="1" applyBorder="1" applyAlignment="1">
      <alignment horizontal="center" vertical="center"/>
    </xf>
    <xf numFmtId="0" fontId="22" fillId="0" borderId="68" xfId="2" applyFont="1" applyBorder="1" applyAlignment="1">
      <alignment horizontal="center" vertical="center"/>
    </xf>
    <xf numFmtId="0" fontId="22" fillId="0" borderId="68" xfId="2" applyFont="1" applyBorder="1" applyAlignment="1">
      <alignment horizontal="center"/>
    </xf>
    <xf numFmtId="0" fontId="22" fillId="0" borderId="67" xfId="2" applyFont="1" applyFill="1" applyBorder="1" applyAlignment="1">
      <alignment horizontal="center"/>
    </xf>
    <xf numFmtId="0" fontId="1" fillId="0" borderId="1" xfId="4" applyFont="1" applyBorder="1" applyAlignment="1">
      <alignment horizontal="center"/>
    </xf>
    <xf numFmtId="0" fontId="44" fillId="0" borderId="1" xfId="4" applyBorder="1"/>
    <xf numFmtId="0" fontId="1" fillId="0" borderId="1" xfId="4" applyFont="1" applyBorder="1"/>
    <xf numFmtId="0" fontId="57" fillId="0" borderId="1" xfId="4" applyFont="1" applyBorder="1"/>
    <xf numFmtId="164" fontId="57" fillId="0" borderId="1" xfId="4" applyNumberFormat="1" applyFont="1" applyBorder="1"/>
    <xf numFmtId="0" fontId="44" fillId="0" borderId="1" xfId="4" applyBorder="1" applyAlignment="1">
      <alignment horizontal="center"/>
    </xf>
    <xf numFmtId="164" fontId="44" fillId="0" borderId="1" xfId="4" applyNumberFormat="1" applyBorder="1"/>
    <xf numFmtId="4" fontId="44" fillId="0" borderId="1" xfId="4" applyNumberFormat="1" applyBorder="1"/>
    <xf numFmtId="166" fontId="44" fillId="0" borderId="1" xfId="4" applyNumberFormat="1" applyBorder="1"/>
    <xf numFmtId="164" fontId="56" fillId="0" borderId="1" xfId="4" applyNumberFormat="1" applyFont="1" applyBorder="1"/>
    <xf numFmtId="164" fontId="58" fillId="0" borderId="1" xfId="4" applyNumberFormat="1" applyFont="1" applyBorder="1"/>
    <xf numFmtId="164" fontId="1" fillId="0" borderId="1" xfId="4" applyNumberFormat="1" applyFont="1" applyBorder="1" applyAlignment="1">
      <alignment horizontal="center"/>
    </xf>
    <xf numFmtId="0" fontId="58" fillId="0" borderId="1" xfId="4" applyFont="1" applyBorder="1"/>
    <xf numFmtId="0" fontId="58" fillId="0" borderId="0" xfId="4" applyFont="1"/>
    <xf numFmtId="0" fontId="22" fillId="0" borderId="67" xfId="2" applyFont="1" applyFill="1" applyBorder="1" applyAlignment="1">
      <alignment horizontal="center"/>
    </xf>
    <xf numFmtId="0" fontId="1" fillId="2" borderId="1" xfId="4" applyFont="1" applyFill="1" applyBorder="1"/>
    <xf numFmtId="164" fontId="44" fillId="2" borderId="1" xfId="4" applyNumberFormat="1" applyFill="1" applyBorder="1"/>
    <xf numFmtId="0" fontId="44" fillId="2" borderId="1" xfId="4" applyFill="1" applyBorder="1"/>
    <xf numFmtId="164" fontId="58" fillId="2" borderId="1" xfId="4" applyNumberFormat="1" applyFont="1" applyFill="1" applyBorder="1"/>
    <xf numFmtId="0" fontId="44" fillId="2" borderId="0" xfId="4" applyFill="1"/>
    <xf numFmtId="43" fontId="23" fillId="0" borderId="1" xfId="3" applyFont="1" applyBorder="1" applyAlignment="1">
      <alignment horizontal="left"/>
    </xf>
    <xf numFmtId="0" fontId="9" fillId="0" borderId="1" xfId="2" applyNumberFormat="1" applyBorder="1"/>
    <xf numFmtId="0" fontId="22" fillId="0" borderId="67" xfId="2" applyFont="1" applyFill="1" applyBorder="1" applyAlignment="1">
      <alignment horizontal="center"/>
    </xf>
    <xf numFmtId="0" fontId="22" fillId="0" borderId="68" xfId="2" applyFont="1" applyBorder="1" applyAlignment="1">
      <alignment horizontal="center"/>
    </xf>
    <xf numFmtId="0" fontId="0" fillId="13" borderId="0" xfId="0" applyFill="1"/>
    <xf numFmtId="0" fontId="22" fillId="0" borderId="67" xfId="2" applyFont="1" applyFill="1" applyBorder="1" applyAlignment="1">
      <alignment horizontal="center"/>
    </xf>
    <xf numFmtId="0" fontId="60" fillId="0" borderId="1" xfId="4" applyFont="1" applyBorder="1"/>
    <xf numFmtId="164" fontId="60" fillId="0" borderId="1" xfId="4" applyNumberFormat="1" applyFont="1" applyBorder="1"/>
    <xf numFmtId="0" fontId="61" fillId="0" borderId="1" xfId="4" applyFont="1" applyBorder="1"/>
    <xf numFmtId="0" fontId="62" fillId="0" borderId="1" xfId="4" applyFont="1" applyBorder="1"/>
    <xf numFmtId="164" fontId="61" fillId="0" borderId="1" xfId="4" applyNumberFormat="1" applyFont="1" applyBorder="1"/>
    <xf numFmtId="164" fontId="61" fillId="2" borderId="1" xfId="4" applyNumberFormat="1" applyFont="1" applyFill="1" applyBorder="1"/>
    <xf numFmtId="0" fontId="61" fillId="0" borderId="0" xfId="4" applyFont="1"/>
    <xf numFmtId="4" fontId="61" fillId="0" borderId="1" xfId="4" applyNumberFormat="1" applyFont="1" applyBorder="1"/>
    <xf numFmtId="164" fontId="1" fillId="2" borderId="1" xfId="4" applyNumberFormat="1" applyFont="1" applyFill="1" applyBorder="1" applyAlignment="1">
      <alignment horizontal="center"/>
    </xf>
    <xf numFmtId="0" fontId="44" fillId="2" borderId="1" xfId="4" applyFill="1" applyBorder="1" applyAlignment="1">
      <alignment horizontal="center"/>
    </xf>
    <xf numFmtId="0" fontId="57" fillId="2" borderId="1" xfId="4" applyFont="1" applyFill="1" applyBorder="1"/>
    <xf numFmtId="164" fontId="57" fillId="2" borderId="1" xfId="4" applyNumberFormat="1" applyFont="1" applyFill="1" applyBorder="1"/>
    <xf numFmtId="4" fontId="44" fillId="2" borderId="1" xfId="4" applyNumberFormat="1" applyFill="1" applyBorder="1"/>
    <xf numFmtId="0" fontId="58" fillId="2" borderId="1" xfId="4" applyFont="1" applyFill="1" applyBorder="1"/>
    <xf numFmtId="0" fontId="9" fillId="2" borderId="0" xfId="2" applyFill="1"/>
    <xf numFmtId="0" fontId="25" fillId="2" borderId="1" xfId="2" applyNumberFormat="1" applyFont="1" applyFill="1" applyBorder="1" applyAlignment="1">
      <alignment horizontal="center"/>
    </xf>
    <xf numFmtId="165" fontId="25" fillId="2" borderId="1" xfId="2" applyNumberFormat="1" applyFont="1" applyFill="1" applyBorder="1" applyAlignment="1">
      <alignment horizontal="center"/>
    </xf>
    <xf numFmtId="0" fontId="23" fillId="2" borderId="0" xfId="2" applyFont="1" applyFill="1"/>
    <xf numFmtId="0" fontId="53" fillId="2" borderId="109" xfId="2" applyFont="1" applyFill="1" applyBorder="1"/>
    <xf numFmtId="2" fontId="5" fillId="0" borderId="30" xfId="1" applyNumberFormat="1" applyFont="1" applyBorder="1" applyAlignment="1">
      <alignment horizontal="center"/>
    </xf>
    <xf numFmtId="2" fontId="44" fillId="2" borderId="1" xfId="4" applyNumberFormat="1" applyFill="1" applyBorder="1" applyAlignment="1">
      <alignment horizontal="center"/>
    </xf>
    <xf numFmtId="2" fontId="61" fillId="0" borderId="1" xfId="4" applyNumberFormat="1" applyFont="1" applyBorder="1"/>
    <xf numFmtId="2" fontId="6" fillId="0" borderId="0" xfId="1" applyNumberFormat="1" applyFont="1" applyBorder="1" applyAlignment="1">
      <alignment horizontal="center" vertical="center"/>
    </xf>
    <xf numFmtId="0" fontId="5" fillId="0" borderId="12" xfId="1" applyFont="1" applyBorder="1"/>
    <xf numFmtId="0" fontId="5" fillId="0" borderId="0" xfId="1" applyFont="1" applyFill="1" applyBorder="1" applyAlignment="1" applyProtection="1">
      <protection locked="0"/>
    </xf>
    <xf numFmtId="0" fontId="5" fillId="0" borderId="0" xfId="1" applyFont="1" applyBorder="1" applyAlignment="1">
      <alignment horizontal="right"/>
    </xf>
    <xf numFmtId="0" fontId="4" fillId="0" borderId="0" xfId="1" applyFont="1" applyBorder="1"/>
    <xf numFmtId="2" fontId="6" fillId="0" borderId="25" xfId="1" applyNumberFormat="1" applyFont="1" applyBorder="1" applyAlignment="1">
      <alignment horizontal="center" vertical="center" textRotation="90" wrapText="1" readingOrder="1"/>
    </xf>
    <xf numFmtId="0" fontId="5" fillId="0" borderId="0" xfId="1" applyFont="1" applyAlignment="1">
      <alignment horizontal="center"/>
    </xf>
    <xf numFmtId="0" fontId="5" fillId="0" borderId="0" xfId="1" applyFont="1" applyBorder="1" applyAlignment="1">
      <alignment horizontal="center"/>
    </xf>
    <xf numFmtId="2" fontId="5" fillId="0" borderId="0" xfId="1" applyNumberFormat="1" applyFont="1" applyBorder="1" applyAlignment="1">
      <alignment horizontal="center"/>
    </xf>
    <xf numFmtId="0" fontId="5" fillId="0" borderId="10" xfId="1" applyFont="1" applyBorder="1" applyAlignment="1">
      <alignment horizontal="center" vertical="top"/>
    </xf>
    <xf numFmtId="0" fontId="5" fillId="0" borderId="1" xfId="1" applyFont="1" applyBorder="1" applyAlignment="1">
      <alignment horizontal="center"/>
    </xf>
    <xf numFmtId="0" fontId="5" fillId="0" borderId="0" xfId="1" applyFont="1" applyAlignment="1">
      <alignment horizontal="right" vertical="center"/>
    </xf>
    <xf numFmtId="0" fontId="5" fillId="0" borderId="0" xfId="1" applyFont="1" applyBorder="1" applyAlignment="1">
      <alignment wrapText="1"/>
    </xf>
    <xf numFmtId="2" fontId="5" fillId="0" borderId="0" xfId="1" applyNumberFormat="1" applyFont="1" applyBorder="1" applyAlignment="1">
      <alignment horizontal="center"/>
    </xf>
    <xf numFmtId="0" fontId="5" fillId="0" borderId="0" xfId="1" applyFont="1" applyAlignment="1">
      <alignment horizontal="right" vertical="center"/>
    </xf>
    <xf numFmtId="0" fontId="5" fillId="0" borderId="0" xfId="1" applyFont="1" applyAlignment="1">
      <alignment horizontal="right" vertical="center"/>
    </xf>
    <xf numFmtId="0" fontId="5" fillId="0" borderId="1" xfId="1" applyFont="1" applyBorder="1" applyAlignment="1">
      <alignment horizontal="center"/>
    </xf>
    <xf numFmtId="0" fontId="5" fillId="0" borderId="0" xfId="1" applyFont="1" applyBorder="1" applyAlignment="1">
      <alignment horizontal="center"/>
    </xf>
    <xf numFmtId="2" fontId="5" fillId="0" borderId="0" xfId="1" applyNumberFormat="1" applyFont="1" applyBorder="1" applyAlignment="1">
      <alignment horizontal="center"/>
    </xf>
    <xf numFmtId="0" fontId="5" fillId="0" borderId="10" xfId="1" applyFont="1" applyBorder="1" applyAlignment="1">
      <alignment horizontal="center" vertical="top"/>
    </xf>
    <xf numFmtId="0" fontId="5" fillId="0" borderId="0" xfId="1" applyFont="1" applyAlignment="1">
      <alignment horizontal="center"/>
    </xf>
    <xf numFmtId="0" fontId="5" fillId="0" borderId="0" xfId="1" applyFont="1" applyAlignment="1">
      <alignment horizontal="center"/>
    </xf>
    <xf numFmtId="0" fontId="5" fillId="0" borderId="0" xfId="1" applyFont="1" applyBorder="1" applyAlignment="1">
      <alignment horizontal="center"/>
    </xf>
    <xf numFmtId="2" fontId="5" fillId="0" borderId="0" xfId="1" applyNumberFormat="1" applyFont="1" applyBorder="1" applyAlignment="1">
      <alignment horizontal="center"/>
    </xf>
    <xf numFmtId="0" fontId="5" fillId="0" borderId="10" xfId="1" applyFont="1" applyBorder="1" applyAlignment="1">
      <alignment horizontal="center" vertical="top"/>
    </xf>
    <xf numFmtId="0" fontId="5" fillId="0" borderId="1" xfId="1" applyFont="1" applyBorder="1" applyAlignment="1">
      <alignment horizontal="center"/>
    </xf>
    <xf numFmtId="0" fontId="5" fillId="0" borderId="0" xfId="1" applyFont="1" applyAlignment="1">
      <alignment horizontal="right" vertical="center"/>
    </xf>
    <xf numFmtId="0" fontId="5" fillId="0" borderId="0" xfId="1" applyFont="1" applyAlignment="1">
      <alignment horizontal="right" vertical="center"/>
    </xf>
    <xf numFmtId="0" fontId="5" fillId="0" borderId="1" xfId="1" applyFont="1" applyBorder="1" applyAlignment="1">
      <alignment horizontal="center"/>
    </xf>
    <xf numFmtId="0" fontId="5" fillId="0" borderId="0" xfId="1" applyFont="1" applyBorder="1" applyAlignment="1">
      <alignment horizontal="center"/>
    </xf>
    <xf numFmtId="2" fontId="5" fillId="0" borderId="0" xfId="1" applyNumberFormat="1" applyFont="1" applyBorder="1" applyAlignment="1">
      <alignment horizontal="center"/>
    </xf>
    <xf numFmtId="0" fontId="5" fillId="0" borderId="10" xfId="1" applyFont="1" applyBorder="1" applyAlignment="1">
      <alignment horizontal="center" vertical="top"/>
    </xf>
    <xf numFmtId="0" fontId="5" fillId="0" borderId="0" xfId="1" applyFont="1" applyAlignment="1">
      <alignment horizontal="center"/>
    </xf>
    <xf numFmtId="14" fontId="66" fillId="2" borderId="1" xfId="4" applyNumberFormat="1" applyFont="1" applyFill="1" applyBorder="1"/>
    <xf numFmtId="16" fontId="0" fillId="2" borderId="1" xfId="0" applyNumberFormat="1" applyFill="1" applyBorder="1"/>
    <xf numFmtId="167" fontId="36" fillId="2" borderId="1" xfId="2" applyNumberFormat="1" applyFont="1" applyFill="1" applyBorder="1" applyAlignment="1">
      <alignment horizontal="center"/>
    </xf>
    <xf numFmtId="0" fontId="5" fillId="0" borderId="2" xfId="1" applyFont="1" applyBorder="1" applyAlignment="1">
      <alignment horizontal="center"/>
    </xf>
    <xf numFmtId="0" fontId="5" fillId="0" borderId="0" xfId="1" applyFont="1" applyBorder="1" applyAlignment="1">
      <alignment horizontal="center"/>
    </xf>
    <xf numFmtId="0" fontId="5" fillId="0" borderId="10" xfId="1" applyFont="1" applyBorder="1" applyAlignment="1">
      <alignment horizontal="center" vertical="top"/>
    </xf>
    <xf numFmtId="0" fontId="5" fillId="0" borderId="0" xfId="1" applyFont="1" applyAlignment="1">
      <alignment horizontal="center"/>
    </xf>
    <xf numFmtId="0" fontId="5" fillId="0" borderId="1" xfId="1" applyFont="1" applyBorder="1" applyAlignment="1">
      <alignment horizontal="center"/>
    </xf>
    <xf numFmtId="0" fontId="5" fillId="0" borderId="0" xfId="1" applyFont="1" applyAlignment="1">
      <alignment horizontal="right" vertical="center"/>
    </xf>
    <xf numFmtId="2" fontId="5" fillId="0" borderId="0" xfId="1" applyNumberFormat="1" applyFont="1" applyBorder="1" applyAlignment="1">
      <alignment horizontal="center"/>
    </xf>
    <xf numFmtId="0" fontId="5" fillId="0" borderId="1" xfId="1" applyFont="1" applyBorder="1" applyAlignment="1">
      <alignment vertical="top"/>
    </xf>
    <xf numFmtId="0" fontId="5" fillId="0" borderId="137" xfId="1" applyFont="1" applyBorder="1"/>
    <xf numFmtId="0" fontId="5" fillId="0" borderId="139" xfId="1" applyFont="1" applyBorder="1" applyAlignment="1">
      <alignment vertical="center" textRotation="90"/>
    </xf>
    <xf numFmtId="0" fontId="5" fillId="2" borderId="117" xfId="1" applyFont="1" applyFill="1" applyBorder="1" applyAlignment="1">
      <alignment horizontal="center" vertical="center"/>
    </xf>
    <xf numFmtId="0" fontId="6" fillId="0" borderId="131" xfId="1" applyFont="1" applyBorder="1" applyAlignment="1"/>
    <xf numFmtId="0" fontId="6" fillId="0" borderId="143" xfId="1" applyFont="1" applyBorder="1" applyAlignment="1"/>
    <xf numFmtId="0" fontId="6" fillId="0" borderId="149" xfId="1" applyNumberFormat="1" applyFont="1" applyBorder="1" applyAlignment="1" applyProtection="1">
      <alignment horizontal="center"/>
      <protection locked="0"/>
    </xf>
    <xf numFmtId="0" fontId="6" fillId="0" borderId="134" xfId="1" applyNumberFormat="1" applyFont="1" applyBorder="1" applyAlignment="1" applyProtection="1">
      <alignment horizontal="center"/>
      <protection locked="0"/>
    </xf>
    <xf numFmtId="0" fontId="6" fillId="0" borderId="142" xfId="1" applyNumberFormat="1" applyFont="1" applyBorder="1" applyAlignment="1" applyProtection="1">
      <alignment horizontal="center"/>
      <protection locked="0"/>
    </xf>
    <xf numFmtId="0" fontId="6" fillId="0" borderId="138" xfId="1" applyNumberFormat="1" applyFont="1" applyBorder="1" applyAlignment="1" applyProtection="1">
      <alignment horizontal="center"/>
      <protection locked="0"/>
    </xf>
    <xf numFmtId="2" fontId="6" fillId="0" borderId="150" xfId="1" applyNumberFormat="1" applyFont="1" applyBorder="1" applyAlignment="1">
      <alignment horizontal="center"/>
    </xf>
    <xf numFmtId="0" fontId="5" fillId="5" borderId="147" xfId="1" applyFont="1" applyFill="1" applyBorder="1" applyAlignment="1" applyProtection="1">
      <alignment wrapText="1"/>
      <protection locked="0"/>
    </xf>
    <xf numFmtId="0" fontId="7" fillId="5" borderId="144" xfId="1" applyNumberFormat="1" applyFont="1" applyFill="1" applyBorder="1" applyAlignment="1" applyProtection="1">
      <alignment horizontal="center" vertical="justify"/>
      <protection locked="0"/>
    </xf>
    <xf numFmtId="0" fontId="7" fillId="5" borderId="146" xfId="1" applyNumberFormat="1" applyFont="1" applyFill="1" applyBorder="1" applyAlignment="1" applyProtection="1">
      <alignment horizontal="center" vertical="justify"/>
      <protection locked="0"/>
    </xf>
    <xf numFmtId="0" fontId="7" fillId="5" borderId="148" xfId="1" applyNumberFormat="1" applyFont="1" applyFill="1" applyBorder="1" applyAlignment="1" applyProtection="1">
      <alignment horizontal="center" vertical="justify"/>
      <protection locked="0"/>
    </xf>
    <xf numFmtId="0" fontId="7" fillId="5" borderId="147" xfId="1" applyNumberFormat="1" applyFont="1" applyFill="1" applyBorder="1" applyAlignment="1" applyProtection="1">
      <alignment horizontal="center" vertical="justify"/>
      <protection locked="0"/>
    </xf>
    <xf numFmtId="0" fontId="7" fillId="5" borderId="115" xfId="1" applyNumberFormat="1" applyFont="1" applyFill="1" applyBorder="1" applyAlignment="1" applyProtection="1">
      <alignment horizontal="center" vertical="justify"/>
      <protection locked="0"/>
    </xf>
    <xf numFmtId="169" fontId="5" fillId="0" borderId="31" xfId="1" applyNumberFormat="1" applyFont="1" applyBorder="1" applyAlignment="1">
      <alignment horizontal="center"/>
    </xf>
    <xf numFmtId="0" fontId="5" fillId="0" borderId="139" xfId="1" applyFont="1" applyBorder="1" applyAlignment="1" applyProtection="1">
      <alignment wrapText="1"/>
      <protection locked="0"/>
    </xf>
    <xf numFmtId="0" fontId="5" fillId="0" borderId="0" xfId="1" applyFont="1" applyAlignment="1">
      <alignment horizontal="right" vertical="center"/>
    </xf>
    <xf numFmtId="0" fontId="5" fillId="0" borderId="1" xfId="1" applyFont="1" applyBorder="1" applyAlignment="1">
      <alignment horizontal="center"/>
    </xf>
    <xf numFmtId="0" fontId="5" fillId="0" borderId="10" xfId="1" applyFont="1" applyBorder="1" applyAlignment="1">
      <alignment horizontal="center" vertical="top"/>
    </xf>
    <xf numFmtId="0" fontId="5" fillId="0" borderId="0" xfId="1" applyFont="1" applyBorder="1" applyAlignment="1">
      <alignment horizontal="center"/>
    </xf>
    <xf numFmtId="2" fontId="5" fillId="0" borderId="0" xfId="1" applyNumberFormat="1" applyFont="1" applyBorder="1" applyAlignment="1">
      <alignment horizontal="center"/>
    </xf>
    <xf numFmtId="0" fontId="5" fillId="0" borderId="0" xfId="1" applyFont="1" applyAlignment="1">
      <alignment horizontal="right" vertical="center"/>
    </xf>
    <xf numFmtId="0" fontId="5" fillId="0" borderId="1" xfId="1" applyFont="1" applyBorder="1" applyAlignment="1">
      <alignment horizontal="center"/>
    </xf>
    <xf numFmtId="0" fontId="5" fillId="0" borderId="10" xfId="1" applyFont="1" applyBorder="1" applyAlignment="1">
      <alignment horizontal="center" vertical="top"/>
    </xf>
    <xf numFmtId="0" fontId="5" fillId="0" borderId="0" xfId="1" applyFont="1" applyAlignment="1">
      <alignment horizontal="center"/>
    </xf>
    <xf numFmtId="0" fontId="5" fillId="0" borderId="0" xfId="1" applyFont="1" applyBorder="1" applyAlignment="1">
      <alignment horizontal="center"/>
    </xf>
    <xf numFmtId="2" fontId="5" fillId="0" borderId="0" xfId="1" applyNumberFormat="1" applyFont="1" applyBorder="1" applyAlignment="1">
      <alignment horizontal="center"/>
    </xf>
    <xf numFmtId="0" fontId="5" fillId="0" borderId="0" xfId="1" applyFont="1" applyAlignment="1">
      <alignment horizontal="right" vertical="center"/>
    </xf>
    <xf numFmtId="0" fontId="5" fillId="0" borderId="1" xfId="1" applyFont="1" applyBorder="1" applyAlignment="1">
      <alignment horizontal="center"/>
    </xf>
    <xf numFmtId="0" fontId="5" fillId="0" borderId="10" xfId="1" applyFont="1" applyBorder="1" applyAlignment="1">
      <alignment horizontal="center" vertical="top"/>
    </xf>
    <xf numFmtId="0" fontId="5" fillId="0" borderId="0" xfId="1" applyFont="1" applyAlignment="1">
      <alignment horizontal="center"/>
    </xf>
    <xf numFmtId="0" fontId="5" fillId="0" borderId="0" xfId="1" applyFont="1" applyBorder="1" applyAlignment="1">
      <alignment horizontal="center"/>
    </xf>
    <xf numFmtId="2" fontId="5" fillId="0" borderId="0" xfId="1" applyNumberFormat="1" applyFont="1" applyBorder="1" applyAlignment="1">
      <alignment horizontal="center"/>
    </xf>
    <xf numFmtId="14" fontId="36" fillId="2" borderId="1" xfId="2" applyNumberFormat="1" applyFont="1" applyFill="1" applyBorder="1" applyAlignment="1">
      <alignment horizontal="center" wrapText="1"/>
    </xf>
    <xf numFmtId="14" fontId="36" fillId="14" borderId="1" xfId="2" applyNumberFormat="1" applyFont="1" applyFill="1" applyBorder="1" applyAlignment="1">
      <alignment horizontal="center"/>
    </xf>
    <xf numFmtId="165" fontId="9" fillId="15" borderId="1" xfId="2" applyNumberFormat="1" applyFill="1" applyBorder="1"/>
    <xf numFmtId="0" fontId="33" fillId="0" borderId="0" xfId="2" applyFont="1" applyBorder="1" applyAlignment="1">
      <alignment horizontal="center"/>
    </xf>
    <xf numFmtId="0" fontId="33" fillId="0" borderId="10" xfId="2" applyFont="1" applyBorder="1"/>
    <xf numFmtId="0" fontId="33" fillId="0" borderId="10" xfId="2" applyFont="1" applyBorder="1" applyAlignment="1">
      <alignment horizontal="center"/>
    </xf>
    <xf numFmtId="0" fontId="33" fillId="0" borderId="11" xfId="2" applyFont="1" applyBorder="1"/>
    <xf numFmtId="0" fontId="5" fillId="0" borderId="0" xfId="1" applyFont="1" applyBorder="1" applyAlignment="1">
      <alignment horizontal="center"/>
    </xf>
    <xf numFmtId="0" fontId="5" fillId="0" borderId="0" xfId="1" applyFont="1" applyBorder="1" applyAlignment="1">
      <alignment horizontal="center" vertical="center" wrapText="1"/>
    </xf>
    <xf numFmtId="0" fontId="6" fillId="0" borderId="1" xfId="1" applyFont="1" applyBorder="1" applyAlignment="1">
      <alignment horizontal="center" vertical="center"/>
    </xf>
    <xf numFmtId="0" fontId="6" fillId="0" borderId="25" xfId="1" applyFont="1" applyBorder="1" applyAlignment="1">
      <alignment horizontal="center"/>
    </xf>
    <xf numFmtId="0" fontId="6" fillId="0" borderId="25" xfId="1" applyFont="1" applyBorder="1" applyAlignment="1" applyProtection="1">
      <alignment horizontal="center" vertical="center"/>
      <protection locked="0"/>
    </xf>
    <xf numFmtId="0" fontId="6" fillId="0" borderId="27" xfId="1" applyFont="1" applyBorder="1" applyAlignment="1" applyProtection="1">
      <alignment horizontal="center" vertical="center"/>
      <protection locked="0"/>
    </xf>
    <xf numFmtId="49" fontId="6" fillId="0" borderId="27" xfId="1" applyNumberFormat="1" applyFont="1" applyBorder="1" applyAlignment="1" applyProtection="1">
      <alignment horizontal="center"/>
      <protection locked="0"/>
    </xf>
    <xf numFmtId="49" fontId="6" fillId="0" borderId="25" xfId="1" applyNumberFormat="1" applyFont="1" applyBorder="1" applyAlignment="1" applyProtection="1">
      <alignment horizontal="center"/>
      <protection locked="0"/>
    </xf>
    <xf numFmtId="49" fontId="6" fillId="0" borderId="24" xfId="1" applyNumberFormat="1" applyFont="1" applyBorder="1" applyAlignment="1" applyProtection="1">
      <alignment horizontal="center"/>
      <protection locked="0"/>
    </xf>
    <xf numFmtId="0" fontId="6" fillId="0" borderId="27" xfId="1" applyNumberFormat="1" applyFont="1" applyBorder="1" applyAlignment="1" applyProtection="1">
      <alignment horizontal="center" vertical="center"/>
      <protection locked="0"/>
    </xf>
    <xf numFmtId="2" fontId="6" fillId="0" borderId="0" xfId="1" applyNumberFormat="1" applyFont="1" applyBorder="1" applyAlignment="1">
      <alignment horizontal="center" vertical="center" textRotation="90" wrapText="1" readingOrder="1"/>
    </xf>
    <xf numFmtId="2" fontId="6" fillId="0" borderId="0" xfId="1" applyNumberFormat="1" applyFont="1" applyBorder="1" applyAlignment="1">
      <alignment horizontal="center"/>
    </xf>
    <xf numFmtId="0" fontId="2" fillId="2" borderId="0" xfId="1" applyFill="1"/>
    <xf numFmtId="0" fontId="6" fillId="0" borderId="131" xfId="1" applyNumberFormat="1" applyFont="1" applyBorder="1" applyAlignment="1" applyProtection="1">
      <alignment horizontal="center"/>
      <protection locked="0"/>
    </xf>
    <xf numFmtId="164" fontId="64" fillId="2" borderId="137" xfId="1" applyNumberFormat="1" applyFont="1" applyFill="1" applyBorder="1" applyAlignment="1" applyProtection="1">
      <alignment horizontal="center" vertical="center"/>
      <protection locked="0"/>
    </xf>
    <xf numFmtId="0" fontId="64" fillId="2" borderId="115" xfId="1" applyNumberFormat="1" applyFont="1" applyFill="1" applyBorder="1" applyAlignment="1" applyProtection="1">
      <alignment horizontal="center" vertical="center"/>
      <protection locked="0"/>
    </xf>
    <xf numFmtId="0" fontId="6" fillId="0" borderId="1" xfId="1" applyFont="1" applyBorder="1" applyAlignment="1">
      <alignment horizontal="center" vertical="center"/>
    </xf>
    <xf numFmtId="0" fontId="64" fillId="2" borderId="137" xfId="1" applyNumberFormat="1" applyFont="1" applyFill="1" applyBorder="1" applyAlignment="1" applyProtection="1">
      <alignment horizontal="center" vertical="center"/>
      <protection locked="0"/>
    </xf>
    <xf numFmtId="164" fontId="64" fillId="2" borderId="115" xfId="1" applyNumberFormat="1" applyFont="1" applyFill="1" applyBorder="1" applyAlignment="1" applyProtection="1">
      <alignment horizontal="center" vertical="center"/>
      <protection locked="0"/>
    </xf>
    <xf numFmtId="49" fontId="16" fillId="0" borderId="20" xfId="1" applyNumberFormat="1" applyFont="1" applyBorder="1" applyAlignment="1" applyProtection="1">
      <alignment horizontal="center" vertical="center" wrapText="1"/>
      <protection locked="0"/>
    </xf>
    <xf numFmtId="0" fontId="16" fillId="0" borderId="25" xfId="1" applyFont="1" applyBorder="1" applyAlignment="1">
      <alignment horizontal="center"/>
    </xf>
    <xf numFmtId="164" fontId="64" fillId="2" borderId="137" xfId="1" applyNumberFormat="1" applyFont="1" applyFill="1" applyBorder="1" applyAlignment="1" applyProtection="1">
      <alignment horizontal="center" vertical="center"/>
      <protection locked="0"/>
    </xf>
    <xf numFmtId="0" fontId="64" fillId="2" borderId="115" xfId="1" applyNumberFormat="1" applyFont="1" applyFill="1" applyBorder="1" applyAlignment="1" applyProtection="1">
      <alignment horizontal="center" vertical="center"/>
      <protection locked="0"/>
    </xf>
    <xf numFmtId="0" fontId="64" fillId="2" borderId="137" xfId="1" applyNumberFormat="1" applyFont="1" applyFill="1" applyBorder="1" applyAlignment="1" applyProtection="1">
      <alignment horizontal="center" vertical="center"/>
      <protection locked="0"/>
    </xf>
    <xf numFmtId="164" fontId="64" fillId="2" borderId="115" xfId="1" applyNumberFormat="1" applyFont="1" applyFill="1" applyBorder="1" applyAlignment="1" applyProtection="1">
      <alignment horizontal="center" vertical="center"/>
      <protection locked="0"/>
    </xf>
    <xf numFmtId="0" fontId="7" fillId="5" borderId="1" xfId="1" applyNumberFormat="1" applyFont="1" applyFill="1" applyBorder="1" applyAlignment="1" applyProtection="1">
      <alignment horizontal="center" vertical="justify"/>
      <protection locked="0"/>
    </xf>
    <xf numFmtId="0" fontId="0" fillId="16" borderId="1" xfId="0" applyFill="1" applyBorder="1"/>
    <xf numFmtId="0" fontId="0" fillId="16" borderId="0" xfId="0" applyFill="1"/>
    <xf numFmtId="0" fontId="0" fillId="17" borderId="1" xfId="0" applyFill="1" applyBorder="1"/>
    <xf numFmtId="0" fontId="0" fillId="17" borderId="0" xfId="0" applyFill="1"/>
    <xf numFmtId="0" fontId="0" fillId="4" borderId="1" xfId="0" applyFill="1" applyBorder="1"/>
    <xf numFmtId="0" fontId="0" fillId="4" borderId="0" xfId="0" applyFill="1"/>
    <xf numFmtId="0" fontId="0" fillId="7" borderId="1" xfId="0" applyFill="1" applyBorder="1"/>
    <xf numFmtId="0" fontId="0" fillId="7" borderId="0" xfId="0" applyFill="1"/>
    <xf numFmtId="0" fontId="6" fillId="0" borderId="1" xfId="1" applyFont="1" applyBorder="1" applyAlignment="1">
      <alignment horizontal="center" vertical="center"/>
    </xf>
    <xf numFmtId="164" fontId="64" fillId="2" borderId="137" xfId="1" applyNumberFormat="1" applyFont="1" applyFill="1" applyBorder="1" applyAlignment="1" applyProtection="1">
      <alignment horizontal="center" vertical="center"/>
      <protection locked="0"/>
    </xf>
    <xf numFmtId="0" fontId="64" fillId="2" borderId="115" xfId="1" applyNumberFormat="1" applyFont="1" applyFill="1" applyBorder="1" applyAlignment="1" applyProtection="1">
      <alignment horizontal="center" vertical="center"/>
      <protection locked="0"/>
    </xf>
    <xf numFmtId="0" fontId="64" fillId="2" borderId="137" xfId="1" applyNumberFormat="1" applyFont="1" applyFill="1" applyBorder="1" applyAlignment="1" applyProtection="1">
      <alignment horizontal="center" vertical="center"/>
      <protection locked="0"/>
    </xf>
    <xf numFmtId="164" fontId="64" fillId="2" borderId="115" xfId="1" applyNumberFormat="1" applyFont="1" applyFill="1" applyBorder="1" applyAlignment="1" applyProtection="1">
      <alignment horizontal="center" vertical="center"/>
      <protection locked="0"/>
    </xf>
    <xf numFmtId="0" fontId="6" fillId="0" borderId="1" xfId="1" applyFont="1" applyBorder="1" applyAlignment="1">
      <alignment horizontal="center" vertical="center"/>
    </xf>
    <xf numFmtId="0" fontId="6" fillId="0" borderId="1" xfId="1" applyFont="1" applyBorder="1" applyAlignment="1">
      <alignment horizontal="center" vertical="center"/>
    </xf>
    <xf numFmtId="164" fontId="64" fillId="2" borderId="137" xfId="1" applyNumberFormat="1" applyFont="1" applyFill="1" applyBorder="1" applyAlignment="1" applyProtection="1">
      <alignment horizontal="center" vertical="center"/>
      <protection locked="0"/>
    </xf>
    <xf numFmtId="0" fontId="64" fillId="2" borderId="115" xfId="1" applyNumberFormat="1" applyFont="1" applyFill="1" applyBorder="1" applyAlignment="1" applyProtection="1">
      <alignment horizontal="center" vertical="center"/>
      <protection locked="0"/>
    </xf>
    <xf numFmtId="0" fontId="64" fillId="2" borderId="137" xfId="1" applyNumberFormat="1" applyFont="1" applyFill="1" applyBorder="1" applyAlignment="1" applyProtection="1">
      <alignment horizontal="center" vertical="center"/>
      <protection locked="0"/>
    </xf>
    <xf numFmtId="164" fontId="64" fillId="2" borderId="115" xfId="1" applyNumberFormat="1" applyFont="1" applyFill="1" applyBorder="1" applyAlignment="1" applyProtection="1">
      <alignment horizontal="center" vertical="center"/>
      <protection locked="0"/>
    </xf>
    <xf numFmtId="0" fontId="6" fillId="0" borderId="1" xfId="1" applyFont="1" applyBorder="1" applyAlignment="1">
      <alignment horizontal="center" vertical="center"/>
    </xf>
    <xf numFmtId="2" fontId="5" fillId="0" borderId="0" xfId="1" applyNumberFormat="1" applyFont="1" applyBorder="1" applyAlignment="1">
      <alignment horizontal="center"/>
    </xf>
    <xf numFmtId="0" fontId="5" fillId="0" borderId="10" xfId="1" applyFont="1" applyBorder="1" applyAlignment="1">
      <alignment horizontal="center" vertical="top"/>
    </xf>
    <xf numFmtId="1" fontId="5" fillId="0" borderId="31" xfId="1" applyNumberFormat="1" applyFont="1" applyBorder="1" applyAlignment="1">
      <alignment horizontal="center"/>
    </xf>
    <xf numFmtId="0" fontId="64" fillId="2" borderId="115" xfId="1" applyNumberFormat="1" applyFont="1" applyFill="1" applyBorder="1" applyAlignment="1" applyProtection="1">
      <alignment horizontal="center" vertical="center"/>
      <protection locked="0"/>
    </xf>
    <xf numFmtId="0" fontId="64" fillId="2" borderId="137" xfId="1" applyNumberFormat="1" applyFont="1" applyFill="1" applyBorder="1" applyAlignment="1" applyProtection="1">
      <alignment horizontal="center" vertical="center"/>
      <protection locked="0"/>
    </xf>
    <xf numFmtId="0" fontId="5" fillId="0" borderId="0" xfId="1" applyFont="1" applyAlignment="1">
      <alignment horizontal="right" vertical="center"/>
    </xf>
    <xf numFmtId="0" fontId="5" fillId="0" borderId="10" xfId="1" applyFont="1" applyBorder="1" applyAlignment="1">
      <alignment horizontal="center" vertical="top"/>
    </xf>
    <xf numFmtId="0" fontId="5" fillId="0" borderId="0" xfId="1" applyFont="1" applyAlignment="1">
      <alignment horizontal="center"/>
    </xf>
    <xf numFmtId="0" fontId="5" fillId="0" borderId="0" xfId="1" applyFont="1" applyBorder="1" applyAlignment="1">
      <alignment horizontal="center"/>
    </xf>
    <xf numFmtId="0" fontId="6" fillId="0" borderId="1" xfId="1" applyFont="1" applyBorder="1" applyAlignment="1">
      <alignment horizontal="center" vertical="center"/>
    </xf>
    <xf numFmtId="0" fontId="5" fillId="0" borderId="10" xfId="1" applyFont="1" applyBorder="1" applyAlignment="1">
      <alignment horizontal="center" vertical="top"/>
    </xf>
    <xf numFmtId="0" fontId="5" fillId="0" borderId="1" xfId="1" applyFont="1" applyBorder="1" applyAlignment="1">
      <alignment horizontal="center"/>
    </xf>
    <xf numFmtId="0" fontId="5" fillId="0" borderId="0" xfId="1" applyFont="1" applyAlignment="1">
      <alignment horizontal="right" vertical="center"/>
    </xf>
    <xf numFmtId="164" fontId="64" fillId="2" borderId="137" xfId="1" applyNumberFormat="1" applyFont="1" applyFill="1" applyBorder="1" applyAlignment="1" applyProtection="1">
      <alignment horizontal="center" vertical="center"/>
      <protection locked="0"/>
    </xf>
    <xf numFmtId="0" fontId="64" fillId="2" borderId="115" xfId="1" applyNumberFormat="1" applyFont="1" applyFill="1" applyBorder="1" applyAlignment="1" applyProtection="1">
      <alignment horizontal="center" vertical="center"/>
      <protection locked="0"/>
    </xf>
    <xf numFmtId="0" fontId="64" fillId="2" borderId="137" xfId="1" applyNumberFormat="1" applyFont="1" applyFill="1" applyBorder="1" applyAlignment="1" applyProtection="1">
      <alignment horizontal="center" vertical="center"/>
      <protection locked="0"/>
    </xf>
    <xf numFmtId="164" fontId="64" fillId="2" borderId="115" xfId="1" applyNumberFormat="1" applyFont="1" applyFill="1" applyBorder="1" applyAlignment="1" applyProtection="1">
      <alignment horizontal="center" vertical="center"/>
      <protection locked="0"/>
    </xf>
    <xf numFmtId="2" fontId="5" fillId="0" borderId="0" xfId="1" applyNumberFormat="1" applyFont="1" applyBorder="1" applyAlignment="1">
      <alignment horizontal="center"/>
    </xf>
    <xf numFmtId="49" fontId="6" fillId="0" borderId="24" xfId="1" applyNumberFormat="1" applyFont="1" applyBorder="1" applyAlignment="1" applyProtection="1">
      <alignment horizontal="center" vertical="center"/>
      <protection locked="0"/>
    </xf>
    <xf numFmtId="49" fontId="6" fillId="0" borderId="134" xfId="1" applyNumberFormat="1" applyFont="1" applyBorder="1" applyAlignment="1" applyProtection="1">
      <alignment horizontal="center"/>
      <protection locked="0"/>
    </xf>
    <xf numFmtId="0" fontId="6" fillId="0" borderId="1" xfId="1" applyFont="1" applyBorder="1" applyAlignment="1">
      <alignment horizontal="center" vertical="center"/>
    </xf>
    <xf numFmtId="14" fontId="66" fillId="16" borderId="1" xfId="4" applyNumberFormat="1" applyFont="1" applyFill="1" applyBorder="1"/>
    <xf numFmtId="164" fontId="44" fillId="16" borderId="1" xfId="4" applyNumberFormat="1" applyFill="1" applyBorder="1"/>
    <xf numFmtId="164" fontId="61" fillId="16" borderId="1" xfId="4" applyNumberFormat="1" applyFont="1" applyFill="1" applyBorder="1"/>
    <xf numFmtId="2" fontId="44" fillId="16" borderId="1" xfId="4" applyNumberFormat="1" applyFill="1" applyBorder="1" applyAlignment="1">
      <alignment horizontal="center"/>
    </xf>
    <xf numFmtId="0" fontId="44" fillId="16" borderId="1" xfId="4" applyFill="1" applyBorder="1" applyAlignment="1">
      <alignment horizontal="center"/>
    </xf>
    <xf numFmtId="0" fontId="44" fillId="16" borderId="0" xfId="4" applyFill="1"/>
    <xf numFmtId="2" fontId="1" fillId="2" borderId="1" xfId="4" applyNumberFormat="1" applyFont="1" applyFill="1" applyBorder="1" applyAlignment="1">
      <alignment horizontal="center"/>
    </xf>
    <xf numFmtId="164" fontId="1" fillId="16" borderId="1" xfId="4" applyNumberFormat="1" applyFont="1" applyFill="1" applyBorder="1" applyAlignment="1">
      <alignment horizontal="center"/>
    </xf>
    <xf numFmtId="0" fontId="6" fillId="0" borderId="1" xfId="1" applyFont="1" applyBorder="1" applyAlignment="1">
      <alignment horizontal="center" vertical="center"/>
    </xf>
    <xf numFmtId="0" fontId="6" fillId="0" borderId="1" xfId="1" applyFont="1" applyBorder="1" applyAlignment="1">
      <alignment horizontal="center" vertical="center"/>
    </xf>
    <xf numFmtId="0" fontId="63" fillId="2" borderId="115" xfId="0" applyFont="1" applyFill="1" applyBorder="1" applyAlignment="1">
      <alignment horizontal="center" vertical="center"/>
    </xf>
    <xf numFmtId="0" fontId="64" fillId="2" borderId="115" xfId="1" applyNumberFormat="1" applyFont="1" applyFill="1" applyBorder="1" applyAlignment="1" applyProtection="1">
      <alignment horizontal="center" vertical="center"/>
      <protection locked="0"/>
    </xf>
    <xf numFmtId="0" fontId="64" fillId="2" borderId="137" xfId="1" applyNumberFormat="1" applyFont="1" applyFill="1" applyBorder="1" applyAlignment="1" applyProtection="1">
      <alignment horizontal="center" vertical="center"/>
      <protection locked="0"/>
    </xf>
    <xf numFmtId="0" fontId="5" fillId="0" borderId="0" xfId="1" applyFont="1" applyAlignment="1">
      <alignment horizontal="right" vertical="center"/>
    </xf>
    <xf numFmtId="0" fontId="5" fillId="0" borderId="0" xfId="1" applyFont="1" applyAlignment="1">
      <alignment horizontal="center"/>
    </xf>
    <xf numFmtId="0" fontId="6" fillId="0" borderId="1" xfId="1" applyFont="1" applyBorder="1" applyAlignment="1">
      <alignment horizontal="center" vertical="center"/>
    </xf>
    <xf numFmtId="164" fontId="64" fillId="2" borderId="137" xfId="1" applyNumberFormat="1" applyFont="1" applyFill="1" applyBorder="1" applyAlignment="1" applyProtection="1">
      <alignment horizontal="center" vertical="center"/>
      <protection locked="0"/>
    </xf>
    <xf numFmtId="0" fontId="64" fillId="2" borderId="115" xfId="1" applyNumberFormat="1" applyFont="1" applyFill="1" applyBorder="1" applyAlignment="1" applyProtection="1">
      <alignment horizontal="center" vertical="center"/>
      <protection locked="0"/>
    </xf>
    <xf numFmtId="0" fontId="64" fillId="2" borderId="137" xfId="1" applyNumberFormat="1" applyFont="1" applyFill="1" applyBorder="1" applyAlignment="1" applyProtection="1">
      <alignment horizontal="center" vertical="center"/>
      <protection locked="0"/>
    </xf>
    <xf numFmtId="164" fontId="64" fillId="2" borderId="115" xfId="1" applyNumberFormat="1" applyFont="1" applyFill="1" applyBorder="1" applyAlignment="1" applyProtection="1">
      <alignment horizontal="center" vertical="center"/>
      <protection locked="0"/>
    </xf>
    <xf numFmtId="0" fontId="5" fillId="0" borderId="0" xfId="1" applyFont="1" applyAlignment="1">
      <alignment horizontal="right" vertical="center"/>
    </xf>
    <xf numFmtId="49" fontId="16" fillId="0" borderId="17" xfId="1" applyNumberFormat="1" applyFont="1" applyBorder="1" applyAlignment="1" applyProtection="1">
      <alignment horizontal="center" vertical="center" wrapText="1"/>
      <protection locked="0"/>
    </xf>
    <xf numFmtId="49" fontId="5" fillId="2" borderId="27" xfId="1" applyNumberFormat="1" applyFont="1" applyFill="1" applyBorder="1" applyAlignment="1" applyProtection="1">
      <alignment horizontal="center"/>
      <protection locked="0"/>
    </xf>
    <xf numFmtId="49" fontId="68" fillId="2" borderId="18" xfId="1" applyNumberFormat="1" applyFont="1" applyFill="1" applyBorder="1" applyAlignment="1" applyProtection="1">
      <alignment horizontal="center" vertical="center" textRotation="90" wrapText="1"/>
      <protection locked="0"/>
    </xf>
    <xf numFmtId="49" fontId="68" fillId="0" borderId="18" xfId="1" applyNumberFormat="1" applyFont="1" applyBorder="1" applyAlignment="1" applyProtection="1">
      <alignment horizontal="center" vertical="center" textRotation="90" wrapText="1"/>
      <protection locked="0"/>
    </xf>
    <xf numFmtId="0" fontId="5" fillId="0" borderId="0" xfId="1" applyFont="1" applyAlignment="1">
      <alignment horizontal="right" vertical="center"/>
    </xf>
    <xf numFmtId="0" fontId="6" fillId="0" borderId="1" xfId="1" applyFont="1" applyBorder="1" applyAlignment="1">
      <alignment horizontal="center" vertical="center"/>
    </xf>
    <xf numFmtId="0" fontId="64" fillId="2" borderId="137" xfId="1" applyNumberFormat="1" applyFont="1" applyFill="1" applyBorder="1" applyAlignment="1" applyProtection="1">
      <alignment horizontal="center" vertical="center"/>
      <protection locked="0"/>
    </xf>
    <xf numFmtId="0" fontId="64" fillId="2" borderId="115" xfId="1" applyNumberFormat="1" applyFont="1" applyFill="1" applyBorder="1" applyAlignment="1" applyProtection="1">
      <alignment horizontal="center" vertical="center"/>
      <protection locked="0"/>
    </xf>
    <xf numFmtId="0" fontId="6" fillId="0" borderId="1" xfId="1" applyFont="1" applyBorder="1" applyAlignment="1">
      <alignment horizontal="center" vertical="center"/>
    </xf>
    <xf numFmtId="0" fontId="70" fillId="0" borderId="27" xfId="1" applyFont="1" applyBorder="1" applyAlignment="1" applyProtection="1">
      <alignment horizontal="center" vertical="center"/>
      <protection locked="0"/>
    </xf>
    <xf numFmtId="0" fontId="70" fillId="0" borderId="149" xfId="1" applyNumberFormat="1" applyFont="1" applyBorder="1" applyAlignment="1" applyProtection="1">
      <alignment horizontal="center"/>
      <protection locked="0"/>
    </xf>
    <xf numFmtId="0" fontId="72" fillId="0" borderId="0" xfId="1" applyFont="1"/>
    <xf numFmtId="0" fontId="73" fillId="0" borderId="0" xfId="1" applyFont="1"/>
    <xf numFmtId="0" fontId="72" fillId="5" borderId="0" xfId="1" applyFont="1" applyFill="1"/>
    <xf numFmtId="0" fontId="75" fillId="0" borderId="0" xfId="1" applyFont="1"/>
    <xf numFmtId="0" fontId="75" fillId="2" borderId="0" xfId="1" applyFont="1" applyFill="1"/>
    <xf numFmtId="0" fontId="76" fillId="0" borderId="0" xfId="1" applyFont="1"/>
    <xf numFmtId="0" fontId="76" fillId="2" borderId="0" xfId="1" applyFont="1" applyFill="1"/>
    <xf numFmtId="0" fontId="75" fillId="0" borderId="0" xfId="1" applyFont="1" applyAlignment="1">
      <alignment horizontal="center"/>
    </xf>
    <xf numFmtId="0" fontId="75" fillId="0" borderId="0" xfId="1" applyFont="1" applyBorder="1" applyAlignment="1"/>
    <xf numFmtId="0" fontId="75" fillId="2" borderId="0" xfId="1" applyFont="1" applyFill="1" applyBorder="1" applyAlignment="1"/>
    <xf numFmtId="0" fontId="76" fillId="0" borderId="0" xfId="1" applyFont="1" applyAlignment="1"/>
    <xf numFmtId="0" fontId="75" fillId="0" borderId="0" xfId="1" applyFont="1" applyBorder="1"/>
    <xf numFmtId="0" fontId="75" fillId="0" borderId="0" xfId="1" applyFont="1" applyAlignment="1"/>
    <xf numFmtId="0" fontId="64" fillId="0" borderId="0" xfId="1" applyFont="1" applyBorder="1"/>
    <xf numFmtId="0" fontId="64" fillId="0" borderId="0" xfId="1" applyFont="1"/>
    <xf numFmtId="0" fontId="75" fillId="0" borderId="0" xfId="1" applyFont="1" applyBorder="1" applyAlignment="1">
      <alignment horizontal="center" vertical="top"/>
    </xf>
    <xf numFmtId="0" fontId="64" fillId="0" borderId="25" xfId="1" applyFont="1" applyBorder="1" applyAlignment="1">
      <alignment horizontal="center"/>
    </xf>
    <xf numFmtId="0" fontId="72" fillId="0" borderId="0" xfId="1" applyFont="1" applyAlignment="1">
      <alignment vertical="center"/>
    </xf>
    <xf numFmtId="0" fontId="64" fillId="0" borderId="25" xfId="1" applyFont="1" applyBorder="1" applyAlignment="1" applyProtection="1">
      <alignment horizontal="center" vertical="center"/>
      <protection locked="0"/>
    </xf>
    <xf numFmtId="0" fontId="64" fillId="0" borderId="27" xfId="1" applyFont="1" applyBorder="1" applyAlignment="1" applyProtection="1">
      <alignment horizontal="center" vertical="center"/>
      <protection locked="0"/>
    </xf>
    <xf numFmtId="49" fontId="64" fillId="0" borderId="27" xfId="1" applyNumberFormat="1" applyFont="1" applyBorder="1" applyAlignment="1" applyProtection="1">
      <alignment horizontal="center"/>
      <protection locked="0"/>
    </xf>
    <xf numFmtId="49" fontId="77" fillId="0" borderId="24" xfId="1" applyNumberFormat="1" applyFont="1" applyBorder="1" applyAlignment="1" applyProtection="1">
      <alignment horizontal="center" vertical="center"/>
      <protection locked="0"/>
    </xf>
    <xf numFmtId="49" fontId="64" fillId="0" borderId="24" xfId="1" applyNumberFormat="1" applyFont="1" applyBorder="1" applyAlignment="1" applyProtection="1">
      <alignment horizontal="center" vertical="center"/>
      <protection locked="0"/>
    </xf>
    <xf numFmtId="49" fontId="64" fillId="0" borderId="25" xfId="1" applyNumberFormat="1" applyFont="1" applyBorder="1" applyAlignment="1" applyProtection="1">
      <alignment horizontal="center"/>
      <protection locked="0"/>
    </xf>
    <xf numFmtId="49" fontId="64" fillId="0" borderId="24" xfId="1" applyNumberFormat="1" applyFont="1" applyBorder="1" applyAlignment="1" applyProtection="1">
      <alignment horizontal="center"/>
      <protection locked="0"/>
    </xf>
    <xf numFmtId="0" fontId="64" fillId="0" borderId="27" xfId="1" applyNumberFormat="1" applyFont="1" applyBorder="1" applyAlignment="1" applyProtection="1">
      <alignment horizontal="center" vertical="center"/>
      <protection locked="0"/>
    </xf>
    <xf numFmtId="0" fontId="75" fillId="0" borderId="27" xfId="1" applyFont="1" applyBorder="1" applyAlignment="1" applyProtection="1">
      <alignment horizontal="center" vertical="center"/>
      <protection locked="0"/>
    </xf>
    <xf numFmtId="0" fontId="64" fillId="0" borderId="131" xfId="1" applyNumberFormat="1" applyFont="1" applyBorder="1" applyAlignment="1" applyProtection="1">
      <alignment horizontal="center"/>
      <protection locked="0"/>
    </xf>
    <xf numFmtId="0" fontId="64" fillId="0" borderId="149" xfId="1" applyNumberFormat="1" applyFont="1" applyBorder="1" applyAlignment="1" applyProtection="1">
      <alignment horizontal="center"/>
      <protection locked="0"/>
    </xf>
    <xf numFmtId="0" fontId="64" fillId="0" borderId="134" xfId="1" applyNumberFormat="1" applyFont="1" applyBorder="1" applyAlignment="1" applyProtection="1">
      <alignment horizontal="center"/>
      <protection locked="0"/>
    </xf>
    <xf numFmtId="49" fontId="64" fillId="0" borderId="17" xfId="1" applyNumberFormat="1" applyFont="1" applyBorder="1" applyAlignment="1" applyProtection="1">
      <alignment horizontal="center" vertical="center" textRotation="90" wrapText="1"/>
      <protection locked="0"/>
    </xf>
    <xf numFmtId="0" fontId="75" fillId="0" borderId="25" xfId="1" applyFont="1" applyBorder="1" applyAlignment="1">
      <alignment horizontal="center"/>
    </xf>
    <xf numFmtId="0" fontId="72" fillId="0" borderId="0" xfId="1" applyFont="1" applyAlignment="1">
      <alignment horizontal="left" vertical="top"/>
    </xf>
    <xf numFmtId="0" fontId="72" fillId="2" borderId="0" xfId="1" applyFont="1" applyFill="1"/>
    <xf numFmtId="2" fontId="64" fillId="0" borderId="0" xfId="1" applyNumberFormat="1" applyFont="1" applyAlignment="1">
      <alignment horizontal="center"/>
    </xf>
    <xf numFmtId="0" fontId="78" fillId="0" borderId="0" xfId="1" applyFont="1" applyAlignment="1">
      <alignment horizontal="center" vertical="justify"/>
    </xf>
    <xf numFmtId="0" fontId="75" fillId="0" borderId="0" xfId="1" applyFont="1" applyAlignment="1">
      <alignment horizontal="center" vertical="justify"/>
    </xf>
    <xf numFmtId="2" fontId="75" fillId="0" borderId="0" xfId="1" applyNumberFormat="1" applyFont="1" applyBorder="1" applyAlignment="1">
      <alignment horizontal="center"/>
    </xf>
    <xf numFmtId="0" fontId="78" fillId="2" borderId="0" xfId="1" applyFont="1" applyFill="1" applyAlignment="1">
      <alignment horizontal="center" vertical="justify"/>
    </xf>
    <xf numFmtId="2" fontId="79" fillId="0" borderId="0" xfId="1" applyNumberFormat="1" applyFont="1"/>
    <xf numFmtId="0" fontId="76" fillId="0" borderId="0" xfId="1" applyFont="1" applyAlignment="1">
      <alignment horizontal="center"/>
    </xf>
    <xf numFmtId="0" fontId="75" fillId="0" borderId="138" xfId="1" applyFont="1" applyBorder="1" applyAlignment="1">
      <alignment horizontal="center" vertical="top"/>
    </xf>
    <xf numFmtId="0" fontId="75" fillId="0" borderId="138" xfId="1" applyFont="1" applyBorder="1" applyAlignment="1">
      <alignment horizontal="left" vertical="justify"/>
    </xf>
    <xf numFmtId="0" fontId="75" fillId="0" borderId="0" xfId="1" applyFont="1" applyBorder="1" applyAlignment="1">
      <alignment horizontal="left" vertical="justify"/>
    </xf>
    <xf numFmtId="0" fontId="76" fillId="2" borderId="0" xfId="1" applyFont="1" applyFill="1" applyAlignment="1">
      <alignment horizontal="center"/>
    </xf>
    <xf numFmtId="2" fontId="79" fillId="0" borderId="0" xfId="1" applyNumberFormat="1" applyFont="1" applyAlignment="1">
      <alignment horizontal="center"/>
    </xf>
    <xf numFmtId="2" fontId="64" fillId="0" borderId="0" xfId="1" applyNumberFormat="1" applyFont="1" applyBorder="1" applyAlignment="1">
      <alignment horizontal="center" vertical="center"/>
    </xf>
    <xf numFmtId="0" fontId="80" fillId="0" borderId="0" xfId="0" applyFont="1"/>
    <xf numFmtId="0" fontId="81" fillId="0" borderId="0" xfId="1" applyFont="1"/>
    <xf numFmtId="0" fontId="19" fillId="0" borderId="0" xfId="1" applyFont="1" applyAlignment="1">
      <alignment vertical="center"/>
    </xf>
    <xf numFmtId="0" fontId="19" fillId="5" borderId="0" xfId="1" applyFont="1" applyFill="1"/>
    <xf numFmtId="0" fontId="64" fillId="2" borderId="137" xfId="1" applyNumberFormat="1" applyFont="1" applyFill="1" applyBorder="1" applyAlignment="1" applyProtection="1">
      <alignment horizontal="center" vertical="center"/>
      <protection locked="0"/>
    </xf>
    <xf numFmtId="0" fontId="64" fillId="2" borderId="115" xfId="1" applyNumberFormat="1" applyFont="1" applyFill="1" applyBorder="1" applyAlignment="1" applyProtection="1">
      <alignment horizontal="center" vertical="center"/>
      <protection locked="0"/>
    </xf>
    <xf numFmtId="164" fontId="64" fillId="2" borderId="137" xfId="1" applyNumberFormat="1" applyFont="1" applyFill="1" applyBorder="1" applyAlignment="1" applyProtection="1">
      <alignment horizontal="center" vertical="center"/>
      <protection locked="0"/>
    </xf>
    <xf numFmtId="164" fontId="64" fillId="2" borderId="115" xfId="1" applyNumberFormat="1" applyFont="1" applyFill="1" applyBorder="1" applyAlignment="1" applyProtection="1">
      <alignment horizontal="center" vertical="center"/>
      <protection locked="0"/>
    </xf>
    <xf numFmtId="0" fontId="5" fillId="0" borderId="1" xfId="1" applyFont="1" applyBorder="1" applyAlignment="1">
      <alignment horizontal="center"/>
    </xf>
    <xf numFmtId="0" fontId="5" fillId="0" borderId="0" xfId="1" applyFont="1" applyBorder="1" applyAlignment="1">
      <alignment horizontal="center"/>
    </xf>
    <xf numFmtId="0" fontId="5" fillId="0" borderId="10" xfId="1" applyFont="1" applyBorder="1" applyAlignment="1">
      <alignment horizontal="center" vertical="top"/>
    </xf>
    <xf numFmtId="0" fontId="64" fillId="0" borderId="1" xfId="1" applyFont="1" applyBorder="1" applyAlignment="1">
      <alignment horizontal="center" vertical="center"/>
    </xf>
    <xf numFmtId="49" fontId="6" fillId="2" borderId="20" xfId="1" applyNumberFormat="1" applyFont="1" applyFill="1" applyBorder="1" applyAlignment="1" applyProtection="1">
      <alignment horizontal="center" vertical="center" textRotation="90" wrapText="1"/>
      <protection locked="0"/>
    </xf>
    <xf numFmtId="49" fontId="6" fillId="0" borderId="18" xfId="1" applyNumberFormat="1" applyFont="1" applyBorder="1" applyAlignment="1" applyProtection="1">
      <alignment horizontal="center" vertical="center" textRotation="90" wrapText="1"/>
      <protection locked="0"/>
    </xf>
    <xf numFmtId="49" fontId="6" fillId="0" borderId="17" xfId="1" applyNumberFormat="1" applyFont="1" applyBorder="1" applyAlignment="1" applyProtection="1">
      <alignment horizontal="center" vertical="center" textRotation="90" wrapText="1"/>
      <protection locked="0"/>
    </xf>
    <xf numFmtId="49" fontId="6" fillId="0" borderId="20" xfId="1" applyNumberFormat="1" applyFont="1" applyBorder="1" applyAlignment="1" applyProtection="1">
      <alignment horizontal="center" vertical="center" textRotation="90" wrapText="1"/>
      <protection locked="0"/>
    </xf>
    <xf numFmtId="0" fontId="18" fillId="0" borderId="0" xfId="1" applyFont="1"/>
    <xf numFmtId="0" fontId="81" fillId="0" borderId="0" xfId="1" applyFont="1" applyAlignment="1">
      <alignment vertical="center"/>
    </xf>
    <xf numFmtId="0" fontId="81" fillId="5" borderId="0" xfId="1" applyFont="1" applyFill="1"/>
    <xf numFmtId="0" fontId="5" fillId="0" borderId="10" xfId="1" applyFont="1" applyBorder="1" applyAlignment="1">
      <alignment horizontal="center" vertical="top"/>
    </xf>
    <xf numFmtId="0" fontId="63" fillId="2" borderId="137" xfId="0" applyFont="1" applyFill="1" applyBorder="1" applyAlignment="1">
      <alignment horizontal="center" vertical="center"/>
    </xf>
    <xf numFmtId="0" fontId="63" fillId="2" borderId="115" xfId="0" applyFont="1" applyFill="1" applyBorder="1" applyAlignment="1">
      <alignment horizontal="center" vertical="center"/>
    </xf>
    <xf numFmtId="164" fontId="64" fillId="2" borderId="137" xfId="1" applyNumberFormat="1" applyFont="1" applyFill="1" applyBorder="1" applyAlignment="1" applyProtection="1">
      <alignment horizontal="center" vertical="center"/>
      <protection locked="0"/>
    </xf>
    <xf numFmtId="0" fontId="64" fillId="2" borderId="115" xfId="1" applyNumberFormat="1" applyFont="1" applyFill="1" applyBorder="1" applyAlignment="1" applyProtection="1">
      <alignment horizontal="center" vertical="center"/>
      <protection locked="0"/>
    </xf>
    <xf numFmtId="0" fontId="64" fillId="2" borderId="137" xfId="1" applyNumberFormat="1" applyFont="1" applyFill="1" applyBorder="1" applyAlignment="1" applyProtection="1">
      <alignment horizontal="center" vertical="center"/>
      <protection locked="0"/>
    </xf>
    <xf numFmtId="164" fontId="64" fillId="2" borderId="115" xfId="1" applyNumberFormat="1" applyFont="1" applyFill="1" applyBorder="1" applyAlignment="1" applyProtection="1">
      <alignment horizontal="center" vertical="center"/>
      <protection locked="0"/>
    </xf>
    <xf numFmtId="164" fontId="64" fillId="2" borderId="18" xfId="1" applyNumberFormat="1" applyFont="1" applyFill="1" applyBorder="1" applyAlignment="1" applyProtection="1">
      <alignment horizontal="center" vertical="center"/>
      <protection locked="0"/>
    </xf>
    <xf numFmtId="0" fontId="64" fillId="2" borderId="18" xfId="1" applyNumberFormat="1" applyFont="1" applyFill="1" applyBorder="1" applyAlignment="1" applyProtection="1">
      <alignment horizontal="center" vertical="center"/>
      <protection locked="0"/>
    </xf>
    <xf numFmtId="0" fontId="63" fillId="2" borderId="18" xfId="0" applyFont="1" applyFill="1" applyBorder="1" applyAlignment="1">
      <alignment horizontal="center" vertical="center"/>
    </xf>
    <xf numFmtId="0" fontId="18" fillId="2" borderId="0" xfId="1" applyFont="1" applyFill="1"/>
    <xf numFmtId="0" fontId="84" fillId="0" borderId="0" xfId="1" applyFont="1"/>
    <xf numFmtId="0" fontId="84" fillId="2" borderId="0" xfId="1" applyFont="1" applyFill="1"/>
    <xf numFmtId="0" fontId="18" fillId="0" borderId="0" xfId="1" applyFont="1" applyFill="1" applyAlignment="1" applyProtection="1">
      <protection locked="0"/>
    </xf>
    <xf numFmtId="0" fontId="18" fillId="2" borderId="0" xfId="1" applyFont="1" applyFill="1" applyBorder="1" applyAlignment="1">
      <alignment wrapText="1"/>
    </xf>
    <xf numFmtId="0" fontId="18" fillId="0" borderId="0" xfId="1" applyFont="1" applyFill="1"/>
    <xf numFmtId="0" fontId="18" fillId="0" borderId="0" xfId="1" applyFont="1" applyFill="1" applyBorder="1"/>
    <xf numFmtId="0" fontId="81" fillId="0" borderId="0" xfId="1" applyFont="1" applyAlignment="1"/>
    <xf numFmtId="0" fontId="18" fillId="0" borderId="0" xfId="1" applyFont="1" applyBorder="1" applyAlignment="1">
      <alignment horizontal="center"/>
    </xf>
    <xf numFmtId="0" fontId="18" fillId="0" borderId="1" xfId="1" applyFont="1" applyBorder="1" applyAlignment="1">
      <alignment horizontal="center"/>
    </xf>
    <xf numFmtId="0" fontId="85" fillId="0" borderId="0" xfId="1" applyFont="1" applyAlignment="1">
      <alignment vertical="top"/>
    </xf>
    <xf numFmtId="0" fontId="18" fillId="0" borderId="0" xfId="1" applyFont="1" applyAlignment="1">
      <alignment horizontal="right"/>
    </xf>
    <xf numFmtId="0" fontId="81" fillId="0" borderId="0" xfId="1" applyFont="1" applyAlignment="1">
      <alignment vertical="top"/>
    </xf>
    <xf numFmtId="0" fontId="18" fillId="0" borderId="0" xfId="1" applyFont="1" applyAlignment="1">
      <alignment horizontal="right" vertical="top"/>
    </xf>
    <xf numFmtId="0" fontId="18" fillId="0" borderId="0" xfId="1" applyFont="1" applyBorder="1" applyAlignment="1">
      <alignment horizontal="center" vertical="top"/>
    </xf>
    <xf numFmtId="0" fontId="18" fillId="0" borderId="0" xfId="1" applyFont="1" applyBorder="1" applyAlignment="1">
      <alignment horizontal="right" vertical="top"/>
    </xf>
    <xf numFmtId="0" fontId="18" fillId="0" borderId="10" xfId="1" applyFont="1" applyBorder="1" applyAlignment="1">
      <alignment horizontal="center" vertical="top"/>
    </xf>
    <xf numFmtId="0" fontId="18" fillId="2" borderId="0" xfId="1" applyFont="1" applyFill="1" applyAlignment="1">
      <alignment vertical="top"/>
    </xf>
    <xf numFmtId="0" fontId="84" fillId="0" borderId="0" xfId="1" applyFont="1" applyAlignment="1">
      <alignment vertical="top"/>
    </xf>
    <xf numFmtId="0" fontId="18" fillId="0" borderId="0" xfId="1" applyFont="1" applyBorder="1" applyAlignment="1" applyProtection="1">
      <alignment horizontal="center"/>
      <protection locked="0"/>
    </xf>
    <xf numFmtId="0" fontId="18" fillId="0" borderId="0" xfId="1" applyFont="1" applyAlignment="1">
      <alignment horizontal="left"/>
    </xf>
    <xf numFmtId="0" fontId="18" fillId="0" borderId="0" xfId="1" applyFont="1" applyAlignment="1"/>
    <xf numFmtId="0" fontId="18" fillId="0" borderId="0" xfId="1" applyFont="1" applyBorder="1" applyAlignment="1" applyProtection="1">
      <protection locked="0"/>
    </xf>
    <xf numFmtId="0" fontId="18" fillId="0" borderId="1" xfId="1" applyFont="1" applyBorder="1" applyAlignment="1"/>
    <xf numFmtId="0" fontId="84" fillId="0" borderId="0" xfId="1" applyFont="1" applyAlignment="1"/>
    <xf numFmtId="0" fontId="18" fillId="0" borderId="0" xfId="1" applyFont="1" applyBorder="1" applyAlignment="1"/>
    <xf numFmtId="0" fontId="68" fillId="0" borderId="0" xfId="1" applyFont="1" applyAlignment="1">
      <alignment horizontal="center"/>
    </xf>
    <xf numFmtId="0" fontId="18" fillId="0" borderId="1" xfId="1" applyFont="1" applyBorder="1"/>
    <xf numFmtId="0" fontId="18" fillId="0" borderId="0" xfId="1" applyFont="1" applyAlignment="1">
      <alignment vertical="top"/>
    </xf>
    <xf numFmtId="0" fontId="18" fillId="0" borderId="0" xfId="1" applyFont="1" applyBorder="1" applyAlignment="1">
      <alignment vertical="top"/>
    </xf>
    <xf numFmtId="0" fontId="18" fillId="2" borderId="0" xfId="1" applyFont="1" applyFill="1" applyBorder="1" applyAlignment="1">
      <alignment vertical="top"/>
    </xf>
    <xf numFmtId="0" fontId="16" fillId="0" borderId="1" xfId="1" applyFont="1" applyBorder="1" applyAlignment="1">
      <alignment horizontal="center" vertical="center"/>
    </xf>
    <xf numFmtId="0" fontId="85" fillId="0" borderId="0" xfId="1" applyFont="1" applyAlignment="1">
      <alignment horizontal="center"/>
    </xf>
    <xf numFmtId="0" fontId="18" fillId="0" borderId="0" xfId="1" applyFont="1" applyAlignment="1">
      <alignment horizontal="left" vertical="top"/>
    </xf>
    <xf numFmtId="0" fontId="85" fillId="0" borderId="0" xfId="1" applyFont="1"/>
    <xf numFmtId="0" fontId="18" fillId="0" borderId="0" xfId="1" applyFont="1" applyBorder="1"/>
    <xf numFmtId="0" fontId="18" fillId="2" borderId="0" xfId="1" applyFont="1" applyFill="1" applyBorder="1" applyAlignment="1"/>
    <xf numFmtId="0" fontId="16" fillId="0" borderId="25" xfId="1" applyFont="1" applyBorder="1" applyAlignment="1" applyProtection="1">
      <alignment horizontal="center" vertical="center"/>
      <protection locked="0"/>
    </xf>
    <xf numFmtId="0" fontId="16" fillId="0" borderId="27" xfId="1" applyFont="1" applyBorder="1" applyAlignment="1" applyProtection="1">
      <alignment horizontal="center" vertical="center"/>
      <protection locked="0"/>
    </xf>
    <xf numFmtId="49" fontId="16" fillId="0" borderId="27" xfId="1" applyNumberFormat="1" applyFont="1" applyBorder="1" applyAlignment="1" applyProtection="1">
      <alignment horizontal="center"/>
      <protection locked="0"/>
    </xf>
    <xf numFmtId="49" fontId="86" fillId="0" borderId="24" xfId="1" applyNumberFormat="1" applyFont="1" applyBorder="1" applyAlignment="1" applyProtection="1">
      <alignment horizontal="center" vertical="center"/>
      <protection locked="0"/>
    </xf>
    <xf numFmtId="49" fontId="16" fillId="0" borderId="24" xfId="1" applyNumberFormat="1" applyFont="1" applyBorder="1" applyAlignment="1" applyProtection="1">
      <alignment horizontal="center" vertical="center"/>
      <protection locked="0"/>
    </xf>
    <xf numFmtId="49" fontId="16" fillId="0" borderId="25" xfId="1" applyNumberFormat="1" applyFont="1" applyBorder="1" applyAlignment="1" applyProtection="1">
      <alignment horizontal="center"/>
      <protection locked="0"/>
    </xf>
    <xf numFmtId="49" fontId="16" fillId="0" borderId="24" xfId="1" applyNumberFormat="1" applyFont="1" applyBorder="1" applyAlignment="1" applyProtection="1">
      <alignment horizontal="center"/>
      <protection locked="0"/>
    </xf>
    <xf numFmtId="0" fontId="16" fillId="0" borderId="27" xfId="1" applyNumberFormat="1" applyFont="1" applyBorder="1" applyAlignment="1" applyProtection="1">
      <alignment horizontal="center" vertical="center"/>
      <protection locked="0"/>
    </xf>
    <xf numFmtId="0" fontId="18" fillId="0" borderId="27" xfId="1" applyFont="1" applyBorder="1" applyAlignment="1" applyProtection="1">
      <alignment horizontal="center" vertical="center"/>
      <protection locked="0"/>
    </xf>
    <xf numFmtId="0" fontId="16" fillId="0" borderId="131" xfId="1" applyNumberFormat="1" applyFont="1" applyBorder="1" applyAlignment="1" applyProtection="1">
      <alignment horizontal="center"/>
      <protection locked="0"/>
    </xf>
    <xf numFmtId="0" fontId="16" fillId="0" borderId="149" xfId="1" applyNumberFormat="1" applyFont="1" applyBorder="1" applyAlignment="1" applyProtection="1">
      <alignment horizontal="center"/>
      <protection locked="0"/>
    </xf>
    <xf numFmtId="0" fontId="16" fillId="0" borderId="134" xfId="1" applyNumberFormat="1" applyFont="1" applyBorder="1" applyAlignment="1" applyProtection="1">
      <alignment horizontal="center"/>
      <protection locked="0"/>
    </xf>
    <xf numFmtId="0" fontId="18" fillId="0" borderId="23" xfId="1" applyFont="1" applyBorder="1" applyAlignment="1">
      <alignment horizontal="center"/>
    </xf>
    <xf numFmtId="0" fontId="18" fillId="0" borderId="7" xfId="1" applyFont="1" applyBorder="1"/>
    <xf numFmtId="0" fontId="18" fillId="0" borderId="5" xfId="1" applyFont="1" applyBorder="1" applyAlignment="1">
      <alignment vertical="center" textRotation="90"/>
    </xf>
    <xf numFmtId="0" fontId="16" fillId="0" borderId="0" xfId="1" applyFont="1" applyBorder="1" applyAlignment="1">
      <alignment horizontal="center" vertical="center" textRotation="90" wrapText="1"/>
    </xf>
    <xf numFmtId="0" fontId="18" fillId="2" borderId="60" xfId="1" applyFont="1" applyFill="1" applyBorder="1" applyAlignment="1">
      <alignment horizontal="center" vertical="center" textRotation="90" wrapText="1" readingOrder="1"/>
    </xf>
    <xf numFmtId="2" fontId="16" fillId="0" borderId="37" xfId="1" applyNumberFormat="1" applyFont="1" applyBorder="1" applyAlignment="1">
      <alignment horizontal="center" vertical="center" textRotation="90" wrapText="1" readingOrder="1"/>
    </xf>
    <xf numFmtId="0" fontId="18" fillId="0" borderId="25" xfId="1" applyFont="1" applyBorder="1" applyAlignment="1">
      <alignment horizontal="center"/>
    </xf>
    <xf numFmtId="0" fontId="18" fillId="0" borderId="26" xfId="1" applyFont="1" applyBorder="1" applyAlignment="1">
      <alignment horizontal="center"/>
    </xf>
    <xf numFmtId="0" fontId="18" fillId="0" borderId="59" xfId="1" applyFont="1" applyBorder="1" applyAlignment="1">
      <alignment horizontal="center"/>
    </xf>
    <xf numFmtId="0" fontId="18" fillId="0" borderId="39" xfId="1" applyFont="1" applyBorder="1" applyAlignment="1">
      <alignment horizontal="center"/>
    </xf>
    <xf numFmtId="0" fontId="18" fillId="0" borderId="59" xfId="1" applyFont="1" applyBorder="1" applyAlignment="1">
      <alignment vertical="center"/>
    </xf>
    <xf numFmtId="0" fontId="18" fillId="0" borderId="28" xfId="1" applyFont="1" applyBorder="1" applyAlignment="1">
      <alignment vertical="center"/>
    </xf>
    <xf numFmtId="0" fontId="18" fillId="0" borderId="29" xfId="1" applyFont="1" applyBorder="1" applyAlignment="1">
      <alignment vertical="center"/>
    </xf>
    <xf numFmtId="0" fontId="18" fillId="0" borderId="25" xfId="1" applyFont="1" applyBorder="1" applyAlignment="1" applyProtection="1">
      <alignment horizontal="center" vertical="center"/>
      <protection locked="0"/>
    </xf>
    <xf numFmtId="49" fontId="18" fillId="0" borderId="27" xfId="1" applyNumberFormat="1" applyFont="1" applyBorder="1" applyAlignment="1" applyProtection="1">
      <alignment horizontal="center"/>
      <protection locked="0"/>
    </xf>
    <xf numFmtId="49" fontId="18" fillId="0" borderId="25" xfId="1" applyNumberFormat="1" applyFont="1" applyBorder="1" applyAlignment="1" applyProtection="1">
      <alignment horizontal="center"/>
      <protection locked="0"/>
    </xf>
    <xf numFmtId="49" fontId="18" fillId="0" borderId="24" xfId="1" applyNumberFormat="1" applyFont="1" applyBorder="1" applyAlignment="1" applyProtection="1">
      <alignment horizontal="center"/>
      <protection locked="0"/>
    </xf>
    <xf numFmtId="0" fontId="18" fillId="0" borderId="27" xfId="1" applyNumberFormat="1" applyFont="1" applyBorder="1" applyAlignment="1" applyProtection="1">
      <alignment horizontal="center" vertical="center"/>
      <protection locked="0"/>
    </xf>
    <xf numFmtId="0" fontId="18" fillId="0" borderId="10" xfId="1" applyFont="1" applyBorder="1" applyAlignment="1" applyProtection="1">
      <alignment horizontal="center" vertical="center"/>
      <protection locked="0"/>
    </xf>
    <xf numFmtId="0" fontId="18" fillId="2" borderId="13" xfId="1" applyFont="1" applyFill="1" applyBorder="1" applyAlignment="1">
      <alignment horizontal="center" vertical="center"/>
    </xf>
    <xf numFmtId="2" fontId="16" fillId="0" borderId="34" xfId="1" applyNumberFormat="1" applyFont="1" applyBorder="1" applyAlignment="1">
      <alignment horizontal="center" vertical="center"/>
    </xf>
    <xf numFmtId="0" fontId="16" fillId="0" borderId="59" xfId="1" applyFont="1" applyBorder="1" applyAlignment="1"/>
    <xf numFmtId="0" fontId="16" fillId="0" borderId="58" xfId="1" applyFont="1" applyBorder="1" applyAlignment="1"/>
    <xf numFmtId="0" fontId="16" fillId="0" borderId="57" xfId="1" applyFont="1" applyBorder="1" applyAlignment="1"/>
    <xf numFmtId="0" fontId="16" fillId="0" borderId="56" xfId="1" applyNumberFormat="1" applyFont="1" applyBorder="1" applyAlignment="1" applyProtection="1">
      <alignment horizontal="center"/>
      <protection locked="0"/>
    </xf>
    <xf numFmtId="0" fontId="16" fillId="0" borderId="55" xfId="1" applyNumberFormat="1" applyFont="1" applyBorder="1" applyAlignment="1" applyProtection="1">
      <alignment horizontal="center"/>
      <protection locked="0"/>
    </xf>
    <xf numFmtId="0" fontId="16" fillId="0" borderId="22" xfId="1" applyNumberFormat="1" applyFont="1" applyBorder="1" applyAlignment="1" applyProtection="1">
      <alignment horizontal="center"/>
      <protection locked="0"/>
    </xf>
    <xf numFmtId="0" fontId="16" fillId="0" borderId="6" xfId="1" applyNumberFormat="1" applyFont="1" applyBorder="1" applyAlignment="1" applyProtection="1">
      <alignment horizontal="center"/>
      <protection locked="0"/>
    </xf>
    <xf numFmtId="0" fontId="16" fillId="2" borderId="54" xfId="1" applyNumberFormat="1" applyFont="1" applyFill="1" applyBorder="1" applyAlignment="1">
      <alignment horizontal="center"/>
    </xf>
    <xf numFmtId="2" fontId="16" fillId="0" borderId="44" xfId="1" applyNumberFormat="1" applyFont="1" applyBorder="1" applyAlignment="1">
      <alignment horizontal="center"/>
    </xf>
    <xf numFmtId="0" fontId="18" fillId="5" borderId="50" xfId="1" applyFont="1" applyFill="1" applyBorder="1" applyAlignment="1" applyProtection="1">
      <alignment wrapText="1"/>
      <protection locked="0"/>
    </xf>
    <xf numFmtId="0" fontId="89" fillId="5" borderId="52" xfId="1" applyNumberFormat="1" applyFont="1" applyFill="1" applyBorder="1" applyAlignment="1" applyProtection="1">
      <alignment horizontal="center" vertical="justify"/>
      <protection locked="0"/>
    </xf>
    <xf numFmtId="0" fontId="89" fillId="5" borderId="51" xfId="1" applyNumberFormat="1" applyFont="1" applyFill="1" applyBorder="1" applyAlignment="1" applyProtection="1">
      <alignment horizontal="center" vertical="justify"/>
      <protection locked="0"/>
    </xf>
    <xf numFmtId="0" fontId="89" fillId="5" borderId="53" xfId="1" applyNumberFormat="1" applyFont="1" applyFill="1" applyBorder="1" applyAlignment="1" applyProtection="1">
      <alignment horizontal="center" vertical="justify"/>
      <protection locked="0"/>
    </xf>
    <xf numFmtId="0" fontId="89" fillId="5" borderId="50" xfId="1" applyNumberFormat="1" applyFont="1" applyFill="1" applyBorder="1" applyAlignment="1" applyProtection="1">
      <alignment horizontal="center" vertical="justify"/>
      <protection locked="0"/>
    </xf>
    <xf numFmtId="0" fontId="18" fillId="0" borderId="2" xfId="1" applyFont="1" applyBorder="1" applyAlignment="1" applyProtection="1">
      <alignment wrapText="1"/>
      <protection locked="0"/>
    </xf>
    <xf numFmtId="164" fontId="18" fillId="0" borderId="31" xfId="1" applyNumberFormat="1" applyFont="1" applyBorder="1" applyAlignment="1">
      <alignment horizontal="center"/>
    </xf>
    <xf numFmtId="0" fontId="18" fillId="5" borderId="2" xfId="1" applyFont="1" applyFill="1" applyBorder="1" applyAlignment="1" applyProtection="1">
      <alignment wrapText="1"/>
      <protection locked="0"/>
    </xf>
    <xf numFmtId="0" fontId="89" fillId="5" borderId="31" xfId="1" applyNumberFormat="1" applyFont="1" applyFill="1" applyBorder="1" applyAlignment="1" applyProtection="1">
      <alignment horizontal="center" vertical="justify"/>
      <protection locked="0"/>
    </xf>
    <xf numFmtId="0" fontId="89" fillId="5" borderId="1" xfId="1" applyNumberFormat="1" applyFont="1" applyFill="1" applyBorder="1" applyAlignment="1" applyProtection="1">
      <alignment horizontal="center" vertical="justify"/>
      <protection locked="0"/>
    </xf>
    <xf numFmtId="0" fontId="89" fillId="5" borderId="33" xfId="1" applyNumberFormat="1" applyFont="1" applyFill="1" applyBorder="1" applyAlignment="1" applyProtection="1">
      <alignment horizontal="center" vertical="justify"/>
      <protection locked="0"/>
    </xf>
    <xf numFmtId="0" fontId="89" fillId="5" borderId="2" xfId="1" applyNumberFormat="1" applyFont="1" applyFill="1" applyBorder="1" applyAlignment="1" applyProtection="1">
      <alignment horizontal="center" vertical="justify"/>
      <protection locked="0"/>
    </xf>
    <xf numFmtId="0" fontId="18" fillId="0" borderId="46" xfId="1" applyFont="1" applyBorder="1" applyAlignment="1" applyProtection="1">
      <alignment wrapText="1"/>
      <protection locked="0"/>
    </xf>
    <xf numFmtId="164" fontId="18" fillId="0" borderId="48" xfId="1" applyNumberFormat="1" applyFont="1" applyBorder="1" applyAlignment="1">
      <alignment horizontal="center"/>
    </xf>
    <xf numFmtId="2" fontId="81" fillId="0" borderId="0" xfId="1" applyNumberFormat="1" applyFont="1"/>
    <xf numFmtId="0" fontId="18" fillId="5" borderId="21" xfId="1" applyFont="1" applyFill="1" applyBorder="1" applyAlignment="1" applyProtection="1">
      <alignment wrapText="1"/>
      <protection locked="0"/>
    </xf>
    <xf numFmtId="0" fontId="89" fillId="5" borderId="14" xfId="1" applyNumberFormat="1" applyFont="1" applyFill="1" applyBorder="1" applyAlignment="1" applyProtection="1">
      <alignment horizontal="center" vertical="justify"/>
      <protection locked="0"/>
    </xf>
    <xf numFmtId="0" fontId="89" fillId="5" borderId="8" xfId="1" applyNumberFormat="1" applyFont="1" applyFill="1" applyBorder="1" applyAlignment="1" applyProtection="1">
      <alignment horizontal="center" vertical="justify"/>
      <protection locked="0"/>
    </xf>
    <xf numFmtId="0" fontId="89" fillId="5" borderId="32" xfId="1" applyNumberFormat="1" applyFont="1" applyFill="1" applyBorder="1" applyAlignment="1" applyProtection="1">
      <alignment horizontal="center" vertical="justify"/>
      <protection locked="0"/>
    </xf>
    <xf numFmtId="0" fontId="89" fillId="5" borderId="21" xfId="1" applyNumberFormat="1" applyFont="1" applyFill="1" applyBorder="1" applyAlignment="1" applyProtection="1">
      <alignment horizontal="center" vertical="justify"/>
      <protection locked="0"/>
    </xf>
    <xf numFmtId="0" fontId="18" fillId="0" borderId="5" xfId="1" applyFont="1" applyBorder="1" applyAlignment="1" applyProtection="1">
      <alignment wrapText="1"/>
      <protection locked="0"/>
    </xf>
    <xf numFmtId="164" fontId="18" fillId="0" borderId="23" xfId="1" applyNumberFormat="1" applyFont="1" applyBorder="1" applyAlignment="1">
      <alignment horizontal="center"/>
    </xf>
    <xf numFmtId="0" fontId="16" fillId="2" borderId="137" xfId="1" applyNumberFormat="1" applyFont="1" applyFill="1" applyBorder="1" applyAlignment="1" applyProtection="1">
      <alignment horizontal="center" vertical="center"/>
      <protection locked="0"/>
    </xf>
    <xf numFmtId="164" fontId="16" fillId="2" borderId="137" xfId="1" applyNumberFormat="1" applyFont="1" applyFill="1" applyBorder="1" applyAlignment="1" applyProtection="1">
      <alignment horizontal="center" vertical="center"/>
      <protection locked="0"/>
    </xf>
    <xf numFmtId="0" fontId="16" fillId="2" borderId="115" xfId="1" applyNumberFormat="1" applyFont="1" applyFill="1" applyBorder="1" applyAlignment="1" applyProtection="1">
      <alignment horizontal="center" vertical="center"/>
      <protection locked="0"/>
    </xf>
    <xf numFmtId="164" fontId="16" fillId="2" borderId="115" xfId="1" applyNumberFormat="1" applyFont="1" applyFill="1" applyBorder="1" applyAlignment="1" applyProtection="1">
      <alignment horizontal="center" vertical="center"/>
      <protection locked="0"/>
    </xf>
    <xf numFmtId="1" fontId="18" fillId="0" borderId="30" xfId="1" applyNumberFormat="1" applyFont="1" applyBorder="1" applyAlignment="1">
      <alignment horizontal="center"/>
    </xf>
    <xf numFmtId="0" fontId="81" fillId="0" borderId="0" xfId="1" applyFont="1" applyAlignment="1">
      <alignment horizontal="left" vertical="top"/>
    </xf>
    <xf numFmtId="0" fontId="81" fillId="2" borderId="0" xfId="1" applyFont="1" applyFill="1"/>
    <xf numFmtId="0" fontId="18" fillId="2" borderId="0" xfId="1" applyFont="1" applyFill="1" applyBorder="1" applyAlignment="1" applyProtection="1">
      <alignment wrapText="1"/>
      <protection locked="0"/>
    </xf>
    <xf numFmtId="0" fontId="89" fillId="2" borderId="0" xfId="1" applyNumberFormat="1" applyFont="1" applyFill="1" applyBorder="1" applyAlignment="1" applyProtection="1">
      <alignment horizontal="center" vertical="justify"/>
      <protection locked="0"/>
    </xf>
    <xf numFmtId="2" fontId="18" fillId="2" borderId="0" xfId="1" applyNumberFormat="1" applyFont="1" applyFill="1" applyBorder="1" applyAlignment="1">
      <alignment horizontal="center"/>
    </xf>
    <xf numFmtId="2" fontId="16" fillId="0" borderId="0" xfId="1" applyNumberFormat="1" applyFont="1" applyAlignment="1">
      <alignment horizontal="center"/>
    </xf>
    <xf numFmtId="0" fontId="18" fillId="0" borderId="0" xfId="1" applyFont="1" applyAlignment="1">
      <alignment horizontal="right" vertical="center"/>
    </xf>
    <xf numFmtId="0" fontId="89" fillId="0" borderId="0" xfId="1" applyFont="1" applyAlignment="1">
      <alignment horizontal="center" vertical="justify"/>
    </xf>
    <xf numFmtId="0" fontId="18" fillId="0" borderId="0" xfId="1" applyFont="1" applyAlignment="1">
      <alignment horizontal="center" vertical="justify"/>
    </xf>
    <xf numFmtId="0" fontId="18" fillId="2" borderId="0" xfId="1" applyFont="1" applyFill="1" applyAlignment="1">
      <alignment horizontal="center" vertical="justify"/>
    </xf>
    <xf numFmtId="2" fontId="18" fillId="0" borderId="0" xfId="1" applyNumberFormat="1" applyFont="1" applyBorder="1" applyAlignment="1">
      <alignment horizontal="center"/>
    </xf>
    <xf numFmtId="0" fontId="18" fillId="0" borderId="0" xfId="1" applyFont="1" applyBorder="1" applyAlignment="1" applyProtection="1">
      <alignment vertical="justify"/>
      <protection locked="0"/>
    </xf>
    <xf numFmtId="0" fontId="89" fillId="2" borderId="0" xfId="1" applyFont="1" applyFill="1" applyAlignment="1">
      <alignment horizontal="center" vertical="justify"/>
    </xf>
    <xf numFmtId="2" fontId="91" fillId="0" borderId="0" xfId="1" applyNumberFormat="1" applyFont="1"/>
    <xf numFmtId="0" fontId="89" fillId="0" borderId="0" xfId="1" applyFont="1" applyAlignment="1">
      <alignment horizontal="left" vertical="top"/>
    </xf>
    <xf numFmtId="0" fontId="89" fillId="0" borderId="0" xfId="1" applyNumberFormat="1" applyFont="1" applyBorder="1" applyAlignment="1" applyProtection="1">
      <alignment horizontal="center" vertical="justify"/>
      <protection locked="0"/>
    </xf>
    <xf numFmtId="0" fontId="89" fillId="2" borderId="0" xfId="1" applyFont="1" applyFill="1" applyAlignment="1">
      <alignment horizontal="left" vertical="top"/>
    </xf>
    <xf numFmtId="2" fontId="16" fillId="0" borderId="0" xfId="1" applyNumberFormat="1" applyFont="1" applyAlignment="1">
      <alignment horizontal="left" vertical="top"/>
    </xf>
    <xf numFmtId="0" fontId="84" fillId="0" borderId="0" xfId="1" applyFont="1" applyAlignment="1">
      <alignment horizontal="center"/>
    </xf>
    <xf numFmtId="0" fontId="18" fillId="0" borderId="0" xfId="1" applyFont="1" applyBorder="1" applyAlignment="1">
      <alignment horizontal="center" vertical="justify"/>
    </xf>
    <xf numFmtId="49" fontId="65" fillId="0" borderId="0" xfId="1" applyNumberFormat="1" applyFont="1" applyBorder="1" applyAlignment="1">
      <alignment horizontal="center" vertical="center" textRotation="90" wrapText="1"/>
    </xf>
    <xf numFmtId="0" fontId="63" fillId="2" borderId="0" xfId="0" applyFont="1" applyFill="1" applyBorder="1" applyAlignment="1">
      <alignment horizontal="center" vertical="center"/>
    </xf>
    <xf numFmtId="0" fontId="64" fillId="2" borderId="0" xfId="1" applyNumberFormat="1" applyFont="1" applyFill="1" applyBorder="1" applyAlignment="1" applyProtection="1">
      <alignment horizontal="center" vertical="center"/>
      <protection locked="0"/>
    </xf>
    <xf numFmtId="164" fontId="64" fillId="2" borderId="0" xfId="1" applyNumberFormat="1" applyFont="1" applyFill="1" applyBorder="1" applyAlignment="1" applyProtection="1">
      <alignment horizontal="center" vertical="center"/>
      <protection locked="0"/>
    </xf>
    <xf numFmtId="49" fontId="65" fillId="0" borderId="137" xfId="1" applyNumberFormat="1" applyFont="1" applyBorder="1" applyAlignment="1">
      <alignment horizontal="center" vertical="center" textRotation="90" wrapText="1"/>
    </xf>
    <xf numFmtId="49" fontId="65" fillId="0" borderId="18" xfId="1" applyNumberFormat="1" applyFont="1" applyBorder="1" applyAlignment="1">
      <alignment horizontal="center" vertical="center" textRotation="90" wrapText="1"/>
    </xf>
    <xf numFmtId="49" fontId="65" fillId="0" borderId="115" xfId="1" applyNumberFormat="1" applyFont="1" applyBorder="1" applyAlignment="1">
      <alignment horizontal="center" vertical="center" textRotation="90" wrapText="1"/>
    </xf>
    <xf numFmtId="49" fontId="16" fillId="0" borderId="19" xfId="1" applyNumberFormat="1" applyFont="1" applyBorder="1" applyAlignment="1" applyProtection="1">
      <alignment horizontal="center" vertical="center" textRotation="90" wrapText="1"/>
      <protection locked="0"/>
    </xf>
    <xf numFmtId="49" fontId="6" fillId="0" borderId="29" xfId="1" applyNumberFormat="1" applyFont="1" applyBorder="1" applyAlignment="1" applyProtection="1">
      <alignment horizontal="center"/>
      <protection locked="0"/>
    </xf>
    <xf numFmtId="49" fontId="65" fillId="0" borderId="132" xfId="1" applyNumberFormat="1" applyFont="1" applyBorder="1" applyAlignment="1">
      <alignment horizontal="center" vertical="center" textRotation="90" wrapText="1"/>
    </xf>
    <xf numFmtId="0" fontId="6" fillId="0" borderId="141" xfId="1" applyNumberFormat="1" applyFont="1" applyBorder="1" applyAlignment="1" applyProtection="1">
      <alignment horizontal="center"/>
      <protection locked="0"/>
    </xf>
    <xf numFmtId="0" fontId="2" fillId="0" borderId="132" xfId="1" applyBorder="1"/>
    <xf numFmtId="0" fontId="2" fillId="0" borderId="137" xfId="1" applyBorder="1"/>
    <xf numFmtId="0" fontId="2" fillId="0" borderId="115" xfId="1" applyBorder="1"/>
    <xf numFmtId="0" fontId="63" fillId="2" borderId="1" xfId="0" applyFont="1" applyFill="1" applyBorder="1" applyAlignment="1">
      <alignment horizontal="center" vertical="center"/>
    </xf>
    <xf numFmtId="0" fontId="65" fillId="0" borderId="18" xfId="1" applyNumberFormat="1" applyFont="1" applyBorder="1" applyAlignment="1">
      <alignment horizontal="center" vertical="center" textRotation="90" wrapText="1"/>
    </xf>
    <xf numFmtId="0" fontId="65" fillId="0" borderId="115" xfId="1" applyNumberFormat="1" applyFont="1" applyBorder="1" applyAlignment="1">
      <alignment horizontal="center" vertical="center" textRotation="90" wrapText="1"/>
    </xf>
    <xf numFmtId="0" fontId="5" fillId="0" borderId="141" xfId="1" applyFont="1" applyBorder="1" applyAlignment="1">
      <alignment horizontal="center"/>
    </xf>
    <xf numFmtId="49" fontId="6" fillId="0" borderId="19" xfId="1" applyNumberFormat="1" applyFont="1" applyBorder="1" applyAlignment="1" applyProtection="1">
      <alignment horizontal="center"/>
      <protection locked="0"/>
    </xf>
    <xf numFmtId="0" fontId="2" fillId="0" borderId="0" xfId="1" applyBorder="1"/>
    <xf numFmtId="49" fontId="5" fillId="0" borderId="1" xfId="1" applyNumberFormat="1" applyFont="1" applyBorder="1" applyAlignment="1" applyProtection="1">
      <alignment horizontal="center"/>
      <protection locked="0"/>
    </xf>
    <xf numFmtId="164" fontId="7" fillId="0" borderId="1" xfId="1" applyNumberFormat="1" applyFont="1" applyBorder="1" applyAlignment="1" applyProtection="1">
      <alignment horizontal="center" vertical="center"/>
      <protection locked="0"/>
    </xf>
    <xf numFmtId="0" fontId="10" fillId="2" borderId="114" xfId="2" applyFont="1" applyFill="1" applyBorder="1" applyAlignment="1">
      <alignment horizontal="center"/>
    </xf>
    <xf numFmtId="0" fontId="10" fillId="2" borderId="36" xfId="2" applyFont="1" applyFill="1" applyBorder="1" applyAlignment="1">
      <alignment horizontal="center"/>
    </xf>
    <xf numFmtId="2" fontId="6" fillId="0" borderId="114" xfId="1" applyNumberFormat="1" applyFont="1" applyBorder="1" applyAlignment="1">
      <alignment horizontal="center" vertical="center"/>
    </xf>
    <xf numFmtId="2" fontId="6" fillId="0" borderId="36" xfId="1" applyNumberFormat="1" applyFont="1" applyBorder="1" applyAlignment="1">
      <alignment horizontal="center" vertical="center"/>
    </xf>
    <xf numFmtId="0" fontId="5" fillId="0" borderId="138" xfId="1" applyFont="1" applyBorder="1" applyAlignment="1">
      <alignment horizontal="center"/>
    </xf>
    <xf numFmtId="0" fontId="5" fillId="0" borderId="0" xfId="1" applyFont="1" applyBorder="1" applyAlignment="1">
      <alignment horizontal="center" wrapText="1"/>
    </xf>
    <xf numFmtId="0" fontId="5" fillId="0" borderId="2" xfId="1" applyFont="1" applyBorder="1" applyAlignment="1">
      <alignment horizontal="center"/>
    </xf>
    <xf numFmtId="0" fontId="5" fillId="0" borderId="4" xfId="1" applyFont="1" applyBorder="1" applyAlignment="1">
      <alignment horizontal="center"/>
    </xf>
    <xf numFmtId="0" fontId="5" fillId="0" borderId="0" xfId="1" applyFont="1" applyBorder="1" applyAlignment="1">
      <alignment horizontal="center"/>
    </xf>
    <xf numFmtId="0" fontId="5" fillId="0" borderId="0" xfId="1" applyFont="1" applyAlignment="1">
      <alignment horizontal="center"/>
    </xf>
    <xf numFmtId="0" fontId="5" fillId="0" borderId="10" xfId="1" applyFont="1" applyBorder="1" applyAlignment="1">
      <alignment horizontal="center"/>
    </xf>
    <xf numFmtId="0" fontId="5" fillId="2" borderId="0" xfId="1" applyFont="1" applyFill="1" applyAlignment="1">
      <alignment horizontal="center"/>
    </xf>
    <xf numFmtId="0" fontId="5" fillId="0" borderId="0" xfId="1" applyFont="1" applyBorder="1" applyAlignment="1">
      <alignment horizontal="center" vertical="center" wrapText="1"/>
    </xf>
    <xf numFmtId="49" fontId="64" fillId="0" borderId="1" xfId="1" applyNumberFormat="1" applyFont="1" applyBorder="1" applyAlignment="1" applyProtection="1">
      <alignment horizontal="center" vertical="center" textRotation="90" wrapText="1"/>
      <protection locked="0"/>
    </xf>
    <xf numFmtId="0" fontId="64" fillId="0" borderId="1" xfId="1" applyNumberFormat="1" applyFont="1" applyBorder="1" applyAlignment="1" applyProtection="1">
      <alignment horizontal="center" vertical="center" textRotation="90" wrapText="1"/>
      <protection locked="0"/>
    </xf>
    <xf numFmtId="0" fontId="5" fillId="0" borderId="1" xfId="1" applyFont="1" applyBorder="1" applyAlignment="1">
      <alignment horizontal="center" wrapText="1"/>
    </xf>
    <xf numFmtId="0" fontId="5" fillId="0" borderId="139" xfId="1" applyFont="1" applyBorder="1" applyAlignment="1">
      <alignment horizontal="center" vertical="center" wrapText="1"/>
    </xf>
    <xf numFmtId="0" fontId="5" fillId="0" borderId="140" xfId="1" applyFont="1" applyBorder="1" applyAlignment="1">
      <alignment horizontal="center" vertical="center" wrapText="1"/>
    </xf>
    <xf numFmtId="0" fontId="5" fillId="0" borderId="19" xfId="1" applyFont="1" applyBorder="1" applyAlignment="1">
      <alignment horizontal="center" vertical="center" wrapText="1"/>
    </xf>
    <xf numFmtId="0" fontId="5" fillId="0" borderId="12" xfId="1" applyFont="1" applyBorder="1" applyAlignment="1">
      <alignment horizontal="center" vertical="center" wrapText="1"/>
    </xf>
    <xf numFmtId="0" fontId="5" fillId="0" borderId="21" xfId="1" applyFont="1" applyBorder="1" applyAlignment="1">
      <alignment horizontal="center" vertical="center" wrapText="1"/>
    </xf>
    <xf numFmtId="0" fontId="5" fillId="0" borderId="11" xfId="1" applyFont="1" applyBorder="1" applyAlignment="1">
      <alignment horizontal="center" vertical="center" wrapText="1"/>
    </xf>
    <xf numFmtId="0" fontId="5" fillId="0" borderId="139" xfId="1" applyFont="1" applyBorder="1" applyAlignment="1">
      <alignment horizontal="center" wrapText="1"/>
    </xf>
    <xf numFmtId="0" fontId="5" fillId="0" borderId="140" xfId="1" applyFont="1" applyBorder="1" applyAlignment="1">
      <alignment horizontal="center" wrapText="1"/>
    </xf>
    <xf numFmtId="0" fontId="5" fillId="0" borderId="19" xfId="1" applyFont="1" applyBorder="1" applyAlignment="1">
      <alignment horizontal="center" wrapText="1"/>
    </xf>
    <xf numFmtId="0" fontId="5" fillId="0" borderId="12" xfId="1" applyFont="1" applyBorder="1" applyAlignment="1">
      <alignment horizontal="center" wrapText="1"/>
    </xf>
    <xf numFmtId="0" fontId="5" fillId="0" borderId="21" xfId="1" applyFont="1" applyBorder="1" applyAlignment="1">
      <alignment horizontal="center" wrapText="1"/>
    </xf>
    <xf numFmtId="0" fontId="5" fillId="0" borderId="11" xfId="1" applyFont="1" applyBorder="1" applyAlignment="1">
      <alignment horizontal="center" wrapText="1"/>
    </xf>
    <xf numFmtId="0" fontId="5" fillId="0" borderId="10" xfId="1" applyFont="1" applyBorder="1" applyAlignment="1">
      <alignment horizontal="center" vertical="top"/>
    </xf>
    <xf numFmtId="2" fontId="5" fillId="0" borderId="0" xfId="1" applyNumberFormat="1" applyFont="1" applyBorder="1" applyAlignment="1">
      <alignment horizontal="center"/>
    </xf>
    <xf numFmtId="0" fontId="6" fillId="0" borderId="1" xfId="1" applyFont="1" applyBorder="1" applyAlignment="1">
      <alignment horizontal="center" vertical="center"/>
    </xf>
    <xf numFmtId="0" fontId="64" fillId="0" borderId="137" xfId="1" applyFont="1" applyBorder="1" applyAlignment="1">
      <alignment horizontal="center" vertical="center" textRotation="90" wrapText="1"/>
    </xf>
    <xf numFmtId="0" fontId="64" fillId="0" borderId="18" xfId="1" applyFont="1" applyBorder="1" applyAlignment="1">
      <alignment horizontal="center" vertical="center" textRotation="90" wrapText="1"/>
    </xf>
    <xf numFmtId="0" fontId="64" fillId="0" borderId="115" xfId="1" applyFont="1" applyBorder="1" applyAlignment="1">
      <alignment horizontal="center" vertical="center" textRotation="90" wrapText="1"/>
    </xf>
    <xf numFmtId="0" fontId="5" fillId="0" borderId="3" xfId="1" applyFont="1" applyBorder="1" applyAlignment="1">
      <alignment horizontal="center"/>
    </xf>
    <xf numFmtId="0" fontId="18" fillId="0" borderId="10" xfId="1" applyFont="1" applyBorder="1" applyAlignment="1">
      <alignment horizontal="center" wrapText="1"/>
    </xf>
    <xf numFmtId="0" fontId="5" fillId="0" borderId="2" xfId="1" applyFont="1" applyBorder="1" applyAlignment="1" applyProtection="1">
      <alignment horizontal="center"/>
      <protection locked="0"/>
    </xf>
    <xf numFmtId="0" fontId="5" fillId="0" borderId="3" xfId="1" applyFont="1" applyBorder="1" applyAlignment="1" applyProtection="1">
      <alignment horizontal="center"/>
      <protection locked="0"/>
    </xf>
    <xf numFmtId="0" fontId="5" fillId="0" borderId="4" xfId="1" applyFont="1" applyBorder="1" applyAlignment="1" applyProtection="1">
      <alignment horizontal="center"/>
      <protection locked="0"/>
    </xf>
    <xf numFmtId="0" fontId="65" fillId="0" borderId="137" xfId="1" applyFont="1" applyBorder="1" applyAlignment="1">
      <alignment horizontal="center" vertical="center" textRotation="90"/>
    </xf>
    <xf numFmtId="0" fontId="65" fillId="0" borderId="18" xfId="1" applyFont="1" applyBorder="1" applyAlignment="1">
      <alignment horizontal="center" vertical="center" textRotation="90"/>
    </xf>
    <xf numFmtId="0" fontId="65" fillId="0" borderId="115" xfId="1" applyFont="1" applyBorder="1" applyAlignment="1">
      <alignment horizontal="center" vertical="center" textRotation="90"/>
    </xf>
    <xf numFmtId="49" fontId="65" fillId="0" borderId="1" xfId="1" applyNumberFormat="1" applyFont="1" applyBorder="1" applyAlignment="1">
      <alignment horizontal="center" vertical="center" textRotation="90" wrapText="1"/>
    </xf>
    <xf numFmtId="0" fontId="65" fillId="0" borderId="1" xfId="1" applyNumberFormat="1" applyFont="1" applyBorder="1" applyAlignment="1">
      <alignment horizontal="center" vertical="center" textRotation="90" wrapText="1"/>
    </xf>
    <xf numFmtId="0" fontId="82" fillId="0" borderId="1" xfId="1" applyFont="1" applyBorder="1" applyAlignment="1" applyProtection="1">
      <alignment horizontal="center" vertical="center" textRotation="90" wrapText="1"/>
      <protection locked="0"/>
    </xf>
    <xf numFmtId="0" fontId="5" fillId="0" borderId="1" xfId="1" applyFont="1" applyBorder="1" applyAlignment="1">
      <alignment horizontal="center"/>
    </xf>
    <xf numFmtId="2" fontId="5" fillId="0" borderId="1" xfId="1" applyNumberFormat="1" applyFont="1" applyBorder="1" applyAlignment="1">
      <alignment horizontal="center"/>
    </xf>
    <xf numFmtId="2" fontId="5" fillId="0" borderId="2" xfId="1" applyNumberFormat="1" applyFont="1" applyBorder="1" applyAlignment="1">
      <alignment horizontal="center"/>
    </xf>
    <xf numFmtId="2" fontId="5" fillId="0" borderId="4" xfId="1" applyNumberFormat="1" applyFont="1" applyBorder="1" applyAlignment="1">
      <alignment horizontal="center"/>
    </xf>
    <xf numFmtId="0" fontId="64" fillId="0" borderId="127" xfId="1" applyFont="1" applyBorder="1" applyAlignment="1">
      <alignment horizontal="left"/>
    </xf>
    <xf numFmtId="0" fontId="64" fillId="0" borderId="3" xfId="1" applyFont="1" applyBorder="1" applyAlignment="1">
      <alignment horizontal="left"/>
    </xf>
    <xf numFmtId="0" fontId="64" fillId="0" borderId="4" xfId="1" applyFont="1" applyBorder="1" applyAlignment="1">
      <alignment horizontal="left"/>
    </xf>
    <xf numFmtId="0" fontId="5" fillId="0" borderId="10" xfId="1" applyFont="1" applyBorder="1" applyAlignment="1" applyProtection="1">
      <alignment horizontal="center" vertical="top"/>
      <protection locked="0"/>
    </xf>
    <xf numFmtId="0" fontId="64" fillId="0" borderId="63" xfId="1" applyFont="1" applyBorder="1" applyAlignment="1">
      <alignment horizontal="left"/>
    </xf>
    <xf numFmtId="0" fontId="64" fillId="0" borderId="62" xfId="1" applyFont="1" applyBorder="1" applyAlignment="1">
      <alignment horizontal="left"/>
    </xf>
    <xf numFmtId="0" fontId="64" fillId="0" borderId="64" xfId="1" applyFont="1" applyBorder="1" applyAlignment="1">
      <alignment horizontal="left"/>
    </xf>
    <xf numFmtId="0" fontId="64" fillId="2" borderId="1" xfId="1" applyNumberFormat="1" applyFont="1" applyFill="1" applyBorder="1" applyAlignment="1" applyProtection="1">
      <alignment horizontal="center" vertical="center"/>
      <protection locked="0"/>
    </xf>
    <xf numFmtId="0" fontId="64" fillId="0" borderId="2" xfId="1" applyFont="1" applyBorder="1" applyAlignment="1">
      <alignment horizontal="left"/>
    </xf>
    <xf numFmtId="0" fontId="5" fillId="0" borderId="141" xfId="1" applyFont="1" applyBorder="1" applyAlignment="1">
      <alignment horizontal="center" vertical="center"/>
    </xf>
    <xf numFmtId="0" fontId="5" fillId="0" borderId="126" xfId="1" applyFont="1" applyBorder="1" applyAlignment="1">
      <alignment horizontal="center" vertical="center"/>
    </xf>
    <xf numFmtId="0" fontId="5" fillId="0" borderId="38" xfId="1" applyFont="1" applyBorder="1" applyAlignment="1">
      <alignment horizontal="center" vertical="center"/>
    </xf>
    <xf numFmtId="0" fontId="5" fillId="0" borderId="0" xfId="1" applyFont="1" applyBorder="1" applyAlignment="1">
      <alignment horizontal="center" vertical="center"/>
    </xf>
    <xf numFmtId="0" fontId="5" fillId="0" borderId="35" xfId="1" applyFont="1" applyBorder="1" applyAlignment="1">
      <alignment horizontal="center" vertical="center"/>
    </xf>
    <xf numFmtId="0" fontId="5" fillId="0" borderId="10" xfId="1" applyFont="1" applyBorder="1" applyAlignment="1">
      <alignment horizontal="center" vertical="center"/>
    </xf>
    <xf numFmtId="0" fontId="6" fillId="0" borderId="142" xfId="1" applyFont="1" applyBorder="1" applyAlignment="1">
      <alignment horizontal="center"/>
    </xf>
    <xf numFmtId="0" fontId="6" fillId="0" borderId="143" xfId="1" applyFont="1" applyBorder="1" applyAlignment="1">
      <alignment horizontal="center"/>
    </xf>
    <xf numFmtId="0" fontId="5" fillId="0" borderId="144" xfId="1" applyFont="1" applyBorder="1" applyAlignment="1">
      <alignment horizontal="center" vertical="center" wrapText="1"/>
    </xf>
    <xf numFmtId="0" fontId="5" fillId="0" borderId="145" xfId="1" applyFont="1" applyBorder="1" applyAlignment="1">
      <alignment horizontal="center" vertical="center" wrapText="1"/>
    </xf>
    <xf numFmtId="0" fontId="5" fillId="0" borderId="146" xfId="1" applyFont="1" applyBorder="1" applyAlignment="1">
      <alignment horizontal="center" vertical="center" wrapText="1"/>
    </xf>
    <xf numFmtId="0" fontId="5" fillId="0" borderId="147" xfId="1" applyFont="1" applyBorder="1" applyAlignment="1">
      <alignment horizontal="center" vertical="center" wrapText="1"/>
    </xf>
    <xf numFmtId="0" fontId="5" fillId="0" borderId="148" xfId="1" applyFont="1" applyBorder="1" applyAlignment="1">
      <alignment horizontal="center" vertical="center" wrapText="1"/>
    </xf>
    <xf numFmtId="0" fontId="5" fillId="0" borderId="31" xfId="1" applyFont="1" applyBorder="1" applyAlignment="1">
      <alignment horizontal="center" vertical="center" wrapText="1"/>
    </xf>
    <xf numFmtId="0" fontId="5" fillId="0" borderId="4" xfId="1" applyFont="1" applyBorder="1" applyAlignment="1">
      <alignment horizontal="center" vertical="center" wrapText="1"/>
    </xf>
    <xf numFmtId="0" fontId="5" fillId="0" borderId="1" xfId="1" applyFont="1" applyBorder="1" applyAlignment="1">
      <alignment horizontal="center" vertical="center" wrapText="1"/>
    </xf>
    <xf numFmtId="0" fontId="5" fillId="0" borderId="2" xfId="1" applyFont="1" applyBorder="1" applyAlignment="1">
      <alignment horizontal="center" vertical="center" wrapText="1"/>
    </xf>
    <xf numFmtId="0" fontId="5" fillId="0" borderId="33" xfId="1" applyFont="1" applyBorder="1" applyAlignment="1">
      <alignment horizontal="center" vertical="center" wrapText="1"/>
    </xf>
    <xf numFmtId="0" fontId="5" fillId="0" borderId="48" xfId="1" applyFont="1" applyBorder="1" applyAlignment="1">
      <alignment horizontal="center" vertical="center" wrapText="1"/>
    </xf>
    <xf numFmtId="0" fontId="5" fillId="0" borderId="61" xfId="1" applyFont="1" applyBorder="1" applyAlignment="1">
      <alignment horizontal="center" vertical="center" wrapText="1"/>
    </xf>
    <xf numFmtId="0" fontId="5" fillId="0" borderId="47" xfId="1" applyFont="1" applyBorder="1" applyAlignment="1">
      <alignment horizontal="center" vertical="center" wrapText="1"/>
    </xf>
    <xf numFmtId="0" fontId="5" fillId="0" borderId="46" xfId="1" applyFont="1" applyBorder="1" applyAlignment="1">
      <alignment horizontal="center" vertical="center" wrapText="1"/>
    </xf>
    <xf numFmtId="0" fontId="5" fillId="0" borderId="49" xfId="1" applyFont="1" applyBorder="1" applyAlignment="1">
      <alignment horizontal="center" vertical="center" wrapText="1"/>
    </xf>
    <xf numFmtId="0" fontId="11" fillId="0" borderId="38" xfId="2" applyFont="1" applyBorder="1" applyAlignment="1">
      <alignment horizontal="center"/>
    </xf>
    <xf numFmtId="0" fontId="11" fillId="0" borderId="0" xfId="2" applyFont="1" applyBorder="1" applyAlignment="1">
      <alignment horizontal="center"/>
    </xf>
    <xf numFmtId="0" fontId="11" fillId="0" borderId="12" xfId="2" applyFont="1" applyBorder="1" applyAlignment="1">
      <alignment horizontal="center"/>
    </xf>
    <xf numFmtId="0" fontId="11" fillId="0" borderId="35" xfId="2" applyFont="1" applyBorder="1" applyAlignment="1">
      <alignment horizontal="center"/>
    </xf>
    <xf numFmtId="0" fontId="11" fillId="0" borderId="10" xfId="2" applyFont="1" applyBorder="1" applyAlignment="1">
      <alignment horizontal="center"/>
    </xf>
    <xf numFmtId="0" fontId="11" fillId="0" borderId="11" xfId="2" applyFont="1" applyBorder="1" applyAlignment="1">
      <alignment horizontal="center"/>
    </xf>
    <xf numFmtId="0" fontId="6" fillId="0" borderId="141" xfId="1" applyFont="1" applyBorder="1" applyAlignment="1" applyProtection="1">
      <alignment horizontal="center" vertical="center"/>
      <protection locked="0"/>
    </xf>
    <xf numFmtId="0" fontId="6" fillId="0" borderId="128" xfId="1" applyFont="1" applyBorder="1" applyAlignment="1" applyProtection="1">
      <alignment horizontal="center" vertical="center"/>
      <protection locked="0"/>
    </xf>
    <xf numFmtId="0" fontId="6" fillId="0" borderId="63" xfId="1" applyFont="1" applyBorder="1" applyAlignment="1" applyProtection="1">
      <alignment horizontal="center" vertical="center"/>
      <protection locked="0"/>
    </xf>
    <xf numFmtId="0" fontId="6" fillId="0" borderId="64" xfId="1" applyFont="1" applyBorder="1" applyAlignment="1" applyProtection="1">
      <alignment horizontal="center" vertical="center"/>
      <protection locked="0"/>
    </xf>
    <xf numFmtId="0" fontId="6" fillId="0" borderId="126" xfId="1" applyFont="1" applyBorder="1" applyAlignment="1" applyProtection="1">
      <alignment horizontal="center" vertical="center"/>
      <protection locked="0"/>
    </xf>
    <xf numFmtId="0" fontId="6" fillId="0" borderId="62" xfId="1" applyFont="1" applyBorder="1" applyAlignment="1" applyProtection="1">
      <alignment horizontal="center" vertical="center"/>
      <protection locked="0"/>
    </xf>
    <xf numFmtId="0" fontId="64" fillId="0" borderId="143" xfId="1" applyFont="1" applyBorder="1" applyAlignment="1">
      <alignment horizontal="left" vertical="center"/>
    </xf>
    <xf numFmtId="0" fontId="64" fillId="0" borderId="126" xfId="1" applyFont="1" applyBorder="1" applyAlignment="1">
      <alignment horizontal="left" vertical="center"/>
    </xf>
    <xf numFmtId="0" fontId="64" fillId="0" borderId="128" xfId="1" applyFont="1" applyBorder="1" applyAlignment="1">
      <alignment horizontal="left" vertical="center"/>
    </xf>
    <xf numFmtId="0" fontId="11" fillId="0" borderId="30" xfId="2" applyFont="1" applyBorder="1" applyAlignment="1">
      <alignment horizontal="center"/>
    </xf>
    <xf numFmtId="0" fontId="11" fillId="0" borderId="138" xfId="2" applyFont="1" applyBorder="1" applyAlignment="1">
      <alignment horizontal="center"/>
    </xf>
    <xf numFmtId="0" fontId="11" fillId="0" borderId="140" xfId="2" applyFont="1" applyBorder="1" applyAlignment="1">
      <alignment horizontal="center"/>
    </xf>
    <xf numFmtId="164" fontId="64" fillId="2" borderId="1" xfId="1" applyNumberFormat="1" applyFont="1" applyFill="1" applyBorder="1" applyAlignment="1" applyProtection="1">
      <alignment horizontal="center" vertical="center"/>
      <protection locked="0"/>
    </xf>
    <xf numFmtId="0" fontId="63" fillId="2" borderId="137" xfId="0" applyFont="1" applyFill="1" applyBorder="1" applyAlignment="1">
      <alignment horizontal="center" vertical="center"/>
    </xf>
    <xf numFmtId="0" fontId="63" fillId="2" borderId="115" xfId="0" applyFont="1" applyFill="1" applyBorder="1" applyAlignment="1">
      <alignment horizontal="center" vertical="center"/>
    </xf>
    <xf numFmtId="164" fontId="64" fillId="2" borderId="137" xfId="1" applyNumberFormat="1" applyFont="1" applyFill="1" applyBorder="1" applyAlignment="1" applyProtection="1">
      <alignment horizontal="center" vertical="center"/>
      <protection locked="0"/>
    </xf>
    <xf numFmtId="0" fontId="64" fillId="2" borderId="115" xfId="1" applyNumberFormat="1" applyFont="1" applyFill="1" applyBorder="1" applyAlignment="1" applyProtection="1">
      <alignment horizontal="center" vertical="center"/>
      <protection locked="0"/>
    </xf>
    <xf numFmtId="0" fontId="11" fillId="0" borderId="144" xfId="2" applyFont="1" applyBorder="1" applyAlignment="1">
      <alignment horizontal="center"/>
    </xf>
    <xf numFmtId="0" fontId="11" fillId="0" borderId="31" xfId="2" applyFont="1" applyBorder="1" applyAlignment="1">
      <alignment horizontal="center"/>
    </xf>
    <xf numFmtId="49" fontId="5" fillId="0" borderId="146" xfId="1" applyNumberFormat="1" applyFont="1" applyBorder="1" applyAlignment="1" applyProtection="1">
      <alignment horizontal="center"/>
      <protection locked="0"/>
    </xf>
    <xf numFmtId="0" fontId="11" fillId="0" borderId="30" xfId="2" applyFont="1" applyBorder="1" applyAlignment="1">
      <alignment horizontal="center" wrapText="1"/>
    </xf>
    <xf numFmtId="0" fontId="11" fillId="0" borderId="138" xfId="2" applyFont="1" applyBorder="1" applyAlignment="1">
      <alignment horizontal="center" wrapText="1"/>
    </xf>
    <xf numFmtId="0" fontId="11" fillId="0" borderId="140" xfId="2" applyFont="1" applyBorder="1" applyAlignment="1">
      <alignment horizontal="center" wrapText="1"/>
    </xf>
    <xf numFmtId="0" fontId="11" fillId="0" borderId="35" xfId="2" applyFont="1" applyBorder="1" applyAlignment="1">
      <alignment horizontal="center" wrapText="1"/>
    </xf>
    <xf numFmtId="0" fontId="11" fillId="0" borderId="10" xfId="2" applyFont="1" applyBorder="1" applyAlignment="1">
      <alignment horizontal="center" wrapText="1"/>
    </xf>
    <xf numFmtId="0" fontId="11" fillId="0" borderId="11" xfId="2" applyFont="1" applyBorder="1" applyAlignment="1">
      <alignment horizontal="center" wrapText="1"/>
    </xf>
    <xf numFmtId="0" fontId="11" fillId="0" borderId="48" xfId="2" applyFont="1" applyBorder="1" applyAlignment="1">
      <alignment horizontal="center"/>
    </xf>
    <xf numFmtId="49" fontId="5" fillId="0" borderId="47" xfId="1" applyNumberFormat="1" applyFont="1" applyBorder="1" applyAlignment="1" applyProtection="1">
      <alignment horizontal="center"/>
      <protection locked="0"/>
    </xf>
    <xf numFmtId="0" fontId="10" fillId="2" borderId="45" xfId="2" applyFont="1" applyFill="1" applyBorder="1" applyAlignment="1">
      <alignment horizontal="center"/>
    </xf>
    <xf numFmtId="0" fontId="11" fillId="0" borderId="144" xfId="2" applyFont="1" applyBorder="1" applyAlignment="1">
      <alignment horizontal="center" wrapText="1"/>
    </xf>
    <xf numFmtId="0" fontId="11" fillId="0" borderId="31" xfId="2" applyFont="1" applyBorder="1" applyAlignment="1">
      <alignment horizontal="center" wrapText="1"/>
    </xf>
    <xf numFmtId="0" fontId="11" fillId="0" borderId="48" xfId="2" applyFont="1" applyBorder="1" applyAlignment="1">
      <alignment horizontal="center" wrapText="1"/>
    </xf>
    <xf numFmtId="2" fontId="10" fillId="2" borderId="36" xfId="2" applyNumberFormat="1" applyFont="1" applyFill="1" applyBorder="1" applyAlignment="1">
      <alignment horizontal="center"/>
    </xf>
    <xf numFmtId="2" fontId="10" fillId="2" borderId="45" xfId="2" applyNumberFormat="1" applyFont="1" applyFill="1" applyBorder="1" applyAlignment="1">
      <alignment horizontal="center"/>
    </xf>
    <xf numFmtId="0" fontId="11" fillId="0" borderId="14" xfId="2" applyFont="1" applyBorder="1" applyAlignment="1">
      <alignment horizontal="center" wrapText="1"/>
    </xf>
    <xf numFmtId="49" fontId="5" fillId="0" borderId="115" xfId="1" applyNumberFormat="1" applyFont="1" applyBorder="1" applyAlignment="1" applyProtection="1">
      <alignment horizontal="center"/>
      <protection locked="0"/>
    </xf>
    <xf numFmtId="0" fontId="10" fillId="2" borderId="34" xfId="2" applyFont="1" applyFill="1" applyBorder="1" applyAlignment="1">
      <alignment horizontal="center"/>
    </xf>
    <xf numFmtId="169" fontId="64" fillId="2" borderId="1" xfId="1" applyNumberFormat="1" applyFont="1" applyFill="1" applyBorder="1" applyAlignment="1" applyProtection="1">
      <alignment horizontal="center" vertical="center"/>
      <protection locked="0"/>
    </xf>
    <xf numFmtId="1" fontId="64" fillId="2" borderId="1" xfId="1" applyNumberFormat="1" applyFont="1" applyFill="1" applyBorder="1" applyAlignment="1" applyProtection="1">
      <alignment horizontal="center" vertical="center"/>
      <protection locked="0"/>
    </xf>
    <xf numFmtId="0" fontId="64" fillId="2" borderId="137" xfId="1" applyNumberFormat="1" applyFont="1" applyFill="1" applyBorder="1" applyAlignment="1" applyProtection="1">
      <alignment horizontal="center" vertical="center"/>
      <protection locked="0"/>
    </xf>
    <xf numFmtId="0" fontId="11" fillId="0" borderId="23" xfId="2" applyFont="1" applyBorder="1" applyAlignment="1">
      <alignment horizontal="center" wrapText="1"/>
    </xf>
    <xf numFmtId="49" fontId="5" fillId="0" borderId="137" xfId="1" applyNumberFormat="1" applyFont="1" applyBorder="1" applyAlignment="1" applyProtection="1">
      <alignment horizontal="center"/>
      <protection locked="0"/>
    </xf>
    <xf numFmtId="164" fontId="64" fillId="2" borderId="115" xfId="1" applyNumberFormat="1" applyFont="1" applyFill="1" applyBorder="1" applyAlignment="1" applyProtection="1">
      <alignment horizontal="center" vertical="center"/>
      <protection locked="0"/>
    </xf>
    <xf numFmtId="0" fontId="10" fillId="2" borderId="150" xfId="2" applyFont="1" applyFill="1" applyBorder="1" applyAlignment="1">
      <alignment horizontal="center"/>
    </xf>
    <xf numFmtId="0" fontId="12" fillId="0" borderId="31" xfId="2" applyFont="1" applyBorder="1" applyAlignment="1">
      <alignment horizontal="center"/>
    </xf>
    <xf numFmtId="0" fontId="11" fillId="2" borderId="0" xfId="2" applyFont="1" applyFill="1" applyBorder="1" applyAlignment="1">
      <alignment horizontal="center"/>
    </xf>
    <xf numFmtId="49" fontId="5" fillId="2" borderId="0" xfId="1" applyNumberFormat="1" applyFont="1" applyFill="1" applyBorder="1" applyAlignment="1" applyProtection="1">
      <alignment horizontal="center"/>
      <protection locked="0"/>
    </xf>
    <xf numFmtId="2" fontId="7" fillId="0" borderId="139" xfId="1" applyNumberFormat="1" applyFont="1" applyBorder="1" applyAlignment="1" applyProtection="1">
      <alignment horizontal="center" vertical="center"/>
      <protection locked="0"/>
    </xf>
    <xf numFmtId="2" fontId="7" fillId="0" borderId="138" xfId="1" applyNumberFormat="1" applyFont="1" applyBorder="1" applyAlignment="1" applyProtection="1">
      <alignment horizontal="center" vertical="center"/>
      <protection locked="0"/>
    </xf>
    <xf numFmtId="2" fontId="7" fillId="0" borderId="150" xfId="1" applyNumberFormat="1" applyFont="1" applyBorder="1" applyAlignment="1" applyProtection="1">
      <alignment horizontal="center" vertical="center"/>
      <protection locked="0"/>
    </xf>
    <xf numFmtId="2" fontId="7" fillId="0" borderId="21" xfId="1" applyNumberFormat="1" applyFont="1" applyBorder="1" applyAlignment="1" applyProtection="1">
      <alignment horizontal="center" vertical="center"/>
      <protection locked="0"/>
    </xf>
    <xf numFmtId="2" fontId="7" fillId="0" borderId="10" xfId="1" applyNumberFormat="1" applyFont="1" applyBorder="1" applyAlignment="1" applyProtection="1">
      <alignment horizontal="center" vertical="center"/>
      <protection locked="0"/>
    </xf>
    <xf numFmtId="2" fontId="7" fillId="0" borderId="34" xfId="1" applyNumberFormat="1" applyFont="1" applyBorder="1" applyAlignment="1" applyProtection="1">
      <alignment horizontal="center" vertical="center"/>
      <protection locked="0"/>
    </xf>
    <xf numFmtId="0" fontId="5" fillId="0" borderId="0" xfId="1" applyFont="1" applyAlignment="1">
      <alignment horizontal="right" vertical="center"/>
    </xf>
    <xf numFmtId="0" fontId="5" fillId="0" borderId="10" xfId="1" applyFont="1" applyBorder="1" applyAlignment="1">
      <alignment horizontal="center" vertical="justify"/>
    </xf>
    <xf numFmtId="0" fontId="5" fillId="0" borderId="10" xfId="1" applyFont="1" applyBorder="1" applyAlignment="1" applyProtection="1">
      <alignment horizontal="center"/>
      <protection locked="0"/>
    </xf>
    <xf numFmtId="0" fontId="5" fillId="0" borderId="138" xfId="1" applyFont="1" applyBorder="1" applyAlignment="1">
      <alignment horizontal="center" vertical="top"/>
    </xf>
    <xf numFmtId="0" fontId="5" fillId="0" borderId="0" xfId="1" applyFont="1" applyBorder="1" applyAlignment="1">
      <alignment horizontal="center" vertical="top" wrapText="1"/>
    </xf>
    <xf numFmtId="0" fontId="5" fillId="0" borderId="0" xfId="1" applyFont="1" applyBorder="1" applyAlignment="1">
      <alignment horizontal="left" vertical="top"/>
    </xf>
    <xf numFmtId="0" fontId="5" fillId="0" borderId="10" xfId="1" applyFont="1" applyBorder="1" applyAlignment="1" applyProtection="1">
      <alignment horizontal="center" vertical="justify"/>
      <protection locked="0"/>
    </xf>
    <xf numFmtId="0" fontId="5" fillId="0" borderId="0" xfId="1" applyFont="1" applyBorder="1" applyAlignment="1">
      <alignment horizontal="left" vertical="justify"/>
    </xf>
    <xf numFmtId="0" fontId="5" fillId="0" borderId="138" xfId="1" applyFont="1" applyBorder="1" applyAlignment="1">
      <alignment horizontal="left" vertical="justify"/>
    </xf>
    <xf numFmtId="0" fontId="64" fillId="0" borderId="1" xfId="1" applyFont="1" applyBorder="1" applyAlignment="1" applyProtection="1">
      <alignment horizontal="center" vertical="center" textRotation="90" wrapText="1"/>
      <protection locked="0"/>
    </xf>
    <xf numFmtId="0" fontId="71" fillId="0" borderId="19" xfId="1" applyFont="1" applyBorder="1" applyAlignment="1">
      <alignment horizontal="center"/>
    </xf>
    <xf numFmtId="0" fontId="2" fillId="0" borderId="19" xfId="1" applyBorder="1" applyAlignment="1">
      <alignment horizontal="center"/>
    </xf>
    <xf numFmtId="0" fontId="10" fillId="2" borderId="134" xfId="2" applyFont="1" applyFill="1" applyBorder="1" applyAlignment="1">
      <alignment horizontal="center"/>
    </xf>
    <xf numFmtId="0" fontId="10" fillId="2" borderId="32" xfId="2" applyFont="1" applyFill="1" applyBorder="1" applyAlignment="1">
      <alignment horizontal="center"/>
    </xf>
    <xf numFmtId="1" fontId="64" fillId="2" borderId="137" xfId="1" applyNumberFormat="1" applyFont="1" applyFill="1" applyBorder="1" applyAlignment="1" applyProtection="1">
      <alignment horizontal="center" vertical="center"/>
      <protection locked="0"/>
    </xf>
    <xf numFmtId="0" fontId="11" fillId="0" borderId="31" xfId="2" applyFont="1" applyBorder="1" applyAlignment="1">
      <alignment horizontal="center" vertical="center" wrapText="1"/>
    </xf>
    <xf numFmtId="164" fontId="64" fillId="2" borderId="18" xfId="1" applyNumberFormat="1" applyFont="1" applyFill="1" applyBorder="1" applyAlignment="1" applyProtection="1">
      <alignment horizontal="center" vertical="center"/>
      <protection locked="0"/>
    </xf>
    <xf numFmtId="0" fontId="64" fillId="2" borderId="18" xfId="1" applyNumberFormat="1" applyFont="1" applyFill="1" applyBorder="1" applyAlignment="1" applyProtection="1">
      <alignment horizontal="center" vertical="center"/>
      <protection locked="0"/>
    </xf>
    <xf numFmtId="2" fontId="6" fillId="0" borderId="43" xfId="1" applyNumberFormat="1" applyFont="1" applyBorder="1" applyAlignment="1">
      <alignment horizontal="center" vertical="center"/>
    </xf>
    <xf numFmtId="0" fontId="83" fillId="2" borderId="36" xfId="2" applyFont="1" applyFill="1" applyBorder="1" applyAlignment="1">
      <alignment horizontal="center"/>
    </xf>
    <xf numFmtId="0" fontId="83" fillId="2" borderId="43" xfId="2" applyFont="1" applyFill="1" applyBorder="1" applyAlignment="1">
      <alignment horizontal="center"/>
    </xf>
    <xf numFmtId="0" fontId="74" fillId="0" borderId="30" xfId="2" applyFont="1" applyBorder="1" applyAlignment="1">
      <alignment horizontal="center" wrapText="1"/>
    </xf>
    <xf numFmtId="0" fontId="74" fillId="0" borderId="138" xfId="2" applyFont="1" applyBorder="1" applyAlignment="1">
      <alignment horizontal="center" wrapText="1"/>
    </xf>
    <xf numFmtId="0" fontId="74" fillId="0" borderId="140" xfId="2" applyFont="1" applyBorder="1" applyAlignment="1">
      <alignment horizontal="center" wrapText="1"/>
    </xf>
    <xf numFmtId="0" fontId="74" fillId="0" borderId="35" xfId="2" applyFont="1" applyBorder="1" applyAlignment="1">
      <alignment horizontal="center" wrapText="1"/>
    </xf>
    <xf numFmtId="0" fontId="74" fillId="0" borderId="10" xfId="2" applyFont="1" applyBorder="1" applyAlignment="1">
      <alignment horizontal="center" wrapText="1"/>
    </xf>
    <xf numFmtId="0" fontId="74" fillId="0" borderId="11" xfId="2" applyFont="1" applyBorder="1" applyAlignment="1">
      <alignment horizontal="center" wrapText="1"/>
    </xf>
    <xf numFmtId="0" fontId="74" fillId="0" borderId="38" xfId="2" applyFont="1" applyBorder="1" applyAlignment="1">
      <alignment horizontal="center" wrapText="1"/>
    </xf>
    <xf numFmtId="0" fontId="74" fillId="0" borderId="0" xfId="2" applyFont="1" applyBorder="1" applyAlignment="1">
      <alignment horizontal="center" wrapText="1"/>
    </xf>
    <xf numFmtId="0" fontId="74" fillId="0" borderId="12" xfId="2" applyFont="1" applyBorder="1" applyAlignment="1">
      <alignment horizontal="center" wrapText="1"/>
    </xf>
    <xf numFmtId="0" fontId="74" fillId="0" borderId="30" xfId="2" applyFont="1" applyBorder="1" applyAlignment="1">
      <alignment horizontal="center"/>
    </xf>
    <xf numFmtId="0" fontId="74" fillId="0" borderId="138" xfId="2" applyFont="1" applyBorder="1" applyAlignment="1">
      <alignment horizontal="center"/>
    </xf>
    <xf numFmtId="0" fontId="74" fillId="0" borderId="140" xfId="2" applyFont="1" applyBorder="1" applyAlignment="1">
      <alignment horizontal="center"/>
    </xf>
    <xf numFmtId="0" fontId="74" fillId="0" borderId="35" xfId="2" applyFont="1" applyBorder="1" applyAlignment="1">
      <alignment horizontal="center"/>
    </xf>
    <xf numFmtId="0" fontId="74" fillId="0" borderId="10" xfId="2" applyFont="1" applyBorder="1" applyAlignment="1">
      <alignment horizontal="center"/>
    </xf>
    <xf numFmtId="0" fontId="74" fillId="0" borderId="11" xfId="2" applyFont="1" applyBorder="1" applyAlignment="1">
      <alignment horizontal="center"/>
    </xf>
    <xf numFmtId="0" fontId="74" fillId="0" borderId="38" xfId="2" applyFont="1" applyBorder="1" applyAlignment="1">
      <alignment horizontal="center"/>
    </xf>
    <xf numFmtId="0" fontId="74" fillId="0" borderId="0" xfId="2" applyFont="1" applyBorder="1" applyAlignment="1">
      <alignment horizontal="center"/>
    </xf>
    <xf numFmtId="0" fontId="74" fillId="0" borderId="12" xfId="2" applyFont="1" applyBorder="1" applyAlignment="1">
      <alignment horizontal="center"/>
    </xf>
    <xf numFmtId="0" fontId="11" fillId="0" borderId="52" xfId="2" applyFont="1" applyBorder="1" applyAlignment="1">
      <alignment horizontal="center" wrapText="1"/>
    </xf>
    <xf numFmtId="49" fontId="5" fillId="0" borderId="51" xfId="1" applyNumberFormat="1" applyFont="1" applyBorder="1" applyAlignment="1" applyProtection="1">
      <alignment horizontal="center"/>
      <protection locked="0"/>
    </xf>
    <xf numFmtId="0" fontId="5" fillId="0" borderId="6" xfId="1" applyFont="1" applyBorder="1" applyAlignment="1">
      <alignment horizontal="center" vertical="top"/>
    </xf>
    <xf numFmtId="0" fontId="5" fillId="0" borderId="6" xfId="1" applyFont="1" applyBorder="1" applyAlignment="1">
      <alignment horizontal="left" vertical="justify"/>
    </xf>
    <xf numFmtId="2" fontId="7" fillId="0" borderId="5" xfId="1" applyNumberFormat="1" applyFont="1" applyBorder="1" applyAlignment="1" applyProtection="1">
      <alignment horizontal="center" vertical="center"/>
      <protection locked="0"/>
    </xf>
    <xf numFmtId="2" fontId="7" fillId="0" borderId="6" xfId="1" applyNumberFormat="1" applyFont="1" applyBorder="1" applyAlignment="1" applyProtection="1">
      <alignment horizontal="center" vertical="center"/>
      <protection locked="0"/>
    </xf>
    <xf numFmtId="2" fontId="7" fillId="0" borderId="44" xfId="1" applyNumberFormat="1" applyFont="1" applyBorder="1" applyAlignment="1" applyProtection="1">
      <alignment horizontal="center" vertical="center"/>
      <protection locked="0"/>
    </xf>
    <xf numFmtId="49" fontId="5" fillId="0" borderId="8" xfId="1" applyNumberFormat="1" applyFont="1" applyBorder="1" applyAlignment="1" applyProtection="1">
      <alignment horizontal="center"/>
      <protection locked="0"/>
    </xf>
    <xf numFmtId="0" fontId="83" fillId="2" borderId="34" xfId="2" applyFont="1" applyFill="1" applyBorder="1" applyAlignment="1">
      <alignment horizontal="center"/>
    </xf>
    <xf numFmtId="0" fontId="11" fillId="0" borderId="52" xfId="2" applyFont="1" applyBorder="1" applyAlignment="1">
      <alignment horizontal="center"/>
    </xf>
    <xf numFmtId="2" fontId="83" fillId="2" borderId="36" xfId="2" applyNumberFormat="1" applyFont="1" applyFill="1" applyBorder="1" applyAlignment="1">
      <alignment horizontal="center"/>
    </xf>
    <xf numFmtId="2" fontId="83" fillId="2" borderId="45" xfId="2" applyNumberFormat="1" applyFont="1" applyFill="1" applyBorder="1" applyAlignment="1">
      <alignment horizontal="center"/>
    </xf>
    <xf numFmtId="0" fontId="83" fillId="2" borderId="45" xfId="2" applyFont="1" applyFill="1" applyBorder="1" applyAlignment="1">
      <alignment horizontal="center"/>
    </xf>
    <xf numFmtId="0" fontId="5" fillId="0" borderId="42" xfId="1" applyFont="1" applyBorder="1" applyAlignment="1">
      <alignment horizontal="center" vertical="center"/>
    </xf>
    <xf numFmtId="0" fontId="5" fillId="0" borderId="41" xfId="1" applyFont="1" applyBorder="1" applyAlignment="1">
      <alignment horizontal="center" vertical="center"/>
    </xf>
    <xf numFmtId="0" fontId="6" fillId="0" borderId="22" xfId="1" applyFont="1" applyBorder="1" applyAlignment="1">
      <alignment horizontal="center"/>
    </xf>
    <xf numFmtId="0" fontId="6" fillId="0" borderId="57" xfId="1" applyFont="1" applyBorder="1" applyAlignment="1">
      <alignment horizontal="center"/>
    </xf>
    <xf numFmtId="0" fontId="5" fillId="0" borderId="52" xfId="1" applyFont="1" applyBorder="1" applyAlignment="1">
      <alignment horizontal="center" vertical="center" wrapText="1"/>
    </xf>
    <xf numFmtId="0" fontId="5" fillId="0" borderId="65" xfId="1" applyFont="1" applyBorder="1" applyAlignment="1">
      <alignment horizontal="center" vertical="center" wrapText="1"/>
    </xf>
    <xf numFmtId="0" fontId="5" fillId="0" borderId="51" xfId="1" applyFont="1" applyBorder="1" applyAlignment="1">
      <alignment horizontal="center" vertical="center" wrapText="1"/>
    </xf>
    <xf numFmtId="0" fontId="5" fillId="0" borderId="50" xfId="1" applyFont="1" applyBorder="1" applyAlignment="1">
      <alignment horizontal="center" vertical="center" wrapText="1"/>
    </xf>
    <xf numFmtId="0" fontId="5" fillId="0" borderId="53" xfId="1" applyFont="1" applyBorder="1" applyAlignment="1">
      <alignment horizontal="center" vertical="center" wrapText="1"/>
    </xf>
    <xf numFmtId="0" fontId="6" fillId="0" borderId="42" xfId="1" applyFont="1" applyBorder="1" applyAlignment="1" applyProtection="1">
      <alignment horizontal="center" vertical="center"/>
      <protection locked="0"/>
    </xf>
    <xf numFmtId="0" fontId="6" fillId="0" borderId="41" xfId="1" applyFont="1" applyBorder="1" applyAlignment="1" applyProtection="1">
      <alignment horizontal="center" vertical="center"/>
      <protection locked="0"/>
    </xf>
    <xf numFmtId="0" fontId="6" fillId="0" borderId="40" xfId="1" applyFont="1" applyBorder="1" applyAlignment="1" applyProtection="1">
      <alignment horizontal="center" vertical="center"/>
      <protection locked="0"/>
    </xf>
    <xf numFmtId="0" fontId="5" fillId="0" borderId="5" xfId="1" applyFont="1" applyBorder="1" applyAlignment="1">
      <alignment horizontal="center" vertical="center" wrapText="1"/>
    </xf>
    <xf numFmtId="0" fontId="5" fillId="0" borderId="9" xfId="1" applyFont="1" applyBorder="1" applyAlignment="1">
      <alignment horizontal="center" vertical="center" wrapText="1"/>
    </xf>
    <xf numFmtId="0" fontId="5" fillId="0" borderId="5" xfId="1" applyFont="1" applyBorder="1" applyAlignment="1">
      <alignment horizontal="center" wrapText="1"/>
    </xf>
    <xf numFmtId="0" fontId="5" fillId="0" borderId="9" xfId="1" applyFont="1" applyBorder="1" applyAlignment="1">
      <alignment horizontal="center" wrapText="1"/>
    </xf>
    <xf numFmtId="0" fontId="5" fillId="0" borderId="6" xfId="1" applyFont="1" applyBorder="1" applyAlignment="1">
      <alignment horizontal="center"/>
    </xf>
    <xf numFmtId="0" fontId="64" fillId="0" borderId="1" xfId="1" applyFont="1" applyBorder="1" applyAlignment="1">
      <alignment horizontal="center" vertical="center"/>
    </xf>
    <xf numFmtId="0" fontId="5" fillId="0" borderId="10" xfId="1" applyFont="1" applyBorder="1" applyAlignment="1">
      <alignment horizontal="center" wrapText="1"/>
    </xf>
    <xf numFmtId="0" fontId="10" fillId="2" borderId="43" xfId="2" applyFont="1" applyFill="1" applyBorder="1" applyAlignment="1">
      <alignment horizontal="center"/>
    </xf>
    <xf numFmtId="0" fontId="11" fillId="0" borderId="38" xfId="2" applyFont="1" applyBorder="1" applyAlignment="1">
      <alignment horizontal="center" wrapText="1"/>
    </xf>
    <xf numFmtId="0" fontId="11" fillId="0" borderId="0" xfId="2" applyFont="1" applyBorder="1" applyAlignment="1">
      <alignment horizontal="center" wrapText="1"/>
    </xf>
    <xf numFmtId="0" fontId="11" fillId="0" borderId="12" xfId="2" applyFont="1" applyBorder="1" applyAlignment="1">
      <alignment horizontal="center" wrapText="1"/>
    </xf>
    <xf numFmtId="49" fontId="5" fillId="0" borderId="7" xfId="1" applyNumberFormat="1" applyFont="1" applyBorder="1" applyAlignment="1" applyProtection="1">
      <alignment horizontal="center"/>
      <protection locked="0"/>
    </xf>
    <xf numFmtId="0" fontId="10" fillId="2" borderId="44" xfId="2" applyFont="1" applyFill="1" applyBorder="1" applyAlignment="1">
      <alignment horizontal="center"/>
    </xf>
    <xf numFmtId="2" fontId="16" fillId="0" borderId="43" xfId="1" applyNumberFormat="1" applyFont="1" applyBorder="1" applyAlignment="1">
      <alignment horizontal="center" vertical="center"/>
    </xf>
    <xf numFmtId="2" fontId="16" fillId="0" borderId="36" xfId="1" applyNumberFormat="1" applyFont="1" applyBorder="1" applyAlignment="1">
      <alignment horizontal="center" vertical="center"/>
    </xf>
    <xf numFmtId="0" fontId="87" fillId="0" borderId="31" xfId="2" applyFont="1" applyBorder="1" applyAlignment="1">
      <alignment horizontal="center" wrapText="1"/>
    </xf>
    <xf numFmtId="0" fontId="87" fillId="0" borderId="48" xfId="2" applyFont="1" applyBorder="1" applyAlignment="1">
      <alignment horizontal="center" wrapText="1"/>
    </xf>
    <xf numFmtId="49" fontId="18" fillId="0" borderId="1" xfId="1" applyNumberFormat="1" applyFont="1" applyBorder="1" applyAlignment="1" applyProtection="1">
      <alignment horizontal="center"/>
      <protection locked="0"/>
    </xf>
    <xf numFmtId="49" fontId="18" fillId="0" borderId="47" xfId="1" applyNumberFormat="1" applyFont="1" applyBorder="1" applyAlignment="1" applyProtection="1">
      <alignment horizontal="center"/>
      <protection locked="0"/>
    </xf>
    <xf numFmtId="164" fontId="89" fillId="0" borderId="1" xfId="1" applyNumberFormat="1" applyFont="1" applyBorder="1" applyAlignment="1" applyProtection="1">
      <alignment horizontal="center" vertical="center"/>
      <protection locked="0"/>
    </xf>
    <xf numFmtId="0" fontId="87" fillId="0" borderId="31" xfId="2" applyFont="1" applyBorder="1" applyAlignment="1">
      <alignment horizontal="center"/>
    </xf>
    <xf numFmtId="49" fontId="18" fillId="0" borderId="137" xfId="1" applyNumberFormat="1" applyFont="1" applyBorder="1" applyAlignment="1" applyProtection="1">
      <alignment horizontal="center"/>
      <protection locked="0"/>
    </xf>
    <xf numFmtId="49" fontId="18" fillId="0" borderId="115" xfId="1" applyNumberFormat="1" applyFont="1" applyBorder="1" applyAlignment="1" applyProtection="1">
      <alignment horizontal="center"/>
      <protection locked="0"/>
    </xf>
    <xf numFmtId="0" fontId="87" fillId="0" borderId="23" xfId="2" applyFont="1" applyBorder="1" applyAlignment="1">
      <alignment horizontal="center" wrapText="1"/>
    </xf>
    <xf numFmtId="0" fontId="87" fillId="0" borderId="14" xfId="2" applyFont="1" applyBorder="1" applyAlignment="1">
      <alignment horizontal="center" wrapText="1"/>
    </xf>
    <xf numFmtId="2" fontId="16" fillId="0" borderId="132" xfId="1" applyNumberFormat="1" applyFont="1" applyBorder="1" applyAlignment="1">
      <alignment horizontal="center" vertical="center"/>
    </xf>
    <xf numFmtId="2" fontId="16" fillId="0" borderId="133" xfId="1" applyNumberFormat="1" applyFont="1" applyBorder="1" applyAlignment="1">
      <alignment horizontal="center" vertical="center"/>
    </xf>
    <xf numFmtId="164" fontId="89" fillId="0" borderId="137" xfId="1" applyNumberFormat="1" applyFont="1" applyBorder="1" applyAlignment="1" applyProtection="1">
      <alignment horizontal="center" vertical="center"/>
      <protection locked="0"/>
    </xf>
    <xf numFmtId="164" fontId="89" fillId="0" borderId="115" xfId="1" applyNumberFormat="1" applyFont="1" applyBorder="1" applyAlignment="1" applyProtection="1">
      <alignment horizontal="center" vertical="center"/>
      <protection locked="0"/>
    </xf>
    <xf numFmtId="49" fontId="18" fillId="0" borderId="142" xfId="1" applyNumberFormat="1" applyFont="1" applyBorder="1" applyAlignment="1" applyProtection="1">
      <alignment horizontal="center"/>
      <protection locked="0"/>
    </xf>
    <xf numFmtId="0" fontId="87" fillId="0" borderId="149" xfId="2" applyFont="1" applyBorder="1" applyAlignment="1">
      <alignment horizontal="center" wrapText="1"/>
    </xf>
    <xf numFmtId="0" fontId="10" fillId="2" borderId="136" xfId="2" applyFont="1" applyFill="1" applyBorder="1" applyAlignment="1">
      <alignment horizontal="center"/>
    </xf>
    <xf numFmtId="0" fontId="16" fillId="2" borderId="137" xfId="1" applyNumberFormat="1" applyFont="1" applyFill="1" applyBorder="1" applyAlignment="1" applyProtection="1">
      <alignment horizontal="center" vertical="center"/>
      <protection locked="0"/>
    </xf>
    <xf numFmtId="0" fontId="16" fillId="2" borderId="115" xfId="1" applyNumberFormat="1" applyFont="1" applyFill="1" applyBorder="1" applyAlignment="1" applyProtection="1">
      <alignment horizontal="center" vertical="center"/>
      <protection locked="0"/>
    </xf>
    <xf numFmtId="164" fontId="16" fillId="2" borderId="137" xfId="1" applyNumberFormat="1" applyFont="1" applyFill="1" applyBorder="1" applyAlignment="1" applyProtection="1">
      <alignment horizontal="center" vertical="center"/>
      <protection locked="0"/>
    </xf>
    <xf numFmtId="0" fontId="87" fillId="0" borderId="30" xfId="2" applyFont="1" applyBorder="1" applyAlignment="1">
      <alignment horizontal="center" wrapText="1"/>
    </xf>
    <xf numFmtId="0" fontId="87" fillId="0" borderId="138" xfId="2" applyFont="1" applyBorder="1" applyAlignment="1">
      <alignment horizontal="center" wrapText="1"/>
    </xf>
    <xf numFmtId="0" fontId="87" fillId="0" borderId="140" xfId="2" applyFont="1" applyBorder="1" applyAlignment="1">
      <alignment horizontal="center" wrapText="1"/>
    </xf>
    <xf numFmtId="0" fontId="87" fillId="0" borderId="35" xfId="2" applyFont="1" applyBorder="1" applyAlignment="1">
      <alignment horizontal="center" wrapText="1"/>
    </xf>
    <xf numFmtId="0" fontId="87" fillId="0" borderId="10" xfId="2" applyFont="1" applyBorder="1" applyAlignment="1">
      <alignment horizontal="center" wrapText="1"/>
    </xf>
    <xf numFmtId="0" fontId="87" fillId="0" borderId="11" xfId="2" applyFont="1" applyBorder="1" applyAlignment="1">
      <alignment horizontal="center" wrapText="1"/>
    </xf>
    <xf numFmtId="164" fontId="16" fillId="2" borderId="18" xfId="1" applyNumberFormat="1" applyFont="1" applyFill="1" applyBorder="1" applyAlignment="1" applyProtection="1">
      <alignment horizontal="center" vertical="center"/>
      <protection locked="0"/>
    </xf>
    <xf numFmtId="164" fontId="16" fillId="2" borderId="115" xfId="1" applyNumberFormat="1" applyFont="1" applyFill="1" applyBorder="1" applyAlignment="1" applyProtection="1">
      <alignment horizontal="center" vertical="center"/>
      <protection locked="0"/>
    </xf>
    <xf numFmtId="0" fontId="16" fillId="2" borderId="18" xfId="1" applyNumberFormat="1" applyFont="1" applyFill="1" applyBorder="1" applyAlignment="1" applyProtection="1">
      <alignment horizontal="center" vertical="center"/>
      <protection locked="0"/>
    </xf>
    <xf numFmtId="0" fontId="87" fillId="0" borderId="38" xfId="2" applyFont="1" applyBorder="1" applyAlignment="1">
      <alignment horizontal="center" wrapText="1"/>
    </xf>
    <xf numFmtId="0" fontId="87" fillId="0" borderId="0" xfId="2" applyFont="1" applyBorder="1" applyAlignment="1">
      <alignment horizontal="center" wrapText="1"/>
    </xf>
    <xf numFmtId="0" fontId="87" fillId="0" borderId="12" xfId="2" applyFont="1" applyBorder="1" applyAlignment="1">
      <alignment horizontal="center" wrapText="1"/>
    </xf>
    <xf numFmtId="1" fontId="16" fillId="2" borderId="137" xfId="1" applyNumberFormat="1" applyFont="1" applyFill="1" applyBorder="1" applyAlignment="1" applyProtection="1">
      <alignment horizontal="center" vertical="center"/>
      <protection locked="0"/>
    </xf>
    <xf numFmtId="0" fontId="16" fillId="2" borderId="1" xfId="1" applyNumberFormat="1" applyFont="1" applyFill="1" applyBorder="1" applyAlignment="1" applyProtection="1">
      <alignment horizontal="center" vertical="center"/>
      <protection locked="0"/>
    </xf>
    <xf numFmtId="164" fontId="16" fillId="2" borderId="1" xfId="1" applyNumberFormat="1" applyFont="1" applyFill="1" applyBorder="1" applyAlignment="1" applyProtection="1">
      <alignment horizontal="center" vertical="center"/>
      <protection locked="0"/>
    </xf>
    <xf numFmtId="0" fontId="88" fillId="2" borderId="137" xfId="0" applyFont="1" applyFill="1" applyBorder="1" applyAlignment="1">
      <alignment horizontal="center" vertical="center"/>
    </xf>
    <xf numFmtId="0" fontId="88" fillId="2" borderId="18" xfId="0" applyFont="1" applyFill="1" applyBorder="1" applyAlignment="1">
      <alignment horizontal="center" vertical="center"/>
    </xf>
    <xf numFmtId="0" fontId="88" fillId="2" borderId="115" xfId="0" applyFont="1" applyFill="1" applyBorder="1" applyAlignment="1">
      <alignment horizontal="center" vertical="center"/>
    </xf>
    <xf numFmtId="169" fontId="16" fillId="2" borderId="1" xfId="1" applyNumberFormat="1" applyFont="1" applyFill="1" applyBorder="1" applyAlignment="1" applyProtection="1">
      <alignment horizontal="center" vertical="center"/>
      <protection locked="0"/>
    </xf>
    <xf numFmtId="0" fontId="87" fillId="0" borderId="30" xfId="2" applyFont="1" applyBorder="1" applyAlignment="1">
      <alignment horizontal="center"/>
    </xf>
    <xf numFmtId="0" fontId="87" fillId="0" borderId="138" xfId="2" applyFont="1" applyBorder="1" applyAlignment="1">
      <alignment horizontal="center"/>
    </xf>
    <xf numFmtId="0" fontId="87" fillId="0" borderId="140" xfId="2" applyFont="1" applyBorder="1" applyAlignment="1">
      <alignment horizontal="center"/>
    </xf>
    <xf numFmtId="0" fontId="87" fillId="0" borderId="35" xfId="2" applyFont="1" applyBorder="1" applyAlignment="1">
      <alignment horizontal="center"/>
    </xf>
    <xf numFmtId="0" fontId="87" fillId="0" borderId="10" xfId="2" applyFont="1" applyBorder="1" applyAlignment="1">
      <alignment horizontal="center"/>
    </xf>
    <xf numFmtId="0" fontId="87" fillId="0" borderId="11" xfId="2" applyFont="1" applyBorder="1" applyAlignment="1">
      <alignment horizontal="center"/>
    </xf>
    <xf numFmtId="49" fontId="68" fillId="0" borderId="1" xfId="1" applyNumberFormat="1" applyFont="1" applyBorder="1" applyAlignment="1">
      <alignment horizontal="center" vertical="center" textRotation="90" wrapText="1"/>
    </xf>
    <xf numFmtId="0" fontId="68" fillId="0" borderId="1" xfId="1" applyNumberFormat="1" applyFont="1" applyBorder="1" applyAlignment="1">
      <alignment horizontal="center" vertical="center" textRotation="90" wrapText="1"/>
    </xf>
    <xf numFmtId="0" fontId="16" fillId="0" borderId="127" xfId="1" applyFont="1" applyBorder="1" applyAlignment="1">
      <alignment horizontal="left"/>
    </xf>
    <xf numFmtId="0" fontId="16" fillId="0" borderId="3" xfId="1" applyFont="1" applyBorder="1" applyAlignment="1">
      <alignment horizontal="left"/>
    </xf>
    <xf numFmtId="0" fontId="16" fillId="0" borderId="4" xfId="1" applyFont="1" applyBorder="1" applyAlignment="1">
      <alignment horizontal="left"/>
    </xf>
    <xf numFmtId="0" fontId="16" fillId="0" borderId="63" xfId="1" applyFont="1" applyBorder="1" applyAlignment="1">
      <alignment horizontal="left"/>
    </xf>
    <xf numFmtId="0" fontId="16" fillId="0" borderId="62" xfId="1" applyFont="1" applyBorder="1" applyAlignment="1">
      <alignment horizontal="left"/>
    </xf>
    <xf numFmtId="0" fontId="16" fillId="0" borderId="64" xfId="1" applyFont="1" applyBorder="1" applyAlignment="1">
      <alignment horizontal="left"/>
    </xf>
    <xf numFmtId="0" fontId="16" fillId="0" borderId="143" xfId="1" applyFont="1" applyBorder="1" applyAlignment="1">
      <alignment horizontal="left" vertical="center"/>
    </xf>
    <xf numFmtId="0" fontId="16" fillId="0" borderId="126" xfId="1" applyFont="1" applyBorder="1" applyAlignment="1">
      <alignment horizontal="left" vertical="center"/>
    </xf>
    <xf numFmtId="0" fontId="16" fillId="0" borderId="128" xfId="1" applyFont="1" applyBorder="1" applyAlignment="1">
      <alignment horizontal="left" vertical="center"/>
    </xf>
    <xf numFmtId="0" fontId="16" fillId="0" borderId="1" xfId="1" applyFont="1" applyBorder="1" applyAlignment="1" applyProtection="1">
      <alignment horizontal="center" vertical="center" textRotation="90" wrapText="1"/>
      <protection locked="0"/>
    </xf>
    <xf numFmtId="0" fontId="16" fillId="0" borderId="2" xfId="1" applyFont="1" applyBorder="1" applyAlignment="1">
      <alignment horizontal="left"/>
    </xf>
    <xf numFmtId="0" fontId="87" fillId="0" borderId="38" xfId="2" applyFont="1" applyBorder="1" applyAlignment="1">
      <alignment horizontal="center"/>
    </xf>
    <xf numFmtId="0" fontId="87" fillId="0" borderId="0" xfId="2" applyFont="1" applyBorder="1" applyAlignment="1">
      <alignment horizontal="center"/>
    </xf>
    <xf numFmtId="0" fontId="87" fillId="0" borderId="12" xfId="2" applyFont="1" applyBorder="1" applyAlignment="1">
      <alignment horizontal="center"/>
    </xf>
    <xf numFmtId="49" fontId="18" fillId="0" borderId="7" xfId="1" applyNumberFormat="1" applyFont="1" applyBorder="1" applyAlignment="1" applyProtection="1">
      <alignment horizontal="center"/>
      <protection locked="0"/>
    </xf>
    <xf numFmtId="0" fontId="18" fillId="0" borderId="6" xfId="1" applyFont="1" applyBorder="1" applyAlignment="1">
      <alignment horizontal="center" vertical="top"/>
    </xf>
    <xf numFmtId="0" fontId="18" fillId="0" borderId="0" xfId="1" applyFont="1" applyBorder="1" applyAlignment="1">
      <alignment horizontal="left" vertical="justify"/>
    </xf>
    <xf numFmtId="0" fontId="18" fillId="0" borderId="0" xfId="1" applyFont="1" applyAlignment="1">
      <alignment horizontal="right" vertical="center"/>
    </xf>
    <xf numFmtId="2" fontId="89" fillId="0" borderId="139" xfId="1" applyNumberFormat="1" applyFont="1" applyBorder="1" applyAlignment="1" applyProtection="1">
      <alignment horizontal="center" vertical="center"/>
      <protection locked="0"/>
    </xf>
    <xf numFmtId="2" fontId="89" fillId="0" borderId="138" xfId="1" applyNumberFormat="1" applyFont="1" applyBorder="1" applyAlignment="1" applyProtection="1">
      <alignment horizontal="center" vertical="center"/>
      <protection locked="0"/>
    </xf>
    <xf numFmtId="2" fontId="89" fillId="0" borderId="150" xfId="1" applyNumberFormat="1" applyFont="1" applyBorder="1" applyAlignment="1" applyProtection="1">
      <alignment horizontal="center" vertical="center"/>
      <protection locked="0"/>
    </xf>
    <xf numFmtId="2" fontId="89" fillId="0" borderId="21" xfId="1" applyNumberFormat="1" applyFont="1" applyBorder="1" applyAlignment="1" applyProtection="1">
      <alignment horizontal="center" vertical="center"/>
      <protection locked="0"/>
    </xf>
    <xf numFmtId="2" fontId="89" fillId="0" borderId="10" xfId="1" applyNumberFormat="1" applyFont="1" applyBorder="1" applyAlignment="1" applyProtection="1">
      <alignment horizontal="center" vertical="center"/>
      <protection locked="0"/>
    </xf>
    <xf numFmtId="2" fontId="89" fillId="0" borderId="34" xfId="1" applyNumberFormat="1" applyFont="1" applyBorder="1" applyAlignment="1" applyProtection="1">
      <alignment horizontal="center" vertical="center"/>
      <protection locked="0"/>
    </xf>
    <xf numFmtId="2" fontId="16" fillId="0" borderId="117" xfId="1" applyNumberFormat="1" applyFont="1" applyBorder="1" applyAlignment="1">
      <alignment horizontal="center" vertical="center"/>
    </xf>
    <xf numFmtId="0" fontId="18" fillId="0" borderId="10" xfId="1" applyFont="1" applyBorder="1" applyAlignment="1">
      <alignment horizontal="center" vertical="justify"/>
    </xf>
    <xf numFmtId="0" fontId="18" fillId="0" borderId="10" xfId="1" applyFont="1" applyBorder="1" applyAlignment="1" applyProtection="1">
      <alignment horizontal="center"/>
      <protection locked="0"/>
    </xf>
    <xf numFmtId="0" fontId="18" fillId="0" borderId="0" xfId="1" applyFont="1" applyBorder="1" applyAlignment="1">
      <alignment horizontal="center" vertical="top" wrapText="1"/>
    </xf>
    <xf numFmtId="0" fontId="18" fillId="0" borderId="0" xfId="1" applyFont="1" applyBorder="1" applyAlignment="1">
      <alignment horizontal="left" vertical="top"/>
    </xf>
    <xf numFmtId="0" fontId="18" fillId="0" borderId="6" xfId="1" applyFont="1" applyBorder="1" applyAlignment="1">
      <alignment horizontal="left" vertical="justify"/>
    </xf>
    <xf numFmtId="0" fontId="18" fillId="0" borderId="10" xfId="1" applyFont="1" applyBorder="1" applyAlignment="1">
      <alignment horizontal="center"/>
    </xf>
    <xf numFmtId="0" fontId="18" fillId="0" borderId="10" xfId="1" applyFont="1" applyBorder="1" applyAlignment="1" applyProtection="1">
      <alignment horizontal="center" vertical="justify"/>
      <protection locked="0"/>
    </xf>
    <xf numFmtId="0" fontId="87" fillId="2" borderId="138" xfId="2" applyFont="1" applyFill="1" applyBorder="1" applyAlignment="1">
      <alignment horizontal="center"/>
    </xf>
    <xf numFmtId="0" fontId="87" fillId="2" borderId="0" xfId="2" applyFont="1" applyFill="1" applyBorder="1" applyAlignment="1">
      <alignment horizontal="center"/>
    </xf>
    <xf numFmtId="49" fontId="18" fillId="2" borderId="138" xfId="1" applyNumberFormat="1" applyFont="1" applyFill="1" applyBorder="1" applyAlignment="1" applyProtection="1">
      <alignment horizontal="center"/>
      <protection locked="0"/>
    </xf>
    <xf numFmtId="49" fontId="18" fillId="2" borderId="0" xfId="1" applyNumberFormat="1" applyFont="1" applyFill="1" applyBorder="1" applyAlignment="1" applyProtection="1">
      <alignment horizontal="center"/>
      <protection locked="0"/>
    </xf>
    <xf numFmtId="0" fontId="87" fillId="2" borderId="30" xfId="2" applyFont="1" applyFill="1" applyBorder="1" applyAlignment="1">
      <alignment horizontal="center"/>
    </xf>
    <xf numFmtId="0" fontId="87" fillId="2" borderId="38" xfId="2" applyFont="1" applyFill="1" applyBorder="1" applyAlignment="1">
      <alignment horizontal="center"/>
    </xf>
    <xf numFmtId="0" fontId="90" fillId="0" borderId="31" xfId="2" applyFont="1" applyBorder="1" applyAlignment="1">
      <alignment horizontal="center"/>
    </xf>
    <xf numFmtId="49" fontId="18" fillId="0" borderId="8" xfId="1" applyNumberFormat="1" applyFont="1" applyBorder="1" applyAlignment="1" applyProtection="1">
      <alignment horizontal="center"/>
      <protection locked="0"/>
    </xf>
    <xf numFmtId="0" fontId="87" fillId="0" borderId="52" xfId="2" applyFont="1" applyBorder="1" applyAlignment="1">
      <alignment horizontal="center" wrapText="1"/>
    </xf>
    <xf numFmtId="49" fontId="18" fillId="0" borderId="51" xfId="1" applyNumberFormat="1" applyFont="1" applyBorder="1" applyAlignment="1" applyProtection="1">
      <alignment horizontal="center"/>
      <protection locked="0"/>
    </xf>
    <xf numFmtId="0" fontId="87" fillId="0" borderId="52" xfId="2" applyFont="1" applyBorder="1" applyAlignment="1">
      <alignment horizontal="center"/>
    </xf>
    <xf numFmtId="0" fontId="87" fillId="0" borderId="48" xfId="2" applyFont="1" applyBorder="1" applyAlignment="1">
      <alignment horizontal="center"/>
    </xf>
    <xf numFmtId="0" fontId="18" fillId="0" borderId="42" xfId="1" applyFont="1" applyBorder="1" applyAlignment="1">
      <alignment horizontal="center" vertical="center"/>
    </xf>
    <xf numFmtId="0" fontId="18" fillId="0" borderId="41" xfId="1" applyFont="1" applyBorder="1" applyAlignment="1">
      <alignment horizontal="center" vertical="center"/>
    </xf>
    <xf numFmtId="0" fontId="18" fillId="0" borderId="38" xfId="1" applyFont="1" applyBorder="1" applyAlignment="1">
      <alignment horizontal="center" vertical="center"/>
    </xf>
    <xf numFmtId="0" fontId="18" fillId="0" borderId="0" xfId="1" applyFont="1" applyBorder="1" applyAlignment="1">
      <alignment horizontal="center" vertical="center"/>
    </xf>
    <xf numFmtId="0" fontId="18" fillId="0" borderId="35" xfId="1" applyFont="1" applyBorder="1" applyAlignment="1">
      <alignment horizontal="center" vertical="center"/>
    </xf>
    <xf numFmtId="0" fontId="18" fillId="0" borderId="10" xfId="1" applyFont="1" applyBorder="1" applyAlignment="1">
      <alignment horizontal="center" vertical="center"/>
    </xf>
    <xf numFmtId="0" fontId="16" fillId="0" borderId="22" xfId="1" applyFont="1" applyBorder="1" applyAlignment="1">
      <alignment horizontal="center"/>
    </xf>
    <xf numFmtId="0" fontId="16" fillId="0" borderId="57" xfId="1" applyFont="1" applyBorder="1" applyAlignment="1">
      <alignment horizontal="center"/>
    </xf>
    <xf numFmtId="0" fontId="18" fillId="0" borderId="52" xfId="1" applyFont="1" applyBorder="1" applyAlignment="1">
      <alignment horizontal="center" vertical="center" wrapText="1"/>
    </xf>
    <xf numFmtId="0" fontId="18" fillId="0" borderId="65" xfId="1" applyFont="1" applyBorder="1" applyAlignment="1">
      <alignment horizontal="center" vertical="center" wrapText="1"/>
    </xf>
    <xf numFmtId="0" fontId="18" fillId="0" borderId="51" xfId="1" applyFont="1" applyBorder="1" applyAlignment="1">
      <alignment horizontal="center" vertical="center" wrapText="1"/>
    </xf>
    <xf numFmtId="0" fontId="18" fillId="0" borderId="50" xfId="1" applyFont="1" applyBorder="1" applyAlignment="1">
      <alignment horizontal="center" vertical="center" wrapText="1"/>
    </xf>
    <xf numFmtId="0" fontId="18" fillId="0" borderId="53" xfId="1" applyFont="1" applyBorder="1" applyAlignment="1">
      <alignment horizontal="center" vertical="center" wrapText="1"/>
    </xf>
    <xf numFmtId="0" fontId="18" fillId="0" borderId="31" xfId="1" applyFont="1" applyBorder="1" applyAlignment="1">
      <alignment horizontal="center" vertical="center" wrapText="1"/>
    </xf>
    <xf numFmtId="0" fontId="18" fillId="0" borderId="4" xfId="1" applyFont="1" applyBorder="1" applyAlignment="1">
      <alignment horizontal="center" vertical="center" wrapText="1"/>
    </xf>
    <xf numFmtId="0" fontId="18" fillId="0" borderId="1" xfId="1" applyFont="1" applyBorder="1" applyAlignment="1">
      <alignment horizontal="center" vertical="center" wrapText="1"/>
    </xf>
    <xf numFmtId="0" fontId="18" fillId="0" borderId="2" xfId="1" applyFont="1" applyBorder="1" applyAlignment="1">
      <alignment horizontal="center" vertical="center" wrapText="1"/>
    </xf>
    <xf numFmtId="0" fontId="18" fillId="0" borderId="33" xfId="1" applyFont="1" applyBorder="1" applyAlignment="1">
      <alignment horizontal="center" vertical="center" wrapText="1"/>
    </xf>
    <xf numFmtId="0" fontId="18" fillId="0" borderId="48" xfId="1" applyFont="1" applyBorder="1" applyAlignment="1">
      <alignment horizontal="center" vertical="center" wrapText="1"/>
    </xf>
    <xf numFmtId="0" fontId="18" fillId="0" borderId="61" xfId="1" applyFont="1" applyBorder="1" applyAlignment="1">
      <alignment horizontal="center" vertical="center" wrapText="1"/>
    </xf>
    <xf numFmtId="0" fontId="18" fillId="0" borderId="47" xfId="1" applyFont="1" applyBorder="1" applyAlignment="1">
      <alignment horizontal="center" vertical="center" wrapText="1"/>
    </xf>
    <xf numFmtId="0" fontId="18" fillId="0" borderId="46" xfId="1" applyFont="1" applyBorder="1" applyAlignment="1">
      <alignment horizontal="center" vertical="center" wrapText="1"/>
    </xf>
    <xf numFmtId="0" fontId="18" fillId="0" borderId="49" xfId="1" applyFont="1" applyBorder="1" applyAlignment="1">
      <alignment horizontal="center" vertical="center" wrapText="1"/>
    </xf>
    <xf numFmtId="0" fontId="16" fillId="0" borderId="42" xfId="1" applyFont="1" applyBorder="1" applyAlignment="1" applyProtection="1">
      <alignment horizontal="center" vertical="center"/>
      <protection locked="0"/>
    </xf>
    <xf numFmtId="0" fontId="16" fillId="0" borderId="41" xfId="1" applyFont="1" applyBorder="1" applyAlignment="1" applyProtection="1">
      <alignment horizontal="center" vertical="center"/>
      <protection locked="0"/>
    </xf>
    <xf numFmtId="0" fontId="16" fillId="0" borderId="40" xfId="1" applyFont="1" applyBorder="1" applyAlignment="1" applyProtection="1">
      <alignment horizontal="center" vertical="center"/>
      <protection locked="0"/>
    </xf>
    <xf numFmtId="0" fontId="16" fillId="0" borderId="63" xfId="1" applyFont="1" applyBorder="1" applyAlignment="1" applyProtection="1">
      <alignment horizontal="center" vertical="center"/>
      <protection locked="0"/>
    </xf>
    <xf numFmtId="0" fontId="16" fillId="0" borderId="62" xfId="1" applyFont="1" applyBorder="1" applyAlignment="1" applyProtection="1">
      <alignment horizontal="center" vertical="center"/>
      <protection locked="0"/>
    </xf>
    <xf numFmtId="0" fontId="16" fillId="0" borderId="64" xfId="1" applyFont="1" applyBorder="1" applyAlignment="1" applyProtection="1">
      <alignment horizontal="center" vertical="center"/>
      <protection locked="0"/>
    </xf>
    <xf numFmtId="2" fontId="18" fillId="0" borderId="2" xfId="1" applyNumberFormat="1" applyFont="1" applyBorder="1" applyAlignment="1">
      <alignment horizontal="center"/>
    </xf>
    <xf numFmtId="2" fontId="18" fillId="0" borderId="4" xfId="1" applyNumberFormat="1" applyFont="1" applyBorder="1" applyAlignment="1">
      <alignment horizontal="center"/>
    </xf>
    <xf numFmtId="0" fontId="18" fillId="0" borderId="10" xfId="1" applyFont="1" applyBorder="1" applyAlignment="1" applyProtection="1">
      <alignment horizontal="center" vertical="top"/>
      <protection locked="0"/>
    </xf>
    <xf numFmtId="0" fontId="18" fillId="0" borderId="1" xfId="1" applyFont="1" applyBorder="1" applyAlignment="1">
      <alignment horizontal="center"/>
    </xf>
    <xf numFmtId="0" fontId="18" fillId="0" borderId="2" xfId="1" applyFont="1" applyBorder="1" applyAlignment="1">
      <alignment horizontal="center"/>
    </xf>
    <xf numFmtId="0" fontId="18" fillId="0" borderId="4" xfId="1" applyFont="1" applyBorder="1" applyAlignment="1">
      <alignment horizontal="center"/>
    </xf>
    <xf numFmtId="2" fontId="18" fillId="0" borderId="1" xfId="1" applyNumberFormat="1" applyFont="1" applyBorder="1" applyAlignment="1">
      <alignment horizontal="center"/>
    </xf>
    <xf numFmtId="0" fontId="18" fillId="0" borderId="1" xfId="1" applyFont="1" applyBorder="1" applyAlignment="1">
      <alignment horizontal="center" wrapText="1"/>
    </xf>
    <xf numFmtId="0" fontId="18" fillId="0" borderId="3" xfId="1" applyFont="1" applyBorder="1" applyAlignment="1">
      <alignment horizontal="center"/>
    </xf>
    <xf numFmtId="0" fontId="18" fillId="0" borderId="5" xfId="1" applyFont="1" applyBorder="1" applyAlignment="1">
      <alignment horizontal="center" vertical="center" wrapText="1"/>
    </xf>
    <xf numFmtId="0" fontId="18" fillId="0" borderId="9" xfId="1" applyFont="1" applyBorder="1" applyAlignment="1">
      <alignment horizontal="center" vertical="center" wrapText="1"/>
    </xf>
    <xf numFmtId="0" fontId="18" fillId="0" borderId="19" xfId="1" applyFont="1" applyBorder="1" applyAlignment="1">
      <alignment horizontal="center" vertical="center" wrapText="1"/>
    </xf>
    <xf numFmtId="0" fontId="18" fillId="0" borderId="12" xfId="1" applyFont="1" applyBorder="1" applyAlignment="1">
      <alignment horizontal="center" vertical="center" wrapText="1"/>
    </xf>
    <xf numFmtId="0" fontId="18" fillId="0" borderId="21" xfId="1" applyFont="1" applyBorder="1" applyAlignment="1">
      <alignment horizontal="center" vertical="center" wrapText="1"/>
    </xf>
    <xf numFmtId="0" fontId="18" fillId="0" borderId="11" xfId="1" applyFont="1" applyBorder="1" applyAlignment="1">
      <alignment horizontal="center" vertical="center" wrapText="1"/>
    </xf>
    <xf numFmtId="0" fontId="18" fillId="0" borderId="5" xfId="1" applyFont="1" applyBorder="1" applyAlignment="1">
      <alignment horizontal="center" wrapText="1"/>
    </xf>
    <xf numFmtId="0" fontId="18" fillId="0" borderId="9" xfId="1" applyFont="1" applyBorder="1" applyAlignment="1">
      <alignment horizontal="center" wrapText="1"/>
    </xf>
    <xf numFmtId="0" fontId="18" fillId="0" borderId="19" xfId="1" applyFont="1" applyBorder="1" applyAlignment="1">
      <alignment horizontal="center" wrapText="1"/>
    </xf>
    <xf numFmtId="0" fontId="18" fillId="0" borderId="12" xfId="1" applyFont="1" applyBorder="1" applyAlignment="1">
      <alignment horizontal="center" wrapText="1"/>
    </xf>
    <xf numFmtId="0" fontId="18" fillId="0" borderId="21" xfId="1" applyFont="1" applyBorder="1" applyAlignment="1">
      <alignment horizontal="center" wrapText="1"/>
    </xf>
    <xf numFmtId="0" fontId="18" fillId="0" borderId="11" xfId="1" applyFont="1" applyBorder="1" applyAlignment="1">
      <alignment horizontal="center" wrapText="1"/>
    </xf>
    <xf numFmtId="0" fontId="18" fillId="0" borderId="10" xfId="1" applyFont="1" applyBorder="1" applyAlignment="1">
      <alignment horizontal="center" vertical="top"/>
    </xf>
    <xf numFmtId="0" fontId="18" fillId="0" borderId="2" xfId="1" applyFont="1" applyBorder="1" applyAlignment="1" applyProtection="1">
      <alignment horizontal="center"/>
      <protection locked="0"/>
    </xf>
    <xf numFmtId="0" fontId="18" fillId="0" borderId="3" xfId="1" applyFont="1" applyBorder="1" applyAlignment="1" applyProtection="1">
      <alignment horizontal="center"/>
      <protection locked="0"/>
    </xf>
    <xf numFmtId="0" fontId="18" fillId="0" borderId="4" xfId="1" applyFont="1" applyBorder="1" applyAlignment="1" applyProtection="1">
      <alignment horizontal="center"/>
      <protection locked="0"/>
    </xf>
    <xf numFmtId="0" fontId="75" fillId="0" borderId="0" xfId="1" applyFont="1" applyBorder="1" applyAlignment="1">
      <alignment horizontal="center"/>
    </xf>
    <xf numFmtId="0" fontId="18" fillId="2" borderId="0" xfId="1" applyFont="1" applyFill="1" applyAlignment="1">
      <alignment horizontal="center"/>
    </xf>
    <xf numFmtId="0" fontId="18" fillId="0" borderId="6" xfId="1" applyFont="1" applyBorder="1" applyAlignment="1">
      <alignment horizontal="center"/>
    </xf>
    <xf numFmtId="0" fontId="75" fillId="0" borderId="0" xfId="1" applyFont="1" applyAlignment="1">
      <alignment horizontal="center"/>
    </xf>
    <xf numFmtId="0" fontId="16" fillId="0" borderId="1" xfId="1" applyFont="1" applyBorder="1" applyAlignment="1">
      <alignment horizontal="center" vertical="center"/>
    </xf>
    <xf numFmtId="0" fontId="16" fillId="0" borderId="137" xfId="1" applyFont="1" applyBorder="1" applyAlignment="1">
      <alignment horizontal="center" vertical="center" textRotation="90" wrapText="1"/>
    </xf>
    <xf numFmtId="0" fontId="16" fillId="0" borderId="18" xfId="1" applyFont="1" applyBorder="1" applyAlignment="1">
      <alignment horizontal="center" vertical="center" textRotation="90" wrapText="1"/>
    </xf>
    <xf numFmtId="0" fontId="16" fillId="0" borderId="115" xfId="1" applyFont="1" applyBorder="1" applyAlignment="1">
      <alignment horizontal="center" vertical="center" textRotation="90" wrapText="1"/>
    </xf>
    <xf numFmtId="49" fontId="16" fillId="0" borderId="1" xfId="1" applyNumberFormat="1" applyFont="1" applyBorder="1" applyAlignment="1" applyProtection="1">
      <alignment horizontal="center" vertical="center" textRotation="90" wrapText="1"/>
      <protection locked="0"/>
    </xf>
    <xf numFmtId="0" fontId="16" fillId="0" borderId="1" xfId="1" applyNumberFormat="1" applyFont="1" applyBorder="1" applyAlignment="1" applyProtection="1">
      <alignment horizontal="center" vertical="center" textRotation="90" wrapText="1"/>
      <protection locked="0"/>
    </xf>
    <xf numFmtId="0" fontId="68" fillId="0" borderId="137" xfId="1" applyFont="1" applyBorder="1" applyAlignment="1">
      <alignment horizontal="center" vertical="center" textRotation="90"/>
    </xf>
    <xf numFmtId="0" fontId="68" fillId="0" borderId="18" xfId="1" applyFont="1" applyBorder="1" applyAlignment="1">
      <alignment horizontal="center" vertical="center" textRotation="90"/>
    </xf>
    <xf numFmtId="0" fontId="68" fillId="0" borderId="115" xfId="1" applyFont="1" applyBorder="1" applyAlignment="1">
      <alignment horizontal="center" vertical="center" textRotation="90"/>
    </xf>
    <xf numFmtId="2" fontId="6" fillId="0" borderId="3" xfId="1" applyNumberFormat="1" applyFont="1" applyBorder="1" applyAlignment="1">
      <alignment horizontal="center" vertical="center"/>
    </xf>
    <xf numFmtId="0" fontId="11" fillId="0" borderId="1" xfId="2" applyFont="1" applyBorder="1" applyAlignment="1">
      <alignment horizontal="center" wrapText="1"/>
    </xf>
    <xf numFmtId="2" fontId="64" fillId="2" borderId="137" xfId="1" applyNumberFormat="1" applyFont="1" applyFill="1" applyBorder="1" applyAlignment="1" applyProtection="1">
      <alignment horizontal="center" vertical="center"/>
      <protection locked="0"/>
    </xf>
    <xf numFmtId="0" fontId="63" fillId="2" borderId="18" xfId="0" applyFont="1" applyFill="1" applyBorder="1" applyAlignment="1">
      <alignment horizontal="center" vertical="center"/>
    </xf>
    <xf numFmtId="2" fontId="6" fillId="0" borderId="151" xfId="1" applyNumberFormat="1" applyFont="1" applyBorder="1" applyAlignment="1">
      <alignment horizontal="center" vertical="center"/>
    </xf>
    <xf numFmtId="0" fontId="6" fillId="0" borderId="29" xfId="1" applyFont="1" applyBorder="1" applyAlignment="1">
      <alignment horizontal="center"/>
    </xf>
    <xf numFmtId="0" fontId="6" fillId="0" borderId="129" xfId="1" applyFont="1" applyBorder="1" applyAlignment="1">
      <alignment horizontal="center"/>
    </xf>
    <xf numFmtId="0" fontId="6" fillId="0" borderId="39" xfId="1" applyFont="1" applyBorder="1" applyAlignment="1">
      <alignment horizontal="center"/>
    </xf>
    <xf numFmtId="0" fontId="5" fillId="0" borderId="141" xfId="1" applyFont="1" applyBorder="1" applyAlignment="1">
      <alignment horizontal="center" vertical="center" wrapText="1"/>
    </xf>
    <xf numFmtId="0" fontId="5" fillId="0" borderId="126" xfId="1" applyFont="1" applyBorder="1" applyAlignment="1">
      <alignment horizontal="center" vertical="center" wrapText="1"/>
    </xf>
    <xf numFmtId="0" fontId="5" fillId="0" borderId="128" xfId="1" applyFont="1" applyBorder="1" applyAlignment="1">
      <alignment horizontal="center" vertical="center" wrapText="1"/>
    </xf>
    <xf numFmtId="0" fontId="5" fillId="0" borderId="38" xfId="1" applyFont="1" applyBorder="1" applyAlignment="1">
      <alignment horizontal="center" vertical="center" wrapText="1"/>
    </xf>
    <xf numFmtId="0" fontId="5" fillId="0" borderId="37" xfId="1" applyFont="1" applyBorder="1" applyAlignment="1">
      <alignment horizontal="center" vertical="center" wrapText="1"/>
    </xf>
    <xf numFmtId="0" fontId="5" fillId="0" borderId="63" xfId="1" applyFont="1" applyBorder="1" applyAlignment="1">
      <alignment horizontal="center" vertical="center" wrapText="1"/>
    </xf>
    <xf numFmtId="0" fontId="5" fillId="0" borderId="62" xfId="1" applyFont="1" applyBorder="1" applyAlignment="1">
      <alignment horizontal="center" vertical="center" wrapText="1"/>
    </xf>
    <xf numFmtId="0" fontId="5" fillId="0" borderId="64" xfId="1" applyFont="1" applyBorder="1" applyAlignment="1">
      <alignment horizontal="center" vertical="center" wrapText="1"/>
    </xf>
    <xf numFmtId="0" fontId="64" fillId="0" borderId="152" xfId="1" applyFont="1" applyBorder="1" applyAlignment="1">
      <alignment horizontal="left"/>
    </xf>
    <xf numFmtId="0" fontId="64" fillId="0" borderId="153" xfId="1" applyFont="1" applyBorder="1" applyAlignment="1">
      <alignment horizontal="left"/>
    </xf>
    <xf numFmtId="0" fontId="64" fillId="0" borderId="45" xfId="1" applyFont="1" applyBorder="1" applyAlignment="1">
      <alignment horizontal="left"/>
    </xf>
    <xf numFmtId="0" fontId="64" fillId="0" borderId="147" xfId="1" applyFont="1" applyBorder="1" applyAlignment="1">
      <alignment horizontal="left" vertical="center"/>
    </xf>
    <xf numFmtId="0" fontId="64" fillId="0" borderId="151" xfId="1" applyFont="1" applyBorder="1" applyAlignment="1">
      <alignment horizontal="left" vertical="center"/>
    </xf>
    <xf numFmtId="0" fontId="64" fillId="0" borderId="114" xfId="1" applyFont="1" applyBorder="1" applyAlignment="1">
      <alignment horizontal="left" vertical="center"/>
    </xf>
    <xf numFmtId="0" fontId="5" fillId="0" borderId="2" xfId="1" applyFont="1" applyBorder="1" applyAlignment="1">
      <alignment horizontal="center" wrapText="1"/>
    </xf>
    <xf numFmtId="0" fontId="5" fillId="0" borderId="4" xfId="1" applyFont="1" applyBorder="1" applyAlignment="1">
      <alignment horizontal="center" wrapText="1"/>
    </xf>
    <xf numFmtId="0" fontId="5" fillId="0" borderId="124" xfId="1" applyFont="1" applyBorder="1" applyAlignment="1">
      <alignment horizontal="center"/>
    </xf>
    <xf numFmtId="0" fontId="5" fillId="0" borderId="123" xfId="1" applyFont="1" applyBorder="1" applyAlignment="1">
      <alignment horizontal="center" wrapText="1"/>
    </xf>
    <xf numFmtId="0" fontId="5" fillId="0" borderId="124" xfId="1" applyFont="1" applyBorder="1" applyAlignment="1">
      <alignment horizontal="center" wrapText="1"/>
    </xf>
    <xf numFmtId="0" fontId="5" fillId="0" borderId="125" xfId="1" applyFont="1" applyBorder="1" applyAlignment="1">
      <alignment horizontal="center" wrapText="1"/>
    </xf>
    <xf numFmtId="0" fontId="5" fillId="0" borderId="123" xfId="1" applyFont="1" applyBorder="1" applyAlignment="1">
      <alignment horizontal="center" vertical="center" wrapText="1"/>
    </xf>
    <xf numFmtId="0" fontId="5" fillId="0" borderId="42" xfId="1" applyFont="1" applyBorder="1" applyAlignment="1">
      <alignment horizontal="center" vertical="center" wrapText="1"/>
    </xf>
    <xf numFmtId="0" fontId="5" fillId="0" borderId="131" xfId="1" applyFont="1" applyBorder="1" applyAlignment="1">
      <alignment horizontal="center" vertical="center" wrapText="1"/>
    </xf>
    <xf numFmtId="0" fontId="5" fillId="0" borderId="130" xfId="1" applyFont="1" applyBorder="1" applyAlignment="1">
      <alignment horizontal="center" vertical="center" wrapText="1"/>
    </xf>
    <xf numFmtId="164" fontId="63" fillId="2" borderId="137" xfId="0" applyNumberFormat="1" applyFont="1" applyFill="1" applyBorder="1" applyAlignment="1">
      <alignment horizontal="center" vertical="center"/>
    </xf>
    <xf numFmtId="1" fontId="63" fillId="2" borderId="137" xfId="0" applyNumberFormat="1" applyFont="1" applyFill="1" applyBorder="1" applyAlignment="1">
      <alignment horizontal="center" vertical="center"/>
    </xf>
    <xf numFmtId="2" fontId="6" fillId="0" borderId="132" xfId="1" applyNumberFormat="1" applyFont="1" applyBorder="1" applyAlignment="1">
      <alignment horizontal="center" vertical="center"/>
    </xf>
    <xf numFmtId="2" fontId="6" fillId="0" borderId="133" xfId="1" applyNumberFormat="1" applyFont="1" applyBorder="1" applyAlignment="1">
      <alignment horizontal="center" vertical="center"/>
    </xf>
    <xf numFmtId="164" fontId="7" fillId="0" borderId="122" xfId="1" applyNumberFormat="1" applyFont="1" applyBorder="1" applyAlignment="1" applyProtection="1">
      <alignment horizontal="center" vertical="center"/>
      <protection locked="0"/>
    </xf>
    <xf numFmtId="164" fontId="7" fillId="0" borderId="115" xfId="1" applyNumberFormat="1" applyFont="1" applyBorder="1" applyAlignment="1" applyProtection="1">
      <alignment horizontal="center" vertical="center"/>
      <protection locked="0"/>
    </xf>
    <xf numFmtId="49" fontId="5" fillId="0" borderId="122" xfId="1" applyNumberFormat="1" applyFont="1" applyBorder="1" applyAlignment="1" applyProtection="1">
      <alignment horizontal="center"/>
      <protection locked="0"/>
    </xf>
    <xf numFmtId="164" fontId="7" fillId="0" borderId="7" xfId="1" applyNumberFormat="1" applyFont="1" applyBorder="1" applyAlignment="1" applyProtection="1">
      <alignment horizontal="center" vertical="center"/>
      <protection locked="0"/>
    </xf>
    <xf numFmtId="0" fontId="5" fillId="0" borderId="137" xfId="1" applyFont="1" applyBorder="1" applyAlignment="1">
      <alignment horizontal="center" wrapText="1"/>
    </xf>
    <xf numFmtId="0" fontId="5" fillId="0" borderId="18" xfId="1" applyFont="1" applyBorder="1" applyAlignment="1">
      <alignment horizontal="center" wrapText="1"/>
    </xf>
    <xf numFmtId="0" fontId="5" fillId="0" borderId="115" xfId="1" applyFont="1" applyBorder="1" applyAlignment="1">
      <alignment horizontal="center" wrapText="1"/>
    </xf>
    <xf numFmtId="0" fontId="65" fillId="0" borderId="1" xfId="1" applyFont="1" applyBorder="1" applyAlignment="1">
      <alignment horizontal="center" vertical="center" textRotation="90" wrapText="1"/>
    </xf>
    <xf numFmtId="0" fontId="11" fillId="0" borderId="149" xfId="2" applyFont="1" applyBorder="1" applyAlignment="1">
      <alignment horizontal="center" wrapText="1"/>
    </xf>
    <xf numFmtId="0" fontId="11" fillId="0" borderId="16" xfId="2" applyFont="1" applyBorder="1" applyAlignment="1">
      <alignment horizontal="center" wrapText="1"/>
    </xf>
    <xf numFmtId="49" fontId="5" fillId="0" borderId="142" xfId="1" applyNumberFormat="1" applyFont="1" applyBorder="1" applyAlignment="1" applyProtection="1">
      <alignment horizontal="center"/>
      <protection locked="0"/>
    </xf>
    <xf numFmtId="49" fontId="5" fillId="0" borderId="15" xfId="1" applyNumberFormat="1" applyFont="1" applyBorder="1" applyAlignment="1" applyProtection="1">
      <alignment horizontal="center"/>
      <protection locked="0"/>
    </xf>
    <xf numFmtId="164" fontId="7" fillId="0" borderId="137" xfId="1" applyNumberFormat="1" applyFont="1" applyBorder="1" applyAlignment="1" applyProtection="1">
      <alignment horizontal="center" vertical="center"/>
      <protection locked="0"/>
    </xf>
    <xf numFmtId="0" fontId="10" fillId="2" borderId="135" xfId="2" applyFont="1" applyFill="1" applyBorder="1" applyAlignment="1">
      <alignment horizontal="center"/>
    </xf>
    <xf numFmtId="49" fontId="69" fillId="0" borderId="137" xfId="1" applyNumberFormat="1" applyFont="1" applyBorder="1" applyAlignment="1">
      <alignment horizontal="center" vertical="center" textRotation="90"/>
    </xf>
    <xf numFmtId="49" fontId="69" fillId="0" borderId="18" xfId="1" applyNumberFormat="1" applyFont="1" applyBorder="1" applyAlignment="1">
      <alignment horizontal="center" vertical="center" textRotation="90"/>
    </xf>
    <xf numFmtId="49" fontId="69" fillId="0" borderId="115" xfId="1" applyNumberFormat="1" applyFont="1" applyBorder="1" applyAlignment="1">
      <alignment horizontal="center" vertical="center" textRotation="90"/>
    </xf>
    <xf numFmtId="2" fontId="69" fillId="2" borderId="1" xfId="1" applyNumberFormat="1" applyFont="1" applyFill="1" applyBorder="1" applyAlignment="1" applyProtection="1">
      <alignment horizontal="center" vertical="center"/>
      <protection locked="0"/>
    </xf>
    <xf numFmtId="164" fontId="69" fillId="2" borderId="1" xfId="1" applyNumberFormat="1" applyFont="1" applyFill="1" applyBorder="1" applyAlignment="1" applyProtection="1">
      <alignment horizontal="center" vertical="center"/>
      <protection locked="0"/>
    </xf>
    <xf numFmtId="0" fontId="69" fillId="2" borderId="1" xfId="1" applyNumberFormat="1" applyFont="1" applyFill="1" applyBorder="1" applyAlignment="1" applyProtection="1">
      <alignment horizontal="center" vertical="center"/>
      <protection locked="0"/>
    </xf>
    <xf numFmtId="164" fontId="69" fillId="2" borderId="137" xfId="1" applyNumberFormat="1" applyFont="1" applyFill="1" applyBorder="1" applyAlignment="1" applyProtection="1">
      <alignment horizontal="center" vertical="center"/>
      <protection locked="0"/>
    </xf>
    <xf numFmtId="164" fontId="69" fillId="2" borderId="115" xfId="1" applyNumberFormat="1" applyFont="1" applyFill="1" applyBorder="1" applyAlignment="1" applyProtection="1">
      <alignment horizontal="center" vertical="center"/>
      <protection locked="0"/>
    </xf>
    <xf numFmtId="1" fontId="69" fillId="2" borderId="137" xfId="1" applyNumberFormat="1" applyFont="1" applyFill="1" applyBorder="1" applyAlignment="1" applyProtection="1">
      <alignment horizontal="center" vertical="center"/>
      <protection locked="0"/>
    </xf>
    <xf numFmtId="0" fontId="69" fillId="2" borderId="115" xfId="1" applyNumberFormat="1" applyFont="1" applyFill="1" applyBorder="1" applyAlignment="1" applyProtection="1">
      <alignment horizontal="center" vertical="center"/>
      <protection locked="0"/>
    </xf>
    <xf numFmtId="0" fontId="22" fillId="0" borderId="71" xfId="2" applyFont="1" applyBorder="1" applyAlignment="1">
      <alignment horizontal="center" wrapText="1"/>
    </xf>
    <xf numFmtId="0" fontId="22" fillId="0" borderId="70" xfId="2" applyFont="1" applyBorder="1" applyAlignment="1">
      <alignment horizontal="center" wrapText="1"/>
    </xf>
    <xf numFmtId="0" fontId="22" fillId="0" borderId="72" xfId="2" applyFont="1" applyBorder="1" applyAlignment="1">
      <alignment horizontal="left" wrapText="1"/>
    </xf>
    <xf numFmtId="49" fontId="22" fillId="0" borderId="71" xfId="2" applyNumberFormat="1" applyFont="1" applyBorder="1" applyAlignment="1">
      <alignment horizontal="center"/>
    </xf>
    <xf numFmtId="0" fontId="22" fillId="0" borderId="71" xfId="2" applyFont="1" applyBorder="1" applyAlignment="1">
      <alignment horizontal="center"/>
    </xf>
    <xf numFmtId="0" fontId="22" fillId="0" borderId="67" xfId="2" applyFont="1" applyBorder="1" applyAlignment="1">
      <alignment horizontal="center" wrapText="1"/>
    </xf>
    <xf numFmtId="0" fontId="22" fillId="0" borderId="66" xfId="2" applyFont="1" applyBorder="1" applyAlignment="1">
      <alignment horizontal="center" wrapText="1"/>
    </xf>
    <xf numFmtId="0" fontId="30" fillId="0" borderId="7" xfId="2" applyFont="1" applyBorder="1" applyAlignment="1">
      <alignment horizontal="center" wrapText="1"/>
    </xf>
    <xf numFmtId="0" fontId="30" fillId="0" borderId="8" xfId="2" applyFont="1" applyBorder="1" applyAlignment="1">
      <alignment horizontal="center" wrapText="1"/>
    </xf>
    <xf numFmtId="0" fontId="29" fillId="4" borderId="7" xfId="2" applyFont="1" applyFill="1" applyBorder="1" applyAlignment="1">
      <alignment horizontal="center"/>
    </xf>
    <xf numFmtId="0" fontId="29" fillId="4" borderId="8" xfId="2" applyFont="1" applyFill="1" applyBorder="1" applyAlignment="1">
      <alignment horizontal="center"/>
    </xf>
    <xf numFmtId="0" fontId="22" fillId="0" borderId="68" xfId="2" applyFont="1" applyBorder="1" applyAlignment="1">
      <alignment horizontal="left" wrapText="1"/>
    </xf>
    <xf numFmtId="49" fontId="22" fillId="0" borderId="67" xfId="2" applyNumberFormat="1" applyFont="1" applyBorder="1" applyAlignment="1">
      <alignment horizontal="center"/>
    </xf>
    <xf numFmtId="0" fontId="22" fillId="0" borderId="67" xfId="2" applyFont="1" applyBorder="1" applyAlignment="1">
      <alignment horizontal="center"/>
    </xf>
    <xf numFmtId="0" fontId="22" fillId="0" borderId="67" xfId="2" applyFont="1" applyFill="1" applyBorder="1" applyAlignment="1">
      <alignment horizontal="center"/>
    </xf>
    <xf numFmtId="0" fontId="22" fillId="0" borderId="69" xfId="2" applyFont="1" applyFill="1" applyBorder="1" applyAlignment="1">
      <alignment horizontal="left" vertical="center"/>
    </xf>
    <xf numFmtId="49" fontId="22" fillId="0" borderId="74" xfId="2" applyNumberFormat="1" applyFont="1" applyFill="1" applyBorder="1" applyAlignment="1">
      <alignment horizontal="center" vertical="center"/>
    </xf>
    <xf numFmtId="49" fontId="22" fillId="0" borderId="73" xfId="2" applyNumberFormat="1" applyFont="1" applyFill="1" applyBorder="1" applyAlignment="1">
      <alignment horizontal="center" vertical="center"/>
    </xf>
    <xf numFmtId="0" fontId="22" fillId="0" borderId="69" xfId="2" applyFont="1" applyBorder="1" applyAlignment="1">
      <alignment horizontal="center" wrapText="1"/>
    </xf>
    <xf numFmtId="0" fontId="22" fillId="0" borderId="68" xfId="2" applyFont="1" applyBorder="1" applyAlignment="1">
      <alignment horizontal="center" wrapText="1"/>
    </xf>
    <xf numFmtId="0" fontId="22" fillId="0" borderId="69" xfId="2" applyFont="1" applyBorder="1" applyAlignment="1">
      <alignment horizontal="left" wrapText="1"/>
    </xf>
    <xf numFmtId="0" fontId="22" fillId="0" borderId="66" xfId="2" applyFont="1" applyBorder="1" applyAlignment="1">
      <alignment horizontal="center"/>
    </xf>
    <xf numFmtId="0" fontId="22" fillId="0" borderId="69" xfId="2" applyFont="1" applyBorder="1" applyAlignment="1">
      <alignment horizontal="center"/>
    </xf>
    <xf numFmtId="0" fontId="22" fillId="0" borderId="68" xfId="2" applyFont="1" applyBorder="1" applyAlignment="1">
      <alignment horizontal="center"/>
    </xf>
    <xf numFmtId="0" fontId="22" fillId="0" borderId="66" xfId="2" applyFont="1" applyFill="1" applyBorder="1" applyAlignment="1">
      <alignment horizontal="center"/>
    </xf>
    <xf numFmtId="0" fontId="22" fillId="0" borderId="69" xfId="2" applyFont="1" applyFill="1" applyBorder="1" applyAlignment="1">
      <alignment horizontal="center"/>
    </xf>
    <xf numFmtId="0" fontId="22" fillId="0" borderId="68" xfId="2" applyFont="1" applyFill="1" applyBorder="1" applyAlignment="1">
      <alignment horizontal="center"/>
    </xf>
    <xf numFmtId="0" fontId="37" fillId="0" borderId="1" xfId="2" applyFont="1" applyBorder="1" applyAlignment="1">
      <alignment horizontal="center" vertical="center"/>
    </xf>
    <xf numFmtId="0" fontId="38" fillId="3" borderId="7" xfId="2" applyFont="1" applyFill="1" applyBorder="1" applyAlignment="1">
      <alignment horizontal="center" vertical="center" wrapText="1"/>
    </xf>
    <xf numFmtId="0" fontId="38" fillId="3" borderId="8" xfId="2" applyFont="1" applyFill="1" applyBorder="1" applyAlignment="1">
      <alignment horizontal="center" vertical="center" wrapText="1"/>
    </xf>
    <xf numFmtId="0" fontId="29" fillId="4" borderId="7" xfId="2" applyFont="1" applyFill="1" applyBorder="1" applyAlignment="1">
      <alignment horizontal="center" vertical="center"/>
    </xf>
    <xf numFmtId="0" fontId="29" fillId="4" borderId="8" xfId="2" applyFont="1" applyFill="1" applyBorder="1" applyAlignment="1">
      <alignment horizontal="center" vertical="center"/>
    </xf>
    <xf numFmtId="0" fontId="36" fillId="0" borderId="2" xfId="2" applyFont="1" applyBorder="1" applyAlignment="1">
      <alignment horizontal="center"/>
    </xf>
    <xf numFmtId="0" fontId="36" fillId="0" borderId="3" xfId="2" applyFont="1" applyBorder="1" applyAlignment="1">
      <alignment horizontal="center"/>
    </xf>
    <xf numFmtId="0" fontId="36" fillId="0" borderId="4" xfId="2" applyFont="1" applyBorder="1" applyAlignment="1">
      <alignment horizontal="center"/>
    </xf>
    <xf numFmtId="0" fontId="36" fillId="3" borderId="7" xfId="2" applyFont="1" applyFill="1" applyBorder="1" applyAlignment="1">
      <alignment horizontal="center" wrapText="1"/>
    </xf>
    <xf numFmtId="0" fontId="36" fillId="3" borderId="18" xfId="2" applyFont="1" applyFill="1" applyBorder="1" applyAlignment="1">
      <alignment horizontal="center" wrapText="1"/>
    </xf>
    <xf numFmtId="0" fontId="36" fillId="3" borderId="8" xfId="2" applyFont="1" applyFill="1" applyBorder="1" applyAlignment="1">
      <alignment horizontal="center" wrapText="1"/>
    </xf>
    <xf numFmtId="0" fontId="37" fillId="9" borderId="2" xfId="2" applyFont="1" applyFill="1" applyBorder="1" applyAlignment="1">
      <alignment horizontal="center" vertical="center"/>
    </xf>
    <xf numFmtId="0" fontId="37" fillId="9" borderId="3" xfId="2" applyFont="1" applyFill="1" applyBorder="1" applyAlignment="1">
      <alignment horizontal="center" vertical="center"/>
    </xf>
    <xf numFmtId="0" fontId="37" fillId="9" borderId="4" xfId="2" applyFont="1" applyFill="1" applyBorder="1" applyAlignment="1">
      <alignment horizontal="center" vertical="center"/>
    </xf>
    <xf numFmtId="49" fontId="40" fillId="0" borderId="79" xfId="2" applyNumberFormat="1" applyFont="1" applyFill="1" applyBorder="1" applyAlignment="1">
      <alignment horizontal="center"/>
    </xf>
    <xf numFmtId="49" fontId="22" fillId="0" borderId="81" xfId="2" applyNumberFormat="1" applyFont="1" applyBorder="1" applyAlignment="1">
      <alignment horizontal="center" vertical="center"/>
    </xf>
    <xf numFmtId="49" fontId="22" fillId="0" borderId="80" xfId="2" applyNumberFormat="1" applyFont="1" applyBorder="1" applyAlignment="1">
      <alignment horizontal="center"/>
    </xf>
    <xf numFmtId="0" fontId="40" fillId="0" borderId="0" xfId="2" applyFont="1" applyBorder="1" applyAlignment="1">
      <alignment horizontal="center"/>
    </xf>
    <xf numFmtId="49" fontId="38" fillId="0" borderId="78" xfId="2" applyNumberFormat="1" applyFont="1" applyFill="1" applyBorder="1" applyAlignment="1">
      <alignment horizontal="center"/>
    </xf>
    <xf numFmtId="49" fontId="38" fillId="0" borderId="77" xfId="2" applyNumberFormat="1" applyFont="1" applyFill="1" applyBorder="1" applyAlignment="1">
      <alignment horizontal="center"/>
    </xf>
    <xf numFmtId="0" fontId="22" fillId="0" borderId="69" xfId="2" applyFont="1" applyFill="1" applyBorder="1" applyAlignment="1">
      <alignment horizontal="left"/>
    </xf>
    <xf numFmtId="49" fontId="22" fillId="0" borderId="78" xfId="2" applyNumberFormat="1" applyFont="1" applyFill="1" applyBorder="1" applyAlignment="1">
      <alignment horizontal="center"/>
    </xf>
    <xf numFmtId="49" fontId="22" fillId="0" borderId="77" xfId="2" applyNumberFormat="1" applyFont="1" applyFill="1" applyBorder="1" applyAlignment="1">
      <alignment horizontal="center"/>
    </xf>
    <xf numFmtId="49" fontId="22" fillId="0" borderId="82" xfId="2" applyNumberFormat="1" applyFont="1" applyFill="1" applyBorder="1" applyAlignment="1">
      <alignment horizontal="center" vertical="center"/>
    </xf>
    <xf numFmtId="49" fontId="22" fillId="0" borderId="83" xfId="2" applyNumberFormat="1" applyFont="1" applyFill="1" applyBorder="1" applyAlignment="1">
      <alignment horizontal="center" vertical="center"/>
    </xf>
    <xf numFmtId="0" fontId="30" fillId="0" borderId="7" xfId="2" applyFont="1" applyBorder="1" applyAlignment="1">
      <alignment horizontal="center"/>
    </xf>
    <xf numFmtId="0" fontId="30" fillId="0" borderId="8" xfId="2" applyFont="1" applyBorder="1" applyAlignment="1">
      <alignment horizontal="center"/>
    </xf>
    <xf numFmtId="0" fontId="30" fillId="6" borderId="2" xfId="2" applyFont="1" applyFill="1" applyBorder="1" applyAlignment="1">
      <alignment horizontal="center"/>
    </xf>
    <xf numFmtId="0" fontId="30" fillId="6" borderId="3" xfId="2" applyFont="1" applyFill="1" applyBorder="1" applyAlignment="1">
      <alignment horizontal="center"/>
    </xf>
    <xf numFmtId="0" fontId="30" fillId="6" borderId="4" xfId="2" applyFont="1" applyFill="1" applyBorder="1" applyAlignment="1">
      <alignment horizontal="center"/>
    </xf>
    <xf numFmtId="0" fontId="38" fillId="9" borderId="79" xfId="2" applyFont="1" applyFill="1" applyBorder="1" applyAlignment="1">
      <alignment horizontal="center"/>
    </xf>
    <xf numFmtId="49" fontId="38" fillId="9" borderId="78" xfId="2" applyNumberFormat="1" applyFont="1" applyFill="1" applyBorder="1" applyAlignment="1">
      <alignment horizontal="center"/>
    </xf>
    <xf numFmtId="49" fontId="38" fillId="9" borderId="77" xfId="2" applyNumberFormat="1" applyFont="1" applyFill="1" applyBorder="1" applyAlignment="1">
      <alignment horizontal="center"/>
    </xf>
    <xf numFmtId="0" fontId="29" fillId="4" borderId="7" xfId="2" applyNumberFormat="1" applyFont="1" applyFill="1" applyBorder="1" applyAlignment="1">
      <alignment horizontal="center"/>
    </xf>
    <xf numFmtId="0" fontId="29" fillId="4" borderId="8" xfId="2" applyNumberFormat="1" applyFont="1" applyFill="1" applyBorder="1" applyAlignment="1">
      <alignment horizontal="center"/>
    </xf>
    <xf numFmtId="0" fontId="28" fillId="6" borderId="2" xfId="2" applyFont="1" applyFill="1" applyBorder="1" applyAlignment="1">
      <alignment horizontal="center"/>
    </xf>
    <xf numFmtId="0" fontId="28" fillId="6" borderId="3" xfId="2" applyFont="1" applyFill="1" applyBorder="1" applyAlignment="1">
      <alignment horizontal="center"/>
    </xf>
    <xf numFmtId="0" fontId="54" fillId="0" borderId="2" xfId="4" applyFont="1" applyBorder="1" applyAlignment="1">
      <alignment horizontal="left"/>
    </xf>
    <xf numFmtId="0" fontId="54" fillId="0" borderId="3" xfId="4" applyFont="1" applyBorder="1" applyAlignment="1">
      <alignment horizontal="left"/>
    </xf>
    <xf numFmtId="0" fontId="54" fillId="0" borderId="4" xfId="4" applyFont="1" applyBorder="1" applyAlignment="1">
      <alignment horizontal="left"/>
    </xf>
    <xf numFmtId="2" fontId="44" fillId="0" borderId="2" xfId="4" applyNumberFormat="1" applyBorder="1" applyAlignment="1">
      <alignment horizontal="center"/>
    </xf>
    <xf numFmtId="2" fontId="44" fillId="0" borderId="4" xfId="4" applyNumberFormat="1" applyBorder="1" applyAlignment="1">
      <alignment horizontal="center"/>
    </xf>
    <xf numFmtId="0" fontId="44" fillId="2" borderId="137" xfId="4" applyFill="1" applyBorder="1" applyAlignment="1">
      <alignment horizontal="center"/>
    </xf>
    <xf numFmtId="0" fontId="44" fillId="2" borderId="115" xfId="4" applyFill="1" applyBorder="1" applyAlignment="1">
      <alignment horizontal="center"/>
    </xf>
    <xf numFmtId="0" fontId="54" fillId="2" borderId="2" xfId="4" applyFont="1" applyFill="1" applyBorder="1" applyAlignment="1">
      <alignment horizontal="left"/>
    </xf>
    <xf numFmtId="0" fontId="54" fillId="2" borderId="3" xfId="4" applyFont="1" applyFill="1" applyBorder="1" applyAlignment="1">
      <alignment horizontal="left"/>
    </xf>
    <xf numFmtId="0" fontId="54" fillId="2" borderId="4" xfId="4" applyFont="1" applyFill="1" applyBorder="1" applyAlignment="1">
      <alignment horizontal="left"/>
    </xf>
    <xf numFmtId="0" fontId="59" fillId="0" borderId="2" xfId="4" applyFont="1" applyBorder="1" applyAlignment="1">
      <alignment horizontal="left"/>
    </xf>
    <xf numFmtId="0" fontId="59" fillId="0" borderId="3" xfId="4" applyFont="1" applyBorder="1" applyAlignment="1">
      <alignment horizontal="left"/>
    </xf>
    <xf numFmtId="0" fontId="59" fillId="0" borderId="4" xfId="4" applyFont="1" applyBorder="1" applyAlignment="1">
      <alignment horizontal="left"/>
    </xf>
    <xf numFmtId="2" fontId="44" fillId="0" borderId="0" xfId="4" applyNumberFormat="1" applyAlignment="1">
      <alignment horizontal="center"/>
    </xf>
    <xf numFmtId="0" fontId="44" fillId="0" borderId="2" xfId="4" applyBorder="1" applyAlignment="1">
      <alignment horizontal="center"/>
    </xf>
    <xf numFmtId="0" fontId="44" fillId="0" borderId="4" xfId="4" applyBorder="1" applyAlignment="1">
      <alignment horizontal="center"/>
    </xf>
    <xf numFmtId="0" fontId="54" fillId="0" borderId="123" xfId="4" applyFont="1" applyBorder="1" applyAlignment="1">
      <alignment horizontal="center"/>
    </xf>
    <xf numFmtId="0" fontId="54" fillId="0" borderId="124" xfId="4" applyFont="1" applyBorder="1" applyAlignment="1">
      <alignment horizontal="center"/>
    </xf>
    <xf numFmtId="0" fontId="54" fillId="0" borderId="125" xfId="4" applyFont="1" applyBorder="1" applyAlignment="1">
      <alignment horizontal="center"/>
    </xf>
    <xf numFmtId="0" fontId="54" fillId="0" borderId="21" xfId="4" applyFont="1" applyBorder="1" applyAlignment="1">
      <alignment horizontal="center"/>
    </xf>
    <xf numFmtId="0" fontId="54" fillId="0" borderId="10" xfId="4" applyFont="1" applyBorder="1" applyAlignment="1">
      <alignment horizontal="center"/>
    </xf>
    <xf numFmtId="0" fontId="54" fillId="0" borderId="11" xfId="4" applyFont="1" applyBorder="1" applyAlignment="1">
      <alignment horizontal="center"/>
    </xf>
    <xf numFmtId="0" fontId="1" fillId="0" borderId="2" xfId="4" applyFont="1" applyBorder="1" applyAlignment="1">
      <alignment horizontal="center"/>
    </xf>
    <xf numFmtId="0" fontId="1" fillId="0" borderId="4" xfId="4" applyFont="1" applyBorder="1" applyAlignment="1">
      <alignment horizontal="center"/>
    </xf>
    <xf numFmtId="0" fontId="44" fillId="2" borderId="122" xfId="4" applyFill="1" applyBorder="1" applyAlignment="1">
      <alignment horizontal="center"/>
    </xf>
    <xf numFmtId="0" fontId="44" fillId="0" borderId="122" xfId="4" applyBorder="1" applyAlignment="1">
      <alignment horizontal="center"/>
    </xf>
    <xf numFmtId="0" fontId="44" fillId="0" borderId="115" xfId="4" applyBorder="1" applyAlignment="1">
      <alignment horizontal="center"/>
    </xf>
    <xf numFmtId="0" fontId="55" fillId="0" borderId="123" xfId="4" applyFont="1" applyBorder="1" applyAlignment="1">
      <alignment horizontal="center"/>
    </xf>
    <xf numFmtId="0" fontId="55" fillId="0" borderId="124" xfId="4" applyFont="1" applyBorder="1" applyAlignment="1">
      <alignment horizontal="center"/>
    </xf>
    <xf numFmtId="0" fontId="55" fillId="0" borderId="125" xfId="4" applyFont="1" applyBorder="1" applyAlignment="1">
      <alignment horizontal="center"/>
    </xf>
    <xf numFmtId="0" fontId="55" fillId="0" borderId="19" xfId="4" applyFont="1" applyBorder="1" applyAlignment="1">
      <alignment horizontal="center"/>
    </xf>
    <xf numFmtId="0" fontId="55" fillId="0" borderId="0" xfId="4" applyFont="1" applyBorder="1" applyAlignment="1">
      <alignment horizontal="center"/>
    </xf>
    <xf numFmtId="0" fontId="55" fillId="0" borderId="12" xfId="4" applyFont="1" applyBorder="1" applyAlignment="1">
      <alignment horizontal="center"/>
    </xf>
    <xf numFmtId="0" fontId="55" fillId="0" borderId="21" xfId="4" applyFont="1" applyBorder="1" applyAlignment="1">
      <alignment horizontal="center"/>
    </xf>
    <xf numFmtId="0" fontId="55" fillId="0" borderId="10" xfId="4" applyFont="1" applyBorder="1" applyAlignment="1">
      <alignment horizontal="center"/>
    </xf>
    <xf numFmtId="0" fontId="55" fillId="0" borderId="11" xfId="4" applyFont="1" applyBorder="1" applyAlignment="1">
      <alignment horizontal="center"/>
    </xf>
    <xf numFmtId="0" fontId="54" fillId="0" borderId="122" xfId="4" applyFont="1" applyBorder="1" applyAlignment="1">
      <alignment horizontal="center" textRotation="90"/>
    </xf>
    <xf numFmtId="0" fontId="54" fillId="0" borderId="18" xfId="4" applyFont="1" applyBorder="1" applyAlignment="1">
      <alignment horizontal="center" textRotation="90"/>
    </xf>
    <xf numFmtId="0" fontId="54" fillId="0" borderId="115" xfId="4" applyFont="1" applyBorder="1" applyAlignment="1">
      <alignment horizontal="center" textRotation="90"/>
    </xf>
    <xf numFmtId="0" fontId="56" fillId="0" borderId="122" xfId="4" applyFont="1" applyBorder="1" applyAlignment="1">
      <alignment horizontal="center" vertical="center" textRotation="90"/>
    </xf>
    <xf numFmtId="0" fontId="56" fillId="0" borderId="18" xfId="4" applyFont="1" applyBorder="1" applyAlignment="1">
      <alignment horizontal="center" vertical="center" textRotation="90"/>
    </xf>
    <xf numFmtId="0" fontId="56" fillId="0" borderId="115" xfId="4" applyFont="1" applyBorder="1" applyAlignment="1">
      <alignment horizontal="center" vertical="center" textRotation="90"/>
    </xf>
    <xf numFmtId="0" fontId="44" fillId="16" borderId="122" xfId="4" applyFill="1" applyBorder="1" applyAlignment="1">
      <alignment horizontal="center"/>
    </xf>
    <xf numFmtId="0" fontId="44" fillId="16" borderId="115" xfId="4" applyFill="1" applyBorder="1" applyAlignment="1">
      <alignment horizontal="center"/>
    </xf>
    <xf numFmtId="0" fontId="1" fillId="0" borderId="122" xfId="4" applyFont="1" applyBorder="1" applyAlignment="1">
      <alignment horizontal="center"/>
    </xf>
    <xf numFmtId="0" fontId="1" fillId="0" borderId="115" xfId="4" applyFont="1" applyBorder="1" applyAlignment="1">
      <alignment horizontal="center"/>
    </xf>
    <xf numFmtId="0" fontId="54" fillId="0" borderId="2" xfId="4" applyFont="1" applyBorder="1" applyAlignment="1">
      <alignment horizontal="right"/>
    </xf>
    <xf numFmtId="0" fontId="54" fillId="0" borderId="3" xfId="4" applyFont="1" applyBorder="1" applyAlignment="1">
      <alignment horizontal="right"/>
    </xf>
    <xf numFmtId="0" fontId="54" fillId="0" borderId="4" xfId="4" applyFont="1" applyBorder="1" applyAlignment="1">
      <alignment horizontal="right"/>
    </xf>
    <xf numFmtId="2" fontId="58" fillId="0" borderId="2" xfId="4" applyNumberFormat="1" applyFont="1" applyBorder="1" applyAlignment="1">
      <alignment horizontal="center"/>
    </xf>
    <xf numFmtId="2" fontId="58" fillId="0" borderId="4" xfId="4" applyNumberFormat="1" applyFont="1" applyBorder="1" applyAlignment="1">
      <alignment horizontal="center"/>
    </xf>
    <xf numFmtId="0" fontId="67" fillId="0" borderId="0" xfId="4" applyFont="1" applyAlignment="1">
      <alignment horizontal="left"/>
    </xf>
    <xf numFmtId="0" fontId="49" fillId="2" borderId="0" xfId="4" applyFont="1" applyFill="1" applyAlignment="1">
      <alignment horizontal="center" vertical="center"/>
    </xf>
    <xf numFmtId="0" fontId="49" fillId="2" borderId="10" xfId="4" applyFont="1" applyFill="1" applyBorder="1" applyAlignment="1">
      <alignment horizontal="center" vertical="center"/>
    </xf>
    <xf numFmtId="164" fontId="49" fillId="0" borderId="91" xfId="4" applyNumberFormat="1" applyFont="1" applyBorder="1" applyAlignment="1">
      <alignment vertical="center" wrapText="1"/>
    </xf>
    <xf numFmtId="164" fontId="49" fillId="0" borderId="84" xfId="4" applyNumberFormat="1" applyFont="1" applyBorder="1" applyAlignment="1">
      <alignment vertical="center" wrapText="1"/>
    </xf>
    <xf numFmtId="0" fontId="49" fillId="0" borderId="91" xfId="4" applyFont="1" applyBorder="1" applyAlignment="1">
      <alignment horizontal="center" vertical="center" wrapText="1"/>
    </xf>
    <xf numFmtId="0" fontId="49" fillId="0" borderId="84" xfId="4" applyFont="1" applyBorder="1" applyAlignment="1">
      <alignment horizontal="center" vertical="center" wrapText="1"/>
    </xf>
    <xf numFmtId="0" fontId="49" fillId="0" borderId="91" xfId="4" applyFont="1" applyBorder="1" applyAlignment="1">
      <alignment vertical="center" wrapText="1"/>
    </xf>
    <xf numFmtId="0" fontId="49" fillId="0" borderId="84" xfId="4" applyFont="1" applyBorder="1" applyAlignment="1">
      <alignment vertical="center" wrapText="1"/>
    </xf>
    <xf numFmtId="0" fontId="49" fillId="0" borderId="92" xfId="4" applyFont="1" applyBorder="1" applyAlignment="1">
      <alignment vertical="center" wrapText="1"/>
    </xf>
    <xf numFmtId="0" fontId="49" fillId="0" borderId="89" xfId="4" applyFont="1" applyBorder="1" applyAlignment="1">
      <alignment vertical="center" wrapText="1"/>
    </xf>
    <xf numFmtId="0" fontId="49" fillId="0" borderId="93" xfId="4" applyFont="1" applyBorder="1" applyAlignment="1">
      <alignment vertical="center" wrapText="1"/>
    </xf>
    <xf numFmtId="0" fontId="49" fillId="0" borderId="87" xfId="4" applyFont="1" applyBorder="1" applyAlignment="1">
      <alignment vertical="center" wrapText="1"/>
    </xf>
    <xf numFmtId="0" fontId="49" fillId="0" borderId="94" xfId="4" applyFont="1" applyBorder="1" applyAlignment="1">
      <alignment vertical="center" wrapText="1"/>
    </xf>
    <xf numFmtId="0" fontId="49" fillId="0" borderId="90" xfId="4" applyFont="1" applyBorder="1" applyAlignment="1">
      <alignment vertical="center" wrapText="1"/>
    </xf>
    <xf numFmtId="164" fontId="49" fillId="0" borderId="91" xfId="4" applyNumberFormat="1" applyFont="1" applyBorder="1" applyAlignment="1">
      <alignment horizontal="center" vertical="center" wrapText="1"/>
    </xf>
    <xf numFmtId="164" fontId="49" fillId="0" borderId="84" xfId="4" applyNumberFormat="1" applyFont="1" applyBorder="1" applyAlignment="1">
      <alignment horizontal="center" vertical="center" wrapText="1"/>
    </xf>
    <xf numFmtId="0" fontId="48" fillId="0" borderId="91" xfId="4" applyFont="1" applyBorder="1" applyAlignment="1">
      <alignment vertical="center" wrapText="1"/>
    </xf>
    <xf numFmtId="0" fontId="48" fillId="0" borderId="103" xfId="4" applyFont="1" applyBorder="1" applyAlignment="1">
      <alignment vertical="center" wrapText="1"/>
    </xf>
    <xf numFmtId="0" fontId="48" fillId="0" borderId="84" xfId="4" applyFont="1" applyBorder="1" applyAlignment="1">
      <alignment vertical="center" wrapText="1"/>
    </xf>
    <xf numFmtId="0" fontId="49" fillId="0" borderId="103" xfId="4" applyFont="1" applyBorder="1" applyAlignment="1">
      <alignment vertical="center" wrapText="1"/>
    </xf>
    <xf numFmtId="0" fontId="49" fillId="0" borderId="91" xfId="4" applyFont="1" applyBorder="1" applyAlignment="1">
      <alignment vertical="center" textRotation="90" wrapText="1"/>
    </xf>
    <xf numFmtId="0" fontId="49" fillId="0" borderId="103" xfId="4" applyFont="1" applyBorder="1" applyAlignment="1">
      <alignment vertical="center" textRotation="90" wrapText="1"/>
    </xf>
    <xf numFmtId="0" fontId="49" fillId="0" borderId="84" xfId="4" applyFont="1" applyBorder="1" applyAlignment="1">
      <alignment vertical="center" textRotation="90" wrapText="1"/>
    </xf>
    <xf numFmtId="0" fontId="49" fillId="0" borderId="103" xfId="4" applyFont="1" applyBorder="1" applyAlignment="1">
      <alignment horizontal="center" vertical="center" wrapText="1"/>
    </xf>
    <xf numFmtId="164" fontId="49" fillId="0" borderId="91" xfId="4" applyNumberFormat="1" applyFont="1" applyBorder="1" applyAlignment="1">
      <alignment horizontal="right" vertical="center" wrapText="1"/>
    </xf>
    <xf numFmtId="164" fontId="49" fillId="0" borderId="84" xfId="4" applyNumberFormat="1" applyFont="1" applyBorder="1" applyAlignment="1">
      <alignment horizontal="right" vertical="center" wrapText="1"/>
    </xf>
    <xf numFmtId="165" fontId="49" fillId="0" borderId="91" xfId="4" applyNumberFormat="1" applyFont="1" applyBorder="1" applyAlignment="1">
      <alignment vertical="center" wrapText="1"/>
    </xf>
    <xf numFmtId="165" fontId="49" fillId="0" borderId="84" xfId="4" applyNumberFormat="1" applyFont="1" applyBorder="1" applyAlignment="1">
      <alignment vertical="center" wrapText="1"/>
    </xf>
    <xf numFmtId="0" fontId="48" fillId="0" borderId="91" xfId="4" applyFont="1" applyBorder="1" applyAlignment="1">
      <alignment horizontal="center" vertical="center" wrapText="1"/>
    </xf>
    <xf numFmtId="0" fontId="48" fillId="0" borderId="84" xfId="4" applyFont="1" applyBorder="1" applyAlignment="1">
      <alignment horizontal="center" vertical="center" wrapText="1"/>
    </xf>
    <xf numFmtId="0" fontId="48" fillId="0" borderId="0" xfId="4" applyFont="1" applyAlignment="1">
      <alignment horizontal="left"/>
    </xf>
    <xf numFmtId="0" fontId="49" fillId="0" borderId="95" xfId="4" applyFont="1" applyBorder="1" applyAlignment="1">
      <alignment horizontal="center" vertical="center" wrapText="1"/>
    </xf>
    <xf numFmtId="0" fontId="49" fillId="0" borderId="98" xfId="4" applyFont="1" applyBorder="1" applyAlignment="1">
      <alignment vertical="center" wrapText="1"/>
    </xf>
    <xf numFmtId="0" fontId="49" fillId="0" borderId="85" xfId="4" applyFont="1" applyBorder="1" applyAlignment="1">
      <alignment vertical="center" wrapText="1"/>
    </xf>
    <xf numFmtId="0" fontId="49" fillId="0" borderId="7" xfId="4" applyFont="1" applyBorder="1" applyAlignment="1">
      <alignment horizontal="center" vertical="center" wrapText="1"/>
    </xf>
    <xf numFmtId="0" fontId="49" fillId="0" borderId="8" xfId="4" applyFont="1" applyBorder="1" applyAlignment="1">
      <alignment horizontal="center" vertical="center" wrapText="1"/>
    </xf>
    <xf numFmtId="0" fontId="49" fillId="0" borderId="97" xfId="4" applyFont="1" applyBorder="1" applyAlignment="1">
      <alignment vertical="center" wrapText="1"/>
    </xf>
    <xf numFmtId="0" fontId="49" fillId="0" borderId="96" xfId="4" applyFont="1" applyBorder="1" applyAlignment="1">
      <alignment vertical="center" wrapText="1"/>
    </xf>
    <xf numFmtId="0" fontId="48" fillId="0" borderId="85" xfId="4" applyFont="1" applyBorder="1" applyAlignment="1">
      <alignment horizontal="center" vertical="center" wrapText="1"/>
    </xf>
    <xf numFmtId="0" fontId="48" fillId="0" borderId="86" xfId="4" applyFont="1" applyBorder="1" applyAlignment="1">
      <alignment horizontal="center" vertical="center" wrapText="1"/>
    </xf>
    <xf numFmtId="0" fontId="49" fillId="0" borderId="93" xfId="4" applyFont="1" applyBorder="1" applyAlignment="1">
      <alignment horizontal="center" vertical="center" textRotation="255" wrapText="1"/>
    </xf>
    <xf numFmtId="0" fontId="49" fillId="0" borderId="87" xfId="4" applyFont="1" applyBorder="1" applyAlignment="1">
      <alignment horizontal="center" vertical="center" textRotation="255" wrapText="1"/>
    </xf>
    <xf numFmtId="0" fontId="48" fillId="0" borderId="98" xfId="4" applyFont="1" applyBorder="1" applyAlignment="1">
      <alignment horizontal="center" vertical="center" wrapText="1"/>
    </xf>
    <xf numFmtId="0" fontId="48" fillId="0" borderId="106" xfId="4" applyFont="1" applyBorder="1" applyAlignment="1">
      <alignment horizontal="center" vertical="center" wrapText="1"/>
    </xf>
    <xf numFmtId="0" fontId="48" fillId="0" borderId="105" xfId="4" applyFont="1" applyBorder="1" applyAlignment="1">
      <alignment horizontal="center" vertical="center" wrapText="1"/>
    </xf>
    <xf numFmtId="0" fontId="48" fillId="0" borderId="104" xfId="4" applyFont="1" applyBorder="1" applyAlignment="1">
      <alignment horizontal="center" vertical="center" wrapText="1"/>
    </xf>
    <xf numFmtId="0" fontId="48" fillId="0" borderId="102" xfId="4" applyFont="1" applyBorder="1" applyAlignment="1">
      <alignment horizontal="center" vertical="center" wrapText="1"/>
    </xf>
    <xf numFmtId="2" fontId="49" fillId="0" borderId="91" xfId="4" applyNumberFormat="1" applyFont="1" applyBorder="1" applyAlignment="1">
      <alignment vertical="center" wrapText="1"/>
    </xf>
    <xf numFmtId="2" fontId="49" fillId="0" borderId="84" xfId="4" applyNumberFormat="1" applyFont="1" applyBorder="1" applyAlignment="1">
      <alignment vertical="center" wrapText="1"/>
    </xf>
    <xf numFmtId="0" fontId="49" fillId="0" borderId="119" xfId="4" applyFont="1" applyBorder="1" applyAlignment="1">
      <alignment horizontal="center" vertical="center" wrapText="1"/>
    </xf>
    <xf numFmtId="0" fontId="49" fillId="0" borderId="89" xfId="4" applyFont="1" applyBorder="1" applyAlignment="1">
      <alignment horizontal="center" vertical="center" wrapText="1"/>
    </xf>
    <xf numFmtId="0" fontId="49" fillId="0" borderId="121" xfId="4" applyFont="1" applyBorder="1" applyAlignment="1">
      <alignment horizontal="center" vertical="center" wrapText="1"/>
    </xf>
    <xf numFmtId="0" fontId="49" fillId="2" borderId="93" xfId="4" applyFont="1" applyFill="1" applyBorder="1" applyAlignment="1">
      <alignment horizontal="center" vertical="center" textRotation="255" wrapText="1"/>
    </xf>
    <xf numFmtId="0" fontId="49" fillId="2" borderId="87" xfId="4" applyFont="1" applyFill="1" applyBorder="1" applyAlignment="1">
      <alignment horizontal="center" vertical="center" textRotation="255" wrapText="1"/>
    </xf>
    <xf numFmtId="0" fontId="1" fillId="0" borderId="2" xfId="0" applyFont="1" applyBorder="1" applyAlignment="1">
      <alignment horizontal="center"/>
    </xf>
    <xf numFmtId="0" fontId="1" fillId="0" borderId="4" xfId="0" applyFont="1" applyBorder="1" applyAlignment="1">
      <alignment horizontal="center"/>
    </xf>
    <xf numFmtId="0" fontId="1" fillId="0" borderId="2" xfId="0" applyFont="1" applyFill="1" applyBorder="1" applyAlignment="1">
      <alignment horizontal="center"/>
    </xf>
    <xf numFmtId="0" fontId="1" fillId="0" borderId="1" xfId="0" applyFont="1" applyFill="1" applyBorder="1" applyAlignment="1">
      <alignment horizontal="center"/>
    </xf>
    <xf numFmtId="0" fontId="1" fillId="0" borderId="4" xfId="0" applyFont="1" applyFill="1" applyBorder="1" applyAlignment="1">
      <alignment horizontal="center"/>
    </xf>
    <xf numFmtId="0" fontId="1" fillId="0" borderId="3" xfId="0" applyFont="1" applyBorder="1" applyAlignment="1">
      <alignment horizontal="center"/>
    </xf>
    <xf numFmtId="0" fontId="0" fillId="0" borderId="4" xfId="0" applyBorder="1"/>
    <xf numFmtId="49" fontId="33" fillId="0" borderId="0" xfId="2" applyNumberFormat="1" applyFont="1" applyAlignment="1">
      <alignment horizontal="center"/>
    </xf>
    <xf numFmtId="0" fontId="33" fillId="0" borderId="122" xfId="2" applyFont="1" applyBorder="1" applyAlignment="1">
      <alignment horizontal="center" wrapText="1"/>
    </xf>
    <xf numFmtId="0" fontId="33" fillId="0" borderId="18" xfId="2" applyFont="1" applyBorder="1" applyAlignment="1">
      <alignment horizontal="center" wrapText="1"/>
    </xf>
    <xf numFmtId="0" fontId="33" fillId="0" borderId="15" xfId="2" applyFont="1" applyBorder="1" applyAlignment="1">
      <alignment horizontal="center" wrapText="1"/>
    </xf>
    <xf numFmtId="0" fontId="33" fillId="0" borderId="0" xfId="2" applyFont="1" applyAlignment="1">
      <alignment horizontal="center"/>
    </xf>
    <xf numFmtId="0" fontId="33" fillId="0" borderId="7" xfId="2" applyFont="1" applyBorder="1" applyAlignment="1">
      <alignment horizontal="center" wrapText="1"/>
    </xf>
    <xf numFmtId="0" fontId="33" fillId="0" borderId="115" xfId="2" applyFont="1" applyBorder="1" applyAlignment="1">
      <alignment horizontal="center" wrapText="1"/>
    </xf>
    <xf numFmtId="0" fontId="33" fillId="0" borderId="0" xfId="2" applyFont="1" applyBorder="1" applyAlignment="1">
      <alignment horizontal="center"/>
    </xf>
    <xf numFmtId="0" fontId="9" fillId="0" borderId="108" xfId="2" applyBorder="1" applyAlignment="1">
      <alignment horizontal="center"/>
    </xf>
    <xf numFmtId="0" fontId="33" fillId="0" borderId="108" xfId="2" applyFont="1" applyBorder="1" applyAlignment="1">
      <alignment horizontal="center"/>
    </xf>
    <xf numFmtId="0" fontId="33" fillId="0" borderId="3" xfId="2" applyFont="1" applyBorder="1" applyAlignment="1">
      <alignment horizontal="center"/>
    </xf>
    <xf numFmtId="0" fontId="33" fillId="0" borderId="109" xfId="2" applyFont="1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4" xfId="0" applyBorder="1" applyAlignment="1">
      <alignment horizontal="center"/>
    </xf>
    <xf numFmtId="2" fontId="0" fillId="0" borderId="2" xfId="0" applyNumberFormat="1" applyBorder="1" applyAlignment="1">
      <alignment horizontal="center"/>
    </xf>
    <xf numFmtId="2" fontId="0" fillId="0" borderId="4" xfId="0" applyNumberFormat="1" applyBorder="1" applyAlignment="1">
      <alignment horizontal="center"/>
    </xf>
    <xf numFmtId="164" fontId="0" fillId="0" borderId="2" xfId="0" applyNumberFormat="1" applyBorder="1" applyAlignment="1">
      <alignment horizontal="center"/>
    </xf>
    <xf numFmtId="164" fontId="0" fillId="0" borderId="4" xfId="0" applyNumberFormat="1" applyBorder="1" applyAlignment="1">
      <alignment horizontal="center"/>
    </xf>
    <xf numFmtId="0" fontId="0" fillId="0" borderId="0" xfId="0" applyAlignment="1">
      <alignment horizontal="center"/>
    </xf>
    <xf numFmtId="0" fontId="1" fillId="0" borderId="0" xfId="0" applyFont="1" applyAlignment="1">
      <alignment horizontal="center"/>
    </xf>
    <xf numFmtId="0" fontId="1" fillId="0" borderId="2" xfId="0" applyFont="1" applyBorder="1" applyAlignment="1">
      <alignment horizontal="center" wrapText="1"/>
    </xf>
    <xf numFmtId="0" fontId="1" fillId="0" borderId="4" xfId="0" applyFont="1" applyBorder="1" applyAlignment="1">
      <alignment horizontal="center" wrapText="1"/>
    </xf>
    <xf numFmtId="2" fontId="1" fillId="0" borderId="2" xfId="0" applyNumberFormat="1" applyFont="1" applyBorder="1" applyAlignment="1">
      <alignment horizontal="center"/>
    </xf>
    <xf numFmtId="164" fontId="1" fillId="0" borderId="2" xfId="0" applyNumberFormat="1" applyFont="1" applyBorder="1" applyAlignment="1">
      <alignment horizontal="center"/>
    </xf>
    <xf numFmtId="164" fontId="1" fillId="0" borderId="4" xfId="0" applyNumberFormat="1" applyFont="1" applyBorder="1" applyAlignment="1">
      <alignment horizontal="center"/>
    </xf>
    <xf numFmtId="2" fontId="1" fillId="0" borderId="4" xfId="0" applyNumberFormat="1" applyFont="1" applyBorder="1" applyAlignment="1">
      <alignment horizontal="center"/>
    </xf>
    <xf numFmtId="165" fontId="0" fillId="0" borderId="2" xfId="0" applyNumberFormat="1" applyBorder="1" applyAlignment="1">
      <alignment horizontal="center"/>
    </xf>
    <xf numFmtId="165" fontId="0" fillId="0" borderId="4" xfId="0" applyNumberFormat="1" applyBorder="1" applyAlignment="1">
      <alignment horizontal="center"/>
    </xf>
    <xf numFmtId="2" fontId="7" fillId="0" borderId="1" xfId="1" applyNumberFormat="1" applyFont="1" applyBorder="1" applyAlignment="1" applyProtection="1">
      <alignment horizontal="center" vertical="center"/>
      <protection locked="0"/>
    </xf>
  </cellXfs>
  <cellStyles count="8">
    <cellStyle name="Денежный 2" xfId="5"/>
    <cellStyle name="Обычный" xfId="0" builtinId="0"/>
    <cellStyle name="Обычный 2" xfId="1"/>
    <cellStyle name="Обычный 2 2" xfId="2"/>
    <cellStyle name="Обычный 3" xfId="6"/>
    <cellStyle name="Обычный 4" xfId="7"/>
    <cellStyle name="Обычный 5" xfId="4"/>
    <cellStyle name="Финансовый" xfId="3" builtinId="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theme="3" tint="0.39997558519241921"/>
  </sheetPr>
  <dimension ref="A1:EA580"/>
  <sheetViews>
    <sheetView showZeros="0" view="pageBreakPreview" zoomScale="70" zoomScaleNormal="60" zoomScaleSheetLayoutView="70" zoomScalePageLayoutView="10" workbookViewId="0">
      <selection activeCell="CG61" sqref="CG61"/>
    </sheetView>
  </sheetViews>
  <sheetFormatPr defaultColWidth="9.140625" defaultRowHeight="15.75"/>
  <cols>
    <col min="1" max="1" width="33.85546875" style="4" customWidth="1"/>
    <col min="2" max="2" width="7.42578125" style="4" customWidth="1"/>
    <col min="3" max="3" width="7.7109375" style="4" customWidth="1"/>
    <col min="4" max="26" width="10" style="4" customWidth="1"/>
    <col min="27" max="29" width="11" style="4" customWidth="1"/>
    <col min="30" max="30" width="11" style="5" customWidth="1"/>
    <col min="31" max="33" width="11.28515625" style="47" customWidth="1"/>
    <col min="34" max="34" width="33.85546875" style="4" customWidth="1"/>
    <col min="35" max="35" width="7.42578125" style="4" customWidth="1"/>
    <col min="36" max="36" width="7.7109375" style="4" customWidth="1"/>
    <col min="37" max="59" width="10" style="4" customWidth="1"/>
    <col min="60" max="62" width="11" style="4" customWidth="1"/>
    <col min="63" max="63" width="11" style="5" customWidth="1"/>
    <col min="64" max="66" width="11.28515625" style="47" customWidth="1"/>
    <col min="67" max="67" width="9.140625" style="3"/>
    <col min="68" max="68" width="10.42578125" style="3" customWidth="1"/>
    <col min="69" max="69" width="12.42578125" style="3" customWidth="1"/>
    <col min="70" max="70" width="11.140625" style="3" customWidth="1"/>
    <col min="71" max="71" width="11.42578125" style="3" customWidth="1"/>
    <col min="72" max="72" width="11.5703125" style="3" customWidth="1"/>
    <col min="73" max="73" width="10.7109375" style="3" customWidth="1"/>
    <col min="74" max="74" width="11" style="3" customWidth="1"/>
    <col min="75" max="75" width="11.42578125" style="3" customWidth="1"/>
    <col min="76" max="76" width="10.7109375" style="3" customWidth="1"/>
    <col min="77" max="77" width="11.42578125" style="3" customWidth="1"/>
    <col min="78" max="78" width="11.140625" style="3" customWidth="1"/>
    <col min="79" max="79" width="11.42578125" style="3" customWidth="1"/>
    <col min="80" max="80" width="14" style="3" customWidth="1"/>
    <col min="81" max="81" width="10" style="3" customWidth="1"/>
    <col min="82" max="82" width="10.42578125" style="3" customWidth="1"/>
    <col min="83" max="83" width="11.42578125" style="3" customWidth="1"/>
    <col min="84" max="84" width="11" style="3" customWidth="1"/>
    <col min="85" max="85" width="11.140625" style="3" customWidth="1"/>
    <col min="86" max="86" width="8.140625" style="3" customWidth="1"/>
    <col min="87" max="16384" width="9.140625" style="3"/>
  </cols>
  <sheetData>
    <row r="1" spans="1:131" ht="15" customHeight="1">
      <c r="A1" s="11"/>
      <c r="B1" s="11"/>
      <c r="C1" s="11" t="s">
        <v>71</v>
      </c>
      <c r="D1" s="11"/>
      <c r="E1" s="11"/>
      <c r="F1" s="11"/>
      <c r="G1" s="11"/>
      <c r="H1" s="11"/>
      <c r="I1" s="11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11"/>
      <c r="V1" s="26"/>
      <c r="W1" s="11"/>
      <c r="Y1" s="11"/>
      <c r="Z1" s="11"/>
      <c r="AA1" s="11"/>
      <c r="AB1" s="11"/>
      <c r="AC1" s="11"/>
      <c r="AD1" s="11"/>
      <c r="AE1" s="11"/>
      <c r="AF1" s="11"/>
      <c r="AG1" s="11"/>
      <c r="AH1" s="11"/>
      <c r="AI1" s="11"/>
      <c r="AJ1" s="11" t="s">
        <v>71</v>
      </c>
      <c r="AK1" s="11"/>
      <c r="AL1" s="11"/>
      <c r="AM1" s="11"/>
      <c r="AN1" s="11"/>
      <c r="AO1" s="11"/>
      <c r="AP1" s="11"/>
      <c r="AQ1" s="11"/>
      <c r="AR1" s="11"/>
      <c r="AS1" s="11"/>
      <c r="AT1" s="11"/>
      <c r="AU1" s="11"/>
      <c r="AV1" s="11"/>
      <c r="AW1" s="11"/>
      <c r="AX1" s="11"/>
      <c r="AY1" s="11"/>
      <c r="AZ1" s="11"/>
      <c r="BA1" s="11"/>
      <c r="BB1" s="11"/>
      <c r="BC1" s="26"/>
      <c r="BD1" s="11"/>
      <c r="BF1" s="11"/>
      <c r="BG1" s="11"/>
      <c r="BH1" s="11"/>
      <c r="BI1" s="11"/>
      <c r="BJ1" s="11"/>
      <c r="BK1" s="11"/>
      <c r="BL1" s="11"/>
      <c r="BM1" s="11"/>
      <c r="BN1" s="11"/>
      <c r="BO1" s="845" t="s">
        <v>51</v>
      </c>
      <c r="BP1" s="845"/>
      <c r="BQ1" s="846" t="s">
        <v>448</v>
      </c>
      <c r="BR1" s="828" t="str">
        <f>D16</f>
        <v>каша молочная пшоная</v>
      </c>
      <c r="BS1" s="828" t="str">
        <f t="shared" ref="BS1:BU1" si="0">E16</f>
        <v>масло сливочное порционно</v>
      </c>
      <c r="BT1" s="828" t="str">
        <f t="shared" si="0"/>
        <v xml:space="preserve">чай с сахаром </v>
      </c>
      <c r="BU1" s="828" t="str">
        <f t="shared" si="0"/>
        <v>хлеб пшеничный</v>
      </c>
      <c r="BV1" s="859" t="s">
        <v>586</v>
      </c>
      <c r="BW1" s="828" t="str">
        <f>K16</f>
        <v>суп картофельный с макаронными изделиями</v>
      </c>
      <c r="BX1" s="828" t="str">
        <f t="shared" ref="BX1:CC1" si="1">L16</f>
        <v>шницель из филе минтая</v>
      </c>
      <c r="BY1" s="828" t="str">
        <f t="shared" si="1"/>
        <v>макароны отварные</v>
      </c>
      <c r="BZ1" s="828" t="str">
        <f t="shared" si="1"/>
        <v>соус красный</v>
      </c>
      <c r="CA1" s="828" t="str">
        <f t="shared" si="1"/>
        <v>хлеб пшеничный</v>
      </c>
      <c r="CB1" s="828" t="str">
        <f t="shared" si="1"/>
        <v>хлеб ржаной</v>
      </c>
      <c r="CC1" s="828" t="str">
        <f t="shared" si="1"/>
        <v>кисель из сока</v>
      </c>
      <c r="CD1" s="854" t="s">
        <v>49</v>
      </c>
      <c r="CE1" s="857" t="str">
        <f>T16</f>
        <v>сырники из творога со сгущенкой</v>
      </c>
      <c r="CF1" s="857" t="str">
        <f t="shared" ref="CF1" si="2">U16</f>
        <v>Чай с молоком</v>
      </c>
      <c r="CG1" s="857" t="s">
        <v>163</v>
      </c>
      <c r="CH1" s="25"/>
      <c r="CL1" s="820"/>
      <c r="CM1" s="820"/>
      <c r="CN1" s="820"/>
      <c r="CO1" s="827"/>
      <c r="CP1" s="827"/>
      <c r="CQ1" s="820"/>
      <c r="CR1" s="820"/>
      <c r="CS1" s="820"/>
      <c r="CT1" s="820"/>
      <c r="CU1" s="820"/>
      <c r="CV1" s="820"/>
      <c r="CW1" s="820"/>
      <c r="CX1" s="820"/>
      <c r="CY1" s="39"/>
      <c r="CZ1" s="5"/>
      <c r="DA1" s="11"/>
      <c r="DB1" s="545"/>
      <c r="DC1" s="545"/>
      <c r="DD1" s="11"/>
      <c r="DE1" s="11"/>
      <c r="DF1" s="31"/>
      <c r="DG1" s="31"/>
      <c r="DH1" s="31"/>
      <c r="DI1" s="27"/>
      <c r="DJ1" s="30"/>
      <c r="DK1" s="30"/>
      <c r="DL1" s="30"/>
      <c r="DM1" s="30"/>
      <c r="DN1" s="4"/>
      <c r="DO1" s="824"/>
      <c r="DP1" s="824"/>
      <c r="DQ1" s="11"/>
      <c r="DR1" s="11"/>
      <c r="DS1" s="28"/>
      <c r="DT1" s="823"/>
      <c r="DU1" s="823"/>
      <c r="DV1" s="823"/>
    </row>
    <row r="2" spans="1:131" ht="15" customHeight="1">
      <c r="A2" s="11" t="s">
        <v>70</v>
      </c>
      <c r="B2" s="825"/>
      <c r="C2" s="825"/>
      <c r="D2" s="825"/>
      <c r="E2" s="825"/>
      <c r="F2" s="11"/>
      <c r="G2" s="825" t="s">
        <v>495</v>
      </c>
      <c r="H2" s="825"/>
      <c r="I2" s="825"/>
      <c r="J2" s="825"/>
      <c r="K2" s="825"/>
      <c r="L2" s="11"/>
      <c r="M2" s="11"/>
      <c r="N2" s="826" t="s">
        <v>69</v>
      </c>
      <c r="O2" s="826"/>
      <c r="P2" s="826"/>
      <c r="Q2" s="826"/>
      <c r="R2" s="826"/>
      <c r="S2" s="826"/>
      <c r="T2" s="826"/>
      <c r="U2" s="826"/>
      <c r="V2" s="826"/>
      <c r="W2" s="826"/>
      <c r="X2" s="826"/>
      <c r="Y2" s="11"/>
      <c r="Z2" s="46"/>
      <c r="AA2" s="46"/>
      <c r="AB2" s="46"/>
      <c r="AC2" s="46"/>
      <c r="AD2" s="11"/>
      <c r="AE2" s="11"/>
      <c r="AF2" s="11"/>
      <c r="AG2" s="11"/>
      <c r="AH2" s="11" t="s">
        <v>70</v>
      </c>
      <c r="AI2" s="825"/>
      <c r="AJ2" s="825"/>
      <c r="AK2" s="825"/>
      <c r="AL2" s="825"/>
      <c r="AM2" s="11"/>
      <c r="AN2" s="825" t="s">
        <v>495</v>
      </c>
      <c r="AO2" s="825"/>
      <c r="AP2" s="825"/>
      <c r="AQ2" s="825"/>
      <c r="AR2" s="825"/>
      <c r="AS2" s="11"/>
      <c r="AT2" s="11"/>
      <c r="AU2" s="826" t="s">
        <v>69</v>
      </c>
      <c r="AV2" s="826"/>
      <c r="AW2" s="826"/>
      <c r="AX2" s="826"/>
      <c r="AY2" s="826"/>
      <c r="AZ2" s="826"/>
      <c r="BA2" s="826"/>
      <c r="BB2" s="826"/>
      <c r="BC2" s="826"/>
      <c r="BD2" s="826"/>
      <c r="BE2" s="826"/>
      <c r="BF2" s="11"/>
      <c r="BG2" s="46"/>
      <c r="BH2" s="46"/>
      <c r="BI2" s="46"/>
      <c r="BJ2" s="46"/>
      <c r="BK2" s="11"/>
      <c r="BL2" s="11"/>
      <c r="BM2" s="11"/>
      <c r="BN2" s="11"/>
      <c r="BO2" s="845"/>
      <c r="BP2" s="845"/>
      <c r="BQ2" s="847"/>
      <c r="BR2" s="829"/>
      <c r="BS2" s="829"/>
      <c r="BT2" s="829"/>
      <c r="BU2" s="829"/>
      <c r="BV2" s="859"/>
      <c r="BW2" s="829"/>
      <c r="BX2" s="829"/>
      <c r="BY2" s="829"/>
      <c r="BZ2" s="829"/>
      <c r="CA2" s="829"/>
      <c r="CB2" s="829"/>
      <c r="CC2" s="829"/>
      <c r="CD2" s="855"/>
      <c r="CE2" s="858"/>
      <c r="CF2" s="858"/>
      <c r="CG2" s="858"/>
      <c r="CH2" s="25"/>
      <c r="CL2" s="820"/>
      <c r="CM2" s="820"/>
      <c r="CN2" s="820"/>
      <c r="CO2" s="827"/>
      <c r="CP2" s="827"/>
      <c r="CQ2" s="820"/>
      <c r="CR2" s="820"/>
      <c r="CS2" s="820"/>
      <c r="CT2" s="820"/>
      <c r="CU2" s="820"/>
      <c r="CV2" s="820"/>
      <c r="CW2" s="820"/>
      <c r="CX2" s="820"/>
      <c r="CY2" s="39"/>
      <c r="CZ2" s="39"/>
      <c r="DA2" s="11"/>
      <c r="DB2" s="11"/>
      <c r="DC2" s="11"/>
      <c r="DD2" s="11"/>
      <c r="DE2" s="11"/>
      <c r="DF2" s="11"/>
      <c r="DG2" s="11"/>
      <c r="DH2" s="11"/>
      <c r="DI2" s="26"/>
      <c r="DJ2" s="4"/>
      <c r="DK2" s="4"/>
      <c r="DL2" s="4"/>
      <c r="DM2" s="4"/>
      <c r="DN2" s="4"/>
      <c r="DO2" s="42"/>
      <c r="DP2" s="42"/>
      <c r="DQ2" s="11"/>
      <c r="DR2" s="11"/>
      <c r="DS2" s="28"/>
      <c r="DT2" s="28"/>
      <c r="DU2" s="28"/>
      <c r="DV2" s="117"/>
    </row>
    <row r="3" spans="1:131" ht="15" customHeight="1">
      <c r="A3" s="11"/>
      <c r="B3" s="819" t="s">
        <v>68</v>
      </c>
      <c r="C3" s="819"/>
      <c r="D3" s="819"/>
      <c r="E3" s="819"/>
      <c r="F3" s="11"/>
      <c r="G3" s="819" t="s">
        <v>96</v>
      </c>
      <c r="H3" s="819"/>
      <c r="I3" s="819"/>
      <c r="J3" s="819"/>
      <c r="K3" s="819"/>
      <c r="L3" s="11"/>
      <c r="M3" s="11"/>
      <c r="N3" s="826"/>
      <c r="O3" s="826"/>
      <c r="P3" s="826"/>
      <c r="Q3" s="826"/>
      <c r="R3" s="826"/>
      <c r="S3" s="826"/>
      <c r="T3" s="826"/>
      <c r="U3" s="826"/>
      <c r="V3" s="826"/>
      <c r="W3" s="826"/>
      <c r="X3" s="826"/>
      <c r="Y3" s="11"/>
      <c r="Z3" s="45"/>
      <c r="AA3" s="131"/>
      <c r="AB3" s="131"/>
      <c r="AC3" s="131"/>
      <c r="AD3" s="11"/>
      <c r="AE3" s="11"/>
      <c r="AF3" s="11"/>
      <c r="AG3" s="11"/>
      <c r="AH3" s="11"/>
      <c r="AI3" s="819" t="s">
        <v>68</v>
      </c>
      <c r="AJ3" s="819"/>
      <c r="AK3" s="819"/>
      <c r="AL3" s="819"/>
      <c r="AM3" s="11"/>
      <c r="AN3" s="819" t="s">
        <v>96</v>
      </c>
      <c r="AO3" s="819"/>
      <c r="AP3" s="819"/>
      <c r="AQ3" s="819"/>
      <c r="AR3" s="819"/>
      <c r="AS3" s="11"/>
      <c r="AT3" s="11"/>
      <c r="AU3" s="826"/>
      <c r="AV3" s="826"/>
      <c r="AW3" s="826"/>
      <c r="AX3" s="826"/>
      <c r="AY3" s="826"/>
      <c r="AZ3" s="826"/>
      <c r="BA3" s="826"/>
      <c r="BB3" s="826"/>
      <c r="BC3" s="826"/>
      <c r="BD3" s="826"/>
      <c r="BE3" s="826"/>
      <c r="BF3" s="11"/>
      <c r="BG3" s="45"/>
      <c r="BH3" s="131"/>
      <c r="BI3" s="131"/>
      <c r="BJ3" s="131"/>
      <c r="BK3" s="11"/>
      <c r="BL3" s="11"/>
      <c r="BM3" s="11"/>
      <c r="BN3" s="11"/>
      <c r="BO3" s="845"/>
      <c r="BP3" s="845"/>
      <c r="BQ3" s="847"/>
      <c r="BR3" s="829"/>
      <c r="BS3" s="829"/>
      <c r="BT3" s="829"/>
      <c r="BU3" s="829"/>
      <c r="BV3" s="859"/>
      <c r="BW3" s="829"/>
      <c r="BX3" s="829"/>
      <c r="BY3" s="829"/>
      <c r="BZ3" s="829"/>
      <c r="CA3" s="829"/>
      <c r="CB3" s="829"/>
      <c r="CC3" s="829"/>
      <c r="CD3" s="855"/>
      <c r="CE3" s="858"/>
      <c r="CF3" s="858"/>
      <c r="CG3" s="858"/>
      <c r="CH3" s="25"/>
      <c r="CL3" s="31"/>
      <c r="CM3" s="820"/>
      <c r="CN3" s="820"/>
      <c r="CO3" s="827"/>
      <c r="CP3" s="827"/>
      <c r="CQ3" s="820"/>
      <c r="CR3" s="820"/>
      <c r="CS3" s="820"/>
      <c r="CT3" s="820"/>
      <c r="CU3" s="820"/>
      <c r="CV3" s="820"/>
      <c r="CW3" s="820"/>
      <c r="CX3" s="820"/>
      <c r="CY3" s="39"/>
      <c r="CZ3" s="130"/>
      <c r="DA3" s="11"/>
      <c r="DB3" s="11"/>
      <c r="DC3" s="11"/>
      <c r="DD3" s="11"/>
      <c r="DE3" s="11"/>
      <c r="DF3" s="11"/>
      <c r="DG3" s="11"/>
      <c r="DH3" s="11"/>
      <c r="DI3" s="26"/>
      <c r="DJ3" s="4"/>
      <c r="DK3" s="4"/>
      <c r="DL3" s="4"/>
      <c r="DM3" s="4"/>
      <c r="DN3" s="4"/>
      <c r="DO3" s="11"/>
      <c r="DP3" s="11"/>
      <c r="DQ3" s="11"/>
      <c r="DR3" s="11"/>
      <c r="DS3" s="11"/>
      <c r="DT3" s="11"/>
      <c r="DU3" s="11"/>
      <c r="DV3" s="25"/>
    </row>
    <row r="4" spans="1:131" ht="15" customHeight="1">
      <c r="A4" s="11" t="s">
        <v>583</v>
      </c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26"/>
      <c r="W4" s="11"/>
      <c r="X4" s="11"/>
      <c r="AA4" s="546"/>
      <c r="AB4" s="546"/>
      <c r="AC4" s="546"/>
      <c r="AD4" s="11"/>
      <c r="AE4" s="549" t="s">
        <v>95</v>
      </c>
      <c r="AF4" s="821"/>
      <c r="AG4" s="822"/>
      <c r="AH4" s="11" t="s">
        <v>584</v>
      </c>
      <c r="AI4" s="11"/>
      <c r="AJ4" s="11"/>
      <c r="AK4" s="11"/>
      <c r="AL4" s="11"/>
      <c r="AM4" s="11"/>
      <c r="AN4" s="11"/>
      <c r="AO4" s="11"/>
      <c r="AP4" s="11"/>
      <c r="AQ4" s="11"/>
      <c r="AR4" s="11"/>
      <c r="AS4" s="11"/>
      <c r="AT4" s="11"/>
      <c r="AU4" s="11"/>
      <c r="AV4" s="11"/>
      <c r="AW4" s="11"/>
      <c r="AX4" s="11"/>
      <c r="AY4" s="11"/>
      <c r="AZ4" s="11"/>
      <c r="BA4" s="11"/>
      <c r="BB4" s="11"/>
      <c r="BC4" s="26"/>
      <c r="BD4" s="11"/>
      <c r="BE4" s="11"/>
      <c r="BH4" s="546"/>
      <c r="BI4" s="546"/>
      <c r="BJ4" s="546"/>
      <c r="BK4" s="11"/>
      <c r="BL4" s="549" t="s">
        <v>95</v>
      </c>
      <c r="BM4" s="821"/>
      <c r="BN4" s="822"/>
      <c r="BO4" s="845"/>
      <c r="BP4" s="845"/>
      <c r="BQ4" s="847"/>
      <c r="BR4" s="829"/>
      <c r="BS4" s="829"/>
      <c r="BT4" s="829"/>
      <c r="BU4" s="829"/>
      <c r="BV4" s="859"/>
      <c r="BW4" s="829"/>
      <c r="BX4" s="829"/>
      <c r="BY4" s="829"/>
      <c r="BZ4" s="829"/>
      <c r="CA4" s="829"/>
      <c r="CB4" s="829"/>
      <c r="CC4" s="829"/>
      <c r="CD4" s="855"/>
      <c r="CE4" s="858"/>
      <c r="CF4" s="858"/>
      <c r="CG4" s="858"/>
      <c r="CH4" s="124"/>
      <c r="CL4" s="28"/>
      <c r="CM4" s="823"/>
      <c r="CN4" s="823"/>
      <c r="CO4" s="823"/>
      <c r="CP4" s="823"/>
      <c r="CQ4" s="823"/>
      <c r="CR4" s="823"/>
      <c r="CS4" s="823"/>
      <c r="CT4" s="823"/>
      <c r="CU4" s="844"/>
      <c r="CV4" s="823"/>
      <c r="CW4" s="844"/>
      <c r="CX4" s="844"/>
      <c r="CY4" s="27"/>
      <c r="CZ4" s="121"/>
      <c r="DA4" s="11"/>
      <c r="DB4" s="11"/>
      <c r="DC4" s="11"/>
      <c r="DD4" s="11"/>
      <c r="DE4" s="11"/>
      <c r="DF4" s="11"/>
      <c r="DG4" s="11"/>
      <c r="DH4" s="11"/>
      <c r="DI4" s="11"/>
      <c r="DJ4" s="11"/>
      <c r="DK4" s="11"/>
      <c r="DL4" s="11"/>
      <c r="DM4" s="11"/>
      <c r="DN4" s="11"/>
      <c r="DO4" s="11"/>
      <c r="DP4" s="11"/>
      <c r="DQ4" s="11"/>
      <c r="DR4" s="11"/>
      <c r="DS4" s="11"/>
      <c r="DT4" s="11"/>
      <c r="DU4" s="11"/>
      <c r="DV4" s="25"/>
    </row>
    <row r="5" spans="1:131" ht="15" customHeight="1">
      <c r="A5" s="11"/>
      <c r="B5" s="11"/>
      <c r="C5" s="11"/>
      <c r="D5" s="11"/>
      <c r="E5" s="11"/>
      <c r="F5" s="11"/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26"/>
      <c r="X5" s="11"/>
      <c r="AA5" s="546"/>
      <c r="AB5" s="546"/>
      <c r="AC5" s="546"/>
      <c r="AD5" s="41" t="s">
        <v>67</v>
      </c>
      <c r="AE5" s="549">
        <v>504202</v>
      </c>
      <c r="AF5" s="821"/>
      <c r="AG5" s="822"/>
      <c r="AH5" s="11"/>
      <c r="AI5" s="11"/>
      <c r="AJ5" s="11"/>
      <c r="AK5" s="11"/>
      <c r="AL5" s="11"/>
      <c r="AM5" s="11"/>
      <c r="AN5" s="11"/>
      <c r="AO5" s="11"/>
      <c r="AP5" s="11"/>
      <c r="AQ5" s="11"/>
      <c r="AR5" s="11"/>
      <c r="AS5" s="11"/>
      <c r="AT5" s="11"/>
      <c r="AU5" s="11"/>
      <c r="AV5" s="11"/>
      <c r="AW5" s="11"/>
      <c r="AX5" s="11"/>
      <c r="AY5" s="11"/>
      <c r="AZ5" s="11"/>
      <c r="BA5" s="11"/>
      <c r="BB5" s="11"/>
      <c r="BC5" s="26"/>
      <c r="BE5" s="11"/>
      <c r="BH5" s="546"/>
      <c r="BI5" s="546"/>
      <c r="BJ5" s="546"/>
      <c r="BK5" s="41" t="s">
        <v>67</v>
      </c>
      <c r="BL5" s="549">
        <v>504202</v>
      </c>
      <c r="BM5" s="821"/>
      <c r="BN5" s="822"/>
      <c r="BO5" s="845"/>
      <c r="BP5" s="845"/>
      <c r="BQ5" s="847"/>
      <c r="BR5" s="829"/>
      <c r="BS5" s="829"/>
      <c r="BT5" s="829"/>
      <c r="BU5" s="829"/>
      <c r="BV5" s="859"/>
      <c r="BW5" s="829"/>
      <c r="BX5" s="829"/>
      <c r="BY5" s="829"/>
      <c r="BZ5" s="829"/>
      <c r="CA5" s="829"/>
      <c r="CB5" s="829"/>
      <c r="CC5" s="829"/>
      <c r="CD5" s="855"/>
      <c r="CE5" s="858"/>
      <c r="CF5" s="858"/>
      <c r="CG5" s="858"/>
      <c r="CH5" s="124"/>
      <c r="CL5" s="28"/>
      <c r="CM5" s="823"/>
      <c r="CN5" s="823"/>
      <c r="CO5" s="823"/>
      <c r="CP5" s="823"/>
      <c r="CQ5" s="823"/>
      <c r="CR5" s="823"/>
      <c r="CS5" s="823"/>
      <c r="CT5" s="823"/>
      <c r="CU5" s="823"/>
      <c r="CV5" s="823"/>
      <c r="CW5" s="844"/>
      <c r="CX5" s="844"/>
      <c r="CY5" s="27"/>
      <c r="CZ5" s="129"/>
    </row>
    <row r="6" spans="1:131" ht="16.5" customHeight="1">
      <c r="A6" s="830" t="s">
        <v>66</v>
      </c>
      <c r="B6" s="830"/>
      <c r="C6" s="830"/>
      <c r="D6" s="831" t="s">
        <v>65</v>
      </c>
      <c r="E6" s="832"/>
      <c r="F6" s="830" t="s">
        <v>64</v>
      </c>
      <c r="G6" s="830"/>
      <c r="H6" s="830" t="s">
        <v>63</v>
      </c>
      <c r="I6" s="830"/>
      <c r="J6" s="830" t="s">
        <v>62</v>
      </c>
      <c r="K6" s="830"/>
      <c r="L6" s="837" t="s">
        <v>61</v>
      </c>
      <c r="M6" s="838"/>
      <c r="N6" s="128"/>
      <c r="O6" s="274"/>
      <c r="P6" s="127" t="s">
        <v>94</v>
      </c>
      <c r="Q6" s="548">
        <v>18</v>
      </c>
      <c r="R6" s="843" t="s">
        <v>484</v>
      </c>
      <c r="S6" s="843"/>
      <c r="T6" s="274" t="s">
        <v>437</v>
      </c>
      <c r="U6" s="274"/>
      <c r="V6" s="43"/>
      <c r="W6" s="37"/>
      <c r="X6" s="11"/>
      <c r="AA6" s="125"/>
      <c r="AB6" s="125"/>
      <c r="AC6" s="125"/>
      <c r="AD6" s="4"/>
      <c r="AE6" s="851"/>
      <c r="AF6" s="852"/>
      <c r="AG6" s="853"/>
      <c r="AH6" s="830" t="s">
        <v>66</v>
      </c>
      <c r="AI6" s="830"/>
      <c r="AJ6" s="830"/>
      <c r="AK6" s="831" t="s">
        <v>65</v>
      </c>
      <c r="AL6" s="832"/>
      <c r="AM6" s="830" t="s">
        <v>64</v>
      </c>
      <c r="AN6" s="830"/>
      <c r="AO6" s="830" t="s">
        <v>63</v>
      </c>
      <c r="AP6" s="830"/>
      <c r="AQ6" s="830" t="s">
        <v>62</v>
      </c>
      <c r="AR6" s="830"/>
      <c r="AS6" s="837" t="s">
        <v>61</v>
      </c>
      <c r="AT6" s="838"/>
      <c r="AU6" s="128"/>
      <c r="AV6" s="274"/>
      <c r="AW6" s="127" t="s">
        <v>94</v>
      </c>
      <c r="AX6" s="548">
        <v>18</v>
      </c>
      <c r="AY6" s="843" t="s">
        <v>484</v>
      </c>
      <c r="AZ6" s="843"/>
      <c r="BA6" s="274" t="s">
        <v>437</v>
      </c>
      <c r="BB6" s="274"/>
      <c r="BC6" s="43"/>
      <c r="BD6" s="37"/>
      <c r="BE6" s="11"/>
      <c r="BH6" s="125"/>
      <c r="BI6" s="125"/>
      <c r="BJ6" s="125"/>
      <c r="BK6" s="4"/>
      <c r="BL6" s="851"/>
      <c r="BM6" s="852"/>
      <c r="BN6" s="853"/>
      <c r="BO6" s="845"/>
      <c r="BP6" s="845"/>
      <c r="BQ6" s="847"/>
      <c r="BR6" s="829"/>
      <c r="BS6" s="829"/>
      <c r="BT6" s="829"/>
      <c r="BU6" s="829"/>
      <c r="BV6" s="859"/>
      <c r="BW6" s="829"/>
      <c r="BX6" s="829"/>
      <c r="BY6" s="829"/>
      <c r="BZ6" s="829"/>
      <c r="CA6" s="829"/>
      <c r="CB6" s="829"/>
      <c r="CC6" s="829"/>
      <c r="CD6" s="855"/>
      <c r="CE6" s="858"/>
      <c r="CF6" s="858"/>
      <c r="CG6" s="858"/>
      <c r="CH6" s="124"/>
      <c r="CL6" s="28"/>
      <c r="CM6" s="823"/>
      <c r="CN6" s="823"/>
      <c r="CO6" s="823"/>
      <c r="CP6" s="823"/>
      <c r="CQ6" s="823"/>
      <c r="CR6" s="823"/>
      <c r="CS6" s="823"/>
      <c r="CT6" s="823"/>
      <c r="CU6" s="844"/>
      <c r="CV6" s="823"/>
      <c r="CW6" s="844"/>
      <c r="CX6" s="844"/>
      <c r="CY6" s="27"/>
      <c r="CZ6" s="124"/>
    </row>
    <row r="7" spans="1:131" ht="37.5" customHeight="1">
      <c r="A7" s="830"/>
      <c r="B7" s="830"/>
      <c r="C7" s="830"/>
      <c r="D7" s="833"/>
      <c r="E7" s="834"/>
      <c r="F7" s="830"/>
      <c r="G7" s="830"/>
      <c r="H7" s="830"/>
      <c r="I7" s="830"/>
      <c r="J7" s="830"/>
      <c r="K7" s="830"/>
      <c r="L7" s="839"/>
      <c r="M7" s="840"/>
      <c r="N7" s="15" t="s">
        <v>59</v>
      </c>
      <c r="O7" s="42"/>
      <c r="P7" s="850" t="s">
        <v>485</v>
      </c>
      <c r="Q7" s="850"/>
      <c r="R7" s="850"/>
      <c r="S7" s="850"/>
      <c r="T7" s="850"/>
      <c r="U7" s="850"/>
      <c r="V7" s="850"/>
      <c r="W7" s="850"/>
      <c r="X7" s="850"/>
      <c r="AA7" s="123"/>
      <c r="AB7" s="123"/>
      <c r="AC7" s="123"/>
      <c r="AD7" s="41" t="s">
        <v>60</v>
      </c>
      <c r="AE7" s="851"/>
      <c r="AF7" s="852"/>
      <c r="AG7" s="853"/>
      <c r="AH7" s="830"/>
      <c r="AI7" s="830"/>
      <c r="AJ7" s="830"/>
      <c r="AK7" s="833"/>
      <c r="AL7" s="834"/>
      <c r="AM7" s="830"/>
      <c r="AN7" s="830"/>
      <c r="AO7" s="830"/>
      <c r="AP7" s="830"/>
      <c r="AQ7" s="830"/>
      <c r="AR7" s="830"/>
      <c r="AS7" s="839"/>
      <c r="AT7" s="840"/>
      <c r="AU7" s="15" t="s">
        <v>59</v>
      </c>
      <c r="AV7" s="42"/>
      <c r="AW7" s="850" t="s">
        <v>485</v>
      </c>
      <c r="AX7" s="850"/>
      <c r="AY7" s="850"/>
      <c r="AZ7" s="850"/>
      <c r="BA7" s="850"/>
      <c r="BB7" s="850"/>
      <c r="BC7" s="850"/>
      <c r="BD7" s="850"/>
      <c r="BE7" s="850"/>
      <c r="BH7" s="123"/>
      <c r="BI7" s="123"/>
      <c r="BJ7" s="123"/>
      <c r="BK7" s="41" t="s">
        <v>60</v>
      </c>
      <c r="BL7" s="851"/>
      <c r="BM7" s="852"/>
      <c r="BN7" s="853"/>
      <c r="BO7" s="845"/>
      <c r="BP7" s="845"/>
      <c r="BQ7" s="847"/>
      <c r="BR7" s="829"/>
      <c r="BS7" s="829"/>
      <c r="BT7" s="829"/>
      <c r="BU7" s="829"/>
      <c r="BV7" s="859"/>
      <c r="BW7" s="829"/>
      <c r="BX7" s="829"/>
      <c r="BY7" s="829"/>
      <c r="BZ7" s="829"/>
      <c r="CA7" s="829"/>
      <c r="CB7" s="829"/>
      <c r="CC7" s="829"/>
      <c r="CD7" s="855"/>
      <c r="CE7" s="858"/>
      <c r="CF7" s="858"/>
      <c r="CG7" s="858"/>
      <c r="CH7" s="124"/>
      <c r="CI7" s="31"/>
      <c r="CJ7" s="122"/>
      <c r="CL7" s="28"/>
      <c r="CM7" s="823"/>
      <c r="CN7" s="823"/>
      <c r="CO7" s="823"/>
      <c r="CP7" s="823"/>
      <c r="CQ7" s="823"/>
      <c r="CR7" s="823"/>
      <c r="CS7" s="823"/>
      <c r="CT7" s="823"/>
      <c r="CU7" s="823"/>
      <c r="CV7" s="823"/>
      <c r="CW7" s="844"/>
      <c r="CX7" s="844"/>
      <c r="CY7" s="27"/>
      <c r="CZ7" s="121"/>
      <c r="DA7" s="23"/>
      <c r="DB7" s="23"/>
      <c r="DC7" s="23"/>
      <c r="DD7" s="23"/>
      <c r="DE7" s="23"/>
      <c r="DF7" s="23"/>
      <c r="DG7" s="23"/>
      <c r="DH7" s="23"/>
      <c r="DI7" s="23"/>
      <c r="DJ7" s="23"/>
      <c r="DK7" s="23"/>
      <c r="DL7" s="23"/>
      <c r="DM7" s="23"/>
      <c r="DN7" s="23"/>
      <c r="DO7" s="23"/>
      <c r="DP7" s="23"/>
      <c r="DQ7" s="23"/>
      <c r="DR7" s="23"/>
      <c r="DS7" s="23"/>
      <c r="DT7" s="23"/>
      <c r="DU7" s="23"/>
      <c r="DV7" s="23"/>
      <c r="DW7" s="23"/>
    </row>
    <row r="8" spans="1:131" ht="31.5" customHeight="1">
      <c r="A8" s="40" t="s">
        <v>55</v>
      </c>
      <c r="B8" s="830" t="s">
        <v>54</v>
      </c>
      <c r="C8" s="830"/>
      <c r="D8" s="835"/>
      <c r="E8" s="836"/>
      <c r="F8" s="830"/>
      <c r="G8" s="830"/>
      <c r="H8" s="830"/>
      <c r="I8" s="830"/>
      <c r="J8" s="830"/>
      <c r="K8" s="830"/>
      <c r="L8" s="841"/>
      <c r="M8" s="842"/>
      <c r="N8" s="15" t="s">
        <v>53</v>
      </c>
      <c r="O8" s="42"/>
      <c r="P8" s="30"/>
      <c r="Q8" s="849" t="s">
        <v>57</v>
      </c>
      <c r="R8" s="849"/>
      <c r="S8" s="849"/>
      <c r="T8" s="849"/>
      <c r="U8" s="849"/>
      <c r="V8" s="849"/>
      <c r="W8" s="849"/>
      <c r="X8" s="11"/>
      <c r="AA8" s="31"/>
      <c r="AB8" s="31"/>
      <c r="AC8" s="31"/>
      <c r="AD8" s="41" t="s">
        <v>56</v>
      </c>
      <c r="AE8" s="821"/>
      <c r="AF8" s="849"/>
      <c r="AG8" s="822"/>
      <c r="AH8" s="40" t="s">
        <v>55</v>
      </c>
      <c r="AI8" s="830" t="s">
        <v>54</v>
      </c>
      <c r="AJ8" s="830"/>
      <c r="AK8" s="835"/>
      <c r="AL8" s="836"/>
      <c r="AM8" s="830"/>
      <c r="AN8" s="830"/>
      <c r="AO8" s="830"/>
      <c r="AP8" s="830"/>
      <c r="AQ8" s="830"/>
      <c r="AR8" s="830"/>
      <c r="AS8" s="841"/>
      <c r="AT8" s="842"/>
      <c r="AU8" s="15" t="s">
        <v>53</v>
      </c>
      <c r="AV8" s="42"/>
      <c r="AW8" s="30"/>
      <c r="AX8" s="849" t="s">
        <v>306</v>
      </c>
      <c r="AY8" s="849"/>
      <c r="AZ8" s="849"/>
      <c r="BA8" s="849"/>
      <c r="BB8" s="849"/>
      <c r="BC8" s="849"/>
      <c r="BD8" s="849"/>
      <c r="BE8" s="11"/>
      <c r="BH8" s="31"/>
      <c r="BI8" s="31"/>
      <c r="BJ8" s="31"/>
      <c r="BK8" s="41" t="s">
        <v>56</v>
      </c>
      <c r="BL8" s="821"/>
      <c r="BM8" s="849"/>
      <c r="BN8" s="822"/>
      <c r="BO8" s="845"/>
      <c r="BP8" s="845"/>
      <c r="BQ8" s="848"/>
      <c r="BR8" s="829"/>
      <c r="BS8" s="829"/>
      <c r="BT8" s="829"/>
      <c r="BU8" s="829"/>
      <c r="BV8" s="859"/>
      <c r="BW8" s="829"/>
      <c r="BX8" s="829"/>
      <c r="BY8" s="829"/>
      <c r="BZ8" s="829"/>
      <c r="CA8" s="829"/>
      <c r="CB8" s="829"/>
      <c r="CC8" s="829"/>
      <c r="CD8" s="856"/>
      <c r="CE8" s="858"/>
      <c r="CF8" s="858"/>
      <c r="CG8" s="858"/>
      <c r="CH8" s="639"/>
      <c r="CI8" s="546"/>
      <c r="CJ8" s="546"/>
      <c r="CL8" s="28"/>
      <c r="CM8" s="823"/>
      <c r="CN8" s="823"/>
      <c r="CO8" s="823"/>
      <c r="CP8" s="823"/>
      <c r="CQ8" s="823"/>
      <c r="CR8" s="823"/>
      <c r="CS8" s="823"/>
      <c r="CT8" s="823"/>
      <c r="CU8" s="844"/>
      <c r="CV8" s="823"/>
      <c r="CW8" s="844"/>
      <c r="CX8" s="844"/>
      <c r="CY8" s="33"/>
      <c r="CZ8" s="119"/>
    </row>
    <row r="9" spans="1:131" ht="15" customHeight="1" thickBot="1">
      <c r="A9" s="24"/>
      <c r="B9" s="860" t="s">
        <v>93</v>
      </c>
      <c r="C9" s="860"/>
      <c r="D9" s="860"/>
      <c r="E9" s="860"/>
      <c r="F9" s="860">
        <f>D19</f>
        <v>23</v>
      </c>
      <c r="G9" s="860"/>
      <c r="H9" s="821">
        <f>SUM(D9*F9)</f>
        <v>0</v>
      </c>
      <c r="I9" s="822"/>
      <c r="J9" s="861">
        <f>AE70</f>
        <v>217.6</v>
      </c>
      <c r="K9" s="860"/>
      <c r="L9" s="862">
        <f>SUM(J9/F9)</f>
        <v>9.4600000000000009</v>
      </c>
      <c r="M9" s="863"/>
      <c r="N9" s="36"/>
      <c r="O9" s="36"/>
      <c r="P9" s="36"/>
      <c r="Q9" s="36"/>
      <c r="R9" s="35"/>
      <c r="S9" s="35"/>
      <c r="T9" s="35"/>
      <c r="U9" s="35"/>
      <c r="V9" s="34"/>
      <c r="W9" s="37"/>
      <c r="X9" s="11"/>
      <c r="Y9" s="11"/>
      <c r="Z9" s="546"/>
      <c r="AA9" s="546"/>
      <c r="AB9" s="546"/>
      <c r="AC9" s="546"/>
      <c r="AD9" s="546"/>
      <c r="AE9" s="546"/>
      <c r="AF9" s="546"/>
      <c r="AG9" s="546"/>
      <c r="AH9" s="24"/>
      <c r="AI9" s="860" t="s">
        <v>93</v>
      </c>
      <c r="AJ9" s="860"/>
      <c r="AK9" s="860"/>
      <c r="AL9" s="860"/>
      <c r="AM9" s="860">
        <f>AK19</f>
        <v>46</v>
      </c>
      <c r="AN9" s="860"/>
      <c r="AO9" s="821">
        <f>SUM(AK9*AM9)</f>
        <v>0</v>
      </c>
      <c r="AP9" s="822"/>
      <c r="AQ9" s="861">
        <f>BL70</f>
        <v>535.79</v>
      </c>
      <c r="AR9" s="860"/>
      <c r="AS9" s="862">
        <f>SUM(AQ9/AM9)</f>
        <v>11.65</v>
      </c>
      <c r="AT9" s="863"/>
      <c r="AU9" s="36"/>
      <c r="AV9" s="36"/>
      <c r="AW9" s="36"/>
      <c r="AX9" s="36"/>
      <c r="AY9" s="35"/>
      <c r="AZ9" s="35"/>
      <c r="BA9" s="35"/>
      <c r="BB9" s="35"/>
      <c r="BC9" s="34"/>
      <c r="BD9" s="37"/>
      <c r="BE9" s="11"/>
      <c r="BF9" s="11"/>
      <c r="BG9" s="546"/>
      <c r="BH9" s="546"/>
      <c r="BI9" s="546"/>
      <c r="BJ9" s="546"/>
      <c r="BK9" s="546"/>
      <c r="BL9" s="546"/>
      <c r="BM9" s="546"/>
      <c r="BN9" s="546"/>
      <c r="BO9" s="864" t="s">
        <v>449</v>
      </c>
      <c r="BP9" s="865"/>
      <c r="BQ9" s="866"/>
      <c r="BR9" s="547">
        <v>23</v>
      </c>
      <c r="BS9" s="547">
        <v>23</v>
      </c>
      <c r="BT9" s="547">
        <v>23</v>
      </c>
      <c r="BU9" s="547">
        <v>23</v>
      </c>
      <c r="BV9" s="547">
        <v>23</v>
      </c>
      <c r="BW9" s="547">
        <v>23</v>
      </c>
      <c r="BX9" s="547">
        <v>23</v>
      </c>
      <c r="BY9" s="547">
        <v>23</v>
      </c>
      <c r="BZ9" s="547">
        <v>23</v>
      </c>
      <c r="CA9" s="547">
        <v>23</v>
      </c>
      <c r="CB9" s="547">
        <v>23</v>
      </c>
      <c r="CC9" s="547">
        <v>23</v>
      </c>
      <c r="CD9" s="547"/>
      <c r="CE9" s="547">
        <v>23</v>
      </c>
      <c r="CF9" s="547">
        <v>23</v>
      </c>
      <c r="CG9" s="547">
        <v>23</v>
      </c>
      <c r="CH9" s="124"/>
      <c r="CI9" s="546"/>
      <c r="CJ9" s="546"/>
      <c r="CL9" s="28"/>
      <c r="CM9" s="823"/>
      <c r="CN9" s="823"/>
      <c r="CO9" s="823"/>
      <c r="CP9" s="823"/>
      <c r="CQ9" s="823"/>
      <c r="CR9" s="823"/>
      <c r="CS9" s="823"/>
      <c r="CT9" s="823"/>
      <c r="CU9" s="823"/>
      <c r="CV9" s="823"/>
      <c r="CW9" s="823"/>
      <c r="CX9" s="823"/>
      <c r="CY9" s="33"/>
      <c r="CZ9" s="119"/>
      <c r="DA9" s="23"/>
      <c r="DB9" s="23"/>
      <c r="DC9" s="23"/>
      <c r="DD9" s="23"/>
      <c r="DE9" s="23"/>
      <c r="DF9" s="23"/>
      <c r="DG9" s="23"/>
      <c r="DH9" s="23"/>
      <c r="DI9" s="23"/>
      <c r="DJ9" s="23"/>
      <c r="DK9" s="23"/>
      <c r="DL9" s="23"/>
      <c r="DM9" s="23"/>
      <c r="DN9" s="23"/>
      <c r="DO9" s="23"/>
      <c r="DP9" s="23"/>
      <c r="DQ9" s="23"/>
      <c r="DR9" s="23"/>
      <c r="DS9" s="23"/>
      <c r="DT9" s="23"/>
      <c r="DU9" s="23"/>
      <c r="DV9" s="23"/>
      <c r="DW9" s="23"/>
    </row>
    <row r="10" spans="1:131" ht="15" customHeight="1" thickBot="1">
      <c r="A10" s="24"/>
      <c r="B10" s="860" t="s">
        <v>92</v>
      </c>
      <c r="C10" s="860"/>
      <c r="D10" s="860"/>
      <c r="E10" s="860"/>
      <c r="F10" s="860">
        <f>K19</f>
        <v>23</v>
      </c>
      <c r="G10" s="860"/>
      <c r="H10" s="821"/>
      <c r="I10" s="822"/>
      <c r="J10" s="861">
        <f>AF70</f>
        <v>1614.03</v>
      </c>
      <c r="K10" s="860"/>
      <c r="L10" s="862">
        <f>J10/F10</f>
        <v>70.180000000000007</v>
      </c>
      <c r="M10" s="863"/>
      <c r="N10" s="38" t="s">
        <v>52</v>
      </c>
      <c r="O10" s="38"/>
      <c r="P10" s="38"/>
      <c r="Q10" s="38"/>
      <c r="R10" s="867" t="s">
        <v>483</v>
      </c>
      <c r="S10" s="867"/>
      <c r="T10" s="867"/>
      <c r="U10" s="867"/>
      <c r="V10" s="867"/>
      <c r="W10" s="867"/>
      <c r="X10" s="11"/>
      <c r="Y10" s="11"/>
      <c r="Z10" s="546"/>
      <c r="AA10" s="546"/>
      <c r="AB10" s="546"/>
      <c r="AC10" s="546"/>
      <c r="AD10" s="546"/>
      <c r="AE10" s="546"/>
      <c r="AF10" s="546"/>
      <c r="AG10" s="546"/>
      <c r="AH10" s="24"/>
      <c r="AI10" s="860" t="s">
        <v>92</v>
      </c>
      <c r="AJ10" s="860"/>
      <c r="AK10" s="860"/>
      <c r="AL10" s="860"/>
      <c r="AM10" s="860">
        <f>AR19</f>
        <v>46</v>
      </c>
      <c r="AN10" s="860"/>
      <c r="AO10" s="821"/>
      <c r="AP10" s="822"/>
      <c r="AQ10" s="861">
        <f>BM70</f>
        <v>2184.6999999999998</v>
      </c>
      <c r="AR10" s="860"/>
      <c r="AS10" s="862">
        <f>AQ10/AM10</f>
        <v>47.49</v>
      </c>
      <c r="AT10" s="863"/>
      <c r="AU10" s="38" t="s">
        <v>52</v>
      </c>
      <c r="AV10" s="38"/>
      <c r="AW10" s="38"/>
      <c r="AX10" s="38"/>
      <c r="AY10" s="867" t="s">
        <v>483</v>
      </c>
      <c r="AZ10" s="867"/>
      <c r="BA10" s="867"/>
      <c r="BB10" s="867"/>
      <c r="BC10" s="867"/>
      <c r="BD10" s="867"/>
      <c r="BE10" s="11"/>
      <c r="BF10" s="11"/>
      <c r="BG10" s="546"/>
      <c r="BH10" s="546"/>
      <c r="BI10" s="546"/>
      <c r="BJ10" s="546"/>
      <c r="BK10" s="546"/>
      <c r="BL10" s="546"/>
      <c r="BM10" s="546"/>
      <c r="BN10" s="546"/>
      <c r="BO10" s="868" t="s">
        <v>450</v>
      </c>
      <c r="BP10" s="869"/>
      <c r="BQ10" s="870"/>
      <c r="BR10" s="495">
        <v>46</v>
      </c>
      <c r="BS10" s="495">
        <v>46</v>
      </c>
      <c r="BT10" s="495">
        <v>46</v>
      </c>
      <c r="BU10" s="495">
        <v>46</v>
      </c>
      <c r="BV10" s="495">
        <v>46</v>
      </c>
      <c r="BW10" s="495">
        <v>46</v>
      </c>
      <c r="BX10" s="495">
        <v>46</v>
      </c>
      <c r="BY10" s="495">
        <v>46</v>
      </c>
      <c r="BZ10" s="495">
        <v>46</v>
      </c>
      <c r="CA10" s="495">
        <v>46</v>
      </c>
      <c r="CB10" s="495">
        <v>46</v>
      </c>
      <c r="CC10" s="495">
        <v>46</v>
      </c>
      <c r="CD10" s="495"/>
      <c r="CE10" s="495">
        <v>46</v>
      </c>
      <c r="CF10" s="495">
        <v>46</v>
      </c>
      <c r="CG10" s="495">
        <v>46</v>
      </c>
      <c r="CH10" s="124"/>
      <c r="CI10" s="28"/>
      <c r="CJ10" s="117"/>
      <c r="CL10" s="28"/>
      <c r="CM10" s="823"/>
      <c r="CN10" s="823"/>
      <c r="CO10" s="823"/>
      <c r="CP10" s="823"/>
      <c r="CQ10" s="823"/>
      <c r="CR10" s="823"/>
      <c r="CS10" s="823"/>
      <c r="CT10" s="823"/>
      <c r="CU10" s="823"/>
      <c r="CV10" s="823"/>
      <c r="CW10" s="823"/>
      <c r="CX10" s="823"/>
      <c r="CY10" s="27"/>
      <c r="CZ10" s="116"/>
      <c r="DA10" s="22"/>
      <c r="DB10" s="22"/>
      <c r="DC10" s="22"/>
      <c r="DD10" s="22"/>
      <c r="DE10" s="22"/>
      <c r="DF10" s="22"/>
      <c r="DG10" s="22"/>
      <c r="DH10" s="22"/>
      <c r="DI10" s="22"/>
      <c r="DJ10" s="22"/>
      <c r="DK10" s="22"/>
      <c r="DL10" s="22"/>
      <c r="DM10" s="22"/>
      <c r="DN10" s="22"/>
      <c r="DO10" s="22"/>
      <c r="DP10" s="22"/>
      <c r="DQ10" s="22"/>
      <c r="DR10" s="22"/>
      <c r="DS10" s="22"/>
      <c r="DT10" s="22"/>
      <c r="DU10" s="22"/>
      <c r="DV10" s="22"/>
      <c r="DW10" s="22"/>
    </row>
    <row r="11" spans="1:131" ht="15" customHeight="1" thickBot="1">
      <c r="A11" s="28"/>
      <c r="B11" s="821" t="s">
        <v>90</v>
      </c>
      <c r="C11" s="822"/>
      <c r="D11" s="821">
        <v>54</v>
      </c>
      <c r="E11" s="822"/>
      <c r="F11" s="821">
        <f>K19</f>
        <v>23</v>
      </c>
      <c r="G11" s="822"/>
      <c r="H11" s="860">
        <f>D11*F11</f>
        <v>1242</v>
      </c>
      <c r="I11" s="860"/>
      <c r="J11" s="861">
        <f>AG70</f>
        <v>1831.63</v>
      </c>
      <c r="K11" s="860"/>
      <c r="L11" s="861">
        <f>J11/F11</f>
        <v>79.64</v>
      </c>
      <c r="M11" s="860"/>
      <c r="N11" s="27"/>
      <c r="O11" s="27"/>
      <c r="P11" s="11"/>
      <c r="Q11" s="11"/>
      <c r="R11" s="11"/>
      <c r="S11" s="11"/>
      <c r="T11" s="11"/>
      <c r="U11" s="11"/>
      <c r="V11" s="11"/>
      <c r="W11" s="11"/>
      <c r="X11" s="26"/>
      <c r="AA11" s="11"/>
      <c r="AB11" s="11"/>
      <c r="AC11" s="11"/>
      <c r="AD11" s="11"/>
      <c r="AE11" s="11"/>
      <c r="AF11" s="11"/>
      <c r="AG11" s="11"/>
      <c r="AH11" s="28"/>
      <c r="AI11" s="821" t="s">
        <v>90</v>
      </c>
      <c r="AJ11" s="822"/>
      <c r="AK11" s="821">
        <v>54</v>
      </c>
      <c r="AL11" s="822"/>
      <c r="AM11" s="821">
        <f>AR19</f>
        <v>46</v>
      </c>
      <c r="AN11" s="822"/>
      <c r="AO11" s="860">
        <f>AK11*AM11</f>
        <v>2484</v>
      </c>
      <c r="AP11" s="860"/>
      <c r="AQ11" s="861">
        <f>BN70</f>
        <v>2720.49</v>
      </c>
      <c r="AR11" s="860"/>
      <c r="AS11" s="861">
        <f>AQ11/AM11</f>
        <v>59.14</v>
      </c>
      <c r="AT11" s="860"/>
      <c r="AU11" s="27"/>
      <c r="AV11" s="27"/>
      <c r="AW11" s="11"/>
      <c r="AX11" s="11"/>
      <c r="AY11" s="11"/>
      <c r="AZ11" s="11"/>
      <c r="BA11" s="11"/>
      <c r="BB11" s="11"/>
      <c r="BC11" s="11"/>
      <c r="BD11" s="11"/>
      <c r="BE11" s="26"/>
      <c r="BH11" s="11"/>
      <c r="BI11" s="11"/>
      <c r="BJ11" s="11"/>
      <c r="BK11" s="11"/>
      <c r="BL11" s="11"/>
      <c r="BM11" s="11"/>
      <c r="BN11" s="11"/>
      <c r="BO11" s="908" t="s">
        <v>451</v>
      </c>
      <c r="BP11" s="909"/>
      <c r="BQ11" s="910"/>
      <c r="BR11" s="496">
        <v>200</v>
      </c>
      <c r="BS11" s="497">
        <v>5</v>
      </c>
      <c r="BT11" s="498" t="s">
        <v>260</v>
      </c>
      <c r="BU11" s="498" t="s">
        <v>261</v>
      </c>
      <c r="BV11" s="98" t="s">
        <v>419</v>
      </c>
      <c r="BW11" s="499" t="s">
        <v>260</v>
      </c>
      <c r="BX11" s="500" t="s">
        <v>387</v>
      </c>
      <c r="BY11" s="499" t="s">
        <v>463</v>
      </c>
      <c r="BZ11" s="501">
        <v>150</v>
      </c>
      <c r="CA11" s="498" t="s">
        <v>100</v>
      </c>
      <c r="CB11" s="498" t="s">
        <v>261</v>
      </c>
      <c r="CC11" s="497">
        <v>150</v>
      </c>
      <c r="CD11" s="97"/>
      <c r="CE11" s="497" t="s">
        <v>436</v>
      </c>
      <c r="CF11" s="498" t="s">
        <v>260</v>
      </c>
      <c r="CG11" s="500" t="s">
        <v>419</v>
      </c>
      <c r="CH11" s="124"/>
    </row>
    <row r="12" spans="1:131" ht="17.25" customHeight="1" thickBot="1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1"/>
      <c r="AH12" s="11"/>
      <c r="AI12" s="11"/>
      <c r="AJ12" s="11"/>
      <c r="AK12" s="11"/>
      <c r="AL12" s="11"/>
      <c r="AM12" s="11"/>
      <c r="AN12" s="11"/>
      <c r="AO12" s="11"/>
      <c r="AP12" s="11"/>
      <c r="AQ12" s="11"/>
      <c r="AR12" s="11"/>
      <c r="AS12" s="11"/>
      <c r="AT12" s="11"/>
      <c r="AU12" s="11"/>
      <c r="AV12" s="11"/>
      <c r="AW12" s="11"/>
      <c r="AX12" s="11"/>
      <c r="AY12" s="11"/>
      <c r="AZ12" s="11"/>
      <c r="BA12" s="11"/>
      <c r="BB12" s="11"/>
      <c r="BC12" s="11"/>
      <c r="BD12" s="11"/>
      <c r="BE12" s="11"/>
      <c r="BF12" s="11"/>
      <c r="BG12" s="11"/>
      <c r="BH12" s="11"/>
      <c r="BI12" s="11"/>
      <c r="BJ12" s="11"/>
      <c r="BK12" s="11"/>
      <c r="BL12" s="11"/>
      <c r="BM12" s="11"/>
      <c r="BN12" s="11"/>
      <c r="BO12" s="872" t="s">
        <v>452</v>
      </c>
      <c r="BP12" s="865"/>
      <c r="BQ12" s="866"/>
      <c r="BR12" s="505">
        <v>200</v>
      </c>
      <c r="BS12" s="455">
        <v>10</v>
      </c>
      <c r="BT12" s="455">
        <v>180</v>
      </c>
      <c r="BU12" s="455">
        <v>30</v>
      </c>
      <c r="BV12" s="456">
        <v>150</v>
      </c>
      <c r="BW12" s="455">
        <v>250</v>
      </c>
      <c r="BX12" s="456">
        <v>60</v>
      </c>
      <c r="BY12" s="455">
        <v>100</v>
      </c>
      <c r="BZ12" s="455">
        <v>180</v>
      </c>
      <c r="CA12" s="455">
        <v>30</v>
      </c>
      <c r="CB12" s="455">
        <v>30</v>
      </c>
      <c r="CC12" s="455">
        <v>180</v>
      </c>
      <c r="CD12" s="455"/>
      <c r="CE12" s="455" t="s">
        <v>436</v>
      </c>
      <c r="CF12" s="455">
        <v>180</v>
      </c>
      <c r="CG12" s="455">
        <v>150</v>
      </c>
      <c r="CH12" s="124"/>
      <c r="CI12" s="23"/>
      <c r="CJ12" s="23"/>
      <c r="CK12" s="23"/>
      <c r="CL12" s="23"/>
      <c r="CM12" s="23"/>
      <c r="CN12" s="23"/>
      <c r="CO12" s="23"/>
      <c r="CP12" s="23"/>
      <c r="CQ12" s="23"/>
      <c r="CR12" s="23"/>
      <c r="CS12" s="23"/>
      <c r="CT12" s="23"/>
      <c r="CU12" s="23"/>
      <c r="CV12" s="23"/>
      <c r="CW12" s="23"/>
      <c r="CX12" s="23"/>
      <c r="CY12" s="23"/>
      <c r="CZ12" s="23"/>
      <c r="DX12" s="23"/>
      <c r="DY12" s="23"/>
      <c r="DZ12" s="23"/>
      <c r="EA12" s="23"/>
    </row>
    <row r="13" spans="1:131" ht="17.25" customHeight="1" thickBot="1">
      <c r="A13" s="873" t="s">
        <v>51</v>
      </c>
      <c r="B13" s="874"/>
      <c r="C13" s="874"/>
      <c r="D13" s="879" t="s">
        <v>89</v>
      </c>
      <c r="E13" s="879"/>
      <c r="F13" s="879"/>
      <c r="G13" s="879"/>
      <c r="H13" s="879"/>
      <c r="I13" s="879"/>
      <c r="J13" s="879"/>
      <c r="K13" s="879"/>
      <c r="L13" s="879"/>
      <c r="M13" s="879"/>
      <c r="N13" s="879"/>
      <c r="O13" s="879"/>
      <c r="P13" s="879"/>
      <c r="Q13" s="879"/>
      <c r="R13" s="879"/>
      <c r="S13" s="879"/>
      <c r="T13" s="879"/>
      <c r="U13" s="879"/>
      <c r="V13" s="879"/>
      <c r="W13" s="879"/>
      <c r="X13" s="879"/>
      <c r="Y13" s="879"/>
      <c r="Z13" s="880"/>
      <c r="AA13" s="881"/>
      <c r="AB13" s="882"/>
      <c r="AC13" s="882"/>
      <c r="AD13" s="883"/>
      <c r="AE13" s="884"/>
      <c r="AF13" s="884"/>
      <c r="AG13" s="885"/>
      <c r="AH13" s="873" t="s">
        <v>51</v>
      </c>
      <c r="AI13" s="874"/>
      <c r="AJ13" s="874"/>
      <c r="AK13" s="879" t="s">
        <v>89</v>
      </c>
      <c r="AL13" s="879"/>
      <c r="AM13" s="879"/>
      <c r="AN13" s="879"/>
      <c r="AO13" s="879"/>
      <c r="AP13" s="879"/>
      <c r="AQ13" s="879"/>
      <c r="AR13" s="879"/>
      <c r="AS13" s="879"/>
      <c r="AT13" s="879"/>
      <c r="AU13" s="879"/>
      <c r="AV13" s="879"/>
      <c r="AW13" s="879"/>
      <c r="AX13" s="879"/>
      <c r="AY13" s="879"/>
      <c r="AZ13" s="879"/>
      <c r="BA13" s="879"/>
      <c r="BB13" s="879"/>
      <c r="BC13" s="879"/>
      <c r="BD13" s="879"/>
      <c r="BE13" s="879"/>
      <c r="BF13" s="879"/>
      <c r="BG13" s="880"/>
      <c r="BH13" s="881"/>
      <c r="BI13" s="882"/>
      <c r="BJ13" s="882"/>
      <c r="BK13" s="883"/>
      <c r="BL13" s="884"/>
      <c r="BM13" s="884"/>
      <c r="BN13" s="885"/>
      <c r="BO13" s="896" t="s">
        <v>6</v>
      </c>
      <c r="BP13" s="897"/>
      <c r="BQ13" s="898"/>
      <c r="BR13" s="871"/>
      <c r="BS13" s="914"/>
      <c r="BT13" s="871"/>
      <c r="BU13" s="917">
        <f>G21+AN21</f>
        <v>2.0699999999999998</v>
      </c>
      <c r="BV13" s="871"/>
      <c r="BW13" s="871"/>
      <c r="BX13" s="914">
        <f>L21+AS21</f>
        <v>0</v>
      </c>
      <c r="BY13" s="871"/>
      <c r="BZ13" s="871"/>
      <c r="CA13" s="914">
        <f>O21+AV21</f>
        <v>2.13</v>
      </c>
      <c r="CB13" s="914">
        <f>P21+AW21</f>
        <v>0</v>
      </c>
      <c r="CC13" s="871"/>
      <c r="CD13" s="871"/>
      <c r="CE13" s="871"/>
      <c r="CF13" s="871"/>
      <c r="CG13" s="915" t="s">
        <v>585</v>
      </c>
      <c r="CH13" s="124"/>
      <c r="CI13" s="22"/>
      <c r="CJ13" s="22"/>
      <c r="CK13" s="22"/>
      <c r="CL13" s="22"/>
      <c r="CM13" s="22"/>
      <c r="CN13" s="22"/>
      <c r="CO13" s="22"/>
      <c r="CP13" s="22"/>
      <c r="CQ13" s="22"/>
      <c r="CR13" s="22"/>
      <c r="CS13" s="22"/>
      <c r="CT13" s="22"/>
      <c r="CU13" s="22"/>
      <c r="CV13" s="22"/>
      <c r="CW13" s="22"/>
      <c r="CX13" s="22"/>
      <c r="CY13" s="22"/>
      <c r="CZ13" s="22"/>
      <c r="DX13" s="22"/>
      <c r="DY13" s="22"/>
      <c r="DZ13" s="22"/>
      <c r="EA13" s="22"/>
    </row>
    <row r="14" spans="1:131" ht="14.25" customHeight="1">
      <c r="A14" s="875"/>
      <c r="B14" s="876"/>
      <c r="C14" s="876"/>
      <c r="D14" s="902" t="s">
        <v>88</v>
      </c>
      <c r="E14" s="906"/>
      <c r="F14" s="906"/>
      <c r="G14" s="906"/>
      <c r="H14" s="903"/>
      <c r="I14" s="902" t="s">
        <v>87</v>
      </c>
      <c r="J14" s="903"/>
      <c r="K14" s="902" t="s">
        <v>50</v>
      </c>
      <c r="L14" s="906"/>
      <c r="M14" s="906"/>
      <c r="N14" s="906"/>
      <c r="O14" s="906"/>
      <c r="P14" s="906"/>
      <c r="Q14" s="906"/>
      <c r="R14" s="906"/>
      <c r="S14" s="903"/>
      <c r="T14" s="902" t="s">
        <v>49</v>
      </c>
      <c r="U14" s="906"/>
      <c r="V14" s="906"/>
      <c r="W14" s="903"/>
      <c r="X14" s="902" t="s">
        <v>48</v>
      </c>
      <c r="Y14" s="906"/>
      <c r="Z14" s="906"/>
      <c r="AA14" s="886"/>
      <c r="AB14" s="887"/>
      <c r="AC14" s="887"/>
      <c r="AD14" s="888"/>
      <c r="AE14" s="889"/>
      <c r="AF14" s="889"/>
      <c r="AG14" s="890"/>
      <c r="AH14" s="875"/>
      <c r="AI14" s="876"/>
      <c r="AJ14" s="876"/>
      <c r="AK14" s="902" t="s">
        <v>88</v>
      </c>
      <c r="AL14" s="906"/>
      <c r="AM14" s="906"/>
      <c r="AN14" s="906"/>
      <c r="AO14" s="903"/>
      <c r="AP14" s="902" t="s">
        <v>87</v>
      </c>
      <c r="AQ14" s="903"/>
      <c r="AR14" s="902" t="s">
        <v>50</v>
      </c>
      <c r="AS14" s="906"/>
      <c r="AT14" s="906"/>
      <c r="AU14" s="906"/>
      <c r="AV14" s="906"/>
      <c r="AW14" s="906"/>
      <c r="AX14" s="906"/>
      <c r="AY14" s="906"/>
      <c r="AZ14" s="903"/>
      <c r="BA14" s="902" t="s">
        <v>49</v>
      </c>
      <c r="BB14" s="906"/>
      <c r="BC14" s="906"/>
      <c r="BD14" s="903"/>
      <c r="BE14" s="902" t="s">
        <v>48</v>
      </c>
      <c r="BF14" s="906"/>
      <c r="BG14" s="906"/>
      <c r="BH14" s="886"/>
      <c r="BI14" s="887"/>
      <c r="BJ14" s="887"/>
      <c r="BK14" s="888"/>
      <c r="BL14" s="889"/>
      <c r="BM14" s="889"/>
      <c r="BN14" s="890"/>
      <c r="BO14" s="899"/>
      <c r="BP14" s="900"/>
      <c r="BQ14" s="901"/>
      <c r="BR14" s="871"/>
      <c r="BS14" s="871"/>
      <c r="BT14" s="871"/>
      <c r="BU14" s="918"/>
      <c r="BV14" s="871"/>
      <c r="BW14" s="871"/>
      <c r="BX14" s="871"/>
      <c r="BY14" s="871"/>
      <c r="BZ14" s="871"/>
      <c r="CA14" s="871"/>
      <c r="CB14" s="871"/>
      <c r="CC14" s="871"/>
      <c r="CD14" s="871"/>
      <c r="CE14" s="871"/>
      <c r="CF14" s="871"/>
      <c r="CG14" s="916"/>
      <c r="CI14" s="21"/>
      <c r="CJ14" s="21"/>
      <c r="CK14" s="21"/>
      <c r="CL14" s="21"/>
      <c r="CM14" s="21"/>
      <c r="CN14" s="21"/>
      <c r="CO14" s="21"/>
      <c r="CP14" s="21"/>
      <c r="CQ14" s="21"/>
      <c r="CR14" s="21"/>
      <c r="CS14" s="21"/>
      <c r="CT14" s="21"/>
      <c r="CU14" s="21"/>
      <c r="CV14" s="21"/>
      <c r="CW14" s="21"/>
      <c r="CX14" s="21"/>
      <c r="CY14" s="21"/>
      <c r="CZ14" s="21"/>
      <c r="DX14" s="21"/>
      <c r="DY14" s="21"/>
      <c r="DZ14" s="21"/>
      <c r="EA14" s="21"/>
    </row>
    <row r="15" spans="1:131" s="23" customFormat="1" ht="13.5" customHeight="1" thickBot="1">
      <c r="A15" s="877"/>
      <c r="B15" s="878"/>
      <c r="C15" s="878"/>
      <c r="D15" s="904"/>
      <c r="E15" s="907"/>
      <c r="F15" s="907"/>
      <c r="G15" s="907"/>
      <c r="H15" s="905"/>
      <c r="I15" s="904"/>
      <c r="J15" s="905"/>
      <c r="K15" s="904"/>
      <c r="L15" s="907"/>
      <c r="M15" s="907"/>
      <c r="N15" s="907"/>
      <c r="O15" s="907"/>
      <c r="P15" s="907"/>
      <c r="Q15" s="907"/>
      <c r="R15" s="907"/>
      <c r="S15" s="905"/>
      <c r="T15" s="904"/>
      <c r="U15" s="907"/>
      <c r="V15" s="907"/>
      <c r="W15" s="905"/>
      <c r="X15" s="904"/>
      <c r="Y15" s="907"/>
      <c r="Z15" s="907"/>
      <c r="AA15" s="891"/>
      <c r="AB15" s="892"/>
      <c r="AC15" s="892"/>
      <c r="AD15" s="893"/>
      <c r="AE15" s="894"/>
      <c r="AF15" s="894"/>
      <c r="AG15" s="895"/>
      <c r="AH15" s="877"/>
      <c r="AI15" s="878"/>
      <c r="AJ15" s="878"/>
      <c r="AK15" s="904"/>
      <c r="AL15" s="907"/>
      <c r="AM15" s="907"/>
      <c r="AN15" s="907"/>
      <c r="AO15" s="905"/>
      <c r="AP15" s="904"/>
      <c r="AQ15" s="905"/>
      <c r="AR15" s="904"/>
      <c r="AS15" s="907"/>
      <c r="AT15" s="907"/>
      <c r="AU15" s="907"/>
      <c r="AV15" s="907"/>
      <c r="AW15" s="907"/>
      <c r="AX15" s="907"/>
      <c r="AY15" s="907"/>
      <c r="AZ15" s="905"/>
      <c r="BA15" s="904"/>
      <c r="BB15" s="907"/>
      <c r="BC15" s="907"/>
      <c r="BD15" s="905"/>
      <c r="BE15" s="904"/>
      <c r="BF15" s="907"/>
      <c r="BG15" s="907"/>
      <c r="BH15" s="891"/>
      <c r="BI15" s="892"/>
      <c r="BJ15" s="892"/>
      <c r="BK15" s="893"/>
      <c r="BL15" s="894"/>
      <c r="BM15" s="894"/>
      <c r="BN15" s="895"/>
      <c r="BO15" s="911" t="s">
        <v>14</v>
      </c>
      <c r="BP15" s="912"/>
      <c r="BQ15" s="913"/>
      <c r="BR15" s="871"/>
      <c r="BS15" s="871"/>
      <c r="BT15" s="871"/>
      <c r="BU15" s="871"/>
      <c r="BV15" s="871"/>
      <c r="BW15" s="871"/>
      <c r="BX15" s="871"/>
      <c r="BY15" s="871"/>
      <c r="BZ15" s="871"/>
      <c r="CA15" s="871"/>
      <c r="CB15" s="914">
        <f>P23+AW23</f>
        <v>2</v>
      </c>
      <c r="CC15" s="914">
        <f>Q23+AX23</f>
        <v>0</v>
      </c>
      <c r="CD15" s="871"/>
      <c r="CE15" s="871"/>
      <c r="CF15" s="871"/>
      <c r="CG15" s="915">
        <v>2</v>
      </c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"/>
      <c r="DY15" s="3"/>
      <c r="DZ15" s="3"/>
      <c r="EA15" s="3"/>
    </row>
    <row r="16" spans="1:131" ht="172.5" customHeight="1" thickBot="1">
      <c r="A16" s="115" t="s">
        <v>47</v>
      </c>
      <c r="B16" s="450" t="s">
        <v>46</v>
      </c>
      <c r="C16" s="451" t="s">
        <v>45</v>
      </c>
      <c r="D16" s="112" t="s">
        <v>548</v>
      </c>
      <c r="E16" s="110" t="s">
        <v>259</v>
      </c>
      <c r="F16" s="110" t="s">
        <v>430</v>
      </c>
      <c r="G16" s="110" t="s">
        <v>6</v>
      </c>
      <c r="H16" s="109"/>
      <c r="I16" s="111" t="s">
        <v>536</v>
      </c>
      <c r="J16" s="109"/>
      <c r="K16" s="111" t="s">
        <v>549</v>
      </c>
      <c r="L16" s="110" t="s">
        <v>493</v>
      </c>
      <c r="M16" s="110" t="s">
        <v>499</v>
      </c>
      <c r="N16" s="110" t="s">
        <v>500</v>
      </c>
      <c r="O16" s="110" t="s">
        <v>6</v>
      </c>
      <c r="P16" s="110" t="s">
        <v>14</v>
      </c>
      <c r="Q16" s="110" t="s">
        <v>507</v>
      </c>
      <c r="R16" s="110"/>
      <c r="S16" s="109"/>
      <c r="T16" s="111" t="s">
        <v>550</v>
      </c>
      <c r="U16" s="110" t="s">
        <v>440</v>
      </c>
      <c r="V16" s="110"/>
      <c r="W16" s="109"/>
      <c r="X16" s="111"/>
      <c r="Y16" s="110"/>
      <c r="Z16" s="109"/>
      <c r="AA16" s="108" t="s">
        <v>86</v>
      </c>
      <c r="AB16" s="108" t="s">
        <v>85</v>
      </c>
      <c r="AC16" s="108" t="s">
        <v>196</v>
      </c>
      <c r="AD16" s="107" t="s">
        <v>44</v>
      </c>
      <c r="AE16" s="106" t="s">
        <v>84</v>
      </c>
      <c r="AF16" s="106" t="s">
        <v>83</v>
      </c>
      <c r="AG16" s="106" t="s">
        <v>75</v>
      </c>
      <c r="AH16" s="115" t="s">
        <v>47</v>
      </c>
      <c r="AI16" s="450" t="s">
        <v>46</v>
      </c>
      <c r="AJ16" s="451" t="s">
        <v>45</v>
      </c>
      <c r="AK16" s="112" t="s">
        <v>552</v>
      </c>
      <c r="AL16" s="110" t="s">
        <v>259</v>
      </c>
      <c r="AM16" s="110" t="s">
        <v>430</v>
      </c>
      <c r="AN16" s="110" t="s">
        <v>6</v>
      </c>
      <c r="AO16" s="109"/>
      <c r="AP16" s="111" t="s">
        <v>536</v>
      </c>
      <c r="AQ16" s="109"/>
      <c r="AR16" s="111" t="s">
        <v>549</v>
      </c>
      <c r="AS16" s="110" t="s">
        <v>553</v>
      </c>
      <c r="AT16" s="110" t="s">
        <v>499</v>
      </c>
      <c r="AU16" s="110" t="s">
        <v>500</v>
      </c>
      <c r="AV16" s="110" t="s">
        <v>6</v>
      </c>
      <c r="AW16" s="110" t="s">
        <v>14</v>
      </c>
      <c r="AX16" s="110" t="s">
        <v>507</v>
      </c>
      <c r="AY16" s="110"/>
      <c r="AZ16" s="109"/>
      <c r="BA16" s="111" t="s">
        <v>554</v>
      </c>
      <c r="BB16" s="110" t="s">
        <v>308</v>
      </c>
      <c r="BC16" s="110"/>
      <c r="BD16" s="109"/>
      <c r="BE16" s="111"/>
      <c r="BF16" s="110"/>
      <c r="BG16" s="109"/>
      <c r="BH16" s="108" t="s">
        <v>86</v>
      </c>
      <c r="BI16" s="108" t="s">
        <v>85</v>
      </c>
      <c r="BJ16" s="108" t="s">
        <v>196</v>
      </c>
      <c r="BK16" s="107" t="s">
        <v>44</v>
      </c>
      <c r="BL16" s="106" t="s">
        <v>84</v>
      </c>
      <c r="BM16" s="106" t="s">
        <v>83</v>
      </c>
      <c r="BN16" s="106" t="s">
        <v>75</v>
      </c>
      <c r="BO16" s="899"/>
      <c r="BP16" s="900"/>
      <c r="BQ16" s="901"/>
      <c r="BR16" s="871"/>
      <c r="BS16" s="871"/>
      <c r="BT16" s="871"/>
      <c r="BU16" s="871"/>
      <c r="BV16" s="871"/>
      <c r="BW16" s="871"/>
      <c r="BX16" s="871"/>
      <c r="BY16" s="871"/>
      <c r="BZ16" s="871"/>
      <c r="CA16" s="871"/>
      <c r="CB16" s="871"/>
      <c r="CC16" s="871"/>
      <c r="CD16" s="871"/>
      <c r="CE16" s="871"/>
      <c r="CF16" s="871"/>
      <c r="CG16" s="916"/>
    </row>
    <row r="17" spans="1:129" s="23" customFormat="1" ht="15.75" customHeight="1" thickBot="1">
      <c r="A17" s="105">
        <v>1</v>
      </c>
      <c r="B17" s="105">
        <v>2</v>
      </c>
      <c r="C17" s="105">
        <v>3</v>
      </c>
      <c r="D17" s="105">
        <v>4</v>
      </c>
      <c r="E17" s="105">
        <v>5</v>
      </c>
      <c r="F17" s="105">
        <v>6</v>
      </c>
      <c r="G17" s="105">
        <v>7</v>
      </c>
      <c r="H17" s="105">
        <v>8</v>
      </c>
      <c r="I17" s="105">
        <v>9</v>
      </c>
      <c r="J17" s="105">
        <v>10</v>
      </c>
      <c r="K17" s="105">
        <v>11</v>
      </c>
      <c r="L17" s="105">
        <v>12</v>
      </c>
      <c r="M17" s="105">
        <v>13</v>
      </c>
      <c r="N17" s="105">
        <v>14</v>
      </c>
      <c r="O17" s="105">
        <v>15</v>
      </c>
      <c r="P17" s="105">
        <v>16</v>
      </c>
      <c r="Q17" s="105">
        <v>17</v>
      </c>
      <c r="R17" s="105">
        <v>18</v>
      </c>
      <c r="S17" s="105">
        <v>19</v>
      </c>
      <c r="T17" s="105">
        <v>20</v>
      </c>
      <c r="U17" s="105">
        <v>21</v>
      </c>
      <c r="V17" s="105">
        <v>22</v>
      </c>
      <c r="W17" s="105">
        <v>23</v>
      </c>
      <c r="X17" s="105">
        <v>24</v>
      </c>
      <c r="Y17" s="105">
        <v>25</v>
      </c>
      <c r="Z17" s="105">
        <v>26</v>
      </c>
      <c r="AA17" s="259">
        <v>27</v>
      </c>
      <c r="AB17" s="259">
        <v>27</v>
      </c>
      <c r="AC17" s="259">
        <v>27</v>
      </c>
      <c r="AD17" s="104">
        <v>28</v>
      </c>
      <c r="AE17" s="103">
        <v>29</v>
      </c>
      <c r="AF17" s="103">
        <v>29</v>
      </c>
      <c r="AG17" s="103">
        <v>29</v>
      </c>
      <c r="AH17" s="105">
        <v>1</v>
      </c>
      <c r="AI17" s="105">
        <v>2</v>
      </c>
      <c r="AJ17" s="105">
        <v>3</v>
      </c>
      <c r="AK17" s="105">
        <v>4</v>
      </c>
      <c r="AL17" s="105">
        <v>5</v>
      </c>
      <c r="AM17" s="105">
        <v>6</v>
      </c>
      <c r="AN17" s="105">
        <v>7</v>
      </c>
      <c r="AO17" s="105">
        <v>8</v>
      </c>
      <c r="AP17" s="105">
        <v>9</v>
      </c>
      <c r="AQ17" s="105">
        <v>10</v>
      </c>
      <c r="AR17" s="105">
        <v>11</v>
      </c>
      <c r="AS17" s="105">
        <v>12</v>
      </c>
      <c r="AT17" s="105">
        <v>13</v>
      </c>
      <c r="AU17" s="105">
        <v>14</v>
      </c>
      <c r="AV17" s="105">
        <v>15</v>
      </c>
      <c r="AW17" s="105">
        <v>16</v>
      </c>
      <c r="AX17" s="105">
        <v>17</v>
      </c>
      <c r="AY17" s="105">
        <v>18</v>
      </c>
      <c r="AZ17" s="105">
        <v>19</v>
      </c>
      <c r="BA17" s="105">
        <v>20</v>
      </c>
      <c r="BB17" s="105">
        <v>21</v>
      </c>
      <c r="BC17" s="105">
        <v>22</v>
      </c>
      <c r="BD17" s="105">
        <v>23</v>
      </c>
      <c r="BE17" s="105">
        <v>24</v>
      </c>
      <c r="BF17" s="105">
        <v>25</v>
      </c>
      <c r="BG17" s="105">
        <v>26</v>
      </c>
      <c r="BH17" s="259">
        <v>27</v>
      </c>
      <c r="BI17" s="259">
        <v>27</v>
      </c>
      <c r="BJ17" s="259">
        <v>27</v>
      </c>
      <c r="BK17" s="104">
        <v>28</v>
      </c>
      <c r="BL17" s="103">
        <v>29</v>
      </c>
      <c r="BM17" s="103">
        <v>29</v>
      </c>
      <c r="BN17" s="103">
        <v>29</v>
      </c>
      <c r="BO17" s="922" t="str">
        <f>A24</f>
        <v>филе минтая</v>
      </c>
      <c r="BP17" s="923"/>
      <c r="BQ17" s="924"/>
      <c r="BR17" s="871"/>
      <c r="BS17" s="871"/>
      <c r="BT17" s="871"/>
      <c r="BU17" s="871"/>
      <c r="BV17" s="871"/>
      <c r="BW17" s="871"/>
      <c r="BX17" s="914">
        <f>L25+AS25</f>
        <v>5</v>
      </c>
      <c r="BY17" s="914"/>
      <c r="BZ17" s="871"/>
      <c r="CA17" s="871"/>
      <c r="CB17" s="871"/>
      <c r="CC17" s="871"/>
      <c r="CD17" s="871"/>
      <c r="CE17" s="871"/>
      <c r="CF17" s="871"/>
      <c r="CG17" s="915">
        <v>5</v>
      </c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"/>
      <c r="DY17" s="3"/>
    </row>
    <row r="18" spans="1:129" s="22" customFormat="1" ht="18.75" customHeight="1" thickBot="1">
      <c r="A18" s="102" t="s">
        <v>43</v>
      </c>
      <c r="B18" s="101"/>
      <c r="C18" s="100"/>
      <c r="D18" s="99">
        <v>200</v>
      </c>
      <c r="E18" s="97">
        <v>5</v>
      </c>
      <c r="F18" s="95" t="s">
        <v>260</v>
      </c>
      <c r="G18" s="95" t="s">
        <v>261</v>
      </c>
      <c r="H18" s="98"/>
      <c r="I18" s="96" t="s">
        <v>419</v>
      </c>
      <c r="J18" s="94"/>
      <c r="K18" s="96" t="s">
        <v>260</v>
      </c>
      <c r="L18" s="97">
        <v>80</v>
      </c>
      <c r="M18" s="95" t="s">
        <v>419</v>
      </c>
      <c r="N18" s="95" t="s">
        <v>418</v>
      </c>
      <c r="O18" s="97">
        <v>30</v>
      </c>
      <c r="P18" s="97">
        <v>30</v>
      </c>
      <c r="Q18" s="97">
        <v>150</v>
      </c>
      <c r="R18" s="95"/>
      <c r="S18" s="94"/>
      <c r="T18" s="96" t="s">
        <v>551</v>
      </c>
      <c r="U18" s="95" t="s">
        <v>260</v>
      </c>
      <c r="V18" s="95"/>
      <c r="W18" s="94"/>
      <c r="X18" s="96"/>
      <c r="Y18" s="95"/>
      <c r="Z18" s="94"/>
      <c r="AA18" s="93"/>
      <c r="AB18" s="93"/>
      <c r="AC18" s="93"/>
      <c r="AD18" s="452"/>
      <c r="AE18" s="91"/>
      <c r="AF18" s="91"/>
      <c r="AG18" s="91"/>
      <c r="AH18" s="102" t="s">
        <v>43</v>
      </c>
      <c r="AI18" s="101"/>
      <c r="AJ18" s="100"/>
      <c r="AK18" s="99">
        <v>200</v>
      </c>
      <c r="AL18" s="97">
        <v>10</v>
      </c>
      <c r="AM18" s="95" t="s">
        <v>262</v>
      </c>
      <c r="AN18" s="95" t="s">
        <v>261</v>
      </c>
      <c r="AO18" s="98"/>
      <c r="AP18" s="96" t="s">
        <v>260</v>
      </c>
      <c r="AQ18" s="94"/>
      <c r="AR18" s="96" t="s">
        <v>486</v>
      </c>
      <c r="AS18" s="97">
        <v>75</v>
      </c>
      <c r="AT18" s="95" t="s">
        <v>419</v>
      </c>
      <c r="AU18" s="95" t="s">
        <v>418</v>
      </c>
      <c r="AV18" s="97">
        <v>30</v>
      </c>
      <c r="AW18" s="97">
        <v>40</v>
      </c>
      <c r="AX18" s="97">
        <v>180</v>
      </c>
      <c r="AY18" s="95"/>
      <c r="AZ18" s="94"/>
      <c r="BA18" s="96" t="s">
        <v>551</v>
      </c>
      <c r="BB18" s="95" t="s">
        <v>262</v>
      </c>
      <c r="BC18" s="95"/>
      <c r="BD18" s="94"/>
      <c r="BE18" s="96"/>
      <c r="BF18" s="95"/>
      <c r="BG18" s="94"/>
      <c r="BH18" s="93"/>
      <c r="BI18" s="93"/>
      <c r="BJ18" s="93"/>
      <c r="BK18" s="452"/>
      <c r="BL18" s="91"/>
      <c r="BM18" s="91"/>
      <c r="BN18" s="91"/>
      <c r="BO18" s="925"/>
      <c r="BP18" s="926"/>
      <c r="BQ18" s="927"/>
      <c r="BR18" s="871"/>
      <c r="BS18" s="871"/>
      <c r="BT18" s="871"/>
      <c r="BU18" s="871"/>
      <c r="BV18" s="871"/>
      <c r="BW18" s="871"/>
      <c r="BX18" s="871"/>
      <c r="BY18" s="871"/>
      <c r="BZ18" s="871"/>
      <c r="CA18" s="871"/>
      <c r="CB18" s="871"/>
      <c r="CC18" s="871"/>
      <c r="CD18" s="871"/>
      <c r="CE18" s="871"/>
      <c r="CF18" s="871"/>
      <c r="CG18" s="916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</row>
    <row r="19" spans="1:129" s="21" customFormat="1" ht="18.75" customHeight="1" thickBot="1">
      <c r="A19" s="90" t="s">
        <v>41</v>
      </c>
      <c r="B19" s="453"/>
      <c r="C19" s="454"/>
      <c r="D19" s="455">
        <v>23</v>
      </c>
      <c r="E19" s="455">
        <v>23</v>
      </c>
      <c r="F19" s="455">
        <v>23</v>
      </c>
      <c r="G19" s="455">
        <v>23</v>
      </c>
      <c r="H19" s="455"/>
      <c r="I19" s="455">
        <v>23</v>
      </c>
      <c r="J19" s="455"/>
      <c r="K19" s="455">
        <v>23</v>
      </c>
      <c r="L19" s="455">
        <v>23</v>
      </c>
      <c r="M19" s="455">
        <v>23</v>
      </c>
      <c r="N19" s="455">
        <v>23</v>
      </c>
      <c r="O19" s="455">
        <v>23</v>
      </c>
      <c r="P19" s="455">
        <v>23</v>
      </c>
      <c r="Q19" s="455">
        <v>23</v>
      </c>
      <c r="R19" s="455"/>
      <c r="S19" s="455"/>
      <c r="T19" s="455">
        <v>23</v>
      </c>
      <c r="U19" s="455">
        <v>23</v>
      </c>
      <c r="V19" s="457"/>
      <c r="W19" s="456"/>
      <c r="X19" s="455"/>
      <c r="Y19" s="457"/>
      <c r="Z19" s="456"/>
      <c r="AA19" s="458"/>
      <c r="AB19" s="458"/>
      <c r="AC19" s="458"/>
      <c r="AD19" s="83"/>
      <c r="AE19" s="459"/>
      <c r="AF19" s="459"/>
      <c r="AG19" s="459"/>
      <c r="AH19" s="90" t="s">
        <v>41</v>
      </c>
      <c r="AI19" s="453"/>
      <c r="AJ19" s="454"/>
      <c r="AK19" s="455">
        <v>46</v>
      </c>
      <c r="AL19" s="455">
        <v>46</v>
      </c>
      <c r="AM19" s="455">
        <v>46</v>
      </c>
      <c r="AN19" s="455">
        <v>46</v>
      </c>
      <c r="AO19" s="455"/>
      <c r="AP19" s="455">
        <v>46</v>
      </c>
      <c r="AQ19" s="455"/>
      <c r="AR19" s="455">
        <v>46</v>
      </c>
      <c r="AS19" s="455">
        <v>46</v>
      </c>
      <c r="AT19" s="455">
        <v>46</v>
      </c>
      <c r="AU19" s="455">
        <v>46</v>
      </c>
      <c r="AV19" s="455">
        <v>46</v>
      </c>
      <c r="AW19" s="455">
        <v>46</v>
      </c>
      <c r="AX19" s="455">
        <v>46</v>
      </c>
      <c r="AY19" s="455"/>
      <c r="AZ19" s="455"/>
      <c r="BA19" s="455">
        <v>46</v>
      </c>
      <c r="BB19" s="455">
        <v>46</v>
      </c>
      <c r="BC19" s="457"/>
      <c r="BD19" s="456"/>
      <c r="BE19" s="455"/>
      <c r="BF19" s="457"/>
      <c r="BG19" s="456"/>
      <c r="BH19" s="458"/>
      <c r="BI19" s="458"/>
      <c r="BJ19" s="458"/>
      <c r="BK19" s="83"/>
      <c r="BL19" s="459"/>
      <c r="BM19" s="459"/>
      <c r="BN19" s="459"/>
      <c r="BO19" s="922" t="str">
        <f t="shared" ref="BO19" si="3">A26</f>
        <v>молоко</v>
      </c>
      <c r="BP19" s="923"/>
      <c r="BQ19" s="924"/>
      <c r="BR19" s="917">
        <f>D27+AK27</f>
        <v>7</v>
      </c>
      <c r="BS19" s="871"/>
      <c r="BT19" s="871"/>
      <c r="BU19" s="871"/>
      <c r="BV19" s="871">
        <v>9.1999999999999993</v>
      </c>
      <c r="BW19" s="871"/>
      <c r="BX19" s="914">
        <f>L27+AS27</f>
        <v>0</v>
      </c>
      <c r="BY19" s="914"/>
      <c r="BZ19" s="871"/>
      <c r="CA19" s="871"/>
      <c r="CB19" s="871"/>
      <c r="CC19" s="871"/>
      <c r="CD19" s="871"/>
      <c r="CE19" s="914">
        <f>T27+BA27</f>
        <v>0</v>
      </c>
      <c r="CF19" s="914">
        <f>U27+BB27</f>
        <v>2.8</v>
      </c>
      <c r="CG19" s="915">
        <v>19</v>
      </c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</row>
    <row r="20" spans="1:129" s="55" customFormat="1" ht="18.75" customHeight="1">
      <c r="A20" s="919" t="s">
        <v>6</v>
      </c>
      <c r="B20" s="921"/>
      <c r="C20" s="460" t="s">
        <v>35</v>
      </c>
      <c r="D20" s="461"/>
      <c r="E20" s="462"/>
      <c r="F20" s="462"/>
      <c r="G20" s="462">
        <v>30</v>
      </c>
      <c r="H20" s="463"/>
      <c r="I20" s="461"/>
      <c r="J20" s="463"/>
      <c r="K20" s="461"/>
      <c r="L20" s="462"/>
      <c r="M20" s="462"/>
      <c r="N20" s="462"/>
      <c r="O20" s="462">
        <v>30</v>
      </c>
      <c r="P20" s="462"/>
      <c r="Q20" s="462"/>
      <c r="R20" s="462"/>
      <c r="S20" s="463"/>
      <c r="T20" s="461"/>
      <c r="U20" s="462"/>
      <c r="V20" s="462"/>
      <c r="W20" s="463"/>
      <c r="X20" s="461"/>
      <c r="Y20" s="462"/>
      <c r="Z20" s="464"/>
      <c r="AA20" s="814">
        <f>SUM(D21:H21)</f>
        <v>0.69</v>
      </c>
      <c r="AB20" s="814">
        <f>SUM(I21:W21)</f>
        <v>0.69</v>
      </c>
      <c r="AC20" s="814">
        <f>SUM(AA20+AB20)</f>
        <v>1.38</v>
      </c>
      <c r="AD20" s="815">
        <v>35</v>
      </c>
      <c r="AE20" s="817">
        <f>SUM(AA20*AD20)</f>
        <v>24.15</v>
      </c>
      <c r="AF20" s="817">
        <f>SUM(AB20*AD20)</f>
        <v>24.15</v>
      </c>
      <c r="AG20" s="817">
        <f>SUM(AE20:AF21)</f>
        <v>48.3</v>
      </c>
      <c r="AH20" s="919" t="s">
        <v>6</v>
      </c>
      <c r="AI20" s="921"/>
      <c r="AJ20" s="460" t="s">
        <v>35</v>
      </c>
      <c r="AK20" s="461"/>
      <c r="AL20" s="462"/>
      <c r="AM20" s="462"/>
      <c r="AN20" s="462">
        <v>30</v>
      </c>
      <c r="AO20" s="463"/>
      <c r="AP20" s="461"/>
      <c r="AQ20" s="463"/>
      <c r="AR20" s="461"/>
      <c r="AS20" s="462"/>
      <c r="AT20" s="462"/>
      <c r="AU20" s="462"/>
      <c r="AV20" s="462">
        <v>31.3</v>
      </c>
      <c r="AW20" s="462"/>
      <c r="AX20" s="462"/>
      <c r="AY20" s="462"/>
      <c r="AZ20" s="463"/>
      <c r="BA20" s="461"/>
      <c r="BB20" s="462"/>
      <c r="BC20" s="462"/>
      <c r="BD20" s="463"/>
      <c r="BE20" s="461"/>
      <c r="BF20" s="462"/>
      <c r="BG20" s="464"/>
      <c r="BH20" s="814">
        <f>SUM(AK21:AO21)</f>
        <v>1.38</v>
      </c>
      <c r="BI20" s="814">
        <f>SUM(AP21:BD21)</f>
        <v>1.44</v>
      </c>
      <c r="BJ20" s="814">
        <f>SUM(BH20+BI20)</f>
        <v>2.82</v>
      </c>
      <c r="BK20" s="815">
        <v>35</v>
      </c>
      <c r="BL20" s="817">
        <f>SUM(BH20*BK20)</f>
        <v>48.3</v>
      </c>
      <c r="BM20" s="817">
        <f>SUM(BI20*BK20)</f>
        <v>50.4</v>
      </c>
      <c r="BN20" s="817">
        <f>SUM(BL20:BM21)</f>
        <v>98.7</v>
      </c>
      <c r="BO20" s="925"/>
      <c r="BP20" s="926"/>
      <c r="BQ20" s="927"/>
      <c r="BR20" s="918"/>
      <c r="BS20" s="871"/>
      <c r="BT20" s="871"/>
      <c r="BU20" s="871"/>
      <c r="BV20" s="871"/>
      <c r="BW20" s="871"/>
      <c r="BX20" s="871"/>
      <c r="BY20" s="871"/>
      <c r="BZ20" s="871"/>
      <c r="CA20" s="871"/>
      <c r="CB20" s="871"/>
      <c r="CC20" s="871"/>
      <c r="CD20" s="871"/>
      <c r="CE20" s="871"/>
      <c r="CF20" s="871"/>
      <c r="CG20" s="916"/>
    </row>
    <row r="21" spans="1:129" ht="18.75" customHeight="1" thickBot="1">
      <c r="A21" s="920"/>
      <c r="B21" s="813"/>
      <c r="C21" s="20" t="s">
        <v>34</v>
      </c>
      <c r="D21" s="76">
        <f t="shared" ref="D21:Z21" si="4">(D$19*D20)/1000</f>
        <v>0</v>
      </c>
      <c r="E21" s="76">
        <f t="shared" si="4"/>
        <v>0</v>
      </c>
      <c r="F21" s="76">
        <f t="shared" si="4"/>
        <v>0</v>
      </c>
      <c r="G21" s="76">
        <f t="shared" si="4"/>
        <v>0.69</v>
      </c>
      <c r="H21" s="76">
        <f t="shared" si="4"/>
        <v>0</v>
      </c>
      <c r="I21" s="76">
        <f t="shared" si="4"/>
        <v>0</v>
      </c>
      <c r="J21" s="76">
        <f t="shared" si="4"/>
        <v>0</v>
      </c>
      <c r="K21" s="76">
        <f t="shared" si="4"/>
        <v>0</v>
      </c>
      <c r="L21" s="76">
        <f t="shared" si="4"/>
        <v>0</v>
      </c>
      <c r="M21" s="76">
        <f t="shared" si="4"/>
        <v>0</v>
      </c>
      <c r="N21" s="76">
        <f t="shared" si="4"/>
        <v>0</v>
      </c>
      <c r="O21" s="76">
        <f t="shared" si="4"/>
        <v>0.69</v>
      </c>
      <c r="P21" s="76">
        <f t="shared" si="4"/>
        <v>0</v>
      </c>
      <c r="Q21" s="76">
        <f t="shared" si="4"/>
        <v>0</v>
      </c>
      <c r="R21" s="76">
        <f t="shared" si="4"/>
        <v>0</v>
      </c>
      <c r="S21" s="76">
        <f t="shared" si="4"/>
        <v>0</v>
      </c>
      <c r="T21" s="76">
        <f t="shared" si="4"/>
        <v>0</v>
      </c>
      <c r="U21" s="76">
        <f t="shared" si="4"/>
        <v>0</v>
      </c>
      <c r="V21" s="76">
        <f t="shared" si="4"/>
        <v>0</v>
      </c>
      <c r="W21" s="76">
        <f t="shared" si="4"/>
        <v>0</v>
      </c>
      <c r="X21" s="76">
        <f t="shared" si="4"/>
        <v>0</v>
      </c>
      <c r="Y21" s="76">
        <f t="shared" si="4"/>
        <v>0</v>
      </c>
      <c r="Z21" s="76">
        <f t="shared" si="4"/>
        <v>0</v>
      </c>
      <c r="AA21" s="814"/>
      <c r="AB21" s="814"/>
      <c r="AC21" s="814"/>
      <c r="AD21" s="816"/>
      <c r="AE21" s="818"/>
      <c r="AF21" s="818"/>
      <c r="AG21" s="818"/>
      <c r="AH21" s="920"/>
      <c r="AI21" s="813"/>
      <c r="AJ21" s="20" t="s">
        <v>34</v>
      </c>
      <c r="AK21" s="76">
        <f t="shared" ref="AK21:BG21" si="5">(AK$19*AK20)/1000</f>
        <v>0</v>
      </c>
      <c r="AL21" s="76">
        <f t="shared" si="5"/>
        <v>0</v>
      </c>
      <c r="AM21" s="76">
        <f t="shared" si="5"/>
        <v>0</v>
      </c>
      <c r="AN21" s="76">
        <f t="shared" si="5"/>
        <v>1.38</v>
      </c>
      <c r="AO21" s="76">
        <f t="shared" si="5"/>
        <v>0</v>
      </c>
      <c r="AP21" s="76">
        <f t="shared" si="5"/>
        <v>0</v>
      </c>
      <c r="AQ21" s="76">
        <f t="shared" si="5"/>
        <v>0</v>
      </c>
      <c r="AR21" s="76">
        <f t="shared" si="5"/>
        <v>0</v>
      </c>
      <c r="AS21" s="76">
        <f t="shared" si="5"/>
        <v>0</v>
      </c>
      <c r="AT21" s="76">
        <f t="shared" si="5"/>
        <v>0</v>
      </c>
      <c r="AU21" s="76">
        <f t="shared" si="5"/>
        <v>0</v>
      </c>
      <c r="AV21" s="76">
        <f t="shared" si="5"/>
        <v>1.44</v>
      </c>
      <c r="AW21" s="76">
        <f t="shared" si="5"/>
        <v>0</v>
      </c>
      <c r="AX21" s="76">
        <f t="shared" si="5"/>
        <v>0</v>
      </c>
      <c r="AY21" s="76">
        <f t="shared" si="5"/>
        <v>0</v>
      </c>
      <c r="AZ21" s="76">
        <f t="shared" si="5"/>
        <v>0</v>
      </c>
      <c r="BA21" s="76">
        <f t="shared" si="5"/>
        <v>0</v>
      </c>
      <c r="BB21" s="76">
        <f t="shared" si="5"/>
        <v>0</v>
      </c>
      <c r="BC21" s="76">
        <f t="shared" si="5"/>
        <v>0</v>
      </c>
      <c r="BD21" s="76">
        <f t="shared" si="5"/>
        <v>0</v>
      </c>
      <c r="BE21" s="76">
        <f t="shared" si="5"/>
        <v>0</v>
      </c>
      <c r="BF21" s="76">
        <f t="shared" si="5"/>
        <v>0</v>
      </c>
      <c r="BG21" s="76">
        <f t="shared" si="5"/>
        <v>0</v>
      </c>
      <c r="BH21" s="814"/>
      <c r="BI21" s="814"/>
      <c r="BJ21" s="814"/>
      <c r="BK21" s="816"/>
      <c r="BL21" s="818"/>
      <c r="BM21" s="818"/>
      <c r="BN21" s="818"/>
      <c r="BO21" s="922" t="str">
        <f t="shared" ref="BO21" si="6">A28</f>
        <v>вода</v>
      </c>
      <c r="BP21" s="923"/>
      <c r="BQ21" s="924"/>
      <c r="BR21" s="914">
        <f>D29+AK29</f>
        <v>0</v>
      </c>
      <c r="BS21" s="914"/>
      <c r="BT21" s="914">
        <f>F29+AM29</f>
        <v>11.73</v>
      </c>
      <c r="BU21" s="871"/>
      <c r="BV21" s="871"/>
      <c r="BW21" s="914">
        <f>K29+AR29</f>
        <v>10.465</v>
      </c>
      <c r="BX21" s="914"/>
      <c r="BY21" s="914">
        <f>M29+AT29</f>
        <v>0</v>
      </c>
      <c r="BZ21" s="914">
        <f>N29+AU29</f>
        <v>0</v>
      </c>
      <c r="CA21" s="914">
        <f>O29+AV29</f>
        <v>0</v>
      </c>
      <c r="CB21" s="871"/>
      <c r="CC21" s="914"/>
      <c r="CD21" s="871"/>
      <c r="CE21" s="914">
        <f>T29+BA29</f>
        <v>0</v>
      </c>
      <c r="CF21" s="914">
        <f>U29+BB29</f>
        <v>8.798</v>
      </c>
      <c r="CG21" s="915"/>
    </row>
    <row r="22" spans="1:129" s="55" customFormat="1" ht="18.75" customHeight="1">
      <c r="A22" s="920" t="s">
        <v>14</v>
      </c>
      <c r="B22" s="813"/>
      <c r="C22" s="64" t="s">
        <v>35</v>
      </c>
      <c r="D22" s="62"/>
      <c r="E22" s="517">
        <v>0</v>
      </c>
      <c r="F22" s="517"/>
      <c r="G22" s="517"/>
      <c r="H22" s="63"/>
      <c r="I22" s="62"/>
      <c r="J22" s="63"/>
      <c r="K22" s="62"/>
      <c r="L22" s="517"/>
      <c r="M22" s="517"/>
      <c r="N22" s="517"/>
      <c r="O22" s="517">
        <v>0</v>
      </c>
      <c r="P22" s="517">
        <v>30</v>
      </c>
      <c r="Q22" s="517"/>
      <c r="R22" s="517"/>
      <c r="S22" s="63"/>
      <c r="T22" s="62"/>
      <c r="U22" s="517"/>
      <c r="V22" s="517"/>
      <c r="W22" s="63"/>
      <c r="X22" s="62"/>
      <c r="Y22" s="517"/>
      <c r="Z22" s="60"/>
      <c r="AA22" s="814">
        <f>SUM(D23:H23)</f>
        <v>0</v>
      </c>
      <c r="AB22" s="814">
        <f>SUM(I23:W23)</f>
        <v>0.69</v>
      </c>
      <c r="AC22" s="814">
        <f>SUM(AA22+AB22)</f>
        <v>0.69</v>
      </c>
      <c r="AD22" s="816">
        <v>44</v>
      </c>
      <c r="AE22" s="817">
        <f>SUM(AA22*AD22)</f>
        <v>0</v>
      </c>
      <c r="AF22" s="817">
        <f>SUM(AB22*AD22)</f>
        <v>30.36</v>
      </c>
      <c r="AG22" s="817">
        <f>SUM(AE22:AF23)</f>
        <v>30.36</v>
      </c>
      <c r="AH22" s="920" t="s">
        <v>14</v>
      </c>
      <c r="AI22" s="813"/>
      <c r="AJ22" s="64" t="s">
        <v>35</v>
      </c>
      <c r="AK22" s="62"/>
      <c r="AL22" s="517">
        <v>0</v>
      </c>
      <c r="AM22" s="517"/>
      <c r="AN22" s="517"/>
      <c r="AO22" s="63"/>
      <c r="AP22" s="62"/>
      <c r="AQ22" s="63"/>
      <c r="AR22" s="62"/>
      <c r="AS22" s="517"/>
      <c r="AT22" s="517"/>
      <c r="AU22" s="517"/>
      <c r="AV22" s="517">
        <v>0</v>
      </c>
      <c r="AW22" s="517">
        <v>28.47</v>
      </c>
      <c r="AX22" s="517"/>
      <c r="AY22" s="517"/>
      <c r="AZ22" s="63"/>
      <c r="BA22" s="62"/>
      <c r="BB22" s="517"/>
      <c r="BC22" s="517"/>
      <c r="BD22" s="63"/>
      <c r="BE22" s="62"/>
      <c r="BF22" s="517"/>
      <c r="BG22" s="60"/>
      <c r="BH22" s="814">
        <f>SUM(AK23:AO23)</f>
        <v>0</v>
      </c>
      <c r="BI22" s="814">
        <f>SUM(AP23:BD23)</f>
        <v>1.31</v>
      </c>
      <c r="BJ22" s="814">
        <f>SUM(BH22+BI22)</f>
        <v>1.31</v>
      </c>
      <c r="BK22" s="815">
        <v>44</v>
      </c>
      <c r="BL22" s="817">
        <f>SUM(BH22*BK22)</f>
        <v>0</v>
      </c>
      <c r="BM22" s="817">
        <f>SUM(BI22*BK22)</f>
        <v>57.64</v>
      </c>
      <c r="BN22" s="817">
        <f>SUM(BL22:BM23)</f>
        <v>57.64</v>
      </c>
      <c r="BO22" s="925"/>
      <c r="BP22" s="926"/>
      <c r="BQ22" s="927"/>
      <c r="BR22" s="871"/>
      <c r="BS22" s="871"/>
      <c r="BT22" s="871"/>
      <c r="BU22" s="871"/>
      <c r="BV22" s="871"/>
      <c r="BW22" s="871"/>
      <c r="BX22" s="871"/>
      <c r="BY22" s="871"/>
      <c r="BZ22" s="871"/>
      <c r="CA22" s="871"/>
      <c r="CB22" s="871"/>
      <c r="CC22" s="871"/>
      <c r="CD22" s="871"/>
      <c r="CE22" s="871"/>
      <c r="CF22" s="871"/>
      <c r="CG22" s="916"/>
    </row>
    <row r="23" spans="1:129" ht="18.75" customHeight="1" thickBot="1">
      <c r="A23" s="928"/>
      <c r="B23" s="929"/>
      <c r="C23" s="65" t="s">
        <v>34</v>
      </c>
      <c r="D23" s="273">
        <f t="shared" ref="D23:Z23" si="7">(D$19*D22)/1000</f>
        <v>0</v>
      </c>
      <c r="E23" s="273">
        <f t="shared" si="7"/>
        <v>0</v>
      </c>
      <c r="F23" s="273">
        <f t="shared" si="7"/>
        <v>0</v>
      </c>
      <c r="G23" s="273">
        <f t="shared" si="7"/>
        <v>0</v>
      </c>
      <c r="H23" s="273">
        <f t="shared" si="7"/>
        <v>0</v>
      </c>
      <c r="I23" s="273">
        <f t="shared" si="7"/>
        <v>0</v>
      </c>
      <c r="J23" s="273">
        <f t="shared" si="7"/>
        <v>0</v>
      </c>
      <c r="K23" s="273">
        <f t="shared" si="7"/>
        <v>0</v>
      </c>
      <c r="L23" s="273">
        <f t="shared" si="7"/>
        <v>0</v>
      </c>
      <c r="M23" s="273">
        <f t="shared" si="7"/>
        <v>0</v>
      </c>
      <c r="N23" s="273">
        <f t="shared" si="7"/>
        <v>0</v>
      </c>
      <c r="O23" s="273">
        <f t="shared" si="7"/>
        <v>0</v>
      </c>
      <c r="P23" s="273">
        <f t="shared" si="7"/>
        <v>0.69</v>
      </c>
      <c r="Q23" s="273">
        <f t="shared" si="7"/>
        <v>0</v>
      </c>
      <c r="R23" s="273">
        <f t="shared" si="7"/>
        <v>0</v>
      </c>
      <c r="S23" s="273">
        <f t="shared" si="7"/>
        <v>0</v>
      </c>
      <c r="T23" s="273">
        <f t="shared" si="7"/>
        <v>0</v>
      </c>
      <c r="U23" s="273">
        <f t="shared" si="7"/>
        <v>0</v>
      </c>
      <c r="V23" s="273">
        <f t="shared" si="7"/>
        <v>0</v>
      </c>
      <c r="W23" s="273">
        <f t="shared" si="7"/>
        <v>0</v>
      </c>
      <c r="X23" s="273">
        <f t="shared" si="7"/>
        <v>0</v>
      </c>
      <c r="Y23" s="273">
        <f t="shared" si="7"/>
        <v>0</v>
      </c>
      <c r="Z23" s="273">
        <f t="shared" si="7"/>
        <v>0</v>
      </c>
      <c r="AA23" s="814"/>
      <c r="AB23" s="814"/>
      <c r="AC23" s="814"/>
      <c r="AD23" s="930"/>
      <c r="AE23" s="818"/>
      <c r="AF23" s="818"/>
      <c r="AG23" s="818"/>
      <c r="AH23" s="928"/>
      <c r="AI23" s="929"/>
      <c r="AJ23" s="65" t="s">
        <v>34</v>
      </c>
      <c r="AK23" s="273">
        <f t="shared" ref="AK23:BG23" si="8">(AK$19*AK22)/1000</f>
        <v>0</v>
      </c>
      <c r="AL23" s="273">
        <f t="shared" si="8"/>
        <v>0</v>
      </c>
      <c r="AM23" s="273">
        <f t="shared" si="8"/>
        <v>0</v>
      </c>
      <c r="AN23" s="273">
        <f t="shared" si="8"/>
        <v>0</v>
      </c>
      <c r="AO23" s="273">
        <f t="shared" si="8"/>
        <v>0</v>
      </c>
      <c r="AP23" s="273">
        <f t="shared" si="8"/>
        <v>0</v>
      </c>
      <c r="AQ23" s="273">
        <f t="shared" si="8"/>
        <v>0</v>
      </c>
      <c r="AR23" s="273">
        <f t="shared" si="8"/>
        <v>0</v>
      </c>
      <c r="AS23" s="273">
        <f t="shared" si="8"/>
        <v>0</v>
      </c>
      <c r="AT23" s="273">
        <f t="shared" si="8"/>
        <v>0</v>
      </c>
      <c r="AU23" s="273">
        <f t="shared" si="8"/>
        <v>0</v>
      </c>
      <c r="AV23" s="273">
        <f t="shared" si="8"/>
        <v>0</v>
      </c>
      <c r="AW23" s="273">
        <f t="shared" si="8"/>
        <v>1.31</v>
      </c>
      <c r="AX23" s="273">
        <f t="shared" si="8"/>
        <v>0</v>
      </c>
      <c r="AY23" s="273">
        <f t="shared" si="8"/>
        <v>0</v>
      </c>
      <c r="AZ23" s="273">
        <f t="shared" si="8"/>
        <v>0</v>
      </c>
      <c r="BA23" s="273">
        <f t="shared" si="8"/>
        <v>0</v>
      </c>
      <c r="BB23" s="273">
        <f t="shared" si="8"/>
        <v>0</v>
      </c>
      <c r="BC23" s="273">
        <f t="shared" si="8"/>
        <v>0</v>
      </c>
      <c r="BD23" s="273">
        <f t="shared" si="8"/>
        <v>0</v>
      </c>
      <c r="BE23" s="273">
        <f t="shared" si="8"/>
        <v>0</v>
      </c>
      <c r="BF23" s="273">
        <f t="shared" si="8"/>
        <v>0</v>
      </c>
      <c r="BG23" s="273">
        <f t="shared" si="8"/>
        <v>0</v>
      </c>
      <c r="BH23" s="814"/>
      <c r="BI23" s="814"/>
      <c r="BJ23" s="814"/>
      <c r="BK23" s="816"/>
      <c r="BL23" s="818"/>
      <c r="BM23" s="818"/>
      <c r="BN23" s="818"/>
      <c r="BO23" s="922" t="str">
        <f t="shared" ref="BO23" si="9">A30</f>
        <v>масло сливочное</v>
      </c>
      <c r="BP23" s="923"/>
      <c r="BQ23" s="924"/>
      <c r="BR23" s="914">
        <f>D31+AK31</f>
        <v>0</v>
      </c>
      <c r="BS23" s="914">
        <f>E31+AL31</f>
        <v>0.57499999999999996</v>
      </c>
      <c r="BT23" s="871"/>
      <c r="BU23" s="871"/>
      <c r="BV23" s="871"/>
      <c r="BW23" s="914">
        <f>K31+AR31</f>
        <v>0.19800000000000001</v>
      </c>
      <c r="BX23" s="871"/>
      <c r="BY23" s="914">
        <v>0.27700000000000002</v>
      </c>
      <c r="BZ23" s="871"/>
      <c r="CA23" s="871"/>
      <c r="CB23" s="871"/>
      <c r="CC23" s="871"/>
      <c r="CD23" s="871"/>
      <c r="CE23" s="914"/>
      <c r="CF23" s="871"/>
      <c r="CG23" s="915">
        <v>1.05</v>
      </c>
    </row>
    <row r="24" spans="1:129" s="55" customFormat="1" ht="18.75" customHeight="1">
      <c r="A24" s="932" t="s">
        <v>103</v>
      </c>
      <c r="B24" s="813"/>
      <c r="C24" s="64" t="s">
        <v>35</v>
      </c>
      <c r="D24" s="62"/>
      <c r="E24" s="517">
        <v>0</v>
      </c>
      <c r="F24" s="517"/>
      <c r="G24" s="517"/>
      <c r="H24" s="63"/>
      <c r="I24" s="62"/>
      <c r="J24" s="63"/>
      <c r="K24" s="62"/>
      <c r="L24" s="517">
        <v>72.400000000000006</v>
      </c>
      <c r="M24" s="517"/>
      <c r="N24" s="517"/>
      <c r="O24" s="517">
        <v>0</v>
      </c>
      <c r="P24" s="517">
        <v>0</v>
      </c>
      <c r="Q24" s="517">
        <v>0</v>
      </c>
      <c r="R24" s="517"/>
      <c r="S24" s="63"/>
      <c r="T24" s="62"/>
      <c r="U24" s="517"/>
      <c r="V24" s="517"/>
      <c r="W24" s="63"/>
      <c r="X24" s="62"/>
      <c r="Y24" s="517"/>
      <c r="Z24" s="60"/>
      <c r="AA24" s="814">
        <f>SUM(D25:H25)</f>
        <v>0</v>
      </c>
      <c r="AB24" s="814">
        <f>SUM(I25:W25)</f>
        <v>1.665</v>
      </c>
      <c r="AC24" s="814">
        <f>SUM(AA24+AB24)</f>
        <v>1.665</v>
      </c>
      <c r="AD24" s="816">
        <v>244</v>
      </c>
      <c r="AE24" s="817">
        <f>SUM(AA24*AD24)</f>
        <v>0</v>
      </c>
      <c r="AF24" s="817">
        <f>SUM(AB24*AD24)</f>
        <v>406.26</v>
      </c>
      <c r="AG24" s="817">
        <f>SUM(AE24:AF25)</f>
        <v>406.26</v>
      </c>
      <c r="AH24" s="932" t="s">
        <v>103</v>
      </c>
      <c r="AI24" s="813"/>
      <c r="AJ24" s="64" t="s">
        <v>35</v>
      </c>
      <c r="AK24" s="62"/>
      <c r="AL24" s="517">
        <v>0</v>
      </c>
      <c r="AM24" s="517"/>
      <c r="AN24" s="517"/>
      <c r="AO24" s="63"/>
      <c r="AP24" s="62"/>
      <c r="AQ24" s="63"/>
      <c r="AR24" s="62"/>
      <c r="AS24" s="517">
        <v>72.5</v>
      </c>
      <c r="AT24" s="517"/>
      <c r="AU24" s="517"/>
      <c r="AV24" s="517">
        <v>0</v>
      </c>
      <c r="AW24" s="517">
        <v>0</v>
      </c>
      <c r="AX24" s="517">
        <v>0</v>
      </c>
      <c r="AY24" s="517"/>
      <c r="AZ24" s="63"/>
      <c r="BA24" s="62"/>
      <c r="BB24" s="517"/>
      <c r="BC24" s="517"/>
      <c r="BD24" s="63"/>
      <c r="BE24" s="62"/>
      <c r="BF24" s="517"/>
      <c r="BG24" s="60"/>
      <c r="BH24" s="814">
        <f>SUM(AK25:AO25)</f>
        <v>0</v>
      </c>
      <c r="BI24" s="814">
        <f>SUM(AP25:BD25)</f>
        <v>3.335</v>
      </c>
      <c r="BJ24" s="814">
        <f>SUM(BH24+BI24)</f>
        <v>3.335</v>
      </c>
      <c r="BK24" s="815">
        <f t="shared" ref="BK24" si="10">AD24</f>
        <v>244</v>
      </c>
      <c r="BL24" s="817">
        <f>SUM(BH24*BK24)</f>
        <v>0</v>
      </c>
      <c r="BM24" s="817">
        <f>SUM(BI24*BK24)</f>
        <v>813.74</v>
      </c>
      <c r="BN24" s="817">
        <f>SUM(BL24:BM25)</f>
        <v>813.74</v>
      </c>
      <c r="BO24" s="925"/>
      <c r="BP24" s="926"/>
      <c r="BQ24" s="927"/>
      <c r="BR24" s="871"/>
      <c r="BS24" s="871"/>
      <c r="BT24" s="871"/>
      <c r="BU24" s="871"/>
      <c r="BV24" s="871"/>
      <c r="BW24" s="871"/>
      <c r="BX24" s="871"/>
      <c r="BY24" s="871"/>
      <c r="BZ24" s="871"/>
      <c r="CA24" s="871"/>
      <c r="CB24" s="871"/>
      <c r="CC24" s="871"/>
      <c r="CD24" s="871"/>
      <c r="CE24" s="871"/>
      <c r="CF24" s="871"/>
      <c r="CG24" s="916"/>
    </row>
    <row r="25" spans="1:129" ht="18.75" customHeight="1" thickBot="1">
      <c r="A25" s="933"/>
      <c r="B25" s="929"/>
      <c r="C25" s="65" t="s">
        <v>34</v>
      </c>
      <c r="D25" s="273">
        <f t="shared" ref="D25:Z25" si="11">(D$19*D24)/1000</f>
        <v>0</v>
      </c>
      <c r="E25" s="273">
        <f t="shared" si="11"/>
        <v>0</v>
      </c>
      <c r="F25" s="273">
        <f t="shared" si="11"/>
        <v>0</v>
      </c>
      <c r="G25" s="273">
        <f t="shared" si="11"/>
        <v>0</v>
      </c>
      <c r="H25" s="273">
        <f t="shared" si="11"/>
        <v>0</v>
      </c>
      <c r="I25" s="273">
        <f t="shared" si="11"/>
        <v>0</v>
      </c>
      <c r="J25" s="273">
        <f t="shared" si="11"/>
        <v>0</v>
      </c>
      <c r="K25" s="273">
        <f t="shared" si="11"/>
        <v>0</v>
      </c>
      <c r="L25" s="273">
        <f t="shared" si="11"/>
        <v>1.665</v>
      </c>
      <c r="M25" s="273">
        <f t="shared" si="11"/>
        <v>0</v>
      </c>
      <c r="N25" s="273">
        <f t="shared" si="11"/>
        <v>0</v>
      </c>
      <c r="O25" s="273">
        <f t="shared" si="11"/>
        <v>0</v>
      </c>
      <c r="P25" s="273">
        <f t="shared" si="11"/>
        <v>0</v>
      </c>
      <c r="Q25" s="273">
        <f t="shared" si="11"/>
        <v>0</v>
      </c>
      <c r="R25" s="273">
        <f t="shared" si="11"/>
        <v>0</v>
      </c>
      <c r="S25" s="273">
        <f t="shared" si="11"/>
        <v>0</v>
      </c>
      <c r="T25" s="273">
        <f t="shared" si="11"/>
        <v>0</v>
      </c>
      <c r="U25" s="273">
        <f t="shared" si="11"/>
        <v>0</v>
      </c>
      <c r="V25" s="273">
        <f t="shared" si="11"/>
        <v>0</v>
      </c>
      <c r="W25" s="273">
        <f t="shared" si="11"/>
        <v>0</v>
      </c>
      <c r="X25" s="273">
        <f t="shared" si="11"/>
        <v>0</v>
      </c>
      <c r="Y25" s="273">
        <f t="shared" si="11"/>
        <v>0</v>
      </c>
      <c r="Z25" s="273">
        <f t="shared" si="11"/>
        <v>0</v>
      </c>
      <c r="AA25" s="814"/>
      <c r="AB25" s="814"/>
      <c r="AC25" s="814"/>
      <c r="AD25" s="930"/>
      <c r="AE25" s="818"/>
      <c r="AF25" s="818"/>
      <c r="AG25" s="818"/>
      <c r="AH25" s="933"/>
      <c r="AI25" s="929"/>
      <c r="AJ25" s="65" t="s">
        <v>34</v>
      </c>
      <c r="AK25" s="273">
        <f t="shared" ref="AK25:BG25" si="12">(AK$19*AK24)/1000</f>
        <v>0</v>
      </c>
      <c r="AL25" s="273">
        <f t="shared" si="12"/>
        <v>0</v>
      </c>
      <c r="AM25" s="273">
        <f t="shared" si="12"/>
        <v>0</v>
      </c>
      <c r="AN25" s="273">
        <f t="shared" si="12"/>
        <v>0</v>
      </c>
      <c r="AO25" s="273">
        <f t="shared" si="12"/>
        <v>0</v>
      </c>
      <c r="AP25" s="273">
        <f t="shared" si="12"/>
        <v>0</v>
      </c>
      <c r="AQ25" s="273">
        <f t="shared" si="12"/>
        <v>0</v>
      </c>
      <c r="AR25" s="273">
        <f t="shared" si="12"/>
        <v>0</v>
      </c>
      <c r="AS25" s="273">
        <f t="shared" si="12"/>
        <v>3.335</v>
      </c>
      <c r="AT25" s="273">
        <f t="shared" si="12"/>
        <v>0</v>
      </c>
      <c r="AU25" s="273">
        <f t="shared" si="12"/>
        <v>0</v>
      </c>
      <c r="AV25" s="273">
        <f t="shared" si="12"/>
        <v>0</v>
      </c>
      <c r="AW25" s="273">
        <f t="shared" si="12"/>
        <v>0</v>
      </c>
      <c r="AX25" s="273">
        <f t="shared" si="12"/>
        <v>0</v>
      </c>
      <c r="AY25" s="273">
        <f t="shared" si="12"/>
        <v>0</v>
      </c>
      <c r="AZ25" s="273">
        <f t="shared" si="12"/>
        <v>0</v>
      </c>
      <c r="BA25" s="273">
        <f t="shared" si="12"/>
        <v>0</v>
      </c>
      <c r="BB25" s="273">
        <f t="shared" si="12"/>
        <v>0</v>
      </c>
      <c r="BC25" s="273">
        <f t="shared" si="12"/>
        <v>0</v>
      </c>
      <c r="BD25" s="273">
        <f t="shared" si="12"/>
        <v>0</v>
      </c>
      <c r="BE25" s="273">
        <f t="shared" si="12"/>
        <v>0</v>
      </c>
      <c r="BF25" s="273">
        <f t="shared" si="12"/>
        <v>0</v>
      </c>
      <c r="BG25" s="273">
        <f t="shared" si="12"/>
        <v>0</v>
      </c>
      <c r="BH25" s="814"/>
      <c r="BI25" s="814"/>
      <c r="BJ25" s="814"/>
      <c r="BK25" s="816"/>
      <c r="BL25" s="818"/>
      <c r="BM25" s="818"/>
      <c r="BN25" s="818"/>
      <c r="BO25" s="922" t="str">
        <f t="shared" ref="BO25" si="13">A32</f>
        <v>масло раст</v>
      </c>
      <c r="BP25" s="923"/>
      <c r="BQ25" s="924"/>
      <c r="BR25" s="914">
        <f>D33+AK33</f>
        <v>0</v>
      </c>
      <c r="BS25" s="871"/>
      <c r="BT25" s="914"/>
      <c r="BU25" s="914"/>
      <c r="BV25" s="871"/>
      <c r="BW25" s="914">
        <f>K33+AR33</f>
        <v>0</v>
      </c>
      <c r="BX25" s="914">
        <f>L33+AS33</f>
        <v>0.51800000000000002</v>
      </c>
      <c r="BY25" s="914">
        <f>M33+AT33</f>
        <v>0</v>
      </c>
      <c r="BZ25" s="914"/>
      <c r="CA25" s="871"/>
      <c r="CB25" s="871"/>
      <c r="CC25" s="871"/>
      <c r="CD25" s="871"/>
      <c r="CE25" s="914">
        <f>T33+BA33</f>
        <v>0.23200000000000001</v>
      </c>
      <c r="CF25" s="871"/>
      <c r="CG25" s="915">
        <v>0.75</v>
      </c>
    </row>
    <row r="26" spans="1:129" s="55" customFormat="1" ht="18.75" customHeight="1">
      <c r="A26" s="931" t="s">
        <v>5</v>
      </c>
      <c r="B26" s="921"/>
      <c r="C26" s="460" t="s">
        <v>35</v>
      </c>
      <c r="D26" s="461">
        <v>100</v>
      </c>
      <c r="E26" s="462"/>
      <c r="F26" s="462"/>
      <c r="G26" s="462"/>
      <c r="H26" s="463"/>
      <c r="I26" s="461">
        <v>100</v>
      </c>
      <c r="J26" s="463"/>
      <c r="K26" s="461"/>
      <c r="L26" s="462"/>
      <c r="M26" s="462"/>
      <c r="N26" s="462"/>
      <c r="O26" s="462"/>
      <c r="P26" s="462"/>
      <c r="Q26" s="462">
        <v>0</v>
      </c>
      <c r="R26" s="462"/>
      <c r="S26" s="463"/>
      <c r="T26" s="461"/>
      <c r="U26" s="462">
        <v>37.5</v>
      </c>
      <c r="V26" s="462"/>
      <c r="W26" s="463"/>
      <c r="X26" s="461"/>
      <c r="Y26" s="462"/>
      <c r="Z26" s="464"/>
      <c r="AA26" s="814">
        <f>SUM(D27:H27)</f>
        <v>2.2999999999999998</v>
      </c>
      <c r="AB26" s="814">
        <f>SUM(I27:W27)</f>
        <v>3.1629999999999998</v>
      </c>
      <c r="AC26" s="814">
        <f>SUM(AA26+AB26)</f>
        <v>5.4630000000000001</v>
      </c>
      <c r="AD26" s="815">
        <v>40</v>
      </c>
      <c r="AE26" s="817">
        <f>SUM(AA26*AD26)</f>
        <v>92</v>
      </c>
      <c r="AF26" s="817">
        <f>SUM(AB26*AD26)</f>
        <v>126.52</v>
      </c>
      <c r="AG26" s="817">
        <f>SUM(AE26:AF27)</f>
        <v>218.52</v>
      </c>
      <c r="AH26" s="931" t="s">
        <v>5</v>
      </c>
      <c r="AI26" s="921"/>
      <c r="AJ26" s="460" t="s">
        <v>35</v>
      </c>
      <c r="AK26" s="461">
        <v>102.17</v>
      </c>
      <c r="AL26" s="462"/>
      <c r="AM26" s="462"/>
      <c r="AN26" s="462"/>
      <c r="AO26" s="463"/>
      <c r="AP26" s="461">
        <v>150</v>
      </c>
      <c r="AQ26" s="463"/>
      <c r="AR26" s="461"/>
      <c r="AS26" s="462"/>
      <c r="AT26" s="462"/>
      <c r="AU26" s="462"/>
      <c r="AV26" s="462"/>
      <c r="AW26" s="462"/>
      <c r="AX26" s="462">
        <v>0</v>
      </c>
      <c r="AY26" s="462"/>
      <c r="AZ26" s="463"/>
      <c r="BA26" s="461"/>
      <c r="BB26" s="462">
        <v>42.1</v>
      </c>
      <c r="BC26" s="462"/>
      <c r="BD26" s="463"/>
      <c r="BE26" s="461"/>
      <c r="BF26" s="462"/>
      <c r="BG26" s="464"/>
      <c r="BH26" s="814">
        <f>SUM(AK27:AO27)</f>
        <v>4.7</v>
      </c>
      <c r="BI26" s="814">
        <f>SUM(AP27:BD27)</f>
        <v>8.8369999999999997</v>
      </c>
      <c r="BJ26" s="814">
        <f>SUM(BH26+BI26)</f>
        <v>13.537000000000001</v>
      </c>
      <c r="BK26" s="815">
        <f t="shared" ref="BK26" si="14">AD26</f>
        <v>40</v>
      </c>
      <c r="BL26" s="817">
        <f>SUM(BH26*BK26)</f>
        <v>188</v>
      </c>
      <c r="BM26" s="817">
        <f>SUM(BI26*BK26)</f>
        <v>353.48</v>
      </c>
      <c r="BN26" s="817">
        <f>SUM(BL26:BM27)</f>
        <v>541.48</v>
      </c>
      <c r="BO26" s="925"/>
      <c r="BP26" s="926"/>
      <c r="BQ26" s="927"/>
      <c r="BR26" s="871"/>
      <c r="BS26" s="871"/>
      <c r="BT26" s="871"/>
      <c r="BU26" s="871"/>
      <c r="BV26" s="871"/>
      <c r="BW26" s="871"/>
      <c r="BX26" s="871"/>
      <c r="BY26" s="871"/>
      <c r="BZ26" s="871"/>
      <c r="CA26" s="871"/>
      <c r="CB26" s="871"/>
      <c r="CC26" s="871"/>
      <c r="CD26" s="871"/>
      <c r="CE26" s="871"/>
      <c r="CF26" s="871"/>
      <c r="CG26" s="916"/>
      <c r="CH26" s="68"/>
      <c r="CI26" s="68"/>
      <c r="CJ26" s="68"/>
      <c r="CK26" s="68"/>
      <c r="CL26" s="68"/>
      <c r="CM26" s="68"/>
      <c r="CN26" s="68"/>
      <c r="CO26" s="68"/>
      <c r="CP26" s="68"/>
      <c r="CQ26" s="68"/>
      <c r="CR26" s="68"/>
      <c r="CS26" s="68"/>
      <c r="CT26" s="68"/>
      <c r="CU26" s="68"/>
      <c r="CV26" s="68"/>
      <c r="CW26" s="68"/>
      <c r="CX26" s="68"/>
      <c r="DV26" s="68"/>
      <c r="DW26" s="68"/>
      <c r="DX26" s="68"/>
      <c r="DY26" s="68"/>
    </row>
    <row r="27" spans="1:129" ht="18.75" customHeight="1" thickBot="1">
      <c r="A27" s="932"/>
      <c r="B27" s="813"/>
      <c r="C27" s="20" t="s">
        <v>34</v>
      </c>
      <c r="D27" s="76">
        <f t="shared" ref="D27:Z27" si="15">(D$19*D26)/1000</f>
        <v>2.2999999999999998</v>
      </c>
      <c r="E27" s="76">
        <f t="shared" si="15"/>
        <v>0</v>
      </c>
      <c r="F27" s="76">
        <f t="shared" si="15"/>
        <v>0</v>
      </c>
      <c r="G27" s="76">
        <f t="shared" si="15"/>
        <v>0</v>
      </c>
      <c r="H27" s="76">
        <f t="shared" si="15"/>
        <v>0</v>
      </c>
      <c r="I27" s="76">
        <f t="shared" si="15"/>
        <v>2.2999999999999998</v>
      </c>
      <c r="J27" s="76">
        <f t="shared" si="15"/>
        <v>0</v>
      </c>
      <c r="K27" s="76">
        <f t="shared" si="15"/>
        <v>0</v>
      </c>
      <c r="L27" s="76">
        <f t="shared" si="15"/>
        <v>0</v>
      </c>
      <c r="M27" s="76">
        <f t="shared" si="15"/>
        <v>0</v>
      </c>
      <c r="N27" s="76">
        <f t="shared" si="15"/>
        <v>0</v>
      </c>
      <c r="O27" s="76">
        <f t="shared" si="15"/>
        <v>0</v>
      </c>
      <c r="P27" s="76">
        <f t="shared" si="15"/>
        <v>0</v>
      </c>
      <c r="Q27" s="76">
        <f t="shared" si="15"/>
        <v>0</v>
      </c>
      <c r="R27" s="76">
        <f t="shared" si="15"/>
        <v>0</v>
      </c>
      <c r="S27" s="76">
        <f t="shared" si="15"/>
        <v>0</v>
      </c>
      <c r="T27" s="76">
        <f t="shared" si="15"/>
        <v>0</v>
      </c>
      <c r="U27" s="76">
        <f t="shared" si="15"/>
        <v>0.86299999999999999</v>
      </c>
      <c r="V27" s="76">
        <f t="shared" si="15"/>
        <v>0</v>
      </c>
      <c r="W27" s="76">
        <f t="shared" si="15"/>
        <v>0</v>
      </c>
      <c r="X27" s="76">
        <f t="shared" si="15"/>
        <v>0</v>
      </c>
      <c r="Y27" s="76">
        <f t="shared" si="15"/>
        <v>0</v>
      </c>
      <c r="Z27" s="76">
        <f t="shared" si="15"/>
        <v>0</v>
      </c>
      <c r="AA27" s="814"/>
      <c r="AB27" s="814"/>
      <c r="AC27" s="814"/>
      <c r="AD27" s="816"/>
      <c r="AE27" s="818"/>
      <c r="AF27" s="818"/>
      <c r="AG27" s="818"/>
      <c r="AH27" s="932"/>
      <c r="AI27" s="813"/>
      <c r="AJ27" s="20" t="s">
        <v>34</v>
      </c>
      <c r="AK27" s="76">
        <f t="shared" ref="AK27:BG27" si="16">(AK$19*AK26)/1000</f>
        <v>4.7</v>
      </c>
      <c r="AL27" s="76">
        <f t="shared" si="16"/>
        <v>0</v>
      </c>
      <c r="AM27" s="76">
        <f t="shared" si="16"/>
        <v>0</v>
      </c>
      <c r="AN27" s="76">
        <f t="shared" si="16"/>
        <v>0</v>
      </c>
      <c r="AO27" s="76">
        <f t="shared" si="16"/>
        <v>0</v>
      </c>
      <c r="AP27" s="76">
        <f t="shared" si="16"/>
        <v>6.9</v>
      </c>
      <c r="AQ27" s="76">
        <f t="shared" si="16"/>
        <v>0</v>
      </c>
      <c r="AR27" s="76">
        <f t="shared" si="16"/>
        <v>0</v>
      </c>
      <c r="AS27" s="76">
        <f t="shared" si="16"/>
        <v>0</v>
      </c>
      <c r="AT27" s="76">
        <f t="shared" si="16"/>
        <v>0</v>
      </c>
      <c r="AU27" s="76">
        <f t="shared" si="16"/>
        <v>0</v>
      </c>
      <c r="AV27" s="76">
        <f t="shared" si="16"/>
        <v>0</v>
      </c>
      <c r="AW27" s="76">
        <f t="shared" si="16"/>
        <v>0</v>
      </c>
      <c r="AX27" s="76">
        <f t="shared" si="16"/>
        <v>0</v>
      </c>
      <c r="AY27" s="76">
        <f t="shared" si="16"/>
        <v>0</v>
      </c>
      <c r="AZ27" s="76">
        <f t="shared" si="16"/>
        <v>0</v>
      </c>
      <c r="BA27" s="76">
        <f t="shared" si="16"/>
        <v>0</v>
      </c>
      <c r="BB27" s="76">
        <f t="shared" si="16"/>
        <v>1.9370000000000001</v>
      </c>
      <c r="BC27" s="76">
        <f t="shared" si="16"/>
        <v>0</v>
      </c>
      <c r="BD27" s="76">
        <f t="shared" si="16"/>
        <v>0</v>
      </c>
      <c r="BE27" s="76">
        <f t="shared" si="16"/>
        <v>0</v>
      </c>
      <c r="BF27" s="76">
        <f t="shared" si="16"/>
        <v>0</v>
      </c>
      <c r="BG27" s="76">
        <f t="shared" si="16"/>
        <v>0</v>
      </c>
      <c r="BH27" s="814"/>
      <c r="BI27" s="814"/>
      <c r="BJ27" s="814"/>
      <c r="BK27" s="816"/>
      <c r="BL27" s="818"/>
      <c r="BM27" s="818"/>
      <c r="BN27" s="818"/>
      <c r="BO27" s="922" t="str">
        <f t="shared" ref="BO27" si="17">A34</f>
        <v>сахар</v>
      </c>
      <c r="BP27" s="923"/>
      <c r="BQ27" s="924"/>
      <c r="BR27" s="914">
        <f>D35+AK35</f>
        <v>0.19800000000000001</v>
      </c>
      <c r="BS27" s="871"/>
      <c r="BT27" s="914">
        <f>F35+AM35</f>
        <v>0.32200000000000001</v>
      </c>
      <c r="BU27" s="871"/>
      <c r="BV27" s="871"/>
      <c r="BW27" s="914">
        <f>K35+AR35</f>
        <v>0</v>
      </c>
      <c r="BX27" s="914"/>
      <c r="BY27" s="914"/>
      <c r="BZ27" s="914">
        <f>N35+AU35</f>
        <v>2.8000000000000001E-2</v>
      </c>
      <c r="CA27" s="871"/>
      <c r="CB27" s="871"/>
      <c r="CC27" s="871">
        <v>0.34499999999999997</v>
      </c>
      <c r="CD27" s="871"/>
      <c r="CE27" s="914">
        <f>T35+BA35</f>
        <v>0.111</v>
      </c>
      <c r="CF27" s="914">
        <v>0.34100000000000003</v>
      </c>
      <c r="CG27" s="915">
        <v>1.349</v>
      </c>
      <c r="CH27" s="21"/>
      <c r="CI27" s="21"/>
      <c r="CJ27" s="21"/>
      <c r="CK27" s="21"/>
      <c r="CL27" s="21"/>
      <c r="CM27" s="21"/>
      <c r="CN27" s="21"/>
      <c r="CO27" s="21"/>
      <c r="CP27" s="21"/>
      <c r="CQ27" s="21"/>
      <c r="CR27" s="21"/>
      <c r="CS27" s="21"/>
      <c r="CT27" s="21"/>
      <c r="CU27" s="21"/>
      <c r="CV27" s="21"/>
      <c r="CW27" s="21"/>
      <c r="CX27" s="21"/>
      <c r="DV27" s="21"/>
      <c r="DW27" s="21"/>
      <c r="DX27" s="21"/>
      <c r="DY27" s="21"/>
    </row>
    <row r="28" spans="1:129" s="55" customFormat="1" ht="18.75" customHeight="1">
      <c r="A28" s="931" t="s">
        <v>305</v>
      </c>
      <c r="B28" s="921"/>
      <c r="C28" s="460" t="s">
        <v>35</v>
      </c>
      <c r="D28" s="461"/>
      <c r="E28" s="462"/>
      <c r="F28" s="462">
        <v>150</v>
      </c>
      <c r="G28" s="462"/>
      <c r="H28" s="463"/>
      <c r="I28" s="461"/>
      <c r="J28" s="463"/>
      <c r="K28" s="461">
        <v>105</v>
      </c>
      <c r="L28" s="462">
        <v>6</v>
      </c>
      <c r="M28" s="462"/>
      <c r="N28" s="462"/>
      <c r="O28" s="462"/>
      <c r="P28" s="462"/>
      <c r="Q28" s="462">
        <v>0</v>
      </c>
      <c r="R28" s="462"/>
      <c r="S28" s="463"/>
      <c r="T28" s="461"/>
      <c r="U28" s="462">
        <v>112.5</v>
      </c>
      <c r="V28" s="462"/>
      <c r="W28" s="463"/>
      <c r="X28" s="461"/>
      <c r="Y28" s="462"/>
      <c r="Z28" s="464"/>
      <c r="AA28" s="814">
        <f>SUM(D29:H29)</f>
        <v>3.45</v>
      </c>
      <c r="AB28" s="814">
        <f>SUM(I29:W29)</f>
        <v>5.141</v>
      </c>
      <c r="AC28" s="814">
        <f>SUM(AA28+AB28)</f>
        <v>8.5909999999999993</v>
      </c>
      <c r="AD28" s="815"/>
      <c r="AE28" s="817">
        <f>SUM(AA28*AD28)</f>
        <v>0</v>
      </c>
      <c r="AF28" s="817">
        <f>SUM(AB28*AD28)</f>
        <v>0</v>
      </c>
      <c r="AG28" s="817">
        <f>SUM(AE28:AF29)</f>
        <v>0</v>
      </c>
      <c r="AH28" s="931" t="s">
        <v>305</v>
      </c>
      <c r="AI28" s="921"/>
      <c r="AJ28" s="460" t="s">
        <v>35</v>
      </c>
      <c r="AK28" s="461"/>
      <c r="AL28" s="462"/>
      <c r="AM28" s="462">
        <v>180</v>
      </c>
      <c r="AN28" s="462"/>
      <c r="AO28" s="463"/>
      <c r="AP28" s="461"/>
      <c r="AQ28" s="463"/>
      <c r="AR28" s="461">
        <v>175</v>
      </c>
      <c r="AS28" s="462"/>
      <c r="AT28" s="462"/>
      <c r="AU28" s="462"/>
      <c r="AV28" s="462"/>
      <c r="AW28" s="462"/>
      <c r="AX28" s="462">
        <v>0</v>
      </c>
      <c r="AY28" s="462"/>
      <c r="AZ28" s="463"/>
      <c r="BA28" s="461"/>
      <c r="BB28" s="462">
        <v>135</v>
      </c>
      <c r="BC28" s="462"/>
      <c r="BD28" s="463"/>
      <c r="BE28" s="461"/>
      <c r="BF28" s="462"/>
      <c r="BG28" s="464"/>
      <c r="BH28" s="814">
        <f>SUM(AK29:AO29)</f>
        <v>8.2799999999999994</v>
      </c>
      <c r="BI28" s="814">
        <f>SUM(AP29:BD29)</f>
        <v>14.26</v>
      </c>
      <c r="BJ28" s="814">
        <f>SUM(BH28+BI28)</f>
        <v>22.54</v>
      </c>
      <c r="BK28" s="815">
        <f t="shared" ref="BK28" si="18">AD28</f>
        <v>0</v>
      </c>
      <c r="BL28" s="817">
        <f>SUM(BH28*BK28)</f>
        <v>0</v>
      </c>
      <c r="BM28" s="817">
        <f>SUM(BI28*BK28)</f>
        <v>0</v>
      </c>
      <c r="BN28" s="817">
        <f>SUM(BL28:BM29)</f>
        <v>0</v>
      </c>
      <c r="BO28" s="925"/>
      <c r="BP28" s="926"/>
      <c r="BQ28" s="927"/>
      <c r="BR28" s="871"/>
      <c r="BS28" s="871"/>
      <c r="BT28" s="871"/>
      <c r="BU28" s="871"/>
      <c r="BV28" s="871"/>
      <c r="BW28" s="871"/>
      <c r="BX28" s="871"/>
      <c r="BY28" s="871"/>
      <c r="BZ28" s="871"/>
      <c r="CA28" s="871"/>
      <c r="CB28" s="871"/>
      <c r="CC28" s="871"/>
      <c r="CD28" s="871"/>
      <c r="CE28" s="871"/>
      <c r="CF28" s="871"/>
      <c r="CG28" s="916"/>
      <c r="CH28" s="68"/>
      <c r="CI28" s="68"/>
      <c r="CJ28" s="68"/>
      <c r="CK28" s="68"/>
      <c r="CL28" s="68"/>
      <c r="CM28" s="68"/>
      <c r="CN28" s="68"/>
      <c r="CO28" s="68"/>
      <c r="CP28" s="68"/>
      <c r="CQ28" s="68"/>
      <c r="CR28" s="68"/>
      <c r="CS28" s="68"/>
      <c r="CT28" s="68"/>
      <c r="CU28" s="68"/>
      <c r="CV28" s="68"/>
      <c r="CW28" s="68"/>
      <c r="CX28" s="68"/>
      <c r="DV28" s="68"/>
      <c r="DW28" s="68"/>
      <c r="DX28" s="68"/>
      <c r="DY28" s="68"/>
    </row>
    <row r="29" spans="1:129" ht="18.75" customHeight="1" thickBot="1">
      <c r="A29" s="932"/>
      <c r="B29" s="813"/>
      <c r="C29" s="20" t="s">
        <v>34</v>
      </c>
      <c r="D29" s="76">
        <f t="shared" ref="D29:Z29" si="19">(D$19*D28)/1000</f>
        <v>0</v>
      </c>
      <c r="E29" s="76">
        <f t="shared" si="19"/>
        <v>0</v>
      </c>
      <c r="F29" s="76">
        <f t="shared" si="19"/>
        <v>3.45</v>
      </c>
      <c r="G29" s="76">
        <f t="shared" si="19"/>
        <v>0</v>
      </c>
      <c r="H29" s="76">
        <f t="shared" si="19"/>
        <v>0</v>
      </c>
      <c r="I29" s="76">
        <f t="shared" si="19"/>
        <v>0</v>
      </c>
      <c r="J29" s="76">
        <f t="shared" si="19"/>
        <v>0</v>
      </c>
      <c r="K29" s="76">
        <f t="shared" si="19"/>
        <v>2.415</v>
      </c>
      <c r="L29" s="76">
        <f t="shared" si="19"/>
        <v>0.13800000000000001</v>
      </c>
      <c r="M29" s="76">
        <f t="shared" si="19"/>
        <v>0</v>
      </c>
      <c r="N29" s="76">
        <f t="shared" si="19"/>
        <v>0</v>
      </c>
      <c r="O29" s="76">
        <f t="shared" si="19"/>
        <v>0</v>
      </c>
      <c r="P29" s="76">
        <f t="shared" si="19"/>
        <v>0</v>
      </c>
      <c r="Q29" s="76">
        <f t="shared" si="19"/>
        <v>0</v>
      </c>
      <c r="R29" s="76">
        <f t="shared" si="19"/>
        <v>0</v>
      </c>
      <c r="S29" s="76">
        <f t="shared" si="19"/>
        <v>0</v>
      </c>
      <c r="T29" s="76">
        <f t="shared" si="19"/>
        <v>0</v>
      </c>
      <c r="U29" s="76">
        <f t="shared" si="19"/>
        <v>2.5880000000000001</v>
      </c>
      <c r="V29" s="76">
        <f t="shared" si="19"/>
        <v>0</v>
      </c>
      <c r="W29" s="76">
        <f t="shared" si="19"/>
        <v>0</v>
      </c>
      <c r="X29" s="76">
        <f t="shared" si="19"/>
        <v>0</v>
      </c>
      <c r="Y29" s="76">
        <f t="shared" si="19"/>
        <v>0</v>
      </c>
      <c r="Z29" s="76">
        <f t="shared" si="19"/>
        <v>0</v>
      </c>
      <c r="AA29" s="814"/>
      <c r="AB29" s="814"/>
      <c r="AC29" s="814"/>
      <c r="AD29" s="816"/>
      <c r="AE29" s="818"/>
      <c r="AF29" s="818"/>
      <c r="AG29" s="818"/>
      <c r="AH29" s="932"/>
      <c r="AI29" s="813"/>
      <c r="AJ29" s="20" t="s">
        <v>34</v>
      </c>
      <c r="AK29" s="76">
        <f t="shared" ref="AK29:BG29" si="20">(AK$19*AK28)/1000</f>
        <v>0</v>
      </c>
      <c r="AL29" s="76">
        <f t="shared" si="20"/>
        <v>0</v>
      </c>
      <c r="AM29" s="76">
        <f t="shared" si="20"/>
        <v>8.2799999999999994</v>
      </c>
      <c r="AN29" s="76">
        <f t="shared" si="20"/>
        <v>0</v>
      </c>
      <c r="AO29" s="76">
        <f t="shared" si="20"/>
        <v>0</v>
      </c>
      <c r="AP29" s="76">
        <f t="shared" si="20"/>
        <v>0</v>
      </c>
      <c r="AQ29" s="76">
        <f t="shared" si="20"/>
        <v>0</v>
      </c>
      <c r="AR29" s="76">
        <f t="shared" si="20"/>
        <v>8.0500000000000007</v>
      </c>
      <c r="AS29" s="76">
        <f t="shared" si="20"/>
        <v>0</v>
      </c>
      <c r="AT29" s="76">
        <f t="shared" si="20"/>
        <v>0</v>
      </c>
      <c r="AU29" s="76">
        <f t="shared" si="20"/>
        <v>0</v>
      </c>
      <c r="AV29" s="76">
        <f t="shared" si="20"/>
        <v>0</v>
      </c>
      <c r="AW29" s="76">
        <f t="shared" si="20"/>
        <v>0</v>
      </c>
      <c r="AX29" s="76">
        <f t="shared" si="20"/>
        <v>0</v>
      </c>
      <c r="AY29" s="76">
        <f t="shared" si="20"/>
        <v>0</v>
      </c>
      <c r="AZ29" s="76">
        <f t="shared" si="20"/>
        <v>0</v>
      </c>
      <c r="BA29" s="76">
        <f t="shared" si="20"/>
        <v>0</v>
      </c>
      <c r="BB29" s="76">
        <f t="shared" si="20"/>
        <v>6.21</v>
      </c>
      <c r="BC29" s="76">
        <f t="shared" si="20"/>
        <v>0</v>
      </c>
      <c r="BD29" s="76">
        <f t="shared" si="20"/>
        <v>0</v>
      </c>
      <c r="BE29" s="76">
        <f t="shared" si="20"/>
        <v>0</v>
      </c>
      <c r="BF29" s="76">
        <f t="shared" si="20"/>
        <v>0</v>
      </c>
      <c r="BG29" s="76">
        <f t="shared" si="20"/>
        <v>0</v>
      </c>
      <c r="BH29" s="814"/>
      <c r="BI29" s="814"/>
      <c r="BJ29" s="814"/>
      <c r="BK29" s="816"/>
      <c r="BL29" s="818"/>
      <c r="BM29" s="818"/>
      <c r="BN29" s="818"/>
      <c r="BO29" s="922" t="str">
        <f t="shared" ref="BO29" si="21">A36</f>
        <v>соль</v>
      </c>
      <c r="BP29" s="923"/>
      <c r="BQ29" s="924"/>
      <c r="BR29" s="914">
        <f>D37+AK37</f>
        <v>0.04</v>
      </c>
      <c r="BS29" s="914"/>
      <c r="BT29" s="914">
        <f>F37+AM37</f>
        <v>0</v>
      </c>
      <c r="BU29" s="871"/>
      <c r="BV29" s="871"/>
      <c r="BW29" s="914">
        <f>K37+AR37</f>
        <v>8.3000000000000004E-2</v>
      </c>
      <c r="BX29" s="914">
        <f>L37+AS37</f>
        <v>4.4999999999999998E-2</v>
      </c>
      <c r="BY29" s="914">
        <f>M37+AT37</f>
        <v>6.2E-2</v>
      </c>
      <c r="BZ29" s="871"/>
      <c r="CA29" s="914">
        <f>O37+AV37</f>
        <v>0</v>
      </c>
      <c r="CB29" s="871"/>
      <c r="CC29" s="914"/>
      <c r="CD29" s="871"/>
      <c r="CE29" s="914">
        <f>T37+BA37</f>
        <v>2.7E-2</v>
      </c>
      <c r="CF29" s="914"/>
      <c r="CG29" s="915">
        <v>0.25700000000000001</v>
      </c>
      <c r="CH29" s="21"/>
      <c r="CI29" s="21"/>
      <c r="CJ29" s="21"/>
      <c r="CK29" s="21"/>
      <c r="CL29" s="21"/>
      <c r="CM29" s="21"/>
      <c r="CN29" s="21"/>
      <c r="CO29" s="21"/>
      <c r="CP29" s="21"/>
      <c r="CQ29" s="21"/>
      <c r="CR29" s="21"/>
      <c r="CS29" s="21"/>
      <c r="CT29" s="21"/>
      <c r="CU29" s="21"/>
      <c r="CV29" s="21"/>
      <c r="CW29" s="21"/>
      <c r="CX29" s="21"/>
      <c r="DV29" s="21"/>
      <c r="DW29" s="21"/>
      <c r="DX29" s="21"/>
      <c r="DY29" s="21"/>
    </row>
    <row r="30" spans="1:129" s="55" customFormat="1" ht="18.75" customHeight="1">
      <c r="A30" s="932" t="s">
        <v>3</v>
      </c>
      <c r="B30" s="813"/>
      <c r="C30" s="64" t="s">
        <v>35</v>
      </c>
      <c r="D30" s="62"/>
      <c r="E30" s="517">
        <v>5</v>
      </c>
      <c r="F30" s="517"/>
      <c r="G30" s="517"/>
      <c r="H30" s="63"/>
      <c r="I30" s="62"/>
      <c r="J30" s="63"/>
      <c r="K30" s="62">
        <v>2</v>
      </c>
      <c r="L30" s="517"/>
      <c r="M30" s="517">
        <v>3</v>
      </c>
      <c r="N30" s="517">
        <v>0.6</v>
      </c>
      <c r="O30" s="517"/>
      <c r="P30" s="517"/>
      <c r="Q30" s="517">
        <v>0</v>
      </c>
      <c r="R30" s="517"/>
      <c r="S30" s="63"/>
      <c r="T30" s="62"/>
      <c r="U30" s="517"/>
      <c r="V30" s="517"/>
      <c r="W30" s="63"/>
      <c r="X30" s="62"/>
      <c r="Y30" s="517"/>
      <c r="Z30" s="60"/>
      <c r="AA30" s="814">
        <f>SUM(D31:H31)</f>
        <v>0.115</v>
      </c>
      <c r="AB30" s="814">
        <f>SUM(I31:W31)</f>
        <v>0.129</v>
      </c>
      <c r="AC30" s="814">
        <f>SUM(AA30+AB30)</f>
        <v>0.24399999999999999</v>
      </c>
      <c r="AD30" s="934">
        <v>400</v>
      </c>
      <c r="AE30" s="817">
        <f>SUM(AA30*AD30)</f>
        <v>46</v>
      </c>
      <c r="AF30" s="817">
        <f>SUM(AB30*AD30)</f>
        <v>51.6</v>
      </c>
      <c r="AG30" s="817">
        <f>SUM(AE30:AF31)</f>
        <v>97.6</v>
      </c>
      <c r="AH30" s="932" t="s">
        <v>3</v>
      </c>
      <c r="AI30" s="813"/>
      <c r="AJ30" s="64" t="s">
        <v>35</v>
      </c>
      <c r="AK30" s="62"/>
      <c r="AL30" s="517">
        <v>10</v>
      </c>
      <c r="AM30" s="517"/>
      <c r="AN30" s="517"/>
      <c r="AO30" s="63"/>
      <c r="AP30" s="62"/>
      <c r="AQ30" s="63"/>
      <c r="AR30" s="62">
        <v>3.3</v>
      </c>
      <c r="AS30" s="517"/>
      <c r="AT30" s="517">
        <v>3</v>
      </c>
      <c r="AU30" s="517">
        <v>1.21</v>
      </c>
      <c r="AV30" s="517"/>
      <c r="AW30" s="517"/>
      <c r="AX30" s="517">
        <v>0</v>
      </c>
      <c r="AY30" s="517"/>
      <c r="AZ30" s="63"/>
      <c r="BA30" s="62"/>
      <c r="BB30" s="517"/>
      <c r="BC30" s="517"/>
      <c r="BD30" s="63"/>
      <c r="BE30" s="62"/>
      <c r="BF30" s="517"/>
      <c r="BG30" s="60"/>
      <c r="BH30" s="814">
        <f>SUM(AK31:AO31)</f>
        <v>0.46</v>
      </c>
      <c r="BI30" s="814">
        <f>SUM(AP31:BD31)</f>
        <v>0.34599999999999997</v>
      </c>
      <c r="BJ30" s="814">
        <f>SUM(BH30+BI30)</f>
        <v>0.80600000000000005</v>
      </c>
      <c r="BK30" s="815">
        <f t="shared" ref="BK30" si="22">AD30</f>
        <v>400</v>
      </c>
      <c r="BL30" s="817">
        <f>SUM(BH30*BK30)</f>
        <v>184</v>
      </c>
      <c r="BM30" s="817">
        <f>SUM(BI30*BK30)</f>
        <v>138.4</v>
      </c>
      <c r="BN30" s="817">
        <f>SUM(BL30:BM31)</f>
        <v>322.39999999999998</v>
      </c>
      <c r="BO30" s="925"/>
      <c r="BP30" s="926"/>
      <c r="BQ30" s="927"/>
      <c r="BR30" s="871"/>
      <c r="BS30" s="871"/>
      <c r="BT30" s="871"/>
      <c r="BU30" s="871"/>
      <c r="BV30" s="871"/>
      <c r="BW30" s="871"/>
      <c r="BX30" s="871"/>
      <c r="BY30" s="871"/>
      <c r="BZ30" s="871"/>
      <c r="CA30" s="871"/>
      <c r="CB30" s="871"/>
      <c r="CC30" s="871"/>
      <c r="CD30" s="871"/>
      <c r="CE30" s="871"/>
      <c r="CF30" s="871"/>
      <c r="CG30" s="916"/>
    </row>
    <row r="31" spans="1:129" ht="18.75" customHeight="1" thickBot="1">
      <c r="A31" s="933"/>
      <c r="B31" s="929"/>
      <c r="C31" s="65" t="s">
        <v>34</v>
      </c>
      <c r="D31" s="273">
        <f t="shared" ref="D31:Z31" si="23">(D$19*D30)/1000</f>
        <v>0</v>
      </c>
      <c r="E31" s="273">
        <f t="shared" si="23"/>
        <v>0.115</v>
      </c>
      <c r="F31" s="273">
        <f t="shared" si="23"/>
        <v>0</v>
      </c>
      <c r="G31" s="273">
        <f t="shared" si="23"/>
        <v>0</v>
      </c>
      <c r="H31" s="273">
        <f t="shared" si="23"/>
        <v>0</v>
      </c>
      <c r="I31" s="273">
        <f t="shared" si="23"/>
        <v>0</v>
      </c>
      <c r="J31" s="273">
        <f t="shared" si="23"/>
        <v>0</v>
      </c>
      <c r="K31" s="273">
        <f t="shared" si="23"/>
        <v>4.5999999999999999E-2</v>
      </c>
      <c r="L31" s="273">
        <f t="shared" si="23"/>
        <v>0</v>
      </c>
      <c r="M31" s="273">
        <f t="shared" si="23"/>
        <v>6.9000000000000006E-2</v>
      </c>
      <c r="N31" s="273">
        <f t="shared" si="23"/>
        <v>1.4E-2</v>
      </c>
      <c r="O31" s="273">
        <f t="shared" si="23"/>
        <v>0</v>
      </c>
      <c r="P31" s="273">
        <f t="shared" si="23"/>
        <v>0</v>
      </c>
      <c r="Q31" s="273">
        <f t="shared" si="23"/>
        <v>0</v>
      </c>
      <c r="R31" s="273">
        <f t="shared" si="23"/>
        <v>0</v>
      </c>
      <c r="S31" s="273">
        <f t="shared" si="23"/>
        <v>0</v>
      </c>
      <c r="T31" s="273">
        <f t="shared" si="23"/>
        <v>0</v>
      </c>
      <c r="U31" s="273">
        <f t="shared" si="23"/>
        <v>0</v>
      </c>
      <c r="V31" s="273">
        <f t="shared" si="23"/>
        <v>0</v>
      </c>
      <c r="W31" s="273">
        <f t="shared" si="23"/>
        <v>0</v>
      </c>
      <c r="X31" s="273">
        <f t="shared" si="23"/>
        <v>0</v>
      </c>
      <c r="Y31" s="273">
        <f t="shared" si="23"/>
        <v>0</v>
      </c>
      <c r="Z31" s="273">
        <f t="shared" si="23"/>
        <v>0</v>
      </c>
      <c r="AA31" s="814"/>
      <c r="AB31" s="814"/>
      <c r="AC31" s="814"/>
      <c r="AD31" s="935"/>
      <c r="AE31" s="818"/>
      <c r="AF31" s="818"/>
      <c r="AG31" s="818"/>
      <c r="AH31" s="933"/>
      <c r="AI31" s="929"/>
      <c r="AJ31" s="65" t="s">
        <v>34</v>
      </c>
      <c r="AK31" s="273">
        <f t="shared" ref="AK31:BG31" si="24">(AK$19*AK30)/1000</f>
        <v>0</v>
      </c>
      <c r="AL31" s="273">
        <f t="shared" si="24"/>
        <v>0.46</v>
      </c>
      <c r="AM31" s="273">
        <f t="shared" si="24"/>
        <v>0</v>
      </c>
      <c r="AN31" s="273">
        <f t="shared" si="24"/>
        <v>0</v>
      </c>
      <c r="AO31" s="273">
        <f t="shared" si="24"/>
        <v>0</v>
      </c>
      <c r="AP31" s="273">
        <f t="shared" si="24"/>
        <v>0</v>
      </c>
      <c r="AQ31" s="273">
        <f t="shared" si="24"/>
        <v>0</v>
      </c>
      <c r="AR31" s="273">
        <f t="shared" si="24"/>
        <v>0.152</v>
      </c>
      <c r="AS31" s="273">
        <f t="shared" si="24"/>
        <v>0</v>
      </c>
      <c r="AT31" s="273">
        <f t="shared" si="24"/>
        <v>0.13800000000000001</v>
      </c>
      <c r="AU31" s="273">
        <f t="shared" si="24"/>
        <v>5.6000000000000001E-2</v>
      </c>
      <c r="AV31" s="273">
        <f t="shared" si="24"/>
        <v>0</v>
      </c>
      <c r="AW31" s="273">
        <f t="shared" si="24"/>
        <v>0</v>
      </c>
      <c r="AX31" s="273">
        <f t="shared" si="24"/>
        <v>0</v>
      </c>
      <c r="AY31" s="273">
        <f t="shared" si="24"/>
        <v>0</v>
      </c>
      <c r="AZ31" s="273">
        <f t="shared" si="24"/>
        <v>0</v>
      </c>
      <c r="BA31" s="273">
        <f t="shared" si="24"/>
        <v>0</v>
      </c>
      <c r="BB31" s="273">
        <f t="shared" si="24"/>
        <v>0</v>
      </c>
      <c r="BC31" s="273">
        <f t="shared" si="24"/>
        <v>0</v>
      </c>
      <c r="BD31" s="273">
        <f t="shared" si="24"/>
        <v>0</v>
      </c>
      <c r="BE31" s="273">
        <f t="shared" si="24"/>
        <v>0</v>
      </c>
      <c r="BF31" s="273">
        <f t="shared" si="24"/>
        <v>0</v>
      </c>
      <c r="BG31" s="273">
        <f t="shared" si="24"/>
        <v>0</v>
      </c>
      <c r="BH31" s="814"/>
      <c r="BI31" s="814"/>
      <c r="BJ31" s="814"/>
      <c r="BK31" s="816"/>
      <c r="BL31" s="818"/>
      <c r="BM31" s="818"/>
      <c r="BN31" s="818"/>
      <c r="BO31" s="922" t="str">
        <f t="shared" ref="BO31" si="25">A38</f>
        <v>чай</v>
      </c>
      <c r="BP31" s="923"/>
      <c r="BQ31" s="924"/>
      <c r="BR31" s="914">
        <f>D39+AK39</f>
        <v>0</v>
      </c>
      <c r="BS31" s="871"/>
      <c r="BT31" s="914">
        <f>F39+AM39</f>
        <v>6.9000000000000006E-2</v>
      </c>
      <c r="BU31" s="871"/>
      <c r="BV31" s="871"/>
      <c r="BW31" s="914">
        <f>K39+AR39</f>
        <v>0</v>
      </c>
      <c r="BX31" s="914">
        <f>L39+AS39</f>
        <v>0</v>
      </c>
      <c r="BY31" s="914">
        <f>M39+AT39</f>
        <v>0</v>
      </c>
      <c r="BZ31" s="914"/>
      <c r="CA31" s="871"/>
      <c r="CB31" s="871"/>
      <c r="CC31" s="871"/>
      <c r="CD31" s="871"/>
      <c r="CE31" s="914">
        <f>T39+BA39</f>
        <v>0</v>
      </c>
      <c r="CF31" s="914">
        <f>U39+BB39</f>
        <v>6.9000000000000006E-2</v>
      </c>
      <c r="CG31" s="915">
        <v>0.13800000000000001</v>
      </c>
      <c r="CH31" s="21"/>
      <c r="CI31" s="21"/>
      <c r="CJ31" s="21"/>
      <c r="CK31" s="21"/>
      <c r="CL31" s="21"/>
      <c r="CM31" s="21"/>
      <c r="CN31" s="21"/>
      <c r="CO31" s="21"/>
      <c r="CP31" s="21"/>
      <c r="CQ31" s="21"/>
      <c r="CR31" s="21"/>
      <c r="CS31" s="21"/>
      <c r="CT31" s="21"/>
      <c r="CU31" s="21"/>
      <c r="CV31" s="21"/>
      <c r="CW31" s="21"/>
      <c r="CX31" s="21"/>
      <c r="DV31" s="21"/>
      <c r="DW31" s="21"/>
      <c r="DX31" s="21"/>
      <c r="DY31" s="21"/>
    </row>
    <row r="32" spans="1:129" s="55" customFormat="1" ht="18.75" customHeight="1">
      <c r="A32" s="932" t="s">
        <v>81</v>
      </c>
      <c r="B32" s="813"/>
      <c r="C32" s="64" t="s">
        <v>35</v>
      </c>
      <c r="D32" s="62"/>
      <c r="E32" s="517">
        <v>0</v>
      </c>
      <c r="F32" s="517"/>
      <c r="G32" s="517"/>
      <c r="H32" s="63"/>
      <c r="I32" s="62"/>
      <c r="J32" s="63"/>
      <c r="K32" s="62"/>
      <c r="L32" s="517">
        <v>7.5</v>
      </c>
      <c r="M32" s="517"/>
      <c r="N32" s="517"/>
      <c r="O32" s="517">
        <v>0</v>
      </c>
      <c r="P32" s="517">
        <v>0</v>
      </c>
      <c r="Q32" s="517">
        <v>0</v>
      </c>
      <c r="R32" s="517"/>
      <c r="S32" s="63"/>
      <c r="T32" s="62">
        <v>3.3</v>
      </c>
      <c r="U32" s="517"/>
      <c r="V32" s="517"/>
      <c r="W32" s="63"/>
      <c r="X32" s="62"/>
      <c r="Y32" s="517"/>
      <c r="Z32" s="60"/>
      <c r="AA32" s="814">
        <f>SUM(D33:H33)</f>
        <v>0</v>
      </c>
      <c r="AB32" s="814">
        <f>SUM(I33:W33)</f>
        <v>0.249</v>
      </c>
      <c r="AC32" s="814">
        <f>SUM(AA32+AB32)</f>
        <v>0.249</v>
      </c>
      <c r="AD32" s="816">
        <v>105</v>
      </c>
      <c r="AE32" s="817">
        <f>SUM(AA32*AD32)</f>
        <v>0</v>
      </c>
      <c r="AF32" s="817">
        <f>SUM(AB32*AD32)</f>
        <v>26.15</v>
      </c>
      <c r="AG32" s="817">
        <f>SUM(AE32:AF33)</f>
        <v>26.15</v>
      </c>
      <c r="AH32" s="932" t="s">
        <v>81</v>
      </c>
      <c r="AI32" s="813"/>
      <c r="AJ32" s="64" t="s">
        <v>35</v>
      </c>
      <c r="AK32" s="62"/>
      <c r="AL32" s="517">
        <v>0</v>
      </c>
      <c r="AM32" s="517"/>
      <c r="AN32" s="517"/>
      <c r="AO32" s="63"/>
      <c r="AP32" s="62"/>
      <c r="AQ32" s="63"/>
      <c r="AR32" s="62"/>
      <c r="AS32" s="517">
        <v>7.5</v>
      </c>
      <c r="AT32" s="517"/>
      <c r="AU32" s="517"/>
      <c r="AV32" s="517">
        <v>0</v>
      </c>
      <c r="AW32" s="517">
        <v>0</v>
      </c>
      <c r="AX32" s="517">
        <v>0</v>
      </c>
      <c r="AY32" s="517"/>
      <c r="AZ32" s="63"/>
      <c r="BA32" s="62">
        <v>3.39</v>
      </c>
      <c r="BB32" s="517"/>
      <c r="BC32" s="517"/>
      <c r="BD32" s="63"/>
      <c r="BE32" s="62"/>
      <c r="BF32" s="517"/>
      <c r="BG32" s="60"/>
      <c r="BH32" s="814">
        <f>SUM(AK33:AO33)</f>
        <v>0</v>
      </c>
      <c r="BI32" s="814">
        <f>SUM(AP33:BD33)</f>
        <v>0.501</v>
      </c>
      <c r="BJ32" s="814">
        <f>SUM(BH32+BI32)</f>
        <v>0.501</v>
      </c>
      <c r="BK32" s="815">
        <f t="shared" ref="BK32" si="26">AD32</f>
        <v>105</v>
      </c>
      <c r="BL32" s="817">
        <f>SUM(BH32*BK32)</f>
        <v>0</v>
      </c>
      <c r="BM32" s="817">
        <f>SUM(BI32*BK32)</f>
        <v>52.61</v>
      </c>
      <c r="BN32" s="817">
        <f>SUM(BL32:BM33)</f>
        <v>52.61</v>
      </c>
      <c r="BO32" s="925"/>
      <c r="BP32" s="926"/>
      <c r="BQ32" s="927"/>
      <c r="BR32" s="871"/>
      <c r="BS32" s="871"/>
      <c r="BT32" s="871"/>
      <c r="BU32" s="871"/>
      <c r="BV32" s="871"/>
      <c r="BW32" s="871"/>
      <c r="BX32" s="871"/>
      <c r="BY32" s="871"/>
      <c r="BZ32" s="871"/>
      <c r="CA32" s="871"/>
      <c r="CB32" s="871"/>
      <c r="CC32" s="871"/>
      <c r="CD32" s="871"/>
      <c r="CE32" s="871"/>
      <c r="CF32" s="871"/>
      <c r="CG32" s="916"/>
    </row>
    <row r="33" spans="1:127" ht="18.75" customHeight="1" thickBot="1">
      <c r="A33" s="932"/>
      <c r="B33" s="813"/>
      <c r="C33" s="20" t="s">
        <v>34</v>
      </c>
      <c r="D33" s="76">
        <f t="shared" ref="D33:Z33" si="27">(D$19*D32)/1000</f>
        <v>0</v>
      </c>
      <c r="E33" s="76">
        <f t="shared" si="27"/>
        <v>0</v>
      </c>
      <c r="F33" s="76">
        <f t="shared" si="27"/>
        <v>0</v>
      </c>
      <c r="G33" s="76">
        <f t="shared" si="27"/>
        <v>0</v>
      </c>
      <c r="H33" s="76">
        <f t="shared" si="27"/>
        <v>0</v>
      </c>
      <c r="I33" s="76">
        <f t="shared" si="27"/>
        <v>0</v>
      </c>
      <c r="J33" s="76">
        <f t="shared" si="27"/>
        <v>0</v>
      </c>
      <c r="K33" s="76">
        <f t="shared" si="27"/>
        <v>0</v>
      </c>
      <c r="L33" s="76">
        <f t="shared" si="27"/>
        <v>0.17299999999999999</v>
      </c>
      <c r="M33" s="76">
        <f t="shared" si="27"/>
        <v>0</v>
      </c>
      <c r="N33" s="76">
        <f t="shared" si="27"/>
        <v>0</v>
      </c>
      <c r="O33" s="76">
        <f t="shared" si="27"/>
        <v>0</v>
      </c>
      <c r="P33" s="76">
        <f t="shared" si="27"/>
        <v>0</v>
      </c>
      <c r="Q33" s="76">
        <f t="shared" si="27"/>
        <v>0</v>
      </c>
      <c r="R33" s="76">
        <f t="shared" si="27"/>
        <v>0</v>
      </c>
      <c r="S33" s="76">
        <f t="shared" si="27"/>
        <v>0</v>
      </c>
      <c r="T33" s="76">
        <f t="shared" si="27"/>
        <v>7.5999999999999998E-2</v>
      </c>
      <c r="U33" s="76">
        <f t="shared" si="27"/>
        <v>0</v>
      </c>
      <c r="V33" s="76">
        <f t="shared" si="27"/>
        <v>0</v>
      </c>
      <c r="W33" s="76">
        <f t="shared" si="27"/>
        <v>0</v>
      </c>
      <c r="X33" s="76">
        <f t="shared" si="27"/>
        <v>0</v>
      </c>
      <c r="Y33" s="76">
        <f t="shared" si="27"/>
        <v>0</v>
      </c>
      <c r="Z33" s="76">
        <f t="shared" si="27"/>
        <v>0</v>
      </c>
      <c r="AA33" s="814"/>
      <c r="AB33" s="814"/>
      <c r="AC33" s="814"/>
      <c r="AD33" s="816"/>
      <c r="AE33" s="818"/>
      <c r="AF33" s="818"/>
      <c r="AG33" s="818"/>
      <c r="AH33" s="932"/>
      <c r="AI33" s="813"/>
      <c r="AJ33" s="20" t="s">
        <v>34</v>
      </c>
      <c r="AK33" s="76">
        <f t="shared" ref="AK33:BG33" si="28">(AK$19*AK32)/1000</f>
        <v>0</v>
      </c>
      <c r="AL33" s="76">
        <f t="shared" si="28"/>
        <v>0</v>
      </c>
      <c r="AM33" s="76">
        <f t="shared" si="28"/>
        <v>0</v>
      </c>
      <c r="AN33" s="76">
        <f t="shared" si="28"/>
        <v>0</v>
      </c>
      <c r="AO33" s="76">
        <f t="shared" si="28"/>
        <v>0</v>
      </c>
      <c r="AP33" s="76">
        <f t="shared" si="28"/>
        <v>0</v>
      </c>
      <c r="AQ33" s="76">
        <f t="shared" si="28"/>
        <v>0</v>
      </c>
      <c r="AR33" s="76">
        <f t="shared" si="28"/>
        <v>0</v>
      </c>
      <c r="AS33" s="76">
        <f t="shared" si="28"/>
        <v>0.34499999999999997</v>
      </c>
      <c r="AT33" s="76">
        <f t="shared" si="28"/>
        <v>0</v>
      </c>
      <c r="AU33" s="76">
        <f t="shared" si="28"/>
        <v>0</v>
      </c>
      <c r="AV33" s="76">
        <f t="shared" si="28"/>
        <v>0</v>
      </c>
      <c r="AW33" s="76">
        <f t="shared" si="28"/>
        <v>0</v>
      </c>
      <c r="AX33" s="76">
        <f t="shared" si="28"/>
        <v>0</v>
      </c>
      <c r="AY33" s="76">
        <f t="shared" si="28"/>
        <v>0</v>
      </c>
      <c r="AZ33" s="76">
        <f t="shared" si="28"/>
        <v>0</v>
      </c>
      <c r="BA33" s="76">
        <f t="shared" si="28"/>
        <v>0.156</v>
      </c>
      <c r="BB33" s="76">
        <f t="shared" si="28"/>
        <v>0</v>
      </c>
      <c r="BC33" s="76">
        <f t="shared" si="28"/>
        <v>0</v>
      </c>
      <c r="BD33" s="76">
        <f t="shared" si="28"/>
        <v>0</v>
      </c>
      <c r="BE33" s="76">
        <f t="shared" si="28"/>
        <v>0</v>
      </c>
      <c r="BF33" s="76">
        <f t="shared" si="28"/>
        <v>0</v>
      </c>
      <c r="BG33" s="76">
        <f t="shared" si="28"/>
        <v>0</v>
      </c>
      <c r="BH33" s="814"/>
      <c r="BI33" s="814"/>
      <c r="BJ33" s="814"/>
      <c r="BK33" s="816"/>
      <c r="BL33" s="818"/>
      <c r="BM33" s="818"/>
      <c r="BN33" s="818"/>
      <c r="BO33" s="922" t="str">
        <f t="shared" ref="BO33" si="29">A40</f>
        <v>макароны</v>
      </c>
      <c r="BP33" s="923"/>
      <c r="BQ33" s="924"/>
      <c r="BR33" s="914"/>
      <c r="BS33" s="914"/>
      <c r="BT33" s="914">
        <f>F41+AM41</f>
        <v>0</v>
      </c>
      <c r="BU33" s="871"/>
      <c r="BV33" s="871"/>
      <c r="BW33" s="914">
        <v>0.6</v>
      </c>
      <c r="BX33" s="914"/>
      <c r="BY33" s="871">
        <v>2.4</v>
      </c>
      <c r="BZ33" s="871"/>
      <c r="CA33" s="871"/>
      <c r="CB33" s="871"/>
      <c r="CC33" s="871"/>
      <c r="CD33" s="871"/>
      <c r="CE33" s="914"/>
      <c r="CF33" s="914">
        <f>U41+BB41</f>
        <v>0</v>
      </c>
      <c r="CG33" s="915">
        <v>3</v>
      </c>
    </row>
    <row r="34" spans="1:127" s="55" customFormat="1" ht="15.75" customHeight="1">
      <c r="A34" s="936" t="s">
        <v>2</v>
      </c>
      <c r="B34" s="937"/>
      <c r="C34" s="74" t="s">
        <v>35</v>
      </c>
      <c r="D34" s="72">
        <v>2.6</v>
      </c>
      <c r="E34" s="465"/>
      <c r="F34" s="465">
        <v>4</v>
      </c>
      <c r="G34" s="465"/>
      <c r="H34" s="73"/>
      <c r="I34" s="72"/>
      <c r="J34" s="73"/>
      <c r="K34" s="72"/>
      <c r="L34" s="465"/>
      <c r="M34" s="465"/>
      <c r="N34" s="465">
        <v>0.3</v>
      </c>
      <c r="O34" s="465"/>
      <c r="P34" s="465"/>
      <c r="Q34" s="465">
        <v>5</v>
      </c>
      <c r="R34" s="465"/>
      <c r="S34" s="73"/>
      <c r="T34" s="72">
        <v>1.6</v>
      </c>
      <c r="U34" s="465">
        <v>5</v>
      </c>
      <c r="V34" s="465"/>
      <c r="W34" s="73"/>
      <c r="X34" s="72"/>
      <c r="Y34" s="465"/>
      <c r="Z34" s="70"/>
      <c r="AA34" s="814">
        <f>SUM(D35:H35)</f>
        <v>0.152</v>
      </c>
      <c r="AB34" s="814">
        <f>SUM(I35:W35)</f>
        <v>0.27400000000000002</v>
      </c>
      <c r="AC34" s="814">
        <f>SUM(AA34+AB34)</f>
        <v>0.42599999999999999</v>
      </c>
      <c r="AD34" s="938">
        <v>46</v>
      </c>
      <c r="AE34" s="817">
        <f>SUM(AA34*AD34)</f>
        <v>6.99</v>
      </c>
      <c r="AF34" s="817">
        <f>SUM(AB34*AD34)</f>
        <v>12.6</v>
      </c>
      <c r="AG34" s="817">
        <f>SUM(AE34:AF35)</f>
        <v>19.59</v>
      </c>
      <c r="AH34" s="936" t="s">
        <v>2</v>
      </c>
      <c r="AI34" s="937"/>
      <c r="AJ34" s="74" t="s">
        <v>35</v>
      </c>
      <c r="AK34" s="72">
        <v>3</v>
      </c>
      <c r="AL34" s="465"/>
      <c r="AM34" s="465">
        <v>5</v>
      </c>
      <c r="AN34" s="465"/>
      <c r="AO34" s="73"/>
      <c r="AP34" s="72"/>
      <c r="AQ34" s="73"/>
      <c r="AR34" s="72"/>
      <c r="AS34" s="465"/>
      <c r="AT34" s="465"/>
      <c r="AU34" s="465">
        <v>0.45</v>
      </c>
      <c r="AV34" s="465"/>
      <c r="AW34" s="465"/>
      <c r="AX34" s="465">
        <v>5</v>
      </c>
      <c r="AY34" s="465"/>
      <c r="AZ34" s="73"/>
      <c r="BA34" s="72">
        <v>1.6</v>
      </c>
      <c r="BB34" s="465">
        <v>5</v>
      </c>
      <c r="BC34" s="465"/>
      <c r="BD34" s="73"/>
      <c r="BE34" s="72"/>
      <c r="BF34" s="465"/>
      <c r="BG34" s="70"/>
      <c r="BH34" s="814">
        <f>SUM(AK35:AO35)</f>
        <v>0.36799999999999999</v>
      </c>
      <c r="BI34" s="814">
        <f>SUM(AP35:BD35)</f>
        <v>0.55500000000000005</v>
      </c>
      <c r="BJ34" s="814">
        <f>SUM(BH34+BI34)</f>
        <v>0.92300000000000004</v>
      </c>
      <c r="BK34" s="815">
        <f t="shared" ref="BK34" si="30">AD34</f>
        <v>46</v>
      </c>
      <c r="BL34" s="817">
        <f>SUM(BH34*BK34)</f>
        <v>16.93</v>
      </c>
      <c r="BM34" s="817">
        <f>SUM(BI34*BK34)</f>
        <v>25.53</v>
      </c>
      <c r="BN34" s="817">
        <f>SUM(BL34:BM35)</f>
        <v>42.46</v>
      </c>
      <c r="BO34" s="925"/>
      <c r="BP34" s="926"/>
      <c r="BQ34" s="927"/>
      <c r="BR34" s="871"/>
      <c r="BS34" s="871"/>
      <c r="BT34" s="871"/>
      <c r="BU34" s="871"/>
      <c r="BV34" s="871"/>
      <c r="BW34" s="871"/>
      <c r="BX34" s="871"/>
      <c r="BY34" s="871"/>
      <c r="BZ34" s="871"/>
      <c r="CA34" s="871"/>
      <c r="CB34" s="871"/>
      <c r="CC34" s="871"/>
      <c r="CD34" s="871"/>
      <c r="CE34" s="871"/>
      <c r="CF34" s="871"/>
      <c r="CG34" s="916"/>
    </row>
    <row r="35" spans="1:127" ht="18.75" customHeight="1" thickBot="1">
      <c r="A35" s="932"/>
      <c r="B35" s="813"/>
      <c r="C35" s="20" t="s">
        <v>34</v>
      </c>
      <c r="D35" s="76">
        <f t="shared" ref="D35:Z35" si="31">(D$19*D34)/1000</f>
        <v>0.06</v>
      </c>
      <c r="E35" s="76">
        <f t="shared" si="31"/>
        <v>0</v>
      </c>
      <c r="F35" s="76">
        <f t="shared" si="31"/>
        <v>9.1999999999999998E-2</v>
      </c>
      <c r="G35" s="76">
        <f t="shared" si="31"/>
        <v>0</v>
      </c>
      <c r="H35" s="76">
        <f t="shared" si="31"/>
        <v>0</v>
      </c>
      <c r="I35" s="76">
        <f t="shared" si="31"/>
        <v>0</v>
      </c>
      <c r="J35" s="76">
        <f t="shared" si="31"/>
        <v>0</v>
      </c>
      <c r="K35" s="76">
        <f t="shared" si="31"/>
        <v>0</v>
      </c>
      <c r="L35" s="76">
        <f t="shared" si="31"/>
        <v>0</v>
      </c>
      <c r="M35" s="76">
        <f t="shared" si="31"/>
        <v>0</v>
      </c>
      <c r="N35" s="76">
        <f t="shared" si="31"/>
        <v>7.0000000000000001E-3</v>
      </c>
      <c r="O35" s="76">
        <f t="shared" si="31"/>
        <v>0</v>
      </c>
      <c r="P35" s="76">
        <f t="shared" si="31"/>
        <v>0</v>
      </c>
      <c r="Q35" s="76">
        <f t="shared" si="31"/>
        <v>0.115</v>
      </c>
      <c r="R35" s="76">
        <f t="shared" si="31"/>
        <v>0</v>
      </c>
      <c r="S35" s="76">
        <f t="shared" si="31"/>
        <v>0</v>
      </c>
      <c r="T35" s="76">
        <f t="shared" si="31"/>
        <v>3.6999999999999998E-2</v>
      </c>
      <c r="U35" s="76">
        <f t="shared" si="31"/>
        <v>0.115</v>
      </c>
      <c r="V35" s="76">
        <f t="shared" si="31"/>
        <v>0</v>
      </c>
      <c r="W35" s="76">
        <f t="shared" si="31"/>
        <v>0</v>
      </c>
      <c r="X35" s="76">
        <f t="shared" si="31"/>
        <v>0</v>
      </c>
      <c r="Y35" s="76">
        <f t="shared" si="31"/>
        <v>0</v>
      </c>
      <c r="Z35" s="76">
        <f t="shared" si="31"/>
        <v>0</v>
      </c>
      <c r="AA35" s="814"/>
      <c r="AB35" s="814"/>
      <c r="AC35" s="814"/>
      <c r="AD35" s="816"/>
      <c r="AE35" s="818"/>
      <c r="AF35" s="818"/>
      <c r="AG35" s="818"/>
      <c r="AH35" s="932"/>
      <c r="AI35" s="813"/>
      <c r="AJ35" s="20" t="s">
        <v>34</v>
      </c>
      <c r="AK35" s="76">
        <f t="shared" ref="AK35:BG35" si="32">(AK$19*AK34)/1000</f>
        <v>0.13800000000000001</v>
      </c>
      <c r="AL35" s="76">
        <f t="shared" si="32"/>
        <v>0</v>
      </c>
      <c r="AM35" s="76">
        <f t="shared" si="32"/>
        <v>0.23</v>
      </c>
      <c r="AN35" s="76">
        <f t="shared" si="32"/>
        <v>0</v>
      </c>
      <c r="AO35" s="76">
        <f t="shared" si="32"/>
        <v>0</v>
      </c>
      <c r="AP35" s="76">
        <f t="shared" si="32"/>
        <v>0</v>
      </c>
      <c r="AQ35" s="76">
        <f t="shared" si="32"/>
        <v>0</v>
      </c>
      <c r="AR35" s="76">
        <f t="shared" si="32"/>
        <v>0</v>
      </c>
      <c r="AS35" s="76">
        <f t="shared" si="32"/>
        <v>0</v>
      </c>
      <c r="AT35" s="76">
        <f t="shared" si="32"/>
        <v>0</v>
      </c>
      <c r="AU35" s="76">
        <f t="shared" si="32"/>
        <v>2.1000000000000001E-2</v>
      </c>
      <c r="AV35" s="76">
        <f t="shared" si="32"/>
        <v>0</v>
      </c>
      <c r="AW35" s="76">
        <f t="shared" si="32"/>
        <v>0</v>
      </c>
      <c r="AX35" s="76">
        <f t="shared" si="32"/>
        <v>0.23</v>
      </c>
      <c r="AY35" s="76">
        <f t="shared" si="32"/>
        <v>0</v>
      </c>
      <c r="AZ35" s="76">
        <f t="shared" si="32"/>
        <v>0</v>
      </c>
      <c r="BA35" s="76">
        <f t="shared" si="32"/>
        <v>7.3999999999999996E-2</v>
      </c>
      <c r="BB35" s="76">
        <f t="shared" si="32"/>
        <v>0.23</v>
      </c>
      <c r="BC35" s="76">
        <f t="shared" si="32"/>
        <v>0</v>
      </c>
      <c r="BD35" s="76">
        <f t="shared" si="32"/>
        <v>0</v>
      </c>
      <c r="BE35" s="76">
        <f t="shared" si="32"/>
        <v>0</v>
      </c>
      <c r="BF35" s="76">
        <f t="shared" si="32"/>
        <v>0</v>
      </c>
      <c r="BG35" s="76">
        <f t="shared" si="32"/>
        <v>0</v>
      </c>
      <c r="BH35" s="814"/>
      <c r="BI35" s="814"/>
      <c r="BJ35" s="814"/>
      <c r="BK35" s="816"/>
      <c r="BL35" s="818"/>
      <c r="BM35" s="818"/>
      <c r="BN35" s="818"/>
      <c r="BO35" s="922" t="str">
        <f t="shared" ref="BO35" si="33">A42</f>
        <v>пшено</v>
      </c>
      <c r="BP35" s="923"/>
      <c r="BQ35" s="924"/>
      <c r="BR35" s="914">
        <f>D43+AK43</f>
        <v>2.8</v>
      </c>
      <c r="BS35" s="871"/>
      <c r="BT35" s="939"/>
      <c r="BU35" s="871"/>
      <c r="BV35" s="871"/>
      <c r="BW35" s="871"/>
      <c r="BX35" s="871"/>
      <c r="BY35" s="871"/>
      <c r="BZ35" s="871"/>
      <c r="CA35" s="871"/>
      <c r="CB35" s="871"/>
      <c r="CC35" s="871"/>
      <c r="CD35" s="871"/>
      <c r="CE35" s="914">
        <f>T43+BA43</f>
        <v>0</v>
      </c>
      <c r="CF35" s="914"/>
      <c r="CG35" s="915">
        <v>2.8</v>
      </c>
    </row>
    <row r="36" spans="1:127" s="55" customFormat="1" ht="18.75" customHeight="1">
      <c r="A36" s="932" t="s">
        <v>4</v>
      </c>
      <c r="B36" s="813"/>
      <c r="C36" s="64" t="s">
        <v>35</v>
      </c>
      <c r="D36" s="62">
        <v>0.52</v>
      </c>
      <c r="E36" s="517"/>
      <c r="F36" s="517"/>
      <c r="G36" s="517"/>
      <c r="H36" s="63"/>
      <c r="I36" s="62"/>
      <c r="J36" s="63"/>
      <c r="K36" s="62">
        <v>1.2</v>
      </c>
      <c r="L36" s="517">
        <v>0.65</v>
      </c>
      <c r="M36" s="517">
        <v>0.9</v>
      </c>
      <c r="N36" s="517"/>
      <c r="O36" s="517"/>
      <c r="P36" s="517"/>
      <c r="Q36" s="517">
        <v>0</v>
      </c>
      <c r="R36" s="517"/>
      <c r="S36" s="63"/>
      <c r="T36" s="62">
        <v>0.4</v>
      </c>
      <c r="U36" s="517"/>
      <c r="V36" s="517"/>
      <c r="W36" s="63"/>
      <c r="X36" s="62"/>
      <c r="Y36" s="517"/>
      <c r="Z36" s="60"/>
      <c r="AA36" s="814">
        <f>SUM(D37:H37)</f>
        <v>1.2E-2</v>
      </c>
      <c r="AB36" s="814">
        <f>SUM(I37:W37)</f>
        <v>7.2999999999999995E-2</v>
      </c>
      <c r="AC36" s="814">
        <f>SUM(AA36+AB36)</f>
        <v>8.5000000000000006E-2</v>
      </c>
      <c r="AD36" s="816">
        <v>13</v>
      </c>
      <c r="AE36" s="817">
        <f>SUM(AA36*AD36)</f>
        <v>0.16</v>
      </c>
      <c r="AF36" s="817">
        <f>SUM(AB36*AD36)</f>
        <v>0.95</v>
      </c>
      <c r="AG36" s="817">
        <f>SUM(AE36:AF37)</f>
        <v>1.1100000000000001</v>
      </c>
      <c r="AH36" s="932" t="s">
        <v>4</v>
      </c>
      <c r="AI36" s="813"/>
      <c r="AJ36" s="64" t="s">
        <v>35</v>
      </c>
      <c r="AK36" s="62">
        <v>0.6</v>
      </c>
      <c r="AL36" s="517"/>
      <c r="AM36" s="517"/>
      <c r="AN36" s="517"/>
      <c r="AO36" s="63"/>
      <c r="AP36" s="62"/>
      <c r="AQ36" s="63"/>
      <c r="AR36" s="62">
        <v>1.2</v>
      </c>
      <c r="AS36" s="517">
        <v>0.65</v>
      </c>
      <c r="AT36" s="517">
        <v>0.9</v>
      </c>
      <c r="AU36" s="517"/>
      <c r="AV36" s="517"/>
      <c r="AW36" s="517"/>
      <c r="AX36" s="517">
        <v>0</v>
      </c>
      <c r="AY36" s="517"/>
      <c r="AZ36" s="63"/>
      <c r="BA36" s="62">
        <v>0.4</v>
      </c>
      <c r="BB36" s="517"/>
      <c r="BC36" s="517"/>
      <c r="BD36" s="63"/>
      <c r="BE36" s="62"/>
      <c r="BF36" s="517"/>
      <c r="BG36" s="60"/>
      <c r="BH36" s="814">
        <f>SUM(AK37:AO37)</f>
        <v>2.8000000000000001E-2</v>
      </c>
      <c r="BI36" s="814">
        <f>SUM(AP37:BD37)</f>
        <v>0.14399999999999999</v>
      </c>
      <c r="BJ36" s="814">
        <f>SUM(BH36+BI36)</f>
        <v>0.17199999999999999</v>
      </c>
      <c r="BK36" s="815">
        <f t="shared" ref="BK36" si="34">AD36</f>
        <v>13</v>
      </c>
      <c r="BL36" s="817">
        <f>SUM(BH36*BK36)</f>
        <v>0.36</v>
      </c>
      <c r="BM36" s="817">
        <f>SUM(BI36*BK36)</f>
        <v>1.87</v>
      </c>
      <c r="BN36" s="817">
        <f>SUM(BL36:BM37)</f>
        <v>2.23</v>
      </c>
      <c r="BO36" s="925"/>
      <c r="BP36" s="926"/>
      <c r="BQ36" s="927"/>
      <c r="BR36" s="871"/>
      <c r="BS36" s="871"/>
      <c r="BT36" s="871"/>
      <c r="BU36" s="871"/>
      <c r="BV36" s="871"/>
      <c r="BW36" s="871"/>
      <c r="BX36" s="871"/>
      <c r="BY36" s="871"/>
      <c r="BZ36" s="871"/>
      <c r="CA36" s="871"/>
      <c r="CB36" s="871"/>
      <c r="CC36" s="871"/>
      <c r="CD36" s="871"/>
      <c r="CE36" s="871"/>
      <c r="CF36" s="871"/>
      <c r="CG36" s="916"/>
    </row>
    <row r="37" spans="1:127" ht="18.75" customHeight="1" thickBot="1">
      <c r="A37" s="932"/>
      <c r="B37" s="813"/>
      <c r="C37" s="20" t="s">
        <v>34</v>
      </c>
      <c r="D37" s="76">
        <f t="shared" ref="D37:Z37" si="35">(D$19*D36)/1000</f>
        <v>1.2E-2</v>
      </c>
      <c r="E37" s="76">
        <f t="shared" si="35"/>
        <v>0</v>
      </c>
      <c r="F37" s="76">
        <f t="shared" si="35"/>
        <v>0</v>
      </c>
      <c r="G37" s="76">
        <f t="shared" si="35"/>
        <v>0</v>
      </c>
      <c r="H37" s="76">
        <f t="shared" si="35"/>
        <v>0</v>
      </c>
      <c r="I37" s="76">
        <f t="shared" si="35"/>
        <v>0</v>
      </c>
      <c r="J37" s="76">
        <f t="shared" si="35"/>
        <v>0</v>
      </c>
      <c r="K37" s="76">
        <f t="shared" si="35"/>
        <v>2.8000000000000001E-2</v>
      </c>
      <c r="L37" s="76">
        <f t="shared" si="35"/>
        <v>1.4999999999999999E-2</v>
      </c>
      <c r="M37" s="76">
        <f t="shared" si="35"/>
        <v>2.1000000000000001E-2</v>
      </c>
      <c r="N37" s="76">
        <f t="shared" si="35"/>
        <v>0</v>
      </c>
      <c r="O37" s="76">
        <f t="shared" si="35"/>
        <v>0</v>
      </c>
      <c r="P37" s="76">
        <f t="shared" si="35"/>
        <v>0</v>
      </c>
      <c r="Q37" s="76">
        <f t="shared" si="35"/>
        <v>0</v>
      </c>
      <c r="R37" s="76">
        <f t="shared" si="35"/>
        <v>0</v>
      </c>
      <c r="S37" s="76">
        <f t="shared" si="35"/>
        <v>0</v>
      </c>
      <c r="T37" s="76">
        <f t="shared" si="35"/>
        <v>8.9999999999999993E-3</v>
      </c>
      <c r="U37" s="76">
        <f t="shared" si="35"/>
        <v>0</v>
      </c>
      <c r="V37" s="76">
        <f t="shared" si="35"/>
        <v>0</v>
      </c>
      <c r="W37" s="76">
        <f t="shared" si="35"/>
        <v>0</v>
      </c>
      <c r="X37" s="76">
        <f t="shared" si="35"/>
        <v>0</v>
      </c>
      <c r="Y37" s="76">
        <f t="shared" si="35"/>
        <v>0</v>
      </c>
      <c r="Z37" s="76">
        <f t="shared" si="35"/>
        <v>0</v>
      </c>
      <c r="AA37" s="814"/>
      <c r="AB37" s="814"/>
      <c r="AC37" s="814"/>
      <c r="AD37" s="816"/>
      <c r="AE37" s="818"/>
      <c r="AF37" s="818"/>
      <c r="AG37" s="818"/>
      <c r="AH37" s="932"/>
      <c r="AI37" s="813"/>
      <c r="AJ37" s="20" t="s">
        <v>34</v>
      </c>
      <c r="AK37" s="76">
        <f t="shared" ref="AK37:BG37" si="36">(AK$19*AK36)/1000</f>
        <v>2.8000000000000001E-2</v>
      </c>
      <c r="AL37" s="76">
        <f t="shared" si="36"/>
        <v>0</v>
      </c>
      <c r="AM37" s="76">
        <f t="shared" si="36"/>
        <v>0</v>
      </c>
      <c r="AN37" s="76">
        <f t="shared" si="36"/>
        <v>0</v>
      </c>
      <c r="AO37" s="76">
        <f t="shared" si="36"/>
        <v>0</v>
      </c>
      <c r="AP37" s="76">
        <f t="shared" si="36"/>
        <v>0</v>
      </c>
      <c r="AQ37" s="76">
        <f t="shared" si="36"/>
        <v>0</v>
      </c>
      <c r="AR37" s="76">
        <f t="shared" si="36"/>
        <v>5.5E-2</v>
      </c>
      <c r="AS37" s="76">
        <f t="shared" si="36"/>
        <v>0.03</v>
      </c>
      <c r="AT37" s="76">
        <f t="shared" si="36"/>
        <v>4.1000000000000002E-2</v>
      </c>
      <c r="AU37" s="76">
        <f t="shared" si="36"/>
        <v>0</v>
      </c>
      <c r="AV37" s="76">
        <f t="shared" si="36"/>
        <v>0</v>
      </c>
      <c r="AW37" s="76">
        <f t="shared" si="36"/>
        <v>0</v>
      </c>
      <c r="AX37" s="76">
        <f t="shared" si="36"/>
        <v>0</v>
      </c>
      <c r="AY37" s="76">
        <f t="shared" si="36"/>
        <v>0</v>
      </c>
      <c r="AZ37" s="76">
        <f t="shared" si="36"/>
        <v>0</v>
      </c>
      <c r="BA37" s="76">
        <f t="shared" si="36"/>
        <v>1.7999999999999999E-2</v>
      </c>
      <c r="BB37" s="76">
        <f t="shared" si="36"/>
        <v>0</v>
      </c>
      <c r="BC37" s="76">
        <f t="shared" si="36"/>
        <v>0</v>
      </c>
      <c r="BD37" s="76">
        <f t="shared" si="36"/>
        <v>0</v>
      </c>
      <c r="BE37" s="76">
        <f t="shared" si="36"/>
        <v>0</v>
      </c>
      <c r="BF37" s="76">
        <f t="shared" si="36"/>
        <v>0</v>
      </c>
      <c r="BG37" s="76">
        <f t="shared" si="36"/>
        <v>0</v>
      </c>
      <c r="BH37" s="814"/>
      <c r="BI37" s="814"/>
      <c r="BJ37" s="814"/>
      <c r="BK37" s="816"/>
      <c r="BL37" s="818"/>
      <c r="BM37" s="818"/>
      <c r="BN37" s="818"/>
      <c r="BO37" s="922" t="str">
        <f t="shared" ref="BO37" si="37">A44</f>
        <v>мука пшеничная</v>
      </c>
      <c r="BP37" s="923"/>
      <c r="BQ37" s="924"/>
      <c r="BR37" s="914"/>
      <c r="BS37" s="871"/>
      <c r="BT37" s="871"/>
      <c r="BU37" s="871"/>
      <c r="BV37" s="871"/>
      <c r="BW37" s="871"/>
      <c r="BX37" s="914">
        <f>L45+AS45</f>
        <v>0.621</v>
      </c>
      <c r="BY37" s="914">
        <v>0.104</v>
      </c>
      <c r="BZ37" s="871"/>
      <c r="CA37" s="914">
        <f>O45+AV45</f>
        <v>0</v>
      </c>
      <c r="CB37" s="871"/>
      <c r="CC37" s="871"/>
      <c r="CD37" s="871"/>
      <c r="CE37" s="914">
        <v>0.92500000000000004</v>
      </c>
      <c r="CF37" s="914"/>
      <c r="CG37" s="915">
        <v>1.65</v>
      </c>
    </row>
    <row r="38" spans="1:127" s="55" customFormat="1" ht="18.75" customHeight="1">
      <c r="A38" s="932" t="s">
        <v>7</v>
      </c>
      <c r="B38" s="813"/>
      <c r="C38" s="64" t="s">
        <v>35</v>
      </c>
      <c r="D38" s="62"/>
      <c r="E38" s="517">
        <v>0</v>
      </c>
      <c r="F38" s="517">
        <v>1</v>
      </c>
      <c r="G38" s="517"/>
      <c r="H38" s="63"/>
      <c r="I38" s="62"/>
      <c r="J38" s="63"/>
      <c r="K38" s="62"/>
      <c r="L38" s="517"/>
      <c r="M38" s="517"/>
      <c r="N38" s="517"/>
      <c r="O38" s="517">
        <v>0</v>
      </c>
      <c r="P38" s="517">
        <v>0</v>
      </c>
      <c r="Q38" s="517">
        <v>0</v>
      </c>
      <c r="R38" s="517"/>
      <c r="S38" s="63"/>
      <c r="T38" s="62"/>
      <c r="U38" s="517">
        <v>1</v>
      </c>
      <c r="V38" s="517"/>
      <c r="W38" s="63"/>
      <c r="X38" s="62"/>
      <c r="Y38" s="517"/>
      <c r="Z38" s="60"/>
      <c r="AA38" s="814">
        <f>SUM(D39:H39)</f>
        <v>2.3E-2</v>
      </c>
      <c r="AB38" s="814">
        <f>SUM(I39:W39)</f>
        <v>2.3E-2</v>
      </c>
      <c r="AC38" s="814">
        <f>SUM(AA38+AB38)</f>
        <v>4.5999999999999999E-2</v>
      </c>
      <c r="AD38" s="816">
        <v>500</v>
      </c>
      <c r="AE38" s="817">
        <f>SUM(AA38*AD38)</f>
        <v>11.5</v>
      </c>
      <c r="AF38" s="817">
        <f>SUM(AB38*AD38)</f>
        <v>11.5</v>
      </c>
      <c r="AG38" s="817">
        <f>SUM(AE38:AF39)</f>
        <v>23</v>
      </c>
      <c r="AH38" s="932" t="s">
        <v>7</v>
      </c>
      <c r="AI38" s="813"/>
      <c r="AJ38" s="64" t="s">
        <v>35</v>
      </c>
      <c r="AK38" s="62"/>
      <c r="AL38" s="517">
        <v>0</v>
      </c>
      <c r="AM38" s="517">
        <v>1</v>
      </c>
      <c r="AN38" s="517"/>
      <c r="AO38" s="63"/>
      <c r="AP38" s="62"/>
      <c r="AQ38" s="63"/>
      <c r="AR38" s="62"/>
      <c r="AS38" s="517"/>
      <c r="AT38" s="517"/>
      <c r="AU38" s="517"/>
      <c r="AV38" s="517">
        <v>0</v>
      </c>
      <c r="AW38" s="517">
        <v>0</v>
      </c>
      <c r="AX38" s="517">
        <v>0</v>
      </c>
      <c r="AY38" s="517"/>
      <c r="AZ38" s="63"/>
      <c r="BA38" s="62"/>
      <c r="BB38" s="517">
        <v>1</v>
      </c>
      <c r="BC38" s="517"/>
      <c r="BD38" s="63"/>
      <c r="BE38" s="62"/>
      <c r="BF38" s="517"/>
      <c r="BG38" s="60"/>
      <c r="BH38" s="814">
        <f>SUM(AK39:AO39)</f>
        <v>4.5999999999999999E-2</v>
      </c>
      <c r="BI38" s="814">
        <f>SUM(AP39:BD39)</f>
        <v>4.5999999999999999E-2</v>
      </c>
      <c r="BJ38" s="814">
        <f>SUM(BH38+BI38)</f>
        <v>9.1999999999999998E-2</v>
      </c>
      <c r="BK38" s="815">
        <f t="shared" ref="BK38" si="38">AD38</f>
        <v>500</v>
      </c>
      <c r="BL38" s="817">
        <f>SUM(BH38*BK38)</f>
        <v>23</v>
      </c>
      <c r="BM38" s="817">
        <f>SUM(BI38*BK38)</f>
        <v>23</v>
      </c>
      <c r="BN38" s="817">
        <f>SUM(BL38:BM39)</f>
        <v>46</v>
      </c>
      <c r="BO38" s="925"/>
      <c r="BP38" s="926"/>
      <c r="BQ38" s="927"/>
      <c r="BR38" s="871"/>
      <c r="BS38" s="871"/>
      <c r="BT38" s="871"/>
      <c r="BU38" s="871"/>
      <c r="BV38" s="871"/>
      <c r="BW38" s="871"/>
      <c r="BX38" s="871"/>
      <c r="BY38" s="871"/>
      <c r="BZ38" s="871"/>
      <c r="CA38" s="871"/>
      <c r="CB38" s="871"/>
      <c r="CC38" s="871"/>
      <c r="CD38" s="871"/>
      <c r="CE38" s="871"/>
      <c r="CF38" s="871"/>
      <c r="CG38" s="916"/>
    </row>
    <row r="39" spans="1:127" ht="18.75" customHeight="1" thickBot="1">
      <c r="A39" s="932"/>
      <c r="B39" s="813"/>
      <c r="C39" s="20" t="s">
        <v>34</v>
      </c>
      <c r="D39" s="76">
        <f t="shared" ref="D39:Z39" si="39">(D$19*D38)/1000</f>
        <v>0</v>
      </c>
      <c r="E39" s="76">
        <f t="shared" si="39"/>
        <v>0</v>
      </c>
      <c r="F39" s="76">
        <f t="shared" si="39"/>
        <v>2.3E-2</v>
      </c>
      <c r="G39" s="76">
        <f t="shared" si="39"/>
        <v>0</v>
      </c>
      <c r="H39" s="76">
        <f t="shared" si="39"/>
        <v>0</v>
      </c>
      <c r="I39" s="76">
        <f t="shared" si="39"/>
        <v>0</v>
      </c>
      <c r="J39" s="76">
        <f t="shared" si="39"/>
        <v>0</v>
      </c>
      <c r="K39" s="76">
        <f t="shared" si="39"/>
        <v>0</v>
      </c>
      <c r="L39" s="76">
        <f t="shared" si="39"/>
        <v>0</v>
      </c>
      <c r="M39" s="76">
        <f t="shared" si="39"/>
        <v>0</v>
      </c>
      <c r="N39" s="76">
        <f t="shared" si="39"/>
        <v>0</v>
      </c>
      <c r="O39" s="76">
        <f t="shared" si="39"/>
        <v>0</v>
      </c>
      <c r="P39" s="76">
        <f t="shared" si="39"/>
        <v>0</v>
      </c>
      <c r="Q39" s="76">
        <f t="shared" si="39"/>
        <v>0</v>
      </c>
      <c r="R39" s="76">
        <f t="shared" si="39"/>
        <v>0</v>
      </c>
      <c r="S39" s="76">
        <f t="shared" si="39"/>
        <v>0</v>
      </c>
      <c r="T39" s="76">
        <f t="shared" si="39"/>
        <v>0</v>
      </c>
      <c r="U39" s="76">
        <f t="shared" si="39"/>
        <v>2.3E-2</v>
      </c>
      <c r="V39" s="76">
        <f t="shared" si="39"/>
        <v>0</v>
      </c>
      <c r="W39" s="76">
        <f t="shared" si="39"/>
        <v>0</v>
      </c>
      <c r="X39" s="76">
        <f t="shared" si="39"/>
        <v>0</v>
      </c>
      <c r="Y39" s="76">
        <f t="shared" si="39"/>
        <v>0</v>
      </c>
      <c r="Z39" s="76">
        <f t="shared" si="39"/>
        <v>0</v>
      </c>
      <c r="AA39" s="814"/>
      <c r="AB39" s="814"/>
      <c r="AC39" s="814"/>
      <c r="AD39" s="816"/>
      <c r="AE39" s="818"/>
      <c r="AF39" s="818"/>
      <c r="AG39" s="818"/>
      <c r="AH39" s="932"/>
      <c r="AI39" s="813"/>
      <c r="AJ39" s="20" t="s">
        <v>34</v>
      </c>
      <c r="AK39" s="76">
        <f t="shared" ref="AK39:BG39" si="40">(AK$19*AK38)/1000</f>
        <v>0</v>
      </c>
      <c r="AL39" s="76">
        <f t="shared" si="40"/>
        <v>0</v>
      </c>
      <c r="AM39" s="76">
        <f t="shared" si="40"/>
        <v>4.5999999999999999E-2</v>
      </c>
      <c r="AN39" s="76">
        <f t="shared" si="40"/>
        <v>0</v>
      </c>
      <c r="AO39" s="76">
        <f t="shared" si="40"/>
        <v>0</v>
      </c>
      <c r="AP39" s="76">
        <f t="shared" si="40"/>
        <v>0</v>
      </c>
      <c r="AQ39" s="76">
        <f t="shared" si="40"/>
        <v>0</v>
      </c>
      <c r="AR39" s="76">
        <f t="shared" si="40"/>
        <v>0</v>
      </c>
      <c r="AS39" s="76">
        <f t="shared" si="40"/>
        <v>0</v>
      </c>
      <c r="AT39" s="76">
        <f t="shared" si="40"/>
        <v>0</v>
      </c>
      <c r="AU39" s="76">
        <f t="shared" si="40"/>
        <v>0</v>
      </c>
      <c r="AV39" s="76">
        <f t="shared" si="40"/>
        <v>0</v>
      </c>
      <c r="AW39" s="76">
        <f t="shared" si="40"/>
        <v>0</v>
      </c>
      <c r="AX39" s="76">
        <f t="shared" si="40"/>
        <v>0</v>
      </c>
      <c r="AY39" s="76">
        <f t="shared" si="40"/>
        <v>0</v>
      </c>
      <c r="AZ39" s="76">
        <f t="shared" si="40"/>
        <v>0</v>
      </c>
      <c r="BA39" s="76">
        <f t="shared" si="40"/>
        <v>0</v>
      </c>
      <c r="BB39" s="76">
        <f t="shared" si="40"/>
        <v>4.5999999999999999E-2</v>
      </c>
      <c r="BC39" s="76">
        <f t="shared" si="40"/>
        <v>0</v>
      </c>
      <c r="BD39" s="76">
        <f t="shared" si="40"/>
        <v>0</v>
      </c>
      <c r="BE39" s="76">
        <f t="shared" si="40"/>
        <v>0</v>
      </c>
      <c r="BF39" s="76">
        <f t="shared" si="40"/>
        <v>0</v>
      </c>
      <c r="BG39" s="76">
        <f t="shared" si="40"/>
        <v>0</v>
      </c>
      <c r="BH39" s="814"/>
      <c r="BI39" s="814"/>
      <c r="BJ39" s="814"/>
      <c r="BK39" s="816"/>
      <c r="BL39" s="818"/>
      <c r="BM39" s="818"/>
      <c r="BN39" s="818"/>
      <c r="BO39" s="922" t="str">
        <f t="shared" ref="BO39" si="41">A46</f>
        <v>сок фруктовый</v>
      </c>
      <c r="BP39" s="923"/>
      <c r="BQ39" s="924"/>
      <c r="BR39" s="871"/>
      <c r="BS39" s="871"/>
      <c r="BT39" s="871"/>
      <c r="BU39" s="871"/>
      <c r="BV39" s="871"/>
      <c r="BW39" s="871"/>
      <c r="BX39" s="914"/>
      <c r="BY39" s="914">
        <f>M47+AT47</f>
        <v>0</v>
      </c>
      <c r="BZ39" s="914"/>
      <c r="CA39" s="871"/>
      <c r="CB39" s="871"/>
      <c r="CC39" s="914">
        <v>4</v>
      </c>
      <c r="CD39" s="871"/>
      <c r="CE39" s="871"/>
      <c r="CF39" s="871"/>
      <c r="CG39" s="915">
        <v>4</v>
      </c>
      <c r="DA39" s="16"/>
      <c r="DB39" s="16"/>
      <c r="DC39" s="16"/>
      <c r="DD39" s="16"/>
      <c r="DE39" s="16"/>
      <c r="DF39" s="16"/>
      <c r="DG39" s="16"/>
      <c r="DH39" s="16"/>
      <c r="DI39" s="16"/>
      <c r="DJ39" s="16"/>
      <c r="DK39" s="16"/>
      <c r="DL39" s="16"/>
      <c r="DM39" s="16"/>
      <c r="DN39" s="16"/>
      <c r="DO39" s="16"/>
      <c r="DP39" s="16"/>
      <c r="DQ39" s="16"/>
      <c r="DR39" s="16"/>
      <c r="DS39" s="16"/>
      <c r="DT39" s="16"/>
      <c r="DU39" s="16"/>
      <c r="DV39" s="16"/>
      <c r="DW39" s="16"/>
    </row>
    <row r="40" spans="1:127" s="55" customFormat="1" ht="18.75" customHeight="1">
      <c r="A40" s="932" t="s">
        <v>26</v>
      </c>
      <c r="B40" s="813"/>
      <c r="C40" s="64" t="s">
        <v>35</v>
      </c>
      <c r="D40" s="62"/>
      <c r="E40" s="517">
        <v>0</v>
      </c>
      <c r="F40" s="517"/>
      <c r="G40" s="517"/>
      <c r="H40" s="63"/>
      <c r="I40" s="62"/>
      <c r="J40" s="63"/>
      <c r="K40" s="62">
        <v>6</v>
      </c>
      <c r="L40" s="517"/>
      <c r="M40" s="517">
        <v>35</v>
      </c>
      <c r="N40" s="517"/>
      <c r="O40" s="517">
        <v>0</v>
      </c>
      <c r="P40" s="517">
        <v>0</v>
      </c>
      <c r="Q40" s="517">
        <v>0</v>
      </c>
      <c r="R40" s="517"/>
      <c r="S40" s="63"/>
      <c r="T40" s="62"/>
      <c r="U40" s="517"/>
      <c r="V40" s="517"/>
      <c r="W40" s="63"/>
      <c r="X40" s="62"/>
      <c r="Y40" s="517"/>
      <c r="Z40" s="60"/>
      <c r="AA40" s="814">
        <f>SUM(D41:H41)</f>
        <v>0</v>
      </c>
      <c r="AB40" s="814">
        <f>SUM(I41:W41)</f>
        <v>0.94299999999999995</v>
      </c>
      <c r="AC40" s="814">
        <f>SUM(AA40+AB40)</f>
        <v>0.94299999999999995</v>
      </c>
      <c r="AD40" s="816">
        <v>37</v>
      </c>
      <c r="AE40" s="817">
        <f>SUM(AA40*AD40)</f>
        <v>0</v>
      </c>
      <c r="AF40" s="817">
        <f>SUM(AB40*AD40)</f>
        <v>34.89</v>
      </c>
      <c r="AG40" s="817">
        <f>SUM(AE40:AF41)</f>
        <v>34.89</v>
      </c>
      <c r="AH40" s="932" t="s">
        <v>26</v>
      </c>
      <c r="AI40" s="813"/>
      <c r="AJ40" s="64" t="s">
        <v>35</v>
      </c>
      <c r="AK40" s="62"/>
      <c r="AL40" s="517">
        <v>0</v>
      </c>
      <c r="AM40" s="517"/>
      <c r="AN40" s="517"/>
      <c r="AO40" s="63"/>
      <c r="AP40" s="62"/>
      <c r="AQ40" s="63"/>
      <c r="AR40" s="62">
        <v>10</v>
      </c>
      <c r="AS40" s="517"/>
      <c r="AT40" s="517">
        <v>34.71</v>
      </c>
      <c r="AU40" s="517"/>
      <c r="AV40" s="517">
        <v>0</v>
      </c>
      <c r="AW40" s="517">
        <v>0</v>
      </c>
      <c r="AX40" s="517">
        <v>0</v>
      </c>
      <c r="AY40" s="517"/>
      <c r="AZ40" s="63"/>
      <c r="BA40" s="62"/>
      <c r="BB40" s="517"/>
      <c r="BC40" s="517"/>
      <c r="BD40" s="63"/>
      <c r="BE40" s="62"/>
      <c r="BF40" s="517"/>
      <c r="BG40" s="60"/>
      <c r="BH40" s="814">
        <f>SUM(AK41:AO41)</f>
        <v>0</v>
      </c>
      <c r="BI40" s="814">
        <f>SUM(AP41:BD41)</f>
        <v>2.0569999999999999</v>
      </c>
      <c r="BJ40" s="814">
        <f>SUM(BH40+BI40)</f>
        <v>2.0569999999999999</v>
      </c>
      <c r="BK40" s="815">
        <f t="shared" ref="BK40" si="42">AD40</f>
        <v>37</v>
      </c>
      <c r="BL40" s="817">
        <f>SUM(BH40*BK40)</f>
        <v>0</v>
      </c>
      <c r="BM40" s="817">
        <f>SUM(BI40*BK40)</f>
        <v>76.11</v>
      </c>
      <c r="BN40" s="817">
        <f>SUM(BL40:BM41)</f>
        <v>76.11</v>
      </c>
      <c r="BO40" s="925"/>
      <c r="BP40" s="926"/>
      <c r="BQ40" s="927"/>
      <c r="BR40" s="871"/>
      <c r="BS40" s="871"/>
      <c r="BT40" s="871"/>
      <c r="BU40" s="871"/>
      <c r="BV40" s="871"/>
      <c r="BW40" s="871"/>
      <c r="BX40" s="871"/>
      <c r="BY40" s="871"/>
      <c r="BZ40" s="871"/>
      <c r="CA40" s="871"/>
      <c r="CB40" s="871"/>
      <c r="CC40" s="871"/>
      <c r="CD40" s="871"/>
      <c r="CE40" s="871"/>
      <c r="CF40" s="871"/>
      <c r="CG40" s="916"/>
    </row>
    <row r="41" spans="1:127" ht="18.75" customHeight="1" thickBot="1">
      <c r="A41" s="932"/>
      <c r="B41" s="813"/>
      <c r="C41" s="20" t="s">
        <v>34</v>
      </c>
      <c r="D41" s="76">
        <f t="shared" ref="D41:Z41" si="43">(D$19*D40)/1000</f>
        <v>0</v>
      </c>
      <c r="E41" s="76">
        <f t="shared" si="43"/>
        <v>0</v>
      </c>
      <c r="F41" s="76">
        <f t="shared" si="43"/>
        <v>0</v>
      </c>
      <c r="G41" s="76">
        <f t="shared" si="43"/>
        <v>0</v>
      </c>
      <c r="H41" s="76">
        <f t="shared" si="43"/>
        <v>0</v>
      </c>
      <c r="I41" s="76">
        <f t="shared" si="43"/>
        <v>0</v>
      </c>
      <c r="J41" s="76">
        <f t="shared" si="43"/>
        <v>0</v>
      </c>
      <c r="K41" s="76">
        <f t="shared" si="43"/>
        <v>0.13800000000000001</v>
      </c>
      <c r="L41" s="76">
        <f t="shared" si="43"/>
        <v>0</v>
      </c>
      <c r="M41" s="76">
        <f t="shared" si="43"/>
        <v>0.80500000000000005</v>
      </c>
      <c r="N41" s="76">
        <f t="shared" si="43"/>
        <v>0</v>
      </c>
      <c r="O41" s="76">
        <f t="shared" si="43"/>
        <v>0</v>
      </c>
      <c r="P41" s="76">
        <f t="shared" si="43"/>
        <v>0</v>
      </c>
      <c r="Q41" s="76">
        <f t="shared" si="43"/>
        <v>0</v>
      </c>
      <c r="R41" s="76">
        <f t="shared" si="43"/>
        <v>0</v>
      </c>
      <c r="S41" s="76">
        <f t="shared" si="43"/>
        <v>0</v>
      </c>
      <c r="T41" s="76">
        <f t="shared" si="43"/>
        <v>0</v>
      </c>
      <c r="U41" s="76">
        <f t="shared" si="43"/>
        <v>0</v>
      </c>
      <c r="V41" s="76">
        <f t="shared" si="43"/>
        <v>0</v>
      </c>
      <c r="W41" s="76">
        <f t="shared" si="43"/>
        <v>0</v>
      </c>
      <c r="X41" s="76">
        <f t="shared" si="43"/>
        <v>0</v>
      </c>
      <c r="Y41" s="76">
        <f t="shared" si="43"/>
        <v>0</v>
      </c>
      <c r="Z41" s="76">
        <f t="shared" si="43"/>
        <v>0</v>
      </c>
      <c r="AA41" s="814"/>
      <c r="AB41" s="814"/>
      <c r="AC41" s="814"/>
      <c r="AD41" s="816"/>
      <c r="AE41" s="818"/>
      <c r="AF41" s="818"/>
      <c r="AG41" s="818"/>
      <c r="AH41" s="932"/>
      <c r="AI41" s="813"/>
      <c r="AJ41" s="20" t="s">
        <v>34</v>
      </c>
      <c r="AK41" s="76">
        <f t="shared" ref="AK41:BG41" si="44">(AK$19*AK40)/1000</f>
        <v>0</v>
      </c>
      <c r="AL41" s="76">
        <f t="shared" si="44"/>
        <v>0</v>
      </c>
      <c r="AM41" s="76">
        <f t="shared" si="44"/>
        <v>0</v>
      </c>
      <c r="AN41" s="76">
        <f t="shared" si="44"/>
        <v>0</v>
      </c>
      <c r="AO41" s="76">
        <f t="shared" si="44"/>
        <v>0</v>
      </c>
      <c r="AP41" s="76">
        <f t="shared" si="44"/>
        <v>0</v>
      </c>
      <c r="AQ41" s="76">
        <f t="shared" si="44"/>
        <v>0</v>
      </c>
      <c r="AR41" s="76">
        <f t="shared" si="44"/>
        <v>0.46</v>
      </c>
      <c r="AS41" s="76">
        <f t="shared" si="44"/>
        <v>0</v>
      </c>
      <c r="AT41" s="76">
        <f t="shared" si="44"/>
        <v>1.597</v>
      </c>
      <c r="AU41" s="76">
        <f t="shared" si="44"/>
        <v>0</v>
      </c>
      <c r="AV41" s="76">
        <f t="shared" si="44"/>
        <v>0</v>
      </c>
      <c r="AW41" s="76">
        <f t="shared" si="44"/>
        <v>0</v>
      </c>
      <c r="AX41" s="76">
        <f t="shared" si="44"/>
        <v>0</v>
      </c>
      <c r="AY41" s="76">
        <f t="shared" si="44"/>
        <v>0</v>
      </c>
      <c r="AZ41" s="76">
        <f t="shared" si="44"/>
        <v>0</v>
      </c>
      <c r="BA41" s="76">
        <f t="shared" si="44"/>
        <v>0</v>
      </c>
      <c r="BB41" s="76">
        <f t="shared" si="44"/>
        <v>0</v>
      </c>
      <c r="BC41" s="76">
        <f t="shared" si="44"/>
        <v>0</v>
      </c>
      <c r="BD41" s="76">
        <f t="shared" si="44"/>
        <v>0</v>
      </c>
      <c r="BE41" s="76">
        <f t="shared" si="44"/>
        <v>0</v>
      </c>
      <c r="BF41" s="76">
        <f t="shared" si="44"/>
        <v>0</v>
      </c>
      <c r="BG41" s="76">
        <f t="shared" si="44"/>
        <v>0</v>
      </c>
      <c r="BH41" s="814"/>
      <c r="BI41" s="814"/>
      <c r="BJ41" s="814"/>
      <c r="BK41" s="816"/>
      <c r="BL41" s="818"/>
      <c r="BM41" s="818"/>
      <c r="BN41" s="818"/>
      <c r="BO41" s="922" t="str">
        <f t="shared" ref="BO41" si="45">A48</f>
        <v>яйцо</v>
      </c>
      <c r="BP41" s="923"/>
      <c r="BQ41" s="924"/>
      <c r="BR41" s="914">
        <f>D49+AK49</f>
        <v>0</v>
      </c>
      <c r="BS41" s="871"/>
      <c r="BT41" s="871"/>
      <c r="BU41" s="871"/>
      <c r="BV41" s="871"/>
      <c r="BW41" s="871"/>
      <c r="BX41" s="871"/>
      <c r="BY41" s="871"/>
      <c r="BZ41" s="871"/>
      <c r="CA41" s="871"/>
      <c r="CB41" s="871"/>
      <c r="CC41" s="871"/>
      <c r="CD41" s="871"/>
      <c r="CE41" s="940">
        <f>T49+BA49</f>
        <v>6</v>
      </c>
      <c r="CF41" s="871"/>
      <c r="CG41" s="915">
        <v>6</v>
      </c>
    </row>
    <row r="42" spans="1:127" s="55" customFormat="1" ht="18.75" customHeight="1">
      <c r="A42" s="932" t="s">
        <v>364</v>
      </c>
      <c r="B42" s="813"/>
      <c r="C42" s="64" t="s">
        <v>35</v>
      </c>
      <c r="D42" s="62">
        <v>40</v>
      </c>
      <c r="E42" s="517">
        <v>0</v>
      </c>
      <c r="F42" s="517"/>
      <c r="G42" s="517"/>
      <c r="H42" s="63"/>
      <c r="I42" s="62"/>
      <c r="J42" s="63"/>
      <c r="K42" s="62"/>
      <c r="L42" s="517"/>
      <c r="M42" s="517"/>
      <c r="N42" s="517"/>
      <c r="O42" s="517">
        <v>0</v>
      </c>
      <c r="P42" s="517">
        <v>0</v>
      </c>
      <c r="Q42" s="517">
        <v>0</v>
      </c>
      <c r="R42" s="517"/>
      <c r="S42" s="63"/>
      <c r="T42" s="62"/>
      <c r="U42" s="517"/>
      <c r="V42" s="517"/>
      <c r="W42" s="63"/>
      <c r="X42" s="62"/>
      <c r="Y42" s="517"/>
      <c r="Z42" s="60"/>
      <c r="AA42" s="814">
        <f>SUM(D43:H43)</f>
        <v>0.92</v>
      </c>
      <c r="AB42" s="814">
        <f>SUM(I43:W43)</f>
        <v>0</v>
      </c>
      <c r="AC42" s="814">
        <f>SUM(AA42+AB42)</f>
        <v>0.92</v>
      </c>
      <c r="AD42" s="816">
        <v>40</v>
      </c>
      <c r="AE42" s="817">
        <f>SUM(AA42*AD42)</f>
        <v>36.799999999999997</v>
      </c>
      <c r="AF42" s="817">
        <f>SUM(AB42*AD42)</f>
        <v>0</v>
      </c>
      <c r="AG42" s="817">
        <f>SUM(AE42:AF43)</f>
        <v>36.799999999999997</v>
      </c>
      <c r="AH42" s="932" t="s">
        <v>364</v>
      </c>
      <c r="AI42" s="813"/>
      <c r="AJ42" s="64" t="s">
        <v>35</v>
      </c>
      <c r="AK42" s="62">
        <v>40.859000000000002</v>
      </c>
      <c r="AL42" s="517">
        <v>0</v>
      </c>
      <c r="AM42" s="517"/>
      <c r="AN42" s="517"/>
      <c r="AO42" s="63"/>
      <c r="AP42" s="62"/>
      <c r="AQ42" s="63"/>
      <c r="AR42" s="62"/>
      <c r="AS42" s="517"/>
      <c r="AT42" s="517"/>
      <c r="AU42" s="517"/>
      <c r="AV42" s="517">
        <v>0</v>
      </c>
      <c r="AW42" s="517">
        <v>0</v>
      </c>
      <c r="AX42" s="517">
        <v>0</v>
      </c>
      <c r="AY42" s="517"/>
      <c r="AZ42" s="63"/>
      <c r="BA42" s="62"/>
      <c r="BB42" s="517"/>
      <c r="BC42" s="517"/>
      <c r="BD42" s="63"/>
      <c r="BE42" s="62"/>
      <c r="BF42" s="517"/>
      <c r="BG42" s="60"/>
      <c r="BH42" s="814">
        <f>SUM(AK43:AO43)</f>
        <v>1.88</v>
      </c>
      <c r="BI42" s="814">
        <f>SUM(AP43:BD43)</f>
        <v>0</v>
      </c>
      <c r="BJ42" s="814">
        <f>SUM(BH42+BI42)</f>
        <v>1.88</v>
      </c>
      <c r="BK42" s="815">
        <f t="shared" ref="BK42" si="46">AD42</f>
        <v>40</v>
      </c>
      <c r="BL42" s="817">
        <f>SUM(BH42*BK42)</f>
        <v>75.2</v>
      </c>
      <c r="BM42" s="817">
        <f>SUM(BI42*BK42)</f>
        <v>0</v>
      </c>
      <c r="BN42" s="817">
        <f>SUM(BL42:BM43)</f>
        <v>75.2</v>
      </c>
      <c r="BO42" s="925"/>
      <c r="BP42" s="926"/>
      <c r="BQ42" s="927"/>
      <c r="BR42" s="871"/>
      <c r="BS42" s="871"/>
      <c r="BT42" s="871"/>
      <c r="BU42" s="871"/>
      <c r="BV42" s="871"/>
      <c r="BW42" s="871"/>
      <c r="BX42" s="871"/>
      <c r="BY42" s="871"/>
      <c r="BZ42" s="871"/>
      <c r="CA42" s="871"/>
      <c r="CB42" s="871"/>
      <c r="CC42" s="871"/>
      <c r="CD42" s="871"/>
      <c r="CE42" s="871"/>
      <c r="CF42" s="871"/>
      <c r="CG42" s="916"/>
    </row>
    <row r="43" spans="1:127" ht="18.75" customHeight="1" thickBot="1">
      <c r="A43" s="932"/>
      <c r="B43" s="813"/>
      <c r="C43" s="20" t="s">
        <v>34</v>
      </c>
      <c r="D43" s="76">
        <f t="shared" ref="D43:Z43" si="47">(D$19*D42)/1000</f>
        <v>0.92</v>
      </c>
      <c r="E43" s="76">
        <f t="shared" si="47"/>
        <v>0</v>
      </c>
      <c r="F43" s="76">
        <f t="shared" si="47"/>
        <v>0</v>
      </c>
      <c r="G43" s="76">
        <f t="shared" si="47"/>
        <v>0</v>
      </c>
      <c r="H43" s="76">
        <f t="shared" si="47"/>
        <v>0</v>
      </c>
      <c r="I43" s="76">
        <f t="shared" si="47"/>
        <v>0</v>
      </c>
      <c r="J43" s="76">
        <f t="shared" si="47"/>
        <v>0</v>
      </c>
      <c r="K43" s="76">
        <f t="shared" si="47"/>
        <v>0</v>
      </c>
      <c r="L43" s="76">
        <f t="shared" si="47"/>
        <v>0</v>
      </c>
      <c r="M43" s="76">
        <f t="shared" si="47"/>
        <v>0</v>
      </c>
      <c r="N43" s="76">
        <f t="shared" si="47"/>
        <v>0</v>
      </c>
      <c r="O43" s="76">
        <f t="shared" si="47"/>
        <v>0</v>
      </c>
      <c r="P43" s="76">
        <f t="shared" si="47"/>
        <v>0</v>
      </c>
      <c r="Q43" s="76">
        <f t="shared" si="47"/>
        <v>0</v>
      </c>
      <c r="R43" s="76">
        <f t="shared" si="47"/>
        <v>0</v>
      </c>
      <c r="S43" s="76">
        <f t="shared" si="47"/>
        <v>0</v>
      </c>
      <c r="T43" s="76">
        <f t="shared" si="47"/>
        <v>0</v>
      </c>
      <c r="U43" s="76">
        <f t="shared" si="47"/>
        <v>0</v>
      </c>
      <c r="V43" s="76">
        <f t="shared" si="47"/>
        <v>0</v>
      </c>
      <c r="W43" s="76">
        <f t="shared" si="47"/>
        <v>0</v>
      </c>
      <c r="X43" s="76">
        <f t="shared" si="47"/>
        <v>0</v>
      </c>
      <c r="Y43" s="76">
        <f t="shared" si="47"/>
        <v>0</v>
      </c>
      <c r="Z43" s="76">
        <f t="shared" si="47"/>
        <v>0</v>
      </c>
      <c r="AA43" s="814"/>
      <c r="AB43" s="814"/>
      <c r="AC43" s="814"/>
      <c r="AD43" s="816"/>
      <c r="AE43" s="818"/>
      <c r="AF43" s="818"/>
      <c r="AG43" s="818"/>
      <c r="AH43" s="932"/>
      <c r="AI43" s="813"/>
      <c r="AJ43" s="20" t="s">
        <v>34</v>
      </c>
      <c r="AK43" s="76">
        <f t="shared" ref="AK43:BG43" si="48">(AK$19*AK42)/1000</f>
        <v>1.88</v>
      </c>
      <c r="AL43" s="76">
        <f t="shared" si="48"/>
        <v>0</v>
      </c>
      <c r="AM43" s="76">
        <f t="shared" si="48"/>
        <v>0</v>
      </c>
      <c r="AN43" s="76">
        <f t="shared" si="48"/>
        <v>0</v>
      </c>
      <c r="AO43" s="76">
        <f t="shared" si="48"/>
        <v>0</v>
      </c>
      <c r="AP43" s="76">
        <f t="shared" si="48"/>
        <v>0</v>
      </c>
      <c r="AQ43" s="76">
        <f t="shared" si="48"/>
        <v>0</v>
      </c>
      <c r="AR43" s="76">
        <f t="shared" si="48"/>
        <v>0</v>
      </c>
      <c r="AS43" s="76">
        <f t="shared" si="48"/>
        <v>0</v>
      </c>
      <c r="AT43" s="76">
        <f t="shared" si="48"/>
        <v>0</v>
      </c>
      <c r="AU43" s="76">
        <f t="shared" si="48"/>
        <v>0</v>
      </c>
      <c r="AV43" s="76">
        <f t="shared" si="48"/>
        <v>0</v>
      </c>
      <c r="AW43" s="76">
        <f t="shared" si="48"/>
        <v>0</v>
      </c>
      <c r="AX43" s="76">
        <f t="shared" si="48"/>
        <v>0</v>
      </c>
      <c r="AY43" s="76">
        <f t="shared" si="48"/>
        <v>0</v>
      </c>
      <c r="AZ43" s="76">
        <f t="shared" si="48"/>
        <v>0</v>
      </c>
      <c r="BA43" s="76">
        <f t="shared" si="48"/>
        <v>0</v>
      </c>
      <c r="BB43" s="76">
        <f t="shared" si="48"/>
        <v>0</v>
      </c>
      <c r="BC43" s="76">
        <f t="shared" si="48"/>
        <v>0</v>
      </c>
      <c r="BD43" s="76">
        <f t="shared" si="48"/>
        <v>0</v>
      </c>
      <c r="BE43" s="76">
        <f t="shared" si="48"/>
        <v>0</v>
      </c>
      <c r="BF43" s="76">
        <f t="shared" si="48"/>
        <v>0</v>
      </c>
      <c r="BG43" s="76">
        <f t="shared" si="48"/>
        <v>0</v>
      </c>
      <c r="BH43" s="814"/>
      <c r="BI43" s="814"/>
      <c r="BJ43" s="814"/>
      <c r="BK43" s="816"/>
      <c r="BL43" s="818"/>
      <c r="BM43" s="818"/>
      <c r="BN43" s="818"/>
      <c r="BO43" s="922" t="str">
        <f t="shared" ref="BO43" si="49">A50</f>
        <v>картофель</v>
      </c>
      <c r="BP43" s="923"/>
      <c r="BQ43" s="924"/>
      <c r="BR43" s="941"/>
      <c r="BS43" s="941"/>
      <c r="BT43" s="941"/>
      <c r="BU43" s="941"/>
      <c r="BV43" s="941"/>
      <c r="BW43" s="917">
        <f>K51+AR51</f>
        <v>6</v>
      </c>
      <c r="BX43" s="941"/>
      <c r="BY43" s="917">
        <f>M51+AT51</f>
        <v>0</v>
      </c>
      <c r="BZ43" s="941"/>
      <c r="CA43" s="941"/>
      <c r="CB43" s="941"/>
      <c r="CC43" s="941"/>
      <c r="CD43" s="941"/>
      <c r="CE43" s="941"/>
      <c r="CF43" s="941"/>
      <c r="CG43" s="941">
        <v>6</v>
      </c>
    </row>
    <row r="44" spans="1:127" s="55" customFormat="1" ht="18.75" customHeight="1">
      <c r="A44" s="932" t="s">
        <v>39</v>
      </c>
      <c r="B44" s="813"/>
      <c r="C44" s="64" t="s">
        <v>35</v>
      </c>
      <c r="D44" s="62"/>
      <c r="E44" s="517">
        <v>0</v>
      </c>
      <c r="F44" s="517"/>
      <c r="G44" s="517"/>
      <c r="H44" s="63"/>
      <c r="I44" s="62"/>
      <c r="J44" s="63"/>
      <c r="K44" s="62"/>
      <c r="L44" s="517">
        <v>9</v>
      </c>
      <c r="M44" s="517"/>
      <c r="N44" s="517">
        <v>1.5</v>
      </c>
      <c r="O44" s="517">
        <v>0</v>
      </c>
      <c r="P44" s="517">
        <v>0</v>
      </c>
      <c r="Q44" s="517">
        <v>0</v>
      </c>
      <c r="R44" s="517"/>
      <c r="S44" s="63"/>
      <c r="T44" s="62">
        <v>13.3</v>
      </c>
      <c r="U44" s="517"/>
      <c r="V44" s="517"/>
      <c r="W44" s="63"/>
      <c r="X44" s="62"/>
      <c r="Y44" s="517"/>
      <c r="Z44" s="60"/>
      <c r="AA44" s="814">
        <f>SUM(D45:H45)</f>
        <v>0</v>
      </c>
      <c r="AB44" s="814">
        <f>SUM(I45:W45)</f>
        <v>0.54800000000000004</v>
      </c>
      <c r="AC44" s="814">
        <f>SUM(AA44+AB44)</f>
        <v>0.54800000000000004</v>
      </c>
      <c r="AD44" s="816">
        <v>35</v>
      </c>
      <c r="AE44" s="817">
        <f>SUM(AA44*AD44)</f>
        <v>0</v>
      </c>
      <c r="AF44" s="817">
        <f>SUM(AB44*AD44)</f>
        <v>19.18</v>
      </c>
      <c r="AG44" s="817">
        <f>SUM(AE44:AF45)</f>
        <v>19.18</v>
      </c>
      <c r="AH44" s="932" t="s">
        <v>39</v>
      </c>
      <c r="AI44" s="813"/>
      <c r="AJ44" s="64" t="s">
        <v>35</v>
      </c>
      <c r="AK44" s="62"/>
      <c r="AL44" s="517">
        <v>0</v>
      </c>
      <c r="AM44" s="517"/>
      <c r="AN44" s="517"/>
      <c r="AO44" s="63"/>
      <c r="AP44" s="62"/>
      <c r="AQ44" s="63"/>
      <c r="AR44" s="62"/>
      <c r="AS44" s="517">
        <v>9</v>
      </c>
      <c r="AT44" s="517"/>
      <c r="AU44" s="517">
        <v>1.5</v>
      </c>
      <c r="AV44" s="517">
        <v>0</v>
      </c>
      <c r="AW44" s="517">
        <v>0</v>
      </c>
      <c r="AX44" s="517">
        <v>0</v>
      </c>
      <c r="AY44" s="517"/>
      <c r="AZ44" s="63"/>
      <c r="BA44" s="62">
        <v>13.43</v>
      </c>
      <c r="BB44" s="517"/>
      <c r="BC44" s="517"/>
      <c r="BD44" s="63"/>
      <c r="BE44" s="62"/>
      <c r="BF44" s="517"/>
      <c r="BG44" s="60"/>
      <c r="BH44" s="814">
        <f>SUM(AK45:AO45)</f>
        <v>0</v>
      </c>
      <c r="BI44" s="814">
        <f>SUM(AP45:BD45)</f>
        <v>1.101</v>
      </c>
      <c r="BJ44" s="814">
        <f>SUM(BH44+BI44)</f>
        <v>1.101</v>
      </c>
      <c r="BK44" s="815">
        <f t="shared" ref="BK44" si="50">AD44</f>
        <v>35</v>
      </c>
      <c r="BL44" s="817">
        <f>SUM(BH44*BK44)</f>
        <v>0</v>
      </c>
      <c r="BM44" s="817">
        <f>SUM(BI44*BK44)</f>
        <v>38.54</v>
      </c>
      <c r="BN44" s="817">
        <f>SUM(BL44:BM45)</f>
        <v>38.54</v>
      </c>
      <c r="BO44" s="925"/>
      <c r="BP44" s="926"/>
      <c r="BQ44" s="927"/>
      <c r="BR44" s="918"/>
      <c r="BS44" s="918"/>
      <c r="BT44" s="918"/>
      <c r="BU44" s="918"/>
      <c r="BV44" s="918"/>
      <c r="BW44" s="918"/>
      <c r="BX44" s="918"/>
      <c r="BY44" s="918"/>
      <c r="BZ44" s="918"/>
      <c r="CA44" s="918"/>
      <c r="CB44" s="918"/>
      <c r="CC44" s="918"/>
      <c r="CD44" s="918"/>
      <c r="CE44" s="918"/>
      <c r="CF44" s="918"/>
      <c r="CG44" s="918"/>
    </row>
    <row r="45" spans="1:127" ht="18.75" customHeight="1" thickBot="1">
      <c r="A45" s="932"/>
      <c r="B45" s="813"/>
      <c r="C45" s="20" t="s">
        <v>34</v>
      </c>
      <c r="D45" s="76">
        <f t="shared" ref="D45:Z45" si="51">(D$19*D44)/1000</f>
        <v>0</v>
      </c>
      <c r="E45" s="76">
        <f t="shared" si="51"/>
        <v>0</v>
      </c>
      <c r="F45" s="76">
        <f t="shared" si="51"/>
        <v>0</v>
      </c>
      <c r="G45" s="76">
        <f t="shared" si="51"/>
        <v>0</v>
      </c>
      <c r="H45" s="76">
        <f t="shared" si="51"/>
        <v>0</v>
      </c>
      <c r="I45" s="76">
        <f t="shared" si="51"/>
        <v>0</v>
      </c>
      <c r="J45" s="76">
        <f t="shared" si="51"/>
        <v>0</v>
      </c>
      <c r="K45" s="76">
        <f t="shared" si="51"/>
        <v>0</v>
      </c>
      <c r="L45" s="76">
        <f t="shared" si="51"/>
        <v>0.20699999999999999</v>
      </c>
      <c r="M45" s="76">
        <f t="shared" si="51"/>
        <v>0</v>
      </c>
      <c r="N45" s="76">
        <f t="shared" si="51"/>
        <v>3.5000000000000003E-2</v>
      </c>
      <c r="O45" s="76">
        <f t="shared" si="51"/>
        <v>0</v>
      </c>
      <c r="P45" s="76">
        <f t="shared" si="51"/>
        <v>0</v>
      </c>
      <c r="Q45" s="76">
        <f t="shared" si="51"/>
        <v>0</v>
      </c>
      <c r="R45" s="76">
        <f t="shared" si="51"/>
        <v>0</v>
      </c>
      <c r="S45" s="76">
        <f t="shared" si="51"/>
        <v>0</v>
      </c>
      <c r="T45" s="76">
        <f t="shared" si="51"/>
        <v>0.30599999999999999</v>
      </c>
      <c r="U45" s="76">
        <f t="shared" si="51"/>
        <v>0</v>
      </c>
      <c r="V45" s="76">
        <f t="shared" si="51"/>
        <v>0</v>
      </c>
      <c r="W45" s="76">
        <f t="shared" si="51"/>
        <v>0</v>
      </c>
      <c r="X45" s="76">
        <f t="shared" si="51"/>
        <v>0</v>
      </c>
      <c r="Y45" s="76">
        <f t="shared" si="51"/>
        <v>0</v>
      </c>
      <c r="Z45" s="76">
        <f t="shared" si="51"/>
        <v>0</v>
      </c>
      <c r="AA45" s="814"/>
      <c r="AB45" s="814"/>
      <c r="AC45" s="814"/>
      <c r="AD45" s="816"/>
      <c r="AE45" s="818"/>
      <c r="AF45" s="818"/>
      <c r="AG45" s="818"/>
      <c r="AH45" s="932"/>
      <c r="AI45" s="813"/>
      <c r="AJ45" s="20" t="s">
        <v>34</v>
      </c>
      <c r="AK45" s="76">
        <f t="shared" ref="AK45:BG45" si="52">(AK$19*AK44)/1000</f>
        <v>0</v>
      </c>
      <c r="AL45" s="76">
        <f t="shared" si="52"/>
        <v>0</v>
      </c>
      <c r="AM45" s="76">
        <f t="shared" si="52"/>
        <v>0</v>
      </c>
      <c r="AN45" s="76">
        <f t="shared" si="52"/>
        <v>0</v>
      </c>
      <c r="AO45" s="76">
        <f t="shared" si="52"/>
        <v>0</v>
      </c>
      <c r="AP45" s="76">
        <f t="shared" si="52"/>
        <v>0</v>
      </c>
      <c r="AQ45" s="76">
        <f t="shared" si="52"/>
        <v>0</v>
      </c>
      <c r="AR45" s="76">
        <f t="shared" si="52"/>
        <v>0</v>
      </c>
      <c r="AS45" s="76">
        <f t="shared" si="52"/>
        <v>0.41399999999999998</v>
      </c>
      <c r="AT45" s="76">
        <f t="shared" si="52"/>
        <v>0</v>
      </c>
      <c r="AU45" s="76">
        <f t="shared" si="52"/>
        <v>6.9000000000000006E-2</v>
      </c>
      <c r="AV45" s="76">
        <f t="shared" si="52"/>
        <v>0</v>
      </c>
      <c r="AW45" s="76">
        <f t="shared" si="52"/>
        <v>0</v>
      </c>
      <c r="AX45" s="76">
        <f t="shared" si="52"/>
        <v>0</v>
      </c>
      <c r="AY45" s="76">
        <f t="shared" si="52"/>
        <v>0</v>
      </c>
      <c r="AZ45" s="76">
        <f t="shared" si="52"/>
        <v>0</v>
      </c>
      <c r="BA45" s="76">
        <f t="shared" si="52"/>
        <v>0.61799999999999999</v>
      </c>
      <c r="BB45" s="76">
        <f t="shared" si="52"/>
        <v>0</v>
      </c>
      <c r="BC45" s="76">
        <f t="shared" si="52"/>
        <v>0</v>
      </c>
      <c r="BD45" s="76">
        <f t="shared" si="52"/>
        <v>0</v>
      </c>
      <c r="BE45" s="76">
        <f t="shared" si="52"/>
        <v>0</v>
      </c>
      <c r="BF45" s="76">
        <f t="shared" si="52"/>
        <v>0</v>
      </c>
      <c r="BG45" s="76">
        <f t="shared" si="52"/>
        <v>0</v>
      </c>
      <c r="BH45" s="814"/>
      <c r="BI45" s="814"/>
      <c r="BJ45" s="814"/>
      <c r="BK45" s="816"/>
      <c r="BL45" s="818"/>
      <c r="BM45" s="818"/>
      <c r="BN45" s="818"/>
      <c r="BO45" s="922" t="str">
        <f t="shared" ref="BO45" si="53">A54</f>
        <v>лук</v>
      </c>
      <c r="BP45" s="923"/>
      <c r="BQ45" s="924"/>
      <c r="BR45" s="871"/>
      <c r="BS45" s="871"/>
      <c r="BT45" s="871"/>
      <c r="BU45" s="871"/>
      <c r="BV45" s="871"/>
      <c r="BW45" s="914">
        <f>K55+AR55</f>
        <v>0.71799999999999997</v>
      </c>
      <c r="BX45" s="871">
        <v>1.0349999999999999</v>
      </c>
      <c r="BY45" s="914">
        <v>0.14699999999999999</v>
      </c>
      <c r="BZ45" s="871"/>
      <c r="CA45" s="871"/>
      <c r="CB45" s="871"/>
      <c r="CC45" s="914"/>
      <c r="CD45" s="871"/>
      <c r="CE45" s="871"/>
      <c r="CF45" s="871"/>
      <c r="CG45" s="915">
        <v>1.9</v>
      </c>
    </row>
    <row r="46" spans="1:127" s="55" customFormat="1" ht="18.75" customHeight="1">
      <c r="A46" s="936" t="s">
        <v>525</v>
      </c>
      <c r="B46" s="937"/>
      <c r="C46" s="74" t="s">
        <v>35</v>
      </c>
      <c r="D46" s="72"/>
      <c r="E46" s="465">
        <v>0</v>
      </c>
      <c r="F46" s="465"/>
      <c r="G46" s="465"/>
      <c r="H46" s="73"/>
      <c r="I46" s="72"/>
      <c r="J46" s="73"/>
      <c r="K46" s="72"/>
      <c r="L46" s="465"/>
      <c r="M46" s="465"/>
      <c r="N46" s="465">
        <v>7.5</v>
      </c>
      <c r="O46" s="465"/>
      <c r="P46" s="465">
        <v>0</v>
      </c>
      <c r="Q46" s="465">
        <v>52.18</v>
      </c>
      <c r="R46" s="465"/>
      <c r="S46" s="73"/>
      <c r="T46" s="72"/>
      <c r="U46" s="465"/>
      <c r="V46" s="465"/>
      <c r="W46" s="73"/>
      <c r="X46" s="72"/>
      <c r="Y46" s="465"/>
      <c r="Z46" s="70"/>
      <c r="AA46" s="814">
        <f>SUM(D47:H47)</f>
        <v>0</v>
      </c>
      <c r="AB46" s="814">
        <f>SUM(I47:W47)</f>
        <v>1.373</v>
      </c>
      <c r="AC46" s="814">
        <f>SUM(AA46+AB46)</f>
        <v>1.373</v>
      </c>
      <c r="AD46" s="938">
        <v>40</v>
      </c>
      <c r="AE46" s="817">
        <f>SUM(AA46*AD46)</f>
        <v>0</v>
      </c>
      <c r="AF46" s="817">
        <f>SUM(AB46*AD46)</f>
        <v>54.92</v>
      </c>
      <c r="AG46" s="817">
        <f>SUM(AE46:AF47)</f>
        <v>54.92</v>
      </c>
      <c r="AH46" s="936" t="s">
        <v>401</v>
      </c>
      <c r="AI46" s="937"/>
      <c r="AJ46" s="74" t="s">
        <v>35</v>
      </c>
      <c r="AK46" s="72"/>
      <c r="AL46" s="465">
        <v>0</v>
      </c>
      <c r="AM46" s="465"/>
      <c r="AN46" s="465"/>
      <c r="AO46" s="73"/>
      <c r="AP46" s="72"/>
      <c r="AQ46" s="73"/>
      <c r="AR46" s="72"/>
      <c r="AS46" s="465"/>
      <c r="AT46" s="465"/>
      <c r="AU46" s="465"/>
      <c r="AV46" s="465"/>
      <c r="AW46" s="465">
        <v>0</v>
      </c>
      <c r="AX46" s="465">
        <v>60.86</v>
      </c>
      <c r="AY46" s="465"/>
      <c r="AZ46" s="73"/>
      <c r="BA46" s="72"/>
      <c r="BB46" s="465"/>
      <c r="BC46" s="465"/>
      <c r="BD46" s="73"/>
      <c r="BE46" s="72"/>
      <c r="BF46" s="465"/>
      <c r="BG46" s="70"/>
      <c r="BH46" s="814">
        <f>SUM(AK47:AO47)</f>
        <v>0</v>
      </c>
      <c r="BI46" s="814">
        <f>SUM(AP47:BD47)</f>
        <v>2.8</v>
      </c>
      <c r="BJ46" s="814">
        <f>SUM(BH46+BI46)</f>
        <v>2.8</v>
      </c>
      <c r="BK46" s="815">
        <f t="shared" ref="BK46" si="54">AD46</f>
        <v>40</v>
      </c>
      <c r="BL46" s="817">
        <f>SUM(BH46*BK46)</f>
        <v>0</v>
      </c>
      <c r="BM46" s="817">
        <f>SUM(BI46*BK46)</f>
        <v>112</v>
      </c>
      <c r="BN46" s="817">
        <f>SUM(BL46:BM47)</f>
        <v>112</v>
      </c>
      <c r="BO46" s="925"/>
      <c r="BP46" s="926"/>
      <c r="BQ46" s="927"/>
      <c r="BR46" s="871"/>
      <c r="BS46" s="871"/>
      <c r="BT46" s="871"/>
      <c r="BU46" s="871"/>
      <c r="BV46" s="871"/>
      <c r="BW46" s="871"/>
      <c r="BX46" s="871"/>
      <c r="BY46" s="871"/>
      <c r="BZ46" s="871"/>
      <c r="CA46" s="871"/>
      <c r="CB46" s="871"/>
      <c r="CC46" s="871"/>
      <c r="CD46" s="871"/>
      <c r="CE46" s="871"/>
      <c r="CF46" s="871"/>
      <c r="CG46" s="916"/>
    </row>
    <row r="47" spans="1:127" ht="18.75" customHeight="1" thickBot="1">
      <c r="A47" s="932"/>
      <c r="B47" s="813"/>
      <c r="C47" s="20" t="s">
        <v>34</v>
      </c>
      <c r="D47" s="76">
        <f t="shared" ref="D47:Z47" si="55">(D$19*D46)/1000</f>
        <v>0</v>
      </c>
      <c r="E47" s="76">
        <f t="shared" si="55"/>
        <v>0</v>
      </c>
      <c r="F47" s="76">
        <f t="shared" si="55"/>
        <v>0</v>
      </c>
      <c r="G47" s="76">
        <f t="shared" si="55"/>
        <v>0</v>
      </c>
      <c r="H47" s="76">
        <f t="shared" si="55"/>
        <v>0</v>
      </c>
      <c r="I47" s="76">
        <f t="shared" si="55"/>
        <v>0</v>
      </c>
      <c r="J47" s="76">
        <f t="shared" si="55"/>
        <v>0</v>
      </c>
      <c r="K47" s="76">
        <f t="shared" si="55"/>
        <v>0</v>
      </c>
      <c r="L47" s="76">
        <f t="shared" si="55"/>
        <v>0</v>
      </c>
      <c r="M47" s="76">
        <f t="shared" si="55"/>
        <v>0</v>
      </c>
      <c r="N47" s="76">
        <f t="shared" si="55"/>
        <v>0.17299999999999999</v>
      </c>
      <c r="O47" s="76">
        <f t="shared" si="55"/>
        <v>0</v>
      </c>
      <c r="P47" s="76">
        <f t="shared" si="55"/>
        <v>0</v>
      </c>
      <c r="Q47" s="76">
        <f t="shared" si="55"/>
        <v>1.2</v>
      </c>
      <c r="R47" s="76">
        <f t="shared" si="55"/>
        <v>0</v>
      </c>
      <c r="S47" s="76">
        <f t="shared" si="55"/>
        <v>0</v>
      </c>
      <c r="T47" s="76">
        <f t="shared" si="55"/>
        <v>0</v>
      </c>
      <c r="U47" s="76">
        <f t="shared" si="55"/>
        <v>0</v>
      </c>
      <c r="V47" s="76">
        <f t="shared" si="55"/>
        <v>0</v>
      </c>
      <c r="W47" s="76">
        <f t="shared" si="55"/>
        <v>0</v>
      </c>
      <c r="X47" s="76">
        <f t="shared" si="55"/>
        <v>0</v>
      </c>
      <c r="Y47" s="76">
        <f t="shared" si="55"/>
        <v>0</v>
      </c>
      <c r="Z47" s="76">
        <f t="shared" si="55"/>
        <v>0</v>
      </c>
      <c r="AA47" s="814"/>
      <c r="AB47" s="814"/>
      <c r="AC47" s="814"/>
      <c r="AD47" s="816"/>
      <c r="AE47" s="818"/>
      <c r="AF47" s="818"/>
      <c r="AG47" s="818"/>
      <c r="AH47" s="932"/>
      <c r="AI47" s="813"/>
      <c r="AJ47" s="20" t="s">
        <v>34</v>
      </c>
      <c r="AK47" s="76">
        <f t="shared" ref="AK47:BG47" si="56">(AK$19*AK46)/1000</f>
        <v>0</v>
      </c>
      <c r="AL47" s="76">
        <f t="shared" si="56"/>
        <v>0</v>
      </c>
      <c r="AM47" s="76">
        <f t="shared" si="56"/>
        <v>0</v>
      </c>
      <c r="AN47" s="76">
        <f t="shared" si="56"/>
        <v>0</v>
      </c>
      <c r="AO47" s="76">
        <f t="shared" si="56"/>
        <v>0</v>
      </c>
      <c r="AP47" s="76">
        <f t="shared" si="56"/>
        <v>0</v>
      </c>
      <c r="AQ47" s="76">
        <f t="shared" si="56"/>
        <v>0</v>
      </c>
      <c r="AR47" s="76">
        <f t="shared" si="56"/>
        <v>0</v>
      </c>
      <c r="AS47" s="76">
        <f t="shared" si="56"/>
        <v>0</v>
      </c>
      <c r="AT47" s="76">
        <f t="shared" si="56"/>
        <v>0</v>
      </c>
      <c r="AU47" s="76">
        <f t="shared" si="56"/>
        <v>0</v>
      </c>
      <c r="AV47" s="76">
        <f t="shared" si="56"/>
        <v>0</v>
      </c>
      <c r="AW47" s="76">
        <f t="shared" si="56"/>
        <v>0</v>
      </c>
      <c r="AX47" s="76">
        <f t="shared" si="56"/>
        <v>2.8</v>
      </c>
      <c r="AY47" s="76">
        <f t="shared" si="56"/>
        <v>0</v>
      </c>
      <c r="AZ47" s="76">
        <f t="shared" si="56"/>
        <v>0</v>
      </c>
      <c r="BA47" s="76">
        <f t="shared" si="56"/>
        <v>0</v>
      </c>
      <c r="BB47" s="76">
        <f t="shared" si="56"/>
        <v>0</v>
      </c>
      <c r="BC47" s="76">
        <f t="shared" si="56"/>
        <v>0</v>
      </c>
      <c r="BD47" s="76">
        <f t="shared" si="56"/>
        <v>0</v>
      </c>
      <c r="BE47" s="76">
        <f t="shared" si="56"/>
        <v>0</v>
      </c>
      <c r="BF47" s="76">
        <f t="shared" si="56"/>
        <v>0</v>
      </c>
      <c r="BG47" s="76">
        <f t="shared" si="56"/>
        <v>0</v>
      </c>
      <c r="BH47" s="814"/>
      <c r="BI47" s="814"/>
      <c r="BJ47" s="814"/>
      <c r="BK47" s="816"/>
      <c r="BL47" s="818"/>
      <c r="BM47" s="818"/>
      <c r="BN47" s="818"/>
      <c r="BO47" s="922" t="str">
        <f t="shared" ref="BO47" si="57">A56</f>
        <v>морковь</v>
      </c>
      <c r="BP47" s="923"/>
      <c r="BQ47" s="924"/>
      <c r="BR47" s="871"/>
      <c r="BS47" s="871"/>
      <c r="BT47" s="871"/>
      <c r="BU47" s="871"/>
      <c r="BV47" s="871"/>
      <c r="BW47" s="914">
        <f>K57+AR57</f>
        <v>0.748</v>
      </c>
      <c r="BX47" s="871"/>
      <c r="BY47" s="914">
        <f>M57+AT57</f>
        <v>0</v>
      </c>
      <c r="BZ47" s="914">
        <f>N57+AU57</f>
        <v>0.20200000000000001</v>
      </c>
      <c r="CA47" s="871"/>
      <c r="CB47" s="871"/>
      <c r="CC47" s="871"/>
      <c r="CD47" s="871"/>
      <c r="CE47" s="871"/>
      <c r="CF47" s="871"/>
      <c r="CG47" s="871">
        <v>0.95</v>
      </c>
    </row>
    <row r="48" spans="1:127" s="55" customFormat="1" ht="18.75" customHeight="1">
      <c r="A48" s="932" t="s">
        <v>11</v>
      </c>
      <c r="B48" s="813"/>
      <c r="C48" s="64" t="s">
        <v>35</v>
      </c>
      <c r="D48" s="62"/>
      <c r="E48" s="517">
        <v>0</v>
      </c>
      <c r="F48" s="517"/>
      <c r="G48" s="517"/>
      <c r="H48" s="63"/>
      <c r="I48" s="62"/>
      <c r="J48" s="63"/>
      <c r="K48" s="62"/>
      <c r="L48" s="517">
        <v>3</v>
      </c>
      <c r="M48" s="517"/>
      <c r="N48" s="517"/>
      <c r="O48" s="517">
        <v>0</v>
      </c>
      <c r="P48" s="517">
        <v>0</v>
      </c>
      <c r="Q48" s="517">
        <v>0</v>
      </c>
      <c r="R48" s="517"/>
      <c r="S48" s="63"/>
      <c r="T48" s="62">
        <v>3.3</v>
      </c>
      <c r="U48" s="517"/>
      <c r="V48" s="517"/>
      <c r="W48" s="63"/>
      <c r="X48" s="62"/>
      <c r="Y48" s="517"/>
      <c r="Z48" s="60"/>
      <c r="AA48" s="814">
        <f>SUM(D49:H49)</f>
        <v>0</v>
      </c>
      <c r="AB48" s="814">
        <f>SUM(I49:W49)</f>
        <v>4</v>
      </c>
      <c r="AC48" s="814">
        <f>SUM(AA48+AB48)</f>
        <v>4</v>
      </c>
      <c r="AD48" s="816">
        <v>7.5</v>
      </c>
      <c r="AE48" s="817">
        <f>SUM(AA48*AD48)</f>
        <v>0</v>
      </c>
      <c r="AF48" s="817">
        <f>SUM(AB48*AD48)</f>
        <v>30</v>
      </c>
      <c r="AG48" s="817">
        <f>SUM(AE48:AF49)</f>
        <v>30</v>
      </c>
      <c r="AH48" s="932" t="s">
        <v>11</v>
      </c>
      <c r="AI48" s="813"/>
      <c r="AJ48" s="64" t="s">
        <v>35</v>
      </c>
      <c r="AK48" s="62"/>
      <c r="AL48" s="517">
        <v>0</v>
      </c>
      <c r="AM48" s="517"/>
      <c r="AN48" s="517"/>
      <c r="AO48" s="63"/>
      <c r="AP48" s="62"/>
      <c r="AQ48" s="63"/>
      <c r="AR48" s="62"/>
      <c r="AS48" s="517">
        <v>3</v>
      </c>
      <c r="AT48" s="517"/>
      <c r="AU48" s="517"/>
      <c r="AV48" s="517">
        <v>0</v>
      </c>
      <c r="AW48" s="517">
        <v>0</v>
      </c>
      <c r="AX48" s="517">
        <v>0</v>
      </c>
      <c r="AY48" s="517"/>
      <c r="AZ48" s="63"/>
      <c r="BA48" s="62">
        <v>3.3</v>
      </c>
      <c r="BB48" s="517"/>
      <c r="BC48" s="517"/>
      <c r="BD48" s="63"/>
      <c r="BE48" s="62"/>
      <c r="BF48" s="517"/>
      <c r="BG48" s="60"/>
      <c r="BH48" s="814">
        <f>SUM(AK49:AO49)</f>
        <v>0</v>
      </c>
      <c r="BI48" s="814">
        <f>SUM(AP49:BD49)</f>
        <v>7</v>
      </c>
      <c r="BJ48" s="814">
        <f>SUM(BH48+BI48)</f>
        <v>7</v>
      </c>
      <c r="BK48" s="815">
        <f t="shared" ref="BK48" si="58">AD48</f>
        <v>7.5</v>
      </c>
      <c r="BL48" s="817">
        <f>SUM(BH48*BK48)</f>
        <v>0</v>
      </c>
      <c r="BM48" s="817">
        <f>SUM(BI48*BK48)</f>
        <v>52.5</v>
      </c>
      <c r="BN48" s="817">
        <f>SUM(BL48:BM49)</f>
        <v>52.5</v>
      </c>
      <c r="BO48" s="925"/>
      <c r="BP48" s="926"/>
      <c r="BQ48" s="927"/>
      <c r="BR48" s="871"/>
      <c r="BS48" s="871"/>
      <c r="BT48" s="871"/>
      <c r="BU48" s="871"/>
      <c r="BV48" s="871"/>
      <c r="BW48" s="871"/>
      <c r="BX48" s="871"/>
      <c r="BY48" s="871"/>
      <c r="BZ48" s="871"/>
      <c r="CA48" s="871"/>
      <c r="CB48" s="871"/>
      <c r="CC48" s="871"/>
      <c r="CD48" s="871"/>
      <c r="CE48" s="871"/>
      <c r="CF48" s="871"/>
      <c r="CG48" s="871"/>
    </row>
    <row r="49" spans="1:85" ht="18.75" customHeight="1" thickBot="1">
      <c r="A49" s="942"/>
      <c r="B49" s="943"/>
      <c r="C49" s="467" t="s">
        <v>34</v>
      </c>
      <c r="D49" s="66">
        <f t="shared" ref="D49:Z49" si="59">(D$19*D48)/40</f>
        <v>0</v>
      </c>
      <c r="E49" s="66">
        <f t="shared" si="59"/>
        <v>0</v>
      </c>
      <c r="F49" s="66">
        <f t="shared" si="59"/>
        <v>0</v>
      </c>
      <c r="G49" s="66">
        <f t="shared" si="59"/>
        <v>0</v>
      </c>
      <c r="H49" s="66">
        <f t="shared" si="59"/>
        <v>0</v>
      </c>
      <c r="I49" s="66">
        <f t="shared" si="59"/>
        <v>0</v>
      </c>
      <c r="J49" s="66">
        <f t="shared" si="59"/>
        <v>0</v>
      </c>
      <c r="K49" s="66">
        <f t="shared" si="59"/>
        <v>0</v>
      </c>
      <c r="L49" s="66">
        <f t="shared" si="59"/>
        <v>2</v>
      </c>
      <c r="M49" s="66">
        <f t="shared" si="59"/>
        <v>0</v>
      </c>
      <c r="N49" s="66">
        <f t="shared" si="59"/>
        <v>0</v>
      </c>
      <c r="O49" s="66">
        <f t="shared" si="59"/>
        <v>0</v>
      </c>
      <c r="P49" s="66">
        <f t="shared" si="59"/>
        <v>0</v>
      </c>
      <c r="Q49" s="66">
        <f t="shared" si="59"/>
        <v>0</v>
      </c>
      <c r="R49" s="66">
        <f t="shared" si="59"/>
        <v>0</v>
      </c>
      <c r="S49" s="66">
        <f t="shared" si="59"/>
        <v>0</v>
      </c>
      <c r="T49" s="66">
        <f>(T48*T19)/40</f>
        <v>2</v>
      </c>
      <c r="U49" s="66">
        <f t="shared" si="59"/>
        <v>0</v>
      </c>
      <c r="V49" s="66">
        <f t="shared" si="59"/>
        <v>0</v>
      </c>
      <c r="W49" s="66">
        <f t="shared" si="59"/>
        <v>0</v>
      </c>
      <c r="X49" s="66">
        <f t="shared" si="59"/>
        <v>0</v>
      </c>
      <c r="Y49" s="66">
        <f t="shared" si="59"/>
        <v>0</v>
      </c>
      <c r="Z49" s="66">
        <f t="shared" si="59"/>
        <v>0</v>
      </c>
      <c r="AA49" s="814"/>
      <c r="AB49" s="814"/>
      <c r="AC49" s="814"/>
      <c r="AD49" s="945"/>
      <c r="AE49" s="818"/>
      <c r="AF49" s="818"/>
      <c r="AG49" s="818"/>
      <c r="AH49" s="942"/>
      <c r="AI49" s="943"/>
      <c r="AJ49" s="467" t="s">
        <v>34</v>
      </c>
      <c r="AK49" s="66">
        <f t="shared" ref="AK49:BG49" si="60">(AK$19*AK48)/40</f>
        <v>0</v>
      </c>
      <c r="AL49" s="66">
        <f t="shared" si="60"/>
        <v>0</v>
      </c>
      <c r="AM49" s="66">
        <f t="shared" si="60"/>
        <v>0</v>
      </c>
      <c r="AN49" s="66">
        <f t="shared" si="60"/>
        <v>0</v>
      </c>
      <c r="AO49" s="66">
        <f t="shared" si="60"/>
        <v>0</v>
      </c>
      <c r="AP49" s="66">
        <f t="shared" si="60"/>
        <v>0</v>
      </c>
      <c r="AQ49" s="66">
        <f t="shared" si="60"/>
        <v>0</v>
      </c>
      <c r="AR49" s="66">
        <f t="shared" si="60"/>
        <v>0</v>
      </c>
      <c r="AS49" s="66">
        <f t="shared" si="60"/>
        <v>3</v>
      </c>
      <c r="AT49" s="66">
        <f t="shared" si="60"/>
        <v>0</v>
      </c>
      <c r="AU49" s="66">
        <f t="shared" si="60"/>
        <v>0</v>
      </c>
      <c r="AV49" s="66">
        <f t="shared" si="60"/>
        <v>0</v>
      </c>
      <c r="AW49" s="66">
        <f t="shared" si="60"/>
        <v>0</v>
      </c>
      <c r="AX49" s="66">
        <f t="shared" si="60"/>
        <v>0</v>
      </c>
      <c r="AY49" s="66">
        <f t="shared" si="60"/>
        <v>0</v>
      </c>
      <c r="AZ49" s="66">
        <f t="shared" si="60"/>
        <v>0</v>
      </c>
      <c r="BA49" s="66">
        <f>(BA48*BA19)/40</f>
        <v>4</v>
      </c>
      <c r="BB49" s="66">
        <f t="shared" si="60"/>
        <v>0</v>
      </c>
      <c r="BC49" s="66">
        <f t="shared" si="60"/>
        <v>0</v>
      </c>
      <c r="BD49" s="66">
        <f t="shared" si="60"/>
        <v>0</v>
      </c>
      <c r="BE49" s="66">
        <f t="shared" si="60"/>
        <v>0</v>
      </c>
      <c r="BF49" s="66">
        <f t="shared" si="60"/>
        <v>0</v>
      </c>
      <c r="BG49" s="66">
        <f t="shared" si="60"/>
        <v>0</v>
      </c>
      <c r="BH49" s="814"/>
      <c r="BI49" s="814"/>
      <c r="BJ49" s="814"/>
      <c r="BK49" s="816"/>
      <c r="BL49" s="818"/>
      <c r="BM49" s="818"/>
      <c r="BN49" s="818"/>
      <c r="BO49" s="922" t="str">
        <f t="shared" ref="BO49" si="61">A58</f>
        <v>крахмал</v>
      </c>
      <c r="BP49" s="923"/>
      <c r="BQ49" s="924"/>
      <c r="BR49" s="871"/>
      <c r="BS49" s="871"/>
      <c r="BT49" s="871"/>
      <c r="BU49" s="871"/>
      <c r="BV49" s="871"/>
      <c r="BW49" s="914">
        <f>K59+AR59</f>
        <v>0</v>
      </c>
      <c r="BX49" s="871"/>
      <c r="BY49" s="871"/>
      <c r="BZ49" s="914">
        <f>N59+AU59</f>
        <v>0</v>
      </c>
      <c r="CA49" s="871"/>
      <c r="CB49" s="871"/>
      <c r="CC49" s="914">
        <v>0.6</v>
      </c>
      <c r="CD49" s="871"/>
      <c r="CE49" s="914"/>
      <c r="CF49" s="871"/>
      <c r="CG49" s="871">
        <v>0.6</v>
      </c>
    </row>
    <row r="50" spans="1:85" s="55" customFormat="1" ht="18.75" customHeight="1">
      <c r="A50" s="931" t="s">
        <v>8</v>
      </c>
      <c r="B50" s="921"/>
      <c r="C50" s="460" t="s">
        <v>35</v>
      </c>
      <c r="D50" s="461"/>
      <c r="E50" s="462">
        <v>0</v>
      </c>
      <c r="F50" s="462"/>
      <c r="G50" s="462"/>
      <c r="H50" s="463"/>
      <c r="I50" s="461"/>
      <c r="J50" s="463"/>
      <c r="K50" s="461">
        <v>60</v>
      </c>
      <c r="L50" s="462"/>
      <c r="M50" s="462"/>
      <c r="N50" s="462"/>
      <c r="O50" s="462">
        <v>0</v>
      </c>
      <c r="P50" s="462">
        <v>0</v>
      </c>
      <c r="Q50" s="462">
        <v>0</v>
      </c>
      <c r="R50" s="462"/>
      <c r="S50" s="463"/>
      <c r="T50" s="461"/>
      <c r="U50" s="462"/>
      <c r="V50" s="462"/>
      <c r="W50" s="463"/>
      <c r="X50" s="461"/>
      <c r="Y50" s="462"/>
      <c r="Z50" s="464"/>
      <c r="AA50" s="814">
        <f>SUM(D51:H51)</f>
        <v>0</v>
      </c>
      <c r="AB50" s="814">
        <f>SUM(I51:W51)</f>
        <v>1.38</v>
      </c>
      <c r="AC50" s="814">
        <f>SUM(AA50+AB50)</f>
        <v>1.38</v>
      </c>
      <c r="AD50" s="815">
        <v>29</v>
      </c>
      <c r="AE50" s="817">
        <f>SUM(AA50*AD50)</f>
        <v>0</v>
      </c>
      <c r="AF50" s="817">
        <f>SUM(AB50*AD50)</f>
        <v>40.020000000000003</v>
      </c>
      <c r="AG50" s="817">
        <f>SUM(AE50:AF51)</f>
        <v>40.020000000000003</v>
      </c>
      <c r="AH50" s="931" t="s">
        <v>8</v>
      </c>
      <c r="AI50" s="921"/>
      <c r="AJ50" s="460" t="s">
        <v>35</v>
      </c>
      <c r="AK50" s="461"/>
      <c r="AL50" s="462">
        <v>0</v>
      </c>
      <c r="AM50" s="462"/>
      <c r="AN50" s="462"/>
      <c r="AO50" s="463"/>
      <c r="AP50" s="461"/>
      <c r="AQ50" s="463"/>
      <c r="AR50" s="461">
        <v>100.43</v>
      </c>
      <c r="AS50" s="462"/>
      <c r="AT50" s="462"/>
      <c r="AU50" s="462"/>
      <c r="AV50" s="462">
        <v>0</v>
      </c>
      <c r="AW50" s="462">
        <v>0</v>
      </c>
      <c r="AX50" s="462">
        <v>0</v>
      </c>
      <c r="AY50" s="462"/>
      <c r="AZ50" s="463"/>
      <c r="BA50" s="461"/>
      <c r="BB50" s="462"/>
      <c r="BC50" s="462"/>
      <c r="BD50" s="463"/>
      <c r="BE50" s="461"/>
      <c r="BF50" s="462"/>
      <c r="BG50" s="464"/>
      <c r="BH50" s="814">
        <f>SUM(AK51:AO51)</f>
        <v>0</v>
      </c>
      <c r="BI50" s="814">
        <f>SUM(AP51:BD51)</f>
        <v>4.62</v>
      </c>
      <c r="BJ50" s="814">
        <f>SUM(BH50+BI50)</f>
        <v>4.62</v>
      </c>
      <c r="BK50" s="815">
        <f t="shared" ref="BK50" si="62">AD50</f>
        <v>29</v>
      </c>
      <c r="BL50" s="817">
        <f>SUM(BH50*BK50)</f>
        <v>0</v>
      </c>
      <c r="BM50" s="817">
        <f>SUM(BI50*BK50)</f>
        <v>133.97999999999999</v>
      </c>
      <c r="BN50" s="817">
        <f>SUM(BL50:BM51)</f>
        <v>133.97999999999999</v>
      </c>
      <c r="BO50" s="925"/>
      <c r="BP50" s="926"/>
      <c r="BQ50" s="927"/>
      <c r="BR50" s="871"/>
      <c r="BS50" s="871"/>
      <c r="BT50" s="871"/>
      <c r="BU50" s="871"/>
      <c r="BV50" s="871"/>
      <c r="BW50" s="871"/>
      <c r="BX50" s="871"/>
      <c r="BY50" s="871"/>
      <c r="BZ50" s="871"/>
      <c r="CA50" s="871"/>
      <c r="CB50" s="871"/>
      <c r="CC50" s="871"/>
      <c r="CD50" s="871"/>
      <c r="CE50" s="871"/>
      <c r="CF50" s="871"/>
      <c r="CG50" s="871"/>
    </row>
    <row r="51" spans="1:85" ht="18.75" customHeight="1" thickBot="1">
      <c r="A51" s="932"/>
      <c r="B51" s="813"/>
      <c r="C51" s="20" t="s">
        <v>34</v>
      </c>
      <c r="D51" s="76">
        <f t="shared" ref="D51:Z51" si="63">(D$19*D50)/1000</f>
        <v>0</v>
      </c>
      <c r="E51" s="76">
        <f t="shared" si="63"/>
        <v>0</v>
      </c>
      <c r="F51" s="76">
        <f t="shared" si="63"/>
        <v>0</v>
      </c>
      <c r="G51" s="76">
        <f t="shared" si="63"/>
        <v>0</v>
      </c>
      <c r="H51" s="76">
        <f t="shared" si="63"/>
        <v>0</v>
      </c>
      <c r="I51" s="76">
        <f t="shared" si="63"/>
        <v>0</v>
      </c>
      <c r="J51" s="76">
        <f t="shared" si="63"/>
        <v>0</v>
      </c>
      <c r="K51" s="76">
        <f t="shared" si="63"/>
        <v>1.38</v>
      </c>
      <c r="L51" s="76">
        <f t="shared" si="63"/>
        <v>0</v>
      </c>
      <c r="M51" s="76">
        <f t="shared" si="63"/>
        <v>0</v>
      </c>
      <c r="N51" s="76">
        <f t="shared" si="63"/>
        <v>0</v>
      </c>
      <c r="O51" s="76">
        <f t="shared" si="63"/>
        <v>0</v>
      </c>
      <c r="P51" s="76">
        <f t="shared" si="63"/>
        <v>0</v>
      </c>
      <c r="Q51" s="76">
        <f t="shared" si="63"/>
        <v>0</v>
      </c>
      <c r="R51" s="76">
        <f t="shared" si="63"/>
        <v>0</v>
      </c>
      <c r="S51" s="76">
        <f t="shared" si="63"/>
        <v>0</v>
      </c>
      <c r="T51" s="76">
        <f t="shared" si="63"/>
        <v>0</v>
      </c>
      <c r="U51" s="76">
        <f t="shared" si="63"/>
        <v>0</v>
      </c>
      <c r="V51" s="76">
        <f t="shared" si="63"/>
        <v>0</v>
      </c>
      <c r="W51" s="76">
        <f t="shared" si="63"/>
        <v>0</v>
      </c>
      <c r="X51" s="76">
        <f t="shared" si="63"/>
        <v>0</v>
      </c>
      <c r="Y51" s="76">
        <f t="shared" si="63"/>
        <v>0</v>
      </c>
      <c r="Z51" s="76">
        <f t="shared" si="63"/>
        <v>0</v>
      </c>
      <c r="AA51" s="814"/>
      <c r="AB51" s="814"/>
      <c r="AC51" s="814"/>
      <c r="AD51" s="816"/>
      <c r="AE51" s="818"/>
      <c r="AF51" s="818"/>
      <c r="AG51" s="818"/>
      <c r="AH51" s="932"/>
      <c r="AI51" s="813"/>
      <c r="AJ51" s="20" t="s">
        <v>34</v>
      </c>
      <c r="AK51" s="76">
        <f t="shared" ref="AK51:BG51" si="64">(AK$19*AK50)/1000</f>
        <v>0</v>
      </c>
      <c r="AL51" s="76">
        <f t="shared" si="64"/>
        <v>0</v>
      </c>
      <c r="AM51" s="76">
        <f t="shared" si="64"/>
        <v>0</v>
      </c>
      <c r="AN51" s="76">
        <f t="shared" si="64"/>
        <v>0</v>
      </c>
      <c r="AO51" s="76">
        <f t="shared" si="64"/>
        <v>0</v>
      </c>
      <c r="AP51" s="76">
        <f t="shared" si="64"/>
        <v>0</v>
      </c>
      <c r="AQ51" s="76">
        <f t="shared" si="64"/>
        <v>0</v>
      </c>
      <c r="AR51" s="76">
        <f t="shared" si="64"/>
        <v>4.62</v>
      </c>
      <c r="AS51" s="76">
        <f t="shared" si="64"/>
        <v>0</v>
      </c>
      <c r="AT51" s="76">
        <f t="shared" si="64"/>
        <v>0</v>
      </c>
      <c r="AU51" s="76">
        <f t="shared" si="64"/>
        <v>0</v>
      </c>
      <c r="AV51" s="76">
        <f t="shared" si="64"/>
        <v>0</v>
      </c>
      <c r="AW51" s="76">
        <f t="shared" si="64"/>
        <v>0</v>
      </c>
      <c r="AX51" s="76">
        <f t="shared" si="64"/>
        <v>0</v>
      </c>
      <c r="AY51" s="76">
        <f t="shared" si="64"/>
        <v>0</v>
      </c>
      <c r="AZ51" s="76">
        <f t="shared" si="64"/>
        <v>0</v>
      </c>
      <c r="BA51" s="76">
        <f t="shared" si="64"/>
        <v>0</v>
      </c>
      <c r="BB51" s="76">
        <f t="shared" si="64"/>
        <v>0</v>
      </c>
      <c r="BC51" s="76">
        <f t="shared" si="64"/>
        <v>0</v>
      </c>
      <c r="BD51" s="76">
        <f t="shared" si="64"/>
        <v>0</v>
      </c>
      <c r="BE51" s="76">
        <f t="shared" si="64"/>
        <v>0</v>
      </c>
      <c r="BF51" s="76">
        <f t="shared" si="64"/>
        <v>0</v>
      </c>
      <c r="BG51" s="76">
        <f t="shared" si="64"/>
        <v>0</v>
      </c>
      <c r="BH51" s="814"/>
      <c r="BI51" s="814"/>
      <c r="BJ51" s="814"/>
      <c r="BK51" s="816"/>
      <c r="BL51" s="818"/>
      <c r="BM51" s="818"/>
      <c r="BN51" s="818"/>
      <c r="BO51" s="922" t="str">
        <f t="shared" ref="BO51" si="65">A60</f>
        <v>зелень</v>
      </c>
      <c r="BP51" s="923"/>
      <c r="BQ51" s="924"/>
      <c r="BR51" s="941"/>
      <c r="BS51" s="941"/>
      <c r="BT51" s="917">
        <f>F61+AM61</f>
        <v>0</v>
      </c>
      <c r="BU51" s="941"/>
      <c r="BV51" s="941"/>
      <c r="BW51" s="917">
        <f>K61+AR61</f>
        <v>0</v>
      </c>
      <c r="BX51" s="941"/>
      <c r="BY51" s="941">
        <v>0.20699999999999999</v>
      </c>
      <c r="BZ51" s="917"/>
      <c r="CA51" s="941"/>
      <c r="CB51" s="941"/>
      <c r="CC51" s="941"/>
      <c r="CD51" s="941"/>
      <c r="CE51" s="917"/>
      <c r="CF51" s="941"/>
      <c r="CG51" s="941">
        <v>0.20699999999999999</v>
      </c>
    </row>
    <row r="52" spans="1:85" s="55" customFormat="1" ht="18.75" customHeight="1">
      <c r="A52" s="932" t="s">
        <v>21</v>
      </c>
      <c r="B52" s="813"/>
      <c r="C52" s="64" t="s">
        <v>35</v>
      </c>
      <c r="D52" s="62"/>
      <c r="E52" s="517">
        <v>0</v>
      </c>
      <c r="F52" s="517"/>
      <c r="G52" s="517"/>
      <c r="H52" s="63"/>
      <c r="I52" s="62"/>
      <c r="J52" s="63"/>
      <c r="K52" s="62"/>
      <c r="L52" s="517"/>
      <c r="M52" s="517"/>
      <c r="N52" s="517"/>
      <c r="O52" s="517">
        <v>0</v>
      </c>
      <c r="P52" s="517">
        <v>0</v>
      </c>
      <c r="Q52" s="517">
        <v>0</v>
      </c>
      <c r="R52" s="517"/>
      <c r="S52" s="63"/>
      <c r="T52" s="62">
        <v>86.95</v>
      </c>
      <c r="U52" s="517"/>
      <c r="V52" s="517"/>
      <c r="W52" s="63"/>
      <c r="X52" s="62"/>
      <c r="Y52" s="517"/>
      <c r="Z52" s="60"/>
      <c r="AA52" s="814">
        <f>SUM(D53:H53)</f>
        <v>0</v>
      </c>
      <c r="AB52" s="814">
        <f>SUM(I53:W53)</f>
        <v>2</v>
      </c>
      <c r="AC52" s="814">
        <f>SUM(AA52+AB52)</f>
        <v>2</v>
      </c>
      <c r="AD52" s="816">
        <v>315</v>
      </c>
      <c r="AE52" s="817">
        <f>SUM(AA52*AD52)</f>
        <v>0</v>
      </c>
      <c r="AF52" s="817">
        <f>SUM(AB52*AD52)</f>
        <v>630</v>
      </c>
      <c r="AG52" s="817">
        <f>SUM(AE52:AF53)</f>
        <v>630</v>
      </c>
      <c r="AH52" s="932" t="s">
        <v>21</v>
      </c>
      <c r="AI52" s="813"/>
      <c r="AJ52" s="64" t="s">
        <v>35</v>
      </c>
      <c r="AK52" s="62"/>
      <c r="AL52" s="517">
        <v>0</v>
      </c>
      <c r="AM52" s="517"/>
      <c r="AN52" s="517"/>
      <c r="AO52" s="63"/>
      <c r="AP52" s="62"/>
      <c r="AQ52" s="63"/>
      <c r="AR52" s="62"/>
      <c r="AS52" s="517"/>
      <c r="AT52" s="517"/>
      <c r="AU52" s="517"/>
      <c r="AV52" s="517">
        <v>0</v>
      </c>
      <c r="AW52" s="517">
        <v>0</v>
      </c>
      <c r="AX52" s="517">
        <v>0</v>
      </c>
      <c r="AY52" s="517"/>
      <c r="AZ52" s="63"/>
      <c r="BA52" s="62"/>
      <c r="BB52" s="517"/>
      <c r="BC52" s="517"/>
      <c r="BD52" s="63"/>
      <c r="BE52" s="62"/>
      <c r="BF52" s="517"/>
      <c r="BG52" s="60"/>
      <c r="BH52" s="814">
        <f>SUM(AK53:AO53)</f>
        <v>0</v>
      </c>
      <c r="BI52" s="814">
        <f>SUM(AP53:BD53)</f>
        <v>0</v>
      </c>
      <c r="BJ52" s="814">
        <f>SUM(BH52+BI52)</f>
        <v>0</v>
      </c>
      <c r="BK52" s="815">
        <f t="shared" ref="BK52" si="66">AD52</f>
        <v>315</v>
      </c>
      <c r="BL52" s="817">
        <f>SUM(BH52*BK52)</f>
        <v>0</v>
      </c>
      <c r="BM52" s="817">
        <f>SUM(BI52*BK52)</f>
        <v>0</v>
      </c>
      <c r="BN52" s="817">
        <f>SUM(BL52:BM53)</f>
        <v>0</v>
      </c>
      <c r="BO52" s="925"/>
      <c r="BP52" s="926"/>
      <c r="BQ52" s="927"/>
      <c r="BR52" s="918"/>
      <c r="BS52" s="918"/>
      <c r="BT52" s="918"/>
      <c r="BU52" s="918"/>
      <c r="BV52" s="918"/>
      <c r="BW52" s="918"/>
      <c r="BX52" s="918"/>
      <c r="BY52" s="918"/>
      <c r="BZ52" s="918"/>
      <c r="CA52" s="918"/>
      <c r="CB52" s="918"/>
      <c r="CC52" s="918"/>
      <c r="CD52" s="918"/>
      <c r="CE52" s="944"/>
      <c r="CF52" s="918"/>
      <c r="CG52" s="918"/>
    </row>
    <row r="53" spans="1:85" ht="18.75" customHeight="1" thickBot="1">
      <c r="A53" s="932"/>
      <c r="B53" s="813"/>
      <c r="C53" s="20" t="s">
        <v>34</v>
      </c>
      <c r="D53" s="76">
        <f t="shared" ref="D53:Z53" si="67">(D$19*D52)/1000</f>
        <v>0</v>
      </c>
      <c r="E53" s="76">
        <f t="shared" si="67"/>
        <v>0</v>
      </c>
      <c r="F53" s="76">
        <f t="shared" si="67"/>
        <v>0</v>
      </c>
      <c r="G53" s="76">
        <f t="shared" si="67"/>
        <v>0</v>
      </c>
      <c r="H53" s="76">
        <f t="shared" si="67"/>
        <v>0</v>
      </c>
      <c r="I53" s="76">
        <f t="shared" si="67"/>
        <v>0</v>
      </c>
      <c r="J53" s="76">
        <f t="shared" si="67"/>
        <v>0</v>
      </c>
      <c r="K53" s="76">
        <f t="shared" si="67"/>
        <v>0</v>
      </c>
      <c r="L53" s="76">
        <f t="shared" si="67"/>
        <v>0</v>
      </c>
      <c r="M53" s="76">
        <f t="shared" si="67"/>
        <v>0</v>
      </c>
      <c r="N53" s="76">
        <f t="shared" si="67"/>
        <v>0</v>
      </c>
      <c r="O53" s="76">
        <f t="shared" si="67"/>
        <v>0</v>
      </c>
      <c r="P53" s="76">
        <f t="shared" si="67"/>
        <v>0</v>
      </c>
      <c r="Q53" s="76">
        <f t="shared" si="67"/>
        <v>0</v>
      </c>
      <c r="R53" s="76">
        <f t="shared" si="67"/>
        <v>0</v>
      </c>
      <c r="S53" s="76">
        <f t="shared" si="67"/>
        <v>0</v>
      </c>
      <c r="T53" s="76">
        <f t="shared" si="67"/>
        <v>2</v>
      </c>
      <c r="U53" s="76">
        <f t="shared" si="67"/>
        <v>0</v>
      </c>
      <c r="V53" s="76">
        <f t="shared" si="67"/>
        <v>0</v>
      </c>
      <c r="W53" s="76">
        <f t="shared" si="67"/>
        <v>0</v>
      </c>
      <c r="X53" s="76">
        <f t="shared" si="67"/>
        <v>0</v>
      </c>
      <c r="Y53" s="76">
        <f t="shared" si="67"/>
        <v>0</v>
      </c>
      <c r="Z53" s="76">
        <f t="shared" si="67"/>
        <v>0</v>
      </c>
      <c r="AA53" s="814"/>
      <c r="AB53" s="814"/>
      <c r="AC53" s="814"/>
      <c r="AD53" s="816"/>
      <c r="AE53" s="818"/>
      <c r="AF53" s="818"/>
      <c r="AG53" s="818"/>
      <c r="AH53" s="932"/>
      <c r="AI53" s="813"/>
      <c r="AJ53" s="20" t="s">
        <v>34</v>
      </c>
      <c r="AK53" s="76">
        <f t="shared" ref="AK53:BG53" si="68">(AK$19*AK52)/1000</f>
        <v>0</v>
      </c>
      <c r="AL53" s="76">
        <f t="shared" si="68"/>
        <v>0</v>
      </c>
      <c r="AM53" s="76">
        <f t="shared" si="68"/>
        <v>0</v>
      </c>
      <c r="AN53" s="76">
        <f t="shared" si="68"/>
        <v>0</v>
      </c>
      <c r="AO53" s="76">
        <f t="shared" si="68"/>
        <v>0</v>
      </c>
      <c r="AP53" s="76">
        <f t="shared" si="68"/>
        <v>0</v>
      </c>
      <c r="AQ53" s="76">
        <f t="shared" si="68"/>
        <v>0</v>
      </c>
      <c r="AR53" s="76">
        <f t="shared" si="68"/>
        <v>0</v>
      </c>
      <c r="AS53" s="76">
        <f t="shared" si="68"/>
        <v>0</v>
      </c>
      <c r="AT53" s="76">
        <f t="shared" si="68"/>
        <v>0</v>
      </c>
      <c r="AU53" s="76">
        <f t="shared" si="68"/>
        <v>0</v>
      </c>
      <c r="AV53" s="76">
        <f t="shared" si="68"/>
        <v>0</v>
      </c>
      <c r="AW53" s="76">
        <f t="shared" si="68"/>
        <v>0</v>
      </c>
      <c r="AX53" s="76">
        <f t="shared" si="68"/>
        <v>0</v>
      </c>
      <c r="AY53" s="76">
        <f t="shared" si="68"/>
        <v>0</v>
      </c>
      <c r="AZ53" s="76">
        <f t="shared" si="68"/>
        <v>0</v>
      </c>
      <c r="BA53" s="76">
        <f t="shared" si="68"/>
        <v>0</v>
      </c>
      <c r="BB53" s="76">
        <f t="shared" si="68"/>
        <v>0</v>
      </c>
      <c r="BC53" s="76">
        <f t="shared" si="68"/>
        <v>0</v>
      </c>
      <c r="BD53" s="76">
        <f t="shared" si="68"/>
        <v>0</v>
      </c>
      <c r="BE53" s="76">
        <f t="shared" si="68"/>
        <v>0</v>
      </c>
      <c r="BF53" s="76">
        <f t="shared" si="68"/>
        <v>0</v>
      </c>
      <c r="BG53" s="76">
        <f t="shared" si="68"/>
        <v>0</v>
      </c>
      <c r="BH53" s="814"/>
      <c r="BI53" s="814"/>
      <c r="BJ53" s="814"/>
      <c r="BK53" s="816"/>
      <c r="BL53" s="818"/>
      <c r="BM53" s="818"/>
      <c r="BN53" s="818"/>
      <c r="BO53" s="922" t="str">
        <f t="shared" ref="BO53" si="69">A64</f>
        <v>гречка</v>
      </c>
      <c r="BP53" s="923"/>
      <c r="BQ53" s="924"/>
      <c r="BR53" s="941"/>
      <c r="BS53" s="941"/>
      <c r="BT53" s="917"/>
      <c r="BU53" s="941"/>
      <c r="BV53" s="941"/>
      <c r="BW53" s="941"/>
      <c r="BX53" s="941"/>
      <c r="BY53" s="917">
        <f>M65+AT65</f>
        <v>0</v>
      </c>
      <c r="BZ53" s="917">
        <f>N65+AU65</f>
        <v>0</v>
      </c>
      <c r="CA53" s="941"/>
      <c r="CB53" s="941"/>
      <c r="CC53" s="941"/>
      <c r="CD53" s="941"/>
      <c r="CE53" s="917"/>
      <c r="CF53" s="941"/>
      <c r="CG53" s="941"/>
    </row>
    <row r="54" spans="1:85" s="55" customFormat="1" ht="18.75" customHeight="1">
      <c r="A54" s="932" t="s">
        <v>9</v>
      </c>
      <c r="B54" s="813"/>
      <c r="C54" s="64" t="s">
        <v>35</v>
      </c>
      <c r="D54" s="62"/>
      <c r="E54" s="517">
        <v>0</v>
      </c>
      <c r="F54" s="517"/>
      <c r="G54" s="517"/>
      <c r="H54" s="63"/>
      <c r="I54" s="62"/>
      <c r="J54" s="63"/>
      <c r="K54" s="62">
        <v>7.2</v>
      </c>
      <c r="L54" s="517">
        <v>15</v>
      </c>
      <c r="M54" s="517"/>
      <c r="N54" s="517">
        <v>0.75</v>
      </c>
      <c r="O54" s="517">
        <v>0</v>
      </c>
      <c r="P54" s="517">
        <v>0</v>
      </c>
      <c r="Q54" s="517">
        <v>0</v>
      </c>
      <c r="R54" s="517"/>
      <c r="S54" s="63"/>
      <c r="T54" s="62"/>
      <c r="U54" s="517"/>
      <c r="V54" s="517"/>
      <c r="W54" s="63"/>
      <c r="X54" s="62"/>
      <c r="Y54" s="517"/>
      <c r="Z54" s="60"/>
      <c r="AA54" s="814">
        <f>SUM(D55:H55)</f>
        <v>0</v>
      </c>
      <c r="AB54" s="814">
        <f>SUM(I55:W55)</f>
        <v>0.52800000000000002</v>
      </c>
      <c r="AC54" s="814">
        <f>SUM(AA54+AB54)</f>
        <v>0.52800000000000002</v>
      </c>
      <c r="AD54" s="816">
        <v>24</v>
      </c>
      <c r="AE54" s="817">
        <f>SUM(AA54*AD54)</f>
        <v>0</v>
      </c>
      <c r="AF54" s="817">
        <f>SUM(AB54*AD54)</f>
        <v>12.67</v>
      </c>
      <c r="AG54" s="817">
        <f>SUM(AE54:AF55)</f>
        <v>12.67</v>
      </c>
      <c r="AH54" s="932" t="s">
        <v>9</v>
      </c>
      <c r="AI54" s="813"/>
      <c r="AJ54" s="64" t="s">
        <v>35</v>
      </c>
      <c r="AK54" s="62"/>
      <c r="AL54" s="517">
        <v>0</v>
      </c>
      <c r="AM54" s="517"/>
      <c r="AN54" s="517"/>
      <c r="AO54" s="63"/>
      <c r="AP54" s="62"/>
      <c r="AQ54" s="63"/>
      <c r="AR54" s="62">
        <v>12</v>
      </c>
      <c r="AS54" s="517">
        <v>15</v>
      </c>
      <c r="AT54" s="517"/>
      <c r="AU54" s="517">
        <v>2.82</v>
      </c>
      <c r="AV54" s="517">
        <v>0</v>
      </c>
      <c r="AW54" s="517">
        <v>0</v>
      </c>
      <c r="AX54" s="517">
        <v>0</v>
      </c>
      <c r="AY54" s="517"/>
      <c r="AZ54" s="63"/>
      <c r="BA54" s="62"/>
      <c r="BB54" s="517"/>
      <c r="BC54" s="517"/>
      <c r="BD54" s="63"/>
      <c r="BE54" s="62"/>
      <c r="BF54" s="517"/>
      <c r="BG54" s="60"/>
      <c r="BH54" s="814">
        <f>SUM(AK55:AO55)</f>
        <v>0</v>
      </c>
      <c r="BI54" s="814">
        <f>SUM(AP55:BD55)</f>
        <v>1.3720000000000001</v>
      </c>
      <c r="BJ54" s="814">
        <f>SUM(BH54+BI54)</f>
        <v>1.3720000000000001</v>
      </c>
      <c r="BK54" s="815">
        <f t="shared" ref="BK54" si="70">AD54</f>
        <v>24</v>
      </c>
      <c r="BL54" s="817">
        <f>SUM(BH54*BK54)</f>
        <v>0</v>
      </c>
      <c r="BM54" s="817">
        <f>SUM(BI54*BK54)</f>
        <v>32.93</v>
      </c>
      <c r="BN54" s="817">
        <f>SUM(BL54:BM55)</f>
        <v>32.93</v>
      </c>
      <c r="BO54" s="925"/>
      <c r="BP54" s="926"/>
      <c r="BQ54" s="927"/>
      <c r="BR54" s="918"/>
      <c r="BS54" s="918"/>
      <c r="BT54" s="918"/>
      <c r="BU54" s="918"/>
      <c r="BV54" s="918"/>
      <c r="BW54" s="918"/>
      <c r="BX54" s="918"/>
      <c r="BY54" s="918"/>
      <c r="BZ54" s="918"/>
      <c r="CA54" s="918"/>
      <c r="CB54" s="918"/>
      <c r="CC54" s="918"/>
      <c r="CD54" s="918"/>
      <c r="CE54" s="944"/>
      <c r="CF54" s="918"/>
      <c r="CG54" s="918"/>
    </row>
    <row r="55" spans="1:85" ht="18.75" customHeight="1" thickBot="1">
      <c r="A55" s="932"/>
      <c r="B55" s="813"/>
      <c r="C55" s="20" t="s">
        <v>34</v>
      </c>
      <c r="D55" s="76">
        <f t="shared" ref="D55:Z55" si="71">(D$19*D54)/1000</f>
        <v>0</v>
      </c>
      <c r="E55" s="76">
        <f t="shared" si="71"/>
        <v>0</v>
      </c>
      <c r="F55" s="76">
        <f t="shared" si="71"/>
        <v>0</v>
      </c>
      <c r="G55" s="76">
        <f t="shared" si="71"/>
        <v>0</v>
      </c>
      <c r="H55" s="76">
        <f t="shared" si="71"/>
        <v>0</v>
      </c>
      <c r="I55" s="76">
        <f t="shared" si="71"/>
        <v>0</v>
      </c>
      <c r="J55" s="76">
        <f t="shared" si="71"/>
        <v>0</v>
      </c>
      <c r="K55" s="76">
        <f t="shared" si="71"/>
        <v>0.16600000000000001</v>
      </c>
      <c r="L55" s="76">
        <f t="shared" si="71"/>
        <v>0.34499999999999997</v>
      </c>
      <c r="M55" s="76">
        <f t="shared" si="71"/>
        <v>0</v>
      </c>
      <c r="N55" s="76">
        <f t="shared" si="71"/>
        <v>1.7000000000000001E-2</v>
      </c>
      <c r="O55" s="76">
        <f t="shared" si="71"/>
        <v>0</v>
      </c>
      <c r="P55" s="76">
        <f t="shared" si="71"/>
        <v>0</v>
      </c>
      <c r="Q55" s="76">
        <f t="shared" si="71"/>
        <v>0</v>
      </c>
      <c r="R55" s="76">
        <f t="shared" si="71"/>
        <v>0</v>
      </c>
      <c r="S55" s="76">
        <f t="shared" si="71"/>
        <v>0</v>
      </c>
      <c r="T55" s="76">
        <f t="shared" si="71"/>
        <v>0</v>
      </c>
      <c r="U55" s="76">
        <f t="shared" si="71"/>
        <v>0</v>
      </c>
      <c r="V55" s="76">
        <f t="shared" si="71"/>
        <v>0</v>
      </c>
      <c r="W55" s="76">
        <f t="shared" si="71"/>
        <v>0</v>
      </c>
      <c r="X55" s="76">
        <f t="shared" si="71"/>
        <v>0</v>
      </c>
      <c r="Y55" s="76">
        <f t="shared" si="71"/>
        <v>0</v>
      </c>
      <c r="Z55" s="76">
        <f t="shared" si="71"/>
        <v>0</v>
      </c>
      <c r="AA55" s="814"/>
      <c r="AB55" s="814"/>
      <c r="AC55" s="814"/>
      <c r="AD55" s="816"/>
      <c r="AE55" s="818"/>
      <c r="AF55" s="818"/>
      <c r="AG55" s="818"/>
      <c r="AH55" s="932"/>
      <c r="AI55" s="813"/>
      <c r="AJ55" s="20" t="s">
        <v>34</v>
      </c>
      <c r="AK55" s="76">
        <f t="shared" ref="AK55:BG55" si="72">(AK$19*AK54)/1000</f>
        <v>0</v>
      </c>
      <c r="AL55" s="76">
        <f t="shared" si="72"/>
        <v>0</v>
      </c>
      <c r="AM55" s="76">
        <f t="shared" si="72"/>
        <v>0</v>
      </c>
      <c r="AN55" s="76">
        <f t="shared" si="72"/>
        <v>0</v>
      </c>
      <c r="AO55" s="76">
        <f t="shared" si="72"/>
        <v>0</v>
      </c>
      <c r="AP55" s="76">
        <f t="shared" si="72"/>
        <v>0</v>
      </c>
      <c r="AQ55" s="76">
        <f t="shared" si="72"/>
        <v>0</v>
      </c>
      <c r="AR55" s="76">
        <f t="shared" si="72"/>
        <v>0.55200000000000005</v>
      </c>
      <c r="AS55" s="76">
        <f t="shared" si="72"/>
        <v>0.69</v>
      </c>
      <c r="AT55" s="76">
        <f t="shared" si="72"/>
        <v>0</v>
      </c>
      <c r="AU55" s="76">
        <f t="shared" si="72"/>
        <v>0.13</v>
      </c>
      <c r="AV55" s="76">
        <f t="shared" si="72"/>
        <v>0</v>
      </c>
      <c r="AW55" s="76">
        <f t="shared" si="72"/>
        <v>0</v>
      </c>
      <c r="AX55" s="76">
        <f t="shared" si="72"/>
        <v>0</v>
      </c>
      <c r="AY55" s="76">
        <f t="shared" si="72"/>
        <v>0</v>
      </c>
      <c r="AZ55" s="76">
        <f t="shared" si="72"/>
        <v>0</v>
      </c>
      <c r="BA55" s="76">
        <f t="shared" si="72"/>
        <v>0</v>
      </c>
      <c r="BB55" s="76">
        <f t="shared" si="72"/>
        <v>0</v>
      </c>
      <c r="BC55" s="76">
        <f t="shared" si="72"/>
        <v>0</v>
      </c>
      <c r="BD55" s="76">
        <f t="shared" si="72"/>
        <v>0</v>
      </c>
      <c r="BE55" s="76">
        <f t="shared" si="72"/>
        <v>0</v>
      </c>
      <c r="BF55" s="76">
        <f t="shared" si="72"/>
        <v>0</v>
      </c>
      <c r="BG55" s="76">
        <f t="shared" si="72"/>
        <v>0</v>
      </c>
      <c r="BH55" s="814"/>
      <c r="BI55" s="814"/>
      <c r="BJ55" s="814"/>
      <c r="BK55" s="816"/>
      <c r="BL55" s="818"/>
      <c r="BM55" s="818"/>
      <c r="BN55" s="818"/>
      <c r="BO55" s="922" t="str">
        <f t="shared" ref="BO55" si="73">A66</f>
        <v>томатная паста</v>
      </c>
      <c r="BP55" s="923"/>
      <c r="BQ55" s="924"/>
      <c r="BR55" s="941"/>
      <c r="BS55" s="917">
        <f>E67+AL67</f>
        <v>0</v>
      </c>
      <c r="BT55" s="941"/>
      <c r="BU55" s="941"/>
      <c r="BV55" s="941"/>
      <c r="BW55" s="941"/>
      <c r="BX55" s="941"/>
      <c r="BY55" s="941">
        <v>0.1</v>
      </c>
      <c r="BZ55" s="941"/>
      <c r="CA55" s="941"/>
      <c r="CB55" s="941"/>
      <c r="CC55" s="917"/>
      <c r="CD55" s="941"/>
      <c r="CE55" s="917">
        <f>T67+BA67</f>
        <v>0</v>
      </c>
      <c r="CF55" s="941"/>
      <c r="CG55" s="941">
        <v>0.1</v>
      </c>
    </row>
    <row r="56" spans="1:85" s="55" customFormat="1" ht="18.75" customHeight="1">
      <c r="A56" s="932" t="s">
        <v>10</v>
      </c>
      <c r="B56" s="813"/>
      <c r="C56" s="64" t="s">
        <v>35</v>
      </c>
      <c r="D56" s="62"/>
      <c r="E56" s="517">
        <v>0</v>
      </c>
      <c r="F56" s="517"/>
      <c r="G56" s="517"/>
      <c r="H56" s="63"/>
      <c r="I56" s="62"/>
      <c r="J56" s="63"/>
      <c r="K56" s="62">
        <v>7.5</v>
      </c>
      <c r="L56" s="517"/>
      <c r="M56" s="517"/>
      <c r="N56" s="517">
        <v>3</v>
      </c>
      <c r="O56" s="517">
        <v>0</v>
      </c>
      <c r="P56" s="517">
        <v>0</v>
      </c>
      <c r="Q56" s="517">
        <v>0</v>
      </c>
      <c r="R56" s="517"/>
      <c r="S56" s="63"/>
      <c r="T56" s="62"/>
      <c r="U56" s="517"/>
      <c r="V56" s="517"/>
      <c r="W56" s="63"/>
      <c r="X56" s="62"/>
      <c r="Y56" s="517"/>
      <c r="Z56" s="60"/>
      <c r="AA56" s="814">
        <f>SUM(D57:H57)</f>
        <v>0</v>
      </c>
      <c r="AB56" s="814">
        <f>SUM(I57:W57)</f>
        <v>0.24199999999999999</v>
      </c>
      <c r="AC56" s="814">
        <f>SUM(AA56+AB56)</f>
        <v>0.24199999999999999</v>
      </c>
      <c r="AD56" s="816">
        <v>35</v>
      </c>
      <c r="AE56" s="817">
        <f>SUM(AA56*AD56)</f>
        <v>0</v>
      </c>
      <c r="AF56" s="817">
        <f>SUM(AB56*AD56)</f>
        <v>8.4700000000000006</v>
      </c>
      <c r="AG56" s="817">
        <f>SUM(AE56:AF57)</f>
        <v>8.4700000000000006</v>
      </c>
      <c r="AH56" s="932" t="s">
        <v>10</v>
      </c>
      <c r="AI56" s="813"/>
      <c r="AJ56" s="64" t="s">
        <v>35</v>
      </c>
      <c r="AK56" s="62"/>
      <c r="AL56" s="517">
        <v>0</v>
      </c>
      <c r="AM56" s="517"/>
      <c r="AN56" s="517"/>
      <c r="AO56" s="63"/>
      <c r="AP56" s="62"/>
      <c r="AQ56" s="63"/>
      <c r="AR56" s="62">
        <v>12.5</v>
      </c>
      <c r="AS56" s="517"/>
      <c r="AT56" s="517"/>
      <c r="AU56" s="517">
        <v>2.89</v>
      </c>
      <c r="AV56" s="517">
        <v>0</v>
      </c>
      <c r="AW56" s="517">
        <v>0</v>
      </c>
      <c r="AX56" s="517">
        <v>0</v>
      </c>
      <c r="AY56" s="517"/>
      <c r="AZ56" s="63"/>
      <c r="BA56" s="62"/>
      <c r="BB56" s="517"/>
      <c r="BC56" s="517"/>
      <c r="BD56" s="63"/>
      <c r="BE56" s="62"/>
      <c r="BF56" s="517"/>
      <c r="BG56" s="60"/>
      <c r="BH56" s="814">
        <f>SUM(AK57:AO57)</f>
        <v>0</v>
      </c>
      <c r="BI56" s="814">
        <f>SUM(AP57:BD57)</f>
        <v>0.70799999999999996</v>
      </c>
      <c r="BJ56" s="814">
        <f>SUM(BH56+BI56)</f>
        <v>0.70799999999999996</v>
      </c>
      <c r="BK56" s="815">
        <f t="shared" ref="BK56" si="74">AD56</f>
        <v>35</v>
      </c>
      <c r="BL56" s="817">
        <f>SUM(BH56*BK56)</f>
        <v>0</v>
      </c>
      <c r="BM56" s="817">
        <f>SUM(BI56*BK56)</f>
        <v>24.78</v>
      </c>
      <c r="BN56" s="817">
        <f>SUM(BL56:BM57)</f>
        <v>24.78</v>
      </c>
      <c r="BO56" s="925"/>
      <c r="BP56" s="926"/>
      <c r="BQ56" s="927"/>
      <c r="BR56" s="918"/>
      <c r="BS56" s="918"/>
      <c r="BT56" s="918"/>
      <c r="BU56" s="918"/>
      <c r="BV56" s="918"/>
      <c r="BW56" s="918"/>
      <c r="BX56" s="918"/>
      <c r="BY56" s="918"/>
      <c r="BZ56" s="918"/>
      <c r="CA56" s="918"/>
      <c r="CB56" s="918"/>
      <c r="CC56" s="918"/>
      <c r="CD56" s="918"/>
      <c r="CE56" s="944"/>
      <c r="CF56" s="918"/>
      <c r="CG56" s="918"/>
    </row>
    <row r="57" spans="1:85" ht="18.75" customHeight="1" thickBot="1">
      <c r="A57" s="932"/>
      <c r="B57" s="813"/>
      <c r="C57" s="20" t="s">
        <v>34</v>
      </c>
      <c r="D57" s="76">
        <f t="shared" ref="D57:Z57" si="75">(D$19*D56)/1000</f>
        <v>0</v>
      </c>
      <c r="E57" s="76">
        <f t="shared" si="75"/>
        <v>0</v>
      </c>
      <c r="F57" s="76">
        <f t="shared" si="75"/>
        <v>0</v>
      </c>
      <c r="G57" s="76">
        <f t="shared" si="75"/>
        <v>0</v>
      </c>
      <c r="H57" s="76">
        <f t="shared" si="75"/>
        <v>0</v>
      </c>
      <c r="I57" s="76">
        <f t="shared" si="75"/>
        <v>0</v>
      </c>
      <c r="J57" s="76">
        <f t="shared" si="75"/>
        <v>0</v>
      </c>
      <c r="K57" s="76">
        <f t="shared" si="75"/>
        <v>0.17299999999999999</v>
      </c>
      <c r="L57" s="76">
        <f t="shared" si="75"/>
        <v>0</v>
      </c>
      <c r="M57" s="76">
        <f t="shared" si="75"/>
        <v>0</v>
      </c>
      <c r="N57" s="76">
        <f t="shared" si="75"/>
        <v>6.9000000000000006E-2</v>
      </c>
      <c r="O57" s="76">
        <f t="shared" si="75"/>
        <v>0</v>
      </c>
      <c r="P57" s="76">
        <f t="shared" si="75"/>
        <v>0</v>
      </c>
      <c r="Q57" s="76">
        <f t="shared" si="75"/>
        <v>0</v>
      </c>
      <c r="R57" s="76">
        <f t="shared" si="75"/>
        <v>0</v>
      </c>
      <c r="S57" s="76">
        <f t="shared" si="75"/>
        <v>0</v>
      </c>
      <c r="T57" s="76">
        <f t="shared" si="75"/>
        <v>0</v>
      </c>
      <c r="U57" s="76">
        <f t="shared" si="75"/>
        <v>0</v>
      </c>
      <c r="V57" s="76">
        <f t="shared" si="75"/>
        <v>0</v>
      </c>
      <c r="W57" s="76">
        <f t="shared" si="75"/>
        <v>0</v>
      </c>
      <c r="X57" s="76">
        <f t="shared" si="75"/>
        <v>0</v>
      </c>
      <c r="Y57" s="76">
        <f t="shared" si="75"/>
        <v>0</v>
      </c>
      <c r="Z57" s="76">
        <f t="shared" si="75"/>
        <v>0</v>
      </c>
      <c r="AA57" s="814"/>
      <c r="AB57" s="814"/>
      <c r="AC57" s="814"/>
      <c r="AD57" s="816"/>
      <c r="AE57" s="818"/>
      <c r="AF57" s="818"/>
      <c r="AG57" s="818"/>
      <c r="AH57" s="932"/>
      <c r="AI57" s="813"/>
      <c r="AJ57" s="20" t="s">
        <v>34</v>
      </c>
      <c r="AK57" s="76">
        <f t="shared" ref="AK57:BG57" si="76">(AK$19*AK56)/1000</f>
        <v>0</v>
      </c>
      <c r="AL57" s="76">
        <f t="shared" si="76"/>
        <v>0</v>
      </c>
      <c r="AM57" s="76">
        <f t="shared" si="76"/>
        <v>0</v>
      </c>
      <c r="AN57" s="76">
        <f t="shared" si="76"/>
        <v>0</v>
      </c>
      <c r="AO57" s="76">
        <f t="shared" si="76"/>
        <v>0</v>
      </c>
      <c r="AP57" s="76">
        <f t="shared" si="76"/>
        <v>0</v>
      </c>
      <c r="AQ57" s="76">
        <f t="shared" si="76"/>
        <v>0</v>
      </c>
      <c r="AR57" s="76">
        <f t="shared" si="76"/>
        <v>0.57499999999999996</v>
      </c>
      <c r="AS57" s="76">
        <f t="shared" si="76"/>
        <v>0</v>
      </c>
      <c r="AT57" s="76">
        <f t="shared" si="76"/>
        <v>0</v>
      </c>
      <c r="AU57" s="76">
        <f t="shared" si="76"/>
        <v>0.13300000000000001</v>
      </c>
      <c r="AV57" s="76">
        <f t="shared" si="76"/>
        <v>0</v>
      </c>
      <c r="AW57" s="76">
        <f t="shared" si="76"/>
        <v>0</v>
      </c>
      <c r="AX57" s="76">
        <f t="shared" si="76"/>
        <v>0</v>
      </c>
      <c r="AY57" s="76">
        <f t="shared" si="76"/>
        <v>0</v>
      </c>
      <c r="AZ57" s="76">
        <f t="shared" si="76"/>
        <v>0</v>
      </c>
      <c r="BA57" s="76">
        <f t="shared" si="76"/>
        <v>0</v>
      </c>
      <c r="BB57" s="76">
        <f t="shared" si="76"/>
        <v>0</v>
      </c>
      <c r="BC57" s="76">
        <f t="shared" si="76"/>
        <v>0</v>
      </c>
      <c r="BD57" s="76">
        <f t="shared" si="76"/>
        <v>0</v>
      </c>
      <c r="BE57" s="76">
        <f t="shared" si="76"/>
        <v>0</v>
      </c>
      <c r="BF57" s="76">
        <f t="shared" si="76"/>
        <v>0</v>
      </c>
      <c r="BG57" s="76">
        <f t="shared" si="76"/>
        <v>0</v>
      </c>
      <c r="BH57" s="814"/>
      <c r="BI57" s="814"/>
      <c r="BJ57" s="814"/>
      <c r="BK57" s="816"/>
      <c r="BL57" s="818"/>
      <c r="BM57" s="818"/>
      <c r="BN57" s="818"/>
      <c r="BO57" s="922" t="str">
        <f t="shared" ref="BO57" si="77">A68</f>
        <v>молоко сгущенное</v>
      </c>
      <c r="BP57" s="923"/>
      <c r="BQ57" s="924"/>
      <c r="BR57" s="941"/>
      <c r="BS57" s="941"/>
      <c r="BT57" s="941"/>
      <c r="BU57" s="941"/>
      <c r="BV57" s="941"/>
      <c r="BW57" s="917"/>
      <c r="BX57" s="941"/>
      <c r="BY57" s="941"/>
      <c r="BZ57" s="941"/>
      <c r="CA57" s="917">
        <f>O69+AV69</f>
        <v>0</v>
      </c>
      <c r="CB57" s="941"/>
      <c r="CC57" s="941"/>
      <c r="CD57" s="941"/>
      <c r="CE57" s="917">
        <f>T69+BA69</f>
        <v>1.52</v>
      </c>
      <c r="CF57" s="941"/>
      <c r="CG57" s="941">
        <v>1.52</v>
      </c>
    </row>
    <row r="58" spans="1:85" s="55" customFormat="1" ht="18.75" customHeight="1">
      <c r="A58" s="932" t="s">
        <v>17</v>
      </c>
      <c r="B58" s="813"/>
      <c r="C58" s="64" t="s">
        <v>35</v>
      </c>
      <c r="D58" s="62"/>
      <c r="E58" s="517">
        <v>0</v>
      </c>
      <c r="F58" s="517"/>
      <c r="G58" s="517"/>
      <c r="H58" s="63"/>
      <c r="I58" s="62"/>
      <c r="J58" s="63"/>
      <c r="K58" s="62"/>
      <c r="L58" s="517"/>
      <c r="M58" s="517"/>
      <c r="N58" s="517"/>
      <c r="O58" s="517">
        <v>0</v>
      </c>
      <c r="P58" s="517">
        <v>0</v>
      </c>
      <c r="Q58" s="517">
        <v>7.5</v>
      </c>
      <c r="R58" s="517"/>
      <c r="S58" s="63"/>
      <c r="T58" s="62"/>
      <c r="U58" s="517"/>
      <c r="V58" s="517"/>
      <c r="W58" s="63"/>
      <c r="X58" s="62"/>
      <c r="Y58" s="517"/>
      <c r="Z58" s="60"/>
      <c r="AA58" s="814">
        <f>SUM(D59:H59)</f>
        <v>0</v>
      </c>
      <c r="AB58" s="814">
        <f>SUM(I59:W59)</f>
        <v>0.17299999999999999</v>
      </c>
      <c r="AC58" s="814">
        <f>SUM(AA58+AB58)</f>
        <v>0.17299999999999999</v>
      </c>
      <c r="AD58" s="816">
        <v>95</v>
      </c>
      <c r="AE58" s="817">
        <f>SUM(AA58*AD58)</f>
        <v>0</v>
      </c>
      <c r="AF58" s="817">
        <f>SUM(AB58*AD58)</f>
        <v>16.440000000000001</v>
      </c>
      <c r="AG58" s="817">
        <f>SUM(AE58:AF59)</f>
        <v>16.440000000000001</v>
      </c>
      <c r="AH58" s="932" t="s">
        <v>17</v>
      </c>
      <c r="AI58" s="813"/>
      <c r="AJ58" s="64" t="s">
        <v>35</v>
      </c>
      <c r="AK58" s="62"/>
      <c r="AL58" s="517">
        <v>0</v>
      </c>
      <c r="AM58" s="517"/>
      <c r="AN58" s="517"/>
      <c r="AO58" s="63"/>
      <c r="AP58" s="62"/>
      <c r="AQ58" s="63"/>
      <c r="AR58" s="62"/>
      <c r="AS58" s="517"/>
      <c r="AT58" s="517"/>
      <c r="AU58" s="517"/>
      <c r="AV58" s="517">
        <v>0</v>
      </c>
      <c r="AW58" s="517">
        <v>0</v>
      </c>
      <c r="AX58" s="517">
        <v>9.2799999999999994</v>
      </c>
      <c r="AY58" s="517"/>
      <c r="AZ58" s="63"/>
      <c r="BA58" s="62"/>
      <c r="BB58" s="517"/>
      <c r="BC58" s="517"/>
      <c r="BD58" s="63"/>
      <c r="BE58" s="62"/>
      <c r="BF58" s="517"/>
      <c r="BG58" s="60"/>
      <c r="BH58" s="814">
        <f>SUM(AK59:AO59)</f>
        <v>0</v>
      </c>
      <c r="BI58" s="814">
        <f>SUM(AP59:BD59)</f>
        <v>0.42699999999999999</v>
      </c>
      <c r="BJ58" s="814">
        <f>SUM(BH58+BI58)</f>
        <v>0.42699999999999999</v>
      </c>
      <c r="BK58" s="815">
        <f t="shared" ref="BK58" si="78">AD58</f>
        <v>95</v>
      </c>
      <c r="BL58" s="817">
        <f>SUM(BH58*BK58)</f>
        <v>0</v>
      </c>
      <c r="BM58" s="817">
        <f>SUM(BI58*BK58)</f>
        <v>40.57</v>
      </c>
      <c r="BN58" s="817">
        <f>SUM(BL58:BM59)</f>
        <v>40.57</v>
      </c>
      <c r="BO58" s="925"/>
      <c r="BP58" s="926"/>
      <c r="BQ58" s="927"/>
      <c r="BR58" s="918"/>
      <c r="BS58" s="918"/>
      <c r="BT58" s="918"/>
      <c r="BU58" s="918"/>
      <c r="BV58" s="918"/>
      <c r="BW58" s="918"/>
      <c r="BX58" s="918"/>
      <c r="BY58" s="918"/>
      <c r="BZ58" s="918"/>
      <c r="CA58" s="918"/>
      <c r="CB58" s="918"/>
      <c r="CC58" s="918"/>
      <c r="CD58" s="918"/>
      <c r="CE58" s="944"/>
      <c r="CF58" s="918"/>
      <c r="CG58" s="918"/>
    </row>
    <row r="59" spans="1:85" ht="18.75" customHeight="1" thickBot="1">
      <c r="A59" s="932"/>
      <c r="B59" s="813"/>
      <c r="C59" s="20" t="s">
        <v>34</v>
      </c>
      <c r="D59" s="76">
        <f t="shared" ref="D59:Z59" si="79">(D$19*D58)/1000</f>
        <v>0</v>
      </c>
      <c r="E59" s="76">
        <f t="shared" si="79"/>
        <v>0</v>
      </c>
      <c r="F59" s="76">
        <f t="shared" si="79"/>
        <v>0</v>
      </c>
      <c r="G59" s="76">
        <f t="shared" si="79"/>
        <v>0</v>
      </c>
      <c r="H59" s="76">
        <f t="shared" si="79"/>
        <v>0</v>
      </c>
      <c r="I59" s="76">
        <f t="shared" si="79"/>
        <v>0</v>
      </c>
      <c r="J59" s="76">
        <f t="shared" si="79"/>
        <v>0</v>
      </c>
      <c r="K59" s="76">
        <f t="shared" si="79"/>
        <v>0</v>
      </c>
      <c r="L59" s="76">
        <f t="shared" si="79"/>
        <v>0</v>
      </c>
      <c r="M59" s="76">
        <f t="shared" si="79"/>
        <v>0</v>
      </c>
      <c r="N59" s="76">
        <f t="shared" si="79"/>
        <v>0</v>
      </c>
      <c r="O59" s="76">
        <f t="shared" si="79"/>
        <v>0</v>
      </c>
      <c r="P59" s="76">
        <f t="shared" si="79"/>
        <v>0</v>
      </c>
      <c r="Q59" s="76">
        <f t="shared" si="79"/>
        <v>0.17299999999999999</v>
      </c>
      <c r="R59" s="76">
        <f t="shared" si="79"/>
        <v>0</v>
      </c>
      <c r="S59" s="76">
        <f t="shared" si="79"/>
        <v>0</v>
      </c>
      <c r="T59" s="76">
        <f t="shared" si="79"/>
        <v>0</v>
      </c>
      <c r="U59" s="76">
        <f t="shared" si="79"/>
        <v>0</v>
      </c>
      <c r="V59" s="76">
        <f t="shared" si="79"/>
        <v>0</v>
      </c>
      <c r="W59" s="76">
        <f t="shared" si="79"/>
        <v>0</v>
      </c>
      <c r="X59" s="76">
        <f t="shared" si="79"/>
        <v>0</v>
      </c>
      <c r="Y59" s="76">
        <f t="shared" si="79"/>
        <v>0</v>
      </c>
      <c r="Z59" s="76">
        <f t="shared" si="79"/>
        <v>0</v>
      </c>
      <c r="AA59" s="814"/>
      <c r="AB59" s="814"/>
      <c r="AC59" s="814"/>
      <c r="AD59" s="816"/>
      <c r="AE59" s="818"/>
      <c r="AF59" s="818"/>
      <c r="AG59" s="818"/>
      <c r="AH59" s="932"/>
      <c r="AI59" s="813"/>
      <c r="AJ59" s="20" t="s">
        <v>34</v>
      </c>
      <c r="AK59" s="76">
        <f t="shared" ref="AK59:BG59" si="80">(AK$19*AK58)/1000</f>
        <v>0</v>
      </c>
      <c r="AL59" s="76">
        <f t="shared" si="80"/>
        <v>0</v>
      </c>
      <c r="AM59" s="76">
        <f t="shared" si="80"/>
        <v>0</v>
      </c>
      <c r="AN59" s="76">
        <f t="shared" si="80"/>
        <v>0</v>
      </c>
      <c r="AO59" s="76">
        <f t="shared" si="80"/>
        <v>0</v>
      </c>
      <c r="AP59" s="76">
        <f t="shared" si="80"/>
        <v>0</v>
      </c>
      <c r="AQ59" s="76">
        <f t="shared" si="80"/>
        <v>0</v>
      </c>
      <c r="AR59" s="76">
        <f t="shared" si="80"/>
        <v>0</v>
      </c>
      <c r="AS59" s="76">
        <f t="shared" si="80"/>
        <v>0</v>
      </c>
      <c r="AT59" s="76">
        <f t="shared" si="80"/>
        <v>0</v>
      </c>
      <c r="AU59" s="76">
        <f t="shared" si="80"/>
        <v>0</v>
      </c>
      <c r="AV59" s="76">
        <f t="shared" si="80"/>
        <v>0</v>
      </c>
      <c r="AW59" s="76">
        <f t="shared" si="80"/>
        <v>0</v>
      </c>
      <c r="AX59" s="76">
        <f t="shared" si="80"/>
        <v>0.42699999999999999</v>
      </c>
      <c r="AY59" s="76">
        <f t="shared" si="80"/>
        <v>0</v>
      </c>
      <c r="AZ59" s="76">
        <f t="shared" si="80"/>
        <v>0</v>
      </c>
      <c r="BA59" s="76">
        <f t="shared" si="80"/>
        <v>0</v>
      </c>
      <c r="BB59" s="76">
        <f t="shared" si="80"/>
        <v>0</v>
      </c>
      <c r="BC59" s="76">
        <f t="shared" si="80"/>
        <v>0</v>
      </c>
      <c r="BD59" s="76">
        <f t="shared" si="80"/>
        <v>0</v>
      </c>
      <c r="BE59" s="76">
        <f t="shared" si="80"/>
        <v>0</v>
      </c>
      <c r="BF59" s="76">
        <f t="shared" si="80"/>
        <v>0</v>
      </c>
      <c r="BG59" s="76">
        <f t="shared" si="80"/>
        <v>0</v>
      </c>
      <c r="BH59" s="814"/>
      <c r="BI59" s="814"/>
      <c r="BJ59" s="814"/>
      <c r="BK59" s="816"/>
      <c r="BL59" s="818"/>
      <c r="BM59" s="818"/>
      <c r="BN59" s="818"/>
      <c r="BO59" s="922"/>
      <c r="BP59" s="923"/>
      <c r="BQ59" s="924"/>
      <c r="BR59" s="941"/>
      <c r="BS59" s="941"/>
      <c r="BT59" s="941"/>
      <c r="BU59" s="941"/>
      <c r="BV59" s="941"/>
      <c r="BW59" s="917"/>
      <c r="BX59" s="941"/>
      <c r="BY59" s="917">
        <f>M53+AT53</f>
        <v>0</v>
      </c>
      <c r="BZ59" s="941"/>
      <c r="CA59" s="941"/>
      <c r="CB59" s="941"/>
      <c r="CC59" s="941"/>
      <c r="CD59" s="941"/>
      <c r="CE59" s="917"/>
      <c r="CF59" s="941"/>
      <c r="CG59" s="917">
        <f>BC71+V71</f>
        <v>0</v>
      </c>
    </row>
    <row r="60" spans="1:85" s="55" customFormat="1" ht="18.75" customHeight="1">
      <c r="A60" s="932" t="s">
        <v>388</v>
      </c>
      <c r="B60" s="813"/>
      <c r="C60" s="64" t="s">
        <v>35</v>
      </c>
      <c r="D60" s="62"/>
      <c r="E60" s="517">
        <v>0</v>
      </c>
      <c r="F60" s="517"/>
      <c r="G60" s="517"/>
      <c r="H60" s="63"/>
      <c r="I60" s="62"/>
      <c r="J60" s="63"/>
      <c r="K60" s="62"/>
      <c r="L60" s="517">
        <v>3</v>
      </c>
      <c r="M60" s="517"/>
      <c r="N60" s="517"/>
      <c r="O60" s="517">
        <v>0</v>
      </c>
      <c r="P60" s="517">
        <v>0</v>
      </c>
      <c r="Q60" s="517">
        <v>0</v>
      </c>
      <c r="R60" s="517"/>
      <c r="S60" s="63"/>
      <c r="T60" s="62"/>
      <c r="U60" s="517"/>
      <c r="V60" s="517"/>
      <c r="W60" s="63"/>
      <c r="X60" s="62"/>
      <c r="Y60" s="517"/>
      <c r="Z60" s="60"/>
      <c r="AA60" s="814">
        <f>SUM(D61:H61)</f>
        <v>0</v>
      </c>
      <c r="AB60" s="814">
        <f>SUM(I61:W61)</f>
        <v>6.9000000000000006E-2</v>
      </c>
      <c r="AC60" s="814">
        <f>SUM(AA60+AB60)</f>
        <v>6.9000000000000006E-2</v>
      </c>
      <c r="AD60" s="816">
        <v>210</v>
      </c>
      <c r="AE60" s="817">
        <f>SUM(AA60*AD60)</f>
        <v>0</v>
      </c>
      <c r="AF60" s="817">
        <f>SUM(AB60*AD60)</f>
        <v>14.49</v>
      </c>
      <c r="AG60" s="817">
        <f>SUM(AE60:AF61)</f>
        <v>14.49</v>
      </c>
      <c r="AH60" s="932" t="s">
        <v>388</v>
      </c>
      <c r="AI60" s="813"/>
      <c r="AJ60" s="64" t="s">
        <v>35</v>
      </c>
      <c r="AK60" s="62"/>
      <c r="AL60" s="517">
        <v>0</v>
      </c>
      <c r="AM60" s="517"/>
      <c r="AN60" s="517"/>
      <c r="AO60" s="63"/>
      <c r="AP60" s="62"/>
      <c r="AQ60" s="63"/>
      <c r="AR60" s="62"/>
      <c r="AS60" s="517">
        <v>3</v>
      </c>
      <c r="AT60" s="517"/>
      <c r="AU60" s="517"/>
      <c r="AV60" s="517">
        <v>0</v>
      </c>
      <c r="AW60" s="517">
        <v>0</v>
      </c>
      <c r="AX60" s="517">
        <v>0</v>
      </c>
      <c r="AY60" s="517"/>
      <c r="AZ60" s="63"/>
      <c r="BA60" s="62"/>
      <c r="BB60" s="517"/>
      <c r="BC60" s="517"/>
      <c r="BD60" s="63"/>
      <c r="BE60" s="62"/>
      <c r="BF60" s="517"/>
      <c r="BG60" s="60"/>
      <c r="BH60" s="814">
        <f>SUM(AK61:AO61)</f>
        <v>0</v>
      </c>
      <c r="BI60" s="814">
        <f>SUM(AP61:BD61)</f>
        <v>0.13800000000000001</v>
      </c>
      <c r="BJ60" s="814">
        <f>SUM(BH60+BI60)</f>
        <v>0.13800000000000001</v>
      </c>
      <c r="BK60" s="815">
        <f t="shared" ref="BK60" si="81">AD60</f>
        <v>210</v>
      </c>
      <c r="BL60" s="817">
        <f>SUM(BH60*BK60)</f>
        <v>0</v>
      </c>
      <c r="BM60" s="817">
        <f>SUM(BI60*BK60)</f>
        <v>28.98</v>
      </c>
      <c r="BN60" s="817">
        <f>SUM(BL60:BM61)</f>
        <v>28.98</v>
      </c>
      <c r="BO60" s="925"/>
      <c r="BP60" s="926"/>
      <c r="BQ60" s="927"/>
      <c r="BR60" s="918"/>
      <c r="BS60" s="918"/>
      <c r="BT60" s="918"/>
      <c r="BU60" s="918"/>
      <c r="BV60" s="918"/>
      <c r="BW60" s="918"/>
      <c r="BX60" s="918"/>
      <c r="BY60" s="918"/>
      <c r="BZ60" s="918"/>
      <c r="CA60" s="918"/>
      <c r="CB60" s="918"/>
      <c r="CC60" s="918"/>
      <c r="CD60" s="918"/>
      <c r="CE60" s="944"/>
      <c r="CF60" s="918"/>
      <c r="CG60" s="918"/>
    </row>
    <row r="61" spans="1:85" ht="18.75" customHeight="1" thickBot="1">
      <c r="A61" s="933"/>
      <c r="B61" s="929"/>
      <c r="C61" s="65" t="s">
        <v>34</v>
      </c>
      <c r="D61" s="273">
        <f t="shared" ref="D61:Z61" si="82">(D$19*D60)/1000</f>
        <v>0</v>
      </c>
      <c r="E61" s="273">
        <f t="shared" si="82"/>
        <v>0</v>
      </c>
      <c r="F61" s="273">
        <f t="shared" si="82"/>
        <v>0</v>
      </c>
      <c r="G61" s="273">
        <f t="shared" si="82"/>
        <v>0</v>
      </c>
      <c r="H61" s="273">
        <f t="shared" si="82"/>
        <v>0</v>
      </c>
      <c r="I61" s="273">
        <f t="shared" si="82"/>
        <v>0</v>
      </c>
      <c r="J61" s="273">
        <f t="shared" si="82"/>
        <v>0</v>
      </c>
      <c r="K61" s="273">
        <f t="shared" si="82"/>
        <v>0</v>
      </c>
      <c r="L61" s="273">
        <f t="shared" si="82"/>
        <v>6.9000000000000006E-2</v>
      </c>
      <c r="M61" s="273">
        <f t="shared" si="82"/>
        <v>0</v>
      </c>
      <c r="N61" s="273">
        <f t="shared" si="82"/>
        <v>0</v>
      </c>
      <c r="O61" s="273">
        <f t="shared" si="82"/>
        <v>0</v>
      </c>
      <c r="P61" s="273">
        <f t="shared" si="82"/>
        <v>0</v>
      </c>
      <c r="Q61" s="273">
        <f t="shared" si="82"/>
        <v>0</v>
      </c>
      <c r="R61" s="273">
        <f t="shared" si="82"/>
        <v>0</v>
      </c>
      <c r="S61" s="273">
        <f t="shared" si="82"/>
        <v>0</v>
      </c>
      <c r="T61" s="273">
        <f t="shared" si="82"/>
        <v>0</v>
      </c>
      <c r="U61" s="273">
        <f t="shared" si="82"/>
        <v>0</v>
      </c>
      <c r="V61" s="273">
        <f t="shared" si="82"/>
        <v>0</v>
      </c>
      <c r="W61" s="273">
        <f t="shared" si="82"/>
        <v>0</v>
      </c>
      <c r="X61" s="273">
        <f t="shared" si="82"/>
        <v>0</v>
      </c>
      <c r="Y61" s="273">
        <f t="shared" si="82"/>
        <v>0</v>
      </c>
      <c r="Z61" s="273">
        <f t="shared" si="82"/>
        <v>0</v>
      </c>
      <c r="AA61" s="814"/>
      <c r="AB61" s="814"/>
      <c r="AC61" s="814"/>
      <c r="AD61" s="930"/>
      <c r="AE61" s="818"/>
      <c r="AF61" s="818"/>
      <c r="AG61" s="818"/>
      <c r="AH61" s="933"/>
      <c r="AI61" s="929"/>
      <c r="AJ61" s="65" t="s">
        <v>34</v>
      </c>
      <c r="AK61" s="273">
        <f t="shared" ref="AK61:BG61" si="83">(AK$19*AK60)/1000</f>
        <v>0</v>
      </c>
      <c r="AL61" s="273">
        <f t="shared" si="83"/>
        <v>0</v>
      </c>
      <c r="AM61" s="273">
        <f t="shared" si="83"/>
        <v>0</v>
      </c>
      <c r="AN61" s="273">
        <f t="shared" si="83"/>
        <v>0</v>
      </c>
      <c r="AO61" s="273">
        <f t="shared" si="83"/>
        <v>0</v>
      </c>
      <c r="AP61" s="273">
        <f t="shared" si="83"/>
        <v>0</v>
      </c>
      <c r="AQ61" s="273">
        <f t="shared" si="83"/>
        <v>0</v>
      </c>
      <c r="AR61" s="273">
        <f t="shared" si="83"/>
        <v>0</v>
      </c>
      <c r="AS61" s="273">
        <f t="shared" si="83"/>
        <v>0.13800000000000001</v>
      </c>
      <c r="AT61" s="273">
        <f t="shared" si="83"/>
        <v>0</v>
      </c>
      <c r="AU61" s="273">
        <f t="shared" si="83"/>
        <v>0</v>
      </c>
      <c r="AV61" s="273">
        <f t="shared" si="83"/>
        <v>0</v>
      </c>
      <c r="AW61" s="273">
        <f t="shared" si="83"/>
        <v>0</v>
      </c>
      <c r="AX61" s="273">
        <f t="shared" si="83"/>
        <v>0</v>
      </c>
      <c r="AY61" s="273">
        <f t="shared" si="83"/>
        <v>0</v>
      </c>
      <c r="AZ61" s="273">
        <f t="shared" si="83"/>
        <v>0</v>
      </c>
      <c r="BA61" s="273">
        <f t="shared" si="83"/>
        <v>0</v>
      </c>
      <c r="BB61" s="273">
        <f t="shared" si="83"/>
        <v>0</v>
      </c>
      <c r="BC61" s="273">
        <f t="shared" si="83"/>
        <v>0</v>
      </c>
      <c r="BD61" s="273">
        <f t="shared" si="83"/>
        <v>0</v>
      </c>
      <c r="BE61" s="273">
        <f t="shared" si="83"/>
        <v>0</v>
      </c>
      <c r="BF61" s="273">
        <f t="shared" si="83"/>
        <v>0</v>
      </c>
      <c r="BG61" s="273">
        <f t="shared" si="83"/>
        <v>0</v>
      </c>
      <c r="BH61" s="814"/>
      <c r="BI61" s="814"/>
      <c r="BJ61" s="814"/>
      <c r="BK61" s="816"/>
      <c r="BL61" s="818"/>
      <c r="BM61" s="818"/>
      <c r="BN61" s="818"/>
      <c r="BO61" s="504"/>
      <c r="BP61" s="504"/>
      <c r="BQ61" s="504"/>
      <c r="BR61" s="504"/>
      <c r="BS61" s="504"/>
      <c r="BT61" s="504"/>
      <c r="BU61" s="504"/>
      <c r="BV61" s="504"/>
      <c r="BW61" s="504"/>
      <c r="BX61" s="504"/>
      <c r="BY61" s="504"/>
      <c r="BZ61" s="504"/>
      <c r="CA61" s="504"/>
      <c r="CB61" s="504"/>
      <c r="CC61" s="504"/>
      <c r="CD61" s="504"/>
      <c r="CE61" s="504"/>
      <c r="CF61" s="504"/>
      <c r="CG61" s="504"/>
    </row>
    <row r="62" spans="1:85" s="55" customFormat="1" ht="18.75" customHeight="1">
      <c r="A62" s="946" t="s">
        <v>367</v>
      </c>
      <c r="B62" s="813"/>
      <c r="C62" s="64" t="s">
        <v>35</v>
      </c>
      <c r="D62" s="62"/>
      <c r="E62" s="517">
        <v>0</v>
      </c>
      <c r="F62" s="517"/>
      <c r="G62" s="517"/>
      <c r="H62" s="63"/>
      <c r="I62" s="62"/>
      <c r="J62" s="63"/>
      <c r="K62" s="62"/>
      <c r="L62" s="517"/>
      <c r="M62" s="517"/>
      <c r="N62" s="517"/>
      <c r="O62" s="517">
        <v>0</v>
      </c>
      <c r="P62" s="517">
        <v>0</v>
      </c>
      <c r="Q62" s="517">
        <v>0</v>
      </c>
      <c r="R62" s="517"/>
      <c r="S62" s="63"/>
      <c r="T62" s="62"/>
      <c r="U62" s="517"/>
      <c r="V62" s="517"/>
      <c r="W62" s="63"/>
      <c r="X62" s="62"/>
      <c r="Y62" s="517"/>
      <c r="Z62" s="60"/>
      <c r="AA62" s="814">
        <f>SUM(D63:H63)</f>
        <v>0</v>
      </c>
      <c r="AB62" s="814">
        <f>SUM(I63:W63)</f>
        <v>0</v>
      </c>
      <c r="AC62" s="814">
        <f>SUM(AA62+AB62)</f>
        <v>0</v>
      </c>
      <c r="AD62" s="816"/>
      <c r="AE62" s="817">
        <f>SUM(AA62*AD62)</f>
        <v>0</v>
      </c>
      <c r="AF62" s="817">
        <f>SUM(AB62*AD62)</f>
        <v>0</v>
      </c>
      <c r="AG62" s="817">
        <f>SUM(AE62:AF63)</f>
        <v>0</v>
      </c>
      <c r="AH62" s="946" t="s">
        <v>367</v>
      </c>
      <c r="AI62" s="813"/>
      <c r="AJ62" s="64" t="s">
        <v>35</v>
      </c>
      <c r="AK62" s="62"/>
      <c r="AL62" s="517">
        <v>0</v>
      </c>
      <c r="AM62" s="517"/>
      <c r="AN62" s="517"/>
      <c r="AO62" s="63"/>
      <c r="AP62" s="62"/>
      <c r="AQ62" s="63"/>
      <c r="AR62" s="62"/>
      <c r="AS62" s="517"/>
      <c r="AT62" s="517"/>
      <c r="AU62" s="517"/>
      <c r="AV62" s="517">
        <v>0</v>
      </c>
      <c r="AW62" s="517">
        <v>0</v>
      </c>
      <c r="AX62" s="517">
        <v>0</v>
      </c>
      <c r="AY62" s="517"/>
      <c r="AZ62" s="63"/>
      <c r="BA62" s="62"/>
      <c r="BB62" s="517"/>
      <c r="BC62" s="517"/>
      <c r="BD62" s="63"/>
      <c r="BE62" s="62"/>
      <c r="BF62" s="517"/>
      <c r="BG62" s="60"/>
      <c r="BH62" s="814">
        <f>SUM(AK63:AO63)</f>
        <v>0</v>
      </c>
      <c r="BI62" s="814">
        <f>SUM(AP63:BD63)</f>
        <v>0</v>
      </c>
      <c r="BJ62" s="814">
        <f>SUM(BH62+BI62)</f>
        <v>0</v>
      </c>
      <c r="BK62" s="815">
        <f t="shared" ref="BK62" si="84">AD62</f>
        <v>0</v>
      </c>
      <c r="BL62" s="817">
        <f>SUM(BH62*BK62)</f>
        <v>0</v>
      </c>
      <c r="BM62" s="817">
        <f>SUM(BI62*BK62)</f>
        <v>0</v>
      </c>
      <c r="BN62" s="817">
        <f>SUM(BL62:BM63)</f>
        <v>0</v>
      </c>
      <c r="BO62" s="504"/>
      <c r="BP62" s="504"/>
      <c r="BQ62" s="504"/>
      <c r="BR62" s="504"/>
      <c r="BS62" s="504"/>
      <c r="BT62" s="504"/>
      <c r="BU62" s="504"/>
      <c r="BV62" s="504"/>
      <c r="BW62" s="504"/>
      <c r="BX62" s="504"/>
      <c r="BY62" s="504"/>
      <c r="BZ62" s="504"/>
      <c r="CA62" s="504"/>
      <c r="CB62" s="504"/>
      <c r="CC62" s="504"/>
      <c r="CD62" s="504"/>
      <c r="CE62" s="504"/>
      <c r="CF62" s="504"/>
      <c r="CG62" s="504"/>
    </row>
    <row r="63" spans="1:85" ht="18.75" customHeight="1" thickBot="1">
      <c r="A63" s="946"/>
      <c r="B63" s="813"/>
      <c r="C63" s="20" t="s">
        <v>34</v>
      </c>
      <c r="D63" s="76">
        <f t="shared" ref="D63:Z63" si="85">(D$19*D62)/1000</f>
        <v>0</v>
      </c>
      <c r="E63" s="76">
        <f t="shared" si="85"/>
        <v>0</v>
      </c>
      <c r="F63" s="76">
        <f t="shared" si="85"/>
        <v>0</v>
      </c>
      <c r="G63" s="76">
        <f t="shared" si="85"/>
        <v>0</v>
      </c>
      <c r="H63" s="76">
        <f t="shared" si="85"/>
        <v>0</v>
      </c>
      <c r="I63" s="76">
        <f t="shared" si="85"/>
        <v>0</v>
      </c>
      <c r="J63" s="76">
        <f t="shared" si="85"/>
        <v>0</v>
      </c>
      <c r="K63" s="76">
        <f t="shared" si="85"/>
        <v>0</v>
      </c>
      <c r="L63" s="76">
        <f t="shared" si="85"/>
        <v>0</v>
      </c>
      <c r="M63" s="76">
        <f t="shared" si="85"/>
        <v>0</v>
      </c>
      <c r="N63" s="76">
        <f t="shared" si="85"/>
        <v>0</v>
      </c>
      <c r="O63" s="76">
        <f t="shared" si="85"/>
        <v>0</v>
      </c>
      <c r="P63" s="76">
        <f t="shared" si="85"/>
        <v>0</v>
      </c>
      <c r="Q63" s="76">
        <f t="shared" si="85"/>
        <v>0</v>
      </c>
      <c r="R63" s="76">
        <f t="shared" si="85"/>
        <v>0</v>
      </c>
      <c r="S63" s="76">
        <f t="shared" si="85"/>
        <v>0</v>
      </c>
      <c r="T63" s="76">
        <f t="shared" si="85"/>
        <v>0</v>
      </c>
      <c r="U63" s="76">
        <f t="shared" si="85"/>
        <v>0</v>
      </c>
      <c r="V63" s="76">
        <f t="shared" si="85"/>
        <v>0</v>
      </c>
      <c r="W63" s="76">
        <f t="shared" si="85"/>
        <v>0</v>
      </c>
      <c r="X63" s="76">
        <f t="shared" si="85"/>
        <v>0</v>
      </c>
      <c r="Y63" s="76">
        <f t="shared" si="85"/>
        <v>0</v>
      </c>
      <c r="Z63" s="76">
        <f t="shared" si="85"/>
        <v>0</v>
      </c>
      <c r="AA63" s="814"/>
      <c r="AB63" s="814"/>
      <c r="AC63" s="814"/>
      <c r="AD63" s="816"/>
      <c r="AE63" s="818"/>
      <c r="AF63" s="818"/>
      <c r="AG63" s="818"/>
      <c r="AH63" s="946"/>
      <c r="AI63" s="813"/>
      <c r="AJ63" s="20" t="s">
        <v>34</v>
      </c>
      <c r="AK63" s="76">
        <f t="shared" ref="AK63:BG63" si="86">(AK$19*AK62)/1000</f>
        <v>0</v>
      </c>
      <c r="AL63" s="76">
        <f t="shared" si="86"/>
        <v>0</v>
      </c>
      <c r="AM63" s="76">
        <f t="shared" si="86"/>
        <v>0</v>
      </c>
      <c r="AN63" s="76">
        <f t="shared" si="86"/>
        <v>0</v>
      </c>
      <c r="AO63" s="76">
        <f t="shared" si="86"/>
        <v>0</v>
      </c>
      <c r="AP63" s="76">
        <f t="shared" si="86"/>
        <v>0</v>
      </c>
      <c r="AQ63" s="76">
        <f t="shared" si="86"/>
        <v>0</v>
      </c>
      <c r="AR63" s="76">
        <f t="shared" si="86"/>
        <v>0</v>
      </c>
      <c r="AS63" s="76">
        <f t="shared" si="86"/>
        <v>0</v>
      </c>
      <c r="AT63" s="76">
        <f t="shared" si="86"/>
        <v>0</v>
      </c>
      <c r="AU63" s="76">
        <f t="shared" si="86"/>
        <v>0</v>
      </c>
      <c r="AV63" s="76">
        <f t="shared" si="86"/>
        <v>0</v>
      </c>
      <c r="AW63" s="76">
        <f t="shared" si="86"/>
        <v>0</v>
      </c>
      <c r="AX63" s="76">
        <f t="shared" si="86"/>
        <v>0</v>
      </c>
      <c r="AY63" s="76">
        <f t="shared" si="86"/>
        <v>0</v>
      </c>
      <c r="AZ63" s="76">
        <f t="shared" si="86"/>
        <v>0</v>
      </c>
      <c r="BA63" s="76">
        <f t="shared" si="86"/>
        <v>0</v>
      </c>
      <c r="BB63" s="76">
        <f t="shared" si="86"/>
        <v>0</v>
      </c>
      <c r="BC63" s="76">
        <f t="shared" si="86"/>
        <v>0</v>
      </c>
      <c r="BD63" s="76">
        <f t="shared" si="86"/>
        <v>0</v>
      </c>
      <c r="BE63" s="76">
        <f t="shared" si="86"/>
        <v>0</v>
      </c>
      <c r="BF63" s="76">
        <f t="shared" si="86"/>
        <v>0</v>
      </c>
      <c r="BG63" s="76">
        <f t="shared" si="86"/>
        <v>0</v>
      </c>
      <c r="BH63" s="814"/>
      <c r="BI63" s="814"/>
      <c r="BJ63" s="814"/>
      <c r="BK63" s="816"/>
      <c r="BL63" s="818"/>
      <c r="BM63" s="818"/>
      <c r="BN63" s="818"/>
      <c r="BO63" s="504"/>
      <c r="BP63" s="504"/>
      <c r="BQ63" s="504"/>
      <c r="BR63" s="504"/>
      <c r="BS63" s="504"/>
      <c r="BT63" s="504"/>
      <c r="BU63" s="504"/>
      <c r="BV63" s="504"/>
      <c r="BW63" s="504"/>
      <c r="BX63" s="504"/>
      <c r="BY63" s="504"/>
      <c r="BZ63" s="504"/>
      <c r="CA63" s="504"/>
      <c r="CB63" s="504"/>
      <c r="CC63" s="504"/>
      <c r="CD63" s="504"/>
      <c r="CE63" s="504"/>
      <c r="CF63" s="504"/>
      <c r="CG63" s="504"/>
    </row>
    <row r="64" spans="1:85" s="55" customFormat="1" ht="18.75" customHeight="1">
      <c r="A64" s="946" t="s">
        <v>367</v>
      </c>
      <c r="B64" s="813"/>
      <c r="C64" s="64" t="s">
        <v>35</v>
      </c>
      <c r="D64" s="62"/>
      <c r="E64" s="517">
        <v>0</v>
      </c>
      <c r="F64" s="517"/>
      <c r="G64" s="517"/>
      <c r="H64" s="63"/>
      <c r="I64" s="62"/>
      <c r="J64" s="63"/>
      <c r="K64" s="62"/>
      <c r="L64" s="517"/>
      <c r="M64" s="517"/>
      <c r="N64" s="517"/>
      <c r="O64" s="517">
        <v>0</v>
      </c>
      <c r="P64" s="517">
        <v>0</v>
      </c>
      <c r="Q64" s="517">
        <v>0</v>
      </c>
      <c r="R64" s="517"/>
      <c r="S64" s="63"/>
      <c r="T64" s="62"/>
      <c r="U64" s="517"/>
      <c r="V64" s="517"/>
      <c r="W64" s="63"/>
      <c r="X64" s="62"/>
      <c r="Y64" s="517"/>
      <c r="Z64" s="60"/>
      <c r="AA64" s="814">
        <f>SUM(D65:H65)</f>
        <v>0</v>
      </c>
      <c r="AB64" s="814">
        <f>SUM(I65:W65)</f>
        <v>0</v>
      </c>
      <c r="AC64" s="814">
        <f>SUM(AA64+AB64)</f>
        <v>0</v>
      </c>
      <c r="AD64" s="816"/>
      <c r="AE64" s="817">
        <f>SUM(AA64*AD64)</f>
        <v>0</v>
      </c>
      <c r="AF64" s="817">
        <f>SUM(AB64*AD64)</f>
        <v>0</v>
      </c>
      <c r="AG64" s="817">
        <f>SUM(AE64:AF65)</f>
        <v>0</v>
      </c>
      <c r="AH64" s="946" t="s">
        <v>367</v>
      </c>
      <c r="AI64" s="813"/>
      <c r="AJ64" s="64" t="s">
        <v>35</v>
      </c>
      <c r="AK64" s="62"/>
      <c r="AL64" s="517">
        <v>0</v>
      </c>
      <c r="AM64" s="517"/>
      <c r="AN64" s="517"/>
      <c r="AO64" s="63"/>
      <c r="AP64" s="62"/>
      <c r="AQ64" s="63"/>
      <c r="AR64" s="62"/>
      <c r="AS64" s="517"/>
      <c r="AT64" s="517"/>
      <c r="AU64" s="517"/>
      <c r="AV64" s="517">
        <v>0</v>
      </c>
      <c r="AW64" s="517">
        <v>0</v>
      </c>
      <c r="AX64" s="517">
        <v>0</v>
      </c>
      <c r="AY64" s="517"/>
      <c r="AZ64" s="63"/>
      <c r="BA64" s="62"/>
      <c r="BB64" s="517"/>
      <c r="BC64" s="517"/>
      <c r="BD64" s="63"/>
      <c r="BE64" s="62"/>
      <c r="BF64" s="517"/>
      <c r="BG64" s="60"/>
      <c r="BH64" s="814">
        <f>SUM(AK65:AO65)</f>
        <v>0</v>
      </c>
      <c r="BI64" s="814">
        <f>SUM(AP65:BD65)</f>
        <v>0</v>
      </c>
      <c r="BJ64" s="814">
        <f>SUM(BH64+BI64)</f>
        <v>0</v>
      </c>
      <c r="BK64" s="815">
        <v>85</v>
      </c>
      <c r="BL64" s="817">
        <f>SUM(BH64*BK64)</f>
        <v>0</v>
      </c>
      <c r="BM64" s="817">
        <f>SUM(BI64*BK64)</f>
        <v>0</v>
      </c>
      <c r="BN64" s="817">
        <f>SUM(BL64:BM65)</f>
        <v>0</v>
      </c>
      <c r="BO64" s="504"/>
      <c r="BP64" s="504"/>
      <c r="BQ64" s="504"/>
      <c r="BR64" s="504"/>
      <c r="BS64" s="504"/>
      <c r="BT64" s="504"/>
      <c r="BU64" s="504"/>
      <c r="BV64" s="504"/>
      <c r="BW64" s="504"/>
      <c r="BX64" s="504"/>
      <c r="BY64" s="504"/>
      <c r="BZ64" s="504"/>
      <c r="CA64" s="504"/>
      <c r="CB64" s="504"/>
      <c r="CC64" s="504"/>
      <c r="CD64" s="504"/>
      <c r="CE64" s="504"/>
      <c r="CF64" s="504"/>
      <c r="CG64" s="504"/>
    </row>
    <row r="65" spans="1:131" ht="18.75" customHeight="1" thickBot="1">
      <c r="A65" s="946"/>
      <c r="B65" s="813"/>
      <c r="C65" s="20" t="s">
        <v>34</v>
      </c>
      <c r="D65" s="76">
        <f t="shared" ref="D65:Z65" si="87">(D$19*D64)/1000</f>
        <v>0</v>
      </c>
      <c r="E65" s="76">
        <f t="shared" si="87"/>
        <v>0</v>
      </c>
      <c r="F65" s="76">
        <f t="shared" si="87"/>
        <v>0</v>
      </c>
      <c r="G65" s="76">
        <f t="shared" si="87"/>
        <v>0</v>
      </c>
      <c r="H65" s="76">
        <f t="shared" si="87"/>
        <v>0</v>
      </c>
      <c r="I65" s="76">
        <f t="shared" si="87"/>
        <v>0</v>
      </c>
      <c r="J65" s="76">
        <f t="shared" si="87"/>
        <v>0</v>
      </c>
      <c r="K65" s="76">
        <f t="shared" si="87"/>
        <v>0</v>
      </c>
      <c r="L65" s="76">
        <f t="shared" si="87"/>
        <v>0</v>
      </c>
      <c r="M65" s="76">
        <f t="shared" si="87"/>
        <v>0</v>
      </c>
      <c r="N65" s="76">
        <f t="shared" si="87"/>
        <v>0</v>
      </c>
      <c r="O65" s="76">
        <f t="shared" si="87"/>
        <v>0</v>
      </c>
      <c r="P65" s="76">
        <f t="shared" si="87"/>
        <v>0</v>
      </c>
      <c r="Q65" s="76">
        <f t="shared" si="87"/>
        <v>0</v>
      </c>
      <c r="R65" s="76">
        <f t="shared" si="87"/>
        <v>0</v>
      </c>
      <c r="S65" s="76">
        <f t="shared" si="87"/>
        <v>0</v>
      </c>
      <c r="T65" s="76">
        <f t="shared" si="87"/>
        <v>0</v>
      </c>
      <c r="U65" s="76">
        <f t="shared" si="87"/>
        <v>0</v>
      </c>
      <c r="V65" s="76">
        <f t="shared" si="87"/>
        <v>0</v>
      </c>
      <c r="W65" s="76">
        <f t="shared" si="87"/>
        <v>0</v>
      </c>
      <c r="X65" s="76">
        <f t="shared" si="87"/>
        <v>0</v>
      </c>
      <c r="Y65" s="76">
        <f t="shared" si="87"/>
        <v>0</v>
      </c>
      <c r="Z65" s="76">
        <f t="shared" si="87"/>
        <v>0</v>
      </c>
      <c r="AA65" s="814"/>
      <c r="AB65" s="814"/>
      <c r="AC65" s="814"/>
      <c r="AD65" s="816"/>
      <c r="AE65" s="818"/>
      <c r="AF65" s="818"/>
      <c r="AG65" s="818"/>
      <c r="AH65" s="946"/>
      <c r="AI65" s="813"/>
      <c r="AJ65" s="20" t="s">
        <v>34</v>
      </c>
      <c r="AK65" s="76">
        <f t="shared" ref="AK65:BG65" si="88">(AK$19*AK64)/1000</f>
        <v>0</v>
      </c>
      <c r="AL65" s="76">
        <f t="shared" si="88"/>
        <v>0</v>
      </c>
      <c r="AM65" s="76">
        <f t="shared" si="88"/>
        <v>0</v>
      </c>
      <c r="AN65" s="76">
        <f t="shared" si="88"/>
        <v>0</v>
      </c>
      <c r="AO65" s="76">
        <f t="shared" si="88"/>
        <v>0</v>
      </c>
      <c r="AP65" s="76">
        <f t="shared" si="88"/>
        <v>0</v>
      </c>
      <c r="AQ65" s="76">
        <f t="shared" si="88"/>
        <v>0</v>
      </c>
      <c r="AR65" s="76">
        <f t="shared" si="88"/>
        <v>0</v>
      </c>
      <c r="AS65" s="76">
        <f t="shared" si="88"/>
        <v>0</v>
      </c>
      <c r="AT65" s="76">
        <f t="shared" si="88"/>
        <v>0</v>
      </c>
      <c r="AU65" s="76">
        <f t="shared" si="88"/>
        <v>0</v>
      </c>
      <c r="AV65" s="76">
        <f t="shared" si="88"/>
        <v>0</v>
      </c>
      <c r="AW65" s="76">
        <f t="shared" si="88"/>
        <v>0</v>
      </c>
      <c r="AX65" s="76">
        <f t="shared" si="88"/>
        <v>0</v>
      </c>
      <c r="AY65" s="76">
        <f t="shared" si="88"/>
        <v>0</v>
      </c>
      <c r="AZ65" s="76">
        <f t="shared" si="88"/>
        <v>0</v>
      </c>
      <c r="BA65" s="76">
        <f t="shared" si="88"/>
        <v>0</v>
      </c>
      <c r="BB65" s="76">
        <f t="shared" si="88"/>
        <v>0</v>
      </c>
      <c r="BC65" s="76">
        <f t="shared" si="88"/>
        <v>0</v>
      </c>
      <c r="BD65" s="76">
        <f t="shared" si="88"/>
        <v>0</v>
      </c>
      <c r="BE65" s="76">
        <f t="shared" si="88"/>
        <v>0</v>
      </c>
      <c r="BF65" s="76">
        <f t="shared" si="88"/>
        <v>0</v>
      </c>
      <c r="BG65" s="76">
        <f t="shared" si="88"/>
        <v>0</v>
      </c>
      <c r="BH65" s="814"/>
      <c r="BI65" s="814"/>
      <c r="BJ65" s="814"/>
      <c r="BK65" s="816"/>
      <c r="BL65" s="818"/>
      <c r="BM65" s="818"/>
      <c r="BN65" s="818"/>
      <c r="BO65" s="504"/>
      <c r="BP65" s="504"/>
      <c r="BQ65" s="504"/>
      <c r="BR65" s="504"/>
      <c r="BS65" s="504"/>
      <c r="BT65" s="504"/>
      <c r="BU65" s="504"/>
      <c r="BV65" s="504"/>
      <c r="BW65" s="504"/>
      <c r="BX65" s="504"/>
      <c r="BY65" s="504"/>
      <c r="BZ65" s="504"/>
      <c r="CA65" s="504"/>
      <c r="CB65" s="504"/>
      <c r="CC65" s="504"/>
      <c r="CD65" s="504"/>
      <c r="CE65" s="504"/>
      <c r="CF65" s="504"/>
      <c r="CG65" s="504"/>
    </row>
    <row r="66" spans="1:131" s="55" customFormat="1" ht="18.75" customHeight="1">
      <c r="A66" s="932" t="s">
        <v>530</v>
      </c>
      <c r="B66" s="813"/>
      <c r="C66" s="64" t="s">
        <v>35</v>
      </c>
      <c r="D66" s="62"/>
      <c r="E66" s="517">
        <v>0</v>
      </c>
      <c r="F66" s="517"/>
      <c r="G66" s="517"/>
      <c r="H66" s="63"/>
      <c r="I66" s="62"/>
      <c r="J66" s="63"/>
      <c r="K66" s="62"/>
      <c r="L66" s="517"/>
      <c r="M66" s="517"/>
      <c r="N66" s="517">
        <v>1.2</v>
      </c>
      <c r="O66" s="517">
        <v>0</v>
      </c>
      <c r="P66" s="517">
        <v>0</v>
      </c>
      <c r="Q66" s="517">
        <v>0</v>
      </c>
      <c r="R66" s="517"/>
      <c r="S66" s="63"/>
      <c r="T66" s="62"/>
      <c r="U66" s="517"/>
      <c r="V66" s="517"/>
      <c r="W66" s="63"/>
      <c r="X66" s="62"/>
      <c r="Y66" s="517"/>
      <c r="Z66" s="60"/>
      <c r="AA66" s="814">
        <f>SUM(D67:H67)</f>
        <v>0</v>
      </c>
      <c r="AB66" s="814">
        <f>SUM(I67:W67)</f>
        <v>2.8000000000000001E-2</v>
      </c>
      <c r="AC66" s="814">
        <f>SUM(AA66+AB66)</f>
        <v>2.8000000000000001E-2</v>
      </c>
      <c r="AD66" s="816">
        <v>105</v>
      </c>
      <c r="AE66" s="817">
        <f>SUM(AA66*AD66)</f>
        <v>0</v>
      </c>
      <c r="AF66" s="817">
        <f>SUM(AB66*AD66)</f>
        <v>2.94</v>
      </c>
      <c r="AG66" s="817">
        <f>SUM(AE66:AF67)</f>
        <v>2.94</v>
      </c>
      <c r="AH66" s="932" t="s">
        <v>530</v>
      </c>
      <c r="AI66" s="813"/>
      <c r="AJ66" s="64" t="s">
        <v>35</v>
      </c>
      <c r="AK66" s="62"/>
      <c r="AL66" s="517">
        <v>0</v>
      </c>
      <c r="AM66" s="517"/>
      <c r="AN66" s="517"/>
      <c r="AO66" s="63"/>
      <c r="AP66" s="62"/>
      <c r="AQ66" s="63"/>
      <c r="AR66" s="62"/>
      <c r="AS66" s="517"/>
      <c r="AT66" s="517"/>
      <c r="AU66" s="517">
        <v>1.56</v>
      </c>
      <c r="AV66" s="517">
        <v>0</v>
      </c>
      <c r="AW66" s="517">
        <v>0</v>
      </c>
      <c r="AX66" s="517">
        <v>0</v>
      </c>
      <c r="AY66" s="517"/>
      <c r="AZ66" s="63"/>
      <c r="BA66" s="62"/>
      <c r="BB66" s="517"/>
      <c r="BC66" s="517"/>
      <c r="BD66" s="63"/>
      <c r="BE66" s="62"/>
      <c r="BF66" s="517"/>
      <c r="BG66" s="60"/>
      <c r="BH66" s="814">
        <f>SUM(AK67:AO67)</f>
        <v>0</v>
      </c>
      <c r="BI66" s="814">
        <f>SUM(AP67:BD67)</f>
        <v>7.1999999999999995E-2</v>
      </c>
      <c r="BJ66" s="814">
        <f>SUM(BH66+BI66)</f>
        <v>7.1999999999999995E-2</v>
      </c>
      <c r="BK66" s="815">
        <f t="shared" ref="BK66" si="89">AD66</f>
        <v>105</v>
      </c>
      <c r="BL66" s="817">
        <f>SUM(BH66*BK66)</f>
        <v>0</v>
      </c>
      <c r="BM66" s="817">
        <f>SUM(BI66*BK66)</f>
        <v>7.56</v>
      </c>
      <c r="BN66" s="817">
        <f>SUM(BL66:BM67)</f>
        <v>7.56</v>
      </c>
      <c r="BO66" s="504"/>
      <c r="BP66" s="504"/>
      <c r="BQ66" s="504"/>
      <c r="BR66" s="504"/>
      <c r="BS66" s="504"/>
      <c r="BT66" s="504"/>
      <c r="BU66" s="504"/>
      <c r="BV66" s="504"/>
      <c r="BW66" s="504"/>
      <c r="BX66" s="504"/>
      <c r="BY66" s="504"/>
      <c r="BZ66" s="504"/>
      <c r="CA66" s="504"/>
      <c r="CB66" s="504"/>
      <c r="CC66" s="504"/>
      <c r="CD66" s="504"/>
      <c r="CE66" s="504"/>
      <c r="CF66" s="504"/>
      <c r="CG66" s="504"/>
    </row>
    <row r="67" spans="1:131" ht="18.75" customHeight="1" thickBot="1">
      <c r="A67" s="932"/>
      <c r="B67" s="813"/>
      <c r="C67" s="20" t="s">
        <v>34</v>
      </c>
      <c r="D67" s="76">
        <f t="shared" ref="D67:Z67" si="90">(D$19*D66)/1000</f>
        <v>0</v>
      </c>
      <c r="E67" s="76">
        <f t="shared" si="90"/>
        <v>0</v>
      </c>
      <c r="F67" s="76">
        <f t="shared" si="90"/>
        <v>0</v>
      </c>
      <c r="G67" s="76">
        <f t="shared" si="90"/>
        <v>0</v>
      </c>
      <c r="H67" s="76">
        <f t="shared" si="90"/>
        <v>0</v>
      </c>
      <c r="I67" s="76">
        <f t="shared" si="90"/>
        <v>0</v>
      </c>
      <c r="J67" s="76">
        <f t="shared" si="90"/>
        <v>0</v>
      </c>
      <c r="K67" s="76">
        <f t="shared" si="90"/>
        <v>0</v>
      </c>
      <c r="L67" s="76">
        <f t="shared" si="90"/>
        <v>0</v>
      </c>
      <c r="M67" s="76">
        <f t="shared" si="90"/>
        <v>0</v>
      </c>
      <c r="N67" s="76">
        <f t="shared" si="90"/>
        <v>2.8000000000000001E-2</v>
      </c>
      <c r="O67" s="76">
        <f t="shared" si="90"/>
        <v>0</v>
      </c>
      <c r="P67" s="76">
        <f t="shared" si="90"/>
        <v>0</v>
      </c>
      <c r="Q67" s="76">
        <f t="shared" si="90"/>
        <v>0</v>
      </c>
      <c r="R67" s="76">
        <f t="shared" si="90"/>
        <v>0</v>
      </c>
      <c r="S67" s="76">
        <f t="shared" si="90"/>
        <v>0</v>
      </c>
      <c r="T67" s="76">
        <f t="shared" si="90"/>
        <v>0</v>
      </c>
      <c r="U67" s="76">
        <f t="shared" si="90"/>
        <v>0</v>
      </c>
      <c r="V67" s="76">
        <f t="shared" si="90"/>
        <v>0</v>
      </c>
      <c r="W67" s="76">
        <f t="shared" si="90"/>
        <v>0</v>
      </c>
      <c r="X67" s="76">
        <f t="shared" si="90"/>
        <v>0</v>
      </c>
      <c r="Y67" s="76">
        <f t="shared" si="90"/>
        <v>0</v>
      </c>
      <c r="Z67" s="76">
        <f t="shared" si="90"/>
        <v>0</v>
      </c>
      <c r="AA67" s="814"/>
      <c r="AB67" s="814"/>
      <c r="AC67" s="814"/>
      <c r="AD67" s="816"/>
      <c r="AE67" s="818"/>
      <c r="AF67" s="818"/>
      <c r="AG67" s="818"/>
      <c r="AH67" s="932"/>
      <c r="AI67" s="813"/>
      <c r="AJ67" s="20" t="s">
        <v>34</v>
      </c>
      <c r="AK67" s="76">
        <f t="shared" ref="AK67:BG67" si="91">(AK$19*AK66)/1000</f>
        <v>0</v>
      </c>
      <c r="AL67" s="76">
        <f t="shared" si="91"/>
        <v>0</v>
      </c>
      <c r="AM67" s="76">
        <f t="shared" si="91"/>
        <v>0</v>
      </c>
      <c r="AN67" s="76">
        <f t="shared" si="91"/>
        <v>0</v>
      </c>
      <c r="AO67" s="76">
        <f t="shared" si="91"/>
        <v>0</v>
      </c>
      <c r="AP67" s="76">
        <f t="shared" si="91"/>
        <v>0</v>
      </c>
      <c r="AQ67" s="76">
        <f t="shared" si="91"/>
        <v>0</v>
      </c>
      <c r="AR67" s="76">
        <f t="shared" si="91"/>
        <v>0</v>
      </c>
      <c r="AS67" s="76">
        <f t="shared" si="91"/>
        <v>0</v>
      </c>
      <c r="AT67" s="76">
        <f t="shared" si="91"/>
        <v>0</v>
      </c>
      <c r="AU67" s="76">
        <f t="shared" si="91"/>
        <v>7.1999999999999995E-2</v>
      </c>
      <c r="AV67" s="76">
        <f t="shared" si="91"/>
        <v>0</v>
      </c>
      <c r="AW67" s="76">
        <f t="shared" si="91"/>
        <v>0</v>
      </c>
      <c r="AX67" s="76">
        <f t="shared" si="91"/>
        <v>0</v>
      </c>
      <c r="AY67" s="76">
        <f t="shared" si="91"/>
        <v>0</v>
      </c>
      <c r="AZ67" s="76">
        <f t="shared" si="91"/>
        <v>0</v>
      </c>
      <c r="BA67" s="76">
        <f t="shared" si="91"/>
        <v>0</v>
      </c>
      <c r="BB67" s="76">
        <f t="shared" si="91"/>
        <v>0</v>
      </c>
      <c r="BC67" s="76">
        <f t="shared" si="91"/>
        <v>0</v>
      </c>
      <c r="BD67" s="76">
        <f t="shared" si="91"/>
        <v>0</v>
      </c>
      <c r="BE67" s="76">
        <f t="shared" si="91"/>
        <v>0</v>
      </c>
      <c r="BF67" s="76">
        <f t="shared" si="91"/>
        <v>0</v>
      </c>
      <c r="BG67" s="76">
        <f t="shared" si="91"/>
        <v>0</v>
      </c>
      <c r="BH67" s="814"/>
      <c r="BI67" s="814"/>
      <c r="BJ67" s="814"/>
      <c r="BK67" s="816"/>
      <c r="BL67" s="818"/>
      <c r="BM67" s="818"/>
      <c r="BN67" s="818"/>
      <c r="BO67" s="504"/>
      <c r="BP67" s="504"/>
      <c r="BQ67" s="504"/>
      <c r="BR67" s="504"/>
      <c r="BS67" s="504"/>
      <c r="BT67" s="504"/>
      <c r="BU67" s="504"/>
      <c r="BV67" s="504"/>
      <c r="BW67" s="504"/>
      <c r="BX67" s="504"/>
      <c r="BY67" s="504"/>
      <c r="BZ67" s="504"/>
      <c r="CA67" s="504"/>
      <c r="CB67" s="504"/>
      <c r="CC67" s="504"/>
      <c r="CD67" s="504"/>
      <c r="CE67" s="504"/>
      <c r="CF67" s="504"/>
      <c r="CG67" s="504"/>
    </row>
    <row r="68" spans="1:131" s="55" customFormat="1" ht="18.75" customHeight="1">
      <c r="A68" s="932" t="s">
        <v>429</v>
      </c>
      <c r="B68" s="813"/>
      <c r="C68" s="64" t="s">
        <v>35</v>
      </c>
      <c r="D68" s="62"/>
      <c r="E68" s="517">
        <v>0</v>
      </c>
      <c r="F68" s="517"/>
      <c r="G68" s="517"/>
      <c r="H68" s="63"/>
      <c r="I68" s="62"/>
      <c r="J68" s="63"/>
      <c r="K68" s="62"/>
      <c r="L68" s="517"/>
      <c r="M68" s="517"/>
      <c r="N68" s="517"/>
      <c r="O68" s="517">
        <v>0</v>
      </c>
      <c r="P68" s="517">
        <v>0</v>
      </c>
      <c r="Q68" s="517">
        <v>0</v>
      </c>
      <c r="R68" s="517"/>
      <c r="S68" s="63"/>
      <c r="T68" s="62">
        <v>22</v>
      </c>
      <c r="U68" s="517"/>
      <c r="V68" s="517"/>
      <c r="W68" s="63"/>
      <c r="X68" s="62"/>
      <c r="Y68" s="517"/>
      <c r="Z68" s="60"/>
      <c r="AA68" s="814">
        <f>SUM(D69:H69)</f>
        <v>0</v>
      </c>
      <c r="AB68" s="814">
        <f>SUM(I69:W69)</f>
        <v>0.50600000000000001</v>
      </c>
      <c r="AC68" s="814">
        <f>SUM(AA68+AB68)</f>
        <v>0.50600000000000001</v>
      </c>
      <c r="AD68" s="816">
        <v>118.42</v>
      </c>
      <c r="AE68" s="817">
        <f>SUM(AA68*AD68)</f>
        <v>0</v>
      </c>
      <c r="AF68" s="817">
        <f>SUM(AB68*AD68)</f>
        <v>59.92</v>
      </c>
      <c r="AG68" s="817">
        <f>SUM(AE68:AF69)</f>
        <v>59.92</v>
      </c>
      <c r="AH68" s="932" t="s">
        <v>429</v>
      </c>
      <c r="AI68" s="813"/>
      <c r="AJ68" s="64" t="s">
        <v>35</v>
      </c>
      <c r="AK68" s="62"/>
      <c r="AL68" s="517">
        <v>0</v>
      </c>
      <c r="AM68" s="517"/>
      <c r="AN68" s="517"/>
      <c r="AO68" s="63"/>
      <c r="AP68" s="62"/>
      <c r="AQ68" s="63"/>
      <c r="AR68" s="62"/>
      <c r="AS68" s="517"/>
      <c r="AT68" s="517"/>
      <c r="AU68" s="517"/>
      <c r="AV68" s="517">
        <v>0</v>
      </c>
      <c r="AW68" s="517">
        <v>0</v>
      </c>
      <c r="AX68" s="517">
        <v>0</v>
      </c>
      <c r="AY68" s="517"/>
      <c r="AZ68" s="63"/>
      <c r="BA68" s="62">
        <v>22.042999999999999</v>
      </c>
      <c r="BB68" s="517"/>
      <c r="BC68" s="517"/>
      <c r="BD68" s="63"/>
      <c r="BE68" s="62"/>
      <c r="BF68" s="517"/>
      <c r="BG68" s="60"/>
      <c r="BH68" s="814">
        <f>SUM(AK69:AO69)</f>
        <v>0</v>
      </c>
      <c r="BI68" s="814">
        <f>SUM(AP69:BD69)</f>
        <v>1.014</v>
      </c>
      <c r="BJ68" s="814">
        <f>SUM(BH68+BI68)</f>
        <v>1.014</v>
      </c>
      <c r="BK68" s="815">
        <f t="shared" ref="BK68" si="92">AD68</f>
        <v>118.42</v>
      </c>
      <c r="BL68" s="817">
        <f>SUM(BH68*BK68)</f>
        <v>0</v>
      </c>
      <c r="BM68" s="817">
        <f>SUM(BI68*BK68)</f>
        <v>120.08</v>
      </c>
      <c r="BN68" s="817">
        <f>SUM(BL68:BM69)</f>
        <v>120.08</v>
      </c>
      <c r="BO68" s="504"/>
      <c r="BP68" s="504"/>
      <c r="BQ68" s="504"/>
      <c r="BR68" s="504"/>
      <c r="BS68" s="504"/>
      <c r="BT68" s="504"/>
      <c r="BU68" s="504"/>
      <c r="BV68" s="504"/>
      <c r="BW68" s="504"/>
      <c r="BX68" s="504"/>
      <c r="BY68" s="504"/>
      <c r="BZ68" s="504"/>
      <c r="CA68" s="504"/>
      <c r="CB68" s="504"/>
      <c r="CC68" s="504"/>
      <c r="CD68" s="504"/>
      <c r="CE68" s="504"/>
      <c r="CF68" s="504"/>
      <c r="CG68" s="504"/>
    </row>
    <row r="69" spans="1:131" ht="18.75" customHeight="1" thickBot="1">
      <c r="A69" s="932"/>
      <c r="B69" s="813"/>
      <c r="C69" s="20" t="s">
        <v>34</v>
      </c>
      <c r="D69" s="76">
        <f t="shared" ref="D69:Z69" si="93">(D$19*D68)/1000</f>
        <v>0</v>
      </c>
      <c r="E69" s="76">
        <f t="shared" si="93"/>
        <v>0</v>
      </c>
      <c r="F69" s="76">
        <f t="shared" si="93"/>
        <v>0</v>
      </c>
      <c r="G69" s="76">
        <f t="shared" si="93"/>
        <v>0</v>
      </c>
      <c r="H69" s="76">
        <f t="shared" si="93"/>
        <v>0</v>
      </c>
      <c r="I69" s="76">
        <f t="shared" si="93"/>
        <v>0</v>
      </c>
      <c r="J69" s="76">
        <f t="shared" si="93"/>
        <v>0</v>
      </c>
      <c r="K69" s="76">
        <f t="shared" si="93"/>
        <v>0</v>
      </c>
      <c r="L69" s="76">
        <f t="shared" si="93"/>
        <v>0</v>
      </c>
      <c r="M69" s="76">
        <f t="shared" si="93"/>
        <v>0</v>
      </c>
      <c r="N69" s="76">
        <f t="shared" si="93"/>
        <v>0</v>
      </c>
      <c r="O69" s="76">
        <f t="shared" si="93"/>
        <v>0</v>
      </c>
      <c r="P69" s="76">
        <f t="shared" si="93"/>
        <v>0</v>
      </c>
      <c r="Q69" s="76">
        <f t="shared" si="93"/>
        <v>0</v>
      </c>
      <c r="R69" s="76">
        <f t="shared" si="93"/>
        <v>0</v>
      </c>
      <c r="S69" s="76">
        <f t="shared" si="93"/>
        <v>0</v>
      </c>
      <c r="T69" s="76">
        <f t="shared" si="93"/>
        <v>0.50600000000000001</v>
      </c>
      <c r="U69" s="76">
        <f t="shared" si="93"/>
        <v>0</v>
      </c>
      <c r="V69" s="76">
        <f t="shared" si="93"/>
        <v>0</v>
      </c>
      <c r="W69" s="76">
        <f t="shared" si="93"/>
        <v>0</v>
      </c>
      <c r="X69" s="76">
        <f t="shared" si="93"/>
        <v>0</v>
      </c>
      <c r="Y69" s="76">
        <f t="shared" si="93"/>
        <v>0</v>
      </c>
      <c r="Z69" s="76">
        <f t="shared" si="93"/>
        <v>0</v>
      </c>
      <c r="AA69" s="814"/>
      <c r="AB69" s="814"/>
      <c r="AC69" s="814"/>
      <c r="AD69" s="816"/>
      <c r="AE69" s="818"/>
      <c r="AF69" s="818"/>
      <c r="AG69" s="818"/>
      <c r="AH69" s="932"/>
      <c r="AI69" s="813"/>
      <c r="AJ69" s="20" t="s">
        <v>34</v>
      </c>
      <c r="AK69" s="76">
        <f t="shared" ref="AK69:BG69" si="94">(AK$19*AK68)/1000</f>
        <v>0</v>
      </c>
      <c r="AL69" s="76">
        <f t="shared" si="94"/>
        <v>0</v>
      </c>
      <c r="AM69" s="76">
        <f t="shared" si="94"/>
        <v>0</v>
      </c>
      <c r="AN69" s="76">
        <f t="shared" si="94"/>
        <v>0</v>
      </c>
      <c r="AO69" s="76">
        <f t="shared" si="94"/>
        <v>0</v>
      </c>
      <c r="AP69" s="76">
        <f t="shared" si="94"/>
        <v>0</v>
      </c>
      <c r="AQ69" s="76">
        <f t="shared" si="94"/>
        <v>0</v>
      </c>
      <c r="AR69" s="76">
        <f t="shared" si="94"/>
        <v>0</v>
      </c>
      <c r="AS69" s="76">
        <f t="shared" si="94"/>
        <v>0</v>
      </c>
      <c r="AT69" s="76">
        <f t="shared" si="94"/>
        <v>0</v>
      </c>
      <c r="AU69" s="76">
        <f t="shared" si="94"/>
        <v>0</v>
      </c>
      <c r="AV69" s="76">
        <f t="shared" si="94"/>
        <v>0</v>
      </c>
      <c r="AW69" s="76">
        <f t="shared" si="94"/>
        <v>0</v>
      </c>
      <c r="AX69" s="76">
        <f t="shared" si="94"/>
        <v>0</v>
      </c>
      <c r="AY69" s="76">
        <f t="shared" si="94"/>
        <v>0</v>
      </c>
      <c r="AZ69" s="76">
        <f t="shared" si="94"/>
        <v>0</v>
      </c>
      <c r="BA69" s="76">
        <f t="shared" si="94"/>
        <v>1.014</v>
      </c>
      <c r="BB69" s="76">
        <f t="shared" si="94"/>
        <v>0</v>
      </c>
      <c r="BC69" s="76">
        <f t="shared" si="94"/>
        <v>0</v>
      </c>
      <c r="BD69" s="76">
        <f t="shared" si="94"/>
        <v>0</v>
      </c>
      <c r="BE69" s="76">
        <f t="shared" si="94"/>
        <v>0</v>
      </c>
      <c r="BF69" s="76">
        <f t="shared" si="94"/>
        <v>0</v>
      </c>
      <c r="BG69" s="76">
        <f t="shared" si="94"/>
        <v>0</v>
      </c>
      <c r="BH69" s="814"/>
      <c r="BI69" s="814"/>
      <c r="BJ69" s="814"/>
      <c r="BK69" s="816"/>
      <c r="BL69" s="818"/>
      <c r="BM69" s="818"/>
      <c r="BN69" s="818"/>
      <c r="BO69" s="504"/>
      <c r="BP69" s="504"/>
      <c r="BQ69" s="504"/>
      <c r="BR69" s="504"/>
      <c r="BS69" s="504"/>
      <c r="BT69" s="504"/>
      <c r="BU69" s="504"/>
      <c r="BV69" s="504"/>
      <c r="BW69" s="504"/>
      <c r="BX69" s="504"/>
      <c r="BY69" s="504"/>
      <c r="BZ69" s="504"/>
      <c r="CA69" s="504"/>
      <c r="CB69" s="504"/>
      <c r="CC69" s="504"/>
      <c r="CD69" s="504"/>
      <c r="CE69" s="504"/>
      <c r="CF69" s="504"/>
      <c r="CG69" s="504"/>
    </row>
    <row r="70" spans="1:131" s="55" customFormat="1" ht="18.75" customHeight="1">
      <c r="A70" s="947"/>
      <c r="B70" s="948"/>
      <c r="C70" s="58"/>
      <c r="D70" s="59"/>
      <c r="E70" s="59"/>
      <c r="F70" s="59"/>
      <c r="G70" s="59"/>
      <c r="H70" s="59"/>
      <c r="I70" s="59"/>
      <c r="J70" s="59"/>
      <c r="K70" s="59"/>
      <c r="L70" s="59"/>
      <c r="M70" s="59"/>
      <c r="N70" s="59"/>
      <c r="O70" s="59"/>
      <c r="P70" s="59"/>
      <c r="Q70" s="59"/>
      <c r="R70" s="59"/>
      <c r="S70" s="59"/>
      <c r="T70" s="59"/>
      <c r="U70" s="59"/>
      <c r="V70" s="59"/>
      <c r="W70" s="59"/>
      <c r="X70" s="59"/>
      <c r="Y70" s="59"/>
      <c r="Z70" s="59"/>
      <c r="AA70" s="949" t="s">
        <v>75</v>
      </c>
      <c r="AB70" s="950"/>
      <c r="AC70" s="950"/>
      <c r="AD70" s="951"/>
      <c r="AE70" s="817">
        <f>SUM(AE20:AE69)</f>
        <v>217.6</v>
      </c>
      <c r="AF70" s="817">
        <f>SUM(AF20:AF69)</f>
        <v>1614.03</v>
      </c>
      <c r="AG70" s="817">
        <f>SUM(AG20:AG69)</f>
        <v>1831.63</v>
      </c>
      <c r="AH70" s="947"/>
      <c r="AI70" s="948"/>
      <c r="AJ70" s="58"/>
      <c r="AK70" s="59"/>
      <c r="AL70" s="59"/>
      <c r="AM70" s="59"/>
      <c r="AN70" s="59"/>
      <c r="AO70" s="59"/>
      <c r="AP70" s="59"/>
      <c r="AQ70" s="59"/>
      <c r="AR70" s="59"/>
      <c r="AS70" s="59"/>
      <c r="AT70" s="59"/>
      <c r="AU70" s="59"/>
      <c r="AV70" s="59"/>
      <c r="AW70" s="59"/>
      <c r="AX70" s="59"/>
      <c r="AY70" s="59"/>
      <c r="AZ70" s="59"/>
      <c r="BA70" s="59"/>
      <c r="BB70" s="59"/>
      <c r="BC70" s="59"/>
      <c r="BD70" s="59"/>
      <c r="BE70" s="59"/>
      <c r="BF70" s="59"/>
      <c r="BG70" s="59"/>
      <c r="BH70" s="949" t="s">
        <v>75</v>
      </c>
      <c r="BI70" s="950"/>
      <c r="BJ70" s="950"/>
      <c r="BK70" s="951"/>
      <c r="BL70" s="817">
        <f>SUM(BL20:BL69)</f>
        <v>535.79</v>
      </c>
      <c r="BM70" s="817">
        <f>SUM(BM20:BM69)</f>
        <v>2184.6999999999998</v>
      </c>
      <c r="BN70" s="817">
        <f>SUM(BN20:BN69)</f>
        <v>2720.49</v>
      </c>
      <c r="BO70" s="504"/>
      <c r="BP70" s="504"/>
      <c r="BQ70" s="504"/>
      <c r="BR70" s="504"/>
      <c r="BS70" s="504"/>
      <c r="BT70" s="504"/>
      <c r="BU70" s="504"/>
      <c r="BV70" s="504"/>
      <c r="BW70" s="504"/>
      <c r="BX70" s="504"/>
      <c r="BY70" s="504"/>
      <c r="BZ70" s="504"/>
      <c r="CA70" s="504"/>
      <c r="CB70" s="504"/>
      <c r="CC70" s="504"/>
      <c r="CD70" s="504"/>
      <c r="CE70" s="504"/>
      <c r="CF70" s="504"/>
      <c r="CG70" s="504"/>
    </row>
    <row r="71" spans="1:131" ht="18.75" customHeight="1">
      <c r="A71" s="947"/>
      <c r="B71" s="948"/>
      <c r="C71" s="58"/>
      <c r="D71" s="57"/>
      <c r="E71" s="57"/>
      <c r="F71" s="57"/>
      <c r="G71" s="57"/>
      <c r="H71" s="57"/>
      <c r="I71" s="57"/>
      <c r="J71" s="57"/>
      <c r="K71" s="57"/>
      <c r="L71" s="57"/>
      <c r="M71" s="57"/>
      <c r="N71" s="57"/>
      <c r="O71" s="57"/>
      <c r="P71" s="57"/>
      <c r="Q71" s="57"/>
      <c r="R71" s="57"/>
      <c r="S71" s="57"/>
      <c r="T71" s="57"/>
      <c r="U71" s="57"/>
      <c r="V71" s="57"/>
      <c r="W71" s="57"/>
      <c r="X71" s="57"/>
      <c r="Y71" s="57"/>
      <c r="Z71" s="57"/>
      <c r="AA71" s="952"/>
      <c r="AB71" s="953"/>
      <c r="AC71" s="953"/>
      <c r="AD71" s="954"/>
      <c r="AE71" s="818"/>
      <c r="AF71" s="818"/>
      <c r="AG71" s="818"/>
      <c r="AH71" s="947"/>
      <c r="AI71" s="948"/>
      <c r="AJ71" s="58"/>
      <c r="AK71" s="57"/>
      <c r="AL71" s="57"/>
      <c r="AM71" s="57"/>
      <c r="AN71" s="57"/>
      <c r="AO71" s="57"/>
      <c r="AP71" s="57"/>
      <c r="AQ71" s="57"/>
      <c r="AR71" s="57"/>
      <c r="AS71" s="57"/>
      <c r="AT71" s="57"/>
      <c r="AU71" s="57"/>
      <c r="AV71" s="57"/>
      <c r="AW71" s="57"/>
      <c r="AX71" s="57"/>
      <c r="AY71" s="57"/>
      <c r="AZ71" s="57"/>
      <c r="BA71" s="57"/>
      <c r="BB71" s="57"/>
      <c r="BC71" s="57"/>
      <c r="BD71" s="57"/>
      <c r="BE71" s="57"/>
      <c r="BF71" s="57"/>
      <c r="BG71" s="57"/>
      <c r="BH71" s="952"/>
      <c r="BI71" s="953"/>
      <c r="BJ71" s="953"/>
      <c r="BK71" s="954"/>
      <c r="BL71" s="818"/>
      <c r="BM71" s="818"/>
      <c r="BN71" s="818"/>
      <c r="BO71" s="16"/>
      <c r="BP71" s="16"/>
      <c r="BQ71" s="16"/>
      <c r="BR71" s="16"/>
      <c r="BS71" s="16"/>
      <c r="BT71" s="16"/>
      <c r="BU71" s="16"/>
      <c r="BV71" s="16"/>
      <c r="BW71" s="16"/>
      <c r="BX71" s="16"/>
      <c r="BY71" s="16"/>
      <c r="BZ71" s="16"/>
      <c r="CA71" s="16"/>
      <c r="CB71" s="16"/>
      <c r="CC71" s="16"/>
      <c r="CD71" s="16"/>
      <c r="CE71" s="16"/>
      <c r="CF71" s="16"/>
      <c r="CI71" s="16"/>
      <c r="CJ71" s="16"/>
      <c r="CK71" s="16"/>
      <c r="CL71" s="16"/>
      <c r="CM71" s="16"/>
      <c r="CN71" s="16"/>
      <c r="CO71" s="16"/>
      <c r="CP71" s="16"/>
      <c r="CQ71" s="16"/>
      <c r="CR71" s="16"/>
      <c r="CS71" s="16"/>
      <c r="CT71" s="16"/>
      <c r="CU71" s="16"/>
      <c r="CV71" s="16"/>
      <c r="CW71" s="16"/>
      <c r="CX71" s="16"/>
      <c r="CY71" s="16"/>
      <c r="CZ71" s="16"/>
      <c r="DX71" s="16"/>
      <c r="DY71" s="16"/>
      <c r="DZ71" s="16"/>
      <c r="EA71" s="16"/>
    </row>
    <row r="72" spans="1:131">
      <c r="D72" s="6"/>
      <c r="E72" s="6"/>
      <c r="F72" s="19"/>
      <c r="G72" s="6"/>
      <c r="H72" s="6"/>
      <c r="I72" s="6"/>
      <c r="J72" s="6"/>
      <c r="K72" s="6"/>
      <c r="L72" s="14"/>
      <c r="M72" s="9"/>
      <c r="N72" s="14"/>
      <c r="O72" s="6"/>
      <c r="P72" s="19">
        <v>0</v>
      </c>
      <c r="Q72" s="19">
        <v>0</v>
      </c>
      <c r="R72" s="6"/>
      <c r="S72" s="6"/>
      <c r="T72" s="56"/>
      <c r="U72" s="56"/>
      <c r="V72" s="19"/>
      <c r="W72" s="19"/>
      <c r="X72" s="56"/>
      <c r="Y72" s="56"/>
      <c r="Z72" s="56"/>
      <c r="AA72" s="6"/>
      <c r="AB72" s="6"/>
      <c r="AC72" s="6"/>
      <c r="AD72" s="7"/>
      <c r="AE72" s="48"/>
      <c r="AF72" s="48"/>
      <c r="AG72" s="48"/>
      <c r="AK72" s="6"/>
      <c r="AL72" s="6"/>
      <c r="AM72" s="19"/>
      <c r="AN72" s="6"/>
      <c r="AO72" s="6"/>
      <c r="AP72" s="6"/>
      <c r="AQ72" s="6"/>
      <c r="AR72" s="6"/>
      <c r="AS72" s="14"/>
      <c r="AT72" s="9"/>
      <c r="AU72" s="14"/>
      <c r="AV72" s="6"/>
      <c r="AW72" s="19">
        <v>0</v>
      </c>
      <c r="AX72" s="19">
        <v>0</v>
      </c>
      <c r="AY72" s="6"/>
      <c r="AZ72" s="6"/>
      <c r="BA72" s="56"/>
      <c r="BB72" s="56"/>
      <c r="BC72" s="19"/>
      <c r="BD72" s="19"/>
      <c r="BE72" s="56"/>
      <c r="BF72" s="56"/>
      <c r="BG72" s="56"/>
      <c r="BH72" s="6"/>
      <c r="BI72" s="6"/>
      <c r="BJ72" s="6"/>
      <c r="BK72" s="7"/>
      <c r="BL72" s="48"/>
      <c r="BM72" s="48"/>
      <c r="BN72" s="48"/>
    </row>
    <row r="73" spans="1:131" ht="27" customHeight="1">
      <c r="A73" s="550" t="s">
        <v>33</v>
      </c>
      <c r="B73" s="825"/>
      <c r="C73" s="825"/>
      <c r="D73" s="10"/>
      <c r="E73" s="961"/>
      <c r="F73" s="961"/>
      <c r="G73" s="961"/>
      <c r="H73" s="10"/>
      <c r="I73" s="13"/>
      <c r="J73" s="13"/>
      <c r="K73" s="13"/>
      <c r="L73" s="10"/>
      <c r="M73" s="8"/>
      <c r="N73" s="10"/>
      <c r="O73" s="10"/>
      <c r="P73" s="555">
        <f>(P$19*P72)/1000</f>
        <v>0</v>
      </c>
      <c r="Q73" s="555">
        <f>(Q$19*Q72)/1000</f>
        <v>0</v>
      </c>
      <c r="R73" s="955" t="s">
        <v>32</v>
      </c>
      <c r="S73" s="955"/>
      <c r="T73" s="956"/>
      <c r="U73" s="956"/>
      <c r="V73" s="555">
        <f>(V$19*V72)/1000</f>
        <v>0</v>
      </c>
      <c r="W73" s="957" t="s">
        <v>542</v>
      </c>
      <c r="X73" s="957"/>
      <c r="Y73" s="957"/>
      <c r="Z73" s="54"/>
      <c r="AA73" s="10"/>
      <c r="AB73" s="10"/>
      <c r="AC73" s="10"/>
      <c r="AD73" s="49"/>
      <c r="AE73" s="18"/>
      <c r="AF73" s="18"/>
      <c r="AG73" s="18"/>
      <c r="AH73" s="550" t="s">
        <v>33</v>
      </c>
      <c r="AI73" s="825"/>
      <c r="AJ73" s="825"/>
      <c r="AK73" s="10"/>
      <c r="AL73" s="961"/>
      <c r="AM73" s="961"/>
      <c r="AN73" s="961"/>
      <c r="AO73" s="10"/>
      <c r="AP73" s="13"/>
      <c r="AQ73" s="13"/>
      <c r="AR73" s="13"/>
      <c r="AS73" s="10"/>
      <c r="AT73" s="8"/>
      <c r="AU73" s="10"/>
      <c r="AV73" s="10"/>
      <c r="AW73" s="555">
        <f>(AW$19*AW72)/1000</f>
        <v>0</v>
      </c>
      <c r="AX73" s="555">
        <f>(AX$19*AX72)/1000</f>
        <v>0</v>
      </c>
      <c r="AY73" s="955" t="s">
        <v>32</v>
      </c>
      <c r="AZ73" s="955"/>
      <c r="BA73" s="956"/>
      <c r="BB73" s="956"/>
      <c r="BC73" s="555">
        <f>(BC$19*BC72)/1000</f>
        <v>0</v>
      </c>
      <c r="BD73" s="957" t="s">
        <v>542</v>
      </c>
      <c r="BE73" s="957"/>
      <c r="BF73" s="957"/>
      <c r="BG73" s="54"/>
      <c r="BH73" s="10"/>
      <c r="BI73" s="10"/>
      <c r="BJ73" s="10"/>
      <c r="BK73" s="49"/>
      <c r="BL73" s="18"/>
      <c r="BM73" s="18"/>
      <c r="BN73" s="18"/>
      <c r="CH73" s="12"/>
    </row>
    <row r="74" spans="1:131" s="16" customFormat="1" ht="27" customHeight="1">
      <c r="A74" s="38"/>
      <c r="B74" s="958" t="s">
        <v>30</v>
      </c>
      <c r="C74" s="958"/>
      <c r="D74" s="14"/>
      <c r="E74" s="35" t="s">
        <v>72</v>
      </c>
      <c r="F74" s="35"/>
      <c r="G74" s="38"/>
      <c r="H74" s="14"/>
      <c r="I74" s="38"/>
      <c r="J74" s="38"/>
      <c r="K74" s="38"/>
      <c r="L74" s="10"/>
      <c r="M74" s="8"/>
      <c r="N74" s="10"/>
      <c r="O74" s="14"/>
      <c r="P74" s="19">
        <v>0</v>
      </c>
      <c r="Q74" s="19">
        <v>0</v>
      </c>
      <c r="R74" s="38"/>
      <c r="S74" s="38"/>
      <c r="T74" s="959" t="s">
        <v>30</v>
      </c>
      <c r="U74" s="959"/>
      <c r="V74" s="19"/>
      <c r="W74" s="960" t="s">
        <v>72</v>
      </c>
      <c r="X74" s="960"/>
      <c r="Y74" s="960"/>
      <c r="Z74" s="960"/>
      <c r="AA74" s="14"/>
      <c r="AB74" s="14"/>
      <c r="AC74" s="14"/>
      <c r="AD74" s="53"/>
      <c r="AE74" s="52"/>
      <c r="AF74" s="52"/>
      <c r="AG74" s="52"/>
      <c r="AH74" s="38"/>
      <c r="AI74" s="958" t="s">
        <v>30</v>
      </c>
      <c r="AJ74" s="958"/>
      <c r="AK74" s="14"/>
      <c r="AL74" s="35" t="s">
        <v>72</v>
      </c>
      <c r="AM74" s="35"/>
      <c r="AN74" s="38"/>
      <c r="AO74" s="14"/>
      <c r="AP74" s="38"/>
      <c r="AQ74" s="38"/>
      <c r="AR74" s="38"/>
      <c r="AS74" s="10"/>
      <c r="AT74" s="8"/>
      <c r="AU74" s="10"/>
      <c r="AV74" s="14"/>
      <c r="AW74" s="19">
        <v>0</v>
      </c>
      <c r="AX74" s="19">
        <v>0</v>
      </c>
      <c r="AY74" s="38"/>
      <c r="AZ74" s="38"/>
      <c r="BA74" s="959" t="s">
        <v>30</v>
      </c>
      <c r="BB74" s="959"/>
      <c r="BC74" s="19"/>
      <c r="BD74" s="960" t="s">
        <v>72</v>
      </c>
      <c r="BE74" s="960"/>
      <c r="BF74" s="960"/>
      <c r="BG74" s="960"/>
      <c r="BH74" s="14"/>
      <c r="BI74" s="14"/>
      <c r="BJ74" s="14"/>
      <c r="BK74" s="53"/>
      <c r="BL74" s="52"/>
      <c r="BM74" s="52"/>
      <c r="BN74" s="52"/>
      <c r="BO74" s="3"/>
      <c r="BP74" s="3"/>
      <c r="BQ74" s="3"/>
      <c r="BR74" s="3"/>
      <c r="BS74" s="3"/>
      <c r="BT74" s="3"/>
      <c r="BU74" s="3"/>
      <c r="BV74" s="3"/>
      <c r="BW74" s="3"/>
      <c r="BX74" s="3"/>
      <c r="BY74" s="3"/>
      <c r="BZ74" s="3"/>
      <c r="CA74" s="3"/>
      <c r="CB74" s="3"/>
      <c r="CC74" s="3"/>
      <c r="CD74" s="3"/>
      <c r="CE74" s="3"/>
      <c r="CF74" s="3"/>
      <c r="CG74" s="3"/>
      <c r="CH74" s="17"/>
      <c r="CI74" s="3"/>
      <c r="CJ74" s="3"/>
      <c r="CK74" s="3"/>
      <c r="CL74" s="3"/>
      <c r="CM74" s="3"/>
      <c r="CN74" s="3"/>
      <c r="CO74" s="3"/>
      <c r="CP74" s="3"/>
      <c r="CQ74" s="3"/>
      <c r="CR74" s="3"/>
      <c r="CS74" s="3"/>
      <c r="CT74" s="3"/>
      <c r="CU74" s="3"/>
      <c r="CV74" s="3"/>
      <c r="CW74" s="3"/>
      <c r="CX74" s="3"/>
      <c r="CY74" s="3"/>
      <c r="CZ74" s="3"/>
      <c r="DA74" s="3"/>
      <c r="DB74" s="3"/>
      <c r="DC74" s="3"/>
      <c r="DD74" s="3"/>
      <c r="DE74" s="3"/>
      <c r="DF74" s="3"/>
      <c r="DG74" s="3"/>
      <c r="DH74" s="3"/>
      <c r="DI74" s="3"/>
      <c r="DJ74" s="3"/>
      <c r="DK74" s="3"/>
      <c r="DL74" s="3"/>
      <c r="DM74" s="3"/>
      <c r="DN74" s="3"/>
      <c r="DO74" s="3"/>
      <c r="DP74" s="3"/>
      <c r="DQ74" s="3"/>
      <c r="DR74" s="3"/>
      <c r="DS74" s="3"/>
      <c r="DT74" s="3"/>
      <c r="DU74" s="3"/>
      <c r="DV74" s="3"/>
      <c r="DW74" s="3"/>
      <c r="DX74" s="3"/>
      <c r="DY74" s="3"/>
      <c r="DZ74" s="3"/>
      <c r="EA74" s="3"/>
    </row>
    <row r="75" spans="1:131" ht="27" customHeight="1">
      <c r="A75" s="550" t="s">
        <v>74</v>
      </c>
      <c r="B75" s="825"/>
      <c r="C75" s="825"/>
      <c r="D75" s="10"/>
      <c r="E75" s="957"/>
      <c r="F75" s="957"/>
      <c r="G75" s="957"/>
      <c r="H75" s="10"/>
      <c r="I75" s="13"/>
      <c r="J75" s="13"/>
      <c r="K75" s="13"/>
      <c r="L75" s="10"/>
      <c r="M75" s="8"/>
      <c r="N75" s="10"/>
      <c r="O75" s="10"/>
      <c r="P75" s="6"/>
      <c r="Q75" s="6"/>
      <c r="R75" s="955" t="s">
        <v>488</v>
      </c>
      <c r="S75" s="955"/>
      <c r="T75" s="956"/>
      <c r="U75" s="956"/>
      <c r="V75" s="19"/>
      <c r="W75" s="957" t="s">
        <v>483</v>
      </c>
      <c r="X75" s="957"/>
      <c r="Y75" s="957"/>
      <c r="Z75" s="50"/>
      <c r="AA75" s="10"/>
      <c r="AB75" s="10"/>
      <c r="AC75" s="10"/>
      <c r="AD75" s="49"/>
      <c r="AE75" s="18"/>
      <c r="AF75" s="18"/>
      <c r="AG75" s="18"/>
      <c r="AH75" s="550" t="s">
        <v>74</v>
      </c>
      <c r="AI75" s="825"/>
      <c r="AJ75" s="825"/>
      <c r="AK75" s="10"/>
      <c r="AL75" s="957"/>
      <c r="AM75" s="957"/>
      <c r="AN75" s="957"/>
      <c r="AO75" s="10"/>
      <c r="AP75" s="13"/>
      <c r="AQ75" s="13"/>
      <c r="AR75" s="13"/>
      <c r="AS75" s="10"/>
      <c r="AT75" s="8"/>
      <c r="AU75" s="10"/>
      <c r="AV75" s="10"/>
      <c r="AW75" s="6"/>
      <c r="AX75" s="6"/>
      <c r="AY75" s="955" t="s">
        <v>488</v>
      </c>
      <c r="AZ75" s="955"/>
      <c r="BA75" s="956"/>
      <c r="BB75" s="956"/>
      <c r="BC75" s="19"/>
      <c r="BD75" s="957" t="s">
        <v>483</v>
      </c>
      <c r="BE75" s="957"/>
      <c r="BF75" s="957"/>
      <c r="BG75" s="50"/>
      <c r="BH75" s="10"/>
      <c r="BI75" s="10"/>
      <c r="BJ75" s="10"/>
      <c r="BK75" s="49"/>
      <c r="BL75" s="18"/>
      <c r="BM75" s="18"/>
      <c r="BN75" s="18"/>
      <c r="CH75" s="12"/>
    </row>
    <row r="76" spans="1:131" ht="27" customHeight="1">
      <c r="A76" s="11"/>
      <c r="B76" s="958" t="s">
        <v>30</v>
      </c>
      <c r="C76" s="958"/>
      <c r="D76" s="10"/>
      <c r="E76" s="963" t="s">
        <v>72</v>
      </c>
      <c r="F76" s="963"/>
      <c r="G76" s="963"/>
      <c r="H76" s="10"/>
      <c r="I76" s="13"/>
      <c r="J76" s="13"/>
      <c r="K76" s="13"/>
      <c r="L76" s="6"/>
      <c r="M76" s="6"/>
      <c r="N76" s="6"/>
      <c r="O76" s="10"/>
      <c r="P76" s="10"/>
      <c r="Q76" s="10"/>
      <c r="R76" s="13"/>
      <c r="S76" s="13"/>
      <c r="T76" s="958" t="s">
        <v>30</v>
      </c>
      <c r="U76" s="958"/>
      <c r="V76" s="555">
        <f>(V$19*V75)/1000</f>
        <v>0</v>
      </c>
      <c r="W76" s="962" t="s">
        <v>72</v>
      </c>
      <c r="X76" s="962"/>
      <c r="Y76" s="962"/>
      <c r="Z76" s="962"/>
      <c r="AA76" s="10"/>
      <c r="AB76" s="10"/>
      <c r="AC76" s="10"/>
      <c r="AD76" s="49"/>
      <c r="AE76" s="18"/>
      <c r="AF76" s="18"/>
      <c r="AG76" s="18"/>
      <c r="AH76" s="11"/>
      <c r="AI76" s="958" t="s">
        <v>30</v>
      </c>
      <c r="AJ76" s="958"/>
      <c r="AK76" s="10"/>
      <c r="AL76" s="963" t="s">
        <v>72</v>
      </c>
      <c r="AM76" s="963"/>
      <c r="AN76" s="963"/>
      <c r="AO76" s="10"/>
      <c r="AP76" s="13"/>
      <c r="AQ76" s="13"/>
      <c r="AR76" s="13"/>
      <c r="AS76" s="6"/>
      <c r="AT76" s="6"/>
      <c r="AU76" s="6"/>
      <c r="AV76" s="10"/>
      <c r="AW76" s="10"/>
      <c r="AX76" s="10"/>
      <c r="AY76" s="13"/>
      <c r="AZ76" s="13"/>
      <c r="BA76" s="958" t="s">
        <v>30</v>
      </c>
      <c r="BB76" s="958"/>
      <c r="BC76" s="555">
        <f>(BC$19*BC75)/1000</f>
        <v>0</v>
      </c>
      <c r="BD76" s="962" t="s">
        <v>72</v>
      </c>
      <c r="BE76" s="962"/>
      <c r="BF76" s="962"/>
      <c r="BG76" s="962"/>
      <c r="BH76" s="10"/>
      <c r="BI76" s="10"/>
      <c r="BJ76" s="10"/>
      <c r="BK76" s="49"/>
      <c r="BL76" s="18"/>
      <c r="BM76" s="18"/>
      <c r="BN76" s="18"/>
      <c r="CH76" s="12"/>
    </row>
    <row r="77" spans="1:131">
      <c r="A77" s="11"/>
      <c r="B77" s="11"/>
      <c r="C77" s="11"/>
      <c r="D77" s="10"/>
      <c r="E77" s="10"/>
      <c r="F77" s="14"/>
      <c r="G77" s="13"/>
      <c r="H77" s="10"/>
      <c r="I77" s="13"/>
      <c r="J77" s="13"/>
      <c r="K77" s="13"/>
      <c r="L77" s="6"/>
      <c r="M77" s="6"/>
      <c r="N77" s="6"/>
      <c r="O77" s="10"/>
      <c r="P77" s="14"/>
      <c r="Q77" s="10"/>
      <c r="R77" s="13"/>
      <c r="S77" s="13"/>
      <c r="T77" s="13"/>
      <c r="U77" s="10"/>
      <c r="V77" s="6"/>
      <c r="W77" s="6"/>
      <c r="X77" s="13"/>
      <c r="Y77" s="13"/>
      <c r="Z77" s="13"/>
      <c r="AA77" s="10"/>
      <c r="AB77" s="10"/>
      <c r="AC77" s="10"/>
      <c r="AD77" s="49"/>
      <c r="AE77" s="18"/>
      <c r="AF77" s="18"/>
      <c r="AG77" s="18"/>
      <c r="AH77" s="11"/>
      <c r="AI77" s="11"/>
      <c r="AJ77" s="11"/>
      <c r="AK77" s="10"/>
      <c r="AL77" s="10"/>
      <c r="AM77" s="14"/>
      <c r="AN77" s="13"/>
      <c r="AO77" s="10"/>
      <c r="AP77" s="13"/>
      <c r="AQ77" s="13"/>
      <c r="AR77" s="13"/>
      <c r="AS77" s="6"/>
      <c r="AT77" s="6"/>
      <c r="AU77" s="6"/>
      <c r="AV77" s="10"/>
      <c r="AW77" s="14"/>
      <c r="AX77" s="10"/>
      <c r="AY77" s="13"/>
      <c r="AZ77" s="13"/>
      <c r="BA77" s="13"/>
      <c r="BB77" s="10"/>
      <c r="BC77" s="6"/>
      <c r="BD77" s="6"/>
      <c r="BE77" s="13"/>
      <c r="BF77" s="13"/>
      <c r="BG77" s="13"/>
      <c r="BH77" s="10"/>
      <c r="BI77" s="10"/>
      <c r="BJ77" s="10"/>
      <c r="BK77" s="49"/>
      <c r="BL77" s="18"/>
      <c r="BM77" s="18"/>
      <c r="BN77" s="18"/>
      <c r="BO77" s="406"/>
      <c r="BP77" s="406"/>
      <c r="BQ77" s="406"/>
      <c r="BR77" s="406"/>
      <c r="BS77" s="406"/>
      <c r="BT77" s="406"/>
      <c r="BU77" s="406"/>
      <c r="BV77" s="406"/>
      <c r="BW77" s="406"/>
      <c r="BX77" s="406"/>
      <c r="BY77" s="406"/>
      <c r="BZ77" s="406"/>
      <c r="CA77" s="406"/>
      <c r="CB77" s="406"/>
      <c r="CC77" s="406"/>
      <c r="CD77" s="406"/>
      <c r="CE77" s="406"/>
      <c r="CF77" s="406"/>
      <c r="CG77" s="406"/>
      <c r="CH77" s="12"/>
    </row>
    <row r="78" spans="1:131">
      <c r="D78" s="6"/>
      <c r="E78" s="6"/>
      <c r="F78" s="10"/>
      <c r="G78" s="6"/>
      <c r="H78" s="6"/>
      <c r="I78" s="6"/>
      <c r="J78" s="6"/>
      <c r="K78" s="6"/>
      <c r="L78" s="6"/>
      <c r="M78" s="6"/>
      <c r="N78" s="6"/>
      <c r="O78" s="6"/>
      <c r="P78" s="10"/>
      <c r="Q78" s="10"/>
      <c r="R78" s="6"/>
      <c r="S78" s="6"/>
      <c r="T78" s="6"/>
      <c r="U78" s="6"/>
      <c r="V78" s="10"/>
      <c r="W78" s="10"/>
      <c r="X78" s="6"/>
      <c r="Y78" s="6"/>
      <c r="Z78" s="6"/>
      <c r="AA78" s="6"/>
      <c r="AB78" s="6"/>
      <c r="AC78" s="6"/>
      <c r="AD78" s="7"/>
      <c r="AE78" s="48"/>
      <c r="AF78" s="48"/>
      <c r="AG78" s="48"/>
      <c r="AK78" s="6"/>
      <c r="AL78" s="6"/>
      <c r="AM78" s="10"/>
      <c r="AN78" s="6"/>
      <c r="AO78" s="6"/>
      <c r="AP78" s="6"/>
      <c r="AQ78" s="6"/>
      <c r="AR78" s="6"/>
      <c r="AS78" s="6"/>
      <c r="AT78" s="6"/>
      <c r="AU78" s="6"/>
      <c r="AV78" s="6"/>
      <c r="AW78" s="10"/>
      <c r="AX78" s="10"/>
      <c r="AY78" s="6"/>
      <c r="AZ78" s="6"/>
      <c r="BA78" s="6"/>
      <c r="BB78" s="6"/>
      <c r="BC78" s="10"/>
      <c r="BD78" s="10"/>
      <c r="BE78" s="6"/>
      <c r="BF78" s="6"/>
      <c r="BG78" s="6"/>
      <c r="BH78" s="6"/>
      <c r="BI78" s="6"/>
      <c r="BJ78" s="6"/>
      <c r="BK78" s="7"/>
      <c r="BL78" s="48"/>
      <c r="BM78" s="48"/>
      <c r="BN78" s="48"/>
      <c r="BO78" s="406"/>
      <c r="BP78" s="406"/>
      <c r="BQ78" s="406"/>
      <c r="BR78" s="406"/>
      <c r="BS78" s="406"/>
      <c r="BT78" s="406"/>
      <c r="BU78" s="406"/>
      <c r="BV78" s="406"/>
      <c r="BW78" s="406"/>
      <c r="BX78" s="406"/>
      <c r="BY78" s="406"/>
      <c r="BZ78" s="406"/>
      <c r="CA78" s="406"/>
      <c r="CB78" s="406"/>
      <c r="CC78" s="406"/>
      <c r="CD78" s="406"/>
      <c r="CE78" s="406"/>
      <c r="CF78" s="406"/>
      <c r="CG78" s="406"/>
    </row>
    <row r="79" spans="1:131">
      <c r="D79" s="6"/>
      <c r="E79" s="6"/>
      <c r="F79" s="10"/>
      <c r="G79" s="6"/>
      <c r="H79" s="6"/>
      <c r="I79" s="6"/>
      <c r="J79" s="6"/>
      <c r="K79" s="6"/>
      <c r="L79" s="6"/>
      <c r="M79" s="6"/>
      <c r="N79" s="6"/>
      <c r="O79" s="6"/>
      <c r="P79" s="10"/>
      <c r="Q79" s="6"/>
      <c r="R79" s="6"/>
      <c r="S79" s="6"/>
      <c r="T79" s="6"/>
      <c r="U79" s="6"/>
      <c r="V79" s="14"/>
      <c r="W79" s="14"/>
      <c r="X79" s="6"/>
      <c r="Y79" s="6"/>
      <c r="Z79" s="6"/>
      <c r="AA79" s="6"/>
      <c r="AB79" s="6"/>
      <c r="AC79" s="6"/>
      <c r="AD79" s="7"/>
      <c r="AE79" s="48"/>
      <c r="AF79" s="48"/>
      <c r="AG79" s="48"/>
      <c r="AK79" s="6"/>
      <c r="AL79" s="6"/>
      <c r="AM79" s="10"/>
      <c r="AN79" s="6"/>
      <c r="AO79" s="6"/>
      <c r="AP79" s="6"/>
      <c r="AQ79" s="6"/>
      <c r="AR79" s="6"/>
      <c r="AS79" s="6"/>
      <c r="AT79" s="6"/>
      <c r="AU79" s="6"/>
      <c r="AV79" s="6"/>
      <c r="AW79" s="10"/>
      <c r="AX79" s="6"/>
      <c r="AY79" s="6"/>
      <c r="AZ79" s="6"/>
      <c r="BA79" s="6"/>
      <c r="BB79" s="6"/>
      <c r="BC79" s="14"/>
      <c r="BD79" s="14"/>
      <c r="BE79" s="6"/>
      <c r="BF79" s="6"/>
      <c r="BG79" s="6"/>
      <c r="BH79" s="6"/>
      <c r="BI79" s="6"/>
      <c r="BJ79" s="6"/>
      <c r="BK79" s="7"/>
      <c r="BL79" s="48"/>
      <c r="BM79" s="48"/>
      <c r="BN79" s="48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</row>
    <row r="80" spans="1:131">
      <c r="D80" s="6"/>
      <c r="E80" s="6"/>
      <c r="F80" s="10"/>
      <c r="G80" s="6"/>
      <c r="H80" s="6"/>
      <c r="I80" s="6"/>
      <c r="J80" s="6"/>
      <c r="K80" s="6"/>
      <c r="L80" s="6"/>
      <c r="M80" s="6"/>
      <c r="N80" s="6"/>
      <c r="O80" s="6"/>
      <c r="P80" s="10"/>
      <c r="Q80" s="6"/>
      <c r="R80" s="6"/>
      <c r="S80" s="6"/>
      <c r="T80" s="6"/>
      <c r="U80" s="6"/>
      <c r="V80" s="10"/>
      <c r="W80" s="10"/>
      <c r="X80" s="6"/>
      <c r="Y80" s="6"/>
      <c r="Z80" s="6"/>
      <c r="AA80" s="6"/>
      <c r="AB80" s="6"/>
      <c r="AC80" s="6"/>
      <c r="AD80" s="7"/>
      <c r="AE80" s="48"/>
      <c r="AF80" s="48"/>
      <c r="AG80" s="48"/>
      <c r="AK80" s="6"/>
      <c r="AL80" s="6"/>
      <c r="AM80" s="10"/>
      <c r="AN80" s="6"/>
      <c r="AO80" s="6"/>
      <c r="AP80" s="6"/>
      <c r="AQ80" s="6"/>
      <c r="AR80" s="6"/>
      <c r="AS80" s="6"/>
      <c r="AT80" s="6"/>
      <c r="AU80" s="6"/>
      <c r="AV80" s="6"/>
      <c r="AW80" s="10"/>
      <c r="AX80" s="6"/>
      <c r="AY80" s="6"/>
      <c r="AZ80" s="6"/>
      <c r="BA80" s="6"/>
      <c r="BB80" s="6"/>
      <c r="BC80" s="10"/>
      <c r="BD80" s="10"/>
      <c r="BE80" s="6"/>
      <c r="BF80" s="6"/>
      <c r="BG80" s="6"/>
      <c r="BH80" s="6"/>
      <c r="BI80" s="6"/>
      <c r="BJ80" s="6"/>
      <c r="BK80" s="7"/>
      <c r="BL80" s="48"/>
      <c r="BM80" s="48"/>
      <c r="BN80" s="48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</row>
    <row r="81" spans="4:85">
      <c r="D81" s="6"/>
      <c r="E81" s="6"/>
      <c r="F81" s="10"/>
      <c r="G81" s="6"/>
      <c r="H81" s="6"/>
      <c r="I81" s="6"/>
      <c r="J81" s="6"/>
      <c r="K81" s="6"/>
      <c r="L81" s="6"/>
      <c r="M81" s="6"/>
      <c r="N81" s="6"/>
      <c r="O81" s="6"/>
      <c r="P81" s="10"/>
      <c r="Q81" s="10"/>
      <c r="R81" s="6"/>
      <c r="S81" s="6"/>
      <c r="T81" s="6"/>
      <c r="U81" s="6"/>
      <c r="V81" s="10"/>
      <c r="W81" s="10"/>
      <c r="X81" s="6"/>
      <c r="Y81" s="6"/>
      <c r="Z81" s="6"/>
      <c r="AA81" s="6"/>
      <c r="AB81" s="6"/>
      <c r="AC81" s="6"/>
      <c r="AD81" s="7"/>
      <c r="AE81" s="48"/>
      <c r="AF81" s="48"/>
      <c r="AG81" s="48"/>
      <c r="AK81" s="6"/>
      <c r="AL81" s="6"/>
      <c r="AM81" s="10"/>
      <c r="AN81" s="6"/>
      <c r="AO81" s="6"/>
      <c r="AP81" s="6"/>
      <c r="AQ81" s="6"/>
      <c r="AR81" s="6"/>
      <c r="AS81" s="6"/>
      <c r="AT81" s="6"/>
      <c r="AU81" s="6"/>
      <c r="AV81" s="6"/>
      <c r="AW81" s="10"/>
      <c r="AX81" s="10"/>
      <c r="AY81" s="6"/>
      <c r="AZ81" s="6"/>
      <c r="BA81" s="6"/>
      <c r="BB81" s="6"/>
      <c r="BC81" s="10"/>
      <c r="BD81" s="10"/>
      <c r="BE81" s="6"/>
      <c r="BF81" s="6"/>
      <c r="BG81" s="6"/>
      <c r="BH81" s="6"/>
      <c r="BI81" s="6"/>
      <c r="BJ81" s="6"/>
      <c r="BK81" s="7"/>
      <c r="BL81" s="48"/>
      <c r="BM81" s="48"/>
      <c r="BN81" s="48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</row>
    <row r="82" spans="4:85"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10"/>
      <c r="W82" s="10"/>
      <c r="X82" s="6"/>
      <c r="Y82" s="6"/>
      <c r="Z82" s="6"/>
      <c r="AA82" s="6"/>
      <c r="AB82" s="6"/>
      <c r="AC82" s="6"/>
      <c r="AD82" s="7"/>
      <c r="AE82" s="48"/>
      <c r="AF82" s="48"/>
      <c r="AG82" s="48"/>
      <c r="AK82" s="6"/>
      <c r="AL82" s="6"/>
      <c r="AM82" s="6"/>
      <c r="AN82" s="6"/>
      <c r="AO82" s="6"/>
      <c r="AP82" s="6"/>
      <c r="AQ82" s="6"/>
      <c r="AR82" s="6"/>
      <c r="AS82" s="6"/>
      <c r="AT82" s="6"/>
      <c r="AU82" s="6"/>
      <c r="AV82" s="6"/>
      <c r="AW82" s="6"/>
      <c r="AX82" s="6"/>
      <c r="AY82" s="6"/>
      <c r="AZ82" s="6"/>
      <c r="BA82" s="6"/>
      <c r="BB82" s="6"/>
      <c r="BC82" s="10"/>
      <c r="BD82" s="10"/>
      <c r="BE82" s="6"/>
      <c r="BF82" s="6"/>
      <c r="BG82" s="6"/>
      <c r="BH82" s="6"/>
      <c r="BI82" s="6"/>
      <c r="BJ82" s="6"/>
      <c r="BK82" s="7"/>
      <c r="BL82" s="48"/>
      <c r="BM82" s="48"/>
      <c r="BN82" s="48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</row>
    <row r="83" spans="4:85"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10"/>
      <c r="W83" s="10"/>
      <c r="X83" s="6"/>
      <c r="Y83" s="6"/>
      <c r="Z83" s="6"/>
      <c r="AA83" s="6"/>
      <c r="AB83" s="6"/>
      <c r="AC83" s="6"/>
      <c r="AD83" s="7"/>
      <c r="AE83" s="48"/>
      <c r="AF83" s="48"/>
      <c r="AG83" s="48"/>
      <c r="AK83" s="6"/>
      <c r="AL83" s="6"/>
      <c r="AM83" s="6"/>
      <c r="AN83" s="6"/>
      <c r="AO83" s="6"/>
      <c r="AP83" s="6"/>
      <c r="AQ83" s="6"/>
      <c r="AR83" s="6"/>
      <c r="AS83" s="6"/>
      <c r="AT83" s="6"/>
      <c r="AU83" s="6"/>
      <c r="AV83" s="6"/>
      <c r="AW83" s="6"/>
      <c r="AX83" s="6"/>
      <c r="AY83" s="6"/>
      <c r="AZ83" s="6"/>
      <c r="BA83" s="6"/>
      <c r="BB83" s="6"/>
      <c r="BC83" s="10"/>
      <c r="BD83" s="10"/>
      <c r="BE83" s="6"/>
      <c r="BF83" s="6"/>
      <c r="BG83" s="6"/>
      <c r="BH83" s="6"/>
      <c r="BI83" s="6"/>
      <c r="BJ83" s="6"/>
      <c r="BK83" s="7"/>
      <c r="BL83" s="48"/>
      <c r="BM83" s="48"/>
      <c r="BN83" s="48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</row>
    <row r="84" spans="4:85"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  <c r="AC84" s="6"/>
      <c r="AD84" s="7"/>
      <c r="AE84" s="48"/>
      <c r="AF84" s="48"/>
      <c r="AG84" s="48"/>
      <c r="AK84" s="6"/>
      <c r="AL84" s="6"/>
      <c r="AM84" s="6"/>
      <c r="AN84" s="6"/>
      <c r="AO84" s="6"/>
      <c r="AP84" s="6"/>
      <c r="AQ84" s="6"/>
      <c r="AR84" s="6"/>
      <c r="AS84" s="6"/>
      <c r="AT84" s="6"/>
      <c r="AU84" s="6"/>
      <c r="AV84" s="6"/>
      <c r="AW84" s="6"/>
      <c r="AX84" s="6"/>
      <c r="AY84" s="6"/>
      <c r="AZ84" s="6"/>
      <c r="BA84" s="6"/>
      <c r="BB84" s="6"/>
      <c r="BC84" s="6"/>
      <c r="BD84" s="6"/>
      <c r="BE84" s="6"/>
      <c r="BF84" s="6"/>
      <c r="BG84" s="6"/>
      <c r="BH84" s="6"/>
      <c r="BI84" s="6"/>
      <c r="BJ84" s="6"/>
      <c r="BK84" s="7"/>
      <c r="BL84" s="48"/>
      <c r="BM84" s="48"/>
      <c r="BN84" s="48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</row>
    <row r="85" spans="4:85"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  <c r="AC85" s="6"/>
      <c r="AD85" s="7"/>
      <c r="AE85" s="48"/>
      <c r="AF85" s="48"/>
      <c r="AG85" s="48"/>
      <c r="AK85" s="6"/>
      <c r="AL85" s="6"/>
      <c r="AM85" s="6"/>
      <c r="AN85" s="6"/>
      <c r="AO85" s="6"/>
      <c r="AP85" s="6"/>
      <c r="AQ85" s="6"/>
      <c r="AR85" s="6"/>
      <c r="AS85" s="6"/>
      <c r="AT85" s="6"/>
      <c r="AU85" s="6"/>
      <c r="AV85" s="6"/>
      <c r="AW85" s="6"/>
      <c r="AX85" s="6"/>
      <c r="AY85" s="6"/>
      <c r="AZ85" s="6"/>
      <c r="BA85" s="6"/>
      <c r="BB85" s="6"/>
      <c r="BC85" s="6"/>
      <c r="BD85" s="6"/>
      <c r="BE85" s="6"/>
      <c r="BF85" s="6"/>
      <c r="BG85" s="6"/>
      <c r="BH85" s="6"/>
      <c r="BI85" s="6"/>
      <c r="BJ85" s="6"/>
      <c r="BK85" s="7"/>
      <c r="BL85" s="48"/>
      <c r="BM85" s="48"/>
      <c r="BN85" s="48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</row>
    <row r="86" spans="4:85"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  <c r="AC86" s="6"/>
      <c r="AD86" s="7"/>
      <c r="AE86" s="48"/>
      <c r="AF86" s="48"/>
      <c r="AG86" s="48"/>
      <c r="AK86" s="6"/>
      <c r="AL86" s="6"/>
      <c r="AM86" s="6"/>
      <c r="AN86" s="6"/>
      <c r="AO86" s="6"/>
      <c r="AP86" s="6"/>
      <c r="AQ86" s="6"/>
      <c r="AR86" s="6"/>
      <c r="AS86" s="6"/>
      <c r="AT86" s="6"/>
      <c r="AU86" s="6"/>
      <c r="AV86" s="6"/>
      <c r="AW86" s="6"/>
      <c r="AX86" s="6"/>
      <c r="AY86" s="6"/>
      <c r="AZ86" s="6"/>
      <c r="BA86" s="6"/>
      <c r="BB86" s="6"/>
      <c r="BC86" s="6"/>
      <c r="BD86" s="6"/>
      <c r="BE86" s="6"/>
      <c r="BF86" s="6"/>
      <c r="BG86" s="6"/>
      <c r="BH86" s="6"/>
      <c r="BI86" s="6"/>
      <c r="BJ86" s="6"/>
      <c r="BK86" s="7"/>
      <c r="BL86" s="48"/>
      <c r="BM86" s="48"/>
      <c r="BN86" s="48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</row>
    <row r="87" spans="4:85"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  <c r="AC87" s="6"/>
      <c r="AD87" s="7"/>
      <c r="AE87" s="48"/>
      <c r="AF87" s="48"/>
      <c r="AG87" s="48"/>
      <c r="AK87" s="6"/>
      <c r="AL87" s="6"/>
      <c r="AM87" s="6"/>
      <c r="AN87" s="6"/>
      <c r="AO87" s="6"/>
      <c r="AP87" s="6"/>
      <c r="AQ87" s="6"/>
      <c r="AR87" s="6"/>
      <c r="AS87" s="6"/>
      <c r="AT87" s="6"/>
      <c r="AU87" s="6"/>
      <c r="AV87" s="6"/>
      <c r="AW87" s="6"/>
      <c r="AX87" s="6"/>
      <c r="AY87" s="6"/>
      <c r="AZ87" s="6"/>
      <c r="BA87" s="6"/>
      <c r="BB87" s="6"/>
      <c r="BC87" s="6"/>
      <c r="BD87" s="6"/>
      <c r="BE87" s="6"/>
      <c r="BF87" s="6"/>
      <c r="BG87" s="6"/>
      <c r="BH87" s="6"/>
      <c r="BI87" s="6"/>
      <c r="BJ87" s="6"/>
      <c r="BK87" s="7"/>
      <c r="BL87" s="48"/>
      <c r="BM87" s="48"/>
      <c r="BN87" s="48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</row>
    <row r="88" spans="4:85"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  <c r="AC88" s="6"/>
      <c r="AD88" s="7"/>
      <c r="AE88" s="48"/>
      <c r="AF88" s="48"/>
      <c r="AG88" s="48"/>
      <c r="AK88" s="6"/>
      <c r="AL88" s="6"/>
      <c r="AM88" s="6"/>
      <c r="AN88" s="6"/>
      <c r="AO88" s="6"/>
      <c r="AP88" s="6"/>
      <c r="AQ88" s="6"/>
      <c r="AR88" s="6"/>
      <c r="AS88" s="6"/>
      <c r="AT88" s="6"/>
      <c r="AU88" s="6"/>
      <c r="AV88" s="6"/>
      <c r="AW88" s="6"/>
      <c r="AX88" s="6"/>
      <c r="AY88" s="6"/>
      <c r="AZ88" s="6"/>
      <c r="BA88" s="6"/>
      <c r="BB88" s="6"/>
      <c r="BC88" s="6"/>
      <c r="BD88" s="6"/>
      <c r="BE88" s="6"/>
      <c r="BF88" s="6"/>
      <c r="BG88" s="6"/>
      <c r="BH88" s="6"/>
      <c r="BI88" s="6"/>
      <c r="BJ88" s="6"/>
      <c r="BK88" s="7"/>
      <c r="BL88" s="48"/>
      <c r="BM88" s="48"/>
      <c r="BN88" s="4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</row>
    <row r="89" spans="4:85"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  <c r="AC89" s="6"/>
      <c r="AD89" s="7"/>
      <c r="AE89" s="48"/>
      <c r="AF89" s="48"/>
      <c r="AG89" s="48"/>
      <c r="AK89" s="6"/>
      <c r="AL89" s="6"/>
      <c r="AM89" s="6"/>
      <c r="AN89" s="6"/>
      <c r="AO89" s="6"/>
      <c r="AP89" s="6"/>
      <c r="AQ89" s="6"/>
      <c r="AR89" s="6"/>
      <c r="AS89" s="6"/>
      <c r="AT89" s="6"/>
      <c r="AU89" s="6"/>
      <c r="AV89" s="6"/>
      <c r="AW89" s="6"/>
      <c r="AX89" s="6"/>
      <c r="AY89" s="6"/>
      <c r="AZ89" s="6"/>
      <c r="BA89" s="6"/>
      <c r="BB89" s="6"/>
      <c r="BC89" s="6"/>
      <c r="BD89" s="6"/>
      <c r="BE89" s="6"/>
      <c r="BF89" s="6"/>
      <c r="BG89" s="6"/>
      <c r="BH89" s="6"/>
      <c r="BI89" s="6"/>
      <c r="BJ89" s="6"/>
      <c r="BK89" s="7"/>
      <c r="BL89" s="48"/>
      <c r="BM89" s="48"/>
      <c r="BN89" s="48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</row>
    <row r="90" spans="4:85"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  <c r="AC90" s="6"/>
      <c r="AD90" s="7"/>
      <c r="AE90" s="48"/>
      <c r="AF90" s="48"/>
      <c r="AG90" s="48"/>
      <c r="AK90" s="6"/>
      <c r="AL90" s="6"/>
      <c r="AM90" s="6"/>
      <c r="AN90" s="6"/>
      <c r="AO90" s="6"/>
      <c r="AP90" s="6"/>
      <c r="AQ90" s="6"/>
      <c r="AR90" s="6"/>
      <c r="AS90" s="6"/>
      <c r="AT90" s="6"/>
      <c r="AU90" s="6"/>
      <c r="AV90" s="6"/>
      <c r="AW90" s="6"/>
      <c r="AX90" s="6"/>
      <c r="AY90" s="6"/>
      <c r="AZ90" s="6"/>
      <c r="BA90" s="6"/>
      <c r="BB90" s="6"/>
      <c r="BC90" s="6"/>
      <c r="BD90" s="6"/>
      <c r="BE90" s="6"/>
      <c r="BF90" s="6"/>
      <c r="BG90" s="6"/>
      <c r="BH90" s="6"/>
      <c r="BI90" s="6"/>
      <c r="BJ90" s="6"/>
      <c r="BK90" s="7"/>
      <c r="BL90" s="48"/>
      <c r="BM90" s="48"/>
      <c r="BN90" s="48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</row>
    <row r="91" spans="4:85"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  <c r="AC91" s="6"/>
      <c r="AD91" s="7"/>
      <c r="AE91" s="48"/>
      <c r="AF91" s="48"/>
      <c r="AG91" s="48"/>
      <c r="AK91" s="6"/>
      <c r="AL91" s="6"/>
      <c r="AM91" s="6"/>
      <c r="AN91" s="6"/>
      <c r="AO91" s="6"/>
      <c r="AP91" s="6"/>
      <c r="AQ91" s="6"/>
      <c r="AR91" s="6"/>
      <c r="AS91" s="6"/>
      <c r="AT91" s="6"/>
      <c r="AU91" s="6"/>
      <c r="AV91" s="6"/>
      <c r="AW91" s="6"/>
      <c r="AX91" s="6"/>
      <c r="AY91" s="6"/>
      <c r="AZ91" s="6"/>
      <c r="BA91" s="6"/>
      <c r="BB91" s="6"/>
      <c r="BC91" s="6"/>
      <c r="BD91" s="6"/>
      <c r="BE91" s="6"/>
      <c r="BF91" s="6"/>
      <c r="BG91" s="6"/>
      <c r="BH91" s="6"/>
      <c r="BI91" s="6"/>
      <c r="BJ91" s="6"/>
      <c r="BK91" s="7"/>
      <c r="BL91" s="48"/>
      <c r="BM91" s="48"/>
      <c r="BN91" s="48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</row>
    <row r="92" spans="4:85"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  <c r="AC92" s="6"/>
      <c r="AD92" s="7"/>
      <c r="AE92" s="48"/>
      <c r="AF92" s="48"/>
      <c r="AG92" s="48"/>
      <c r="AK92" s="6"/>
      <c r="AL92" s="6"/>
      <c r="AM92" s="6"/>
      <c r="AN92" s="6"/>
      <c r="AO92" s="6"/>
      <c r="AP92" s="6"/>
      <c r="AQ92" s="6"/>
      <c r="AR92" s="6"/>
      <c r="AS92" s="6"/>
      <c r="AT92" s="6"/>
      <c r="AU92" s="6"/>
      <c r="AV92" s="6"/>
      <c r="AW92" s="6"/>
      <c r="AX92" s="6"/>
      <c r="AY92" s="6"/>
      <c r="AZ92" s="6"/>
      <c r="BA92" s="6"/>
      <c r="BB92" s="6"/>
      <c r="BC92" s="6"/>
      <c r="BD92" s="6"/>
      <c r="BE92" s="6"/>
      <c r="BF92" s="6"/>
      <c r="BG92" s="6"/>
      <c r="BH92" s="6"/>
      <c r="BI92" s="6"/>
      <c r="BJ92" s="6"/>
      <c r="BK92" s="7"/>
      <c r="BL92" s="48"/>
      <c r="BM92" s="48"/>
      <c r="BN92" s="48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</row>
    <row r="93" spans="4:85"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  <c r="AC93" s="6"/>
      <c r="AD93" s="7"/>
      <c r="AE93" s="48"/>
      <c r="AF93" s="48"/>
      <c r="AG93" s="48"/>
      <c r="AK93" s="6"/>
      <c r="AL93" s="6"/>
      <c r="AM93" s="6"/>
      <c r="AN93" s="6"/>
      <c r="AO93" s="6"/>
      <c r="AP93" s="6"/>
      <c r="AQ93" s="6"/>
      <c r="AR93" s="6"/>
      <c r="AS93" s="6"/>
      <c r="AT93" s="6"/>
      <c r="AU93" s="6"/>
      <c r="AV93" s="6"/>
      <c r="AW93" s="6"/>
      <c r="AX93" s="6"/>
      <c r="AY93" s="6"/>
      <c r="AZ93" s="6"/>
      <c r="BA93" s="6"/>
      <c r="BB93" s="6"/>
      <c r="BC93" s="6"/>
      <c r="BD93" s="6"/>
      <c r="BE93" s="6"/>
      <c r="BF93" s="6"/>
      <c r="BG93" s="6"/>
      <c r="BH93" s="6"/>
      <c r="BI93" s="6"/>
      <c r="BJ93" s="6"/>
      <c r="BK93" s="7"/>
      <c r="BL93" s="48"/>
      <c r="BM93" s="48"/>
      <c r="BN93" s="48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</row>
    <row r="94" spans="4:85"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  <c r="AC94" s="6"/>
      <c r="AD94" s="7"/>
      <c r="AE94" s="48"/>
      <c r="AF94" s="48"/>
      <c r="AG94" s="48"/>
      <c r="AK94" s="6"/>
      <c r="AL94" s="6"/>
      <c r="AM94" s="6"/>
      <c r="AN94" s="6"/>
      <c r="AO94" s="6"/>
      <c r="AP94" s="6"/>
      <c r="AQ94" s="6"/>
      <c r="AR94" s="6"/>
      <c r="AS94" s="6"/>
      <c r="AT94" s="6"/>
      <c r="AU94" s="6"/>
      <c r="AV94" s="6"/>
      <c r="AW94" s="6"/>
      <c r="AX94" s="6"/>
      <c r="AY94" s="6"/>
      <c r="AZ94" s="6"/>
      <c r="BA94" s="6"/>
      <c r="BB94" s="6"/>
      <c r="BC94" s="6"/>
      <c r="BD94" s="6"/>
      <c r="BE94" s="6"/>
      <c r="BF94" s="6"/>
      <c r="BG94" s="6"/>
      <c r="BH94" s="6"/>
      <c r="BI94" s="6"/>
      <c r="BJ94" s="6"/>
      <c r="BK94" s="7"/>
      <c r="BL94" s="48"/>
      <c r="BM94" s="48"/>
      <c r="BN94" s="48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</row>
    <row r="95" spans="4:85"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  <c r="AC95" s="6"/>
      <c r="AD95" s="7"/>
      <c r="AE95" s="48"/>
      <c r="AF95" s="48"/>
      <c r="AG95" s="48"/>
      <c r="AK95" s="6"/>
      <c r="AL95" s="6"/>
      <c r="AM95" s="6"/>
      <c r="AN95" s="6"/>
      <c r="AO95" s="6"/>
      <c r="AP95" s="6"/>
      <c r="AQ95" s="6"/>
      <c r="AR95" s="6"/>
      <c r="AS95" s="6"/>
      <c r="AT95" s="6"/>
      <c r="AU95" s="6"/>
      <c r="AV95" s="6"/>
      <c r="AW95" s="6"/>
      <c r="AX95" s="6"/>
      <c r="AY95" s="6"/>
      <c r="AZ95" s="6"/>
      <c r="BA95" s="6"/>
      <c r="BB95" s="6"/>
      <c r="BC95" s="6"/>
      <c r="BD95" s="6"/>
      <c r="BE95" s="6"/>
      <c r="BF95" s="6"/>
      <c r="BG95" s="6"/>
      <c r="BH95" s="6"/>
      <c r="BI95" s="6"/>
      <c r="BJ95" s="6"/>
      <c r="BK95" s="7"/>
      <c r="BL95" s="48"/>
      <c r="BM95" s="48"/>
      <c r="BN95" s="48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</row>
    <row r="96" spans="4:85"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  <c r="AC96" s="6"/>
      <c r="AD96" s="7"/>
      <c r="AE96" s="48"/>
      <c r="AF96" s="48"/>
      <c r="AG96" s="48"/>
      <c r="AK96" s="6"/>
      <c r="AL96" s="6"/>
      <c r="AM96" s="6"/>
      <c r="AN96" s="6"/>
      <c r="AO96" s="6"/>
      <c r="AP96" s="6"/>
      <c r="AQ96" s="6"/>
      <c r="AR96" s="6"/>
      <c r="AS96" s="6"/>
      <c r="AT96" s="6"/>
      <c r="AU96" s="6"/>
      <c r="AV96" s="6"/>
      <c r="AW96" s="6"/>
      <c r="AX96" s="6"/>
      <c r="AY96" s="6"/>
      <c r="AZ96" s="6"/>
      <c r="BA96" s="6"/>
      <c r="BB96" s="6"/>
      <c r="BC96" s="6"/>
      <c r="BD96" s="6"/>
      <c r="BE96" s="6"/>
      <c r="BF96" s="6"/>
      <c r="BG96" s="6"/>
      <c r="BH96" s="6"/>
      <c r="BI96" s="6"/>
      <c r="BJ96" s="6"/>
      <c r="BK96" s="7"/>
      <c r="BL96" s="48"/>
      <c r="BM96" s="48"/>
      <c r="BN96" s="48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</row>
    <row r="97" spans="4:85"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  <c r="AC97" s="6"/>
      <c r="AD97" s="7"/>
      <c r="AE97" s="48"/>
      <c r="AF97" s="48"/>
      <c r="AG97" s="48"/>
      <c r="AK97" s="6"/>
      <c r="AL97" s="6"/>
      <c r="AM97" s="6"/>
      <c r="AN97" s="6"/>
      <c r="AO97" s="6"/>
      <c r="AP97" s="6"/>
      <c r="AQ97" s="6"/>
      <c r="AR97" s="6"/>
      <c r="AS97" s="6"/>
      <c r="AT97" s="6"/>
      <c r="AU97" s="6"/>
      <c r="AV97" s="6"/>
      <c r="AW97" s="6"/>
      <c r="AX97" s="6"/>
      <c r="AY97" s="6"/>
      <c r="AZ97" s="6"/>
      <c r="BA97" s="6"/>
      <c r="BB97" s="6"/>
      <c r="BC97" s="6"/>
      <c r="BD97" s="6"/>
      <c r="BE97" s="6"/>
      <c r="BF97" s="6"/>
      <c r="BG97" s="6"/>
      <c r="BH97" s="6"/>
      <c r="BI97" s="6"/>
      <c r="BJ97" s="6"/>
      <c r="BK97" s="7"/>
      <c r="BL97" s="48"/>
      <c r="BM97" s="48"/>
      <c r="BN97" s="48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</row>
    <row r="98" spans="4:85"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  <c r="AC98" s="6"/>
      <c r="AD98" s="7"/>
      <c r="AE98" s="48"/>
      <c r="AF98" s="48"/>
      <c r="AG98" s="48"/>
      <c r="AK98" s="6"/>
      <c r="AL98" s="6"/>
      <c r="AM98" s="6"/>
      <c r="AN98" s="6"/>
      <c r="AO98" s="6"/>
      <c r="AP98" s="6"/>
      <c r="AQ98" s="6"/>
      <c r="AR98" s="6"/>
      <c r="AS98" s="6"/>
      <c r="AT98" s="6"/>
      <c r="AU98" s="6"/>
      <c r="AV98" s="6"/>
      <c r="AW98" s="6"/>
      <c r="AX98" s="6"/>
      <c r="AY98" s="6"/>
      <c r="AZ98" s="6"/>
      <c r="BA98" s="6"/>
      <c r="BB98" s="6"/>
      <c r="BC98" s="6"/>
      <c r="BD98" s="6"/>
      <c r="BE98" s="6"/>
      <c r="BF98" s="6"/>
      <c r="BG98" s="6"/>
      <c r="BH98" s="6"/>
      <c r="BI98" s="6"/>
      <c r="BJ98" s="6"/>
      <c r="BK98" s="7"/>
      <c r="BL98" s="48"/>
      <c r="BM98" s="48"/>
      <c r="BN98" s="4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</row>
    <row r="99" spans="4:85"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  <c r="AC99" s="6"/>
      <c r="AD99" s="7"/>
      <c r="AE99" s="48"/>
      <c r="AF99" s="48"/>
      <c r="AG99" s="48"/>
      <c r="AK99" s="6"/>
      <c r="AL99" s="6"/>
      <c r="AM99" s="6"/>
      <c r="AN99" s="6"/>
      <c r="AO99" s="6"/>
      <c r="AP99" s="6"/>
      <c r="AQ99" s="6"/>
      <c r="AR99" s="6"/>
      <c r="AS99" s="6"/>
      <c r="AT99" s="6"/>
      <c r="AU99" s="6"/>
      <c r="AV99" s="6"/>
      <c r="AW99" s="6"/>
      <c r="AX99" s="6"/>
      <c r="AY99" s="6"/>
      <c r="AZ99" s="6"/>
      <c r="BA99" s="6"/>
      <c r="BB99" s="6"/>
      <c r="BC99" s="6"/>
      <c r="BD99" s="6"/>
      <c r="BE99" s="6"/>
      <c r="BF99" s="6"/>
      <c r="BG99" s="6"/>
      <c r="BH99" s="6"/>
      <c r="BI99" s="6"/>
      <c r="BJ99" s="6"/>
      <c r="BK99" s="7"/>
      <c r="BL99" s="48"/>
      <c r="BM99" s="48"/>
      <c r="BN99" s="48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</row>
    <row r="100" spans="4:85"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  <c r="AC100" s="6"/>
      <c r="AD100" s="7"/>
      <c r="AE100" s="48"/>
      <c r="AF100" s="48"/>
      <c r="AG100" s="48"/>
      <c r="AK100" s="6"/>
      <c r="AL100" s="6"/>
      <c r="AM100" s="6"/>
      <c r="AN100" s="6"/>
      <c r="AO100" s="6"/>
      <c r="AP100" s="6"/>
      <c r="AQ100" s="6"/>
      <c r="AR100" s="6"/>
      <c r="AS100" s="6"/>
      <c r="AT100" s="6"/>
      <c r="AU100" s="6"/>
      <c r="AV100" s="6"/>
      <c r="AW100" s="6"/>
      <c r="AX100" s="6"/>
      <c r="AY100" s="6"/>
      <c r="AZ100" s="6"/>
      <c r="BA100" s="6"/>
      <c r="BB100" s="6"/>
      <c r="BC100" s="6"/>
      <c r="BD100" s="6"/>
      <c r="BE100" s="6"/>
      <c r="BF100" s="6"/>
      <c r="BG100" s="6"/>
      <c r="BH100" s="6"/>
      <c r="BI100" s="6"/>
      <c r="BJ100" s="6"/>
      <c r="BK100" s="7"/>
      <c r="BL100" s="48"/>
      <c r="BM100" s="48"/>
      <c r="BN100" s="48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</row>
    <row r="101" spans="4:85"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  <c r="AC101" s="6"/>
      <c r="AD101" s="7"/>
      <c r="AE101" s="48"/>
      <c r="AF101" s="48"/>
      <c r="AG101" s="48"/>
      <c r="AK101" s="6"/>
      <c r="AL101" s="6"/>
      <c r="AM101" s="6"/>
      <c r="AN101" s="6"/>
      <c r="AO101" s="6"/>
      <c r="AP101" s="6"/>
      <c r="AQ101" s="6"/>
      <c r="AR101" s="6"/>
      <c r="AS101" s="6"/>
      <c r="AT101" s="6"/>
      <c r="AU101" s="6"/>
      <c r="AV101" s="6"/>
      <c r="AW101" s="6"/>
      <c r="AX101" s="6"/>
      <c r="AY101" s="6"/>
      <c r="AZ101" s="6"/>
      <c r="BA101" s="6"/>
      <c r="BB101" s="6"/>
      <c r="BC101" s="6"/>
      <c r="BD101" s="6"/>
      <c r="BE101" s="6"/>
      <c r="BF101" s="6"/>
      <c r="BG101" s="6"/>
      <c r="BH101" s="6"/>
      <c r="BI101" s="6"/>
      <c r="BJ101" s="6"/>
      <c r="BK101" s="7"/>
      <c r="BL101" s="48"/>
      <c r="BM101" s="48"/>
      <c r="BN101" s="48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</row>
    <row r="102" spans="4:85"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  <c r="AC102" s="6"/>
      <c r="AD102" s="7"/>
      <c r="AE102" s="48"/>
      <c r="AF102" s="48"/>
      <c r="AG102" s="48"/>
      <c r="AK102" s="6"/>
      <c r="AL102" s="6"/>
      <c r="AM102" s="6"/>
      <c r="AN102" s="6"/>
      <c r="AO102" s="6"/>
      <c r="AP102" s="6"/>
      <c r="AQ102" s="6"/>
      <c r="AR102" s="6"/>
      <c r="AS102" s="6"/>
      <c r="AT102" s="6"/>
      <c r="AU102" s="6"/>
      <c r="AV102" s="6"/>
      <c r="AW102" s="6"/>
      <c r="AX102" s="6"/>
      <c r="AY102" s="6"/>
      <c r="AZ102" s="6"/>
      <c r="BA102" s="6"/>
      <c r="BB102" s="6"/>
      <c r="BC102" s="6"/>
      <c r="BD102" s="6"/>
      <c r="BE102" s="6"/>
      <c r="BF102" s="6"/>
      <c r="BG102" s="6"/>
      <c r="BH102" s="6"/>
      <c r="BI102" s="6"/>
      <c r="BJ102" s="6"/>
      <c r="BK102" s="7"/>
      <c r="BL102" s="48"/>
      <c r="BM102" s="48"/>
      <c r="BN102" s="48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</row>
    <row r="103" spans="4:85"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  <c r="AC103" s="6"/>
      <c r="AD103" s="7"/>
      <c r="AE103" s="48"/>
      <c r="AF103" s="48"/>
      <c r="AG103" s="48"/>
      <c r="AK103" s="6"/>
      <c r="AL103" s="6"/>
      <c r="AM103" s="6"/>
      <c r="AN103" s="6"/>
      <c r="AO103" s="6"/>
      <c r="AP103" s="6"/>
      <c r="AQ103" s="6"/>
      <c r="AR103" s="6"/>
      <c r="AS103" s="6"/>
      <c r="AT103" s="6"/>
      <c r="AU103" s="6"/>
      <c r="AV103" s="6"/>
      <c r="AW103" s="6"/>
      <c r="AX103" s="6"/>
      <c r="AY103" s="6"/>
      <c r="AZ103" s="6"/>
      <c r="BA103" s="6"/>
      <c r="BB103" s="6"/>
      <c r="BC103" s="6"/>
      <c r="BD103" s="6"/>
      <c r="BE103" s="6"/>
      <c r="BF103" s="6"/>
      <c r="BG103" s="6"/>
      <c r="BH103" s="6"/>
      <c r="BI103" s="6"/>
      <c r="BJ103" s="6"/>
      <c r="BK103" s="7"/>
      <c r="BL103" s="48"/>
      <c r="BM103" s="48"/>
      <c r="BN103" s="48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</row>
    <row r="104" spans="4:85"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  <c r="AC104" s="6"/>
      <c r="AD104" s="7"/>
      <c r="AE104" s="48"/>
      <c r="AF104" s="48"/>
      <c r="AG104" s="48"/>
      <c r="AK104" s="6"/>
      <c r="AL104" s="6"/>
      <c r="AM104" s="6"/>
      <c r="AN104" s="6"/>
      <c r="AO104" s="6"/>
      <c r="AP104" s="6"/>
      <c r="AQ104" s="6"/>
      <c r="AR104" s="6"/>
      <c r="AS104" s="6"/>
      <c r="AT104" s="6"/>
      <c r="AU104" s="6"/>
      <c r="AV104" s="6"/>
      <c r="AW104" s="6"/>
      <c r="AX104" s="6"/>
      <c r="AY104" s="6"/>
      <c r="AZ104" s="6"/>
      <c r="BA104" s="6"/>
      <c r="BB104" s="6"/>
      <c r="BC104" s="6"/>
      <c r="BD104" s="6"/>
      <c r="BE104" s="6"/>
      <c r="BF104" s="6"/>
      <c r="BG104" s="6"/>
      <c r="BH104" s="6"/>
      <c r="BI104" s="6"/>
      <c r="BJ104" s="6"/>
      <c r="BK104" s="7"/>
      <c r="BL104" s="48"/>
      <c r="BM104" s="48"/>
      <c r="BN104" s="48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</row>
    <row r="105" spans="4:85"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  <c r="AC105" s="6"/>
      <c r="AD105" s="7"/>
      <c r="AE105" s="48"/>
      <c r="AF105" s="48"/>
      <c r="AG105" s="48"/>
      <c r="AK105" s="6"/>
      <c r="AL105" s="6"/>
      <c r="AM105" s="6"/>
      <c r="AN105" s="6"/>
      <c r="AO105" s="6"/>
      <c r="AP105" s="6"/>
      <c r="AQ105" s="6"/>
      <c r="AR105" s="6"/>
      <c r="AS105" s="6"/>
      <c r="AT105" s="6"/>
      <c r="AU105" s="6"/>
      <c r="AV105" s="6"/>
      <c r="AW105" s="6"/>
      <c r="AX105" s="6"/>
      <c r="AY105" s="6"/>
      <c r="AZ105" s="6"/>
      <c r="BA105" s="6"/>
      <c r="BB105" s="6"/>
      <c r="BC105" s="6"/>
      <c r="BD105" s="6"/>
      <c r="BE105" s="6"/>
      <c r="BF105" s="6"/>
      <c r="BG105" s="6"/>
      <c r="BH105" s="6"/>
      <c r="BI105" s="6"/>
      <c r="BJ105" s="6"/>
      <c r="BK105" s="7"/>
      <c r="BL105" s="48"/>
      <c r="BM105" s="48"/>
      <c r="BN105" s="48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</row>
    <row r="106" spans="4:85"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  <c r="AC106" s="6"/>
      <c r="AD106" s="7"/>
      <c r="AE106" s="48"/>
      <c r="AF106" s="48"/>
      <c r="AG106" s="48"/>
      <c r="AK106" s="6"/>
      <c r="AL106" s="6"/>
      <c r="AM106" s="6"/>
      <c r="AN106" s="6"/>
      <c r="AO106" s="6"/>
      <c r="AP106" s="6"/>
      <c r="AQ106" s="6"/>
      <c r="AR106" s="6"/>
      <c r="AS106" s="6"/>
      <c r="AT106" s="6"/>
      <c r="AU106" s="6"/>
      <c r="AV106" s="6"/>
      <c r="AW106" s="6"/>
      <c r="AX106" s="6"/>
      <c r="AY106" s="6"/>
      <c r="AZ106" s="6"/>
      <c r="BA106" s="6"/>
      <c r="BB106" s="6"/>
      <c r="BC106" s="6"/>
      <c r="BD106" s="6"/>
      <c r="BE106" s="6"/>
      <c r="BF106" s="6"/>
      <c r="BG106" s="6"/>
      <c r="BH106" s="6"/>
      <c r="BI106" s="6"/>
      <c r="BJ106" s="6"/>
      <c r="BK106" s="7"/>
      <c r="BL106" s="48"/>
      <c r="BM106" s="48"/>
      <c r="BN106" s="48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</row>
    <row r="107" spans="4:85"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  <c r="AC107" s="6"/>
      <c r="AD107" s="7"/>
      <c r="AE107" s="48"/>
      <c r="AF107" s="48"/>
      <c r="AG107" s="48"/>
      <c r="AK107" s="6"/>
      <c r="AL107" s="6"/>
      <c r="AM107" s="6"/>
      <c r="AN107" s="6"/>
      <c r="AO107" s="6"/>
      <c r="AP107" s="6"/>
      <c r="AQ107" s="6"/>
      <c r="AR107" s="6"/>
      <c r="AS107" s="6"/>
      <c r="AT107" s="6"/>
      <c r="AU107" s="6"/>
      <c r="AV107" s="6"/>
      <c r="AW107" s="6"/>
      <c r="AX107" s="6"/>
      <c r="AY107" s="6"/>
      <c r="AZ107" s="6"/>
      <c r="BA107" s="6"/>
      <c r="BB107" s="6"/>
      <c r="BC107" s="6"/>
      <c r="BD107" s="6"/>
      <c r="BE107" s="6"/>
      <c r="BF107" s="6"/>
      <c r="BG107" s="6"/>
      <c r="BH107" s="6"/>
      <c r="BI107" s="6"/>
      <c r="BJ107" s="6"/>
      <c r="BK107" s="7"/>
      <c r="BL107" s="48"/>
      <c r="BM107" s="48"/>
      <c r="BN107" s="48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</row>
    <row r="108" spans="4:85"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  <c r="AC108" s="6"/>
      <c r="AD108" s="7"/>
      <c r="AE108" s="48"/>
      <c r="AF108" s="48"/>
      <c r="AG108" s="48"/>
      <c r="AK108" s="6"/>
      <c r="AL108" s="6"/>
      <c r="AM108" s="6"/>
      <c r="AN108" s="6"/>
      <c r="AO108" s="6"/>
      <c r="AP108" s="6"/>
      <c r="AQ108" s="6"/>
      <c r="AR108" s="6"/>
      <c r="AS108" s="6"/>
      <c r="AT108" s="6"/>
      <c r="AU108" s="6"/>
      <c r="AV108" s="6"/>
      <c r="AW108" s="6"/>
      <c r="AX108" s="6"/>
      <c r="AY108" s="6"/>
      <c r="AZ108" s="6"/>
      <c r="BA108" s="6"/>
      <c r="BB108" s="6"/>
      <c r="BC108" s="6"/>
      <c r="BD108" s="6"/>
      <c r="BE108" s="6"/>
      <c r="BF108" s="6"/>
      <c r="BG108" s="6"/>
      <c r="BH108" s="6"/>
      <c r="BI108" s="6"/>
      <c r="BJ108" s="6"/>
      <c r="BK108" s="7"/>
      <c r="BL108" s="48"/>
      <c r="BM108" s="48"/>
      <c r="BN108" s="4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</row>
    <row r="109" spans="4:85"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  <c r="AC109" s="6"/>
      <c r="AD109" s="7"/>
      <c r="AE109" s="48"/>
      <c r="AF109" s="48"/>
      <c r="AG109" s="48"/>
      <c r="AK109" s="6"/>
      <c r="AL109" s="6"/>
      <c r="AM109" s="6"/>
      <c r="AN109" s="6"/>
      <c r="AO109" s="6"/>
      <c r="AP109" s="6"/>
      <c r="AQ109" s="6"/>
      <c r="AR109" s="6"/>
      <c r="AS109" s="6"/>
      <c r="AT109" s="6"/>
      <c r="AU109" s="6"/>
      <c r="AV109" s="6"/>
      <c r="AW109" s="6"/>
      <c r="AX109" s="6"/>
      <c r="AY109" s="6"/>
      <c r="AZ109" s="6"/>
      <c r="BA109" s="6"/>
      <c r="BB109" s="6"/>
      <c r="BC109" s="6"/>
      <c r="BD109" s="6"/>
      <c r="BE109" s="6"/>
      <c r="BF109" s="6"/>
      <c r="BG109" s="6"/>
      <c r="BH109" s="6"/>
      <c r="BI109" s="6"/>
      <c r="BJ109" s="6"/>
      <c r="BK109" s="7"/>
      <c r="BL109" s="48"/>
      <c r="BM109" s="48"/>
      <c r="BN109" s="48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</row>
    <row r="110" spans="4:85"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  <c r="AC110" s="6"/>
      <c r="AD110" s="7"/>
      <c r="AE110" s="48"/>
      <c r="AF110" s="48"/>
      <c r="AG110" s="48"/>
      <c r="AK110" s="6"/>
      <c r="AL110" s="6"/>
      <c r="AM110" s="6"/>
      <c r="AN110" s="6"/>
      <c r="AO110" s="6"/>
      <c r="AP110" s="6"/>
      <c r="AQ110" s="6"/>
      <c r="AR110" s="6"/>
      <c r="AS110" s="6"/>
      <c r="AT110" s="6"/>
      <c r="AU110" s="6"/>
      <c r="AV110" s="6"/>
      <c r="AW110" s="6"/>
      <c r="AX110" s="6"/>
      <c r="AY110" s="6"/>
      <c r="AZ110" s="6"/>
      <c r="BA110" s="6"/>
      <c r="BB110" s="6"/>
      <c r="BC110" s="6"/>
      <c r="BD110" s="6"/>
      <c r="BE110" s="6"/>
      <c r="BF110" s="6"/>
      <c r="BG110" s="6"/>
      <c r="BH110" s="6"/>
      <c r="BI110" s="6"/>
      <c r="BJ110" s="6"/>
      <c r="BK110" s="7"/>
      <c r="BL110" s="48"/>
      <c r="BM110" s="48"/>
      <c r="BN110" s="48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</row>
    <row r="111" spans="4:85"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  <c r="AC111" s="6"/>
      <c r="AD111" s="7"/>
      <c r="AE111" s="48"/>
      <c r="AF111" s="48"/>
      <c r="AG111" s="48"/>
      <c r="AK111" s="6"/>
      <c r="AL111" s="6"/>
      <c r="AM111" s="6"/>
      <c r="AN111" s="6"/>
      <c r="AO111" s="6"/>
      <c r="AP111" s="6"/>
      <c r="AQ111" s="6"/>
      <c r="AR111" s="6"/>
      <c r="AS111" s="6"/>
      <c r="AT111" s="6"/>
      <c r="AU111" s="6"/>
      <c r="AV111" s="6"/>
      <c r="AW111" s="6"/>
      <c r="AX111" s="6"/>
      <c r="AY111" s="6"/>
      <c r="AZ111" s="6"/>
      <c r="BA111" s="6"/>
      <c r="BB111" s="6"/>
      <c r="BC111" s="6"/>
      <c r="BD111" s="6"/>
      <c r="BE111" s="6"/>
      <c r="BF111" s="6"/>
      <c r="BG111" s="6"/>
      <c r="BH111" s="6"/>
      <c r="BI111" s="6"/>
      <c r="BJ111" s="6"/>
      <c r="BK111" s="7"/>
      <c r="BL111" s="48"/>
      <c r="BM111" s="48"/>
      <c r="BN111" s="48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</row>
    <row r="112" spans="4:85"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  <c r="AC112" s="6"/>
      <c r="AD112" s="7"/>
      <c r="AE112" s="48"/>
      <c r="AF112" s="48"/>
      <c r="AG112" s="48"/>
      <c r="AK112" s="6"/>
      <c r="AL112" s="6"/>
      <c r="AM112" s="6"/>
      <c r="AN112" s="6"/>
      <c r="AO112" s="6"/>
      <c r="AP112" s="6"/>
      <c r="AQ112" s="6"/>
      <c r="AR112" s="6"/>
      <c r="AS112" s="6"/>
      <c r="AT112" s="6"/>
      <c r="AU112" s="6"/>
      <c r="AV112" s="6"/>
      <c r="AW112" s="6"/>
      <c r="AX112" s="6"/>
      <c r="AY112" s="6"/>
      <c r="AZ112" s="6"/>
      <c r="BA112" s="6"/>
      <c r="BB112" s="6"/>
      <c r="BC112" s="6"/>
      <c r="BD112" s="6"/>
      <c r="BE112" s="6"/>
      <c r="BF112" s="6"/>
      <c r="BG112" s="6"/>
      <c r="BH112" s="6"/>
      <c r="BI112" s="6"/>
      <c r="BJ112" s="6"/>
      <c r="BK112" s="7"/>
      <c r="BL112" s="48"/>
      <c r="BM112" s="48"/>
      <c r="BN112" s="48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</row>
    <row r="113" spans="4:85"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  <c r="AC113" s="6"/>
      <c r="AD113" s="7"/>
      <c r="AE113" s="48"/>
      <c r="AF113" s="48"/>
      <c r="AG113" s="48"/>
      <c r="AK113" s="6"/>
      <c r="AL113" s="6"/>
      <c r="AM113" s="6"/>
      <c r="AN113" s="6"/>
      <c r="AO113" s="6"/>
      <c r="AP113" s="6"/>
      <c r="AQ113" s="6"/>
      <c r="AR113" s="6"/>
      <c r="AS113" s="6"/>
      <c r="AT113" s="6"/>
      <c r="AU113" s="6"/>
      <c r="AV113" s="6"/>
      <c r="AW113" s="6"/>
      <c r="AX113" s="6"/>
      <c r="AY113" s="6"/>
      <c r="AZ113" s="6"/>
      <c r="BA113" s="6"/>
      <c r="BB113" s="6"/>
      <c r="BC113" s="6"/>
      <c r="BD113" s="6"/>
      <c r="BE113" s="6"/>
      <c r="BF113" s="6"/>
      <c r="BG113" s="6"/>
      <c r="BH113" s="6"/>
      <c r="BI113" s="6"/>
      <c r="BJ113" s="6"/>
      <c r="BK113" s="7"/>
      <c r="BL113" s="48"/>
      <c r="BM113" s="48"/>
      <c r="BN113" s="48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</row>
    <row r="114" spans="4:85"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  <c r="AC114" s="6"/>
      <c r="AD114" s="7"/>
      <c r="AE114" s="48"/>
      <c r="AF114" s="48"/>
      <c r="AG114" s="48"/>
      <c r="AK114" s="6"/>
      <c r="AL114" s="6"/>
      <c r="AM114" s="6"/>
      <c r="AN114" s="6"/>
      <c r="AO114" s="6"/>
      <c r="AP114" s="6"/>
      <c r="AQ114" s="6"/>
      <c r="AR114" s="6"/>
      <c r="AS114" s="6"/>
      <c r="AT114" s="6"/>
      <c r="AU114" s="6"/>
      <c r="AV114" s="6"/>
      <c r="AW114" s="6"/>
      <c r="AX114" s="6"/>
      <c r="AY114" s="6"/>
      <c r="AZ114" s="6"/>
      <c r="BA114" s="6"/>
      <c r="BB114" s="6"/>
      <c r="BC114" s="6"/>
      <c r="BD114" s="6"/>
      <c r="BE114" s="6"/>
      <c r="BF114" s="6"/>
      <c r="BG114" s="6"/>
      <c r="BH114" s="6"/>
      <c r="BI114" s="6"/>
      <c r="BJ114" s="6"/>
      <c r="BK114" s="7"/>
      <c r="BL114" s="48"/>
      <c r="BM114" s="48"/>
      <c r="BN114" s="48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</row>
    <row r="115" spans="4:85"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  <c r="AC115" s="6"/>
      <c r="AD115" s="7"/>
      <c r="AE115" s="48"/>
      <c r="AF115" s="48"/>
      <c r="AG115" s="48"/>
      <c r="AK115" s="6"/>
      <c r="AL115" s="6"/>
      <c r="AM115" s="6"/>
      <c r="AN115" s="6"/>
      <c r="AO115" s="6"/>
      <c r="AP115" s="6"/>
      <c r="AQ115" s="6"/>
      <c r="AR115" s="6"/>
      <c r="AS115" s="6"/>
      <c r="AT115" s="6"/>
      <c r="AU115" s="6"/>
      <c r="AV115" s="6"/>
      <c r="AW115" s="6"/>
      <c r="AX115" s="6"/>
      <c r="AY115" s="6"/>
      <c r="AZ115" s="6"/>
      <c r="BA115" s="6"/>
      <c r="BB115" s="6"/>
      <c r="BC115" s="6"/>
      <c r="BD115" s="6"/>
      <c r="BE115" s="6"/>
      <c r="BF115" s="6"/>
      <c r="BG115" s="6"/>
      <c r="BH115" s="6"/>
      <c r="BI115" s="6"/>
      <c r="BJ115" s="6"/>
      <c r="BK115" s="7"/>
      <c r="BL115" s="48"/>
      <c r="BM115" s="48"/>
      <c r="BN115" s="48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</row>
    <row r="116" spans="4:85"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  <c r="AC116" s="6"/>
      <c r="AD116" s="7"/>
      <c r="AE116" s="48"/>
      <c r="AF116" s="48"/>
      <c r="AG116" s="48"/>
      <c r="AK116" s="6"/>
      <c r="AL116" s="6"/>
      <c r="AM116" s="6"/>
      <c r="AN116" s="6"/>
      <c r="AO116" s="6"/>
      <c r="AP116" s="6"/>
      <c r="AQ116" s="6"/>
      <c r="AR116" s="6"/>
      <c r="AS116" s="6"/>
      <c r="AT116" s="6"/>
      <c r="AU116" s="6"/>
      <c r="AV116" s="6"/>
      <c r="AW116" s="6"/>
      <c r="AX116" s="6"/>
      <c r="AY116" s="6"/>
      <c r="AZ116" s="6"/>
      <c r="BA116" s="6"/>
      <c r="BB116" s="6"/>
      <c r="BC116" s="6"/>
      <c r="BD116" s="6"/>
      <c r="BE116" s="6"/>
      <c r="BF116" s="6"/>
      <c r="BG116" s="6"/>
      <c r="BH116" s="6"/>
      <c r="BI116" s="6"/>
      <c r="BJ116" s="6"/>
      <c r="BK116" s="7"/>
      <c r="BL116" s="48"/>
      <c r="BM116" s="48"/>
      <c r="BN116" s="48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</row>
    <row r="117" spans="4:85"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6"/>
      <c r="AD117" s="7"/>
      <c r="AE117" s="48"/>
      <c r="AF117" s="48"/>
      <c r="AG117" s="48"/>
      <c r="AK117" s="6"/>
      <c r="AL117" s="6"/>
      <c r="AM117" s="6"/>
      <c r="AN117" s="6"/>
      <c r="AO117" s="6"/>
      <c r="AP117" s="6"/>
      <c r="AQ117" s="6"/>
      <c r="AR117" s="6"/>
      <c r="AS117" s="6"/>
      <c r="AT117" s="6"/>
      <c r="AU117" s="6"/>
      <c r="AV117" s="6"/>
      <c r="AW117" s="6"/>
      <c r="AX117" s="6"/>
      <c r="AY117" s="6"/>
      <c r="AZ117" s="6"/>
      <c r="BA117" s="6"/>
      <c r="BB117" s="6"/>
      <c r="BC117" s="6"/>
      <c r="BD117" s="6"/>
      <c r="BE117" s="6"/>
      <c r="BF117" s="6"/>
      <c r="BG117" s="6"/>
      <c r="BH117" s="6"/>
      <c r="BI117" s="6"/>
      <c r="BJ117" s="6"/>
      <c r="BK117" s="7"/>
      <c r="BL117" s="48"/>
      <c r="BM117" s="48"/>
      <c r="BN117" s="48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</row>
    <row r="118" spans="4:85"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  <c r="AC118" s="6"/>
      <c r="AD118" s="7"/>
      <c r="AE118" s="48"/>
      <c r="AF118" s="48"/>
      <c r="AG118" s="48"/>
      <c r="AK118" s="6"/>
      <c r="AL118" s="6"/>
      <c r="AM118" s="6"/>
      <c r="AN118" s="6"/>
      <c r="AO118" s="6"/>
      <c r="AP118" s="6"/>
      <c r="AQ118" s="6"/>
      <c r="AR118" s="6"/>
      <c r="AS118" s="6"/>
      <c r="AT118" s="6"/>
      <c r="AU118" s="6"/>
      <c r="AV118" s="6"/>
      <c r="AW118" s="6"/>
      <c r="AX118" s="6"/>
      <c r="AY118" s="6"/>
      <c r="AZ118" s="6"/>
      <c r="BA118" s="6"/>
      <c r="BB118" s="6"/>
      <c r="BC118" s="6"/>
      <c r="BD118" s="6"/>
      <c r="BE118" s="6"/>
      <c r="BF118" s="6"/>
      <c r="BG118" s="6"/>
      <c r="BH118" s="6"/>
      <c r="BI118" s="6"/>
      <c r="BJ118" s="6"/>
      <c r="BK118" s="7"/>
      <c r="BL118" s="48"/>
      <c r="BM118" s="48"/>
      <c r="BN118" s="4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</row>
    <row r="119" spans="4:85"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  <c r="AC119" s="6"/>
      <c r="AD119" s="7"/>
      <c r="AE119" s="48"/>
      <c r="AF119" s="48"/>
      <c r="AG119" s="48"/>
      <c r="AK119" s="6"/>
      <c r="AL119" s="6"/>
      <c r="AM119" s="6"/>
      <c r="AN119" s="6"/>
      <c r="AO119" s="6"/>
      <c r="AP119" s="6"/>
      <c r="AQ119" s="6"/>
      <c r="AR119" s="6"/>
      <c r="AS119" s="6"/>
      <c r="AT119" s="6"/>
      <c r="AU119" s="6"/>
      <c r="AV119" s="6"/>
      <c r="AW119" s="6"/>
      <c r="AX119" s="6"/>
      <c r="AY119" s="6"/>
      <c r="AZ119" s="6"/>
      <c r="BA119" s="6"/>
      <c r="BB119" s="6"/>
      <c r="BC119" s="6"/>
      <c r="BD119" s="6"/>
      <c r="BE119" s="6"/>
      <c r="BF119" s="6"/>
      <c r="BG119" s="6"/>
      <c r="BH119" s="6"/>
      <c r="BI119" s="6"/>
      <c r="BJ119" s="6"/>
      <c r="BK119" s="7"/>
      <c r="BL119" s="48"/>
      <c r="BM119" s="48"/>
      <c r="BN119" s="48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</row>
    <row r="120" spans="4:85"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  <c r="AC120" s="6"/>
      <c r="AD120" s="7"/>
      <c r="AE120" s="48"/>
      <c r="AF120" s="48"/>
      <c r="AG120" s="48"/>
      <c r="AK120" s="6"/>
      <c r="AL120" s="6"/>
      <c r="AM120" s="6"/>
      <c r="AN120" s="6"/>
      <c r="AO120" s="6"/>
      <c r="AP120" s="6"/>
      <c r="AQ120" s="6"/>
      <c r="AR120" s="6"/>
      <c r="AS120" s="6"/>
      <c r="AT120" s="6"/>
      <c r="AU120" s="6"/>
      <c r="AV120" s="6"/>
      <c r="AW120" s="6"/>
      <c r="AX120" s="6"/>
      <c r="AY120" s="6"/>
      <c r="AZ120" s="6"/>
      <c r="BA120" s="6"/>
      <c r="BB120" s="6"/>
      <c r="BC120" s="6"/>
      <c r="BD120" s="6"/>
      <c r="BE120" s="6"/>
      <c r="BF120" s="6"/>
      <c r="BG120" s="6"/>
      <c r="BH120" s="6"/>
      <c r="BI120" s="6"/>
      <c r="BJ120" s="6"/>
      <c r="BK120" s="7"/>
      <c r="BL120" s="48"/>
      <c r="BM120" s="48"/>
      <c r="BN120" s="48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</row>
    <row r="121" spans="4:85"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  <c r="AD121" s="7"/>
      <c r="AE121" s="48"/>
      <c r="AF121" s="48"/>
      <c r="AG121" s="48"/>
      <c r="AK121" s="6"/>
      <c r="AL121" s="6"/>
      <c r="AM121" s="6"/>
      <c r="AN121" s="6"/>
      <c r="AO121" s="6"/>
      <c r="AP121" s="6"/>
      <c r="AQ121" s="6"/>
      <c r="AR121" s="6"/>
      <c r="AS121" s="6"/>
      <c r="AT121" s="6"/>
      <c r="AU121" s="6"/>
      <c r="AV121" s="6"/>
      <c r="AW121" s="6"/>
      <c r="AX121" s="6"/>
      <c r="AY121" s="6"/>
      <c r="AZ121" s="6"/>
      <c r="BA121" s="6"/>
      <c r="BB121" s="6"/>
      <c r="BC121" s="6"/>
      <c r="BD121" s="6"/>
      <c r="BE121" s="6"/>
      <c r="BF121" s="6"/>
      <c r="BG121" s="6"/>
      <c r="BH121" s="6"/>
      <c r="BI121" s="6"/>
      <c r="BJ121" s="6"/>
      <c r="BK121" s="7"/>
      <c r="BL121" s="48"/>
      <c r="BM121" s="48"/>
      <c r="BN121" s="48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</row>
    <row r="122" spans="4:85"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  <c r="AD122" s="7"/>
      <c r="AE122" s="48"/>
      <c r="AF122" s="48"/>
      <c r="AG122" s="48"/>
      <c r="AK122" s="6"/>
      <c r="AL122" s="6"/>
      <c r="AM122" s="6"/>
      <c r="AN122" s="6"/>
      <c r="AO122" s="6"/>
      <c r="AP122" s="6"/>
      <c r="AQ122" s="6"/>
      <c r="AR122" s="6"/>
      <c r="AS122" s="6"/>
      <c r="AT122" s="6"/>
      <c r="AU122" s="6"/>
      <c r="AV122" s="6"/>
      <c r="AW122" s="6"/>
      <c r="AX122" s="6"/>
      <c r="AY122" s="6"/>
      <c r="AZ122" s="6"/>
      <c r="BA122" s="6"/>
      <c r="BB122" s="6"/>
      <c r="BC122" s="6"/>
      <c r="BD122" s="6"/>
      <c r="BE122" s="6"/>
      <c r="BF122" s="6"/>
      <c r="BG122" s="6"/>
      <c r="BH122" s="6"/>
      <c r="BI122" s="6"/>
      <c r="BJ122" s="6"/>
      <c r="BK122" s="7"/>
      <c r="BL122" s="48"/>
      <c r="BM122" s="48"/>
      <c r="BN122" s="48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</row>
    <row r="123" spans="4:85"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  <c r="AC123" s="6"/>
      <c r="AD123" s="7"/>
      <c r="AE123" s="48"/>
      <c r="AF123" s="48"/>
      <c r="AG123" s="48"/>
      <c r="AK123" s="6"/>
      <c r="AL123" s="6"/>
      <c r="AM123" s="6"/>
      <c r="AN123" s="6"/>
      <c r="AO123" s="6"/>
      <c r="AP123" s="6"/>
      <c r="AQ123" s="6"/>
      <c r="AR123" s="6"/>
      <c r="AS123" s="6"/>
      <c r="AT123" s="6"/>
      <c r="AU123" s="6"/>
      <c r="AV123" s="6"/>
      <c r="AW123" s="6"/>
      <c r="AX123" s="6"/>
      <c r="AY123" s="6"/>
      <c r="AZ123" s="6"/>
      <c r="BA123" s="6"/>
      <c r="BB123" s="6"/>
      <c r="BC123" s="6"/>
      <c r="BD123" s="6"/>
      <c r="BE123" s="6"/>
      <c r="BF123" s="6"/>
      <c r="BG123" s="6"/>
      <c r="BH123" s="6"/>
      <c r="BI123" s="6"/>
      <c r="BJ123" s="6"/>
      <c r="BK123" s="7"/>
      <c r="BL123" s="48"/>
      <c r="BM123" s="48"/>
      <c r="BN123" s="48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</row>
    <row r="124" spans="4:85"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  <c r="AD124" s="7"/>
      <c r="AE124" s="48"/>
      <c r="AF124" s="48"/>
      <c r="AG124" s="48"/>
      <c r="AK124" s="6"/>
      <c r="AL124" s="6"/>
      <c r="AM124" s="6"/>
      <c r="AN124" s="6"/>
      <c r="AO124" s="6"/>
      <c r="AP124" s="6"/>
      <c r="AQ124" s="6"/>
      <c r="AR124" s="6"/>
      <c r="AS124" s="6"/>
      <c r="AT124" s="6"/>
      <c r="AU124" s="6"/>
      <c r="AV124" s="6"/>
      <c r="AW124" s="6"/>
      <c r="AX124" s="6"/>
      <c r="AY124" s="6"/>
      <c r="AZ124" s="6"/>
      <c r="BA124" s="6"/>
      <c r="BB124" s="6"/>
      <c r="BC124" s="6"/>
      <c r="BD124" s="6"/>
      <c r="BE124" s="6"/>
      <c r="BF124" s="6"/>
      <c r="BG124" s="6"/>
      <c r="BH124" s="6"/>
      <c r="BI124" s="6"/>
      <c r="BJ124" s="6"/>
      <c r="BK124" s="7"/>
      <c r="BL124" s="48"/>
      <c r="BM124" s="48"/>
      <c r="BN124" s="48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</row>
    <row r="125" spans="4:85"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  <c r="AC125" s="6"/>
      <c r="AD125" s="7"/>
      <c r="AE125" s="48"/>
      <c r="AF125" s="48"/>
      <c r="AG125" s="48"/>
      <c r="AK125" s="6"/>
      <c r="AL125" s="6"/>
      <c r="AM125" s="6"/>
      <c r="AN125" s="6"/>
      <c r="AO125" s="6"/>
      <c r="AP125" s="6"/>
      <c r="AQ125" s="6"/>
      <c r="AR125" s="6"/>
      <c r="AS125" s="6"/>
      <c r="AT125" s="6"/>
      <c r="AU125" s="6"/>
      <c r="AV125" s="6"/>
      <c r="AW125" s="6"/>
      <c r="AX125" s="6"/>
      <c r="AY125" s="6"/>
      <c r="AZ125" s="6"/>
      <c r="BA125" s="6"/>
      <c r="BB125" s="6"/>
      <c r="BC125" s="6"/>
      <c r="BD125" s="6"/>
      <c r="BE125" s="6"/>
      <c r="BF125" s="6"/>
      <c r="BG125" s="6"/>
      <c r="BH125" s="6"/>
      <c r="BI125" s="6"/>
      <c r="BJ125" s="6"/>
      <c r="BK125" s="7"/>
      <c r="BL125" s="48"/>
      <c r="BM125" s="48"/>
      <c r="BN125" s="48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</row>
    <row r="126" spans="4:85"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  <c r="AC126" s="6"/>
      <c r="AD126" s="7"/>
      <c r="AE126" s="48"/>
      <c r="AF126" s="48"/>
      <c r="AG126" s="48"/>
      <c r="AK126" s="6"/>
      <c r="AL126" s="6"/>
      <c r="AM126" s="6"/>
      <c r="AN126" s="6"/>
      <c r="AO126" s="6"/>
      <c r="AP126" s="6"/>
      <c r="AQ126" s="6"/>
      <c r="AR126" s="6"/>
      <c r="AS126" s="6"/>
      <c r="AT126" s="6"/>
      <c r="AU126" s="6"/>
      <c r="AV126" s="6"/>
      <c r="AW126" s="6"/>
      <c r="AX126" s="6"/>
      <c r="AY126" s="6"/>
      <c r="AZ126" s="6"/>
      <c r="BA126" s="6"/>
      <c r="BB126" s="6"/>
      <c r="BC126" s="6"/>
      <c r="BD126" s="6"/>
      <c r="BE126" s="6"/>
      <c r="BF126" s="6"/>
      <c r="BG126" s="6"/>
      <c r="BH126" s="6"/>
      <c r="BI126" s="6"/>
      <c r="BJ126" s="6"/>
      <c r="BK126" s="7"/>
      <c r="BL126" s="48"/>
      <c r="BM126" s="48"/>
      <c r="BN126" s="48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</row>
    <row r="127" spans="4:85"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  <c r="AC127" s="6"/>
      <c r="AD127" s="7"/>
      <c r="AE127" s="48"/>
      <c r="AF127" s="48"/>
      <c r="AG127" s="48"/>
      <c r="AK127" s="6"/>
      <c r="AL127" s="6"/>
      <c r="AM127" s="6"/>
      <c r="AN127" s="6"/>
      <c r="AO127" s="6"/>
      <c r="AP127" s="6"/>
      <c r="AQ127" s="6"/>
      <c r="AR127" s="6"/>
      <c r="AS127" s="6"/>
      <c r="AT127" s="6"/>
      <c r="AU127" s="6"/>
      <c r="AV127" s="6"/>
      <c r="AW127" s="6"/>
      <c r="AX127" s="6"/>
      <c r="AY127" s="6"/>
      <c r="AZ127" s="6"/>
      <c r="BA127" s="6"/>
      <c r="BB127" s="6"/>
      <c r="BC127" s="6"/>
      <c r="BD127" s="6"/>
      <c r="BE127" s="6"/>
      <c r="BF127" s="6"/>
      <c r="BG127" s="6"/>
      <c r="BH127" s="6"/>
      <c r="BI127" s="6"/>
      <c r="BJ127" s="6"/>
      <c r="BK127" s="7"/>
      <c r="BL127" s="48"/>
      <c r="BM127" s="48"/>
      <c r="BN127" s="48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</row>
    <row r="128" spans="4:85"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  <c r="AC128" s="6"/>
      <c r="AD128" s="7"/>
      <c r="AE128" s="48"/>
      <c r="AF128" s="48"/>
      <c r="AG128" s="48"/>
      <c r="AK128" s="6"/>
      <c r="AL128" s="6"/>
      <c r="AM128" s="6"/>
      <c r="AN128" s="6"/>
      <c r="AO128" s="6"/>
      <c r="AP128" s="6"/>
      <c r="AQ128" s="6"/>
      <c r="AR128" s="6"/>
      <c r="AS128" s="6"/>
      <c r="AT128" s="6"/>
      <c r="AU128" s="6"/>
      <c r="AV128" s="6"/>
      <c r="AW128" s="6"/>
      <c r="AX128" s="6"/>
      <c r="AY128" s="6"/>
      <c r="AZ128" s="6"/>
      <c r="BA128" s="6"/>
      <c r="BB128" s="6"/>
      <c r="BC128" s="6"/>
      <c r="BD128" s="6"/>
      <c r="BE128" s="6"/>
      <c r="BF128" s="6"/>
      <c r="BG128" s="6"/>
      <c r="BH128" s="6"/>
      <c r="BI128" s="6"/>
      <c r="BJ128" s="6"/>
      <c r="BK128" s="7"/>
      <c r="BL128" s="48"/>
      <c r="BM128" s="48"/>
      <c r="BN128" s="4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</row>
    <row r="129" spans="4:85"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  <c r="AC129" s="6"/>
      <c r="AD129" s="7"/>
      <c r="AE129" s="48"/>
      <c r="AF129" s="48"/>
      <c r="AG129" s="48"/>
      <c r="AK129" s="6"/>
      <c r="AL129" s="6"/>
      <c r="AM129" s="6"/>
      <c r="AN129" s="6"/>
      <c r="AO129" s="6"/>
      <c r="AP129" s="6"/>
      <c r="AQ129" s="6"/>
      <c r="AR129" s="6"/>
      <c r="AS129" s="6"/>
      <c r="AT129" s="6"/>
      <c r="AU129" s="6"/>
      <c r="AV129" s="6"/>
      <c r="AW129" s="6"/>
      <c r="AX129" s="6"/>
      <c r="AY129" s="6"/>
      <c r="AZ129" s="6"/>
      <c r="BA129" s="6"/>
      <c r="BB129" s="6"/>
      <c r="BC129" s="6"/>
      <c r="BD129" s="6"/>
      <c r="BE129" s="6"/>
      <c r="BF129" s="6"/>
      <c r="BG129" s="6"/>
      <c r="BH129" s="6"/>
      <c r="BI129" s="6"/>
      <c r="BJ129" s="6"/>
      <c r="BK129" s="7"/>
      <c r="BL129" s="48"/>
      <c r="BM129" s="48"/>
      <c r="BN129" s="48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</row>
    <row r="130" spans="4:85"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  <c r="AC130" s="6"/>
      <c r="AD130" s="7"/>
      <c r="AE130" s="48"/>
      <c r="AF130" s="48"/>
      <c r="AG130" s="48"/>
      <c r="AK130" s="6"/>
      <c r="AL130" s="6"/>
      <c r="AM130" s="6"/>
      <c r="AN130" s="6"/>
      <c r="AO130" s="6"/>
      <c r="AP130" s="6"/>
      <c r="AQ130" s="6"/>
      <c r="AR130" s="6"/>
      <c r="AS130" s="6"/>
      <c r="AT130" s="6"/>
      <c r="AU130" s="6"/>
      <c r="AV130" s="6"/>
      <c r="AW130" s="6"/>
      <c r="AX130" s="6"/>
      <c r="AY130" s="6"/>
      <c r="AZ130" s="6"/>
      <c r="BA130" s="6"/>
      <c r="BB130" s="6"/>
      <c r="BC130" s="6"/>
      <c r="BD130" s="6"/>
      <c r="BE130" s="6"/>
      <c r="BF130" s="6"/>
      <c r="BG130" s="6"/>
      <c r="BH130" s="6"/>
      <c r="BI130" s="6"/>
      <c r="BJ130" s="6"/>
      <c r="BK130" s="7"/>
      <c r="BL130" s="48"/>
      <c r="BM130" s="48"/>
      <c r="BN130" s="48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</row>
    <row r="131" spans="4:85"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  <c r="AC131" s="6"/>
      <c r="AD131" s="7"/>
      <c r="AE131" s="48"/>
      <c r="AF131" s="48"/>
      <c r="AG131" s="48"/>
      <c r="AK131" s="6"/>
      <c r="AL131" s="6"/>
      <c r="AM131" s="6"/>
      <c r="AN131" s="6"/>
      <c r="AO131" s="6"/>
      <c r="AP131" s="6"/>
      <c r="AQ131" s="6"/>
      <c r="AR131" s="6"/>
      <c r="AS131" s="6"/>
      <c r="AT131" s="6"/>
      <c r="AU131" s="6"/>
      <c r="AV131" s="6"/>
      <c r="AW131" s="6"/>
      <c r="AX131" s="6"/>
      <c r="AY131" s="6"/>
      <c r="AZ131" s="6"/>
      <c r="BA131" s="6"/>
      <c r="BB131" s="6"/>
      <c r="BC131" s="6"/>
      <c r="BD131" s="6"/>
      <c r="BE131" s="6"/>
      <c r="BF131" s="6"/>
      <c r="BG131" s="6"/>
      <c r="BH131" s="6"/>
      <c r="BI131" s="6"/>
      <c r="BJ131" s="6"/>
      <c r="BK131" s="7"/>
      <c r="BL131" s="48"/>
      <c r="BM131" s="48"/>
      <c r="BN131" s="48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</row>
    <row r="132" spans="4:85"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  <c r="AC132" s="6"/>
      <c r="AD132" s="7"/>
      <c r="AE132" s="48"/>
      <c r="AF132" s="48"/>
      <c r="AG132" s="48"/>
      <c r="AK132" s="6"/>
      <c r="AL132" s="6"/>
      <c r="AM132" s="6"/>
      <c r="AN132" s="6"/>
      <c r="AO132" s="6"/>
      <c r="AP132" s="6"/>
      <c r="AQ132" s="6"/>
      <c r="AR132" s="6"/>
      <c r="AS132" s="6"/>
      <c r="AT132" s="6"/>
      <c r="AU132" s="6"/>
      <c r="AV132" s="6"/>
      <c r="AW132" s="6"/>
      <c r="AX132" s="6"/>
      <c r="AY132" s="6"/>
      <c r="AZ132" s="6"/>
      <c r="BA132" s="6"/>
      <c r="BB132" s="6"/>
      <c r="BC132" s="6"/>
      <c r="BD132" s="6"/>
      <c r="BE132" s="6"/>
      <c r="BF132" s="6"/>
      <c r="BG132" s="6"/>
      <c r="BH132" s="6"/>
      <c r="BI132" s="6"/>
      <c r="BJ132" s="6"/>
      <c r="BK132" s="7"/>
      <c r="BL132" s="48"/>
      <c r="BM132" s="48"/>
      <c r="BN132" s="48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</row>
    <row r="133" spans="4:85"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  <c r="AC133" s="6"/>
      <c r="AD133" s="7"/>
      <c r="AE133" s="48"/>
      <c r="AF133" s="48"/>
      <c r="AG133" s="48"/>
      <c r="AK133" s="6"/>
      <c r="AL133" s="6"/>
      <c r="AM133" s="6"/>
      <c r="AN133" s="6"/>
      <c r="AO133" s="6"/>
      <c r="AP133" s="6"/>
      <c r="AQ133" s="6"/>
      <c r="AR133" s="6"/>
      <c r="AS133" s="6"/>
      <c r="AT133" s="6"/>
      <c r="AU133" s="6"/>
      <c r="AV133" s="6"/>
      <c r="AW133" s="6"/>
      <c r="AX133" s="6"/>
      <c r="AY133" s="6"/>
      <c r="AZ133" s="6"/>
      <c r="BA133" s="6"/>
      <c r="BB133" s="6"/>
      <c r="BC133" s="6"/>
      <c r="BD133" s="6"/>
      <c r="BE133" s="6"/>
      <c r="BF133" s="6"/>
      <c r="BG133" s="6"/>
      <c r="BH133" s="6"/>
      <c r="BI133" s="6"/>
      <c r="BJ133" s="6"/>
      <c r="BK133" s="7"/>
      <c r="BL133" s="48"/>
      <c r="BM133" s="48"/>
      <c r="BN133" s="48"/>
    </row>
    <row r="134" spans="4:85"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  <c r="AC134" s="6"/>
      <c r="AD134" s="7"/>
      <c r="AE134" s="48"/>
      <c r="AF134" s="48"/>
      <c r="AG134" s="48"/>
      <c r="AK134" s="6"/>
      <c r="AL134" s="6"/>
      <c r="AM134" s="6"/>
      <c r="AN134" s="6"/>
      <c r="AO134" s="6"/>
      <c r="AP134" s="6"/>
      <c r="AQ134" s="6"/>
      <c r="AR134" s="6"/>
      <c r="AS134" s="6"/>
      <c r="AT134" s="6"/>
      <c r="AU134" s="6"/>
      <c r="AV134" s="6"/>
      <c r="AW134" s="6"/>
      <c r="AX134" s="6"/>
      <c r="AY134" s="6"/>
      <c r="AZ134" s="6"/>
      <c r="BA134" s="6"/>
      <c r="BB134" s="6"/>
      <c r="BC134" s="6"/>
      <c r="BD134" s="6"/>
      <c r="BE134" s="6"/>
      <c r="BF134" s="6"/>
      <c r="BG134" s="6"/>
      <c r="BH134" s="6"/>
      <c r="BI134" s="6"/>
      <c r="BJ134" s="6"/>
      <c r="BK134" s="7"/>
      <c r="BL134" s="48"/>
      <c r="BM134" s="48"/>
      <c r="BN134" s="48"/>
    </row>
    <row r="135" spans="4:85"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  <c r="AC135" s="6"/>
      <c r="AD135" s="7"/>
      <c r="AE135" s="48"/>
      <c r="AF135" s="48"/>
      <c r="AG135" s="48"/>
      <c r="AK135" s="6"/>
      <c r="AL135" s="6"/>
      <c r="AM135" s="6"/>
      <c r="AN135" s="6"/>
      <c r="AO135" s="6"/>
      <c r="AP135" s="6"/>
      <c r="AQ135" s="6"/>
      <c r="AR135" s="6"/>
      <c r="AS135" s="6"/>
      <c r="AT135" s="6"/>
      <c r="AU135" s="6"/>
      <c r="AV135" s="6"/>
      <c r="AW135" s="6"/>
      <c r="AX135" s="6"/>
      <c r="AY135" s="6"/>
      <c r="AZ135" s="6"/>
      <c r="BA135" s="6"/>
      <c r="BB135" s="6"/>
      <c r="BC135" s="6"/>
      <c r="BD135" s="6"/>
      <c r="BE135" s="6"/>
      <c r="BF135" s="6"/>
      <c r="BG135" s="6"/>
      <c r="BH135" s="6"/>
      <c r="BI135" s="6"/>
      <c r="BJ135" s="6"/>
      <c r="BK135" s="7"/>
      <c r="BL135" s="48"/>
      <c r="BM135" s="48"/>
      <c r="BN135" s="48"/>
    </row>
    <row r="136" spans="4:85"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  <c r="AC136" s="6"/>
      <c r="AD136" s="7"/>
      <c r="AE136" s="48"/>
      <c r="AF136" s="48"/>
      <c r="AG136" s="48"/>
      <c r="AK136" s="6"/>
      <c r="AL136" s="6"/>
      <c r="AM136" s="6"/>
      <c r="AN136" s="6"/>
      <c r="AO136" s="6"/>
      <c r="AP136" s="6"/>
      <c r="AQ136" s="6"/>
      <c r="AR136" s="6"/>
      <c r="AS136" s="6"/>
      <c r="AT136" s="6"/>
      <c r="AU136" s="6"/>
      <c r="AV136" s="6"/>
      <c r="AW136" s="6"/>
      <c r="AX136" s="6"/>
      <c r="AY136" s="6"/>
      <c r="AZ136" s="6"/>
      <c r="BA136" s="6"/>
      <c r="BB136" s="6"/>
      <c r="BC136" s="6"/>
      <c r="BD136" s="6"/>
      <c r="BE136" s="6"/>
      <c r="BF136" s="6"/>
      <c r="BG136" s="6"/>
      <c r="BH136" s="6"/>
      <c r="BI136" s="6"/>
      <c r="BJ136" s="6"/>
      <c r="BK136" s="7"/>
      <c r="BL136" s="48"/>
      <c r="BM136" s="48"/>
      <c r="BN136" s="48"/>
    </row>
    <row r="137" spans="4:85"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  <c r="AC137" s="6"/>
      <c r="AD137" s="7"/>
      <c r="AE137" s="48"/>
      <c r="AF137" s="48"/>
      <c r="AG137" s="48"/>
      <c r="AK137" s="6"/>
      <c r="AL137" s="6"/>
      <c r="AM137" s="6"/>
      <c r="AN137" s="6"/>
      <c r="AO137" s="6"/>
      <c r="AP137" s="6"/>
      <c r="AQ137" s="6"/>
      <c r="AR137" s="6"/>
      <c r="AS137" s="6"/>
      <c r="AT137" s="6"/>
      <c r="AU137" s="6"/>
      <c r="AV137" s="6"/>
      <c r="AW137" s="6"/>
      <c r="AX137" s="6"/>
      <c r="AY137" s="6"/>
      <c r="AZ137" s="6"/>
      <c r="BA137" s="6"/>
      <c r="BB137" s="6"/>
      <c r="BC137" s="6"/>
      <c r="BD137" s="6"/>
      <c r="BE137" s="6"/>
      <c r="BF137" s="6"/>
      <c r="BG137" s="6"/>
      <c r="BH137" s="6"/>
      <c r="BI137" s="6"/>
      <c r="BJ137" s="6"/>
      <c r="BK137" s="7"/>
      <c r="BL137" s="48"/>
      <c r="BM137" s="48"/>
      <c r="BN137" s="48"/>
    </row>
    <row r="138" spans="4:85"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  <c r="AC138" s="6"/>
      <c r="AD138" s="7"/>
      <c r="AE138" s="48"/>
      <c r="AF138" s="48"/>
      <c r="AG138" s="48"/>
      <c r="AK138" s="6"/>
      <c r="AL138" s="6"/>
      <c r="AM138" s="6"/>
      <c r="AN138" s="6"/>
      <c r="AO138" s="6"/>
      <c r="AP138" s="6"/>
      <c r="AQ138" s="6"/>
      <c r="AR138" s="6"/>
      <c r="AS138" s="6"/>
      <c r="AT138" s="6"/>
      <c r="AU138" s="6"/>
      <c r="AV138" s="6"/>
      <c r="AW138" s="6"/>
      <c r="AX138" s="6"/>
      <c r="AY138" s="6"/>
      <c r="AZ138" s="6"/>
      <c r="BA138" s="6"/>
      <c r="BB138" s="6"/>
      <c r="BC138" s="6"/>
      <c r="BD138" s="6"/>
      <c r="BE138" s="6"/>
      <c r="BF138" s="6"/>
      <c r="BG138" s="6"/>
      <c r="BH138" s="6"/>
      <c r="BI138" s="6"/>
      <c r="BJ138" s="6"/>
      <c r="BK138" s="7"/>
      <c r="BL138" s="48"/>
      <c r="BM138" s="48"/>
      <c r="BN138" s="48"/>
    </row>
    <row r="139" spans="4:85"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  <c r="AC139" s="6"/>
      <c r="AD139" s="7"/>
      <c r="AE139" s="48"/>
      <c r="AF139" s="48"/>
      <c r="AG139" s="48"/>
      <c r="AK139" s="6"/>
      <c r="AL139" s="6"/>
      <c r="AM139" s="6"/>
      <c r="AN139" s="6"/>
      <c r="AO139" s="6"/>
      <c r="AP139" s="6"/>
      <c r="AQ139" s="6"/>
      <c r="AR139" s="6"/>
      <c r="AS139" s="6"/>
      <c r="AT139" s="6"/>
      <c r="AU139" s="6"/>
      <c r="AV139" s="6"/>
      <c r="AW139" s="6"/>
      <c r="AX139" s="6"/>
      <c r="AY139" s="6"/>
      <c r="AZ139" s="6"/>
      <c r="BA139" s="6"/>
      <c r="BB139" s="6"/>
      <c r="BC139" s="6"/>
      <c r="BD139" s="6"/>
      <c r="BE139" s="6"/>
      <c r="BF139" s="6"/>
      <c r="BG139" s="6"/>
      <c r="BH139" s="6"/>
      <c r="BI139" s="6"/>
      <c r="BJ139" s="6"/>
      <c r="BK139" s="7"/>
      <c r="BL139" s="48"/>
      <c r="BM139" s="48"/>
      <c r="BN139" s="48"/>
    </row>
    <row r="140" spans="4:85"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  <c r="AC140" s="6"/>
      <c r="AD140" s="7"/>
      <c r="AE140" s="48"/>
      <c r="AF140" s="48"/>
      <c r="AG140" s="48"/>
      <c r="AK140" s="6"/>
      <c r="AL140" s="6"/>
      <c r="AM140" s="6"/>
      <c r="AN140" s="6"/>
      <c r="AO140" s="6"/>
      <c r="AP140" s="6"/>
      <c r="AQ140" s="6"/>
      <c r="AR140" s="6"/>
      <c r="AS140" s="6"/>
      <c r="AT140" s="6"/>
      <c r="AU140" s="6"/>
      <c r="AV140" s="6"/>
      <c r="AW140" s="6"/>
      <c r="AX140" s="6"/>
      <c r="AY140" s="6"/>
      <c r="AZ140" s="6"/>
      <c r="BA140" s="6"/>
      <c r="BB140" s="6"/>
      <c r="BC140" s="6"/>
      <c r="BD140" s="6"/>
      <c r="BE140" s="6"/>
      <c r="BF140" s="6"/>
      <c r="BG140" s="6"/>
      <c r="BH140" s="6"/>
      <c r="BI140" s="6"/>
      <c r="BJ140" s="6"/>
      <c r="BK140" s="7"/>
      <c r="BL140" s="48"/>
      <c r="BM140" s="48"/>
      <c r="BN140" s="48"/>
    </row>
    <row r="141" spans="4:85"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  <c r="AC141" s="6"/>
      <c r="AD141" s="7"/>
      <c r="AE141" s="48"/>
      <c r="AF141" s="48"/>
      <c r="AG141" s="48"/>
      <c r="AK141" s="6"/>
      <c r="AL141" s="6"/>
      <c r="AM141" s="6"/>
      <c r="AN141" s="6"/>
      <c r="AO141" s="6"/>
      <c r="AP141" s="6"/>
      <c r="AQ141" s="6"/>
      <c r="AR141" s="6"/>
      <c r="AS141" s="6"/>
      <c r="AT141" s="6"/>
      <c r="AU141" s="6"/>
      <c r="AV141" s="6"/>
      <c r="AW141" s="6"/>
      <c r="AX141" s="6"/>
      <c r="AY141" s="6"/>
      <c r="AZ141" s="6"/>
      <c r="BA141" s="6"/>
      <c r="BB141" s="6"/>
      <c r="BC141" s="6"/>
      <c r="BD141" s="6"/>
      <c r="BE141" s="6"/>
      <c r="BF141" s="6"/>
      <c r="BG141" s="6"/>
      <c r="BH141" s="6"/>
      <c r="BI141" s="6"/>
      <c r="BJ141" s="6"/>
      <c r="BK141" s="7"/>
      <c r="BL141" s="48"/>
      <c r="BM141" s="48"/>
      <c r="BN141" s="48"/>
    </row>
    <row r="142" spans="4:85"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  <c r="AC142" s="6"/>
      <c r="AD142" s="7"/>
      <c r="AE142" s="48"/>
      <c r="AF142" s="48"/>
      <c r="AG142" s="48"/>
      <c r="AK142" s="6"/>
      <c r="AL142" s="6"/>
      <c r="AM142" s="6"/>
      <c r="AN142" s="6"/>
      <c r="AO142" s="6"/>
      <c r="AP142" s="6"/>
      <c r="AQ142" s="6"/>
      <c r="AR142" s="6"/>
      <c r="AS142" s="6"/>
      <c r="AT142" s="6"/>
      <c r="AU142" s="6"/>
      <c r="AV142" s="6"/>
      <c r="AW142" s="6"/>
      <c r="AX142" s="6"/>
      <c r="AY142" s="6"/>
      <c r="AZ142" s="6"/>
      <c r="BA142" s="6"/>
      <c r="BB142" s="6"/>
      <c r="BC142" s="6"/>
      <c r="BD142" s="6"/>
      <c r="BE142" s="6"/>
      <c r="BF142" s="6"/>
      <c r="BG142" s="6"/>
      <c r="BH142" s="6"/>
      <c r="BI142" s="6"/>
      <c r="BJ142" s="6"/>
      <c r="BK142" s="7"/>
      <c r="BL142" s="48"/>
      <c r="BM142" s="48"/>
      <c r="BN142" s="48"/>
    </row>
    <row r="143" spans="4:85"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  <c r="AC143" s="6"/>
      <c r="AD143" s="7"/>
      <c r="AE143" s="48"/>
      <c r="AF143" s="48"/>
      <c r="AG143" s="48"/>
      <c r="AK143" s="6"/>
      <c r="AL143" s="6"/>
      <c r="AM143" s="6"/>
      <c r="AN143" s="6"/>
      <c r="AO143" s="6"/>
      <c r="AP143" s="6"/>
      <c r="AQ143" s="6"/>
      <c r="AR143" s="6"/>
      <c r="AS143" s="6"/>
      <c r="AT143" s="6"/>
      <c r="AU143" s="6"/>
      <c r="AV143" s="6"/>
      <c r="AW143" s="6"/>
      <c r="AX143" s="6"/>
      <c r="AY143" s="6"/>
      <c r="AZ143" s="6"/>
      <c r="BA143" s="6"/>
      <c r="BB143" s="6"/>
      <c r="BC143" s="6"/>
      <c r="BD143" s="6"/>
      <c r="BE143" s="6"/>
      <c r="BF143" s="6"/>
      <c r="BG143" s="6"/>
      <c r="BH143" s="6"/>
      <c r="BI143" s="6"/>
      <c r="BJ143" s="6"/>
      <c r="BK143" s="7"/>
      <c r="BL143" s="48"/>
      <c r="BM143" s="48"/>
      <c r="BN143" s="48"/>
    </row>
    <row r="144" spans="4:85"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  <c r="AC144" s="6"/>
      <c r="AD144" s="7"/>
      <c r="AE144" s="48"/>
      <c r="AF144" s="48"/>
      <c r="AG144" s="48"/>
      <c r="AK144" s="6"/>
      <c r="AL144" s="6"/>
      <c r="AM144" s="6"/>
      <c r="AN144" s="6"/>
      <c r="AO144" s="6"/>
      <c r="AP144" s="6"/>
      <c r="AQ144" s="6"/>
      <c r="AR144" s="6"/>
      <c r="AS144" s="6"/>
      <c r="AT144" s="6"/>
      <c r="AU144" s="6"/>
      <c r="AV144" s="6"/>
      <c r="AW144" s="6"/>
      <c r="AX144" s="6"/>
      <c r="AY144" s="6"/>
      <c r="AZ144" s="6"/>
      <c r="BA144" s="6"/>
      <c r="BB144" s="6"/>
      <c r="BC144" s="6"/>
      <c r="BD144" s="6"/>
      <c r="BE144" s="6"/>
      <c r="BF144" s="6"/>
      <c r="BG144" s="6"/>
      <c r="BH144" s="6"/>
      <c r="BI144" s="6"/>
      <c r="BJ144" s="6"/>
      <c r="BK144" s="7"/>
      <c r="BL144" s="48"/>
      <c r="BM144" s="48"/>
      <c r="BN144" s="48"/>
    </row>
    <row r="145" spans="4:66"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  <c r="AC145" s="6"/>
      <c r="AD145" s="7"/>
      <c r="AE145" s="48"/>
      <c r="AF145" s="48"/>
      <c r="AG145" s="48"/>
      <c r="AK145" s="6"/>
      <c r="AL145" s="6"/>
      <c r="AM145" s="6"/>
      <c r="AN145" s="6"/>
      <c r="AO145" s="6"/>
      <c r="AP145" s="6"/>
      <c r="AQ145" s="6"/>
      <c r="AR145" s="6"/>
      <c r="AS145" s="6"/>
      <c r="AT145" s="6"/>
      <c r="AU145" s="6"/>
      <c r="AV145" s="6"/>
      <c r="AW145" s="6"/>
      <c r="AX145" s="6"/>
      <c r="AY145" s="6"/>
      <c r="AZ145" s="6"/>
      <c r="BA145" s="6"/>
      <c r="BB145" s="6"/>
      <c r="BC145" s="6"/>
      <c r="BD145" s="6"/>
      <c r="BE145" s="6"/>
      <c r="BF145" s="6"/>
      <c r="BG145" s="6"/>
      <c r="BH145" s="6"/>
      <c r="BI145" s="6"/>
      <c r="BJ145" s="6"/>
      <c r="BK145" s="7"/>
      <c r="BL145" s="48"/>
      <c r="BM145" s="48"/>
      <c r="BN145" s="48"/>
    </row>
    <row r="146" spans="4:66"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  <c r="AC146" s="6"/>
      <c r="AD146" s="7"/>
      <c r="AE146" s="48"/>
      <c r="AF146" s="48"/>
      <c r="AG146" s="48"/>
      <c r="AK146" s="6"/>
      <c r="AL146" s="6"/>
      <c r="AM146" s="6"/>
      <c r="AN146" s="6"/>
      <c r="AO146" s="6"/>
      <c r="AP146" s="6"/>
      <c r="AQ146" s="6"/>
      <c r="AR146" s="6"/>
      <c r="AS146" s="6"/>
      <c r="AT146" s="6"/>
      <c r="AU146" s="6"/>
      <c r="AV146" s="6"/>
      <c r="AW146" s="6"/>
      <c r="AX146" s="6"/>
      <c r="AY146" s="6"/>
      <c r="AZ146" s="6"/>
      <c r="BA146" s="6"/>
      <c r="BB146" s="6"/>
      <c r="BC146" s="6"/>
      <c r="BD146" s="6"/>
      <c r="BE146" s="6"/>
      <c r="BF146" s="6"/>
      <c r="BG146" s="6"/>
      <c r="BH146" s="6"/>
      <c r="BI146" s="6"/>
      <c r="BJ146" s="6"/>
      <c r="BK146" s="7"/>
      <c r="BL146" s="48"/>
      <c r="BM146" s="48"/>
      <c r="BN146" s="48"/>
    </row>
    <row r="147" spans="4:66"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  <c r="AC147" s="6"/>
      <c r="AD147" s="7"/>
      <c r="AE147" s="48"/>
      <c r="AF147" s="48"/>
      <c r="AG147" s="48"/>
      <c r="AK147" s="6"/>
      <c r="AL147" s="6"/>
      <c r="AM147" s="6"/>
      <c r="AN147" s="6"/>
      <c r="AO147" s="6"/>
      <c r="AP147" s="6"/>
      <c r="AQ147" s="6"/>
      <c r="AR147" s="6"/>
      <c r="AS147" s="6"/>
      <c r="AT147" s="6"/>
      <c r="AU147" s="6"/>
      <c r="AV147" s="6"/>
      <c r="AW147" s="6"/>
      <c r="AX147" s="6"/>
      <c r="AY147" s="6"/>
      <c r="AZ147" s="6"/>
      <c r="BA147" s="6"/>
      <c r="BB147" s="6"/>
      <c r="BC147" s="6"/>
      <c r="BD147" s="6"/>
      <c r="BE147" s="6"/>
      <c r="BF147" s="6"/>
      <c r="BG147" s="6"/>
      <c r="BH147" s="6"/>
      <c r="BI147" s="6"/>
      <c r="BJ147" s="6"/>
      <c r="BK147" s="7"/>
      <c r="BL147" s="48"/>
      <c r="BM147" s="48"/>
      <c r="BN147" s="48"/>
    </row>
    <row r="148" spans="4:66"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  <c r="AC148" s="6"/>
      <c r="AD148" s="7"/>
      <c r="AE148" s="48"/>
      <c r="AF148" s="48"/>
      <c r="AG148" s="48"/>
      <c r="AK148" s="6"/>
      <c r="AL148" s="6"/>
      <c r="AM148" s="6"/>
      <c r="AN148" s="6"/>
      <c r="AO148" s="6"/>
      <c r="AP148" s="6"/>
      <c r="AQ148" s="6"/>
      <c r="AR148" s="6"/>
      <c r="AS148" s="6"/>
      <c r="AT148" s="6"/>
      <c r="AU148" s="6"/>
      <c r="AV148" s="6"/>
      <c r="AW148" s="6"/>
      <c r="AX148" s="6"/>
      <c r="AY148" s="6"/>
      <c r="AZ148" s="6"/>
      <c r="BA148" s="6"/>
      <c r="BB148" s="6"/>
      <c r="BC148" s="6"/>
      <c r="BD148" s="6"/>
      <c r="BE148" s="6"/>
      <c r="BF148" s="6"/>
      <c r="BG148" s="6"/>
      <c r="BH148" s="6"/>
      <c r="BI148" s="6"/>
      <c r="BJ148" s="6"/>
      <c r="BK148" s="7"/>
      <c r="BL148" s="48"/>
      <c r="BM148" s="48"/>
      <c r="BN148" s="48"/>
    </row>
    <row r="149" spans="4:66"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  <c r="AC149" s="6"/>
      <c r="AD149" s="7"/>
      <c r="AE149" s="48"/>
      <c r="AF149" s="48"/>
      <c r="AG149" s="48"/>
      <c r="AK149" s="6"/>
      <c r="AL149" s="6"/>
      <c r="AM149" s="6"/>
      <c r="AN149" s="6"/>
      <c r="AO149" s="6"/>
      <c r="AP149" s="6"/>
      <c r="AQ149" s="6"/>
      <c r="AR149" s="6"/>
      <c r="AS149" s="6"/>
      <c r="AT149" s="6"/>
      <c r="AU149" s="6"/>
      <c r="AV149" s="6"/>
      <c r="AW149" s="6"/>
      <c r="AX149" s="6"/>
      <c r="AY149" s="6"/>
      <c r="AZ149" s="6"/>
      <c r="BA149" s="6"/>
      <c r="BB149" s="6"/>
      <c r="BC149" s="6"/>
      <c r="BD149" s="6"/>
      <c r="BE149" s="6"/>
      <c r="BF149" s="6"/>
      <c r="BG149" s="6"/>
      <c r="BH149" s="6"/>
      <c r="BI149" s="6"/>
      <c r="BJ149" s="6"/>
      <c r="BK149" s="7"/>
      <c r="BL149" s="48"/>
      <c r="BM149" s="48"/>
      <c r="BN149" s="48"/>
    </row>
    <row r="150" spans="4:66"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  <c r="AC150" s="6"/>
      <c r="AD150" s="7"/>
      <c r="AE150" s="48"/>
      <c r="AF150" s="48"/>
      <c r="AG150" s="48"/>
      <c r="AK150" s="6"/>
      <c r="AL150" s="6"/>
      <c r="AM150" s="6"/>
      <c r="AN150" s="6"/>
      <c r="AO150" s="6"/>
      <c r="AP150" s="6"/>
      <c r="AQ150" s="6"/>
      <c r="AR150" s="6"/>
      <c r="AS150" s="6"/>
      <c r="AT150" s="6"/>
      <c r="AU150" s="6"/>
      <c r="AV150" s="6"/>
      <c r="AW150" s="6"/>
      <c r="AX150" s="6"/>
      <c r="AY150" s="6"/>
      <c r="AZ150" s="6"/>
      <c r="BA150" s="6"/>
      <c r="BB150" s="6"/>
      <c r="BC150" s="6"/>
      <c r="BD150" s="6"/>
      <c r="BE150" s="6"/>
      <c r="BF150" s="6"/>
      <c r="BG150" s="6"/>
      <c r="BH150" s="6"/>
      <c r="BI150" s="6"/>
      <c r="BJ150" s="6"/>
      <c r="BK150" s="7"/>
      <c r="BL150" s="48"/>
      <c r="BM150" s="48"/>
      <c r="BN150" s="48"/>
    </row>
    <row r="151" spans="4:66"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  <c r="AC151" s="6"/>
      <c r="AD151" s="7"/>
      <c r="AE151" s="48"/>
      <c r="AF151" s="48"/>
      <c r="AG151" s="48"/>
      <c r="AK151" s="6"/>
      <c r="AL151" s="6"/>
      <c r="AM151" s="6"/>
      <c r="AN151" s="6"/>
      <c r="AO151" s="6"/>
      <c r="AP151" s="6"/>
      <c r="AQ151" s="6"/>
      <c r="AR151" s="6"/>
      <c r="AS151" s="6"/>
      <c r="AT151" s="6"/>
      <c r="AU151" s="6"/>
      <c r="AV151" s="6"/>
      <c r="AW151" s="6"/>
      <c r="AX151" s="6"/>
      <c r="AY151" s="6"/>
      <c r="AZ151" s="6"/>
      <c r="BA151" s="6"/>
      <c r="BB151" s="6"/>
      <c r="BC151" s="6"/>
      <c r="BD151" s="6"/>
      <c r="BE151" s="6"/>
      <c r="BF151" s="6"/>
      <c r="BG151" s="6"/>
      <c r="BH151" s="6"/>
      <c r="BI151" s="6"/>
      <c r="BJ151" s="6"/>
      <c r="BK151" s="7"/>
      <c r="BL151" s="48"/>
      <c r="BM151" s="48"/>
      <c r="BN151" s="48"/>
    </row>
    <row r="152" spans="4:66"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  <c r="AC152" s="6"/>
      <c r="AD152" s="7"/>
      <c r="AE152" s="48"/>
      <c r="AF152" s="48"/>
      <c r="AG152" s="48"/>
      <c r="AK152" s="6"/>
      <c r="AL152" s="6"/>
      <c r="AM152" s="6"/>
      <c r="AN152" s="6"/>
      <c r="AO152" s="6"/>
      <c r="AP152" s="6"/>
      <c r="AQ152" s="6"/>
      <c r="AR152" s="6"/>
      <c r="AS152" s="6"/>
      <c r="AT152" s="6"/>
      <c r="AU152" s="6"/>
      <c r="AV152" s="6"/>
      <c r="AW152" s="6"/>
      <c r="AX152" s="6"/>
      <c r="AY152" s="6"/>
      <c r="AZ152" s="6"/>
      <c r="BA152" s="6"/>
      <c r="BB152" s="6"/>
      <c r="BC152" s="6"/>
      <c r="BD152" s="6"/>
      <c r="BE152" s="6"/>
      <c r="BF152" s="6"/>
      <c r="BG152" s="6"/>
      <c r="BH152" s="6"/>
      <c r="BI152" s="6"/>
      <c r="BJ152" s="6"/>
      <c r="BK152" s="7"/>
      <c r="BL152" s="48"/>
      <c r="BM152" s="48"/>
      <c r="BN152" s="48"/>
    </row>
    <row r="153" spans="4:66"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  <c r="AC153" s="6"/>
      <c r="AD153" s="7"/>
      <c r="AE153" s="48"/>
      <c r="AF153" s="48"/>
      <c r="AG153" s="48"/>
      <c r="AK153" s="6"/>
      <c r="AL153" s="6"/>
      <c r="AM153" s="6"/>
      <c r="AN153" s="6"/>
      <c r="AO153" s="6"/>
      <c r="AP153" s="6"/>
      <c r="AQ153" s="6"/>
      <c r="AR153" s="6"/>
      <c r="AS153" s="6"/>
      <c r="AT153" s="6"/>
      <c r="AU153" s="6"/>
      <c r="AV153" s="6"/>
      <c r="AW153" s="6"/>
      <c r="AX153" s="6"/>
      <c r="AY153" s="6"/>
      <c r="AZ153" s="6"/>
      <c r="BA153" s="6"/>
      <c r="BB153" s="6"/>
      <c r="BC153" s="6"/>
      <c r="BD153" s="6"/>
      <c r="BE153" s="6"/>
      <c r="BF153" s="6"/>
      <c r="BG153" s="6"/>
      <c r="BH153" s="6"/>
      <c r="BI153" s="6"/>
      <c r="BJ153" s="6"/>
      <c r="BK153" s="7"/>
      <c r="BL153" s="48"/>
      <c r="BM153" s="48"/>
      <c r="BN153" s="48"/>
    </row>
    <row r="154" spans="4:66"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  <c r="AC154" s="6"/>
      <c r="AD154" s="7"/>
      <c r="AE154" s="48"/>
      <c r="AF154" s="48"/>
      <c r="AG154" s="48"/>
      <c r="AK154" s="6"/>
      <c r="AL154" s="6"/>
      <c r="AM154" s="6"/>
      <c r="AN154" s="6"/>
      <c r="AO154" s="6"/>
      <c r="AP154" s="6"/>
      <c r="AQ154" s="6"/>
      <c r="AR154" s="6"/>
      <c r="AS154" s="6"/>
      <c r="AT154" s="6"/>
      <c r="AU154" s="6"/>
      <c r="AV154" s="6"/>
      <c r="AW154" s="6"/>
      <c r="AX154" s="6"/>
      <c r="AY154" s="6"/>
      <c r="AZ154" s="6"/>
      <c r="BA154" s="6"/>
      <c r="BB154" s="6"/>
      <c r="BC154" s="6"/>
      <c r="BD154" s="6"/>
      <c r="BE154" s="6"/>
      <c r="BF154" s="6"/>
      <c r="BG154" s="6"/>
      <c r="BH154" s="6"/>
      <c r="BI154" s="6"/>
      <c r="BJ154" s="6"/>
      <c r="BK154" s="7"/>
      <c r="BL154" s="48"/>
      <c r="BM154" s="48"/>
      <c r="BN154" s="48"/>
    </row>
    <row r="155" spans="4:66"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  <c r="AC155" s="6"/>
      <c r="AD155" s="7"/>
      <c r="AE155" s="48"/>
      <c r="AF155" s="48"/>
      <c r="AG155" s="48"/>
      <c r="AK155" s="6"/>
      <c r="AL155" s="6"/>
      <c r="AM155" s="6"/>
      <c r="AN155" s="6"/>
      <c r="AO155" s="6"/>
      <c r="AP155" s="6"/>
      <c r="AQ155" s="6"/>
      <c r="AR155" s="6"/>
      <c r="AS155" s="6"/>
      <c r="AT155" s="6"/>
      <c r="AU155" s="6"/>
      <c r="AV155" s="6"/>
      <c r="AW155" s="6"/>
      <c r="AX155" s="6"/>
      <c r="AY155" s="6"/>
      <c r="AZ155" s="6"/>
      <c r="BA155" s="6"/>
      <c r="BB155" s="6"/>
      <c r="BC155" s="6"/>
      <c r="BD155" s="6"/>
      <c r="BE155" s="6"/>
      <c r="BF155" s="6"/>
      <c r="BG155" s="6"/>
      <c r="BH155" s="6"/>
      <c r="BI155" s="6"/>
      <c r="BJ155" s="6"/>
      <c r="BK155" s="7"/>
      <c r="BL155" s="48"/>
      <c r="BM155" s="48"/>
      <c r="BN155" s="48"/>
    </row>
    <row r="156" spans="4:66"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  <c r="AC156" s="6"/>
      <c r="AD156" s="7"/>
      <c r="AE156" s="48"/>
      <c r="AF156" s="48"/>
      <c r="AG156" s="48"/>
      <c r="AK156" s="6"/>
      <c r="AL156" s="6"/>
      <c r="AM156" s="6"/>
      <c r="AN156" s="6"/>
      <c r="AO156" s="6"/>
      <c r="AP156" s="6"/>
      <c r="AQ156" s="6"/>
      <c r="AR156" s="6"/>
      <c r="AS156" s="6"/>
      <c r="AT156" s="6"/>
      <c r="AU156" s="6"/>
      <c r="AV156" s="6"/>
      <c r="AW156" s="6"/>
      <c r="AX156" s="6"/>
      <c r="AY156" s="6"/>
      <c r="AZ156" s="6"/>
      <c r="BA156" s="6"/>
      <c r="BB156" s="6"/>
      <c r="BC156" s="6"/>
      <c r="BD156" s="6"/>
      <c r="BE156" s="6"/>
      <c r="BF156" s="6"/>
      <c r="BG156" s="6"/>
      <c r="BH156" s="6"/>
      <c r="BI156" s="6"/>
      <c r="BJ156" s="6"/>
      <c r="BK156" s="7"/>
      <c r="BL156" s="48"/>
      <c r="BM156" s="48"/>
      <c r="BN156" s="48"/>
    </row>
    <row r="157" spans="4:66"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  <c r="AC157" s="6"/>
      <c r="AD157" s="7"/>
      <c r="AE157" s="48"/>
      <c r="AF157" s="48"/>
      <c r="AG157" s="48"/>
      <c r="AK157" s="6"/>
      <c r="AL157" s="6"/>
      <c r="AM157" s="6"/>
      <c r="AN157" s="6"/>
      <c r="AO157" s="6"/>
      <c r="AP157" s="6"/>
      <c r="AQ157" s="6"/>
      <c r="AR157" s="6"/>
      <c r="AS157" s="6"/>
      <c r="AT157" s="6"/>
      <c r="AU157" s="6"/>
      <c r="AV157" s="6"/>
      <c r="AW157" s="6"/>
      <c r="AX157" s="6"/>
      <c r="AY157" s="6"/>
      <c r="AZ157" s="6"/>
      <c r="BA157" s="6"/>
      <c r="BB157" s="6"/>
      <c r="BC157" s="6"/>
      <c r="BD157" s="6"/>
      <c r="BE157" s="6"/>
      <c r="BF157" s="6"/>
      <c r="BG157" s="6"/>
      <c r="BH157" s="6"/>
      <c r="BI157" s="6"/>
      <c r="BJ157" s="6"/>
      <c r="BK157" s="7"/>
      <c r="BL157" s="48"/>
      <c r="BM157" s="48"/>
      <c r="BN157" s="48"/>
    </row>
    <row r="158" spans="4:66"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  <c r="AC158" s="6"/>
      <c r="AD158" s="7"/>
      <c r="AE158" s="48"/>
      <c r="AF158" s="48"/>
      <c r="AG158" s="48"/>
      <c r="AK158" s="6"/>
      <c r="AL158" s="6"/>
      <c r="AM158" s="6"/>
      <c r="AN158" s="6"/>
      <c r="AO158" s="6"/>
      <c r="AP158" s="6"/>
      <c r="AQ158" s="6"/>
      <c r="AR158" s="6"/>
      <c r="AS158" s="6"/>
      <c r="AT158" s="6"/>
      <c r="AU158" s="6"/>
      <c r="AV158" s="6"/>
      <c r="AW158" s="6"/>
      <c r="AX158" s="6"/>
      <c r="AY158" s="6"/>
      <c r="AZ158" s="6"/>
      <c r="BA158" s="6"/>
      <c r="BB158" s="6"/>
      <c r="BC158" s="6"/>
      <c r="BD158" s="6"/>
      <c r="BE158" s="6"/>
      <c r="BF158" s="6"/>
      <c r="BG158" s="6"/>
      <c r="BH158" s="6"/>
      <c r="BI158" s="6"/>
      <c r="BJ158" s="6"/>
      <c r="BK158" s="7"/>
      <c r="BL158" s="48"/>
      <c r="BM158" s="48"/>
      <c r="BN158" s="48"/>
    </row>
    <row r="159" spans="4:66"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  <c r="AC159" s="6"/>
      <c r="AD159" s="7"/>
      <c r="AE159" s="48"/>
      <c r="AF159" s="48"/>
      <c r="AG159" s="48"/>
      <c r="AK159" s="6"/>
      <c r="AL159" s="6"/>
      <c r="AM159" s="6"/>
      <c r="AN159" s="6"/>
      <c r="AO159" s="6"/>
      <c r="AP159" s="6"/>
      <c r="AQ159" s="6"/>
      <c r="AR159" s="6"/>
      <c r="AS159" s="6"/>
      <c r="AT159" s="6"/>
      <c r="AU159" s="6"/>
      <c r="AV159" s="6"/>
      <c r="AW159" s="6"/>
      <c r="AX159" s="6"/>
      <c r="AY159" s="6"/>
      <c r="AZ159" s="6"/>
      <c r="BA159" s="6"/>
      <c r="BB159" s="6"/>
      <c r="BC159" s="6"/>
      <c r="BD159" s="6"/>
      <c r="BE159" s="6"/>
      <c r="BF159" s="6"/>
      <c r="BG159" s="6"/>
      <c r="BH159" s="6"/>
      <c r="BI159" s="6"/>
      <c r="BJ159" s="6"/>
      <c r="BK159" s="7"/>
      <c r="BL159" s="48"/>
      <c r="BM159" s="48"/>
      <c r="BN159" s="48"/>
    </row>
    <row r="160" spans="4:66"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  <c r="AC160" s="6"/>
      <c r="AD160" s="7"/>
      <c r="AE160" s="48"/>
      <c r="AF160" s="48"/>
      <c r="AG160" s="48"/>
      <c r="AK160" s="6"/>
      <c r="AL160" s="6"/>
      <c r="AM160" s="6"/>
      <c r="AN160" s="6"/>
      <c r="AO160" s="6"/>
      <c r="AP160" s="6"/>
      <c r="AQ160" s="6"/>
      <c r="AR160" s="6"/>
      <c r="AS160" s="6"/>
      <c r="AT160" s="6"/>
      <c r="AU160" s="6"/>
      <c r="AV160" s="6"/>
      <c r="AW160" s="6"/>
      <c r="AX160" s="6"/>
      <c r="AY160" s="6"/>
      <c r="AZ160" s="6"/>
      <c r="BA160" s="6"/>
      <c r="BB160" s="6"/>
      <c r="BC160" s="6"/>
      <c r="BD160" s="6"/>
      <c r="BE160" s="6"/>
      <c r="BF160" s="6"/>
      <c r="BG160" s="6"/>
      <c r="BH160" s="6"/>
      <c r="BI160" s="6"/>
      <c r="BJ160" s="6"/>
      <c r="BK160" s="7"/>
      <c r="BL160" s="48"/>
      <c r="BM160" s="48"/>
      <c r="BN160" s="48"/>
    </row>
    <row r="161" spans="4:66"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  <c r="AC161" s="6"/>
      <c r="AD161" s="7"/>
      <c r="AE161" s="48"/>
      <c r="AF161" s="48"/>
      <c r="AG161" s="48"/>
      <c r="AK161" s="6"/>
      <c r="AL161" s="6"/>
      <c r="AM161" s="6"/>
      <c r="AN161" s="6"/>
      <c r="AO161" s="6"/>
      <c r="AP161" s="6"/>
      <c r="AQ161" s="6"/>
      <c r="AR161" s="6"/>
      <c r="AS161" s="6"/>
      <c r="AT161" s="6"/>
      <c r="AU161" s="6"/>
      <c r="AV161" s="6"/>
      <c r="AW161" s="6"/>
      <c r="AX161" s="6"/>
      <c r="AY161" s="6"/>
      <c r="AZ161" s="6"/>
      <c r="BA161" s="6"/>
      <c r="BB161" s="6"/>
      <c r="BC161" s="6"/>
      <c r="BD161" s="6"/>
      <c r="BE161" s="6"/>
      <c r="BF161" s="6"/>
      <c r="BG161" s="6"/>
      <c r="BH161" s="6"/>
      <c r="BI161" s="6"/>
      <c r="BJ161" s="6"/>
      <c r="BK161" s="7"/>
      <c r="BL161" s="48"/>
      <c r="BM161" s="48"/>
      <c r="BN161" s="48"/>
    </row>
    <row r="162" spans="4:66"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  <c r="AC162" s="6"/>
      <c r="AD162" s="7"/>
      <c r="AE162" s="48"/>
      <c r="AF162" s="48"/>
      <c r="AG162" s="48"/>
      <c r="AK162" s="6"/>
      <c r="AL162" s="6"/>
      <c r="AM162" s="6"/>
      <c r="AN162" s="6"/>
      <c r="AO162" s="6"/>
      <c r="AP162" s="6"/>
      <c r="AQ162" s="6"/>
      <c r="AR162" s="6"/>
      <c r="AS162" s="6"/>
      <c r="AT162" s="6"/>
      <c r="AU162" s="6"/>
      <c r="AV162" s="6"/>
      <c r="AW162" s="6"/>
      <c r="AX162" s="6"/>
      <c r="AY162" s="6"/>
      <c r="AZ162" s="6"/>
      <c r="BA162" s="6"/>
      <c r="BB162" s="6"/>
      <c r="BC162" s="6"/>
      <c r="BD162" s="6"/>
      <c r="BE162" s="6"/>
      <c r="BF162" s="6"/>
      <c r="BG162" s="6"/>
      <c r="BH162" s="6"/>
      <c r="BI162" s="6"/>
      <c r="BJ162" s="6"/>
      <c r="BK162" s="7"/>
      <c r="BL162" s="48"/>
      <c r="BM162" s="48"/>
      <c r="BN162" s="48"/>
    </row>
    <row r="163" spans="4:66"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  <c r="AC163" s="6"/>
      <c r="AD163" s="7"/>
      <c r="AE163" s="48"/>
      <c r="AF163" s="48"/>
      <c r="AG163" s="48"/>
      <c r="AK163" s="6"/>
      <c r="AL163" s="6"/>
      <c r="AM163" s="6"/>
      <c r="AN163" s="6"/>
      <c r="AO163" s="6"/>
      <c r="AP163" s="6"/>
      <c r="AQ163" s="6"/>
      <c r="AR163" s="6"/>
      <c r="AS163" s="6"/>
      <c r="AT163" s="6"/>
      <c r="AU163" s="6"/>
      <c r="AV163" s="6"/>
      <c r="AW163" s="6"/>
      <c r="AX163" s="6"/>
      <c r="AY163" s="6"/>
      <c r="AZ163" s="6"/>
      <c r="BA163" s="6"/>
      <c r="BB163" s="6"/>
      <c r="BC163" s="6"/>
      <c r="BD163" s="6"/>
      <c r="BE163" s="6"/>
      <c r="BF163" s="6"/>
      <c r="BG163" s="6"/>
      <c r="BH163" s="6"/>
      <c r="BI163" s="6"/>
      <c r="BJ163" s="6"/>
      <c r="BK163" s="7"/>
      <c r="BL163" s="48"/>
      <c r="BM163" s="48"/>
      <c r="BN163" s="48"/>
    </row>
    <row r="164" spans="4:66"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  <c r="AC164" s="6"/>
      <c r="AD164" s="7"/>
      <c r="AE164" s="48"/>
      <c r="AF164" s="48"/>
      <c r="AG164" s="48"/>
      <c r="AK164" s="6"/>
      <c r="AL164" s="6"/>
      <c r="AM164" s="6"/>
      <c r="AN164" s="6"/>
      <c r="AO164" s="6"/>
      <c r="AP164" s="6"/>
      <c r="AQ164" s="6"/>
      <c r="AR164" s="6"/>
      <c r="AS164" s="6"/>
      <c r="AT164" s="6"/>
      <c r="AU164" s="6"/>
      <c r="AV164" s="6"/>
      <c r="AW164" s="6"/>
      <c r="AX164" s="6"/>
      <c r="AY164" s="6"/>
      <c r="AZ164" s="6"/>
      <c r="BA164" s="6"/>
      <c r="BB164" s="6"/>
      <c r="BC164" s="6"/>
      <c r="BD164" s="6"/>
      <c r="BE164" s="6"/>
      <c r="BF164" s="6"/>
      <c r="BG164" s="6"/>
      <c r="BH164" s="6"/>
      <c r="BI164" s="6"/>
      <c r="BJ164" s="6"/>
      <c r="BK164" s="7"/>
      <c r="BL164" s="48"/>
      <c r="BM164" s="48"/>
      <c r="BN164" s="48"/>
    </row>
    <row r="165" spans="4:66"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  <c r="AC165" s="6"/>
      <c r="AD165" s="7"/>
      <c r="AE165" s="48"/>
      <c r="AF165" s="48"/>
      <c r="AG165" s="48"/>
      <c r="AK165" s="6"/>
      <c r="AL165" s="6"/>
      <c r="AM165" s="6"/>
      <c r="AN165" s="6"/>
      <c r="AO165" s="6"/>
      <c r="AP165" s="6"/>
      <c r="AQ165" s="6"/>
      <c r="AR165" s="6"/>
      <c r="AS165" s="6"/>
      <c r="AT165" s="6"/>
      <c r="AU165" s="6"/>
      <c r="AV165" s="6"/>
      <c r="AW165" s="6"/>
      <c r="AX165" s="6"/>
      <c r="AY165" s="6"/>
      <c r="AZ165" s="6"/>
      <c r="BA165" s="6"/>
      <c r="BB165" s="6"/>
      <c r="BC165" s="6"/>
      <c r="BD165" s="6"/>
      <c r="BE165" s="6"/>
      <c r="BF165" s="6"/>
      <c r="BG165" s="6"/>
      <c r="BH165" s="6"/>
      <c r="BI165" s="6"/>
      <c r="BJ165" s="6"/>
      <c r="BK165" s="7"/>
      <c r="BL165" s="48"/>
      <c r="BM165" s="48"/>
      <c r="BN165" s="48"/>
    </row>
    <row r="166" spans="4:66"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  <c r="AC166" s="6"/>
      <c r="AD166" s="7"/>
      <c r="AE166" s="48"/>
      <c r="AF166" s="48"/>
      <c r="AG166" s="48"/>
      <c r="AK166" s="6"/>
      <c r="AL166" s="6"/>
      <c r="AM166" s="6"/>
      <c r="AN166" s="6"/>
      <c r="AO166" s="6"/>
      <c r="AP166" s="6"/>
      <c r="AQ166" s="6"/>
      <c r="AR166" s="6"/>
      <c r="AS166" s="6"/>
      <c r="AT166" s="6"/>
      <c r="AU166" s="6"/>
      <c r="AV166" s="6"/>
      <c r="AW166" s="6"/>
      <c r="AX166" s="6"/>
      <c r="AY166" s="6"/>
      <c r="AZ166" s="6"/>
      <c r="BA166" s="6"/>
      <c r="BB166" s="6"/>
      <c r="BC166" s="6"/>
      <c r="BD166" s="6"/>
      <c r="BE166" s="6"/>
      <c r="BF166" s="6"/>
      <c r="BG166" s="6"/>
      <c r="BH166" s="6"/>
      <c r="BI166" s="6"/>
      <c r="BJ166" s="6"/>
      <c r="BK166" s="7"/>
      <c r="BL166" s="48"/>
      <c r="BM166" s="48"/>
      <c r="BN166" s="48"/>
    </row>
    <row r="167" spans="4:66"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  <c r="AC167" s="6"/>
      <c r="AD167" s="7"/>
      <c r="AE167" s="48"/>
      <c r="AF167" s="48"/>
      <c r="AG167" s="48"/>
      <c r="AK167" s="6"/>
      <c r="AL167" s="6"/>
      <c r="AM167" s="6"/>
      <c r="AN167" s="6"/>
      <c r="AO167" s="6"/>
      <c r="AP167" s="6"/>
      <c r="AQ167" s="6"/>
      <c r="AR167" s="6"/>
      <c r="AS167" s="6"/>
      <c r="AT167" s="6"/>
      <c r="AU167" s="6"/>
      <c r="AV167" s="6"/>
      <c r="AW167" s="6"/>
      <c r="AX167" s="6"/>
      <c r="AY167" s="6"/>
      <c r="AZ167" s="6"/>
      <c r="BA167" s="6"/>
      <c r="BB167" s="6"/>
      <c r="BC167" s="6"/>
      <c r="BD167" s="6"/>
      <c r="BE167" s="6"/>
      <c r="BF167" s="6"/>
      <c r="BG167" s="6"/>
      <c r="BH167" s="6"/>
      <c r="BI167" s="6"/>
      <c r="BJ167" s="6"/>
      <c r="BK167" s="7"/>
      <c r="BL167" s="48"/>
      <c r="BM167" s="48"/>
      <c r="BN167" s="48"/>
    </row>
    <row r="168" spans="4:66"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  <c r="AC168" s="6"/>
      <c r="AD168" s="7"/>
      <c r="AE168" s="48"/>
      <c r="AF168" s="48"/>
      <c r="AG168" s="48"/>
      <c r="AK168" s="6"/>
      <c r="AL168" s="6"/>
      <c r="AM168" s="6"/>
      <c r="AN168" s="6"/>
      <c r="AO168" s="6"/>
      <c r="AP168" s="6"/>
      <c r="AQ168" s="6"/>
      <c r="AR168" s="6"/>
      <c r="AS168" s="6"/>
      <c r="AT168" s="6"/>
      <c r="AU168" s="6"/>
      <c r="AV168" s="6"/>
      <c r="AW168" s="6"/>
      <c r="AX168" s="6"/>
      <c r="AY168" s="6"/>
      <c r="AZ168" s="6"/>
      <c r="BA168" s="6"/>
      <c r="BB168" s="6"/>
      <c r="BC168" s="6"/>
      <c r="BD168" s="6"/>
      <c r="BE168" s="6"/>
      <c r="BF168" s="6"/>
      <c r="BG168" s="6"/>
      <c r="BH168" s="6"/>
      <c r="BI168" s="6"/>
      <c r="BJ168" s="6"/>
      <c r="BK168" s="7"/>
      <c r="BL168" s="48"/>
      <c r="BM168" s="48"/>
      <c r="BN168" s="48"/>
    </row>
    <row r="169" spans="4:66"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  <c r="AC169" s="6"/>
      <c r="AD169" s="7"/>
      <c r="AE169" s="48"/>
      <c r="AF169" s="48"/>
      <c r="AG169" s="48"/>
      <c r="AK169" s="6"/>
      <c r="AL169" s="6"/>
      <c r="AM169" s="6"/>
      <c r="AN169" s="6"/>
      <c r="AO169" s="6"/>
      <c r="AP169" s="6"/>
      <c r="AQ169" s="6"/>
      <c r="AR169" s="6"/>
      <c r="AS169" s="6"/>
      <c r="AT169" s="6"/>
      <c r="AU169" s="6"/>
      <c r="AV169" s="6"/>
      <c r="AW169" s="6"/>
      <c r="AX169" s="6"/>
      <c r="AY169" s="6"/>
      <c r="AZ169" s="6"/>
      <c r="BA169" s="6"/>
      <c r="BB169" s="6"/>
      <c r="BC169" s="6"/>
      <c r="BD169" s="6"/>
      <c r="BE169" s="6"/>
      <c r="BF169" s="6"/>
      <c r="BG169" s="6"/>
      <c r="BH169" s="6"/>
      <c r="BI169" s="6"/>
      <c r="BJ169" s="6"/>
      <c r="BK169" s="7"/>
      <c r="BL169" s="48"/>
      <c r="BM169" s="48"/>
      <c r="BN169" s="48"/>
    </row>
    <row r="170" spans="4:66"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  <c r="AC170" s="6"/>
      <c r="AD170" s="7"/>
      <c r="AE170" s="48"/>
      <c r="AF170" s="48"/>
      <c r="AG170" s="48"/>
      <c r="AK170" s="6"/>
      <c r="AL170" s="6"/>
      <c r="AM170" s="6"/>
      <c r="AN170" s="6"/>
      <c r="AO170" s="6"/>
      <c r="AP170" s="6"/>
      <c r="AQ170" s="6"/>
      <c r="AR170" s="6"/>
      <c r="AS170" s="6"/>
      <c r="AT170" s="6"/>
      <c r="AU170" s="6"/>
      <c r="AV170" s="6"/>
      <c r="AW170" s="6"/>
      <c r="AX170" s="6"/>
      <c r="AY170" s="6"/>
      <c r="AZ170" s="6"/>
      <c r="BA170" s="6"/>
      <c r="BB170" s="6"/>
      <c r="BC170" s="6"/>
      <c r="BD170" s="6"/>
      <c r="BE170" s="6"/>
      <c r="BF170" s="6"/>
      <c r="BG170" s="6"/>
      <c r="BH170" s="6"/>
      <c r="BI170" s="6"/>
      <c r="BJ170" s="6"/>
      <c r="BK170" s="7"/>
      <c r="BL170" s="48"/>
      <c r="BM170" s="48"/>
      <c r="BN170" s="48"/>
    </row>
    <row r="171" spans="4:66"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  <c r="AC171" s="6"/>
      <c r="AD171" s="7"/>
      <c r="AE171" s="48"/>
      <c r="AF171" s="48"/>
      <c r="AG171" s="48"/>
      <c r="AK171" s="6"/>
      <c r="AL171" s="6"/>
      <c r="AM171" s="6"/>
      <c r="AN171" s="6"/>
      <c r="AO171" s="6"/>
      <c r="AP171" s="6"/>
      <c r="AQ171" s="6"/>
      <c r="AR171" s="6"/>
      <c r="AS171" s="6"/>
      <c r="AT171" s="6"/>
      <c r="AU171" s="6"/>
      <c r="AV171" s="6"/>
      <c r="AW171" s="6"/>
      <c r="AX171" s="6"/>
      <c r="AY171" s="6"/>
      <c r="AZ171" s="6"/>
      <c r="BA171" s="6"/>
      <c r="BB171" s="6"/>
      <c r="BC171" s="6"/>
      <c r="BD171" s="6"/>
      <c r="BE171" s="6"/>
      <c r="BF171" s="6"/>
      <c r="BG171" s="6"/>
      <c r="BH171" s="6"/>
      <c r="BI171" s="6"/>
      <c r="BJ171" s="6"/>
      <c r="BK171" s="7"/>
      <c r="BL171" s="48"/>
      <c r="BM171" s="48"/>
      <c r="BN171" s="48"/>
    </row>
    <row r="172" spans="4:66"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  <c r="AC172" s="6"/>
      <c r="AD172" s="7"/>
      <c r="AE172" s="48"/>
      <c r="AF172" s="48"/>
      <c r="AG172" s="48"/>
      <c r="AK172" s="6"/>
      <c r="AL172" s="6"/>
      <c r="AM172" s="6"/>
      <c r="AN172" s="6"/>
      <c r="AO172" s="6"/>
      <c r="AP172" s="6"/>
      <c r="AQ172" s="6"/>
      <c r="AR172" s="6"/>
      <c r="AS172" s="6"/>
      <c r="AT172" s="6"/>
      <c r="AU172" s="6"/>
      <c r="AV172" s="6"/>
      <c r="AW172" s="6"/>
      <c r="AX172" s="6"/>
      <c r="AY172" s="6"/>
      <c r="AZ172" s="6"/>
      <c r="BA172" s="6"/>
      <c r="BB172" s="6"/>
      <c r="BC172" s="6"/>
      <c r="BD172" s="6"/>
      <c r="BE172" s="6"/>
      <c r="BF172" s="6"/>
      <c r="BG172" s="6"/>
      <c r="BH172" s="6"/>
      <c r="BI172" s="6"/>
      <c r="BJ172" s="6"/>
      <c r="BK172" s="7"/>
      <c r="BL172" s="48"/>
      <c r="BM172" s="48"/>
      <c r="BN172" s="48"/>
    </row>
    <row r="173" spans="4:66"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  <c r="AC173" s="6"/>
      <c r="AD173" s="7"/>
      <c r="AE173" s="48"/>
      <c r="AF173" s="48"/>
      <c r="AG173" s="48"/>
      <c r="AK173" s="6"/>
      <c r="AL173" s="6"/>
      <c r="AM173" s="6"/>
      <c r="AN173" s="6"/>
      <c r="AO173" s="6"/>
      <c r="AP173" s="6"/>
      <c r="AQ173" s="6"/>
      <c r="AR173" s="6"/>
      <c r="AS173" s="6"/>
      <c r="AT173" s="6"/>
      <c r="AU173" s="6"/>
      <c r="AV173" s="6"/>
      <c r="AW173" s="6"/>
      <c r="AX173" s="6"/>
      <c r="AY173" s="6"/>
      <c r="AZ173" s="6"/>
      <c r="BA173" s="6"/>
      <c r="BB173" s="6"/>
      <c r="BC173" s="6"/>
      <c r="BD173" s="6"/>
      <c r="BE173" s="6"/>
      <c r="BF173" s="6"/>
      <c r="BG173" s="6"/>
      <c r="BH173" s="6"/>
      <c r="BI173" s="6"/>
      <c r="BJ173" s="6"/>
      <c r="BK173" s="7"/>
      <c r="BL173" s="48"/>
      <c r="BM173" s="48"/>
      <c r="BN173" s="48"/>
    </row>
    <row r="174" spans="4:66"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  <c r="AC174" s="6"/>
      <c r="AD174" s="7"/>
      <c r="AE174" s="48"/>
      <c r="AF174" s="48"/>
      <c r="AG174" s="48"/>
      <c r="AK174" s="6"/>
      <c r="AL174" s="6"/>
      <c r="AM174" s="6"/>
      <c r="AN174" s="6"/>
      <c r="AO174" s="6"/>
      <c r="AP174" s="6"/>
      <c r="AQ174" s="6"/>
      <c r="AR174" s="6"/>
      <c r="AS174" s="6"/>
      <c r="AT174" s="6"/>
      <c r="AU174" s="6"/>
      <c r="AV174" s="6"/>
      <c r="AW174" s="6"/>
      <c r="AX174" s="6"/>
      <c r="AY174" s="6"/>
      <c r="AZ174" s="6"/>
      <c r="BA174" s="6"/>
      <c r="BB174" s="6"/>
      <c r="BC174" s="6"/>
      <c r="BD174" s="6"/>
      <c r="BE174" s="6"/>
      <c r="BF174" s="6"/>
      <c r="BG174" s="6"/>
      <c r="BH174" s="6"/>
      <c r="BI174" s="6"/>
      <c r="BJ174" s="6"/>
      <c r="BK174" s="7"/>
      <c r="BL174" s="48"/>
      <c r="BM174" s="48"/>
      <c r="BN174" s="48"/>
    </row>
    <row r="175" spans="4:66"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  <c r="AC175" s="6"/>
      <c r="AD175" s="7"/>
      <c r="AE175" s="48"/>
      <c r="AF175" s="48"/>
      <c r="AG175" s="48"/>
      <c r="AK175" s="6"/>
      <c r="AL175" s="6"/>
      <c r="AM175" s="6"/>
      <c r="AN175" s="6"/>
      <c r="AO175" s="6"/>
      <c r="AP175" s="6"/>
      <c r="AQ175" s="6"/>
      <c r="AR175" s="6"/>
      <c r="AS175" s="6"/>
      <c r="AT175" s="6"/>
      <c r="AU175" s="6"/>
      <c r="AV175" s="6"/>
      <c r="AW175" s="6"/>
      <c r="AX175" s="6"/>
      <c r="AY175" s="6"/>
      <c r="AZ175" s="6"/>
      <c r="BA175" s="6"/>
      <c r="BB175" s="6"/>
      <c r="BC175" s="6"/>
      <c r="BD175" s="6"/>
      <c r="BE175" s="6"/>
      <c r="BF175" s="6"/>
      <c r="BG175" s="6"/>
      <c r="BH175" s="6"/>
      <c r="BI175" s="6"/>
      <c r="BJ175" s="6"/>
      <c r="BK175" s="7"/>
      <c r="BL175" s="48"/>
      <c r="BM175" s="48"/>
      <c r="BN175" s="48"/>
    </row>
    <row r="176" spans="4:66"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  <c r="AC176" s="6"/>
      <c r="AD176" s="7"/>
      <c r="AE176" s="48"/>
      <c r="AF176" s="48"/>
      <c r="AG176" s="48"/>
      <c r="AK176" s="6"/>
      <c r="AL176" s="6"/>
      <c r="AM176" s="6"/>
      <c r="AN176" s="6"/>
      <c r="AO176" s="6"/>
      <c r="AP176" s="6"/>
      <c r="AQ176" s="6"/>
      <c r="AR176" s="6"/>
      <c r="AS176" s="6"/>
      <c r="AT176" s="6"/>
      <c r="AU176" s="6"/>
      <c r="AV176" s="6"/>
      <c r="AW176" s="6"/>
      <c r="AX176" s="6"/>
      <c r="AY176" s="6"/>
      <c r="AZ176" s="6"/>
      <c r="BA176" s="6"/>
      <c r="BB176" s="6"/>
      <c r="BC176" s="6"/>
      <c r="BD176" s="6"/>
      <c r="BE176" s="6"/>
      <c r="BF176" s="6"/>
      <c r="BG176" s="6"/>
      <c r="BH176" s="6"/>
      <c r="BI176" s="6"/>
      <c r="BJ176" s="6"/>
      <c r="BK176" s="7"/>
      <c r="BL176" s="48"/>
      <c r="BM176" s="48"/>
      <c r="BN176" s="48"/>
    </row>
    <row r="177" spans="4:66"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  <c r="AC177" s="6"/>
      <c r="AD177" s="7"/>
      <c r="AE177" s="48"/>
      <c r="AF177" s="48"/>
      <c r="AG177" s="48"/>
      <c r="AK177" s="6"/>
      <c r="AL177" s="6"/>
      <c r="AM177" s="6"/>
      <c r="AN177" s="6"/>
      <c r="AO177" s="6"/>
      <c r="AP177" s="6"/>
      <c r="AQ177" s="6"/>
      <c r="AR177" s="6"/>
      <c r="AS177" s="6"/>
      <c r="AT177" s="6"/>
      <c r="AU177" s="6"/>
      <c r="AV177" s="6"/>
      <c r="AW177" s="6"/>
      <c r="AX177" s="6"/>
      <c r="AY177" s="6"/>
      <c r="AZ177" s="6"/>
      <c r="BA177" s="6"/>
      <c r="BB177" s="6"/>
      <c r="BC177" s="6"/>
      <c r="BD177" s="6"/>
      <c r="BE177" s="6"/>
      <c r="BF177" s="6"/>
      <c r="BG177" s="6"/>
      <c r="BH177" s="6"/>
      <c r="BI177" s="6"/>
      <c r="BJ177" s="6"/>
      <c r="BK177" s="7"/>
      <c r="BL177" s="48"/>
      <c r="BM177" s="48"/>
      <c r="BN177" s="48"/>
    </row>
    <row r="178" spans="4:66"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  <c r="AC178" s="6"/>
      <c r="AD178" s="7"/>
      <c r="AE178" s="48"/>
      <c r="AF178" s="48"/>
      <c r="AG178" s="48"/>
      <c r="AK178" s="6"/>
      <c r="AL178" s="6"/>
      <c r="AM178" s="6"/>
      <c r="AN178" s="6"/>
      <c r="AO178" s="6"/>
      <c r="AP178" s="6"/>
      <c r="AQ178" s="6"/>
      <c r="AR178" s="6"/>
      <c r="AS178" s="6"/>
      <c r="AT178" s="6"/>
      <c r="AU178" s="6"/>
      <c r="AV178" s="6"/>
      <c r="AW178" s="6"/>
      <c r="AX178" s="6"/>
      <c r="AY178" s="6"/>
      <c r="AZ178" s="6"/>
      <c r="BA178" s="6"/>
      <c r="BB178" s="6"/>
      <c r="BC178" s="6"/>
      <c r="BD178" s="6"/>
      <c r="BE178" s="6"/>
      <c r="BF178" s="6"/>
      <c r="BG178" s="6"/>
      <c r="BH178" s="6"/>
      <c r="BI178" s="6"/>
      <c r="BJ178" s="6"/>
      <c r="BK178" s="7"/>
      <c r="BL178" s="48"/>
      <c r="BM178" s="48"/>
      <c r="BN178" s="48"/>
    </row>
    <row r="179" spans="4:66"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  <c r="AC179" s="6"/>
      <c r="AD179" s="7"/>
      <c r="AE179" s="48"/>
      <c r="AF179" s="48"/>
      <c r="AG179" s="48"/>
      <c r="AK179" s="6"/>
      <c r="AL179" s="6"/>
      <c r="AM179" s="6"/>
      <c r="AN179" s="6"/>
      <c r="AO179" s="6"/>
      <c r="AP179" s="6"/>
      <c r="AQ179" s="6"/>
      <c r="AR179" s="6"/>
      <c r="AS179" s="6"/>
      <c r="AT179" s="6"/>
      <c r="AU179" s="6"/>
      <c r="AV179" s="6"/>
      <c r="AW179" s="6"/>
      <c r="AX179" s="6"/>
      <c r="AY179" s="6"/>
      <c r="AZ179" s="6"/>
      <c r="BA179" s="6"/>
      <c r="BB179" s="6"/>
      <c r="BC179" s="6"/>
      <c r="BD179" s="6"/>
      <c r="BE179" s="6"/>
      <c r="BF179" s="6"/>
      <c r="BG179" s="6"/>
      <c r="BH179" s="6"/>
      <c r="BI179" s="6"/>
      <c r="BJ179" s="6"/>
      <c r="BK179" s="7"/>
      <c r="BL179" s="48"/>
      <c r="BM179" s="48"/>
      <c r="BN179" s="48"/>
    </row>
    <row r="180" spans="4:66"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  <c r="AC180" s="6"/>
      <c r="AD180" s="7"/>
      <c r="AE180" s="48"/>
      <c r="AF180" s="48"/>
      <c r="AG180" s="48"/>
      <c r="AK180" s="6"/>
      <c r="AL180" s="6"/>
      <c r="AM180" s="6"/>
      <c r="AN180" s="6"/>
      <c r="AO180" s="6"/>
      <c r="AP180" s="6"/>
      <c r="AQ180" s="6"/>
      <c r="AR180" s="6"/>
      <c r="AS180" s="6"/>
      <c r="AT180" s="6"/>
      <c r="AU180" s="6"/>
      <c r="AV180" s="6"/>
      <c r="AW180" s="6"/>
      <c r="AX180" s="6"/>
      <c r="AY180" s="6"/>
      <c r="AZ180" s="6"/>
      <c r="BA180" s="6"/>
      <c r="BB180" s="6"/>
      <c r="BC180" s="6"/>
      <c r="BD180" s="6"/>
      <c r="BE180" s="6"/>
      <c r="BF180" s="6"/>
      <c r="BG180" s="6"/>
      <c r="BH180" s="6"/>
      <c r="BI180" s="6"/>
      <c r="BJ180" s="6"/>
      <c r="BK180" s="7"/>
      <c r="BL180" s="48"/>
      <c r="BM180" s="48"/>
      <c r="BN180" s="48"/>
    </row>
    <row r="181" spans="4:66"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  <c r="AC181" s="6"/>
      <c r="AD181" s="7"/>
      <c r="AE181" s="48"/>
      <c r="AF181" s="48"/>
      <c r="AG181" s="48"/>
      <c r="AK181" s="6"/>
      <c r="AL181" s="6"/>
      <c r="AM181" s="6"/>
      <c r="AN181" s="6"/>
      <c r="AO181" s="6"/>
      <c r="AP181" s="6"/>
      <c r="AQ181" s="6"/>
      <c r="AR181" s="6"/>
      <c r="AS181" s="6"/>
      <c r="AT181" s="6"/>
      <c r="AU181" s="6"/>
      <c r="AV181" s="6"/>
      <c r="AW181" s="6"/>
      <c r="AX181" s="6"/>
      <c r="AY181" s="6"/>
      <c r="AZ181" s="6"/>
      <c r="BA181" s="6"/>
      <c r="BB181" s="6"/>
      <c r="BC181" s="6"/>
      <c r="BD181" s="6"/>
      <c r="BE181" s="6"/>
      <c r="BF181" s="6"/>
      <c r="BG181" s="6"/>
      <c r="BH181" s="6"/>
      <c r="BI181" s="6"/>
      <c r="BJ181" s="6"/>
      <c r="BK181" s="7"/>
      <c r="BL181" s="48"/>
      <c r="BM181" s="48"/>
      <c r="BN181" s="48"/>
    </row>
    <row r="182" spans="4:66"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  <c r="AC182" s="6"/>
      <c r="AD182" s="7"/>
      <c r="AE182" s="48"/>
      <c r="AF182" s="48"/>
      <c r="AG182" s="48"/>
      <c r="AK182" s="6"/>
      <c r="AL182" s="6"/>
      <c r="AM182" s="6"/>
      <c r="AN182" s="6"/>
      <c r="AO182" s="6"/>
      <c r="AP182" s="6"/>
      <c r="AQ182" s="6"/>
      <c r="AR182" s="6"/>
      <c r="AS182" s="6"/>
      <c r="AT182" s="6"/>
      <c r="AU182" s="6"/>
      <c r="AV182" s="6"/>
      <c r="AW182" s="6"/>
      <c r="AX182" s="6"/>
      <c r="AY182" s="6"/>
      <c r="AZ182" s="6"/>
      <c r="BA182" s="6"/>
      <c r="BB182" s="6"/>
      <c r="BC182" s="6"/>
      <c r="BD182" s="6"/>
      <c r="BE182" s="6"/>
      <c r="BF182" s="6"/>
      <c r="BG182" s="6"/>
      <c r="BH182" s="6"/>
      <c r="BI182" s="6"/>
      <c r="BJ182" s="6"/>
      <c r="BK182" s="7"/>
      <c r="BL182" s="48"/>
      <c r="BM182" s="48"/>
      <c r="BN182" s="48"/>
    </row>
    <row r="183" spans="4:66"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  <c r="AC183" s="6"/>
      <c r="AD183" s="7"/>
      <c r="AE183" s="48"/>
      <c r="AF183" s="48"/>
      <c r="AG183" s="48"/>
      <c r="AK183" s="6"/>
      <c r="AL183" s="6"/>
      <c r="AM183" s="6"/>
      <c r="AN183" s="6"/>
      <c r="AO183" s="6"/>
      <c r="AP183" s="6"/>
      <c r="AQ183" s="6"/>
      <c r="AR183" s="6"/>
      <c r="AS183" s="6"/>
      <c r="AT183" s="6"/>
      <c r="AU183" s="6"/>
      <c r="AV183" s="6"/>
      <c r="AW183" s="6"/>
      <c r="AX183" s="6"/>
      <c r="AY183" s="6"/>
      <c r="AZ183" s="6"/>
      <c r="BA183" s="6"/>
      <c r="BB183" s="6"/>
      <c r="BC183" s="6"/>
      <c r="BD183" s="6"/>
      <c r="BE183" s="6"/>
      <c r="BF183" s="6"/>
      <c r="BG183" s="6"/>
      <c r="BH183" s="6"/>
      <c r="BI183" s="6"/>
      <c r="BJ183" s="6"/>
      <c r="BK183" s="7"/>
      <c r="BL183" s="48"/>
      <c r="BM183" s="48"/>
      <c r="BN183" s="48"/>
    </row>
    <row r="184" spans="4:66"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  <c r="AC184" s="6"/>
      <c r="AD184" s="7"/>
      <c r="AE184" s="48"/>
      <c r="AF184" s="48"/>
      <c r="AG184" s="48"/>
      <c r="AK184" s="6"/>
      <c r="AL184" s="6"/>
      <c r="AM184" s="6"/>
      <c r="AN184" s="6"/>
      <c r="AO184" s="6"/>
      <c r="AP184" s="6"/>
      <c r="AQ184" s="6"/>
      <c r="AR184" s="6"/>
      <c r="AS184" s="6"/>
      <c r="AT184" s="6"/>
      <c r="AU184" s="6"/>
      <c r="AV184" s="6"/>
      <c r="AW184" s="6"/>
      <c r="AX184" s="6"/>
      <c r="AY184" s="6"/>
      <c r="AZ184" s="6"/>
      <c r="BA184" s="6"/>
      <c r="BB184" s="6"/>
      <c r="BC184" s="6"/>
      <c r="BD184" s="6"/>
      <c r="BE184" s="6"/>
      <c r="BF184" s="6"/>
      <c r="BG184" s="6"/>
      <c r="BH184" s="6"/>
      <c r="BI184" s="6"/>
      <c r="BJ184" s="6"/>
      <c r="BK184" s="7"/>
      <c r="BL184" s="48"/>
      <c r="BM184" s="48"/>
      <c r="BN184" s="48"/>
    </row>
    <row r="185" spans="4:66"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  <c r="AC185" s="6"/>
      <c r="AD185" s="7"/>
      <c r="AE185" s="48"/>
      <c r="AF185" s="48"/>
      <c r="AG185" s="48"/>
      <c r="AK185" s="6"/>
      <c r="AL185" s="6"/>
      <c r="AM185" s="6"/>
      <c r="AN185" s="6"/>
      <c r="AO185" s="6"/>
      <c r="AP185" s="6"/>
      <c r="AQ185" s="6"/>
      <c r="AR185" s="6"/>
      <c r="AS185" s="6"/>
      <c r="AT185" s="6"/>
      <c r="AU185" s="6"/>
      <c r="AV185" s="6"/>
      <c r="AW185" s="6"/>
      <c r="AX185" s="6"/>
      <c r="AY185" s="6"/>
      <c r="AZ185" s="6"/>
      <c r="BA185" s="6"/>
      <c r="BB185" s="6"/>
      <c r="BC185" s="6"/>
      <c r="BD185" s="6"/>
      <c r="BE185" s="6"/>
      <c r="BF185" s="6"/>
      <c r="BG185" s="6"/>
      <c r="BH185" s="6"/>
      <c r="BI185" s="6"/>
      <c r="BJ185" s="6"/>
      <c r="BK185" s="7"/>
      <c r="BL185" s="48"/>
      <c r="BM185" s="48"/>
      <c r="BN185" s="48"/>
    </row>
    <row r="186" spans="4:66"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  <c r="AC186" s="6"/>
      <c r="AD186" s="7"/>
      <c r="AE186" s="48"/>
      <c r="AF186" s="48"/>
      <c r="AG186" s="48"/>
      <c r="AK186" s="6"/>
      <c r="AL186" s="6"/>
      <c r="AM186" s="6"/>
      <c r="AN186" s="6"/>
      <c r="AO186" s="6"/>
      <c r="AP186" s="6"/>
      <c r="AQ186" s="6"/>
      <c r="AR186" s="6"/>
      <c r="AS186" s="6"/>
      <c r="AT186" s="6"/>
      <c r="AU186" s="6"/>
      <c r="AV186" s="6"/>
      <c r="AW186" s="6"/>
      <c r="AX186" s="6"/>
      <c r="AY186" s="6"/>
      <c r="AZ186" s="6"/>
      <c r="BA186" s="6"/>
      <c r="BB186" s="6"/>
      <c r="BC186" s="6"/>
      <c r="BD186" s="6"/>
      <c r="BE186" s="6"/>
      <c r="BF186" s="6"/>
      <c r="BG186" s="6"/>
      <c r="BH186" s="6"/>
      <c r="BI186" s="6"/>
      <c r="BJ186" s="6"/>
      <c r="BK186" s="7"/>
      <c r="BL186" s="48"/>
      <c r="BM186" s="48"/>
      <c r="BN186" s="48"/>
    </row>
    <row r="187" spans="4:66"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  <c r="AC187" s="6"/>
      <c r="AD187" s="7"/>
      <c r="AE187" s="48"/>
      <c r="AF187" s="48"/>
      <c r="AG187" s="48"/>
      <c r="AK187" s="6"/>
      <c r="AL187" s="6"/>
      <c r="AM187" s="6"/>
      <c r="AN187" s="6"/>
      <c r="AO187" s="6"/>
      <c r="AP187" s="6"/>
      <c r="AQ187" s="6"/>
      <c r="AR187" s="6"/>
      <c r="AS187" s="6"/>
      <c r="AT187" s="6"/>
      <c r="AU187" s="6"/>
      <c r="AV187" s="6"/>
      <c r="AW187" s="6"/>
      <c r="AX187" s="6"/>
      <c r="AY187" s="6"/>
      <c r="AZ187" s="6"/>
      <c r="BA187" s="6"/>
      <c r="BB187" s="6"/>
      <c r="BC187" s="6"/>
      <c r="BD187" s="6"/>
      <c r="BE187" s="6"/>
      <c r="BF187" s="6"/>
      <c r="BG187" s="6"/>
      <c r="BH187" s="6"/>
      <c r="BI187" s="6"/>
      <c r="BJ187" s="6"/>
      <c r="BK187" s="7"/>
      <c r="BL187" s="48"/>
      <c r="BM187" s="48"/>
      <c r="BN187" s="48"/>
    </row>
    <row r="188" spans="4:66"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  <c r="AC188" s="6"/>
      <c r="AD188" s="7"/>
      <c r="AE188" s="48"/>
      <c r="AF188" s="48"/>
      <c r="AG188" s="48"/>
      <c r="AK188" s="6"/>
      <c r="AL188" s="6"/>
      <c r="AM188" s="6"/>
      <c r="AN188" s="6"/>
      <c r="AO188" s="6"/>
      <c r="AP188" s="6"/>
      <c r="AQ188" s="6"/>
      <c r="AR188" s="6"/>
      <c r="AS188" s="6"/>
      <c r="AT188" s="6"/>
      <c r="AU188" s="6"/>
      <c r="AV188" s="6"/>
      <c r="AW188" s="6"/>
      <c r="AX188" s="6"/>
      <c r="AY188" s="6"/>
      <c r="AZ188" s="6"/>
      <c r="BA188" s="6"/>
      <c r="BB188" s="6"/>
      <c r="BC188" s="6"/>
      <c r="BD188" s="6"/>
      <c r="BE188" s="6"/>
      <c r="BF188" s="6"/>
      <c r="BG188" s="6"/>
      <c r="BH188" s="6"/>
      <c r="BI188" s="6"/>
      <c r="BJ188" s="6"/>
      <c r="BK188" s="7"/>
      <c r="BL188" s="48"/>
      <c r="BM188" s="48"/>
      <c r="BN188" s="48"/>
    </row>
    <row r="189" spans="4:66"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  <c r="AC189" s="6"/>
      <c r="AD189" s="7"/>
      <c r="AE189" s="48"/>
      <c r="AF189" s="48"/>
      <c r="AG189" s="48"/>
      <c r="AK189" s="6"/>
      <c r="AL189" s="6"/>
      <c r="AM189" s="6"/>
      <c r="AN189" s="6"/>
      <c r="AO189" s="6"/>
      <c r="AP189" s="6"/>
      <c r="AQ189" s="6"/>
      <c r="AR189" s="6"/>
      <c r="AS189" s="6"/>
      <c r="AT189" s="6"/>
      <c r="AU189" s="6"/>
      <c r="AV189" s="6"/>
      <c r="AW189" s="6"/>
      <c r="AX189" s="6"/>
      <c r="AY189" s="6"/>
      <c r="AZ189" s="6"/>
      <c r="BA189" s="6"/>
      <c r="BB189" s="6"/>
      <c r="BC189" s="6"/>
      <c r="BD189" s="6"/>
      <c r="BE189" s="6"/>
      <c r="BF189" s="6"/>
      <c r="BG189" s="6"/>
      <c r="BH189" s="6"/>
      <c r="BI189" s="6"/>
      <c r="BJ189" s="6"/>
      <c r="BK189" s="7"/>
      <c r="BL189" s="48"/>
      <c r="BM189" s="48"/>
      <c r="BN189" s="48"/>
    </row>
    <row r="190" spans="4:66"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  <c r="AC190" s="6"/>
      <c r="AD190" s="7"/>
      <c r="AE190" s="48"/>
      <c r="AF190" s="48"/>
      <c r="AG190" s="48"/>
      <c r="AK190" s="6"/>
      <c r="AL190" s="6"/>
      <c r="AM190" s="6"/>
      <c r="AN190" s="6"/>
      <c r="AO190" s="6"/>
      <c r="AP190" s="6"/>
      <c r="AQ190" s="6"/>
      <c r="AR190" s="6"/>
      <c r="AS190" s="6"/>
      <c r="AT190" s="6"/>
      <c r="AU190" s="6"/>
      <c r="AV190" s="6"/>
      <c r="AW190" s="6"/>
      <c r="AX190" s="6"/>
      <c r="AY190" s="6"/>
      <c r="AZ190" s="6"/>
      <c r="BA190" s="6"/>
      <c r="BB190" s="6"/>
      <c r="BC190" s="6"/>
      <c r="BD190" s="6"/>
      <c r="BE190" s="6"/>
      <c r="BF190" s="6"/>
      <c r="BG190" s="6"/>
      <c r="BH190" s="6"/>
      <c r="BI190" s="6"/>
      <c r="BJ190" s="6"/>
      <c r="BK190" s="7"/>
      <c r="BL190" s="48"/>
      <c r="BM190" s="48"/>
      <c r="BN190" s="48"/>
    </row>
    <row r="191" spans="4:66"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  <c r="AC191" s="6"/>
      <c r="AD191" s="7"/>
      <c r="AE191" s="48"/>
      <c r="AF191" s="48"/>
      <c r="AG191" s="48"/>
      <c r="AK191" s="6"/>
      <c r="AL191" s="6"/>
      <c r="AM191" s="6"/>
      <c r="AN191" s="6"/>
      <c r="AO191" s="6"/>
      <c r="AP191" s="6"/>
      <c r="AQ191" s="6"/>
      <c r="AR191" s="6"/>
      <c r="AS191" s="6"/>
      <c r="AT191" s="6"/>
      <c r="AU191" s="6"/>
      <c r="AV191" s="6"/>
      <c r="AW191" s="6"/>
      <c r="AX191" s="6"/>
      <c r="AY191" s="6"/>
      <c r="AZ191" s="6"/>
      <c r="BA191" s="6"/>
      <c r="BB191" s="6"/>
      <c r="BC191" s="6"/>
      <c r="BD191" s="6"/>
      <c r="BE191" s="6"/>
      <c r="BF191" s="6"/>
      <c r="BG191" s="6"/>
      <c r="BH191" s="6"/>
      <c r="BI191" s="6"/>
      <c r="BJ191" s="6"/>
      <c r="BK191" s="7"/>
      <c r="BL191" s="48"/>
      <c r="BM191" s="48"/>
      <c r="BN191" s="48"/>
    </row>
    <row r="192" spans="4:66"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  <c r="AC192" s="6"/>
      <c r="AD192" s="7"/>
      <c r="AE192" s="48"/>
      <c r="AF192" s="48"/>
      <c r="AG192" s="48"/>
      <c r="AK192" s="6"/>
      <c r="AL192" s="6"/>
      <c r="AM192" s="6"/>
      <c r="AN192" s="6"/>
      <c r="AO192" s="6"/>
      <c r="AP192" s="6"/>
      <c r="AQ192" s="6"/>
      <c r="AR192" s="6"/>
      <c r="AS192" s="6"/>
      <c r="AT192" s="6"/>
      <c r="AU192" s="6"/>
      <c r="AV192" s="6"/>
      <c r="AW192" s="6"/>
      <c r="AX192" s="6"/>
      <c r="AY192" s="6"/>
      <c r="AZ192" s="6"/>
      <c r="BA192" s="6"/>
      <c r="BB192" s="6"/>
      <c r="BC192" s="6"/>
      <c r="BD192" s="6"/>
      <c r="BE192" s="6"/>
      <c r="BF192" s="6"/>
      <c r="BG192" s="6"/>
      <c r="BH192" s="6"/>
      <c r="BI192" s="6"/>
      <c r="BJ192" s="6"/>
      <c r="BK192" s="7"/>
      <c r="BL192" s="48"/>
      <c r="BM192" s="48"/>
      <c r="BN192" s="48"/>
    </row>
    <row r="193" spans="4:66"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  <c r="AC193" s="6"/>
      <c r="AD193" s="7"/>
      <c r="AE193" s="48"/>
      <c r="AF193" s="48"/>
      <c r="AG193" s="48"/>
      <c r="AK193" s="6"/>
      <c r="AL193" s="6"/>
      <c r="AM193" s="6"/>
      <c r="AN193" s="6"/>
      <c r="AO193" s="6"/>
      <c r="AP193" s="6"/>
      <c r="AQ193" s="6"/>
      <c r="AR193" s="6"/>
      <c r="AS193" s="6"/>
      <c r="AT193" s="6"/>
      <c r="AU193" s="6"/>
      <c r="AV193" s="6"/>
      <c r="AW193" s="6"/>
      <c r="AX193" s="6"/>
      <c r="AY193" s="6"/>
      <c r="AZ193" s="6"/>
      <c r="BA193" s="6"/>
      <c r="BB193" s="6"/>
      <c r="BC193" s="6"/>
      <c r="BD193" s="6"/>
      <c r="BE193" s="6"/>
      <c r="BF193" s="6"/>
      <c r="BG193" s="6"/>
      <c r="BH193" s="6"/>
      <c r="BI193" s="6"/>
      <c r="BJ193" s="6"/>
      <c r="BK193" s="7"/>
      <c r="BL193" s="48"/>
      <c r="BM193" s="48"/>
      <c r="BN193" s="48"/>
    </row>
    <row r="194" spans="4:66"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  <c r="AC194" s="6"/>
      <c r="AD194" s="7"/>
      <c r="AE194" s="48"/>
      <c r="AF194" s="48"/>
      <c r="AG194" s="48"/>
      <c r="AK194" s="6"/>
      <c r="AL194" s="6"/>
      <c r="AM194" s="6"/>
      <c r="AN194" s="6"/>
      <c r="AO194" s="6"/>
      <c r="AP194" s="6"/>
      <c r="AQ194" s="6"/>
      <c r="AR194" s="6"/>
      <c r="AS194" s="6"/>
      <c r="AT194" s="6"/>
      <c r="AU194" s="6"/>
      <c r="AV194" s="6"/>
      <c r="AW194" s="6"/>
      <c r="AX194" s="6"/>
      <c r="AY194" s="6"/>
      <c r="AZ194" s="6"/>
      <c r="BA194" s="6"/>
      <c r="BB194" s="6"/>
      <c r="BC194" s="6"/>
      <c r="BD194" s="6"/>
      <c r="BE194" s="6"/>
      <c r="BF194" s="6"/>
      <c r="BG194" s="6"/>
      <c r="BH194" s="6"/>
      <c r="BI194" s="6"/>
      <c r="BJ194" s="6"/>
      <c r="BK194" s="7"/>
      <c r="BL194" s="48"/>
      <c r="BM194" s="48"/>
      <c r="BN194" s="48"/>
    </row>
    <row r="195" spans="4:66"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  <c r="AC195" s="6"/>
      <c r="AD195" s="7"/>
      <c r="AE195" s="48"/>
      <c r="AF195" s="48"/>
      <c r="AG195" s="48"/>
      <c r="AK195" s="6"/>
      <c r="AL195" s="6"/>
      <c r="AM195" s="6"/>
      <c r="AN195" s="6"/>
      <c r="AO195" s="6"/>
      <c r="AP195" s="6"/>
      <c r="AQ195" s="6"/>
      <c r="AR195" s="6"/>
      <c r="AS195" s="6"/>
      <c r="AT195" s="6"/>
      <c r="AU195" s="6"/>
      <c r="AV195" s="6"/>
      <c r="AW195" s="6"/>
      <c r="AX195" s="6"/>
      <c r="AY195" s="6"/>
      <c r="AZ195" s="6"/>
      <c r="BA195" s="6"/>
      <c r="BB195" s="6"/>
      <c r="BC195" s="6"/>
      <c r="BD195" s="6"/>
      <c r="BE195" s="6"/>
      <c r="BF195" s="6"/>
      <c r="BG195" s="6"/>
      <c r="BH195" s="6"/>
      <c r="BI195" s="6"/>
      <c r="BJ195" s="6"/>
      <c r="BK195" s="7"/>
      <c r="BL195" s="48"/>
      <c r="BM195" s="48"/>
      <c r="BN195" s="48"/>
    </row>
    <row r="196" spans="4:66"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  <c r="AC196" s="6"/>
      <c r="AD196" s="7"/>
      <c r="AE196" s="48"/>
      <c r="AF196" s="48"/>
      <c r="AG196" s="48"/>
      <c r="AK196" s="6"/>
      <c r="AL196" s="6"/>
      <c r="AM196" s="6"/>
      <c r="AN196" s="6"/>
      <c r="AO196" s="6"/>
      <c r="AP196" s="6"/>
      <c r="AQ196" s="6"/>
      <c r="AR196" s="6"/>
      <c r="AS196" s="6"/>
      <c r="AT196" s="6"/>
      <c r="AU196" s="6"/>
      <c r="AV196" s="6"/>
      <c r="AW196" s="6"/>
      <c r="AX196" s="6"/>
      <c r="AY196" s="6"/>
      <c r="AZ196" s="6"/>
      <c r="BA196" s="6"/>
      <c r="BB196" s="6"/>
      <c r="BC196" s="6"/>
      <c r="BD196" s="6"/>
      <c r="BE196" s="6"/>
      <c r="BF196" s="6"/>
      <c r="BG196" s="6"/>
      <c r="BH196" s="6"/>
      <c r="BI196" s="6"/>
      <c r="BJ196" s="6"/>
      <c r="BK196" s="7"/>
      <c r="BL196" s="48"/>
      <c r="BM196" s="48"/>
      <c r="BN196" s="48"/>
    </row>
    <row r="197" spans="4:66"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  <c r="AC197" s="6"/>
      <c r="AD197" s="7"/>
      <c r="AE197" s="48"/>
      <c r="AF197" s="48"/>
      <c r="AG197" s="48"/>
      <c r="AK197" s="6"/>
      <c r="AL197" s="6"/>
      <c r="AM197" s="6"/>
      <c r="AN197" s="6"/>
      <c r="AO197" s="6"/>
      <c r="AP197" s="6"/>
      <c r="AQ197" s="6"/>
      <c r="AR197" s="6"/>
      <c r="AS197" s="6"/>
      <c r="AT197" s="6"/>
      <c r="AU197" s="6"/>
      <c r="AV197" s="6"/>
      <c r="AW197" s="6"/>
      <c r="AX197" s="6"/>
      <c r="AY197" s="6"/>
      <c r="AZ197" s="6"/>
      <c r="BA197" s="6"/>
      <c r="BB197" s="6"/>
      <c r="BC197" s="6"/>
      <c r="BD197" s="6"/>
      <c r="BE197" s="6"/>
      <c r="BF197" s="6"/>
      <c r="BG197" s="6"/>
      <c r="BH197" s="6"/>
      <c r="BI197" s="6"/>
      <c r="BJ197" s="6"/>
      <c r="BK197" s="7"/>
      <c r="BL197" s="48"/>
      <c r="BM197" s="48"/>
      <c r="BN197" s="48"/>
    </row>
    <row r="198" spans="4:66"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  <c r="AC198" s="6"/>
      <c r="AD198" s="7"/>
      <c r="AE198" s="48"/>
      <c r="AF198" s="48"/>
      <c r="AG198" s="48"/>
      <c r="AK198" s="6"/>
      <c r="AL198" s="6"/>
      <c r="AM198" s="6"/>
      <c r="AN198" s="6"/>
      <c r="AO198" s="6"/>
      <c r="AP198" s="6"/>
      <c r="AQ198" s="6"/>
      <c r="AR198" s="6"/>
      <c r="AS198" s="6"/>
      <c r="AT198" s="6"/>
      <c r="AU198" s="6"/>
      <c r="AV198" s="6"/>
      <c r="AW198" s="6"/>
      <c r="AX198" s="6"/>
      <c r="AY198" s="6"/>
      <c r="AZ198" s="6"/>
      <c r="BA198" s="6"/>
      <c r="BB198" s="6"/>
      <c r="BC198" s="6"/>
      <c r="BD198" s="6"/>
      <c r="BE198" s="6"/>
      <c r="BF198" s="6"/>
      <c r="BG198" s="6"/>
      <c r="BH198" s="6"/>
      <c r="BI198" s="6"/>
      <c r="BJ198" s="6"/>
      <c r="BK198" s="7"/>
      <c r="BL198" s="48"/>
      <c r="BM198" s="48"/>
      <c r="BN198" s="48"/>
    </row>
    <row r="199" spans="4:66"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  <c r="AC199" s="6"/>
      <c r="AD199" s="7"/>
      <c r="AE199" s="48"/>
      <c r="AF199" s="48"/>
      <c r="AG199" s="48"/>
      <c r="AK199" s="6"/>
      <c r="AL199" s="6"/>
      <c r="AM199" s="6"/>
      <c r="AN199" s="6"/>
      <c r="AO199" s="6"/>
      <c r="AP199" s="6"/>
      <c r="AQ199" s="6"/>
      <c r="AR199" s="6"/>
      <c r="AS199" s="6"/>
      <c r="AT199" s="6"/>
      <c r="AU199" s="6"/>
      <c r="AV199" s="6"/>
      <c r="AW199" s="6"/>
      <c r="AX199" s="6"/>
      <c r="AY199" s="6"/>
      <c r="AZ199" s="6"/>
      <c r="BA199" s="6"/>
      <c r="BB199" s="6"/>
      <c r="BC199" s="6"/>
      <c r="BD199" s="6"/>
      <c r="BE199" s="6"/>
      <c r="BF199" s="6"/>
      <c r="BG199" s="6"/>
      <c r="BH199" s="6"/>
      <c r="BI199" s="6"/>
      <c r="BJ199" s="6"/>
      <c r="BK199" s="7"/>
      <c r="BL199" s="48"/>
      <c r="BM199" s="48"/>
      <c r="BN199" s="48"/>
    </row>
    <row r="200" spans="4:66"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  <c r="AC200" s="6"/>
      <c r="AD200" s="7"/>
      <c r="AE200" s="48"/>
      <c r="AF200" s="48"/>
      <c r="AG200" s="48"/>
      <c r="AK200" s="6"/>
      <c r="AL200" s="6"/>
      <c r="AM200" s="6"/>
      <c r="AN200" s="6"/>
      <c r="AO200" s="6"/>
      <c r="AP200" s="6"/>
      <c r="AQ200" s="6"/>
      <c r="AR200" s="6"/>
      <c r="AS200" s="6"/>
      <c r="AT200" s="6"/>
      <c r="AU200" s="6"/>
      <c r="AV200" s="6"/>
      <c r="AW200" s="6"/>
      <c r="AX200" s="6"/>
      <c r="AY200" s="6"/>
      <c r="AZ200" s="6"/>
      <c r="BA200" s="6"/>
      <c r="BB200" s="6"/>
      <c r="BC200" s="6"/>
      <c r="BD200" s="6"/>
      <c r="BE200" s="6"/>
      <c r="BF200" s="6"/>
      <c r="BG200" s="6"/>
      <c r="BH200" s="6"/>
      <c r="BI200" s="6"/>
      <c r="BJ200" s="6"/>
      <c r="BK200" s="7"/>
      <c r="BL200" s="48"/>
      <c r="BM200" s="48"/>
      <c r="BN200" s="48"/>
    </row>
    <row r="201" spans="4:66"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  <c r="AC201" s="6"/>
      <c r="AD201" s="7"/>
      <c r="AE201" s="48"/>
      <c r="AF201" s="48"/>
      <c r="AG201" s="48"/>
      <c r="AK201" s="6"/>
      <c r="AL201" s="6"/>
      <c r="AM201" s="6"/>
      <c r="AN201" s="6"/>
      <c r="AO201" s="6"/>
      <c r="AP201" s="6"/>
      <c r="AQ201" s="6"/>
      <c r="AR201" s="6"/>
      <c r="AS201" s="6"/>
      <c r="AT201" s="6"/>
      <c r="AU201" s="6"/>
      <c r="AV201" s="6"/>
      <c r="AW201" s="6"/>
      <c r="AX201" s="6"/>
      <c r="AY201" s="6"/>
      <c r="AZ201" s="6"/>
      <c r="BA201" s="6"/>
      <c r="BB201" s="6"/>
      <c r="BC201" s="6"/>
      <c r="BD201" s="6"/>
      <c r="BE201" s="6"/>
      <c r="BF201" s="6"/>
      <c r="BG201" s="6"/>
      <c r="BH201" s="6"/>
      <c r="BI201" s="6"/>
      <c r="BJ201" s="6"/>
      <c r="BK201" s="7"/>
      <c r="BL201" s="48"/>
      <c r="BM201" s="48"/>
      <c r="BN201" s="48"/>
    </row>
    <row r="202" spans="4:66"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  <c r="AC202" s="6"/>
      <c r="AD202" s="7"/>
      <c r="AE202" s="48"/>
      <c r="AF202" s="48"/>
      <c r="AG202" s="48"/>
      <c r="AK202" s="6"/>
      <c r="AL202" s="6"/>
      <c r="AM202" s="6"/>
      <c r="AN202" s="6"/>
      <c r="AO202" s="6"/>
      <c r="AP202" s="6"/>
      <c r="AQ202" s="6"/>
      <c r="AR202" s="6"/>
      <c r="AS202" s="6"/>
      <c r="AT202" s="6"/>
      <c r="AU202" s="6"/>
      <c r="AV202" s="6"/>
      <c r="AW202" s="6"/>
      <c r="AX202" s="6"/>
      <c r="AY202" s="6"/>
      <c r="AZ202" s="6"/>
      <c r="BA202" s="6"/>
      <c r="BB202" s="6"/>
      <c r="BC202" s="6"/>
      <c r="BD202" s="6"/>
      <c r="BE202" s="6"/>
      <c r="BF202" s="6"/>
      <c r="BG202" s="6"/>
      <c r="BH202" s="6"/>
      <c r="BI202" s="6"/>
      <c r="BJ202" s="6"/>
      <c r="BK202" s="7"/>
      <c r="BL202" s="48"/>
      <c r="BM202" s="48"/>
      <c r="BN202" s="48"/>
    </row>
    <row r="203" spans="4:66"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  <c r="AC203" s="6"/>
      <c r="AD203" s="7"/>
      <c r="AE203" s="48"/>
      <c r="AF203" s="48"/>
      <c r="AG203" s="48"/>
      <c r="AK203" s="6"/>
      <c r="AL203" s="6"/>
      <c r="AM203" s="6"/>
      <c r="AN203" s="6"/>
      <c r="AO203" s="6"/>
      <c r="AP203" s="6"/>
      <c r="AQ203" s="6"/>
      <c r="AR203" s="6"/>
      <c r="AS203" s="6"/>
      <c r="AT203" s="6"/>
      <c r="AU203" s="6"/>
      <c r="AV203" s="6"/>
      <c r="AW203" s="6"/>
      <c r="AX203" s="6"/>
      <c r="AY203" s="6"/>
      <c r="AZ203" s="6"/>
      <c r="BA203" s="6"/>
      <c r="BB203" s="6"/>
      <c r="BC203" s="6"/>
      <c r="BD203" s="6"/>
      <c r="BE203" s="6"/>
      <c r="BF203" s="6"/>
      <c r="BG203" s="6"/>
      <c r="BH203" s="6"/>
      <c r="BI203" s="6"/>
      <c r="BJ203" s="6"/>
      <c r="BK203" s="7"/>
      <c r="BL203" s="48"/>
      <c r="BM203" s="48"/>
      <c r="BN203" s="48"/>
    </row>
    <row r="204" spans="4:66"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  <c r="AC204" s="6"/>
      <c r="AD204" s="7"/>
      <c r="AE204" s="48"/>
      <c r="AF204" s="48"/>
      <c r="AG204" s="48"/>
      <c r="AK204" s="6"/>
      <c r="AL204" s="6"/>
      <c r="AM204" s="6"/>
      <c r="AN204" s="6"/>
      <c r="AO204" s="6"/>
      <c r="AP204" s="6"/>
      <c r="AQ204" s="6"/>
      <c r="AR204" s="6"/>
      <c r="AS204" s="6"/>
      <c r="AT204" s="6"/>
      <c r="AU204" s="6"/>
      <c r="AV204" s="6"/>
      <c r="AW204" s="6"/>
      <c r="AX204" s="6"/>
      <c r="AY204" s="6"/>
      <c r="AZ204" s="6"/>
      <c r="BA204" s="6"/>
      <c r="BB204" s="6"/>
      <c r="BC204" s="6"/>
      <c r="BD204" s="6"/>
      <c r="BE204" s="6"/>
      <c r="BF204" s="6"/>
      <c r="BG204" s="6"/>
      <c r="BH204" s="6"/>
      <c r="BI204" s="6"/>
      <c r="BJ204" s="6"/>
      <c r="BK204" s="7"/>
      <c r="BL204" s="48"/>
      <c r="BM204" s="48"/>
      <c r="BN204" s="48"/>
    </row>
    <row r="205" spans="4:66"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  <c r="AC205" s="6"/>
      <c r="AD205" s="7"/>
      <c r="AE205" s="48"/>
      <c r="AF205" s="48"/>
      <c r="AG205" s="48"/>
      <c r="AK205" s="6"/>
      <c r="AL205" s="6"/>
      <c r="AM205" s="6"/>
      <c r="AN205" s="6"/>
      <c r="AO205" s="6"/>
      <c r="AP205" s="6"/>
      <c r="AQ205" s="6"/>
      <c r="AR205" s="6"/>
      <c r="AS205" s="6"/>
      <c r="AT205" s="6"/>
      <c r="AU205" s="6"/>
      <c r="AV205" s="6"/>
      <c r="AW205" s="6"/>
      <c r="AX205" s="6"/>
      <c r="AY205" s="6"/>
      <c r="AZ205" s="6"/>
      <c r="BA205" s="6"/>
      <c r="BB205" s="6"/>
      <c r="BC205" s="6"/>
      <c r="BD205" s="6"/>
      <c r="BE205" s="6"/>
      <c r="BF205" s="6"/>
      <c r="BG205" s="6"/>
      <c r="BH205" s="6"/>
      <c r="BI205" s="6"/>
      <c r="BJ205" s="6"/>
      <c r="BK205" s="7"/>
      <c r="BL205" s="48"/>
      <c r="BM205" s="48"/>
      <c r="BN205" s="48"/>
    </row>
    <row r="206" spans="4:66"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  <c r="AC206" s="6"/>
      <c r="AD206" s="7"/>
      <c r="AE206" s="48"/>
      <c r="AF206" s="48"/>
      <c r="AG206" s="48"/>
      <c r="AK206" s="6"/>
      <c r="AL206" s="6"/>
      <c r="AM206" s="6"/>
      <c r="AN206" s="6"/>
      <c r="AO206" s="6"/>
      <c r="AP206" s="6"/>
      <c r="AQ206" s="6"/>
      <c r="AR206" s="6"/>
      <c r="AS206" s="6"/>
      <c r="AT206" s="6"/>
      <c r="AU206" s="6"/>
      <c r="AV206" s="6"/>
      <c r="AW206" s="6"/>
      <c r="AX206" s="6"/>
      <c r="AY206" s="6"/>
      <c r="AZ206" s="6"/>
      <c r="BA206" s="6"/>
      <c r="BB206" s="6"/>
      <c r="BC206" s="6"/>
      <c r="BD206" s="6"/>
      <c r="BE206" s="6"/>
      <c r="BF206" s="6"/>
      <c r="BG206" s="6"/>
      <c r="BH206" s="6"/>
      <c r="BI206" s="6"/>
      <c r="BJ206" s="6"/>
      <c r="BK206" s="7"/>
      <c r="BL206" s="48"/>
      <c r="BM206" s="48"/>
      <c r="BN206" s="48"/>
    </row>
    <row r="207" spans="4:66"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  <c r="AC207" s="6"/>
      <c r="AD207" s="7"/>
      <c r="AE207" s="48"/>
      <c r="AF207" s="48"/>
      <c r="AG207" s="48"/>
      <c r="AK207" s="6"/>
      <c r="AL207" s="6"/>
      <c r="AM207" s="6"/>
      <c r="AN207" s="6"/>
      <c r="AO207" s="6"/>
      <c r="AP207" s="6"/>
      <c r="AQ207" s="6"/>
      <c r="AR207" s="6"/>
      <c r="AS207" s="6"/>
      <c r="AT207" s="6"/>
      <c r="AU207" s="6"/>
      <c r="AV207" s="6"/>
      <c r="AW207" s="6"/>
      <c r="AX207" s="6"/>
      <c r="AY207" s="6"/>
      <c r="AZ207" s="6"/>
      <c r="BA207" s="6"/>
      <c r="BB207" s="6"/>
      <c r="BC207" s="6"/>
      <c r="BD207" s="6"/>
      <c r="BE207" s="6"/>
      <c r="BF207" s="6"/>
      <c r="BG207" s="6"/>
      <c r="BH207" s="6"/>
      <c r="BI207" s="6"/>
      <c r="BJ207" s="6"/>
      <c r="BK207" s="7"/>
      <c r="BL207" s="48"/>
      <c r="BM207" s="48"/>
      <c r="BN207" s="48"/>
    </row>
    <row r="208" spans="4:66"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  <c r="AC208" s="6"/>
      <c r="AD208" s="7"/>
      <c r="AE208" s="48"/>
      <c r="AF208" s="48"/>
      <c r="AG208" s="48"/>
      <c r="AK208" s="6"/>
      <c r="AL208" s="6"/>
      <c r="AM208" s="6"/>
      <c r="AN208" s="6"/>
      <c r="AO208" s="6"/>
      <c r="AP208" s="6"/>
      <c r="AQ208" s="6"/>
      <c r="AR208" s="6"/>
      <c r="AS208" s="6"/>
      <c r="AT208" s="6"/>
      <c r="AU208" s="6"/>
      <c r="AV208" s="6"/>
      <c r="AW208" s="6"/>
      <c r="AX208" s="6"/>
      <c r="AY208" s="6"/>
      <c r="AZ208" s="6"/>
      <c r="BA208" s="6"/>
      <c r="BB208" s="6"/>
      <c r="BC208" s="6"/>
      <c r="BD208" s="6"/>
      <c r="BE208" s="6"/>
      <c r="BF208" s="6"/>
      <c r="BG208" s="6"/>
      <c r="BH208" s="6"/>
      <c r="BI208" s="6"/>
      <c r="BJ208" s="6"/>
      <c r="BK208" s="7"/>
      <c r="BL208" s="48"/>
      <c r="BM208" s="48"/>
      <c r="BN208" s="48"/>
    </row>
    <row r="209" spans="4:66"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  <c r="AC209" s="6"/>
      <c r="AD209" s="7"/>
      <c r="AE209" s="48"/>
      <c r="AF209" s="48"/>
      <c r="AG209" s="48"/>
      <c r="AK209" s="6"/>
      <c r="AL209" s="6"/>
      <c r="AM209" s="6"/>
      <c r="AN209" s="6"/>
      <c r="AO209" s="6"/>
      <c r="AP209" s="6"/>
      <c r="AQ209" s="6"/>
      <c r="AR209" s="6"/>
      <c r="AS209" s="6"/>
      <c r="AT209" s="6"/>
      <c r="AU209" s="6"/>
      <c r="AV209" s="6"/>
      <c r="AW209" s="6"/>
      <c r="AX209" s="6"/>
      <c r="AY209" s="6"/>
      <c r="AZ209" s="6"/>
      <c r="BA209" s="6"/>
      <c r="BB209" s="6"/>
      <c r="BC209" s="6"/>
      <c r="BD209" s="6"/>
      <c r="BE209" s="6"/>
      <c r="BF209" s="6"/>
      <c r="BG209" s="6"/>
      <c r="BH209" s="6"/>
      <c r="BI209" s="6"/>
      <c r="BJ209" s="6"/>
      <c r="BK209" s="7"/>
      <c r="BL209" s="48"/>
      <c r="BM209" s="48"/>
      <c r="BN209" s="48"/>
    </row>
    <row r="210" spans="4:66"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  <c r="AC210" s="6"/>
      <c r="AD210" s="7"/>
      <c r="AE210" s="48"/>
      <c r="AF210" s="48"/>
      <c r="AG210" s="48"/>
      <c r="AK210" s="6"/>
      <c r="AL210" s="6"/>
      <c r="AM210" s="6"/>
      <c r="AN210" s="6"/>
      <c r="AO210" s="6"/>
      <c r="AP210" s="6"/>
      <c r="AQ210" s="6"/>
      <c r="AR210" s="6"/>
      <c r="AS210" s="6"/>
      <c r="AT210" s="6"/>
      <c r="AU210" s="6"/>
      <c r="AV210" s="6"/>
      <c r="AW210" s="6"/>
      <c r="AX210" s="6"/>
      <c r="AY210" s="6"/>
      <c r="AZ210" s="6"/>
      <c r="BA210" s="6"/>
      <c r="BB210" s="6"/>
      <c r="BC210" s="6"/>
      <c r="BD210" s="6"/>
      <c r="BE210" s="6"/>
      <c r="BF210" s="6"/>
      <c r="BG210" s="6"/>
      <c r="BH210" s="6"/>
      <c r="BI210" s="6"/>
      <c r="BJ210" s="6"/>
      <c r="BK210" s="7"/>
      <c r="BL210" s="48"/>
      <c r="BM210" s="48"/>
      <c r="BN210" s="48"/>
    </row>
    <row r="211" spans="4:66"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  <c r="AC211" s="6"/>
      <c r="AD211" s="7"/>
      <c r="AE211" s="48"/>
      <c r="AF211" s="48"/>
      <c r="AG211" s="48"/>
      <c r="AK211" s="6"/>
      <c r="AL211" s="6"/>
      <c r="AM211" s="6"/>
      <c r="AN211" s="6"/>
      <c r="AO211" s="6"/>
      <c r="AP211" s="6"/>
      <c r="AQ211" s="6"/>
      <c r="AR211" s="6"/>
      <c r="AS211" s="6"/>
      <c r="AT211" s="6"/>
      <c r="AU211" s="6"/>
      <c r="AV211" s="6"/>
      <c r="AW211" s="6"/>
      <c r="AX211" s="6"/>
      <c r="AY211" s="6"/>
      <c r="AZ211" s="6"/>
      <c r="BA211" s="6"/>
      <c r="BB211" s="6"/>
      <c r="BC211" s="6"/>
      <c r="BD211" s="6"/>
      <c r="BE211" s="6"/>
      <c r="BF211" s="6"/>
      <c r="BG211" s="6"/>
      <c r="BH211" s="6"/>
      <c r="BI211" s="6"/>
      <c r="BJ211" s="6"/>
      <c r="BK211" s="7"/>
      <c r="BL211" s="48"/>
      <c r="BM211" s="48"/>
      <c r="BN211" s="48"/>
    </row>
    <row r="212" spans="4:66"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  <c r="AC212" s="6"/>
      <c r="AD212" s="7"/>
      <c r="AE212" s="48"/>
      <c r="AF212" s="48"/>
      <c r="AG212" s="48"/>
      <c r="AK212" s="6"/>
      <c r="AL212" s="6"/>
      <c r="AM212" s="6"/>
      <c r="AN212" s="6"/>
      <c r="AO212" s="6"/>
      <c r="AP212" s="6"/>
      <c r="AQ212" s="6"/>
      <c r="AR212" s="6"/>
      <c r="AS212" s="6"/>
      <c r="AT212" s="6"/>
      <c r="AU212" s="6"/>
      <c r="AV212" s="6"/>
      <c r="AW212" s="6"/>
      <c r="AX212" s="6"/>
      <c r="AY212" s="6"/>
      <c r="AZ212" s="6"/>
      <c r="BA212" s="6"/>
      <c r="BB212" s="6"/>
      <c r="BC212" s="6"/>
      <c r="BD212" s="6"/>
      <c r="BE212" s="6"/>
      <c r="BF212" s="6"/>
      <c r="BG212" s="6"/>
      <c r="BH212" s="6"/>
      <c r="BI212" s="6"/>
      <c r="BJ212" s="6"/>
      <c r="BK212" s="7"/>
      <c r="BL212" s="48"/>
      <c r="BM212" s="48"/>
      <c r="BN212" s="48"/>
    </row>
    <row r="213" spans="4:66"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  <c r="AC213" s="6"/>
      <c r="AD213" s="7"/>
      <c r="AE213" s="48"/>
      <c r="AF213" s="48"/>
      <c r="AG213" s="48"/>
      <c r="AK213" s="6"/>
      <c r="AL213" s="6"/>
      <c r="AM213" s="6"/>
      <c r="AN213" s="6"/>
      <c r="AO213" s="6"/>
      <c r="AP213" s="6"/>
      <c r="AQ213" s="6"/>
      <c r="AR213" s="6"/>
      <c r="AS213" s="6"/>
      <c r="AT213" s="6"/>
      <c r="AU213" s="6"/>
      <c r="AV213" s="6"/>
      <c r="AW213" s="6"/>
      <c r="AX213" s="6"/>
      <c r="AY213" s="6"/>
      <c r="AZ213" s="6"/>
      <c r="BA213" s="6"/>
      <c r="BB213" s="6"/>
      <c r="BC213" s="6"/>
      <c r="BD213" s="6"/>
      <c r="BE213" s="6"/>
      <c r="BF213" s="6"/>
      <c r="BG213" s="6"/>
      <c r="BH213" s="6"/>
      <c r="BI213" s="6"/>
      <c r="BJ213" s="6"/>
      <c r="BK213" s="7"/>
      <c r="BL213" s="48"/>
      <c r="BM213" s="48"/>
      <c r="BN213" s="48"/>
    </row>
    <row r="214" spans="4:66"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  <c r="AC214" s="6"/>
      <c r="AD214" s="7"/>
      <c r="AE214" s="48"/>
      <c r="AF214" s="48"/>
      <c r="AG214" s="48"/>
      <c r="AK214" s="6"/>
      <c r="AL214" s="6"/>
      <c r="AM214" s="6"/>
      <c r="AN214" s="6"/>
      <c r="AO214" s="6"/>
      <c r="AP214" s="6"/>
      <c r="AQ214" s="6"/>
      <c r="AR214" s="6"/>
      <c r="AS214" s="6"/>
      <c r="AT214" s="6"/>
      <c r="AU214" s="6"/>
      <c r="AV214" s="6"/>
      <c r="AW214" s="6"/>
      <c r="AX214" s="6"/>
      <c r="AY214" s="6"/>
      <c r="AZ214" s="6"/>
      <c r="BA214" s="6"/>
      <c r="BB214" s="6"/>
      <c r="BC214" s="6"/>
      <c r="BD214" s="6"/>
      <c r="BE214" s="6"/>
      <c r="BF214" s="6"/>
      <c r="BG214" s="6"/>
      <c r="BH214" s="6"/>
      <c r="BI214" s="6"/>
      <c r="BJ214" s="6"/>
      <c r="BK214" s="7"/>
      <c r="BL214" s="48"/>
      <c r="BM214" s="48"/>
      <c r="BN214" s="48"/>
    </row>
    <row r="215" spans="4:66"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  <c r="AC215" s="6"/>
      <c r="AD215" s="7"/>
      <c r="AE215" s="48"/>
      <c r="AF215" s="48"/>
      <c r="AG215" s="48"/>
      <c r="AK215" s="6"/>
      <c r="AL215" s="6"/>
      <c r="AM215" s="6"/>
      <c r="AN215" s="6"/>
      <c r="AO215" s="6"/>
      <c r="AP215" s="6"/>
      <c r="AQ215" s="6"/>
      <c r="AR215" s="6"/>
      <c r="AS215" s="6"/>
      <c r="AT215" s="6"/>
      <c r="AU215" s="6"/>
      <c r="AV215" s="6"/>
      <c r="AW215" s="6"/>
      <c r="AX215" s="6"/>
      <c r="AY215" s="6"/>
      <c r="AZ215" s="6"/>
      <c r="BA215" s="6"/>
      <c r="BB215" s="6"/>
      <c r="BC215" s="6"/>
      <c r="BD215" s="6"/>
      <c r="BE215" s="6"/>
      <c r="BF215" s="6"/>
      <c r="BG215" s="6"/>
      <c r="BH215" s="6"/>
      <c r="BI215" s="6"/>
      <c r="BJ215" s="6"/>
      <c r="BK215" s="7"/>
      <c r="BL215" s="48"/>
      <c r="BM215" s="48"/>
      <c r="BN215" s="48"/>
    </row>
    <row r="216" spans="4:66"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  <c r="AC216" s="6"/>
      <c r="AD216" s="7"/>
      <c r="AE216" s="48"/>
      <c r="AF216" s="48"/>
      <c r="AG216" s="48"/>
      <c r="AK216" s="6"/>
      <c r="AL216" s="6"/>
      <c r="AM216" s="6"/>
      <c r="AN216" s="6"/>
      <c r="AO216" s="6"/>
      <c r="AP216" s="6"/>
      <c r="AQ216" s="6"/>
      <c r="AR216" s="6"/>
      <c r="AS216" s="6"/>
      <c r="AT216" s="6"/>
      <c r="AU216" s="6"/>
      <c r="AV216" s="6"/>
      <c r="AW216" s="6"/>
      <c r="AX216" s="6"/>
      <c r="AY216" s="6"/>
      <c r="AZ216" s="6"/>
      <c r="BA216" s="6"/>
      <c r="BB216" s="6"/>
      <c r="BC216" s="6"/>
      <c r="BD216" s="6"/>
      <c r="BE216" s="6"/>
      <c r="BF216" s="6"/>
      <c r="BG216" s="6"/>
      <c r="BH216" s="6"/>
      <c r="BI216" s="6"/>
      <c r="BJ216" s="6"/>
      <c r="BK216" s="7"/>
      <c r="BL216" s="48"/>
      <c r="BM216" s="48"/>
      <c r="BN216" s="48"/>
    </row>
    <row r="217" spans="4:66"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  <c r="AC217" s="6"/>
      <c r="AD217" s="7"/>
      <c r="AE217" s="48"/>
      <c r="AF217" s="48"/>
      <c r="AG217" s="48"/>
      <c r="AK217" s="6"/>
      <c r="AL217" s="6"/>
      <c r="AM217" s="6"/>
      <c r="AN217" s="6"/>
      <c r="AO217" s="6"/>
      <c r="AP217" s="6"/>
      <c r="AQ217" s="6"/>
      <c r="AR217" s="6"/>
      <c r="AS217" s="6"/>
      <c r="AT217" s="6"/>
      <c r="AU217" s="6"/>
      <c r="AV217" s="6"/>
      <c r="AW217" s="6"/>
      <c r="AX217" s="6"/>
      <c r="AY217" s="6"/>
      <c r="AZ217" s="6"/>
      <c r="BA217" s="6"/>
      <c r="BB217" s="6"/>
      <c r="BC217" s="6"/>
      <c r="BD217" s="6"/>
      <c r="BE217" s="6"/>
      <c r="BF217" s="6"/>
      <c r="BG217" s="6"/>
      <c r="BH217" s="6"/>
      <c r="BI217" s="6"/>
      <c r="BJ217" s="6"/>
      <c r="BK217" s="7"/>
      <c r="BL217" s="48"/>
      <c r="BM217" s="48"/>
      <c r="BN217" s="48"/>
    </row>
    <row r="218" spans="4:66"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  <c r="AC218" s="6"/>
      <c r="AD218" s="7"/>
      <c r="AE218" s="48"/>
      <c r="AF218" s="48"/>
      <c r="AG218" s="48"/>
      <c r="AK218" s="6"/>
      <c r="AL218" s="6"/>
      <c r="AM218" s="6"/>
      <c r="AN218" s="6"/>
      <c r="AO218" s="6"/>
      <c r="AP218" s="6"/>
      <c r="AQ218" s="6"/>
      <c r="AR218" s="6"/>
      <c r="AS218" s="6"/>
      <c r="AT218" s="6"/>
      <c r="AU218" s="6"/>
      <c r="AV218" s="6"/>
      <c r="AW218" s="6"/>
      <c r="AX218" s="6"/>
      <c r="AY218" s="6"/>
      <c r="AZ218" s="6"/>
      <c r="BA218" s="6"/>
      <c r="BB218" s="6"/>
      <c r="BC218" s="6"/>
      <c r="BD218" s="6"/>
      <c r="BE218" s="6"/>
      <c r="BF218" s="6"/>
      <c r="BG218" s="6"/>
      <c r="BH218" s="6"/>
      <c r="BI218" s="6"/>
      <c r="BJ218" s="6"/>
      <c r="BK218" s="7"/>
      <c r="BL218" s="48"/>
      <c r="BM218" s="48"/>
      <c r="BN218" s="48"/>
    </row>
    <row r="219" spans="4:66"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  <c r="AC219" s="6"/>
      <c r="AD219" s="7"/>
      <c r="AE219" s="48"/>
      <c r="AF219" s="48"/>
      <c r="AG219" s="48"/>
      <c r="AK219" s="6"/>
      <c r="AL219" s="6"/>
      <c r="AM219" s="6"/>
      <c r="AN219" s="6"/>
      <c r="AO219" s="6"/>
      <c r="AP219" s="6"/>
      <c r="AQ219" s="6"/>
      <c r="AR219" s="6"/>
      <c r="AS219" s="6"/>
      <c r="AT219" s="6"/>
      <c r="AU219" s="6"/>
      <c r="AV219" s="6"/>
      <c r="AW219" s="6"/>
      <c r="AX219" s="6"/>
      <c r="AY219" s="6"/>
      <c r="AZ219" s="6"/>
      <c r="BA219" s="6"/>
      <c r="BB219" s="6"/>
      <c r="BC219" s="6"/>
      <c r="BD219" s="6"/>
      <c r="BE219" s="6"/>
      <c r="BF219" s="6"/>
      <c r="BG219" s="6"/>
      <c r="BH219" s="6"/>
      <c r="BI219" s="6"/>
      <c r="BJ219" s="6"/>
      <c r="BK219" s="7"/>
      <c r="BL219" s="48"/>
      <c r="BM219" s="48"/>
      <c r="BN219" s="48"/>
    </row>
    <row r="220" spans="4:66"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  <c r="AC220" s="6"/>
      <c r="AD220" s="7"/>
      <c r="AE220" s="48"/>
      <c r="AF220" s="48"/>
      <c r="AG220" s="48"/>
      <c r="AK220" s="6"/>
      <c r="AL220" s="6"/>
      <c r="AM220" s="6"/>
      <c r="AN220" s="6"/>
      <c r="AO220" s="6"/>
      <c r="AP220" s="6"/>
      <c r="AQ220" s="6"/>
      <c r="AR220" s="6"/>
      <c r="AS220" s="6"/>
      <c r="AT220" s="6"/>
      <c r="AU220" s="6"/>
      <c r="AV220" s="6"/>
      <c r="AW220" s="6"/>
      <c r="AX220" s="6"/>
      <c r="AY220" s="6"/>
      <c r="AZ220" s="6"/>
      <c r="BA220" s="6"/>
      <c r="BB220" s="6"/>
      <c r="BC220" s="6"/>
      <c r="BD220" s="6"/>
      <c r="BE220" s="6"/>
      <c r="BF220" s="6"/>
      <c r="BG220" s="6"/>
      <c r="BH220" s="6"/>
      <c r="BI220" s="6"/>
      <c r="BJ220" s="6"/>
      <c r="BK220" s="7"/>
      <c r="BL220" s="48"/>
      <c r="BM220" s="48"/>
      <c r="BN220" s="48"/>
    </row>
    <row r="221" spans="4:66"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  <c r="AA221" s="6"/>
      <c r="AB221" s="6"/>
      <c r="AC221" s="6"/>
      <c r="AD221" s="7"/>
      <c r="AE221" s="48"/>
      <c r="AF221" s="48"/>
      <c r="AG221" s="48"/>
      <c r="AK221" s="6"/>
      <c r="AL221" s="6"/>
      <c r="AM221" s="6"/>
      <c r="AN221" s="6"/>
      <c r="AO221" s="6"/>
      <c r="AP221" s="6"/>
      <c r="AQ221" s="6"/>
      <c r="AR221" s="6"/>
      <c r="AS221" s="6"/>
      <c r="AT221" s="6"/>
      <c r="AU221" s="6"/>
      <c r="AV221" s="6"/>
      <c r="AW221" s="6"/>
      <c r="AX221" s="6"/>
      <c r="AY221" s="6"/>
      <c r="AZ221" s="6"/>
      <c r="BA221" s="6"/>
      <c r="BB221" s="6"/>
      <c r="BC221" s="6"/>
      <c r="BD221" s="6"/>
      <c r="BE221" s="6"/>
      <c r="BF221" s="6"/>
      <c r="BG221" s="6"/>
      <c r="BH221" s="6"/>
      <c r="BI221" s="6"/>
      <c r="BJ221" s="6"/>
      <c r="BK221" s="7"/>
      <c r="BL221" s="48"/>
      <c r="BM221" s="48"/>
      <c r="BN221" s="48"/>
    </row>
    <row r="222" spans="4:66"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  <c r="AC222" s="6"/>
      <c r="AD222" s="7"/>
      <c r="AE222" s="48"/>
      <c r="AF222" s="48"/>
      <c r="AG222" s="48"/>
      <c r="AK222" s="6"/>
      <c r="AL222" s="6"/>
      <c r="AM222" s="6"/>
      <c r="AN222" s="6"/>
      <c r="AO222" s="6"/>
      <c r="AP222" s="6"/>
      <c r="AQ222" s="6"/>
      <c r="AR222" s="6"/>
      <c r="AS222" s="6"/>
      <c r="AT222" s="6"/>
      <c r="AU222" s="6"/>
      <c r="AV222" s="6"/>
      <c r="AW222" s="6"/>
      <c r="AX222" s="6"/>
      <c r="AY222" s="6"/>
      <c r="AZ222" s="6"/>
      <c r="BA222" s="6"/>
      <c r="BB222" s="6"/>
      <c r="BC222" s="6"/>
      <c r="BD222" s="6"/>
      <c r="BE222" s="6"/>
      <c r="BF222" s="6"/>
      <c r="BG222" s="6"/>
      <c r="BH222" s="6"/>
      <c r="BI222" s="6"/>
      <c r="BJ222" s="6"/>
      <c r="BK222" s="7"/>
      <c r="BL222" s="48"/>
      <c r="BM222" s="48"/>
      <c r="BN222" s="48"/>
    </row>
    <row r="223" spans="4:66"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/>
      <c r="AC223" s="6"/>
      <c r="AD223" s="7"/>
      <c r="AE223" s="48"/>
      <c r="AF223" s="48"/>
      <c r="AG223" s="48"/>
      <c r="AK223" s="6"/>
      <c r="AL223" s="6"/>
      <c r="AM223" s="6"/>
      <c r="AN223" s="6"/>
      <c r="AO223" s="6"/>
      <c r="AP223" s="6"/>
      <c r="AQ223" s="6"/>
      <c r="AR223" s="6"/>
      <c r="AS223" s="6"/>
      <c r="AT223" s="6"/>
      <c r="AU223" s="6"/>
      <c r="AV223" s="6"/>
      <c r="AW223" s="6"/>
      <c r="AX223" s="6"/>
      <c r="AY223" s="6"/>
      <c r="AZ223" s="6"/>
      <c r="BA223" s="6"/>
      <c r="BB223" s="6"/>
      <c r="BC223" s="6"/>
      <c r="BD223" s="6"/>
      <c r="BE223" s="6"/>
      <c r="BF223" s="6"/>
      <c r="BG223" s="6"/>
      <c r="BH223" s="6"/>
      <c r="BI223" s="6"/>
      <c r="BJ223" s="6"/>
      <c r="BK223" s="7"/>
      <c r="BL223" s="48"/>
      <c r="BM223" s="48"/>
      <c r="BN223" s="48"/>
    </row>
    <row r="224" spans="4:66"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  <c r="AA224" s="6"/>
      <c r="AB224" s="6"/>
      <c r="AC224" s="6"/>
      <c r="AD224" s="7"/>
      <c r="AE224" s="48"/>
      <c r="AF224" s="48"/>
      <c r="AG224" s="48"/>
      <c r="AK224" s="6"/>
      <c r="AL224" s="6"/>
      <c r="AM224" s="6"/>
      <c r="AN224" s="6"/>
      <c r="AO224" s="6"/>
      <c r="AP224" s="6"/>
      <c r="AQ224" s="6"/>
      <c r="AR224" s="6"/>
      <c r="AS224" s="6"/>
      <c r="AT224" s="6"/>
      <c r="AU224" s="6"/>
      <c r="AV224" s="6"/>
      <c r="AW224" s="6"/>
      <c r="AX224" s="6"/>
      <c r="AY224" s="6"/>
      <c r="AZ224" s="6"/>
      <c r="BA224" s="6"/>
      <c r="BB224" s="6"/>
      <c r="BC224" s="6"/>
      <c r="BD224" s="6"/>
      <c r="BE224" s="6"/>
      <c r="BF224" s="6"/>
      <c r="BG224" s="6"/>
      <c r="BH224" s="6"/>
      <c r="BI224" s="6"/>
      <c r="BJ224" s="6"/>
      <c r="BK224" s="7"/>
      <c r="BL224" s="48"/>
      <c r="BM224" s="48"/>
      <c r="BN224" s="48"/>
    </row>
    <row r="225" spans="4:66"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  <c r="AC225" s="6"/>
      <c r="AD225" s="7"/>
      <c r="AE225" s="48"/>
      <c r="AF225" s="48"/>
      <c r="AG225" s="48"/>
      <c r="AK225" s="6"/>
      <c r="AL225" s="6"/>
      <c r="AM225" s="6"/>
      <c r="AN225" s="6"/>
      <c r="AO225" s="6"/>
      <c r="AP225" s="6"/>
      <c r="AQ225" s="6"/>
      <c r="AR225" s="6"/>
      <c r="AS225" s="6"/>
      <c r="AT225" s="6"/>
      <c r="AU225" s="6"/>
      <c r="AV225" s="6"/>
      <c r="AW225" s="6"/>
      <c r="AX225" s="6"/>
      <c r="AY225" s="6"/>
      <c r="AZ225" s="6"/>
      <c r="BA225" s="6"/>
      <c r="BB225" s="6"/>
      <c r="BC225" s="6"/>
      <c r="BD225" s="6"/>
      <c r="BE225" s="6"/>
      <c r="BF225" s="6"/>
      <c r="BG225" s="6"/>
      <c r="BH225" s="6"/>
      <c r="BI225" s="6"/>
      <c r="BJ225" s="6"/>
      <c r="BK225" s="7"/>
      <c r="BL225" s="48"/>
      <c r="BM225" s="48"/>
      <c r="BN225" s="48"/>
    </row>
    <row r="226" spans="4:66"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  <c r="AC226" s="6"/>
      <c r="AD226" s="7"/>
      <c r="AE226" s="48"/>
      <c r="AF226" s="48"/>
      <c r="AG226" s="48"/>
      <c r="AK226" s="6"/>
      <c r="AL226" s="6"/>
      <c r="AM226" s="6"/>
      <c r="AN226" s="6"/>
      <c r="AO226" s="6"/>
      <c r="AP226" s="6"/>
      <c r="AQ226" s="6"/>
      <c r="AR226" s="6"/>
      <c r="AS226" s="6"/>
      <c r="AT226" s="6"/>
      <c r="AU226" s="6"/>
      <c r="AV226" s="6"/>
      <c r="AW226" s="6"/>
      <c r="AX226" s="6"/>
      <c r="AY226" s="6"/>
      <c r="AZ226" s="6"/>
      <c r="BA226" s="6"/>
      <c r="BB226" s="6"/>
      <c r="BC226" s="6"/>
      <c r="BD226" s="6"/>
      <c r="BE226" s="6"/>
      <c r="BF226" s="6"/>
      <c r="BG226" s="6"/>
      <c r="BH226" s="6"/>
      <c r="BI226" s="6"/>
      <c r="BJ226" s="6"/>
      <c r="BK226" s="7"/>
      <c r="BL226" s="48"/>
      <c r="BM226" s="48"/>
      <c r="BN226" s="48"/>
    </row>
    <row r="227" spans="4:66"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  <c r="AA227" s="6"/>
      <c r="AB227" s="6"/>
      <c r="AC227" s="6"/>
      <c r="AD227" s="7"/>
      <c r="AE227" s="48"/>
      <c r="AF227" s="48"/>
      <c r="AG227" s="48"/>
      <c r="AK227" s="6"/>
      <c r="AL227" s="6"/>
      <c r="AM227" s="6"/>
      <c r="AN227" s="6"/>
      <c r="AO227" s="6"/>
      <c r="AP227" s="6"/>
      <c r="AQ227" s="6"/>
      <c r="AR227" s="6"/>
      <c r="AS227" s="6"/>
      <c r="AT227" s="6"/>
      <c r="AU227" s="6"/>
      <c r="AV227" s="6"/>
      <c r="AW227" s="6"/>
      <c r="AX227" s="6"/>
      <c r="AY227" s="6"/>
      <c r="AZ227" s="6"/>
      <c r="BA227" s="6"/>
      <c r="BB227" s="6"/>
      <c r="BC227" s="6"/>
      <c r="BD227" s="6"/>
      <c r="BE227" s="6"/>
      <c r="BF227" s="6"/>
      <c r="BG227" s="6"/>
      <c r="BH227" s="6"/>
      <c r="BI227" s="6"/>
      <c r="BJ227" s="6"/>
      <c r="BK227" s="7"/>
      <c r="BL227" s="48"/>
      <c r="BM227" s="48"/>
      <c r="BN227" s="48"/>
    </row>
    <row r="228" spans="4:66"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  <c r="AC228" s="6"/>
      <c r="AD228" s="7"/>
      <c r="AE228" s="48"/>
      <c r="AF228" s="48"/>
      <c r="AG228" s="48"/>
      <c r="AK228" s="6"/>
      <c r="AL228" s="6"/>
      <c r="AM228" s="6"/>
      <c r="AN228" s="6"/>
      <c r="AO228" s="6"/>
      <c r="AP228" s="6"/>
      <c r="AQ228" s="6"/>
      <c r="AR228" s="6"/>
      <c r="AS228" s="6"/>
      <c r="AT228" s="6"/>
      <c r="AU228" s="6"/>
      <c r="AV228" s="6"/>
      <c r="AW228" s="6"/>
      <c r="AX228" s="6"/>
      <c r="AY228" s="6"/>
      <c r="AZ228" s="6"/>
      <c r="BA228" s="6"/>
      <c r="BB228" s="6"/>
      <c r="BC228" s="6"/>
      <c r="BD228" s="6"/>
      <c r="BE228" s="6"/>
      <c r="BF228" s="6"/>
      <c r="BG228" s="6"/>
      <c r="BH228" s="6"/>
      <c r="BI228" s="6"/>
      <c r="BJ228" s="6"/>
      <c r="BK228" s="7"/>
      <c r="BL228" s="48"/>
      <c r="BM228" s="48"/>
      <c r="BN228" s="48"/>
    </row>
    <row r="229" spans="4:66"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  <c r="AA229" s="6"/>
      <c r="AB229" s="6"/>
      <c r="AC229" s="6"/>
      <c r="AD229" s="7"/>
      <c r="AE229" s="48"/>
      <c r="AF229" s="48"/>
      <c r="AG229" s="48"/>
      <c r="AK229" s="6"/>
      <c r="AL229" s="6"/>
      <c r="AM229" s="6"/>
      <c r="AN229" s="6"/>
      <c r="AO229" s="6"/>
      <c r="AP229" s="6"/>
      <c r="AQ229" s="6"/>
      <c r="AR229" s="6"/>
      <c r="AS229" s="6"/>
      <c r="AT229" s="6"/>
      <c r="AU229" s="6"/>
      <c r="AV229" s="6"/>
      <c r="AW229" s="6"/>
      <c r="AX229" s="6"/>
      <c r="AY229" s="6"/>
      <c r="AZ229" s="6"/>
      <c r="BA229" s="6"/>
      <c r="BB229" s="6"/>
      <c r="BC229" s="6"/>
      <c r="BD229" s="6"/>
      <c r="BE229" s="6"/>
      <c r="BF229" s="6"/>
      <c r="BG229" s="6"/>
      <c r="BH229" s="6"/>
      <c r="BI229" s="6"/>
      <c r="BJ229" s="6"/>
      <c r="BK229" s="7"/>
      <c r="BL229" s="48"/>
      <c r="BM229" s="48"/>
      <c r="BN229" s="48"/>
    </row>
    <row r="230" spans="4:66"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  <c r="AA230" s="6"/>
      <c r="AB230" s="6"/>
      <c r="AC230" s="6"/>
      <c r="AD230" s="7"/>
      <c r="AE230" s="48"/>
      <c r="AF230" s="48"/>
      <c r="AG230" s="48"/>
      <c r="AK230" s="6"/>
      <c r="AL230" s="6"/>
      <c r="AM230" s="6"/>
      <c r="AN230" s="6"/>
      <c r="AO230" s="6"/>
      <c r="AP230" s="6"/>
      <c r="AQ230" s="6"/>
      <c r="AR230" s="6"/>
      <c r="AS230" s="6"/>
      <c r="AT230" s="6"/>
      <c r="AU230" s="6"/>
      <c r="AV230" s="6"/>
      <c r="AW230" s="6"/>
      <c r="AX230" s="6"/>
      <c r="AY230" s="6"/>
      <c r="AZ230" s="6"/>
      <c r="BA230" s="6"/>
      <c r="BB230" s="6"/>
      <c r="BC230" s="6"/>
      <c r="BD230" s="6"/>
      <c r="BE230" s="6"/>
      <c r="BF230" s="6"/>
      <c r="BG230" s="6"/>
      <c r="BH230" s="6"/>
      <c r="BI230" s="6"/>
      <c r="BJ230" s="6"/>
      <c r="BK230" s="7"/>
      <c r="BL230" s="48"/>
      <c r="BM230" s="48"/>
      <c r="BN230" s="48"/>
    </row>
    <row r="231" spans="4:66"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  <c r="AA231" s="6"/>
      <c r="AB231" s="6"/>
      <c r="AC231" s="6"/>
      <c r="AD231" s="7"/>
      <c r="AE231" s="48"/>
      <c r="AF231" s="48"/>
      <c r="AG231" s="48"/>
      <c r="AK231" s="6"/>
      <c r="AL231" s="6"/>
      <c r="AM231" s="6"/>
      <c r="AN231" s="6"/>
      <c r="AO231" s="6"/>
      <c r="AP231" s="6"/>
      <c r="AQ231" s="6"/>
      <c r="AR231" s="6"/>
      <c r="AS231" s="6"/>
      <c r="AT231" s="6"/>
      <c r="AU231" s="6"/>
      <c r="AV231" s="6"/>
      <c r="AW231" s="6"/>
      <c r="AX231" s="6"/>
      <c r="AY231" s="6"/>
      <c r="AZ231" s="6"/>
      <c r="BA231" s="6"/>
      <c r="BB231" s="6"/>
      <c r="BC231" s="6"/>
      <c r="BD231" s="6"/>
      <c r="BE231" s="6"/>
      <c r="BF231" s="6"/>
      <c r="BG231" s="6"/>
      <c r="BH231" s="6"/>
      <c r="BI231" s="6"/>
      <c r="BJ231" s="6"/>
      <c r="BK231" s="7"/>
      <c r="BL231" s="48"/>
      <c r="BM231" s="48"/>
      <c r="BN231" s="48"/>
    </row>
    <row r="232" spans="4:66"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  <c r="AA232" s="6"/>
      <c r="AB232" s="6"/>
      <c r="AC232" s="6"/>
      <c r="AD232" s="7"/>
      <c r="AE232" s="48"/>
      <c r="AF232" s="48"/>
      <c r="AG232" s="48"/>
      <c r="AK232" s="6"/>
      <c r="AL232" s="6"/>
      <c r="AM232" s="6"/>
      <c r="AN232" s="6"/>
      <c r="AO232" s="6"/>
      <c r="AP232" s="6"/>
      <c r="AQ232" s="6"/>
      <c r="AR232" s="6"/>
      <c r="AS232" s="6"/>
      <c r="AT232" s="6"/>
      <c r="AU232" s="6"/>
      <c r="AV232" s="6"/>
      <c r="AW232" s="6"/>
      <c r="AX232" s="6"/>
      <c r="AY232" s="6"/>
      <c r="AZ232" s="6"/>
      <c r="BA232" s="6"/>
      <c r="BB232" s="6"/>
      <c r="BC232" s="6"/>
      <c r="BD232" s="6"/>
      <c r="BE232" s="6"/>
      <c r="BF232" s="6"/>
      <c r="BG232" s="6"/>
      <c r="BH232" s="6"/>
      <c r="BI232" s="6"/>
      <c r="BJ232" s="6"/>
      <c r="BK232" s="7"/>
      <c r="BL232" s="48"/>
      <c r="BM232" s="48"/>
      <c r="BN232" s="48"/>
    </row>
    <row r="233" spans="4:66"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  <c r="AA233" s="6"/>
      <c r="AB233" s="6"/>
      <c r="AC233" s="6"/>
      <c r="AD233" s="7"/>
      <c r="AE233" s="48"/>
      <c r="AF233" s="48"/>
      <c r="AG233" s="48"/>
      <c r="AK233" s="6"/>
      <c r="AL233" s="6"/>
      <c r="AM233" s="6"/>
      <c r="AN233" s="6"/>
      <c r="AO233" s="6"/>
      <c r="AP233" s="6"/>
      <c r="AQ233" s="6"/>
      <c r="AR233" s="6"/>
      <c r="AS233" s="6"/>
      <c r="AT233" s="6"/>
      <c r="AU233" s="6"/>
      <c r="AV233" s="6"/>
      <c r="AW233" s="6"/>
      <c r="AX233" s="6"/>
      <c r="AY233" s="6"/>
      <c r="AZ233" s="6"/>
      <c r="BA233" s="6"/>
      <c r="BB233" s="6"/>
      <c r="BC233" s="6"/>
      <c r="BD233" s="6"/>
      <c r="BE233" s="6"/>
      <c r="BF233" s="6"/>
      <c r="BG233" s="6"/>
      <c r="BH233" s="6"/>
      <c r="BI233" s="6"/>
      <c r="BJ233" s="6"/>
      <c r="BK233" s="7"/>
      <c r="BL233" s="48"/>
      <c r="BM233" s="48"/>
      <c r="BN233" s="48"/>
    </row>
    <row r="234" spans="4:66"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  <c r="AA234" s="6"/>
      <c r="AB234" s="6"/>
      <c r="AC234" s="6"/>
      <c r="AD234" s="7"/>
      <c r="AE234" s="48"/>
      <c r="AF234" s="48"/>
      <c r="AG234" s="48"/>
      <c r="AK234" s="6"/>
      <c r="AL234" s="6"/>
      <c r="AM234" s="6"/>
      <c r="AN234" s="6"/>
      <c r="AO234" s="6"/>
      <c r="AP234" s="6"/>
      <c r="AQ234" s="6"/>
      <c r="AR234" s="6"/>
      <c r="AS234" s="6"/>
      <c r="AT234" s="6"/>
      <c r="AU234" s="6"/>
      <c r="AV234" s="6"/>
      <c r="AW234" s="6"/>
      <c r="AX234" s="6"/>
      <c r="AY234" s="6"/>
      <c r="AZ234" s="6"/>
      <c r="BA234" s="6"/>
      <c r="BB234" s="6"/>
      <c r="BC234" s="6"/>
      <c r="BD234" s="6"/>
      <c r="BE234" s="6"/>
      <c r="BF234" s="6"/>
      <c r="BG234" s="6"/>
      <c r="BH234" s="6"/>
      <c r="BI234" s="6"/>
      <c r="BJ234" s="6"/>
      <c r="BK234" s="7"/>
      <c r="BL234" s="48"/>
      <c r="BM234" s="48"/>
      <c r="BN234" s="48"/>
    </row>
    <row r="235" spans="4:66"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  <c r="AA235" s="6"/>
      <c r="AB235" s="6"/>
      <c r="AC235" s="6"/>
      <c r="AD235" s="7"/>
      <c r="AE235" s="48"/>
      <c r="AF235" s="48"/>
      <c r="AG235" s="48"/>
      <c r="AK235" s="6"/>
      <c r="AL235" s="6"/>
      <c r="AM235" s="6"/>
      <c r="AN235" s="6"/>
      <c r="AO235" s="6"/>
      <c r="AP235" s="6"/>
      <c r="AQ235" s="6"/>
      <c r="AR235" s="6"/>
      <c r="AS235" s="6"/>
      <c r="AT235" s="6"/>
      <c r="AU235" s="6"/>
      <c r="AV235" s="6"/>
      <c r="AW235" s="6"/>
      <c r="AX235" s="6"/>
      <c r="AY235" s="6"/>
      <c r="AZ235" s="6"/>
      <c r="BA235" s="6"/>
      <c r="BB235" s="6"/>
      <c r="BC235" s="6"/>
      <c r="BD235" s="6"/>
      <c r="BE235" s="6"/>
      <c r="BF235" s="6"/>
      <c r="BG235" s="6"/>
      <c r="BH235" s="6"/>
      <c r="BI235" s="6"/>
      <c r="BJ235" s="6"/>
      <c r="BK235" s="7"/>
      <c r="BL235" s="48"/>
      <c r="BM235" s="48"/>
      <c r="BN235" s="48"/>
    </row>
    <row r="236" spans="4:66"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  <c r="AA236" s="6"/>
      <c r="AB236" s="6"/>
      <c r="AC236" s="6"/>
      <c r="AD236" s="7"/>
      <c r="AE236" s="48"/>
      <c r="AF236" s="48"/>
      <c r="AG236" s="48"/>
      <c r="AK236" s="6"/>
      <c r="AL236" s="6"/>
      <c r="AM236" s="6"/>
      <c r="AN236" s="6"/>
      <c r="AO236" s="6"/>
      <c r="AP236" s="6"/>
      <c r="AQ236" s="6"/>
      <c r="AR236" s="6"/>
      <c r="AS236" s="6"/>
      <c r="AT236" s="6"/>
      <c r="AU236" s="6"/>
      <c r="AV236" s="6"/>
      <c r="AW236" s="6"/>
      <c r="AX236" s="6"/>
      <c r="AY236" s="6"/>
      <c r="AZ236" s="6"/>
      <c r="BA236" s="6"/>
      <c r="BB236" s="6"/>
      <c r="BC236" s="6"/>
      <c r="BD236" s="6"/>
      <c r="BE236" s="6"/>
      <c r="BF236" s="6"/>
      <c r="BG236" s="6"/>
      <c r="BH236" s="6"/>
      <c r="BI236" s="6"/>
      <c r="BJ236" s="6"/>
      <c r="BK236" s="7"/>
      <c r="BL236" s="48"/>
      <c r="BM236" s="48"/>
      <c r="BN236" s="48"/>
    </row>
    <row r="237" spans="4:66"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  <c r="AA237" s="6"/>
      <c r="AB237" s="6"/>
      <c r="AC237" s="6"/>
      <c r="AD237" s="7"/>
      <c r="AE237" s="48"/>
      <c r="AF237" s="48"/>
      <c r="AG237" s="48"/>
      <c r="AK237" s="6"/>
      <c r="AL237" s="6"/>
      <c r="AM237" s="6"/>
      <c r="AN237" s="6"/>
      <c r="AO237" s="6"/>
      <c r="AP237" s="6"/>
      <c r="AQ237" s="6"/>
      <c r="AR237" s="6"/>
      <c r="AS237" s="6"/>
      <c r="AT237" s="6"/>
      <c r="AU237" s="6"/>
      <c r="AV237" s="6"/>
      <c r="AW237" s="6"/>
      <c r="AX237" s="6"/>
      <c r="AY237" s="6"/>
      <c r="AZ237" s="6"/>
      <c r="BA237" s="6"/>
      <c r="BB237" s="6"/>
      <c r="BC237" s="6"/>
      <c r="BD237" s="6"/>
      <c r="BE237" s="6"/>
      <c r="BF237" s="6"/>
      <c r="BG237" s="6"/>
      <c r="BH237" s="6"/>
      <c r="BI237" s="6"/>
      <c r="BJ237" s="6"/>
      <c r="BK237" s="7"/>
      <c r="BL237" s="48"/>
      <c r="BM237" s="48"/>
      <c r="BN237" s="48"/>
    </row>
    <row r="238" spans="4:66"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  <c r="AA238" s="6"/>
      <c r="AB238" s="6"/>
      <c r="AC238" s="6"/>
      <c r="AD238" s="7"/>
      <c r="AE238" s="48"/>
      <c r="AF238" s="48"/>
      <c r="AG238" s="48"/>
      <c r="AK238" s="6"/>
      <c r="AL238" s="6"/>
      <c r="AM238" s="6"/>
      <c r="AN238" s="6"/>
      <c r="AO238" s="6"/>
      <c r="AP238" s="6"/>
      <c r="AQ238" s="6"/>
      <c r="AR238" s="6"/>
      <c r="AS238" s="6"/>
      <c r="AT238" s="6"/>
      <c r="AU238" s="6"/>
      <c r="AV238" s="6"/>
      <c r="AW238" s="6"/>
      <c r="AX238" s="6"/>
      <c r="AY238" s="6"/>
      <c r="AZ238" s="6"/>
      <c r="BA238" s="6"/>
      <c r="BB238" s="6"/>
      <c r="BC238" s="6"/>
      <c r="BD238" s="6"/>
      <c r="BE238" s="6"/>
      <c r="BF238" s="6"/>
      <c r="BG238" s="6"/>
      <c r="BH238" s="6"/>
      <c r="BI238" s="6"/>
      <c r="BJ238" s="6"/>
      <c r="BK238" s="7"/>
      <c r="BL238" s="48"/>
      <c r="BM238" s="48"/>
      <c r="BN238" s="48"/>
    </row>
    <row r="239" spans="4:66"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  <c r="AA239" s="6"/>
      <c r="AB239" s="6"/>
      <c r="AC239" s="6"/>
      <c r="AD239" s="7"/>
      <c r="AE239" s="48"/>
      <c r="AF239" s="48"/>
      <c r="AG239" s="48"/>
      <c r="AK239" s="6"/>
      <c r="AL239" s="6"/>
      <c r="AM239" s="6"/>
      <c r="AN239" s="6"/>
      <c r="AO239" s="6"/>
      <c r="AP239" s="6"/>
      <c r="AQ239" s="6"/>
      <c r="AR239" s="6"/>
      <c r="AS239" s="6"/>
      <c r="AT239" s="6"/>
      <c r="AU239" s="6"/>
      <c r="AV239" s="6"/>
      <c r="AW239" s="6"/>
      <c r="AX239" s="6"/>
      <c r="AY239" s="6"/>
      <c r="AZ239" s="6"/>
      <c r="BA239" s="6"/>
      <c r="BB239" s="6"/>
      <c r="BC239" s="6"/>
      <c r="BD239" s="6"/>
      <c r="BE239" s="6"/>
      <c r="BF239" s="6"/>
      <c r="BG239" s="6"/>
      <c r="BH239" s="6"/>
      <c r="BI239" s="6"/>
      <c r="BJ239" s="6"/>
      <c r="BK239" s="7"/>
      <c r="BL239" s="48"/>
      <c r="BM239" s="48"/>
      <c r="BN239" s="48"/>
    </row>
    <row r="240" spans="4:66"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  <c r="AA240" s="6"/>
      <c r="AB240" s="6"/>
      <c r="AC240" s="6"/>
      <c r="AD240" s="7"/>
      <c r="AE240" s="48"/>
      <c r="AF240" s="48"/>
      <c r="AG240" s="48"/>
      <c r="AK240" s="6"/>
      <c r="AL240" s="6"/>
      <c r="AM240" s="6"/>
      <c r="AN240" s="6"/>
      <c r="AO240" s="6"/>
      <c r="AP240" s="6"/>
      <c r="AQ240" s="6"/>
      <c r="AR240" s="6"/>
      <c r="AS240" s="6"/>
      <c r="AT240" s="6"/>
      <c r="AU240" s="6"/>
      <c r="AV240" s="6"/>
      <c r="AW240" s="6"/>
      <c r="AX240" s="6"/>
      <c r="AY240" s="6"/>
      <c r="AZ240" s="6"/>
      <c r="BA240" s="6"/>
      <c r="BB240" s="6"/>
      <c r="BC240" s="6"/>
      <c r="BD240" s="6"/>
      <c r="BE240" s="6"/>
      <c r="BF240" s="6"/>
      <c r="BG240" s="6"/>
      <c r="BH240" s="6"/>
      <c r="BI240" s="6"/>
      <c r="BJ240" s="6"/>
      <c r="BK240" s="7"/>
      <c r="BL240" s="48"/>
      <c r="BM240" s="48"/>
      <c r="BN240" s="48"/>
    </row>
    <row r="241" spans="4:66"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  <c r="AA241" s="6"/>
      <c r="AB241" s="6"/>
      <c r="AC241" s="6"/>
      <c r="AD241" s="7"/>
      <c r="AE241" s="48"/>
      <c r="AF241" s="48"/>
      <c r="AG241" s="48"/>
      <c r="AK241" s="6"/>
      <c r="AL241" s="6"/>
      <c r="AM241" s="6"/>
      <c r="AN241" s="6"/>
      <c r="AO241" s="6"/>
      <c r="AP241" s="6"/>
      <c r="AQ241" s="6"/>
      <c r="AR241" s="6"/>
      <c r="AS241" s="6"/>
      <c r="AT241" s="6"/>
      <c r="AU241" s="6"/>
      <c r="AV241" s="6"/>
      <c r="AW241" s="6"/>
      <c r="AX241" s="6"/>
      <c r="AY241" s="6"/>
      <c r="AZ241" s="6"/>
      <c r="BA241" s="6"/>
      <c r="BB241" s="6"/>
      <c r="BC241" s="6"/>
      <c r="BD241" s="6"/>
      <c r="BE241" s="6"/>
      <c r="BF241" s="6"/>
      <c r="BG241" s="6"/>
      <c r="BH241" s="6"/>
      <c r="BI241" s="6"/>
      <c r="BJ241" s="6"/>
      <c r="BK241" s="7"/>
      <c r="BL241" s="48"/>
      <c r="BM241" s="48"/>
      <c r="BN241" s="48"/>
    </row>
    <row r="242" spans="4:66"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  <c r="AA242" s="6"/>
      <c r="AB242" s="6"/>
      <c r="AC242" s="6"/>
      <c r="AD242" s="7"/>
      <c r="AE242" s="48"/>
      <c r="AF242" s="48"/>
      <c r="AG242" s="48"/>
      <c r="AK242" s="6"/>
      <c r="AL242" s="6"/>
      <c r="AM242" s="6"/>
      <c r="AN242" s="6"/>
      <c r="AO242" s="6"/>
      <c r="AP242" s="6"/>
      <c r="AQ242" s="6"/>
      <c r="AR242" s="6"/>
      <c r="AS242" s="6"/>
      <c r="AT242" s="6"/>
      <c r="AU242" s="6"/>
      <c r="AV242" s="6"/>
      <c r="AW242" s="6"/>
      <c r="AX242" s="6"/>
      <c r="AY242" s="6"/>
      <c r="AZ242" s="6"/>
      <c r="BA242" s="6"/>
      <c r="BB242" s="6"/>
      <c r="BC242" s="6"/>
      <c r="BD242" s="6"/>
      <c r="BE242" s="6"/>
      <c r="BF242" s="6"/>
      <c r="BG242" s="6"/>
      <c r="BH242" s="6"/>
      <c r="BI242" s="6"/>
      <c r="BJ242" s="6"/>
      <c r="BK242" s="7"/>
      <c r="BL242" s="48"/>
      <c r="BM242" s="48"/>
      <c r="BN242" s="48"/>
    </row>
    <row r="243" spans="4:66"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  <c r="AA243" s="6"/>
      <c r="AB243" s="6"/>
      <c r="AC243" s="6"/>
      <c r="AD243" s="7"/>
      <c r="AE243" s="48"/>
      <c r="AF243" s="48"/>
      <c r="AG243" s="48"/>
      <c r="AK243" s="6"/>
      <c r="AL243" s="6"/>
      <c r="AM243" s="6"/>
      <c r="AN243" s="6"/>
      <c r="AO243" s="6"/>
      <c r="AP243" s="6"/>
      <c r="AQ243" s="6"/>
      <c r="AR243" s="6"/>
      <c r="AS243" s="6"/>
      <c r="AT243" s="6"/>
      <c r="AU243" s="6"/>
      <c r="AV243" s="6"/>
      <c r="AW243" s="6"/>
      <c r="AX243" s="6"/>
      <c r="AY243" s="6"/>
      <c r="AZ243" s="6"/>
      <c r="BA243" s="6"/>
      <c r="BB243" s="6"/>
      <c r="BC243" s="6"/>
      <c r="BD243" s="6"/>
      <c r="BE243" s="6"/>
      <c r="BF243" s="6"/>
      <c r="BG243" s="6"/>
      <c r="BH243" s="6"/>
      <c r="BI243" s="6"/>
      <c r="BJ243" s="6"/>
      <c r="BK243" s="7"/>
      <c r="BL243" s="48"/>
      <c r="BM243" s="48"/>
      <c r="BN243" s="48"/>
    </row>
    <row r="244" spans="4:66"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  <c r="AA244" s="6"/>
      <c r="AB244" s="6"/>
      <c r="AC244" s="6"/>
      <c r="AD244" s="7"/>
      <c r="AE244" s="48"/>
      <c r="AF244" s="48"/>
      <c r="AG244" s="48"/>
      <c r="AK244" s="6"/>
      <c r="AL244" s="6"/>
      <c r="AM244" s="6"/>
      <c r="AN244" s="6"/>
      <c r="AO244" s="6"/>
      <c r="AP244" s="6"/>
      <c r="AQ244" s="6"/>
      <c r="AR244" s="6"/>
      <c r="AS244" s="6"/>
      <c r="AT244" s="6"/>
      <c r="AU244" s="6"/>
      <c r="AV244" s="6"/>
      <c r="AW244" s="6"/>
      <c r="AX244" s="6"/>
      <c r="AY244" s="6"/>
      <c r="AZ244" s="6"/>
      <c r="BA244" s="6"/>
      <c r="BB244" s="6"/>
      <c r="BC244" s="6"/>
      <c r="BD244" s="6"/>
      <c r="BE244" s="6"/>
      <c r="BF244" s="6"/>
      <c r="BG244" s="6"/>
      <c r="BH244" s="6"/>
      <c r="BI244" s="6"/>
      <c r="BJ244" s="6"/>
      <c r="BK244" s="7"/>
      <c r="BL244" s="48"/>
      <c r="BM244" s="48"/>
      <c r="BN244" s="48"/>
    </row>
    <row r="245" spans="4:66"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  <c r="AA245" s="6"/>
      <c r="AB245" s="6"/>
      <c r="AC245" s="6"/>
      <c r="AD245" s="7"/>
      <c r="AE245" s="48"/>
      <c r="AF245" s="48"/>
      <c r="AG245" s="48"/>
      <c r="AK245" s="6"/>
      <c r="AL245" s="6"/>
      <c r="AM245" s="6"/>
      <c r="AN245" s="6"/>
      <c r="AO245" s="6"/>
      <c r="AP245" s="6"/>
      <c r="AQ245" s="6"/>
      <c r="AR245" s="6"/>
      <c r="AS245" s="6"/>
      <c r="AT245" s="6"/>
      <c r="AU245" s="6"/>
      <c r="AV245" s="6"/>
      <c r="AW245" s="6"/>
      <c r="AX245" s="6"/>
      <c r="AY245" s="6"/>
      <c r="AZ245" s="6"/>
      <c r="BA245" s="6"/>
      <c r="BB245" s="6"/>
      <c r="BC245" s="6"/>
      <c r="BD245" s="6"/>
      <c r="BE245" s="6"/>
      <c r="BF245" s="6"/>
      <c r="BG245" s="6"/>
      <c r="BH245" s="6"/>
      <c r="BI245" s="6"/>
      <c r="BJ245" s="6"/>
      <c r="BK245" s="7"/>
      <c r="BL245" s="48"/>
      <c r="BM245" s="48"/>
      <c r="BN245" s="48"/>
    </row>
    <row r="246" spans="4:66"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  <c r="AA246" s="6"/>
      <c r="AB246" s="6"/>
      <c r="AC246" s="6"/>
      <c r="AD246" s="7"/>
      <c r="AE246" s="48"/>
      <c r="AF246" s="48"/>
      <c r="AG246" s="48"/>
      <c r="AK246" s="6"/>
      <c r="AL246" s="6"/>
      <c r="AM246" s="6"/>
      <c r="AN246" s="6"/>
      <c r="AO246" s="6"/>
      <c r="AP246" s="6"/>
      <c r="AQ246" s="6"/>
      <c r="AR246" s="6"/>
      <c r="AS246" s="6"/>
      <c r="AT246" s="6"/>
      <c r="AU246" s="6"/>
      <c r="AV246" s="6"/>
      <c r="AW246" s="6"/>
      <c r="AX246" s="6"/>
      <c r="AY246" s="6"/>
      <c r="AZ246" s="6"/>
      <c r="BA246" s="6"/>
      <c r="BB246" s="6"/>
      <c r="BC246" s="6"/>
      <c r="BD246" s="6"/>
      <c r="BE246" s="6"/>
      <c r="BF246" s="6"/>
      <c r="BG246" s="6"/>
      <c r="BH246" s="6"/>
      <c r="BI246" s="6"/>
      <c r="BJ246" s="6"/>
      <c r="BK246" s="7"/>
      <c r="BL246" s="48"/>
      <c r="BM246" s="48"/>
      <c r="BN246" s="48"/>
    </row>
    <row r="247" spans="4:66"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  <c r="AA247" s="6"/>
      <c r="AB247" s="6"/>
      <c r="AC247" s="6"/>
      <c r="AD247" s="7"/>
      <c r="AE247" s="48"/>
      <c r="AF247" s="48"/>
      <c r="AG247" s="48"/>
      <c r="AK247" s="6"/>
      <c r="AL247" s="6"/>
      <c r="AM247" s="6"/>
      <c r="AN247" s="6"/>
      <c r="AO247" s="6"/>
      <c r="AP247" s="6"/>
      <c r="AQ247" s="6"/>
      <c r="AR247" s="6"/>
      <c r="AS247" s="6"/>
      <c r="AT247" s="6"/>
      <c r="AU247" s="6"/>
      <c r="AV247" s="6"/>
      <c r="AW247" s="6"/>
      <c r="AX247" s="6"/>
      <c r="AY247" s="6"/>
      <c r="AZ247" s="6"/>
      <c r="BA247" s="6"/>
      <c r="BB247" s="6"/>
      <c r="BC247" s="6"/>
      <c r="BD247" s="6"/>
      <c r="BE247" s="6"/>
      <c r="BF247" s="6"/>
      <c r="BG247" s="6"/>
      <c r="BH247" s="6"/>
      <c r="BI247" s="6"/>
      <c r="BJ247" s="6"/>
      <c r="BK247" s="7"/>
      <c r="BL247" s="48"/>
      <c r="BM247" s="48"/>
      <c r="BN247" s="48"/>
    </row>
    <row r="248" spans="4:66"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  <c r="AA248" s="6"/>
      <c r="AB248" s="6"/>
      <c r="AC248" s="6"/>
      <c r="AD248" s="7"/>
      <c r="AE248" s="48"/>
      <c r="AF248" s="48"/>
      <c r="AG248" s="48"/>
      <c r="AK248" s="6"/>
      <c r="AL248" s="6"/>
      <c r="AM248" s="6"/>
      <c r="AN248" s="6"/>
      <c r="AO248" s="6"/>
      <c r="AP248" s="6"/>
      <c r="AQ248" s="6"/>
      <c r="AR248" s="6"/>
      <c r="AS248" s="6"/>
      <c r="AT248" s="6"/>
      <c r="AU248" s="6"/>
      <c r="AV248" s="6"/>
      <c r="AW248" s="6"/>
      <c r="AX248" s="6"/>
      <c r="AY248" s="6"/>
      <c r="AZ248" s="6"/>
      <c r="BA248" s="6"/>
      <c r="BB248" s="6"/>
      <c r="BC248" s="6"/>
      <c r="BD248" s="6"/>
      <c r="BE248" s="6"/>
      <c r="BF248" s="6"/>
      <c r="BG248" s="6"/>
      <c r="BH248" s="6"/>
      <c r="BI248" s="6"/>
      <c r="BJ248" s="6"/>
      <c r="BK248" s="7"/>
      <c r="BL248" s="48"/>
      <c r="BM248" s="48"/>
      <c r="BN248" s="48"/>
    </row>
    <row r="249" spans="4:66"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  <c r="AA249" s="6"/>
      <c r="AB249" s="6"/>
      <c r="AC249" s="6"/>
      <c r="AD249" s="7"/>
      <c r="AE249" s="48"/>
      <c r="AF249" s="48"/>
      <c r="AG249" s="48"/>
      <c r="AK249" s="6"/>
      <c r="AL249" s="6"/>
      <c r="AM249" s="6"/>
      <c r="AN249" s="6"/>
      <c r="AO249" s="6"/>
      <c r="AP249" s="6"/>
      <c r="AQ249" s="6"/>
      <c r="AR249" s="6"/>
      <c r="AS249" s="6"/>
      <c r="AT249" s="6"/>
      <c r="AU249" s="6"/>
      <c r="AV249" s="6"/>
      <c r="AW249" s="6"/>
      <c r="AX249" s="6"/>
      <c r="AY249" s="6"/>
      <c r="AZ249" s="6"/>
      <c r="BA249" s="6"/>
      <c r="BB249" s="6"/>
      <c r="BC249" s="6"/>
      <c r="BD249" s="6"/>
      <c r="BE249" s="6"/>
      <c r="BF249" s="6"/>
      <c r="BG249" s="6"/>
      <c r="BH249" s="6"/>
      <c r="BI249" s="6"/>
      <c r="BJ249" s="6"/>
      <c r="BK249" s="7"/>
      <c r="BL249" s="48"/>
      <c r="BM249" s="48"/>
      <c r="BN249" s="48"/>
    </row>
    <row r="250" spans="4:66"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  <c r="AC250" s="6"/>
      <c r="AD250" s="7"/>
      <c r="AE250" s="48"/>
      <c r="AF250" s="48"/>
      <c r="AG250" s="48"/>
      <c r="AK250" s="6"/>
      <c r="AL250" s="6"/>
      <c r="AM250" s="6"/>
      <c r="AN250" s="6"/>
      <c r="AO250" s="6"/>
      <c r="AP250" s="6"/>
      <c r="AQ250" s="6"/>
      <c r="AR250" s="6"/>
      <c r="AS250" s="6"/>
      <c r="AT250" s="6"/>
      <c r="AU250" s="6"/>
      <c r="AV250" s="6"/>
      <c r="AW250" s="6"/>
      <c r="AX250" s="6"/>
      <c r="AY250" s="6"/>
      <c r="AZ250" s="6"/>
      <c r="BA250" s="6"/>
      <c r="BB250" s="6"/>
      <c r="BC250" s="6"/>
      <c r="BD250" s="6"/>
      <c r="BE250" s="6"/>
      <c r="BF250" s="6"/>
      <c r="BG250" s="6"/>
      <c r="BH250" s="6"/>
      <c r="BI250" s="6"/>
      <c r="BJ250" s="6"/>
      <c r="BK250" s="7"/>
      <c r="BL250" s="48"/>
      <c r="BM250" s="48"/>
      <c r="BN250" s="48"/>
    </row>
    <row r="251" spans="4:66"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  <c r="AA251" s="6"/>
      <c r="AB251" s="6"/>
      <c r="AC251" s="6"/>
      <c r="AD251" s="7"/>
      <c r="AE251" s="48"/>
      <c r="AF251" s="48"/>
      <c r="AG251" s="48"/>
      <c r="AK251" s="6"/>
      <c r="AL251" s="6"/>
      <c r="AM251" s="6"/>
      <c r="AN251" s="6"/>
      <c r="AO251" s="6"/>
      <c r="AP251" s="6"/>
      <c r="AQ251" s="6"/>
      <c r="AR251" s="6"/>
      <c r="AS251" s="6"/>
      <c r="AT251" s="6"/>
      <c r="AU251" s="6"/>
      <c r="AV251" s="6"/>
      <c r="AW251" s="6"/>
      <c r="AX251" s="6"/>
      <c r="AY251" s="6"/>
      <c r="AZ251" s="6"/>
      <c r="BA251" s="6"/>
      <c r="BB251" s="6"/>
      <c r="BC251" s="6"/>
      <c r="BD251" s="6"/>
      <c r="BE251" s="6"/>
      <c r="BF251" s="6"/>
      <c r="BG251" s="6"/>
      <c r="BH251" s="6"/>
      <c r="BI251" s="6"/>
      <c r="BJ251" s="6"/>
      <c r="BK251" s="7"/>
      <c r="BL251" s="48"/>
      <c r="BM251" s="48"/>
      <c r="BN251" s="48"/>
    </row>
    <row r="252" spans="4:66"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  <c r="AA252" s="6"/>
      <c r="AB252" s="6"/>
      <c r="AC252" s="6"/>
      <c r="AD252" s="7"/>
      <c r="AE252" s="48"/>
      <c r="AF252" s="48"/>
      <c r="AG252" s="48"/>
      <c r="AK252" s="6"/>
      <c r="AL252" s="6"/>
      <c r="AM252" s="6"/>
      <c r="AN252" s="6"/>
      <c r="AO252" s="6"/>
      <c r="AP252" s="6"/>
      <c r="AQ252" s="6"/>
      <c r="AR252" s="6"/>
      <c r="AS252" s="6"/>
      <c r="AT252" s="6"/>
      <c r="AU252" s="6"/>
      <c r="AV252" s="6"/>
      <c r="AW252" s="6"/>
      <c r="AX252" s="6"/>
      <c r="AY252" s="6"/>
      <c r="AZ252" s="6"/>
      <c r="BA252" s="6"/>
      <c r="BB252" s="6"/>
      <c r="BC252" s="6"/>
      <c r="BD252" s="6"/>
      <c r="BE252" s="6"/>
      <c r="BF252" s="6"/>
      <c r="BG252" s="6"/>
      <c r="BH252" s="6"/>
      <c r="BI252" s="6"/>
      <c r="BJ252" s="6"/>
      <c r="BK252" s="7"/>
      <c r="BL252" s="48"/>
      <c r="BM252" s="48"/>
      <c r="BN252" s="48"/>
    </row>
    <row r="253" spans="4:66"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  <c r="AA253" s="6"/>
      <c r="AB253" s="6"/>
      <c r="AC253" s="6"/>
      <c r="AD253" s="7"/>
      <c r="AE253" s="48"/>
      <c r="AF253" s="48"/>
      <c r="AG253" s="48"/>
      <c r="AK253" s="6"/>
      <c r="AL253" s="6"/>
      <c r="AM253" s="6"/>
      <c r="AN253" s="6"/>
      <c r="AO253" s="6"/>
      <c r="AP253" s="6"/>
      <c r="AQ253" s="6"/>
      <c r="AR253" s="6"/>
      <c r="AS253" s="6"/>
      <c r="AT253" s="6"/>
      <c r="AU253" s="6"/>
      <c r="AV253" s="6"/>
      <c r="AW253" s="6"/>
      <c r="AX253" s="6"/>
      <c r="AY253" s="6"/>
      <c r="AZ253" s="6"/>
      <c r="BA253" s="6"/>
      <c r="BB253" s="6"/>
      <c r="BC253" s="6"/>
      <c r="BD253" s="6"/>
      <c r="BE253" s="6"/>
      <c r="BF253" s="6"/>
      <c r="BG253" s="6"/>
      <c r="BH253" s="6"/>
      <c r="BI253" s="6"/>
      <c r="BJ253" s="6"/>
      <c r="BK253" s="7"/>
      <c r="BL253" s="48"/>
      <c r="BM253" s="48"/>
      <c r="BN253" s="48"/>
    </row>
    <row r="254" spans="4:66"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  <c r="AA254" s="6"/>
      <c r="AB254" s="6"/>
      <c r="AC254" s="6"/>
      <c r="AD254" s="7"/>
      <c r="AE254" s="48"/>
      <c r="AF254" s="48"/>
      <c r="AG254" s="48"/>
      <c r="AK254" s="6"/>
      <c r="AL254" s="6"/>
      <c r="AM254" s="6"/>
      <c r="AN254" s="6"/>
      <c r="AO254" s="6"/>
      <c r="AP254" s="6"/>
      <c r="AQ254" s="6"/>
      <c r="AR254" s="6"/>
      <c r="AS254" s="6"/>
      <c r="AT254" s="6"/>
      <c r="AU254" s="6"/>
      <c r="AV254" s="6"/>
      <c r="AW254" s="6"/>
      <c r="AX254" s="6"/>
      <c r="AY254" s="6"/>
      <c r="AZ254" s="6"/>
      <c r="BA254" s="6"/>
      <c r="BB254" s="6"/>
      <c r="BC254" s="6"/>
      <c r="BD254" s="6"/>
      <c r="BE254" s="6"/>
      <c r="BF254" s="6"/>
      <c r="BG254" s="6"/>
      <c r="BH254" s="6"/>
      <c r="BI254" s="6"/>
      <c r="BJ254" s="6"/>
      <c r="BK254" s="7"/>
      <c r="BL254" s="48"/>
      <c r="BM254" s="48"/>
      <c r="BN254" s="48"/>
    </row>
    <row r="255" spans="4:66"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  <c r="AA255" s="6"/>
      <c r="AB255" s="6"/>
      <c r="AC255" s="6"/>
      <c r="AD255" s="7"/>
      <c r="AE255" s="48"/>
      <c r="AF255" s="48"/>
      <c r="AG255" s="48"/>
      <c r="AK255" s="6"/>
      <c r="AL255" s="6"/>
      <c r="AM255" s="6"/>
      <c r="AN255" s="6"/>
      <c r="AO255" s="6"/>
      <c r="AP255" s="6"/>
      <c r="AQ255" s="6"/>
      <c r="AR255" s="6"/>
      <c r="AS255" s="6"/>
      <c r="AT255" s="6"/>
      <c r="AU255" s="6"/>
      <c r="AV255" s="6"/>
      <c r="AW255" s="6"/>
      <c r="AX255" s="6"/>
      <c r="AY255" s="6"/>
      <c r="AZ255" s="6"/>
      <c r="BA255" s="6"/>
      <c r="BB255" s="6"/>
      <c r="BC255" s="6"/>
      <c r="BD255" s="6"/>
      <c r="BE255" s="6"/>
      <c r="BF255" s="6"/>
      <c r="BG255" s="6"/>
      <c r="BH255" s="6"/>
      <c r="BI255" s="6"/>
      <c r="BJ255" s="6"/>
      <c r="BK255" s="7"/>
      <c r="BL255" s="48"/>
      <c r="BM255" s="48"/>
      <c r="BN255" s="48"/>
    </row>
    <row r="256" spans="4:66"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  <c r="AA256" s="6"/>
      <c r="AB256" s="6"/>
      <c r="AC256" s="6"/>
      <c r="AD256" s="7"/>
      <c r="AE256" s="48"/>
      <c r="AF256" s="48"/>
      <c r="AG256" s="48"/>
      <c r="AK256" s="6"/>
      <c r="AL256" s="6"/>
      <c r="AM256" s="6"/>
      <c r="AN256" s="6"/>
      <c r="AO256" s="6"/>
      <c r="AP256" s="6"/>
      <c r="AQ256" s="6"/>
      <c r="AR256" s="6"/>
      <c r="AS256" s="6"/>
      <c r="AT256" s="6"/>
      <c r="AU256" s="6"/>
      <c r="AV256" s="6"/>
      <c r="AW256" s="6"/>
      <c r="AX256" s="6"/>
      <c r="AY256" s="6"/>
      <c r="AZ256" s="6"/>
      <c r="BA256" s="6"/>
      <c r="BB256" s="6"/>
      <c r="BC256" s="6"/>
      <c r="BD256" s="6"/>
      <c r="BE256" s="6"/>
      <c r="BF256" s="6"/>
      <c r="BG256" s="6"/>
      <c r="BH256" s="6"/>
      <c r="BI256" s="6"/>
      <c r="BJ256" s="6"/>
      <c r="BK256" s="7"/>
      <c r="BL256" s="48"/>
      <c r="BM256" s="48"/>
      <c r="BN256" s="48"/>
    </row>
    <row r="257" spans="4:66"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  <c r="AA257" s="6"/>
      <c r="AB257" s="6"/>
      <c r="AC257" s="6"/>
      <c r="AD257" s="7"/>
      <c r="AE257" s="48"/>
      <c r="AF257" s="48"/>
      <c r="AG257" s="48"/>
      <c r="AK257" s="6"/>
      <c r="AL257" s="6"/>
      <c r="AM257" s="6"/>
      <c r="AN257" s="6"/>
      <c r="AO257" s="6"/>
      <c r="AP257" s="6"/>
      <c r="AQ257" s="6"/>
      <c r="AR257" s="6"/>
      <c r="AS257" s="6"/>
      <c r="AT257" s="6"/>
      <c r="AU257" s="6"/>
      <c r="AV257" s="6"/>
      <c r="AW257" s="6"/>
      <c r="AX257" s="6"/>
      <c r="AY257" s="6"/>
      <c r="AZ257" s="6"/>
      <c r="BA257" s="6"/>
      <c r="BB257" s="6"/>
      <c r="BC257" s="6"/>
      <c r="BD257" s="6"/>
      <c r="BE257" s="6"/>
      <c r="BF257" s="6"/>
      <c r="BG257" s="6"/>
      <c r="BH257" s="6"/>
      <c r="BI257" s="6"/>
      <c r="BJ257" s="6"/>
      <c r="BK257" s="7"/>
      <c r="BL257" s="48"/>
      <c r="BM257" s="48"/>
      <c r="BN257" s="48"/>
    </row>
    <row r="258" spans="4:66"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  <c r="AA258" s="6"/>
      <c r="AB258" s="6"/>
      <c r="AC258" s="6"/>
      <c r="AD258" s="7"/>
      <c r="AE258" s="48"/>
      <c r="AF258" s="48"/>
      <c r="AG258" s="48"/>
      <c r="AK258" s="6"/>
      <c r="AL258" s="6"/>
      <c r="AM258" s="6"/>
      <c r="AN258" s="6"/>
      <c r="AO258" s="6"/>
      <c r="AP258" s="6"/>
      <c r="AQ258" s="6"/>
      <c r="AR258" s="6"/>
      <c r="AS258" s="6"/>
      <c r="AT258" s="6"/>
      <c r="AU258" s="6"/>
      <c r="AV258" s="6"/>
      <c r="AW258" s="6"/>
      <c r="AX258" s="6"/>
      <c r="AY258" s="6"/>
      <c r="AZ258" s="6"/>
      <c r="BA258" s="6"/>
      <c r="BB258" s="6"/>
      <c r="BC258" s="6"/>
      <c r="BD258" s="6"/>
      <c r="BE258" s="6"/>
      <c r="BF258" s="6"/>
      <c r="BG258" s="6"/>
      <c r="BH258" s="6"/>
      <c r="BI258" s="6"/>
      <c r="BJ258" s="6"/>
      <c r="BK258" s="7"/>
      <c r="BL258" s="48"/>
      <c r="BM258" s="48"/>
      <c r="BN258" s="48"/>
    </row>
    <row r="259" spans="4:66"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  <c r="AA259" s="6"/>
      <c r="AB259" s="6"/>
      <c r="AC259" s="6"/>
      <c r="AD259" s="7"/>
      <c r="AE259" s="48"/>
      <c r="AF259" s="48"/>
      <c r="AG259" s="48"/>
      <c r="AK259" s="6"/>
      <c r="AL259" s="6"/>
      <c r="AM259" s="6"/>
      <c r="AN259" s="6"/>
      <c r="AO259" s="6"/>
      <c r="AP259" s="6"/>
      <c r="AQ259" s="6"/>
      <c r="AR259" s="6"/>
      <c r="AS259" s="6"/>
      <c r="AT259" s="6"/>
      <c r="AU259" s="6"/>
      <c r="AV259" s="6"/>
      <c r="AW259" s="6"/>
      <c r="AX259" s="6"/>
      <c r="AY259" s="6"/>
      <c r="AZ259" s="6"/>
      <c r="BA259" s="6"/>
      <c r="BB259" s="6"/>
      <c r="BC259" s="6"/>
      <c r="BD259" s="6"/>
      <c r="BE259" s="6"/>
      <c r="BF259" s="6"/>
      <c r="BG259" s="6"/>
      <c r="BH259" s="6"/>
      <c r="BI259" s="6"/>
      <c r="BJ259" s="6"/>
      <c r="BK259" s="7"/>
      <c r="BL259" s="48"/>
      <c r="BM259" s="48"/>
      <c r="BN259" s="48"/>
    </row>
    <row r="260" spans="4:66"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  <c r="AA260" s="6"/>
      <c r="AB260" s="6"/>
      <c r="AC260" s="6"/>
      <c r="AD260" s="7"/>
      <c r="AE260" s="48"/>
      <c r="AF260" s="48"/>
      <c r="AG260" s="48"/>
      <c r="AK260" s="6"/>
      <c r="AL260" s="6"/>
      <c r="AM260" s="6"/>
      <c r="AN260" s="6"/>
      <c r="AO260" s="6"/>
      <c r="AP260" s="6"/>
      <c r="AQ260" s="6"/>
      <c r="AR260" s="6"/>
      <c r="AS260" s="6"/>
      <c r="AT260" s="6"/>
      <c r="AU260" s="6"/>
      <c r="AV260" s="6"/>
      <c r="AW260" s="6"/>
      <c r="AX260" s="6"/>
      <c r="AY260" s="6"/>
      <c r="AZ260" s="6"/>
      <c r="BA260" s="6"/>
      <c r="BB260" s="6"/>
      <c r="BC260" s="6"/>
      <c r="BD260" s="6"/>
      <c r="BE260" s="6"/>
      <c r="BF260" s="6"/>
      <c r="BG260" s="6"/>
      <c r="BH260" s="6"/>
      <c r="BI260" s="6"/>
      <c r="BJ260" s="6"/>
      <c r="BK260" s="7"/>
      <c r="BL260" s="48"/>
      <c r="BM260" s="48"/>
      <c r="BN260" s="48"/>
    </row>
    <row r="261" spans="4:66"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  <c r="AA261" s="6"/>
      <c r="AB261" s="6"/>
      <c r="AC261" s="6"/>
      <c r="AD261" s="7"/>
      <c r="AE261" s="48"/>
      <c r="AF261" s="48"/>
      <c r="AG261" s="48"/>
      <c r="AK261" s="6"/>
      <c r="AL261" s="6"/>
      <c r="AM261" s="6"/>
      <c r="AN261" s="6"/>
      <c r="AO261" s="6"/>
      <c r="AP261" s="6"/>
      <c r="AQ261" s="6"/>
      <c r="AR261" s="6"/>
      <c r="AS261" s="6"/>
      <c r="AT261" s="6"/>
      <c r="AU261" s="6"/>
      <c r="AV261" s="6"/>
      <c r="AW261" s="6"/>
      <c r="AX261" s="6"/>
      <c r="AY261" s="6"/>
      <c r="AZ261" s="6"/>
      <c r="BA261" s="6"/>
      <c r="BB261" s="6"/>
      <c r="BC261" s="6"/>
      <c r="BD261" s="6"/>
      <c r="BE261" s="6"/>
      <c r="BF261" s="6"/>
      <c r="BG261" s="6"/>
      <c r="BH261" s="6"/>
      <c r="BI261" s="6"/>
      <c r="BJ261" s="6"/>
      <c r="BK261" s="7"/>
      <c r="BL261" s="48"/>
      <c r="BM261" s="48"/>
      <c r="BN261" s="48"/>
    </row>
    <row r="262" spans="4:66"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  <c r="AA262" s="6"/>
      <c r="AB262" s="6"/>
      <c r="AC262" s="6"/>
      <c r="AD262" s="7"/>
      <c r="AE262" s="48"/>
      <c r="AF262" s="48"/>
      <c r="AG262" s="48"/>
      <c r="AK262" s="6"/>
      <c r="AL262" s="6"/>
      <c r="AM262" s="6"/>
      <c r="AN262" s="6"/>
      <c r="AO262" s="6"/>
      <c r="AP262" s="6"/>
      <c r="AQ262" s="6"/>
      <c r="AR262" s="6"/>
      <c r="AS262" s="6"/>
      <c r="AT262" s="6"/>
      <c r="AU262" s="6"/>
      <c r="AV262" s="6"/>
      <c r="AW262" s="6"/>
      <c r="AX262" s="6"/>
      <c r="AY262" s="6"/>
      <c r="AZ262" s="6"/>
      <c r="BA262" s="6"/>
      <c r="BB262" s="6"/>
      <c r="BC262" s="6"/>
      <c r="BD262" s="6"/>
      <c r="BE262" s="6"/>
      <c r="BF262" s="6"/>
      <c r="BG262" s="6"/>
      <c r="BH262" s="6"/>
      <c r="BI262" s="6"/>
      <c r="BJ262" s="6"/>
      <c r="BK262" s="7"/>
      <c r="BL262" s="48"/>
      <c r="BM262" s="48"/>
      <c r="BN262" s="48"/>
    </row>
    <row r="263" spans="4:66"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  <c r="AA263" s="6"/>
      <c r="AB263" s="6"/>
      <c r="AC263" s="6"/>
      <c r="AD263" s="7"/>
      <c r="AE263" s="48"/>
      <c r="AF263" s="48"/>
      <c r="AG263" s="48"/>
      <c r="AK263" s="6"/>
      <c r="AL263" s="6"/>
      <c r="AM263" s="6"/>
      <c r="AN263" s="6"/>
      <c r="AO263" s="6"/>
      <c r="AP263" s="6"/>
      <c r="AQ263" s="6"/>
      <c r="AR263" s="6"/>
      <c r="AS263" s="6"/>
      <c r="AT263" s="6"/>
      <c r="AU263" s="6"/>
      <c r="AV263" s="6"/>
      <c r="AW263" s="6"/>
      <c r="AX263" s="6"/>
      <c r="AY263" s="6"/>
      <c r="AZ263" s="6"/>
      <c r="BA263" s="6"/>
      <c r="BB263" s="6"/>
      <c r="BC263" s="6"/>
      <c r="BD263" s="6"/>
      <c r="BE263" s="6"/>
      <c r="BF263" s="6"/>
      <c r="BG263" s="6"/>
      <c r="BH263" s="6"/>
      <c r="BI263" s="6"/>
      <c r="BJ263" s="6"/>
      <c r="BK263" s="7"/>
      <c r="BL263" s="48"/>
      <c r="BM263" s="48"/>
      <c r="BN263" s="48"/>
    </row>
    <row r="264" spans="4:66"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  <c r="AA264" s="6"/>
      <c r="AB264" s="6"/>
      <c r="AC264" s="6"/>
      <c r="AD264" s="7"/>
      <c r="AE264" s="48"/>
      <c r="AF264" s="48"/>
      <c r="AG264" s="48"/>
      <c r="AK264" s="6"/>
      <c r="AL264" s="6"/>
      <c r="AM264" s="6"/>
      <c r="AN264" s="6"/>
      <c r="AO264" s="6"/>
      <c r="AP264" s="6"/>
      <c r="AQ264" s="6"/>
      <c r="AR264" s="6"/>
      <c r="AS264" s="6"/>
      <c r="AT264" s="6"/>
      <c r="AU264" s="6"/>
      <c r="AV264" s="6"/>
      <c r="AW264" s="6"/>
      <c r="AX264" s="6"/>
      <c r="AY264" s="6"/>
      <c r="AZ264" s="6"/>
      <c r="BA264" s="6"/>
      <c r="BB264" s="6"/>
      <c r="BC264" s="6"/>
      <c r="BD264" s="6"/>
      <c r="BE264" s="6"/>
      <c r="BF264" s="6"/>
      <c r="BG264" s="6"/>
      <c r="BH264" s="6"/>
      <c r="BI264" s="6"/>
      <c r="BJ264" s="6"/>
      <c r="BK264" s="7"/>
      <c r="BL264" s="48"/>
      <c r="BM264" s="48"/>
      <c r="BN264" s="48"/>
    </row>
    <row r="265" spans="4:66"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  <c r="AA265" s="6"/>
      <c r="AB265" s="6"/>
      <c r="AC265" s="6"/>
      <c r="AD265" s="7"/>
      <c r="AE265" s="48"/>
      <c r="AF265" s="48"/>
      <c r="AG265" s="48"/>
      <c r="AK265" s="6"/>
      <c r="AL265" s="6"/>
      <c r="AM265" s="6"/>
      <c r="AN265" s="6"/>
      <c r="AO265" s="6"/>
      <c r="AP265" s="6"/>
      <c r="AQ265" s="6"/>
      <c r="AR265" s="6"/>
      <c r="AS265" s="6"/>
      <c r="AT265" s="6"/>
      <c r="AU265" s="6"/>
      <c r="AV265" s="6"/>
      <c r="AW265" s="6"/>
      <c r="AX265" s="6"/>
      <c r="AY265" s="6"/>
      <c r="AZ265" s="6"/>
      <c r="BA265" s="6"/>
      <c r="BB265" s="6"/>
      <c r="BC265" s="6"/>
      <c r="BD265" s="6"/>
      <c r="BE265" s="6"/>
      <c r="BF265" s="6"/>
      <c r="BG265" s="6"/>
      <c r="BH265" s="6"/>
      <c r="BI265" s="6"/>
      <c r="BJ265" s="6"/>
      <c r="BK265" s="7"/>
      <c r="BL265" s="48"/>
      <c r="BM265" s="48"/>
      <c r="BN265" s="48"/>
    </row>
    <row r="266" spans="4:66"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  <c r="AA266" s="6"/>
      <c r="AB266" s="6"/>
      <c r="AC266" s="6"/>
      <c r="AD266" s="7"/>
      <c r="AE266" s="48"/>
      <c r="AF266" s="48"/>
      <c r="AG266" s="48"/>
      <c r="AK266" s="6"/>
      <c r="AL266" s="6"/>
      <c r="AM266" s="6"/>
      <c r="AN266" s="6"/>
      <c r="AO266" s="6"/>
      <c r="AP266" s="6"/>
      <c r="AQ266" s="6"/>
      <c r="AR266" s="6"/>
      <c r="AS266" s="6"/>
      <c r="AT266" s="6"/>
      <c r="AU266" s="6"/>
      <c r="AV266" s="6"/>
      <c r="AW266" s="6"/>
      <c r="AX266" s="6"/>
      <c r="AY266" s="6"/>
      <c r="AZ266" s="6"/>
      <c r="BA266" s="6"/>
      <c r="BB266" s="6"/>
      <c r="BC266" s="6"/>
      <c r="BD266" s="6"/>
      <c r="BE266" s="6"/>
      <c r="BF266" s="6"/>
      <c r="BG266" s="6"/>
      <c r="BH266" s="6"/>
      <c r="BI266" s="6"/>
      <c r="BJ266" s="6"/>
      <c r="BK266" s="7"/>
      <c r="BL266" s="48"/>
      <c r="BM266" s="48"/>
      <c r="BN266" s="48"/>
    </row>
    <row r="267" spans="4:66"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  <c r="AA267" s="6"/>
      <c r="AB267" s="6"/>
      <c r="AC267" s="6"/>
      <c r="AD267" s="7"/>
      <c r="AE267" s="48"/>
      <c r="AF267" s="48"/>
      <c r="AG267" s="48"/>
      <c r="AK267" s="6"/>
      <c r="AL267" s="6"/>
      <c r="AM267" s="6"/>
      <c r="AN267" s="6"/>
      <c r="AO267" s="6"/>
      <c r="AP267" s="6"/>
      <c r="AQ267" s="6"/>
      <c r="AR267" s="6"/>
      <c r="AS267" s="6"/>
      <c r="AT267" s="6"/>
      <c r="AU267" s="6"/>
      <c r="AV267" s="6"/>
      <c r="AW267" s="6"/>
      <c r="AX267" s="6"/>
      <c r="AY267" s="6"/>
      <c r="AZ267" s="6"/>
      <c r="BA267" s="6"/>
      <c r="BB267" s="6"/>
      <c r="BC267" s="6"/>
      <c r="BD267" s="6"/>
      <c r="BE267" s="6"/>
      <c r="BF267" s="6"/>
      <c r="BG267" s="6"/>
      <c r="BH267" s="6"/>
      <c r="BI267" s="6"/>
      <c r="BJ267" s="6"/>
      <c r="BK267" s="7"/>
      <c r="BL267" s="48"/>
      <c r="BM267" s="48"/>
      <c r="BN267" s="48"/>
    </row>
    <row r="268" spans="4:66"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  <c r="AA268" s="6"/>
      <c r="AB268" s="6"/>
      <c r="AC268" s="6"/>
      <c r="AD268" s="7"/>
      <c r="AE268" s="48"/>
      <c r="AF268" s="48"/>
      <c r="AG268" s="48"/>
      <c r="AK268" s="6"/>
      <c r="AL268" s="6"/>
      <c r="AM268" s="6"/>
      <c r="AN268" s="6"/>
      <c r="AO268" s="6"/>
      <c r="AP268" s="6"/>
      <c r="AQ268" s="6"/>
      <c r="AR268" s="6"/>
      <c r="AS268" s="6"/>
      <c r="AT268" s="6"/>
      <c r="AU268" s="6"/>
      <c r="AV268" s="6"/>
      <c r="AW268" s="6"/>
      <c r="AX268" s="6"/>
      <c r="AY268" s="6"/>
      <c r="AZ268" s="6"/>
      <c r="BA268" s="6"/>
      <c r="BB268" s="6"/>
      <c r="BC268" s="6"/>
      <c r="BD268" s="6"/>
      <c r="BE268" s="6"/>
      <c r="BF268" s="6"/>
      <c r="BG268" s="6"/>
      <c r="BH268" s="6"/>
      <c r="BI268" s="6"/>
      <c r="BJ268" s="6"/>
      <c r="BK268" s="7"/>
      <c r="BL268" s="48"/>
      <c r="BM268" s="48"/>
      <c r="BN268" s="48"/>
    </row>
    <row r="269" spans="4:66"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  <c r="AA269" s="6"/>
      <c r="AB269" s="6"/>
      <c r="AC269" s="6"/>
      <c r="AD269" s="7"/>
      <c r="AE269" s="48"/>
      <c r="AF269" s="48"/>
      <c r="AG269" s="48"/>
      <c r="AK269" s="6"/>
      <c r="AL269" s="6"/>
      <c r="AM269" s="6"/>
      <c r="AN269" s="6"/>
      <c r="AO269" s="6"/>
      <c r="AP269" s="6"/>
      <c r="AQ269" s="6"/>
      <c r="AR269" s="6"/>
      <c r="AS269" s="6"/>
      <c r="AT269" s="6"/>
      <c r="AU269" s="6"/>
      <c r="AV269" s="6"/>
      <c r="AW269" s="6"/>
      <c r="AX269" s="6"/>
      <c r="AY269" s="6"/>
      <c r="AZ269" s="6"/>
      <c r="BA269" s="6"/>
      <c r="BB269" s="6"/>
      <c r="BC269" s="6"/>
      <c r="BD269" s="6"/>
      <c r="BE269" s="6"/>
      <c r="BF269" s="6"/>
      <c r="BG269" s="6"/>
      <c r="BH269" s="6"/>
      <c r="BI269" s="6"/>
      <c r="BJ269" s="6"/>
      <c r="BK269" s="7"/>
      <c r="BL269" s="48"/>
      <c r="BM269" s="48"/>
      <c r="BN269" s="48"/>
    </row>
    <row r="270" spans="4:66"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  <c r="AA270" s="6"/>
      <c r="AB270" s="6"/>
      <c r="AC270" s="6"/>
      <c r="AD270" s="7"/>
      <c r="AE270" s="48"/>
      <c r="AF270" s="48"/>
      <c r="AG270" s="48"/>
      <c r="AK270" s="6"/>
      <c r="AL270" s="6"/>
      <c r="AM270" s="6"/>
      <c r="AN270" s="6"/>
      <c r="AO270" s="6"/>
      <c r="AP270" s="6"/>
      <c r="AQ270" s="6"/>
      <c r="AR270" s="6"/>
      <c r="AS270" s="6"/>
      <c r="AT270" s="6"/>
      <c r="AU270" s="6"/>
      <c r="AV270" s="6"/>
      <c r="AW270" s="6"/>
      <c r="AX270" s="6"/>
      <c r="AY270" s="6"/>
      <c r="AZ270" s="6"/>
      <c r="BA270" s="6"/>
      <c r="BB270" s="6"/>
      <c r="BC270" s="6"/>
      <c r="BD270" s="6"/>
      <c r="BE270" s="6"/>
      <c r="BF270" s="6"/>
      <c r="BG270" s="6"/>
      <c r="BH270" s="6"/>
      <c r="BI270" s="6"/>
      <c r="BJ270" s="6"/>
      <c r="BK270" s="7"/>
      <c r="BL270" s="48"/>
      <c r="BM270" s="48"/>
      <c r="BN270" s="48"/>
    </row>
    <row r="271" spans="4:66"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  <c r="AA271" s="6"/>
      <c r="AB271" s="6"/>
      <c r="AC271" s="6"/>
      <c r="AD271" s="7"/>
      <c r="AE271" s="48"/>
      <c r="AF271" s="48"/>
      <c r="AG271" s="48"/>
      <c r="AK271" s="6"/>
      <c r="AL271" s="6"/>
      <c r="AM271" s="6"/>
      <c r="AN271" s="6"/>
      <c r="AO271" s="6"/>
      <c r="AP271" s="6"/>
      <c r="AQ271" s="6"/>
      <c r="AR271" s="6"/>
      <c r="AS271" s="6"/>
      <c r="AT271" s="6"/>
      <c r="AU271" s="6"/>
      <c r="AV271" s="6"/>
      <c r="AW271" s="6"/>
      <c r="AX271" s="6"/>
      <c r="AY271" s="6"/>
      <c r="AZ271" s="6"/>
      <c r="BA271" s="6"/>
      <c r="BB271" s="6"/>
      <c r="BC271" s="6"/>
      <c r="BD271" s="6"/>
      <c r="BE271" s="6"/>
      <c r="BF271" s="6"/>
      <c r="BG271" s="6"/>
      <c r="BH271" s="6"/>
      <c r="BI271" s="6"/>
      <c r="BJ271" s="6"/>
      <c r="BK271" s="7"/>
      <c r="BL271" s="48"/>
      <c r="BM271" s="48"/>
      <c r="BN271" s="48"/>
    </row>
    <row r="272" spans="4:66"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  <c r="AA272" s="6"/>
      <c r="AB272" s="6"/>
      <c r="AC272" s="6"/>
      <c r="AD272" s="7"/>
      <c r="AE272" s="48"/>
      <c r="AF272" s="48"/>
      <c r="AG272" s="48"/>
      <c r="AK272" s="6"/>
      <c r="AL272" s="6"/>
      <c r="AM272" s="6"/>
      <c r="AN272" s="6"/>
      <c r="AO272" s="6"/>
      <c r="AP272" s="6"/>
      <c r="AQ272" s="6"/>
      <c r="AR272" s="6"/>
      <c r="AS272" s="6"/>
      <c r="AT272" s="6"/>
      <c r="AU272" s="6"/>
      <c r="AV272" s="6"/>
      <c r="AW272" s="6"/>
      <c r="AX272" s="6"/>
      <c r="AY272" s="6"/>
      <c r="AZ272" s="6"/>
      <c r="BA272" s="6"/>
      <c r="BB272" s="6"/>
      <c r="BC272" s="6"/>
      <c r="BD272" s="6"/>
      <c r="BE272" s="6"/>
      <c r="BF272" s="6"/>
      <c r="BG272" s="6"/>
      <c r="BH272" s="6"/>
      <c r="BI272" s="6"/>
      <c r="BJ272" s="6"/>
      <c r="BK272" s="7"/>
      <c r="BL272" s="48"/>
      <c r="BM272" s="48"/>
      <c r="BN272" s="48"/>
    </row>
    <row r="273" spans="4:66"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  <c r="AA273" s="6"/>
      <c r="AB273" s="6"/>
      <c r="AC273" s="6"/>
      <c r="AD273" s="7"/>
      <c r="AE273" s="48"/>
      <c r="AF273" s="48"/>
      <c r="AG273" s="48"/>
      <c r="AK273" s="6"/>
      <c r="AL273" s="6"/>
      <c r="AM273" s="6"/>
      <c r="AN273" s="6"/>
      <c r="AO273" s="6"/>
      <c r="AP273" s="6"/>
      <c r="AQ273" s="6"/>
      <c r="AR273" s="6"/>
      <c r="AS273" s="6"/>
      <c r="AT273" s="6"/>
      <c r="AU273" s="6"/>
      <c r="AV273" s="6"/>
      <c r="AW273" s="6"/>
      <c r="AX273" s="6"/>
      <c r="AY273" s="6"/>
      <c r="AZ273" s="6"/>
      <c r="BA273" s="6"/>
      <c r="BB273" s="6"/>
      <c r="BC273" s="6"/>
      <c r="BD273" s="6"/>
      <c r="BE273" s="6"/>
      <c r="BF273" s="6"/>
      <c r="BG273" s="6"/>
      <c r="BH273" s="6"/>
      <c r="BI273" s="6"/>
      <c r="BJ273" s="6"/>
      <c r="BK273" s="7"/>
      <c r="BL273" s="48"/>
      <c r="BM273" s="48"/>
      <c r="BN273" s="48"/>
    </row>
    <row r="274" spans="4:66"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  <c r="AA274" s="6"/>
      <c r="AB274" s="6"/>
      <c r="AC274" s="6"/>
      <c r="AD274" s="7"/>
      <c r="AE274" s="48"/>
      <c r="AF274" s="48"/>
      <c r="AG274" s="48"/>
      <c r="AK274" s="6"/>
      <c r="AL274" s="6"/>
      <c r="AM274" s="6"/>
      <c r="AN274" s="6"/>
      <c r="AO274" s="6"/>
      <c r="AP274" s="6"/>
      <c r="AQ274" s="6"/>
      <c r="AR274" s="6"/>
      <c r="AS274" s="6"/>
      <c r="AT274" s="6"/>
      <c r="AU274" s="6"/>
      <c r="AV274" s="6"/>
      <c r="AW274" s="6"/>
      <c r="AX274" s="6"/>
      <c r="AY274" s="6"/>
      <c r="AZ274" s="6"/>
      <c r="BA274" s="6"/>
      <c r="BB274" s="6"/>
      <c r="BC274" s="6"/>
      <c r="BD274" s="6"/>
      <c r="BE274" s="6"/>
      <c r="BF274" s="6"/>
      <c r="BG274" s="6"/>
      <c r="BH274" s="6"/>
      <c r="BI274" s="6"/>
      <c r="BJ274" s="6"/>
      <c r="BK274" s="7"/>
      <c r="BL274" s="48"/>
      <c r="BM274" s="48"/>
      <c r="BN274" s="48"/>
    </row>
    <row r="275" spans="4:66"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  <c r="AA275" s="6"/>
      <c r="AB275" s="6"/>
      <c r="AC275" s="6"/>
      <c r="AD275" s="7"/>
      <c r="AE275" s="48"/>
      <c r="AF275" s="48"/>
      <c r="AG275" s="48"/>
      <c r="AK275" s="6"/>
      <c r="AL275" s="6"/>
      <c r="AM275" s="6"/>
      <c r="AN275" s="6"/>
      <c r="AO275" s="6"/>
      <c r="AP275" s="6"/>
      <c r="AQ275" s="6"/>
      <c r="AR275" s="6"/>
      <c r="AS275" s="6"/>
      <c r="AT275" s="6"/>
      <c r="AU275" s="6"/>
      <c r="AV275" s="6"/>
      <c r="AW275" s="6"/>
      <c r="AX275" s="6"/>
      <c r="AY275" s="6"/>
      <c r="AZ275" s="6"/>
      <c r="BA275" s="6"/>
      <c r="BB275" s="6"/>
      <c r="BC275" s="6"/>
      <c r="BD275" s="6"/>
      <c r="BE275" s="6"/>
      <c r="BF275" s="6"/>
      <c r="BG275" s="6"/>
      <c r="BH275" s="6"/>
      <c r="BI275" s="6"/>
      <c r="BJ275" s="6"/>
      <c r="BK275" s="7"/>
      <c r="BL275" s="48"/>
      <c r="BM275" s="48"/>
      <c r="BN275" s="48"/>
    </row>
    <row r="276" spans="4:66"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  <c r="AA276" s="6"/>
      <c r="AB276" s="6"/>
      <c r="AC276" s="6"/>
      <c r="AD276" s="7"/>
      <c r="AE276" s="48"/>
      <c r="AF276" s="48"/>
      <c r="AG276" s="48"/>
      <c r="AK276" s="6"/>
      <c r="AL276" s="6"/>
      <c r="AM276" s="6"/>
      <c r="AN276" s="6"/>
      <c r="AO276" s="6"/>
      <c r="AP276" s="6"/>
      <c r="AQ276" s="6"/>
      <c r="AR276" s="6"/>
      <c r="AS276" s="6"/>
      <c r="AT276" s="6"/>
      <c r="AU276" s="6"/>
      <c r="AV276" s="6"/>
      <c r="AW276" s="6"/>
      <c r="AX276" s="6"/>
      <c r="AY276" s="6"/>
      <c r="AZ276" s="6"/>
      <c r="BA276" s="6"/>
      <c r="BB276" s="6"/>
      <c r="BC276" s="6"/>
      <c r="BD276" s="6"/>
      <c r="BE276" s="6"/>
      <c r="BF276" s="6"/>
      <c r="BG276" s="6"/>
      <c r="BH276" s="6"/>
      <c r="BI276" s="6"/>
      <c r="BJ276" s="6"/>
      <c r="BK276" s="7"/>
      <c r="BL276" s="48"/>
      <c r="BM276" s="48"/>
      <c r="BN276" s="48"/>
    </row>
    <row r="277" spans="4:66"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  <c r="AA277" s="6"/>
      <c r="AB277" s="6"/>
      <c r="AC277" s="6"/>
      <c r="AD277" s="7"/>
      <c r="AE277" s="48"/>
      <c r="AF277" s="48"/>
      <c r="AG277" s="48"/>
      <c r="AK277" s="6"/>
      <c r="AL277" s="6"/>
      <c r="AM277" s="6"/>
      <c r="AN277" s="6"/>
      <c r="AO277" s="6"/>
      <c r="AP277" s="6"/>
      <c r="AQ277" s="6"/>
      <c r="AR277" s="6"/>
      <c r="AS277" s="6"/>
      <c r="AT277" s="6"/>
      <c r="AU277" s="6"/>
      <c r="AV277" s="6"/>
      <c r="AW277" s="6"/>
      <c r="AX277" s="6"/>
      <c r="AY277" s="6"/>
      <c r="AZ277" s="6"/>
      <c r="BA277" s="6"/>
      <c r="BB277" s="6"/>
      <c r="BC277" s="6"/>
      <c r="BD277" s="6"/>
      <c r="BE277" s="6"/>
      <c r="BF277" s="6"/>
      <c r="BG277" s="6"/>
      <c r="BH277" s="6"/>
      <c r="BI277" s="6"/>
      <c r="BJ277" s="6"/>
      <c r="BK277" s="7"/>
      <c r="BL277" s="48"/>
      <c r="BM277" s="48"/>
      <c r="BN277" s="48"/>
    </row>
    <row r="278" spans="4:66"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  <c r="AA278" s="6"/>
      <c r="AB278" s="6"/>
      <c r="AC278" s="6"/>
      <c r="AD278" s="7"/>
      <c r="AE278" s="48"/>
      <c r="AF278" s="48"/>
      <c r="AG278" s="48"/>
      <c r="AK278" s="6"/>
      <c r="AL278" s="6"/>
      <c r="AM278" s="6"/>
      <c r="AN278" s="6"/>
      <c r="AO278" s="6"/>
      <c r="AP278" s="6"/>
      <c r="AQ278" s="6"/>
      <c r="AR278" s="6"/>
      <c r="AS278" s="6"/>
      <c r="AT278" s="6"/>
      <c r="AU278" s="6"/>
      <c r="AV278" s="6"/>
      <c r="AW278" s="6"/>
      <c r="AX278" s="6"/>
      <c r="AY278" s="6"/>
      <c r="AZ278" s="6"/>
      <c r="BA278" s="6"/>
      <c r="BB278" s="6"/>
      <c r="BC278" s="6"/>
      <c r="BD278" s="6"/>
      <c r="BE278" s="6"/>
      <c r="BF278" s="6"/>
      <c r="BG278" s="6"/>
      <c r="BH278" s="6"/>
      <c r="BI278" s="6"/>
      <c r="BJ278" s="6"/>
      <c r="BK278" s="7"/>
      <c r="BL278" s="48"/>
      <c r="BM278" s="48"/>
      <c r="BN278" s="48"/>
    </row>
    <row r="279" spans="4:66"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  <c r="AA279" s="6"/>
      <c r="AB279" s="6"/>
      <c r="AC279" s="6"/>
      <c r="AD279" s="7"/>
      <c r="AE279" s="48"/>
      <c r="AF279" s="48"/>
      <c r="AG279" s="48"/>
      <c r="AK279" s="6"/>
      <c r="AL279" s="6"/>
      <c r="AM279" s="6"/>
      <c r="AN279" s="6"/>
      <c r="AO279" s="6"/>
      <c r="AP279" s="6"/>
      <c r="AQ279" s="6"/>
      <c r="AR279" s="6"/>
      <c r="AS279" s="6"/>
      <c r="AT279" s="6"/>
      <c r="AU279" s="6"/>
      <c r="AV279" s="6"/>
      <c r="AW279" s="6"/>
      <c r="AX279" s="6"/>
      <c r="AY279" s="6"/>
      <c r="AZ279" s="6"/>
      <c r="BA279" s="6"/>
      <c r="BB279" s="6"/>
      <c r="BC279" s="6"/>
      <c r="BD279" s="6"/>
      <c r="BE279" s="6"/>
      <c r="BF279" s="6"/>
      <c r="BG279" s="6"/>
      <c r="BH279" s="6"/>
      <c r="BI279" s="6"/>
      <c r="BJ279" s="6"/>
      <c r="BK279" s="7"/>
      <c r="BL279" s="48"/>
      <c r="BM279" s="48"/>
      <c r="BN279" s="48"/>
    </row>
    <row r="280" spans="4:66"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  <c r="AA280" s="6"/>
      <c r="AB280" s="6"/>
      <c r="AC280" s="6"/>
      <c r="AD280" s="7"/>
      <c r="AE280" s="48"/>
      <c r="AF280" s="48"/>
      <c r="AG280" s="48"/>
      <c r="AK280" s="6"/>
      <c r="AL280" s="6"/>
      <c r="AM280" s="6"/>
      <c r="AN280" s="6"/>
      <c r="AO280" s="6"/>
      <c r="AP280" s="6"/>
      <c r="AQ280" s="6"/>
      <c r="AR280" s="6"/>
      <c r="AS280" s="6"/>
      <c r="AT280" s="6"/>
      <c r="AU280" s="6"/>
      <c r="AV280" s="6"/>
      <c r="AW280" s="6"/>
      <c r="AX280" s="6"/>
      <c r="AY280" s="6"/>
      <c r="AZ280" s="6"/>
      <c r="BA280" s="6"/>
      <c r="BB280" s="6"/>
      <c r="BC280" s="6"/>
      <c r="BD280" s="6"/>
      <c r="BE280" s="6"/>
      <c r="BF280" s="6"/>
      <c r="BG280" s="6"/>
      <c r="BH280" s="6"/>
      <c r="BI280" s="6"/>
      <c r="BJ280" s="6"/>
      <c r="BK280" s="7"/>
      <c r="BL280" s="48"/>
      <c r="BM280" s="48"/>
      <c r="BN280" s="48"/>
    </row>
    <row r="281" spans="4:66"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  <c r="AA281" s="6"/>
      <c r="AB281" s="6"/>
      <c r="AC281" s="6"/>
      <c r="AD281" s="7"/>
      <c r="AE281" s="48"/>
      <c r="AF281" s="48"/>
      <c r="AG281" s="48"/>
      <c r="AK281" s="6"/>
      <c r="AL281" s="6"/>
      <c r="AM281" s="6"/>
      <c r="AN281" s="6"/>
      <c r="AO281" s="6"/>
      <c r="AP281" s="6"/>
      <c r="AQ281" s="6"/>
      <c r="AR281" s="6"/>
      <c r="AS281" s="6"/>
      <c r="AT281" s="6"/>
      <c r="AU281" s="6"/>
      <c r="AV281" s="6"/>
      <c r="AW281" s="6"/>
      <c r="AX281" s="6"/>
      <c r="AY281" s="6"/>
      <c r="AZ281" s="6"/>
      <c r="BA281" s="6"/>
      <c r="BB281" s="6"/>
      <c r="BC281" s="6"/>
      <c r="BD281" s="6"/>
      <c r="BE281" s="6"/>
      <c r="BF281" s="6"/>
      <c r="BG281" s="6"/>
      <c r="BH281" s="6"/>
      <c r="BI281" s="6"/>
      <c r="BJ281" s="6"/>
      <c r="BK281" s="7"/>
      <c r="BL281" s="48"/>
      <c r="BM281" s="48"/>
      <c r="BN281" s="48"/>
    </row>
    <row r="282" spans="4:66"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  <c r="AA282" s="6"/>
      <c r="AB282" s="6"/>
      <c r="AC282" s="6"/>
      <c r="AD282" s="7"/>
      <c r="AE282" s="48"/>
      <c r="AF282" s="48"/>
      <c r="AG282" s="48"/>
      <c r="AK282" s="6"/>
      <c r="AL282" s="6"/>
      <c r="AM282" s="6"/>
      <c r="AN282" s="6"/>
      <c r="AO282" s="6"/>
      <c r="AP282" s="6"/>
      <c r="AQ282" s="6"/>
      <c r="AR282" s="6"/>
      <c r="AS282" s="6"/>
      <c r="AT282" s="6"/>
      <c r="AU282" s="6"/>
      <c r="AV282" s="6"/>
      <c r="AW282" s="6"/>
      <c r="AX282" s="6"/>
      <c r="AY282" s="6"/>
      <c r="AZ282" s="6"/>
      <c r="BA282" s="6"/>
      <c r="BB282" s="6"/>
      <c r="BC282" s="6"/>
      <c r="BD282" s="6"/>
      <c r="BE282" s="6"/>
      <c r="BF282" s="6"/>
      <c r="BG282" s="6"/>
      <c r="BH282" s="6"/>
      <c r="BI282" s="6"/>
      <c r="BJ282" s="6"/>
      <c r="BK282" s="7"/>
      <c r="BL282" s="48"/>
      <c r="BM282" s="48"/>
      <c r="BN282" s="48"/>
    </row>
    <row r="283" spans="4:66"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  <c r="AA283" s="6"/>
      <c r="AB283" s="6"/>
      <c r="AC283" s="6"/>
      <c r="AD283" s="7"/>
      <c r="AE283" s="48"/>
      <c r="AF283" s="48"/>
      <c r="AG283" s="48"/>
      <c r="AK283" s="6"/>
      <c r="AL283" s="6"/>
      <c r="AM283" s="6"/>
      <c r="AN283" s="6"/>
      <c r="AO283" s="6"/>
      <c r="AP283" s="6"/>
      <c r="AQ283" s="6"/>
      <c r="AR283" s="6"/>
      <c r="AS283" s="6"/>
      <c r="AT283" s="6"/>
      <c r="AU283" s="6"/>
      <c r="AV283" s="6"/>
      <c r="AW283" s="6"/>
      <c r="AX283" s="6"/>
      <c r="AY283" s="6"/>
      <c r="AZ283" s="6"/>
      <c r="BA283" s="6"/>
      <c r="BB283" s="6"/>
      <c r="BC283" s="6"/>
      <c r="BD283" s="6"/>
      <c r="BE283" s="6"/>
      <c r="BF283" s="6"/>
      <c r="BG283" s="6"/>
      <c r="BH283" s="6"/>
      <c r="BI283" s="6"/>
      <c r="BJ283" s="6"/>
      <c r="BK283" s="7"/>
      <c r="BL283" s="48"/>
      <c r="BM283" s="48"/>
      <c r="BN283" s="48"/>
    </row>
    <row r="284" spans="4:66"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  <c r="AA284" s="6"/>
      <c r="AB284" s="6"/>
      <c r="AC284" s="6"/>
      <c r="AD284" s="7"/>
      <c r="AE284" s="48"/>
      <c r="AF284" s="48"/>
      <c r="AG284" s="48"/>
      <c r="AK284" s="6"/>
      <c r="AL284" s="6"/>
      <c r="AM284" s="6"/>
      <c r="AN284" s="6"/>
      <c r="AO284" s="6"/>
      <c r="AP284" s="6"/>
      <c r="AQ284" s="6"/>
      <c r="AR284" s="6"/>
      <c r="AS284" s="6"/>
      <c r="AT284" s="6"/>
      <c r="AU284" s="6"/>
      <c r="AV284" s="6"/>
      <c r="AW284" s="6"/>
      <c r="AX284" s="6"/>
      <c r="AY284" s="6"/>
      <c r="AZ284" s="6"/>
      <c r="BA284" s="6"/>
      <c r="BB284" s="6"/>
      <c r="BC284" s="6"/>
      <c r="BD284" s="6"/>
      <c r="BE284" s="6"/>
      <c r="BF284" s="6"/>
      <c r="BG284" s="6"/>
      <c r="BH284" s="6"/>
      <c r="BI284" s="6"/>
      <c r="BJ284" s="6"/>
      <c r="BK284" s="7"/>
      <c r="BL284" s="48"/>
      <c r="BM284" s="48"/>
      <c r="BN284" s="48"/>
    </row>
    <row r="285" spans="4:66"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  <c r="AA285" s="6"/>
      <c r="AB285" s="6"/>
      <c r="AC285" s="6"/>
      <c r="AD285" s="7"/>
      <c r="AE285" s="48"/>
      <c r="AF285" s="48"/>
      <c r="AG285" s="48"/>
      <c r="AK285" s="6"/>
      <c r="AL285" s="6"/>
      <c r="AM285" s="6"/>
      <c r="AN285" s="6"/>
      <c r="AO285" s="6"/>
      <c r="AP285" s="6"/>
      <c r="AQ285" s="6"/>
      <c r="AR285" s="6"/>
      <c r="AS285" s="6"/>
      <c r="AT285" s="6"/>
      <c r="AU285" s="6"/>
      <c r="AV285" s="6"/>
      <c r="AW285" s="6"/>
      <c r="AX285" s="6"/>
      <c r="AY285" s="6"/>
      <c r="AZ285" s="6"/>
      <c r="BA285" s="6"/>
      <c r="BB285" s="6"/>
      <c r="BC285" s="6"/>
      <c r="BD285" s="6"/>
      <c r="BE285" s="6"/>
      <c r="BF285" s="6"/>
      <c r="BG285" s="6"/>
      <c r="BH285" s="6"/>
      <c r="BI285" s="6"/>
      <c r="BJ285" s="6"/>
      <c r="BK285" s="7"/>
      <c r="BL285" s="48"/>
      <c r="BM285" s="48"/>
      <c r="BN285" s="48"/>
    </row>
    <row r="286" spans="4:66"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  <c r="AA286" s="6"/>
      <c r="AB286" s="6"/>
      <c r="AC286" s="6"/>
      <c r="AD286" s="7"/>
      <c r="AE286" s="48"/>
      <c r="AF286" s="48"/>
      <c r="AG286" s="48"/>
      <c r="AK286" s="6"/>
      <c r="AL286" s="6"/>
      <c r="AM286" s="6"/>
      <c r="AN286" s="6"/>
      <c r="AO286" s="6"/>
      <c r="AP286" s="6"/>
      <c r="AQ286" s="6"/>
      <c r="AR286" s="6"/>
      <c r="AS286" s="6"/>
      <c r="AT286" s="6"/>
      <c r="AU286" s="6"/>
      <c r="AV286" s="6"/>
      <c r="AW286" s="6"/>
      <c r="AX286" s="6"/>
      <c r="AY286" s="6"/>
      <c r="AZ286" s="6"/>
      <c r="BA286" s="6"/>
      <c r="BB286" s="6"/>
      <c r="BC286" s="6"/>
      <c r="BD286" s="6"/>
      <c r="BE286" s="6"/>
      <c r="BF286" s="6"/>
      <c r="BG286" s="6"/>
      <c r="BH286" s="6"/>
      <c r="BI286" s="6"/>
      <c r="BJ286" s="6"/>
      <c r="BK286" s="7"/>
      <c r="BL286" s="48"/>
      <c r="BM286" s="48"/>
      <c r="BN286" s="48"/>
    </row>
    <row r="287" spans="4:66"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  <c r="AA287" s="6"/>
      <c r="AB287" s="6"/>
      <c r="AC287" s="6"/>
      <c r="AD287" s="7"/>
      <c r="AE287" s="48"/>
      <c r="AF287" s="48"/>
      <c r="AG287" s="48"/>
      <c r="AK287" s="6"/>
      <c r="AL287" s="6"/>
      <c r="AM287" s="6"/>
      <c r="AN287" s="6"/>
      <c r="AO287" s="6"/>
      <c r="AP287" s="6"/>
      <c r="AQ287" s="6"/>
      <c r="AR287" s="6"/>
      <c r="AS287" s="6"/>
      <c r="AT287" s="6"/>
      <c r="AU287" s="6"/>
      <c r="AV287" s="6"/>
      <c r="AW287" s="6"/>
      <c r="AX287" s="6"/>
      <c r="AY287" s="6"/>
      <c r="AZ287" s="6"/>
      <c r="BA287" s="6"/>
      <c r="BB287" s="6"/>
      <c r="BC287" s="6"/>
      <c r="BD287" s="6"/>
      <c r="BE287" s="6"/>
      <c r="BF287" s="6"/>
      <c r="BG287" s="6"/>
      <c r="BH287" s="6"/>
      <c r="BI287" s="6"/>
      <c r="BJ287" s="6"/>
      <c r="BK287" s="7"/>
      <c r="BL287" s="48"/>
      <c r="BM287" s="48"/>
      <c r="BN287" s="48"/>
    </row>
    <row r="288" spans="4:66"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  <c r="AA288" s="6"/>
      <c r="AB288" s="6"/>
      <c r="AC288" s="6"/>
      <c r="AD288" s="7"/>
      <c r="AE288" s="48"/>
      <c r="AF288" s="48"/>
      <c r="AG288" s="48"/>
      <c r="AK288" s="6"/>
      <c r="AL288" s="6"/>
      <c r="AM288" s="6"/>
      <c r="AN288" s="6"/>
      <c r="AO288" s="6"/>
      <c r="AP288" s="6"/>
      <c r="AQ288" s="6"/>
      <c r="AR288" s="6"/>
      <c r="AS288" s="6"/>
      <c r="AT288" s="6"/>
      <c r="AU288" s="6"/>
      <c r="AV288" s="6"/>
      <c r="AW288" s="6"/>
      <c r="AX288" s="6"/>
      <c r="AY288" s="6"/>
      <c r="AZ288" s="6"/>
      <c r="BA288" s="6"/>
      <c r="BB288" s="6"/>
      <c r="BC288" s="6"/>
      <c r="BD288" s="6"/>
      <c r="BE288" s="6"/>
      <c r="BF288" s="6"/>
      <c r="BG288" s="6"/>
      <c r="BH288" s="6"/>
      <c r="BI288" s="6"/>
      <c r="BJ288" s="6"/>
      <c r="BK288" s="7"/>
      <c r="BL288" s="48"/>
      <c r="BM288" s="48"/>
      <c r="BN288" s="48"/>
    </row>
    <row r="289" spans="4:66"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  <c r="AA289" s="6"/>
      <c r="AB289" s="6"/>
      <c r="AC289" s="6"/>
      <c r="AD289" s="7"/>
      <c r="AE289" s="48"/>
      <c r="AF289" s="48"/>
      <c r="AG289" s="48"/>
      <c r="AK289" s="6"/>
      <c r="AL289" s="6"/>
      <c r="AM289" s="6"/>
      <c r="AN289" s="6"/>
      <c r="AO289" s="6"/>
      <c r="AP289" s="6"/>
      <c r="AQ289" s="6"/>
      <c r="AR289" s="6"/>
      <c r="AS289" s="6"/>
      <c r="AT289" s="6"/>
      <c r="AU289" s="6"/>
      <c r="AV289" s="6"/>
      <c r="AW289" s="6"/>
      <c r="AX289" s="6"/>
      <c r="AY289" s="6"/>
      <c r="AZ289" s="6"/>
      <c r="BA289" s="6"/>
      <c r="BB289" s="6"/>
      <c r="BC289" s="6"/>
      <c r="BD289" s="6"/>
      <c r="BE289" s="6"/>
      <c r="BF289" s="6"/>
      <c r="BG289" s="6"/>
      <c r="BH289" s="6"/>
      <c r="BI289" s="6"/>
      <c r="BJ289" s="6"/>
      <c r="BK289" s="7"/>
      <c r="BL289" s="48"/>
      <c r="BM289" s="48"/>
      <c r="BN289" s="48"/>
    </row>
    <row r="290" spans="4:66"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  <c r="AA290" s="6"/>
      <c r="AB290" s="6"/>
      <c r="AC290" s="6"/>
      <c r="AD290" s="7"/>
      <c r="AE290" s="48"/>
      <c r="AF290" s="48"/>
      <c r="AG290" s="48"/>
      <c r="AK290" s="6"/>
      <c r="AL290" s="6"/>
      <c r="AM290" s="6"/>
      <c r="AN290" s="6"/>
      <c r="AO290" s="6"/>
      <c r="AP290" s="6"/>
      <c r="AQ290" s="6"/>
      <c r="AR290" s="6"/>
      <c r="AS290" s="6"/>
      <c r="AT290" s="6"/>
      <c r="AU290" s="6"/>
      <c r="AV290" s="6"/>
      <c r="AW290" s="6"/>
      <c r="AX290" s="6"/>
      <c r="AY290" s="6"/>
      <c r="AZ290" s="6"/>
      <c r="BA290" s="6"/>
      <c r="BB290" s="6"/>
      <c r="BC290" s="6"/>
      <c r="BD290" s="6"/>
      <c r="BE290" s="6"/>
      <c r="BF290" s="6"/>
      <c r="BG290" s="6"/>
      <c r="BH290" s="6"/>
      <c r="BI290" s="6"/>
      <c r="BJ290" s="6"/>
      <c r="BK290" s="7"/>
      <c r="BL290" s="48"/>
      <c r="BM290" s="48"/>
      <c r="BN290" s="48"/>
    </row>
    <row r="291" spans="4:66"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  <c r="AA291" s="6"/>
      <c r="AB291" s="6"/>
      <c r="AC291" s="6"/>
      <c r="AD291" s="7"/>
      <c r="AE291" s="48"/>
      <c r="AF291" s="48"/>
      <c r="AG291" s="48"/>
      <c r="AK291" s="6"/>
      <c r="AL291" s="6"/>
      <c r="AM291" s="6"/>
      <c r="AN291" s="6"/>
      <c r="AO291" s="6"/>
      <c r="AP291" s="6"/>
      <c r="AQ291" s="6"/>
      <c r="AR291" s="6"/>
      <c r="AS291" s="6"/>
      <c r="AT291" s="6"/>
      <c r="AU291" s="6"/>
      <c r="AV291" s="6"/>
      <c r="AW291" s="6"/>
      <c r="AX291" s="6"/>
      <c r="AY291" s="6"/>
      <c r="AZ291" s="6"/>
      <c r="BA291" s="6"/>
      <c r="BB291" s="6"/>
      <c r="BC291" s="6"/>
      <c r="BD291" s="6"/>
      <c r="BE291" s="6"/>
      <c r="BF291" s="6"/>
      <c r="BG291" s="6"/>
      <c r="BH291" s="6"/>
      <c r="BI291" s="6"/>
      <c r="BJ291" s="6"/>
      <c r="BK291" s="7"/>
      <c r="BL291" s="48"/>
      <c r="BM291" s="48"/>
      <c r="BN291" s="48"/>
    </row>
    <row r="292" spans="4:66"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  <c r="AA292" s="6"/>
      <c r="AB292" s="6"/>
      <c r="AC292" s="6"/>
      <c r="AD292" s="7"/>
      <c r="AE292" s="48"/>
      <c r="AF292" s="48"/>
      <c r="AG292" s="48"/>
      <c r="AK292" s="6"/>
      <c r="AL292" s="6"/>
      <c r="AM292" s="6"/>
      <c r="AN292" s="6"/>
      <c r="AO292" s="6"/>
      <c r="AP292" s="6"/>
      <c r="AQ292" s="6"/>
      <c r="AR292" s="6"/>
      <c r="AS292" s="6"/>
      <c r="AT292" s="6"/>
      <c r="AU292" s="6"/>
      <c r="AV292" s="6"/>
      <c r="AW292" s="6"/>
      <c r="AX292" s="6"/>
      <c r="AY292" s="6"/>
      <c r="AZ292" s="6"/>
      <c r="BA292" s="6"/>
      <c r="BB292" s="6"/>
      <c r="BC292" s="6"/>
      <c r="BD292" s="6"/>
      <c r="BE292" s="6"/>
      <c r="BF292" s="6"/>
      <c r="BG292" s="6"/>
      <c r="BH292" s="6"/>
      <c r="BI292" s="6"/>
      <c r="BJ292" s="6"/>
      <c r="BK292" s="7"/>
      <c r="BL292" s="48"/>
      <c r="BM292" s="48"/>
      <c r="BN292" s="48"/>
    </row>
    <row r="293" spans="4:66"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  <c r="AA293" s="6"/>
      <c r="AB293" s="6"/>
      <c r="AC293" s="6"/>
      <c r="AD293" s="7"/>
      <c r="AE293" s="48"/>
      <c r="AF293" s="48"/>
      <c r="AG293" s="48"/>
      <c r="AK293" s="6"/>
      <c r="AL293" s="6"/>
      <c r="AM293" s="6"/>
      <c r="AN293" s="6"/>
      <c r="AO293" s="6"/>
      <c r="AP293" s="6"/>
      <c r="AQ293" s="6"/>
      <c r="AR293" s="6"/>
      <c r="AS293" s="6"/>
      <c r="AT293" s="6"/>
      <c r="AU293" s="6"/>
      <c r="AV293" s="6"/>
      <c r="AW293" s="6"/>
      <c r="AX293" s="6"/>
      <c r="AY293" s="6"/>
      <c r="AZ293" s="6"/>
      <c r="BA293" s="6"/>
      <c r="BB293" s="6"/>
      <c r="BC293" s="6"/>
      <c r="BD293" s="6"/>
      <c r="BE293" s="6"/>
      <c r="BF293" s="6"/>
      <c r="BG293" s="6"/>
      <c r="BH293" s="6"/>
      <c r="BI293" s="6"/>
      <c r="BJ293" s="6"/>
      <c r="BK293" s="7"/>
      <c r="BL293" s="48"/>
      <c r="BM293" s="48"/>
      <c r="BN293" s="48"/>
    </row>
    <row r="294" spans="4:66"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  <c r="AA294" s="6"/>
      <c r="AB294" s="6"/>
      <c r="AC294" s="6"/>
      <c r="AD294" s="7"/>
      <c r="AE294" s="48"/>
      <c r="AF294" s="48"/>
      <c r="AG294" s="48"/>
      <c r="AK294" s="6"/>
      <c r="AL294" s="6"/>
      <c r="AM294" s="6"/>
      <c r="AN294" s="6"/>
      <c r="AO294" s="6"/>
      <c r="AP294" s="6"/>
      <c r="AQ294" s="6"/>
      <c r="AR294" s="6"/>
      <c r="AS294" s="6"/>
      <c r="AT294" s="6"/>
      <c r="AU294" s="6"/>
      <c r="AV294" s="6"/>
      <c r="AW294" s="6"/>
      <c r="AX294" s="6"/>
      <c r="AY294" s="6"/>
      <c r="AZ294" s="6"/>
      <c r="BA294" s="6"/>
      <c r="BB294" s="6"/>
      <c r="BC294" s="6"/>
      <c r="BD294" s="6"/>
      <c r="BE294" s="6"/>
      <c r="BF294" s="6"/>
      <c r="BG294" s="6"/>
      <c r="BH294" s="6"/>
      <c r="BI294" s="6"/>
      <c r="BJ294" s="6"/>
      <c r="BK294" s="7"/>
      <c r="BL294" s="48"/>
      <c r="BM294" s="48"/>
      <c r="BN294" s="48"/>
    </row>
    <row r="295" spans="4:66"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  <c r="AA295" s="6"/>
      <c r="AB295" s="6"/>
      <c r="AC295" s="6"/>
      <c r="AD295" s="7"/>
      <c r="AE295" s="48"/>
      <c r="AF295" s="48"/>
      <c r="AG295" s="48"/>
      <c r="AK295" s="6"/>
      <c r="AL295" s="6"/>
      <c r="AM295" s="6"/>
      <c r="AN295" s="6"/>
      <c r="AO295" s="6"/>
      <c r="AP295" s="6"/>
      <c r="AQ295" s="6"/>
      <c r="AR295" s="6"/>
      <c r="AS295" s="6"/>
      <c r="AT295" s="6"/>
      <c r="AU295" s="6"/>
      <c r="AV295" s="6"/>
      <c r="AW295" s="6"/>
      <c r="AX295" s="6"/>
      <c r="AY295" s="6"/>
      <c r="AZ295" s="6"/>
      <c r="BA295" s="6"/>
      <c r="BB295" s="6"/>
      <c r="BC295" s="6"/>
      <c r="BD295" s="6"/>
      <c r="BE295" s="6"/>
      <c r="BF295" s="6"/>
      <c r="BG295" s="6"/>
      <c r="BH295" s="6"/>
      <c r="BI295" s="6"/>
      <c r="BJ295" s="6"/>
      <c r="BK295" s="7"/>
      <c r="BL295" s="48"/>
      <c r="BM295" s="48"/>
      <c r="BN295" s="48"/>
    </row>
    <row r="296" spans="4:66"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  <c r="AA296" s="6"/>
      <c r="AB296" s="6"/>
      <c r="AC296" s="6"/>
      <c r="AD296" s="7"/>
      <c r="AE296" s="48"/>
      <c r="AF296" s="48"/>
      <c r="AG296" s="48"/>
      <c r="AK296" s="6"/>
      <c r="AL296" s="6"/>
      <c r="AM296" s="6"/>
      <c r="AN296" s="6"/>
      <c r="AO296" s="6"/>
      <c r="AP296" s="6"/>
      <c r="AQ296" s="6"/>
      <c r="AR296" s="6"/>
      <c r="AS296" s="6"/>
      <c r="AT296" s="6"/>
      <c r="AU296" s="6"/>
      <c r="AV296" s="6"/>
      <c r="AW296" s="6"/>
      <c r="AX296" s="6"/>
      <c r="AY296" s="6"/>
      <c r="AZ296" s="6"/>
      <c r="BA296" s="6"/>
      <c r="BB296" s="6"/>
      <c r="BC296" s="6"/>
      <c r="BD296" s="6"/>
      <c r="BE296" s="6"/>
      <c r="BF296" s="6"/>
      <c r="BG296" s="6"/>
      <c r="BH296" s="6"/>
      <c r="BI296" s="6"/>
      <c r="BJ296" s="6"/>
      <c r="BK296" s="7"/>
      <c r="BL296" s="48"/>
      <c r="BM296" s="48"/>
      <c r="BN296" s="48"/>
    </row>
    <row r="297" spans="4:66"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  <c r="AA297" s="6"/>
      <c r="AB297" s="6"/>
      <c r="AC297" s="6"/>
      <c r="AD297" s="7"/>
      <c r="AE297" s="48"/>
      <c r="AF297" s="48"/>
      <c r="AG297" s="48"/>
      <c r="AK297" s="6"/>
      <c r="AL297" s="6"/>
      <c r="AM297" s="6"/>
      <c r="AN297" s="6"/>
      <c r="AO297" s="6"/>
      <c r="AP297" s="6"/>
      <c r="AQ297" s="6"/>
      <c r="AR297" s="6"/>
      <c r="AS297" s="6"/>
      <c r="AT297" s="6"/>
      <c r="AU297" s="6"/>
      <c r="AV297" s="6"/>
      <c r="AW297" s="6"/>
      <c r="AX297" s="6"/>
      <c r="AY297" s="6"/>
      <c r="AZ297" s="6"/>
      <c r="BA297" s="6"/>
      <c r="BB297" s="6"/>
      <c r="BC297" s="6"/>
      <c r="BD297" s="6"/>
      <c r="BE297" s="6"/>
      <c r="BF297" s="6"/>
      <c r="BG297" s="6"/>
      <c r="BH297" s="6"/>
      <c r="BI297" s="6"/>
      <c r="BJ297" s="6"/>
      <c r="BK297" s="7"/>
      <c r="BL297" s="48"/>
      <c r="BM297" s="48"/>
      <c r="BN297" s="48"/>
    </row>
    <row r="298" spans="4:66"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  <c r="AA298" s="6"/>
      <c r="AB298" s="6"/>
      <c r="AC298" s="6"/>
      <c r="AD298" s="7"/>
      <c r="AE298" s="48"/>
      <c r="AF298" s="48"/>
      <c r="AG298" s="48"/>
      <c r="AK298" s="6"/>
      <c r="AL298" s="6"/>
      <c r="AM298" s="6"/>
      <c r="AN298" s="6"/>
      <c r="AO298" s="6"/>
      <c r="AP298" s="6"/>
      <c r="AQ298" s="6"/>
      <c r="AR298" s="6"/>
      <c r="AS298" s="6"/>
      <c r="AT298" s="6"/>
      <c r="AU298" s="6"/>
      <c r="AV298" s="6"/>
      <c r="AW298" s="6"/>
      <c r="AX298" s="6"/>
      <c r="AY298" s="6"/>
      <c r="AZ298" s="6"/>
      <c r="BA298" s="6"/>
      <c r="BB298" s="6"/>
      <c r="BC298" s="6"/>
      <c r="BD298" s="6"/>
      <c r="BE298" s="6"/>
      <c r="BF298" s="6"/>
      <c r="BG298" s="6"/>
      <c r="BH298" s="6"/>
      <c r="BI298" s="6"/>
      <c r="BJ298" s="6"/>
      <c r="BK298" s="7"/>
      <c r="BL298" s="48"/>
      <c r="BM298" s="48"/>
      <c r="BN298" s="48"/>
    </row>
    <row r="299" spans="4:66"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  <c r="AA299" s="6"/>
      <c r="AB299" s="6"/>
      <c r="AC299" s="6"/>
      <c r="AD299" s="7"/>
      <c r="AE299" s="48"/>
      <c r="AF299" s="48"/>
      <c r="AG299" s="48"/>
      <c r="AK299" s="6"/>
      <c r="AL299" s="6"/>
      <c r="AM299" s="6"/>
      <c r="AN299" s="6"/>
      <c r="AO299" s="6"/>
      <c r="AP299" s="6"/>
      <c r="AQ299" s="6"/>
      <c r="AR299" s="6"/>
      <c r="AS299" s="6"/>
      <c r="AT299" s="6"/>
      <c r="AU299" s="6"/>
      <c r="AV299" s="6"/>
      <c r="AW299" s="6"/>
      <c r="AX299" s="6"/>
      <c r="AY299" s="6"/>
      <c r="AZ299" s="6"/>
      <c r="BA299" s="6"/>
      <c r="BB299" s="6"/>
      <c r="BC299" s="6"/>
      <c r="BD299" s="6"/>
      <c r="BE299" s="6"/>
      <c r="BF299" s="6"/>
      <c r="BG299" s="6"/>
      <c r="BH299" s="6"/>
      <c r="BI299" s="6"/>
      <c r="BJ299" s="6"/>
      <c r="BK299" s="7"/>
      <c r="BL299" s="48"/>
      <c r="BM299" s="48"/>
      <c r="BN299" s="48"/>
    </row>
    <row r="300" spans="4:66"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  <c r="AA300" s="6"/>
      <c r="AB300" s="6"/>
      <c r="AC300" s="6"/>
      <c r="AD300" s="7"/>
      <c r="AE300" s="48"/>
      <c r="AF300" s="48"/>
      <c r="AG300" s="48"/>
      <c r="AK300" s="6"/>
      <c r="AL300" s="6"/>
      <c r="AM300" s="6"/>
      <c r="AN300" s="6"/>
      <c r="AO300" s="6"/>
      <c r="AP300" s="6"/>
      <c r="AQ300" s="6"/>
      <c r="AR300" s="6"/>
      <c r="AS300" s="6"/>
      <c r="AT300" s="6"/>
      <c r="AU300" s="6"/>
      <c r="AV300" s="6"/>
      <c r="AW300" s="6"/>
      <c r="AX300" s="6"/>
      <c r="AY300" s="6"/>
      <c r="AZ300" s="6"/>
      <c r="BA300" s="6"/>
      <c r="BB300" s="6"/>
      <c r="BC300" s="6"/>
      <c r="BD300" s="6"/>
      <c r="BE300" s="6"/>
      <c r="BF300" s="6"/>
      <c r="BG300" s="6"/>
      <c r="BH300" s="6"/>
      <c r="BI300" s="6"/>
      <c r="BJ300" s="6"/>
      <c r="BK300" s="7"/>
      <c r="BL300" s="48"/>
      <c r="BM300" s="48"/>
      <c r="BN300" s="48"/>
    </row>
    <row r="301" spans="4:66"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  <c r="AA301" s="6"/>
      <c r="AB301" s="6"/>
      <c r="AC301" s="6"/>
      <c r="AD301" s="7"/>
      <c r="AE301" s="48"/>
      <c r="AF301" s="48"/>
      <c r="AG301" s="48"/>
      <c r="AK301" s="6"/>
      <c r="AL301" s="6"/>
      <c r="AM301" s="6"/>
      <c r="AN301" s="6"/>
      <c r="AO301" s="6"/>
      <c r="AP301" s="6"/>
      <c r="AQ301" s="6"/>
      <c r="AR301" s="6"/>
      <c r="AS301" s="6"/>
      <c r="AT301" s="6"/>
      <c r="AU301" s="6"/>
      <c r="AV301" s="6"/>
      <c r="AW301" s="6"/>
      <c r="AX301" s="6"/>
      <c r="AY301" s="6"/>
      <c r="AZ301" s="6"/>
      <c r="BA301" s="6"/>
      <c r="BB301" s="6"/>
      <c r="BC301" s="6"/>
      <c r="BD301" s="6"/>
      <c r="BE301" s="6"/>
      <c r="BF301" s="6"/>
      <c r="BG301" s="6"/>
      <c r="BH301" s="6"/>
      <c r="BI301" s="6"/>
      <c r="BJ301" s="6"/>
      <c r="BK301" s="7"/>
      <c r="BL301" s="48"/>
      <c r="BM301" s="48"/>
      <c r="BN301" s="48"/>
    </row>
    <row r="302" spans="4:66"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  <c r="AA302" s="6"/>
      <c r="AB302" s="6"/>
      <c r="AC302" s="6"/>
      <c r="AD302" s="7"/>
      <c r="AE302" s="48"/>
      <c r="AF302" s="48"/>
      <c r="AG302" s="48"/>
      <c r="AK302" s="6"/>
      <c r="AL302" s="6"/>
      <c r="AM302" s="6"/>
      <c r="AN302" s="6"/>
      <c r="AO302" s="6"/>
      <c r="AP302" s="6"/>
      <c r="AQ302" s="6"/>
      <c r="AR302" s="6"/>
      <c r="AS302" s="6"/>
      <c r="AT302" s="6"/>
      <c r="AU302" s="6"/>
      <c r="AV302" s="6"/>
      <c r="AW302" s="6"/>
      <c r="AX302" s="6"/>
      <c r="AY302" s="6"/>
      <c r="AZ302" s="6"/>
      <c r="BA302" s="6"/>
      <c r="BB302" s="6"/>
      <c r="BC302" s="6"/>
      <c r="BD302" s="6"/>
      <c r="BE302" s="6"/>
      <c r="BF302" s="6"/>
      <c r="BG302" s="6"/>
      <c r="BH302" s="6"/>
      <c r="BI302" s="6"/>
      <c r="BJ302" s="6"/>
      <c r="BK302" s="7"/>
      <c r="BL302" s="48"/>
      <c r="BM302" s="48"/>
      <c r="BN302" s="48"/>
    </row>
    <row r="303" spans="4:66"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  <c r="AA303" s="6"/>
      <c r="AB303" s="6"/>
      <c r="AC303" s="6"/>
      <c r="AD303" s="7"/>
      <c r="AE303" s="48"/>
      <c r="AF303" s="48"/>
      <c r="AG303" s="48"/>
      <c r="AK303" s="6"/>
      <c r="AL303" s="6"/>
      <c r="AM303" s="6"/>
      <c r="AN303" s="6"/>
      <c r="AO303" s="6"/>
      <c r="AP303" s="6"/>
      <c r="AQ303" s="6"/>
      <c r="AR303" s="6"/>
      <c r="AS303" s="6"/>
      <c r="AT303" s="6"/>
      <c r="AU303" s="6"/>
      <c r="AV303" s="6"/>
      <c r="AW303" s="6"/>
      <c r="AX303" s="6"/>
      <c r="AY303" s="6"/>
      <c r="AZ303" s="6"/>
      <c r="BA303" s="6"/>
      <c r="BB303" s="6"/>
      <c r="BC303" s="6"/>
      <c r="BD303" s="6"/>
      <c r="BE303" s="6"/>
      <c r="BF303" s="6"/>
      <c r="BG303" s="6"/>
      <c r="BH303" s="6"/>
      <c r="BI303" s="6"/>
      <c r="BJ303" s="6"/>
      <c r="BK303" s="7"/>
      <c r="BL303" s="48"/>
      <c r="BM303" s="48"/>
      <c r="BN303" s="48"/>
    </row>
    <row r="304" spans="4:66"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  <c r="AA304" s="6"/>
      <c r="AB304" s="6"/>
      <c r="AC304" s="6"/>
      <c r="AD304" s="7"/>
      <c r="AE304" s="48"/>
      <c r="AF304" s="48"/>
      <c r="AG304" s="48"/>
      <c r="AK304" s="6"/>
      <c r="AL304" s="6"/>
      <c r="AM304" s="6"/>
      <c r="AN304" s="6"/>
      <c r="AO304" s="6"/>
      <c r="AP304" s="6"/>
      <c r="AQ304" s="6"/>
      <c r="AR304" s="6"/>
      <c r="AS304" s="6"/>
      <c r="AT304" s="6"/>
      <c r="AU304" s="6"/>
      <c r="AV304" s="6"/>
      <c r="AW304" s="6"/>
      <c r="AX304" s="6"/>
      <c r="AY304" s="6"/>
      <c r="AZ304" s="6"/>
      <c r="BA304" s="6"/>
      <c r="BB304" s="6"/>
      <c r="BC304" s="6"/>
      <c r="BD304" s="6"/>
      <c r="BE304" s="6"/>
      <c r="BF304" s="6"/>
      <c r="BG304" s="6"/>
      <c r="BH304" s="6"/>
      <c r="BI304" s="6"/>
      <c r="BJ304" s="6"/>
      <c r="BK304" s="7"/>
      <c r="BL304" s="48"/>
      <c r="BM304" s="48"/>
      <c r="BN304" s="48"/>
    </row>
    <row r="305" spans="4:66"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  <c r="AA305" s="6"/>
      <c r="AB305" s="6"/>
      <c r="AC305" s="6"/>
      <c r="AD305" s="7"/>
      <c r="AE305" s="48"/>
      <c r="AF305" s="48"/>
      <c r="AG305" s="48"/>
      <c r="AK305" s="6"/>
      <c r="AL305" s="6"/>
      <c r="AM305" s="6"/>
      <c r="AN305" s="6"/>
      <c r="AO305" s="6"/>
      <c r="AP305" s="6"/>
      <c r="AQ305" s="6"/>
      <c r="AR305" s="6"/>
      <c r="AS305" s="6"/>
      <c r="AT305" s="6"/>
      <c r="AU305" s="6"/>
      <c r="AV305" s="6"/>
      <c r="AW305" s="6"/>
      <c r="AX305" s="6"/>
      <c r="AY305" s="6"/>
      <c r="AZ305" s="6"/>
      <c r="BA305" s="6"/>
      <c r="BB305" s="6"/>
      <c r="BC305" s="6"/>
      <c r="BD305" s="6"/>
      <c r="BE305" s="6"/>
      <c r="BF305" s="6"/>
      <c r="BG305" s="6"/>
      <c r="BH305" s="6"/>
      <c r="BI305" s="6"/>
      <c r="BJ305" s="6"/>
      <c r="BK305" s="7"/>
      <c r="BL305" s="48"/>
      <c r="BM305" s="48"/>
      <c r="BN305" s="48"/>
    </row>
    <row r="306" spans="4:66"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  <c r="AA306" s="6"/>
      <c r="AB306" s="6"/>
      <c r="AC306" s="6"/>
      <c r="AD306" s="7"/>
      <c r="AE306" s="48"/>
      <c r="AF306" s="48"/>
      <c r="AG306" s="48"/>
      <c r="AK306" s="6"/>
      <c r="AL306" s="6"/>
      <c r="AM306" s="6"/>
      <c r="AN306" s="6"/>
      <c r="AO306" s="6"/>
      <c r="AP306" s="6"/>
      <c r="AQ306" s="6"/>
      <c r="AR306" s="6"/>
      <c r="AS306" s="6"/>
      <c r="AT306" s="6"/>
      <c r="AU306" s="6"/>
      <c r="AV306" s="6"/>
      <c r="AW306" s="6"/>
      <c r="AX306" s="6"/>
      <c r="AY306" s="6"/>
      <c r="AZ306" s="6"/>
      <c r="BA306" s="6"/>
      <c r="BB306" s="6"/>
      <c r="BC306" s="6"/>
      <c r="BD306" s="6"/>
      <c r="BE306" s="6"/>
      <c r="BF306" s="6"/>
      <c r="BG306" s="6"/>
      <c r="BH306" s="6"/>
      <c r="BI306" s="6"/>
      <c r="BJ306" s="6"/>
      <c r="BK306" s="7"/>
      <c r="BL306" s="48"/>
      <c r="BM306" s="48"/>
      <c r="BN306" s="48"/>
    </row>
    <row r="307" spans="4:66"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  <c r="AA307" s="6"/>
      <c r="AB307" s="6"/>
      <c r="AC307" s="6"/>
      <c r="AD307" s="7"/>
      <c r="AE307" s="48"/>
      <c r="AF307" s="48"/>
      <c r="AG307" s="48"/>
      <c r="AK307" s="6"/>
      <c r="AL307" s="6"/>
      <c r="AM307" s="6"/>
      <c r="AN307" s="6"/>
      <c r="AO307" s="6"/>
      <c r="AP307" s="6"/>
      <c r="AQ307" s="6"/>
      <c r="AR307" s="6"/>
      <c r="AS307" s="6"/>
      <c r="AT307" s="6"/>
      <c r="AU307" s="6"/>
      <c r="AV307" s="6"/>
      <c r="AW307" s="6"/>
      <c r="AX307" s="6"/>
      <c r="AY307" s="6"/>
      <c r="AZ307" s="6"/>
      <c r="BA307" s="6"/>
      <c r="BB307" s="6"/>
      <c r="BC307" s="6"/>
      <c r="BD307" s="6"/>
      <c r="BE307" s="6"/>
      <c r="BF307" s="6"/>
      <c r="BG307" s="6"/>
      <c r="BH307" s="6"/>
      <c r="BI307" s="6"/>
      <c r="BJ307" s="6"/>
      <c r="BK307" s="7"/>
      <c r="BL307" s="48"/>
      <c r="BM307" s="48"/>
      <c r="BN307" s="48"/>
    </row>
    <row r="308" spans="4:66"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  <c r="AA308" s="6"/>
      <c r="AB308" s="6"/>
      <c r="AC308" s="6"/>
      <c r="AD308" s="7"/>
      <c r="AE308" s="48"/>
      <c r="AF308" s="48"/>
      <c r="AG308" s="48"/>
      <c r="AK308" s="6"/>
      <c r="AL308" s="6"/>
      <c r="AM308" s="6"/>
      <c r="AN308" s="6"/>
      <c r="AO308" s="6"/>
      <c r="AP308" s="6"/>
      <c r="AQ308" s="6"/>
      <c r="AR308" s="6"/>
      <c r="AS308" s="6"/>
      <c r="AT308" s="6"/>
      <c r="AU308" s="6"/>
      <c r="AV308" s="6"/>
      <c r="AW308" s="6"/>
      <c r="AX308" s="6"/>
      <c r="AY308" s="6"/>
      <c r="AZ308" s="6"/>
      <c r="BA308" s="6"/>
      <c r="BB308" s="6"/>
      <c r="BC308" s="6"/>
      <c r="BD308" s="6"/>
      <c r="BE308" s="6"/>
      <c r="BF308" s="6"/>
      <c r="BG308" s="6"/>
      <c r="BH308" s="6"/>
      <c r="BI308" s="6"/>
      <c r="BJ308" s="6"/>
      <c r="BK308" s="7"/>
      <c r="BL308" s="48"/>
      <c r="BM308" s="48"/>
      <c r="BN308" s="48"/>
    </row>
    <row r="309" spans="4:66"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  <c r="AA309" s="6"/>
      <c r="AB309" s="6"/>
      <c r="AC309" s="6"/>
      <c r="AD309" s="7"/>
      <c r="AE309" s="48"/>
      <c r="AF309" s="48"/>
      <c r="AG309" s="48"/>
      <c r="AK309" s="6"/>
      <c r="AL309" s="6"/>
      <c r="AM309" s="6"/>
      <c r="AN309" s="6"/>
      <c r="AO309" s="6"/>
      <c r="AP309" s="6"/>
      <c r="AQ309" s="6"/>
      <c r="AR309" s="6"/>
      <c r="AS309" s="6"/>
      <c r="AT309" s="6"/>
      <c r="AU309" s="6"/>
      <c r="AV309" s="6"/>
      <c r="AW309" s="6"/>
      <c r="AX309" s="6"/>
      <c r="AY309" s="6"/>
      <c r="AZ309" s="6"/>
      <c r="BA309" s="6"/>
      <c r="BB309" s="6"/>
      <c r="BC309" s="6"/>
      <c r="BD309" s="6"/>
      <c r="BE309" s="6"/>
      <c r="BF309" s="6"/>
      <c r="BG309" s="6"/>
      <c r="BH309" s="6"/>
      <c r="BI309" s="6"/>
      <c r="BJ309" s="6"/>
      <c r="BK309" s="7"/>
      <c r="BL309" s="48"/>
      <c r="BM309" s="48"/>
      <c r="BN309" s="48"/>
    </row>
    <row r="310" spans="4:66"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  <c r="AA310" s="6"/>
      <c r="AB310" s="6"/>
      <c r="AC310" s="6"/>
      <c r="AD310" s="7"/>
      <c r="AE310" s="48"/>
      <c r="AF310" s="48"/>
      <c r="AG310" s="48"/>
      <c r="AK310" s="6"/>
      <c r="AL310" s="6"/>
      <c r="AM310" s="6"/>
      <c r="AN310" s="6"/>
      <c r="AO310" s="6"/>
      <c r="AP310" s="6"/>
      <c r="AQ310" s="6"/>
      <c r="AR310" s="6"/>
      <c r="AS310" s="6"/>
      <c r="AT310" s="6"/>
      <c r="AU310" s="6"/>
      <c r="AV310" s="6"/>
      <c r="AW310" s="6"/>
      <c r="AX310" s="6"/>
      <c r="AY310" s="6"/>
      <c r="AZ310" s="6"/>
      <c r="BA310" s="6"/>
      <c r="BB310" s="6"/>
      <c r="BC310" s="6"/>
      <c r="BD310" s="6"/>
      <c r="BE310" s="6"/>
      <c r="BF310" s="6"/>
      <c r="BG310" s="6"/>
      <c r="BH310" s="6"/>
      <c r="BI310" s="6"/>
      <c r="BJ310" s="6"/>
      <c r="BK310" s="7"/>
      <c r="BL310" s="48"/>
      <c r="BM310" s="48"/>
      <c r="BN310" s="48"/>
    </row>
    <row r="311" spans="4:66"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  <c r="AA311" s="6"/>
      <c r="AB311" s="6"/>
      <c r="AC311" s="6"/>
      <c r="AD311" s="7"/>
      <c r="AE311" s="48"/>
      <c r="AF311" s="48"/>
      <c r="AG311" s="48"/>
      <c r="AK311" s="6"/>
      <c r="AL311" s="6"/>
      <c r="AM311" s="6"/>
      <c r="AN311" s="6"/>
      <c r="AO311" s="6"/>
      <c r="AP311" s="6"/>
      <c r="AQ311" s="6"/>
      <c r="AR311" s="6"/>
      <c r="AS311" s="6"/>
      <c r="AT311" s="6"/>
      <c r="AU311" s="6"/>
      <c r="AV311" s="6"/>
      <c r="AW311" s="6"/>
      <c r="AX311" s="6"/>
      <c r="AY311" s="6"/>
      <c r="AZ311" s="6"/>
      <c r="BA311" s="6"/>
      <c r="BB311" s="6"/>
      <c r="BC311" s="6"/>
      <c r="BD311" s="6"/>
      <c r="BE311" s="6"/>
      <c r="BF311" s="6"/>
      <c r="BG311" s="6"/>
      <c r="BH311" s="6"/>
      <c r="BI311" s="6"/>
      <c r="BJ311" s="6"/>
      <c r="BK311" s="7"/>
      <c r="BL311" s="48"/>
      <c r="BM311" s="48"/>
      <c r="BN311" s="48"/>
    </row>
    <row r="312" spans="4:66"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  <c r="AA312" s="6"/>
      <c r="AB312" s="6"/>
      <c r="AC312" s="6"/>
      <c r="AD312" s="7"/>
      <c r="AE312" s="48"/>
      <c r="AF312" s="48"/>
      <c r="AG312" s="48"/>
      <c r="AK312" s="6"/>
      <c r="AL312" s="6"/>
      <c r="AM312" s="6"/>
      <c r="AN312" s="6"/>
      <c r="AO312" s="6"/>
      <c r="AP312" s="6"/>
      <c r="AQ312" s="6"/>
      <c r="AR312" s="6"/>
      <c r="AS312" s="6"/>
      <c r="AT312" s="6"/>
      <c r="AU312" s="6"/>
      <c r="AV312" s="6"/>
      <c r="AW312" s="6"/>
      <c r="AX312" s="6"/>
      <c r="AY312" s="6"/>
      <c r="AZ312" s="6"/>
      <c r="BA312" s="6"/>
      <c r="BB312" s="6"/>
      <c r="BC312" s="6"/>
      <c r="BD312" s="6"/>
      <c r="BE312" s="6"/>
      <c r="BF312" s="6"/>
      <c r="BG312" s="6"/>
      <c r="BH312" s="6"/>
      <c r="BI312" s="6"/>
      <c r="BJ312" s="6"/>
      <c r="BK312" s="7"/>
      <c r="BL312" s="48"/>
      <c r="BM312" s="48"/>
      <c r="BN312" s="48"/>
    </row>
    <row r="313" spans="4:66"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  <c r="AA313" s="6"/>
      <c r="AB313" s="6"/>
      <c r="AC313" s="6"/>
      <c r="AD313" s="7"/>
      <c r="AE313" s="48"/>
      <c r="AF313" s="48"/>
      <c r="AG313" s="48"/>
      <c r="AK313" s="6"/>
      <c r="AL313" s="6"/>
      <c r="AM313" s="6"/>
      <c r="AN313" s="6"/>
      <c r="AO313" s="6"/>
      <c r="AP313" s="6"/>
      <c r="AQ313" s="6"/>
      <c r="AR313" s="6"/>
      <c r="AS313" s="6"/>
      <c r="AT313" s="6"/>
      <c r="AU313" s="6"/>
      <c r="AV313" s="6"/>
      <c r="AW313" s="6"/>
      <c r="AX313" s="6"/>
      <c r="AY313" s="6"/>
      <c r="AZ313" s="6"/>
      <c r="BA313" s="6"/>
      <c r="BB313" s="6"/>
      <c r="BC313" s="6"/>
      <c r="BD313" s="6"/>
      <c r="BE313" s="6"/>
      <c r="BF313" s="6"/>
      <c r="BG313" s="6"/>
      <c r="BH313" s="6"/>
      <c r="BI313" s="6"/>
      <c r="BJ313" s="6"/>
      <c r="BK313" s="7"/>
      <c r="BL313" s="48"/>
      <c r="BM313" s="48"/>
      <c r="BN313" s="48"/>
    </row>
    <row r="314" spans="4:66"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  <c r="AA314" s="6"/>
      <c r="AB314" s="6"/>
      <c r="AC314" s="6"/>
      <c r="AD314" s="7"/>
      <c r="AE314" s="48"/>
      <c r="AF314" s="48"/>
      <c r="AG314" s="48"/>
      <c r="AK314" s="6"/>
      <c r="AL314" s="6"/>
      <c r="AM314" s="6"/>
      <c r="AN314" s="6"/>
      <c r="AO314" s="6"/>
      <c r="AP314" s="6"/>
      <c r="AQ314" s="6"/>
      <c r="AR314" s="6"/>
      <c r="AS314" s="6"/>
      <c r="AT314" s="6"/>
      <c r="AU314" s="6"/>
      <c r="AV314" s="6"/>
      <c r="AW314" s="6"/>
      <c r="AX314" s="6"/>
      <c r="AY314" s="6"/>
      <c r="AZ314" s="6"/>
      <c r="BA314" s="6"/>
      <c r="BB314" s="6"/>
      <c r="BC314" s="6"/>
      <c r="BD314" s="6"/>
      <c r="BE314" s="6"/>
      <c r="BF314" s="6"/>
      <c r="BG314" s="6"/>
      <c r="BH314" s="6"/>
      <c r="BI314" s="6"/>
      <c r="BJ314" s="6"/>
      <c r="BK314" s="7"/>
      <c r="BL314" s="48"/>
      <c r="BM314" s="48"/>
      <c r="BN314" s="48"/>
    </row>
    <row r="315" spans="4:66"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  <c r="AA315" s="6"/>
      <c r="AB315" s="6"/>
      <c r="AC315" s="6"/>
      <c r="AD315" s="7"/>
      <c r="AE315" s="48"/>
      <c r="AF315" s="48"/>
      <c r="AG315" s="48"/>
      <c r="AK315" s="6"/>
      <c r="AL315" s="6"/>
      <c r="AM315" s="6"/>
      <c r="AN315" s="6"/>
      <c r="AO315" s="6"/>
      <c r="AP315" s="6"/>
      <c r="AQ315" s="6"/>
      <c r="AR315" s="6"/>
      <c r="AS315" s="6"/>
      <c r="AT315" s="6"/>
      <c r="AU315" s="6"/>
      <c r="AV315" s="6"/>
      <c r="AW315" s="6"/>
      <c r="AX315" s="6"/>
      <c r="AY315" s="6"/>
      <c r="AZ315" s="6"/>
      <c r="BA315" s="6"/>
      <c r="BB315" s="6"/>
      <c r="BC315" s="6"/>
      <c r="BD315" s="6"/>
      <c r="BE315" s="6"/>
      <c r="BF315" s="6"/>
      <c r="BG315" s="6"/>
      <c r="BH315" s="6"/>
      <c r="BI315" s="6"/>
      <c r="BJ315" s="6"/>
      <c r="BK315" s="7"/>
      <c r="BL315" s="48"/>
      <c r="BM315" s="48"/>
      <c r="BN315" s="48"/>
    </row>
    <row r="316" spans="4:66"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  <c r="AA316" s="6"/>
      <c r="AB316" s="6"/>
      <c r="AC316" s="6"/>
      <c r="AD316" s="7"/>
      <c r="AE316" s="48"/>
      <c r="AF316" s="48"/>
      <c r="AG316" s="48"/>
      <c r="AK316" s="6"/>
      <c r="AL316" s="6"/>
      <c r="AM316" s="6"/>
      <c r="AN316" s="6"/>
      <c r="AO316" s="6"/>
      <c r="AP316" s="6"/>
      <c r="AQ316" s="6"/>
      <c r="AR316" s="6"/>
      <c r="AS316" s="6"/>
      <c r="AT316" s="6"/>
      <c r="AU316" s="6"/>
      <c r="AV316" s="6"/>
      <c r="AW316" s="6"/>
      <c r="AX316" s="6"/>
      <c r="AY316" s="6"/>
      <c r="AZ316" s="6"/>
      <c r="BA316" s="6"/>
      <c r="BB316" s="6"/>
      <c r="BC316" s="6"/>
      <c r="BD316" s="6"/>
      <c r="BE316" s="6"/>
      <c r="BF316" s="6"/>
      <c r="BG316" s="6"/>
      <c r="BH316" s="6"/>
      <c r="BI316" s="6"/>
      <c r="BJ316" s="6"/>
      <c r="BK316" s="7"/>
      <c r="BL316" s="48"/>
      <c r="BM316" s="48"/>
      <c r="BN316" s="48"/>
    </row>
    <row r="317" spans="4:66"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  <c r="AA317" s="6"/>
      <c r="AB317" s="6"/>
      <c r="AC317" s="6"/>
      <c r="AD317" s="7"/>
      <c r="AE317" s="48"/>
      <c r="AF317" s="48"/>
      <c r="AG317" s="48"/>
      <c r="AK317" s="6"/>
      <c r="AL317" s="6"/>
      <c r="AM317" s="6"/>
      <c r="AN317" s="6"/>
      <c r="AO317" s="6"/>
      <c r="AP317" s="6"/>
      <c r="AQ317" s="6"/>
      <c r="AR317" s="6"/>
      <c r="AS317" s="6"/>
      <c r="AT317" s="6"/>
      <c r="AU317" s="6"/>
      <c r="AV317" s="6"/>
      <c r="AW317" s="6"/>
      <c r="AX317" s="6"/>
      <c r="AY317" s="6"/>
      <c r="AZ317" s="6"/>
      <c r="BA317" s="6"/>
      <c r="BB317" s="6"/>
      <c r="BC317" s="6"/>
      <c r="BD317" s="6"/>
      <c r="BE317" s="6"/>
      <c r="BF317" s="6"/>
      <c r="BG317" s="6"/>
      <c r="BH317" s="6"/>
      <c r="BI317" s="6"/>
      <c r="BJ317" s="6"/>
      <c r="BK317" s="7"/>
      <c r="BL317" s="48"/>
      <c r="BM317" s="48"/>
      <c r="BN317" s="48"/>
    </row>
    <row r="318" spans="4:66"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  <c r="AA318" s="6"/>
      <c r="AB318" s="6"/>
      <c r="AC318" s="6"/>
      <c r="AD318" s="7"/>
      <c r="AE318" s="48"/>
      <c r="AF318" s="48"/>
      <c r="AG318" s="48"/>
      <c r="AK318" s="6"/>
      <c r="AL318" s="6"/>
      <c r="AM318" s="6"/>
      <c r="AN318" s="6"/>
      <c r="AO318" s="6"/>
      <c r="AP318" s="6"/>
      <c r="AQ318" s="6"/>
      <c r="AR318" s="6"/>
      <c r="AS318" s="6"/>
      <c r="AT318" s="6"/>
      <c r="AU318" s="6"/>
      <c r="AV318" s="6"/>
      <c r="AW318" s="6"/>
      <c r="AX318" s="6"/>
      <c r="AY318" s="6"/>
      <c r="AZ318" s="6"/>
      <c r="BA318" s="6"/>
      <c r="BB318" s="6"/>
      <c r="BC318" s="6"/>
      <c r="BD318" s="6"/>
      <c r="BE318" s="6"/>
      <c r="BF318" s="6"/>
      <c r="BG318" s="6"/>
      <c r="BH318" s="6"/>
      <c r="BI318" s="6"/>
      <c r="BJ318" s="6"/>
      <c r="BK318" s="7"/>
      <c r="BL318" s="48"/>
      <c r="BM318" s="48"/>
      <c r="BN318" s="48"/>
    </row>
    <row r="319" spans="4:66"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  <c r="AA319" s="6"/>
      <c r="AB319" s="6"/>
      <c r="AC319" s="6"/>
      <c r="AD319" s="7"/>
      <c r="AE319" s="48"/>
      <c r="AF319" s="48"/>
      <c r="AG319" s="48"/>
      <c r="AK319" s="6"/>
      <c r="AL319" s="6"/>
      <c r="AM319" s="6"/>
      <c r="AN319" s="6"/>
      <c r="AO319" s="6"/>
      <c r="AP319" s="6"/>
      <c r="AQ319" s="6"/>
      <c r="AR319" s="6"/>
      <c r="AS319" s="6"/>
      <c r="AT319" s="6"/>
      <c r="AU319" s="6"/>
      <c r="AV319" s="6"/>
      <c r="AW319" s="6"/>
      <c r="AX319" s="6"/>
      <c r="AY319" s="6"/>
      <c r="AZ319" s="6"/>
      <c r="BA319" s="6"/>
      <c r="BB319" s="6"/>
      <c r="BC319" s="6"/>
      <c r="BD319" s="6"/>
      <c r="BE319" s="6"/>
      <c r="BF319" s="6"/>
      <c r="BG319" s="6"/>
      <c r="BH319" s="6"/>
      <c r="BI319" s="6"/>
      <c r="BJ319" s="6"/>
      <c r="BK319" s="7"/>
      <c r="BL319" s="48"/>
      <c r="BM319" s="48"/>
      <c r="BN319" s="48"/>
    </row>
    <row r="320" spans="4:66"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  <c r="AA320" s="6"/>
      <c r="AB320" s="6"/>
      <c r="AC320" s="6"/>
      <c r="AD320" s="7"/>
      <c r="AE320" s="48"/>
      <c r="AF320" s="48"/>
      <c r="AG320" s="48"/>
      <c r="AK320" s="6"/>
      <c r="AL320" s="6"/>
      <c r="AM320" s="6"/>
      <c r="AN320" s="6"/>
      <c r="AO320" s="6"/>
      <c r="AP320" s="6"/>
      <c r="AQ320" s="6"/>
      <c r="AR320" s="6"/>
      <c r="AS320" s="6"/>
      <c r="AT320" s="6"/>
      <c r="AU320" s="6"/>
      <c r="AV320" s="6"/>
      <c r="AW320" s="6"/>
      <c r="AX320" s="6"/>
      <c r="AY320" s="6"/>
      <c r="AZ320" s="6"/>
      <c r="BA320" s="6"/>
      <c r="BB320" s="6"/>
      <c r="BC320" s="6"/>
      <c r="BD320" s="6"/>
      <c r="BE320" s="6"/>
      <c r="BF320" s="6"/>
      <c r="BG320" s="6"/>
      <c r="BH320" s="6"/>
      <c r="BI320" s="6"/>
      <c r="BJ320" s="6"/>
      <c r="BK320" s="7"/>
      <c r="BL320" s="48"/>
      <c r="BM320" s="48"/>
      <c r="BN320" s="48"/>
    </row>
    <row r="321" spans="4:66"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  <c r="AA321" s="6"/>
      <c r="AB321" s="6"/>
      <c r="AC321" s="6"/>
      <c r="AD321" s="7"/>
      <c r="AE321" s="48"/>
      <c r="AF321" s="48"/>
      <c r="AG321" s="48"/>
      <c r="AK321" s="6"/>
      <c r="AL321" s="6"/>
      <c r="AM321" s="6"/>
      <c r="AN321" s="6"/>
      <c r="AO321" s="6"/>
      <c r="AP321" s="6"/>
      <c r="AQ321" s="6"/>
      <c r="AR321" s="6"/>
      <c r="AS321" s="6"/>
      <c r="AT321" s="6"/>
      <c r="AU321" s="6"/>
      <c r="AV321" s="6"/>
      <c r="AW321" s="6"/>
      <c r="AX321" s="6"/>
      <c r="AY321" s="6"/>
      <c r="AZ321" s="6"/>
      <c r="BA321" s="6"/>
      <c r="BB321" s="6"/>
      <c r="BC321" s="6"/>
      <c r="BD321" s="6"/>
      <c r="BE321" s="6"/>
      <c r="BF321" s="6"/>
      <c r="BG321" s="6"/>
      <c r="BH321" s="6"/>
      <c r="BI321" s="6"/>
      <c r="BJ321" s="6"/>
      <c r="BK321" s="7"/>
      <c r="BL321" s="48"/>
      <c r="BM321" s="48"/>
      <c r="BN321" s="48"/>
    </row>
    <row r="322" spans="4:66"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  <c r="AA322" s="6"/>
      <c r="AB322" s="6"/>
      <c r="AC322" s="6"/>
      <c r="AD322" s="7"/>
      <c r="AE322" s="48"/>
      <c r="AF322" s="48"/>
      <c r="AG322" s="48"/>
      <c r="AK322" s="6"/>
      <c r="AL322" s="6"/>
      <c r="AM322" s="6"/>
      <c r="AN322" s="6"/>
      <c r="AO322" s="6"/>
      <c r="AP322" s="6"/>
      <c r="AQ322" s="6"/>
      <c r="AR322" s="6"/>
      <c r="AS322" s="6"/>
      <c r="AT322" s="6"/>
      <c r="AU322" s="6"/>
      <c r="AV322" s="6"/>
      <c r="AW322" s="6"/>
      <c r="AX322" s="6"/>
      <c r="AY322" s="6"/>
      <c r="AZ322" s="6"/>
      <c r="BA322" s="6"/>
      <c r="BB322" s="6"/>
      <c r="BC322" s="6"/>
      <c r="BD322" s="6"/>
      <c r="BE322" s="6"/>
      <c r="BF322" s="6"/>
      <c r="BG322" s="6"/>
      <c r="BH322" s="6"/>
      <c r="BI322" s="6"/>
      <c r="BJ322" s="6"/>
      <c r="BK322" s="7"/>
      <c r="BL322" s="48"/>
      <c r="BM322" s="48"/>
      <c r="BN322" s="48"/>
    </row>
    <row r="323" spans="4:66"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  <c r="AA323" s="6"/>
      <c r="AB323" s="6"/>
      <c r="AC323" s="6"/>
      <c r="AD323" s="7"/>
      <c r="AE323" s="48"/>
      <c r="AF323" s="48"/>
      <c r="AG323" s="48"/>
      <c r="AK323" s="6"/>
      <c r="AL323" s="6"/>
      <c r="AM323" s="6"/>
      <c r="AN323" s="6"/>
      <c r="AO323" s="6"/>
      <c r="AP323" s="6"/>
      <c r="AQ323" s="6"/>
      <c r="AR323" s="6"/>
      <c r="AS323" s="6"/>
      <c r="AT323" s="6"/>
      <c r="AU323" s="6"/>
      <c r="AV323" s="6"/>
      <c r="AW323" s="6"/>
      <c r="AX323" s="6"/>
      <c r="AY323" s="6"/>
      <c r="AZ323" s="6"/>
      <c r="BA323" s="6"/>
      <c r="BB323" s="6"/>
      <c r="BC323" s="6"/>
      <c r="BD323" s="6"/>
      <c r="BE323" s="6"/>
      <c r="BF323" s="6"/>
      <c r="BG323" s="6"/>
      <c r="BH323" s="6"/>
      <c r="BI323" s="6"/>
      <c r="BJ323" s="6"/>
      <c r="BK323" s="7"/>
      <c r="BL323" s="48"/>
      <c r="BM323" s="48"/>
      <c r="BN323" s="48"/>
    </row>
    <row r="324" spans="4:66"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  <c r="AA324" s="6"/>
      <c r="AB324" s="6"/>
      <c r="AC324" s="6"/>
      <c r="AD324" s="7"/>
      <c r="AE324" s="48"/>
      <c r="AF324" s="48"/>
      <c r="AG324" s="48"/>
      <c r="AK324" s="6"/>
      <c r="AL324" s="6"/>
      <c r="AM324" s="6"/>
      <c r="AN324" s="6"/>
      <c r="AO324" s="6"/>
      <c r="AP324" s="6"/>
      <c r="AQ324" s="6"/>
      <c r="AR324" s="6"/>
      <c r="AS324" s="6"/>
      <c r="AT324" s="6"/>
      <c r="AU324" s="6"/>
      <c r="AV324" s="6"/>
      <c r="AW324" s="6"/>
      <c r="AX324" s="6"/>
      <c r="AY324" s="6"/>
      <c r="AZ324" s="6"/>
      <c r="BA324" s="6"/>
      <c r="BB324" s="6"/>
      <c r="BC324" s="6"/>
      <c r="BD324" s="6"/>
      <c r="BE324" s="6"/>
      <c r="BF324" s="6"/>
      <c r="BG324" s="6"/>
      <c r="BH324" s="6"/>
      <c r="BI324" s="6"/>
      <c r="BJ324" s="6"/>
      <c r="BK324" s="7"/>
      <c r="BL324" s="48"/>
      <c r="BM324" s="48"/>
      <c r="BN324" s="48"/>
    </row>
    <row r="325" spans="4:66"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  <c r="AA325" s="6"/>
      <c r="AB325" s="6"/>
      <c r="AC325" s="6"/>
      <c r="AD325" s="7"/>
      <c r="AE325" s="48"/>
      <c r="AF325" s="48"/>
      <c r="AG325" s="48"/>
      <c r="AK325" s="6"/>
      <c r="AL325" s="6"/>
      <c r="AM325" s="6"/>
      <c r="AN325" s="6"/>
      <c r="AO325" s="6"/>
      <c r="AP325" s="6"/>
      <c r="AQ325" s="6"/>
      <c r="AR325" s="6"/>
      <c r="AS325" s="6"/>
      <c r="AT325" s="6"/>
      <c r="AU325" s="6"/>
      <c r="AV325" s="6"/>
      <c r="AW325" s="6"/>
      <c r="AX325" s="6"/>
      <c r="AY325" s="6"/>
      <c r="AZ325" s="6"/>
      <c r="BA325" s="6"/>
      <c r="BB325" s="6"/>
      <c r="BC325" s="6"/>
      <c r="BD325" s="6"/>
      <c r="BE325" s="6"/>
      <c r="BF325" s="6"/>
      <c r="BG325" s="6"/>
      <c r="BH325" s="6"/>
      <c r="BI325" s="6"/>
      <c r="BJ325" s="6"/>
      <c r="BK325" s="7"/>
      <c r="BL325" s="48"/>
      <c r="BM325" s="48"/>
      <c r="BN325" s="48"/>
    </row>
    <row r="326" spans="4:66"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  <c r="AA326" s="6"/>
      <c r="AB326" s="6"/>
      <c r="AC326" s="6"/>
      <c r="AD326" s="7"/>
      <c r="AE326" s="48"/>
      <c r="AF326" s="48"/>
      <c r="AG326" s="48"/>
      <c r="AK326" s="6"/>
      <c r="AL326" s="6"/>
      <c r="AM326" s="6"/>
      <c r="AN326" s="6"/>
      <c r="AO326" s="6"/>
      <c r="AP326" s="6"/>
      <c r="AQ326" s="6"/>
      <c r="AR326" s="6"/>
      <c r="AS326" s="6"/>
      <c r="AT326" s="6"/>
      <c r="AU326" s="6"/>
      <c r="AV326" s="6"/>
      <c r="AW326" s="6"/>
      <c r="AX326" s="6"/>
      <c r="AY326" s="6"/>
      <c r="AZ326" s="6"/>
      <c r="BA326" s="6"/>
      <c r="BB326" s="6"/>
      <c r="BC326" s="6"/>
      <c r="BD326" s="6"/>
      <c r="BE326" s="6"/>
      <c r="BF326" s="6"/>
      <c r="BG326" s="6"/>
      <c r="BH326" s="6"/>
      <c r="BI326" s="6"/>
      <c r="BJ326" s="6"/>
      <c r="BK326" s="7"/>
      <c r="BL326" s="48"/>
      <c r="BM326" s="48"/>
      <c r="BN326" s="48"/>
    </row>
    <row r="327" spans="4:66"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  <c r="AA327" s="6"/>
      <c r="AB327" s="6"/>
      <c r="AC327" s="6"/>
      <c r="AD327" s="7"/>
      <c r="AE327" s="48"/>
      <c r="AF327" s="48"/>
      <c r="AG327" s="48"/>
      <c r="AK327" s="6"/>
      <c r="AL327" s="6"/>
      <c r="AM327" s="6"/>
      <c r="AN327" s="6"/>
      <c r="AO327" s="6"/>
      <c r="AP327" s="6"/>
      <c r="AQ327" s="6"/>
      <c r="AR327" s="6"/>
      <c r="AS327" s="6"/>
      <c r="AT327" s="6"/>
      <c r="AU327" s="6"/>
      <c r="AV327" s="6"/>
      <c r="AW327" s="6"/>
      <c r="AX327" s="6"/>
      <c r="AY327" s="6"/>
      <c r="AZ327" s="6"/>
      <c r="BA327" s="6"/>
      <c r="BB327" s="6"/>
      <c r="BC327" s="6"/>
      <c r="BD327" s="6"/>
      <c r="BE327" s="6"/>
      <c r="BF327" s="6"/>
      <c r="BG327" s="6"/>
      <c r="BH327" s="6"/>
      <c r="BI327" s="6"/>
      <c r="BJ327" s="6"/>
      <c r="BK327" s="7"/>
      <c r="BL327" s="48"/>
      <c r="BM327" s="48"/>
      <c r="BN327" s="48"/>
    </row>
    <row r="328" spans="4:66"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  <c r="AA328" s="6"/>
      <c r="AB328" s="6"/>
      <c r="AC328" s="6"/>
      <c r="AD328" s="7"/>
      <c r="AE328" s="48"/>
      <c r="AF328" s="48"/>
      <c r="AG328" s="48"/>
      <c r="AK328" s="6"/>
      <c r="AL328" s="6"/>
      <c r="AM328" s="6"/>
      <c r="AN328" s="6"/>
      <c r="AO328" s="6"/>
      <c r="AP328" s="6"/>
      <c r="AQ328" s="6"/>
      <c r="AR328" s="6"/>
      <c r="AS328" s="6"/>
      <c r="AT328" s="6"/>
      <c r="AU328" s="6"/>
      <c r="AV328" s="6"/>
      <c r="AW328" s="6"/>
      <c r="AX328" s="6"/>
      <c r="AY328" s="6"/>
      <c r="AZ328" s="6"/>
      <c r="BA328" s="6"/>
      <c r="BB328" s="6"/>
      <c r="BC328" s="6"/>
      <c r="BD328" s="6"/>
      <c r="BE328" s="6"/>
      <c r="BF328" s="6"/>
      <c r="BG328" s="6"/>
      <c r="BH328" s="6"/>
      <c r="BI328" s="6"/>
      <c r="BJ328" s="6"/>
      <c r="BK328" s="7"/>
      <c r="BL328" s="48"/>
      <c r="BM328" s="48"/>
      <c r="BN328" s="48"/>
    </row>
    <row r="329" spans="4:66"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  <c r="AA329" s="6"/>
      <c r="AB329" s="6"/>
      <c r="AC329" s="6"/>
      <c r="AD329" s="7"/>
      <c r="AE329" s="48"/>
      <c r="AF329" s="48"/>
      <c r="AG329" s="48"/>
      <c r="AK329" s="6"/>
      <c r="AL329" s="6"/>
      <c r="AM329" s="6"/>
      <c r="AN329" s="6"/>
      <c r="AO329" s="6"/>
      <c r="AP329" s="6"/>
      <c r="AQ329" s="6"/>
      <c r="AR329" s="6"/>
      <c r="AS329" s="6"/>
      <c r="AT329" s="6"/>
      <c r="AU329" s="6"/>
      <c r="AV329" s="6"/>
      <c r="AW329" s="6"/>
      <c r="AX329" s="6"/>
      <c r="AY329" s="6"/>
      <c r="AZ329" s="6"/>
      <c r="BA329" s="6"/>
      <c r="BB329" s="6"/>
      <c r="BC329" s="6"/>
      <c r="BD329" s="6"/>
      <c r="BE329" s="6"/>
      <c r="BF329" s="6"/>
      <c r="BG329" s="6"/>
      <c r="BH329" s="6"/>
      <c r="BI329" s="6"/>
      <c r="BJ329" s="6"/>
      <c r="BK329" s="7"/>
      <c r="BL329" s="48"/>
      <c r="BM329" s="48"/>
      <c r="BN329" s="48"/>
    </row>
    <row r="330" spans="4:66"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  <c r="AA330" s="6"/>
      <c r="AB330" s="6"/>
      <c r="AC330" s="6"/>
      <c r="AD330" s="7"/>
      <c r="AE330" s="48"/>
      <c r="AF330" s="48"/>
      <c r="AG330" s="48"/>
      <c r="AK330" s="6"/>
      <c r="AL330" s="6"/>
      <c r="AM330" s="6"/>
      <c r="AN330" s="6"/>
      <c r="AO330" s="6"/>
      <c r="AP330" s="6"/>
      <c r="AQ330" s="6"/>
      <c r="AR330" s="6"/>
      <c r="AS330" s="6"/>
      <c r="AT330" s="6"/>
      <c r="AU330" s="6"/>
      <c r="AV330" s="6"/>
      <c r="AW330" s="6"/>
      <c r="AX330" s="6"/>
      <c r="AY330" s="6"/>
      <c r="AZ330" s="6"/>
      <c r="BA330" s="6"/>
      <c r="BB330" s="6"/>
      <c r="BC330" s="6"/>
      <c r="BD330" s="6"/>
      <c r="BE330" s="6"/>
      <c r="BF330" s="6"/>
      <c r="BG330" s="6"/>
      <c r="BH330" s="6"/>
      <c r="BI330" s="6"/>
      <c r="BJ330" s="6"/>
      <c r="BK330" s="7"/>
      <c r="BL330" s="48"/>
      <c r="BM330" s="48"/>
      <c r="BN330" s="48"/>
    </row>
    <row r="331" spans="4:66"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  <c r="AA331" s="6"/>
      <c r="AB331" s="6"/>
      <c r="AC331" s="6"/>
      <c r="AD331" s="7"/>
      <c r="AE331" s="48"/>
      <c r="AF331" s="48"/>
      <c r="AG331" s="48"/>
      <c r="AK331" s="6"/>
      <c r="AL331" s="6"/>
      <c r="AM331" s="6"/>
      <c r="AN331" s="6"/>
      <c r="AO331" s="6"/>
      <c r="AP331" s="6"/>
      <c r="AQ331" s="6"/>
      <c r="AR331" s="6"/>
      <c r="AS331" s="6"/>
      <c r="AT331" s="6"/>
      <c r="AU331" s="6"/>
      <c r="AV331" s="6"/>
      <c r="AW331" s="6"/>
      <c r="AX331" s="6"/>
      <c r="AY331" s="6"/>
      <c r="AZ331" s="6"/>
      <c r="BA331" s="6"/>
      <c r="BB331" s="6"/>
      <c r="BC331" s="6"/>
      <c r="BD331" s="6"/>
      <c r="BE331" s="6"/>
      <c r="BF331" s="6"/>
      <c r="BG331" s="6"/>
      <c r="BH331" s="6"/>
      <c r="BI331" s="6"/>
      <c r="BJ331" s="6"/>
      <c r="BK331" s="7"/>
      <c r="BL331" s="48"/>
      <c r="BM331" s="48"/>
      <c r="BN331" s="48"/>
    </row>
    <row r="332" spans="4:66"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  <c r="AA332" s="6"/>
      <c r="AB332" s="6"/>
      <c r="AC332" s="6"/>
      <c r="AD332" s="7"/>
      <c r="AE332" s="48"/>
      <c r="AF332" s="48"/>
      <c r="AG332" s="48"/>
      <c r="AK332" s="6"/>
      <c r="AL332" s="6"/>
      <c r="AM332" s="6"/>
      <c r="AN332" s="6"/>
      <c r="AO332" s="6"/>
      <c r="AP332" s="6"/>
      <c r="AQ332" s="6"/>
      <c r="AR332" s="6"/>
      <c r="AS332" s="6"/>
      <c r="AT332" s="6"/>
      <c r="AU332" s="6"/>
      <c r="AV332" s="6"/>
      <c r="AW332" s="6"/>
      <c r="AX332" s="6"/>
      <c r="AY332" s="6"/>
      <c r="AZ332" s="6"/>
      <c r="BA332" s="6"/>
      <c r="BB332" s="6"/>
      <c r="BC332" s="6"/>
      <c r="BD332" s="6"/>
      <c r="BE332" s="6"/>
      <c r="BF332" s="6"/>
      <c r="BG332" s="6"/>
      <c r="BH332" s="6"/>
      <c r="BI332" s="6"/>
      <c r="BJ332" s="6"/>
      <c r="BK332" s="7"/>
      <c r="BL332" s="48"/>
      <c r="BM332" s="48"/>
      <c r="BN332" s="48"/>
    </row>
    <row r="333" spans="4:66"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  <c r="AA333" s="6"/>
      <c r="AB333" s="6"/>
      <c r="AC333" s="6"/>
      <c r="AD333" s="7"/>
      <c r="AE333" s="48"/>
      <c r="AF333" s="48"/>
      <c r="AG333" s="48"/>
      <c r="AK333" s="6"/>
      <c r="AL333" s="6"/>
      <c r="AM333" s="6"/>
      <c r="AN333" s="6"/>
      <c r="AO333" s="6"/>
      <c r="AP333" s="6"/>
      <c r="AQ333" s="6"/>
      <c r="AR333" s="6"/>
      <c r="AS333" s="6"/>
      <c r="AT333" s="6"/>
      <c r="AU333" s="6"/>
      <c r="AV333" s="6"/>
      <c r="AW333" s="6"/>
      <c r="AX333" s="6"/>
      <c r="AY333" s="6"/>
      <c r="AZ333" s="6"/>
      <c r="BA333" s="6"/>
      <c r="BB333" s="6"/>
      <c r="BC333" s="6"/>
      <c r="BD333" s="6"/>
      <c r="BE333" s="6"/>
      <c r="BF333" s="6"/>
      <c r="BG333" s="6"/>
      <c r="BH333" s="6"/>
      <c r="BI333" s="6"/>
      <c r="BJ333" s="6"/>
      <c r="BK333" s="7"/>
      <c r="BL333" s="48"/>
      <c r="BM333" s="48"/>
      <c r="BN333" s="48"/>
    </row>
    <row r="334" spans="4:66"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  <c r="AA334" s="6"/>
      <c r="AB334" s="6"/>
      <c r="AC334" s="6"/>
      <c r="AD334" s="7"/>
      <c r="AE334" s="48"/>
      <c r="AF334" s="48"/>
      <c r="AG334" s="48"/>
      <c r="AK334" s="6"/>
      <c r="AL334" s="6"/>
      <c r="AM334" s="6"/>
      <c r="AN334" s="6"/>
      <c r="AO334" s="6"/>
      <c r="AP334" s="6"/>
      <c r="AQ334" s="6"/>
      <c r="AR334" s="6"/>
      <c r="AS334" s="6"/>
      <c r="AT334" s="6"/>
      <c r="AU334" s="6"/>
      <c r="AV334" s="6"/>
      <c r="AW334" s="6"/>
      <c r="AX334" s="6"/>
      <c r="AY334" s="6"/>
      <c r="AZ334" s="6"/>
      <c r="BA334" s="6"/>
      <c r="BB334" s="6"/>
      <c r="BC334" s="6"/>
      <c r="BD334" s="6"/>
      <c r="BE334" s="6"/>
      <c r="BF334" s="6"/>
      <c r="BG334" s="6"/>
      <c r="BH334" s="6"/>
      <c r="BI334" s="6"/>
      <c r="BJ334" s="6"/>
      <c r="BK334" s="7"/>
      <c r="BL334" s="48"/>
      <c r="BM334" s="48"/>
      <c r="BN334" s="48"/>
    </row>
    <row r="335" spans="4:66"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  <c r="AC335" s="6"/>
      <c r="AD335" s="7"/>
      <c r="AE335" s="48"/>
      <c r="AF335" s="48"/>
      <c r="AG335" s="48"/>
      <c r="AK335" s="6"/>
      <c r="AL335" s="6"/>
      <c r="AM335" s="6"/>
      <c r="AN335" s="6"/>
      <c r="AO335" s="6"/>
      <c r="AP335" s="6"/>
      <c r="AQ335" s="6"/>
      <c r="AR335" s="6"/>
      <c r="AS335" s="6"/>
      <c r="AT335" s="6"/>
      <c r="AU335" s="6"/>
      <c r="AV335" s="6"/>
      <c r="AW335" s="6"/>
      <c r="AX335" s="6"/>
      <c r="AY335" s="6"/>
      <c r="AZ335" s="6"/>
      <c r="BA335" s="6"/>
      <c r="BB335" s="6"/>
      <c r="BC335" s="6"/>
      <c r="BD335" s="6"/>
      <c r="BE335" s="6"/>
      <c r="BF335" s="6"/>
      <c r="BG335" s="6"/>
      <c r="BH335" s="6"/>
      <c r="BI335" s="6"/>
      <c r="BJ335" s="6"/>
      <c r="BK335" s="7"/>
      <c r="BL335" s="48"/>
      <c r="BM335" s="48"/>
      <c r="BN335" s="48"/>
    </row>
    <row r="336" spans="4:66"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  <c r="AA336" s="6"/>
      <c r="AB336" s="6"/>
      <c r="AC336" s="6"/>
      <c r="AD336" s="7"/>
      <c r="AE336" s="48"/>
      <c r="AF336" s="48"/>
      <c r="AG336" s="48"/>
      <c r="AK336" s="6"/>
      <c r="AL336" s="6"/>
      <c r="AM336" s="6"/>
      <c r="AN336" s="6"/>
      <c r="AO336" s="6"/>
      <c r="AP336" s="6"/>
      <c r="AQ336" s="6"/>
      <c r="AR336" s="6"/>
      <c r="AS336" s="6"/>
      <c r="AT336" s="6"/>
      <c r="AU336" s="6"/>
      <c r="AV336" s="6"/>
      <c r="AW336" s="6"/>
      <c r="AX336" s="6"/>
      <c r="AY336" s="6"/>
      <c r="AZ336" s="6"/>
      <c r="BA336" s="6"/>
      <c r="BB336" s="6"/>
      <c r="BC336" s="6"/>
      <c r="BD336" s="6"/>
      <c r="BE336" s="6"/>
      <c r="BF336" s="6"/>
      <c r="BG336" s="6"/>
      <c r="BH336" s="6"/>
      <c r="BI336" s="6"/>
      <c r="BJ336" s="6"/>
      <c r="BK336" s="7"/>
      <c r="BL336" s="48"/>
      <c r="BM336" s="48"/>
      <c r="BN336" s="48"/>
    </row>
    <row r="337" spans="4:66"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  <c r="AA337" s="6"/>
      <c r="AB337" s="6"/>
      <c r="AC337" s="6"/>
      <c r="AD337" s="7"/>
      <c r="AE337" s="48"/>
      <c r="AF337" s="48"/>
      <c r="AG337" s="48"/>
      <c r="AK337" s="6"/>
      <c r="AL337" s="6"/>
      <c r="AM337" s="6"/>
      <c r="AN337" s="6"/>
      <c r="AO337" s="6"/>
      <c r="AP337" s="6"/>
      <c r="AQ337" s="6"/>
      <c r="AR337" s="6"/>
      <c r="AS337" s="6"/>
      <c r="AT337" s="6"/>
      <c r="AU337" s="6"/>
      <c r="AV337" s="6"/>
      <c r="AW337" s="6"/>
      <c r="AX337" s="6"/>
      <c r="AY337" s="6"/>
      <c r="AZ337" s="6"/>
      <c r="BA337" s="6"/>
      <c r="BB337" s="6"/>
      <c r="BC337" s="6"/>
      <c r="BD337" s="6"/>
      <c r="BE337" s="6"/>
      <c r="BF337" s="6"/>
      <c r="BG337" s="6"/>
      <c r="BH337" s="6"/>
      <c r="BI337" s="6"/>
      <c r="BJ337" s="6"/>
      <c r="BK337" s="7"/>
      <c r="BL337" s="48"/>
      <c r="BM337" s="48"/>
      <c r="BN337" s="48"/>
    </row>
    <row r="338" spans="4:66"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  <c r="AA338" s="6"/>
      <c r="AB338" s="6"/>
      <c r="AC338" s="6"/>
      <c r="AD338" s="7"/>
      <c r="AE338" s="48"/>
      <c r="AF338" s="48"/>
      <c r="AG338" s="48"/>
      <c r="AK338" s="6"/>
      <c r="AL338" s="6"/>
      <c r="AM338" s="6"/>
      <c r="AN338" s="6"/>
      <c r="AO338" s="6"/>
      <c r="AP338" s="6"/>
      <c r="AQ338" s="6"/>
      <c r="AR338" s="6"/>
      <c r="AS338" s="6"/>
      <c r="AT338" s="6"/>
      <c r="AU338" s="6"/>
      <c r="AV338" s="6"/>
      <c r="AW338" s="6"/>
      <c r="AX338" s="6"/>
      <c r="AY338" s="6"/>
      <c r="AZ338" s="6"/>
      <c r="BA338" s="6"/>
      <c r="BB338" s="6"/>
      <c r="BC338" s="6"/>
      <c r="BD338" s="6"/>
      <c r="BE338" s="6"/>
      <c r="BF338" s="6"/>
      <c r="BG338" s="6"/>
      <c r="BH338" s="6"/>
      <c r="BI338" s="6"/>
      <c r="BJ338" s="6"/>
      <c r="BK338" s="7"/>
      <c r="BL338" s="48"/>
      <c r="BM338" s="48"/>
      <c r="BN338" s="48"/>
    </row>
    <row r="339" spans="4:66"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  <c r="AA339" s="6"/>
      <c r="AB339" s="6"/>
      <c r="AC339" s="6"/>
      <c r="AD339" s="7"/>
      <c r="AE339" s="48"/>
      <c r="AF339" s="48"/>
      <c r="AG339" s="48"/>
      <c r="AK339" s="6"/>
      <c r="AL339" s="6"/>
      <c r="AM339" s="6"/>
      <c r="AN339" s="6"/>
      <c r="AO339" s="6"/>
      <c r="AP339" s="6"/>
      <c r="AQ339" s="6"/>
      <c r="AR339" s="6"/>
      <c r="AS339" s="6"/>
      <c r="AT339" s="6"/>
      <c r="AU339" s="6"/>
      <c r="AV339" s="6"/>
      <c r="AW339" s="6"/>
      <c r="AX339" s="6"/>
      <c r="AY339" s="6"/>
      <c r="AZ339" s="6"/>
      <c r="BA339" s="6"/>
      <c r="BB339" s="6"/>
      <c r="BC339" s="6"/>
      <c r="BD339" s="6"/>
      <c r="BE339" s="6"/>
      <c r="BF339" s="6"/>
      <c r="BG339" s="6"/>
      <c r="BH339" s="6"/>
      <c r="BI339" s="6"/>
      <c r="BJ339" s="6"/>
      <c r="BK339" s="7"/>
      <c r="BL339" s="48"/>
      <c r="BM339" s="48"/>
      <c r="BN339" s="48"/>
    </row>
    <row r="340" spans="4:66"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  <c r="AA340" s="6"/>
      <c r="AB340" s="6"/>
      <c r="AC340" s="6"/>
      <c r="AD340" s="7"/>
      <c r="AE340" s="48"/>
      <c r="AF340" s="48"/>
      <c r="AG340" s="48"/>
      <c r="AK340" s="6"/>
      <c r="AL340" s="6"/>
      <c r="AM340" s="6"/>
      <c r="AN340" s="6"/>
      <c r="AO340" s="6"/>
      <c r="AP340" s="6"/>
      <c r="AQ340" s="6"/>
      <c r="AR340" s="6"/>
      <c r="AS340" s="6"/>
      <c r="AT340" s="6"/>
      <c r="AU340" s="6"/>
      <c r="AV340" s="6"/>
      <c r="AW340" s="6"/>
      <c r="AX340" s="6"/>
      <c r="AY340" s="6"/>
      <c r="AZ340" s="6"/>
      <c r="BA340" s="6"/>
      <c r="BB340" s="6"/>
      <c r="BC340" s="6"/>
      <c r="BD340" s="6"/>
      <c r="BE340" s="6"/>
      <c r="BF340" s="6"/>
      <c r="BG340" s="6"/>
      <c r="BH340" s="6"/>
      <c r="BI340" s="6"/>
      <c r="BJ340" s="6"/>
      <c r="BK340" s="7"/>
      <c r="BL340" s="48"/>
      <c r="BM340" s="48"/>
      <c r="BN340" s="48"/>
    </row>
    <row r="341" spans="4:66"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  <c r="AA341" s="6"/>
      <c r="AB341" s="6"/>
      <c r="AC341" s="6"/>
      <c r="AD341" s="7"/>
      <c r="AE341" s="48"/>
      <c r="AF341" s="48"/>
      <c r="AG341" s="48"/>
      <c r="AK341" s="6"/>
      <c r="AL341" s="6"/>
      <c r="AM341" s="6"/>
      <c r="AN341" s="6"/>
      <c r="AO341" s="6"/>
      <c r="AP341" s="6"/>
      <c r="AQ341" s="6"/>
      <c r="AR341" s="6"/>
      <c r="AS341" s="6"/>
      <c r="AT341" s="6"/>
      <c r="AU341" s="6"/>
      <c r="AV341" s="6"/>
      <c r="AW341" s="6"/>
      <c r="AX341" s="6"/>
      <c r="AY341" s="6"/>
      <c r="AZ341" s="6"/>
      <c r="BA341" s="6"/>
      <c r="BB341" s="6"/>
      <c r="BC341" s="6"/>
      <c r="BD341" s="6"/>
      <c r="BE341" s="6"/>
      <c r="BF341" s="6"/>
      <c r="BG341" s="6"/>
      <c r="BH341" s="6"/>
      <c r="BI341" s="6"/>
      <c r="BJ341" s="6"/>
      <c r="BK341" s="7"/>
      <c r="BL341" s="48"/>
      <c r="BM341" s="48"/>
      <c r="BN341" s="48"/>
    </row>
    <row r="342" spans="4:66"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  <c r="AA342" s="6"/>
      <c r="AB342" s="6"/>
      <c r="AC342" s="6"/>
      <c r="AD342" s="7"/>
      <c r="AE342" s="48"/>
      <c r="AF342" s="48"/>
      <c r="AG342" s="48"/>
      <c r="AK342" s="6"/>
      <c r="AL342" s="6"/>
      <c r="AM342" s="6"/>
      <c r="AN342" s="6"/>
      <c r="AO342" s="6"/>
      <c r="AP342" s="6"/>
      <c r="AQ342" s="6"/>
      <c r="AR342" s="6"/>
      <c r="AS342" s="6"/>
      <c r="AT342" s="6"/>
      <c r="AU342" s="6"/>
      <c r="AV342" s="6"/>
      <c r="AW342" s="6"/>
      <c r="AX342" s="6"/>
      <c r="AY342" s="6"/>
      <c r="AZ342" s="6"/>
      <c r="BA342" s="6"/>
      <c r="BB342" s="6"/>
      <c r="BC342" s="6"/>
      <c r="BD342" s="6"/>
      <c r="BE342" s="6"/>
      <c r="BF342" s="6"/>
      <c r="BG342" s="6"/>
      <c r="BH342" s="6"/>
      <c r="BI342" s="6"/>
      <c r="BJ342" s="6"/>
      <c r="BK342" s="7"/>
      <c r="BL342" s="48"/>
      <c r="BM342" s="48"/>
      <c r="BN342" s="48"/>
    </row>
    <row r="343" spans="4:66"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  <c r="AA343" s="6"/>
      <c r="AB343" s="6"/>
      <c r="AC343" s="6"/>
      <c r="AD343" s="7"/>
      <c r="AE343" s="48"/>
      <c r="AF343" s="48"/>
      <c r="AG343" s="48"/>
      <c r="AK343" s="6"/>
      <c r="AL343" s="6"/>
      <c r="AM343" s="6"/>
      <c r="AN343" s="6"/>
      <c r="AO343" s="6"/>
      <c r="AP343" s="6"/>
      <c r="AQ343" s="6"/>
      <c r="AR343" s="6"/>
      <c r="AS343" s="6"/>
      <c r="AT343" s="6"/>
      <c r="AU343" s="6"/>
      <c r="AV343" s="6"/>
      <c r="AW343" s="6"/>
      <c r="AX343" s="6"/>
      <c r="AY343" s="6"/>
      <c r="AZ343" s="6"/>
      <c r="BA343" s="6"/>
      <c r="BB343" s="6"/>
      <c r="BC343" s="6"/>
      <c r="BD343" s="6"/>
      <c r="BE343" s="6"/>
      <c r="BF343" s="6"/>
      <c r="BG343" s="6"/>
      <c r="BH343" s="6"/>
      <c r="BI343" s="6"/>
      <c r="BJ343" s="6"/>
      <c r="BK343" s="7"/>
      <c r="BL343" s="48"/>
      <c r="BM343" s="48"/>
      <c r="BN343" s="48"/>
    </row>
    <row r="344" spans="4:66"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  <c r="AA344" s="6"/>
      <c r="AB344" s="6"/>
      <c r="AC344" s="6"/>
      <c r="AD344" s="7"/>
      <c r="AE344" s="48"/>
      <c r="AF344" s="48"/>
      <c r="AG344" s="48"/>
      <c r="AK344" s="6"/>
      <c r="AL344" s="6"/>
      <c r="AM344" s="6"/>
      <c r="AN344" s="6"/>
      <c r="AO344" s="6"/>
      <c r="AP344" s="6"/>
      <c r="AQ344" s="6"/>
      <c r="AR344" s="6"/>
      <c r="AS344" s="6"/>
      <c r="AT344" s="6"/>
      <c r="AU344" s="6"/>
      <c r="AV344" s="6"/>
      <c r="AW344" s="6"/>
      <c r="AX344" s="6"/>
      <c r="AY344" s="6"/>
      <c r="AZ344" s="6"/>
      <c r="BA344" s="6"/>
      <c r="BB344" s="6"/>
      <c r="BC344" s="6"/>
      <c r="BD344" s="6"/>
      <c r="BE344" s="6"/>
      <c r="BF344" s="6"/>
      <c r="BG344" s="6"/>
      <c r="BH344" s="6"/>
      <c r="BI344" s="6"/>
      <c r="BJ344" s="6"/>
      <c r="BK344" s="7"/>
      <c r="BL344" s="48"/>
      <c r="BM344" s="48"/>
      <c r="BN344" s="48"/>
    </row>
    <row r="345" spans="4:66"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  <c r="AA345" s="6"/>
      <c r="AB345" s="6"/>
      <c r="AC345" s="6"/>
      <c r="AD345" s="7"/>
      <c r="AE345" s="48"/>
      <c r="AF345" s="48"/>
      <c r="AG345" s="48"/>
      <c r="AK345" s="6"/>
      <c r="AL345" s="6"/>
      <c r="AM345" s="6"/>
      <c r="AN345" s="6"/>
      <c r="AO345" s="6"/>
      <c r="AP345" s="6"/>
      <c r="AQ345" s="6"/>
      <c r="AR345" s="6"/>
      <c r="AS345" s="6"/>
      <c r="AT345" s="6"/>
      <c r="AU345" s="6"/>
      <c r="AV345" s="6"/>
      <c r="AW345" s="6"/>
      <c r="AX345" s="6"/>
      <c r="AY345" s="6"/>
      <c r="AZ345" s="6"/>
      <c r="BA345" s="6"/>
      <c r="BB345" s="6"/>
      <c r="BC345" s="6"/>
      <c r="BD345" s="6"/>
      <c r="BE345" s="6"/>
      <c r="BF345" s="6"/>
      <c r="BG345" s="6"/>
      <c r="BH345" s="6"/>
      <c r="BI345" s="6"/>
      <c r="BJ345" s="6"/>
      <c r="BK345" s="7"/>
      <c r="BL345" s="48"/>
      <c r="BM345" s="48"/>
      <c r="BN345" s="48"/>
    </row>
    <row r="346" spans="4:66"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  <c r="AA346" s="6"/>
      <c r="AB346" s="6"/>
      <c r="AC346" s="6"/>
      <c r="AD346" s="7"/>
      <c r="AE346" s="48"/>
      <c r="AF346" s="48"/>
      <c r="AG346" s="48"/>
      <c r="AK346" s="6"/>
      <c r="AL346" s="6"/>
      <c r="AM346" s="6"/>
      <c r="AN346" s="6"/>
      <c r="AO346" s="6"/>
      <c r="AP346" s="6"/>
      <c r="AQ346" s="6"/>
      <c r="AR346" s="6"/>
      <c r="AS346" s="6"/>
      <c r="AT346" s="6"/>
      <c r="AU346" s="6"/>
      <c r="AV346" s="6"/>
      <c r="AW346" s="6"/>
      <c r="AX346" s="6"/>
      <c r="AY346" s="6"/>
      <c r="AZ346" s="6"/>
      <c r="BA346" s="6"/>
      <c r="BB346" s="6"/>
      <c r="BC346" s="6"/>
      <c r="BD346" s="6"/>
      <c r="BE346" s="6"/>
      <c r="BF346" s="6"/>
      <c r="BG346" s="6"/>
      <c r="BH346" s="6"/>
      <c r="BI346" s="6"/>
      <c r="BJ346" s="6"/>
      <c r="BK346" s="7"/>
      <c r="BL346" s="48"/>
      <c r="BM346" s="48"/>
      <c r="BN346" s="48"/>
    </row>
    <row r="347" spans="4:66"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  <c r="AA347" s="6"/>
      <c r="AB347" s="6"/>
      <c r="AC347" s="6"/>
      <c r="AD347" s="7"/>
      <c r="AE347" s="48"/>
      <c r="AF347" s="48"/>
      <c r="AG347" s="48"/>
      <c r="AK347" s="6"/>
      <c r="AL347" s="6"/>
      <c r="AM347" s="6"/>
      <c r="AN347" s="6"/>
      <c r="AO347" s="6"/>
      <c r="AP347" s="6"/>
      <c r="AQ347" s="6"/>
      <c r="AR347" s="6"/>
      <c r="AS347" s="6"/>
      <c r="AT347" s="6"/>
      <c r="AU347" s="6"/>
      <c r="AV347" s="6"/>
      <c r="AW347" s="6"/>
      <c r="AX347" s="6"/>
      <c r="AY347" s="6"/>
      <c r="AZ347" s="6"/>
      <c r="BA347" s="6"/>
      <c r="BB347" s="6"/>
      <c r="BC347" s="6"/>
      <c r="BD347" s="6"/>
      <c r="BE347" s="6"/>
      <c r="BF347" s="6"/>
      <c r="BG347" s="6"/>
      <c r="BH347" s="6"/>
      <c r="BI347" s="6"/>
      <c r="BJ347" s="6"/>
      <c r="BK347" s="7"/>
      <c r="BL347" s="48"/>
      <c r="BM347" s="48"/>
      <c r="BN347" s="48"/>
    </row>
    <row r="348" spans="4:66"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  <c r="AA348" s="6"/>
      <c r="AB348" s="6"/>
      <c r="AC348" s="6"/>
      <c r="AD348" s="7"/>
      <c r="AE348" s="48"/>
      <c r="AF348" s="48"/>
      <c r="AG348" s="48"/>
      <c r="AK348" s="6"/>
      <c r="AL348" s="6"/>
      <c r="AM348" s="6"/>
      <c r="AN348" s="6"/>
      <c r="AO348" s="6"/>
      <c r="AP348" s="6"/>
      <c r="AQ348" s="6"/>
      <c r="AR348" s="6"/>
      <c r="AS348" s="6"/>
      <c r="AT348" s="6"/>
      <c r="AU348" s="6"/>
      <c r="AV348" s="6"/>
      <c r="AW348" s="6"/>
      <c r="AX348" s="6"/>
      <c r="AY348" s="6"/>
      <c r="AZ348" s="6"/>
      <c r="BA348" s="6"/>
      <c r="BB348" s="6"/>
      <c r="BC348" s="6"/>
      <c r="BD348" s="6"/>
      <c r="BE348" s="6"/>
      <c r="BF348" s="6"/>
      <c r="BG348" s="6"/>
      <c r="BH348" s="6"/>
      <c r="BI348" s="6"/>
      <c r="BJ348" s="6"/>
      <c r="BK348" s="7"/>
      <c r="BL348" s="48"/>
      <c r="BM348" s="48"/>
      <c r="BN348" s="48"/>
    </row>
    <row r="349" spans="4:66"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  <c r="AA349" s="6"/>
      <c r="AB349" s="6"/>
      <c r="AC349" s="6"/>
      <c r="AD349" s="7"/>
      <c r="AE349" s="48"/>
      <c r="AF349" s="48"/>
      <c r="AG349" s="48"/>
      <c r="AK349" s="6"/>
      <c r="AL349" s="6"/>
      <c r="AM349" s="6"/>
      <c r="AN349" s="6"/>
      <c r="AO349" s="6"/>
      <c r="AP349" s="6"/>
      <c r="AQ349" s="6"/>
      <c r="AR349" s="6"/>
      <c r="AS349" s="6"/>
      <c r="AT349" s="6"/>
      <c r="AU349" s="6"/>
      <c r="AV349" s="6"/>
      <c r="AW349" s="6"/>
      <c r="AX349" s="6"/>
      <c r="AY349" s="6"/>
      <c r="AZ349" s="6"/>
      <c r="BA349" s="6"/>
      <c r="BB349" s="6"/>
      <c r="BC349" s="6"/>
      <c r="BD349" s="6"/>
      <c r="BE349" s="6"/>
      <c r="BF349" s="6"/>
      <c r="BG349" s="6"/>
      <c r="BH349" s="6"/>
      <c r="BI349" s="6"/>
      <c r="BJ349" s="6"/>
      <c r="BK349" s="7"/>
      <c r="BL349" s="48"/>
      <c r="BM349" s="48"/>
      <c r="BN349" s="48"/>
    </row>
    <row r="350" spans="4:66"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  <c r="AA350" s="6"/>
      <c r="AB350" s="6"/>
      <c r="AC350" s="6"/>
      <c r="AD350" s="7"/>
      <c r="AE350" s="48"/>
      <c r="AF350" s="48"/>
      <c r="AG350" s="48"/>
      <c r="AK350" s="6"/>
      <c r="AL350" s="6"/>
      <c r="AM350" s="6"/>
      <c r="AN350" s="6"/>
      <c r="AO350" s="6"/>
      <c r="AP350" s="6"/>
      <c r="AQ350" s="6"/>
      <c r="AR350" s="6"/>
      <c r="AS350" s="6"/>
      <c r="AT350" s="6"/>
      <c r="AU350" s="6"/>
      <c r="AV350" s="6"/>
      <c r="AW350" s="6"/>
      <c r="AX350" s="6"/>
      <c r="AY350" s="6"/>
      <c r="AZ350" s="6"/>
      <c r="BA350" s="6"/>
      <c r="BB350" s="6"/>
      <c r="BC350" s="6"/>
      <c r="BD350" s="6"/>
      <c r="BE350" s="6"/>
      <c r="BF350" s="6"/>
      <c r="BG350" s="6"/>
      <c r="BH350" s="6"/>
      <c r="BI350" s="6"/>
      <c r="BJ350" s="6"/>
      <c r="BK350" s="7"/>
      <c r="BL350" s="48"/>
      <c r="BM350" s="48"/>
      <c r="BN350" s="48"/>
    </row>
    <row r="351" spans="4:66"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  <c r="AA351" s="6"/>
      <c r="AB351" s="6"/>
      <c r="AC351" s="6"/>
      <c r="AD351" s="7"/>
      <c r="AE351" s="48"/>
      <c r="AF351" s="48"/>
      <c r="AG351" s="48"/>
      <c r="AK351" s="6"/>
      <c r="AL351" s="6"/>
      <c r="AM351" s="6"/>
      <c r="AN351" s="6"/>
      <c r="AO351" s="6"/>
      <c r="AP351" s="6"/>
      <c r="AQ351" s="6"/>
      <c r="AR351" s="6"/>
      <c r="AS351" s="6"/>
      <c r="AT351" s="6"/>
      <c r="AU351" s="6"/>
      <c r="AV351" s="6"/>
      <c r="AW351" s="6"/>
      <c r="AX351" s="6"/>
      <c r="AY351" s="6"/>
      <c r="AZ351" s="6"/>
      <c r="BA351" s="6"/>
      <c r="BB351" s="6"/>
      <c r="BC351" s="6"/>
      <c r="BD351" s="6"/>
      <c r="BE351" s="6"/>
      <c r="BF351" s="6"/>
      <c r="BG351" s="6"/>
      <c r="BH351" s="6"/>
      <c r="BI351" s="6"/>
      <c r="BJ351" s="6"/>
      <c r="BK351" s="7"/>
      <c r="BL351" s="48"/>
      <c r="BM351" s="48"/>
      <c r="BN351" s="48"/>
    </row>
    <row r="352" spans="4:66"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  <c r="AA352" s="6"/>
      <c r="AB352" s="6"/>
      <c r="AC352" s="6"/>
      <c r="AD352" s="7"/>
      <c r="AE352" s="48"/>
      <c r="AF352" s="48"/>
      <c r="AG352" s="48"/>
      <c r="AK352" s="6"/>
      <c r="AL352" s="6"/>
      <c r="AM352" s="6"/>
      <c r="AN352" s="6"/>
      <c r="AO352" s="6"/>
      <c r="AP352" s="6"/>
      <c r="AQ352" s="6"/>
      <c r="AR352" s="6"/>
      <c r="AS352" s="6"/>
      <c r="AT352" s="6"/>
      <c r="AU352" s="6"/>
      <c r="AV352" s="6"/>
      <c r="AW352" s="6"/>
      <c r="AX352" s="6"/>
      <c r="AY352" s="6"/>
      <c r="AZ352" s="6"/>
      <c r="BA352" s="6"/>
      <c r="BB352" s="6"/>
      <c r="BC352" s="6"/>
      <c r="BD352" s="6"/>
      <c r="BE352" s="6"/>
      <c r="BF352" s="6"/>
      <c r="BG352" s="6"/>
      <c r="BH352" s="6"/>
      <c r="BI352" s="6"/>
      <c r="BJ352" s="6"/>
      <c r="BK352" s="7"/>
      <c r="BL352" s="48"/>
      <c r="BM352" s="48"/>
      <c r="BN352" s="48"/>
    </row>
    <row r="353" spans="4:66"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  <c r="AA353" s="6"/>
      <c r="AB353" s="6"/>
      <c r="AC353" s="6"/>
      <c r="AD353" s="7"/>
      <c r="AE353" s="48"/>
      <c r="AF353" s="48"/>
      <c r="AG353" s="48"/>
      <c r="AK353" s="6"/>
      <c r="AL353" s="6"/>
      <c r="AM353" s="6"/>
      <c r="AN353" s="6"/>
      <c r="AO353" s="6"/>
      <c r="AP353" s="6"/>
      <c r="AQ353" s="6"/>
      <c r="AR353" s="6"/>
      <c r="AS353" s="6"/>
      <c r="AT353" s="6"/>
      <c r="AU353" s="6"/>
      <c r="AV353" s="6"/>
      <c r="AW353" s="6"/>
      <c r="AX353" s="6"/>
      <c r="AY353" s="6"/>
      <c r="AZ353" s="6"/>
      <c r="BA353" s="6"/>
      <c r="BB353" s="6"/>
      <c r="BC353" s="6"/>
      <c r="BD353" s="6"/>
      <c r="BE353" s="6"/>
      <c r="BF353" s="6"/>
      <c r="BG353" s="6"/>
      <c r="BH353" s="6"/>
      <c r="BI353" s="6"/>
      <c r="BJ353" s="6"/>
      <c r="BK353" s="7"/>
      <c r="BL353" s="48"/>
      <c r="BM353" s="48"/>
      <c r="BN353" s="48"/>
    </row>
    <row r="354" spans="4:66"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  <c r="AA354" s="6"/>
      <c r="AB354" s="6"/>
      <c r="AC354" s="6"/>
      <c r="AD354" s="7"/>
      <c r="AE354" s="48"/>
      <c r="AF354" s="48"/>
      <c r="AG354" s="48"/>
      <c r="AK354" s="6"/>
      <c r="AL354" s="6"/>
      <c r="AM354" s="6"/>
      <c r="AN354" s="6"/>
      <c r="AO354" s="6"/>
      <c r="AP354" s="6"/>
      <c r="AQ354" s="6"/>
      <c r="AR354" s="6"/>
      <c r="AS354" s="6"/>
      <c r="AT354" s="6"/>
      <c r="AU354" s="6"/>
      <c r="AV354" s="6"/>
      <c r="AW354" s="6"/>
      <c r="AX354" s="6"/>
      <c r="AY354" s="6"/>
      <c r="AZ354" s="6"/>
      <c r="BA354" s="6"/>
      <c r="BB354" s="6"/>
      <c r="BC354" s="6"/>
      <c r="BD354" s="6"/>
      <c r="BE354" s="6"/>
      <c r="BF354" s="6"/>
      <c r="BG354" s="6"/>
      <c r="BH354" s="6"/>
      <c r="BI354" s="6"/>
      <c r="BJ354" s="6"/>
      <c r="BK354" s="7"/>
      <c r="BL354" s="48"/>
      <c r="BM354" s="48"/>
      <c r="BN354" s="48"/>
    </row>
    <row r="355" spans="4:66"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  <c r="AA355" s="6"/>
      <c r="AB355" s="6"/>
      <c r="AC355" s="6"/>
      <c r="AD355" s="7"/>
      <c r="AE355" s="48"/>
      <c r="AF355" s="48"/>
      <c r="AG355" s="48"/>
      <c r="AK355" s="6"/>
      <c r="AL355" s="6"/>
      <c r="AM355" s="6"/>
      <c r="AN355" s="6"/>
      <c r="AO355" s="6"/>
      <c r="AP355" s="6"/>
      <c r="AQ355" s="6"/>
      <c r="AR355" s="6"/>
      <c r="AS355" s="6"/>
      <c r="AT355" s="6"/>
      <c r="AU355" s="6"/>
      <c r="AV355" s="6"/>
      <c r="AW355" s="6"/>
      <c r="AX355" s="6"/>
      <c r="AY355" s="6"/>
      <c r="AZ355" s="6"/>
      <c r="BA355" s="6"/>
      <c r="BB355" s="6"/>
      <c r="BC355" s="6"/>
      <c r="BD355" s="6"/>
      <c r="BE355" s="6"/>
      <c r="BF355" s="6"/>
      <c r="BG355" s="6"/>
      <c r="BH355" s="6"/>
      <c r="BI355" s="6"/>
      <c r="BJ355" s="6"/>
      <c r="BK355" s="7"/>
      <c r="BL355" s="48"/>
      <c r="BM355" s="48"/>
      <c r="BN355" s="48"/>
    </row>
    <row r="356" spans="4:66"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  <c r="AA356" s="6"/>
      <c r="AB356" s="6"/>
      <c r="AC356" s="6"/>
      <c r="AD356" s="7"/>
      <c r="AE356" s="48"/>
      <c r="AF356" s="48"/>
      <c r="AG356" s="48"/>
      <c r="AK356" s="6"/>
      <c r="AL356" s="6"/>
      <c r="AM356" s="6"/>
      <c r="AN356" s="6"/>
      <c r="AO356" s="6"/>
      <c r="AP356" s="6"/>
      <c r="AQ356" s="6"/>
      <c r="AR356" s="6"/>
      <c r="AS356" s="6"/>
      <c r="AT356" s="6"/>
      <c r="AU356" s="6"/>
      <c r="AV356" s="6"/>
      <c r="AW356" s="6"/>
      <c r="AX356" s="6"/>
      <c r="AY356" s="6"/>
      <c r="AZ356" s="6"/>
      <c r="BA356" s="6"/>
      <c r="BB356" s="6"/>
      <c r="BC356" s="6"/>
      <c r="BD356" s="6"/>
      <c r="BE356" s="6"/>
      <c r="BF356" s="6"/>
      <c r="BG356" s="6"/>
      <c r="BH356" s="6"/>
      <c r="BI356" s="6"/>
      <c r="BJ356" s="6"/>
      <c r="BK356" s="7"/>
      <c r="BL356" s="48"/>
      <c r="BM356" s="48"/>
      <c r="BN356" s="48"/>
    </row>
    <row r="357" spans="4:66"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  <c r="AA357" s="6"/>
      <c r="AB357" s="6"/>
      <c r="AC357" s="6"/>
      <c r="AD357" s="7"/>
      <c r="AE357" s="48"/>
      <c r="AF357" s="48"/>
      <c r="AG357" s="48"/>
      <c r="AK357" s="6"/>
      <c r="AL357" s="6"/>
      <c r="AM357" s="6"/>
      <c r="AN357" s="6"/>
      <c r="AO357" s="6"/>
      <c r="AP357" s="6"/>
      <c r="AQ357" s="6"/>
      <c r="AR357" s="6"/>
      <c r="AS357" s="6"/>
      <c r="AT357" s="6"/>
      <c r="AU357" s="6"/>
      <c r="AV357" s="6"/>
      <c r="AW357" s="6"/>
      <c r="AX357" s="6"/>
      <c r="AY357" s="6"/>
      <c r="AZ357" s="6"/>
      <c r="BA357" s="6"/>
      <c r="BB357" s="6"/>
      <c r="BC357" s="6"/>
      <c r="BD357" s="6"/>
      <c r="BE357" s="6"/>
      <c r="BF357" s="6"/>
      <c r="BG357" s="6"/>
      <c r="BH357" s="6"/>
      <c r="BI357" s="6"/>
      <c r="BJ357" s="6"/>
      <c r="BK357" s="7"/>
      <c r="BL357" s="48"/>
      <c r="BM357" s="48"/>
      <c r="BN357" s="48"/>
    </row>
    <row r="358" spans="4:66"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  <c r="AA358" s="6"/>
      <c r="AB358" s="6"/>
      <c r="AC358" s="6"/>
      <c r="AD358" s="7"/>
      <c r="AE358" s="48"/>
      <c r="AF358" s="48"/>
      <c r="AG358" s="48"/>
      <c r="AK358" s="6"/>
      <c r="AL358" s="6"/>
      <c r="AM358" s="6"/>
      <c r="AN358" s="6"/>
      <c r="AO358" s="6"/>
      <c r="AP358" s="6"/>
      <c r="AQ358" s="6"/>
      <c r="AR358" s="6"/>
      <c r="AS358" s="6"/>
      <c r="AT358" s="6"/>
      <c r="AU358" s="6"/>
      <c r="AV358" s="6"/>
      <c r="AW358" s="6"/>
      <c r="AX358" s="6"/>
      <c r="AY358" s="6"/>
      <c r="AZ358" s="6"/>
      <c r="BA358" s="6"/>
      <c r="BB358" s="6"/>
      <c r="BC358" s="6"/>
      <c r="BD358" s="6"/>
      <c r="BE358" s="6"/>
      <c r="BF358" s="6"/>
      <c r="BG358" s="6"/>
      <c r="BH358" s="6"/>
      <c r="BI358" s="6"/>
      <c r="BJ358" s="6"/>
      <c r="BK358" s="7"/>
      <c r="BL358" s="48"/>
      <c r="BM358" s="48"/>
      <c r="BN358" s="48"/>
    </row>
    <row r="359" spans="4:66"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  <c r="AA359" s="6"/>
      <c r="AB359" s="6"/>
      <c r="AC359" s="6"/>
      <c r="AD359" s="7"/>
      <c r="AE359" s="48"/>
      <c r="AF359" s="48"/>
      <c r="AG359" s="48"/>
      <c r="AK359" s="6"/>
      <c r="AL359" s="6"/>
      <c r="AM359" s="6"/>
      <c r="AN359" s="6"/>
      <c r="AO359" s="6"/>
      <c r="AP359" s="6"/>
      <c r="AQ359" s="6"/>
      <c r="AR359" s="6"/>
      <c r="AS359" s="6"/>
      <c r="AT359" s="6"/>
      <c r="AU359" s="6"/>
      <c r="AV359" s="6"/>
      <c r="AW359" s="6"/>
      <c r="AX359" s="6"/>
      <c r="AY359" s="6"/>
      <c r="AZ359" s="6"/>
      <c r="BA359" s="6"/>
      <c r="BB359" s="6"/>
      <c r="BC359" s="6"/>
      <c r="BD359" s="6"/>
      <c r="BE359" s="6"/>
      <c r="BF359" s="6"/>
      <c r="BG359" s="6"/>
      <c r="BH359" s="6"/>
      <c r="BI359" s="6"/>
      <c r="BJ359" s="6"/>
      <c r="BK359" s="7"/>
      <c r="BL359" s="48"/>
      <c r="BM359" s="48"/>
      <c r="BN359" s="48"/>
    </row>
    <row r="360" spans="4:66"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  <c r="AA360" s="6"/>
      <c r="AB360" s="6"/>
      <c r="AC360" s="6"/>
      <c r="AD360" s="7"/>
      <c r="AE360" s="48"/>
      <c r="AF360" s="48"/>
      <c r="AG360" s="48"/>
      <c r="AK360" s="6"/>
      <c r="AL360" s="6"/>
      <c r="AM360" s="6"/>
      <c r="AN360" s="6"/>
      <c r="AO360" s="6"/>
      <c r="AP360" s="6"/>
      <c r="AQ360" s="6"/>
      <c r="AR360" s="6"/>
      <c r="AS360" s="6"/>
      <c r="AT360" s="6"/>
      <c r="AU360" s="6"/>
      <c r="AV360" s="6"/>
      <c r="AW360" s="6"/>
      <c r="AX360" s="6"/>
      <c r="AY360" s="6"/>
      <c r="AZ360" s="6"/>
      <c r="BA360" s="6"/>
      <c r="BB360" s="6"/>
      <c r="BC360" s="6"/>
      <c r="BD360" s="6"/>
      <c r="BE360" s="6"/>
      <c r="BF360" s="6"/>
      <c r="BG360" s="6"/>
      <c r="BH360" s="6"/>
      <c r="BI360" s="6"/>
      <c r="BJ360" s="6"/>
      <c r="BK360" s="7"/>
      <c r="BL360" s="48"/>
      <c r="BM360" s="48"/>
      <c r="BN360" s="48"/>
    </row>
    <row r="361" spans="4:66"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  <c r="AA361" s="6"/>
      <c r="AB361" s="6"/>
      <c r="AC361" s="6"/>
      <c r="AD361" s="7"/>
      <c r="AE361" s="48"/>
      <c r="AF361" s="48"/>
      <c r="AG361" s="48"/>
      <c r="AK361" s="6"/>
      <c r="AL361" s="6"/>
      <c r="AM361" s="6"/>
      <c r="AN361" s="6"/>
      <c r="AO361" s="6"/>
      <c r="AP361" s="6"/>
      <c r="AQ361" s="6"/>
      <c r="AR361" s="6"/>
      <c r="AS361" s="6"/>
      <c r="AT361" s="6"/>
      <c r="AU361" s="6"/>
      <c r="AV361" s="6"/>
      <c r="AW361" s="6"/>
      <c r="AX361" s="6"/>
      <c r="AY361" s="6"/>
      <c r="AZ361" s="6"/>
      <c r="BA361" s="6"/>
      <c r="BB361" s="6"/>
      <c r="BC361" s="6"/>
      <c r="BD361" s="6"/>
      <c r="BE361" s="6"/>
      <c r="BF361" s="6"/>
      <c r="BG361" s="6"/>
      <c r="BH361" s="6"/>
      <c r="BI361" s="6"/>
      <c r="BJ361" s="6"/>
      <c r="BK361" s="7"/>
      <c r="BL361" s="48"/>
      <c r="BM361" s="48"/>
      <c r="BN361" s="48"/>
    </row>
    <row r="362" spans="4:66"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  <c r="AA362" s="6"/>
      <c r="AB362" s="6"/>
      <c r="AC362" s="6"/>
      <c r="AD362" s="7"/>
      <c r="AE362" s="48"/>
      <c r="AF362" s="48"/>
      <c r="AG362" s="48"/>
      <c r="AK362" s="6"/>
      <c r="AL362" s="6"/>
      <c r="AM362" s="6"/>
      <c r="AN362" s="6"/>
      <c r="AO362" s="6"/>
      <c r="AP362" s="6"/>
      <c r="AQ362" s="6"/>
      <c r="AR362" s="6"/>
      <c r="AS362" s="6"/>
      <c r="AT362" s="6"/>
      <c r="AU362" s="6"/>
      <c r="AV362" s="6"/>
      <c r="AW362" s="6"/>
      <c r="AX362" s="6"/>
      <c r="AY362" s="6"/>
      <c r="AZ362" s="6"/>
      <c r="BA362" s="6"/>
      <c r="BB362" s="6"/>
      <c r="BC362" s="6"/>
      <c r="BD362" s="6"/>
      <c r="BE362" s="6"/>
      <c r="BF362" s="6"/>
      <c r="BG362" s="6"/>
      <c r="BH362" s="6"/>
      <c r="BI362" s="6"/>
      <c r="BJ362" s="6"/>
      <c r="BK362" s="7"/>
      <c r="BL362" s="48"/>
      <c r="BM362" s="48"/>
      <c r="BN362" s="48"/>
    </row>
    <row r="363" spans="4:66"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  <c r="AA363" s="6"/>
      <c r="AB363" s="6"/>
      <c r="AC363" s="6"/>
      <c r="AD363" s="7"/>
      <c r="AE363" s="48"/>
      <c r="AF363" s="48"/>
      <c r="AG363" s="48"/>
      <c r="AK363" s="6"/>
      <c r="AL363" s="6"/>
      <c r="AM363" s="6"/>
      <c r="AN363" s="6"/>
      <c r="AO363" s="6"/>
      <c r="AP363" s="6"/>
      <c r="AQ363" s="6"/>
      <c r="AR363" s="6"/>
      <c r="AS363" s="6"/>
      <c r="AT363" s="6"/>
      <c r="AU363" s="6"/>
      <c r="AV363" s="6"/>
      <c r="AW363" s="6"/>
      <c r="AX363" s="6"/>
      <c r="AY363" s="6"/>
      <c r="AZ363" s="6"/>
      <c r="BA363" s="6"/>
      <c r="BB363" s="6"/>
      <c r="BC363" s="6"/>
      <c r="BD363" s="6"/>
      <c r="BE363" s="6"/>
      <c r="BF363" s="6"/>
      <c r="BG363" s="6"/>
      <c r="BH363" s="6"/>
      <c r="BI363" s="6"/>
      <c r="BJ363" s="6"/>
      <c r="BK363" s="7"/>
      <c r="BL363" s="48"/>
      <c r="BM363" s="48"/>
      <c r="BN363" s="48"/>
    </row>
    <row r="364" spans="4:66"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  <c r="AA364" s="6"/>
      <c r="AB364" s="6"/>
      <c r="AC364" s="6"/>
      <c r="AD364" s="7"/>
      <c r="AE364" s="48"/>
      <c r="AF364" s="48"/>
      <c r="AG364" s="48"/>
      <c r="AK364" s="6"/>
      <c r="AL364" s="6"/>
      <c r="AM364" s="6"/>
      <c r="AN364" s="6"/>
      <c r="AO364" s="6"/>
      <c r="AP364" s="6"/>
      <c r="AQ364" s="6"/>
      <c r="AR364" s="6"/>
      <c r="AS364" s="6"/>
      <c r="AT364" s="6"/>
      <c r="AU364" s="6"/>
      <c r="AV364" s="6"/>
      <c r="AW364" s="6"/>
      <c r="AX364" s="6"/>
      <c r="AY364" s="6"/>
      <c r="AZ364" s="6"/>
      <c r="BA364" s="6"/>
      <c r="BB364" s="6"/>
      <c r="BC364" s="6"/>
      <c r="BD364" s="6"/>
      <c r="BE364" s="6"/>
      <c r="BF364" s="6"/>
      <c r="BG364" s="6"/>
      <c r="BH364" s="6"/>
      <c r="BI364" s="6"/>
      <c r="BJ364" s="6"/>
      <c r="BK364" s="7"/>
      <c r="BL364" s="48"/>
      <c r="BM364" s="48"/>
      <c r="BN364" s="48"/>
    </row>
    <row r="365" spans="4:66"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  <c r="AA365" s="6"/>
      <c r="AB365" s="6"/>
      <c r="AC365" s="6"/>
      <c r="AD365" s="7"/>
      <c r="AE365" s="48"/>
      <c r="AF365" s="48"/>
      <c r="AG365" s="48"/>
      <c r="AK365" s="6"/>
      <c r="AL365" s="6"/>
      <c r="AM365" s="6"/>
      <c r="AN365" s="6"/>
      <c r="AO365" s="6"/>
      <c r="AP365" s="6"/>
      <c r="AQ365" s="6"/>
      <c r="AR365" s="6"/>
      <c r="AS365" s="6"/>
      <c r="AT365" s="6"/>
      <c r="AU365" s="6"/>
      <c r="AV365" s="6"/>
      <c r="AW365" s="6"/>
      <c r="AX365" s="6"/>
      <c r="AY365" s="6"/>
      <c r="AZ365" s="6"/>
      <c r="BA365" s="6"/>
      <c r="BB365" s="6"/>
      <c r="BC365" s="6"/>
      <c r="BD365" s="6"/>
      <c r="BE365" s="6"/>
      <c r="BF365" s="6"/>
      <c r="BG365" s="6"/>
      <c r="BH365" s="6"/>
      <c r="BI365" s="6"/>
      <c r="BJ365" s="6"/>
      <c r="BK365" s="7"/>
      <c r="BL365" s="48"/>
      <c r="BM365" s="48"/>
      <c r="BN365" s="48"/>
    </row>
    <row r="366" spans="4:66"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  <c r="AA366" s="6"/>
      <c r="AB366" s="6"/>
      <c r="AC366" s="6"/>
      <c r="AD366" s="7"/>
      <c r="AE366" s="48"/>
      <c r="AF366" s="48"/>
      <c r="AG366" s="48"/>
      <c r="AK366" s="6"/>
      <c r="AL366" s="6"/>
      <c r="AM366" s="6"/>
      <c r="AN366" s="6"/>
      <c r="AO366" s="6"/>
      <c r="AP366" s="6"/>
      <c r="AQ366" s="6"/>
      <c r="AR366" s="6"/>
      <c r="AS366" s="6"/>
      <c r="AT366" s="6"/>
      <c r="AU366" s="6"/>
      <c r="AV366" s="6"/>
      <c r="AW366" s="6"/>
      <c r="AX366" s="6"/>
      <c r="AY366" s="6"/>
      <c r="AZ366" s="6"/>
      <c r="BA366" s="6"/>
      <c r="BB366" s="6"/>
      <c r="BC366" s="6"/>
      <c r="BD366" s="6"/>
      <c r="BE366" s="6"/>
      <c r="BF366" s="6"/>
      <c r="BG366" s="6"/>
      <c r="BH366" s="6"/>
      <c r="BI366" s="6"/>
      <c r="BJ366" s="6"/>
      <c r="BK366" s="7"/>
      <c r="BL366" s="48"/>
      <c r="BM366" s="48"/>
      <c r="BN366" s="48"/>
    </row>
    <row r="367" spans="4:66"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  <c r="AA367" s="6"/>
      <c r="AB367" s="6"/>
      <c r="AC367" s="6"/>
      <c r="AD367" s="7"/>
      <c r="AE367" s="48"/>
      <c r="AF367" s="48"/>
      <c r="AG367" s="48"/>
      <c r="AK367" s="6"/>
      <c r="AL367" s="6"/>
      <c r="AM367" s="6"/>
      <c r="AN367" s="6"/>
      <c r="AO367" s="6"/>
      <c r="AP367" s="6"/>
      <c r="AQ367" s="6"/>
      <c r="AR367" s="6"/>
      <c r="AS367" s="6"/>
      <c r="AT367" s="6"/>
      <c r="AU367" s="6"/>
      <c r="AV367" s="6"/>
      <c r="AW367" s="6"/>
      <c r="AX367" s="6"/>
      <c r="AY367" s="6"/>
      <c r="AZ367" s="6"/>
      <c r="BA367" s="6"/>
      <c r="BB367" s="6"/>
      <c r="BC367" s="6"/>
      <c r="BD367" s="6"/>
      <c r="BE367" s="6"/>
      <c r="BF367" s="6"/>
      <c r="BG367" s="6"/>
      <c r="BH367" s="6"/>
      <c r="BI367" s="6"/>
      <c r="BJ367" s="6"/>
      <c r="BK367" s="7"/>
      <c r="BL367" s="48"/>
      <c r="BM367" s="48"/>
      <c r="BN367" s="48"/>
    </row>
    <row r="368" spans="4:66"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  <c r="AA368" s="6"/>
      <c r="AB368" s="6"/>
      <c r="AC368" s="6"/>
      <c r="AD368" s="7"/>
      <c r="AE368" s="48"/>
      <c r="AF368" s="48"/>
      <c r="AG368" s="48"/>
      <c r="AK368" s="6"/>
      <c r="AL368" s="6"/>
      <c r="AM368" s="6"/>
      <c r="AN368" s="6"/>
      <c r="AO368" s="6"/>
      <c r="AP368" s="6"/>
      <c r="AQ368" s="6"/>
      <c r="AR368" s="6"/>
      <c r="AS368" s="6"/>
      <c r="AT368" s="6"/>
      <c r="AU368" s="6"/>
      <c r="AV368" s="6"/>
      <c r="AW368" s="6"/>
      <c r="AX368" s="6"/>
      <c r="AY368" s="6"/>
      <c r="AZ368" s="6"/>
      <c r="BA368" s="6"/>
      <c r="BB368" s="6"/>
      <c r="BC368" s="6"/>
      <c r="BD368" s="6"/>
      <c r="BE368" s="6"/>
      <c r="BF368" s="6"/>
      <c r="BG368" s="6"/>
      <c r="BH368" s="6"/>
      <c r="BI368" s="6"/>
      <c r="BJ368" s="6"/>
      <c r="BK368" s="7"/>
      <c r="BL368" s="48"/>
      <c r="BM368" s="48"/>
      <c r="BN368" s="48"/>
    </row>
    <row r="369" spans="4:66"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  <c r="AA369" s="6"/>
      <c r="AB369" s="6"/>
      <c r="AC369" s="6"/>
      <c r="AD369" s="7"/>
      <c r="AE369" s="48"/>
      <c r="AF369" s="48"/>
      <c r="AG369" s="48"/>
      <c r="AK369" s="6"/>
      <c r="AL369" s="6"/>
      <c r="AM369" s="6"/>
      <c r="AN369" s="6"/>
      <c r="AO369" s="6"/>
      <c r="AP369" s="6"/>
      <c r="AQ369" s="6"/>
      <c r="AR369" s="6"/>
      <c r="AS369" s="6"/>
      <c r="AT369" s="6"/>
      <c r="AU369" s="6"/>
      <c r="AV369" s="6"/>
      <c r="AW369" s="6"/>
      <c r="AX369" s="6"/>
      <c r="AY369" s="6"/>
      <c r="AZ369" s="6"/>
      <c r="BA369" s="6"/>
      <c r="BB369" s="6"/>
      <c r="BC369" s="6"/>
      <c r="BD369" s="6"/>
      <c r="BE369" s="6"/>
      <c r="BF369" s="6"/>
      <c r="BG369" s="6"/>
      <c r="BH369" s="6"/>
      <c r="BI369" s="6"/>
      <c r="BJ369" s="6"/>
      <c r="BK369" s="7"/>
      <c r="BL369" s="48"/>
      <c r="BM369" s="48"/>
      <c r="BN369" s="48"/>
    </row>
    <row r="370" spans="4:66"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  <c r="AA370" s="6"/>
      <c r="AB370" s="6"/>
      <c r="AC370" s="6"/>
      <c r="AD370" s="7"/>
      <c r="AE370" s="48"/>
      <c r="AF370" s="48"/>
      <c r="AG370" s="48"/>
      <c r="AK370" s="6"/>
      <c r="AL370" s="6"/>
      <c r="AM370" s="6"/>
      <c r="AN370" s="6"/>
      <c r="AO370" s="6"/>
      <c r="AP370" s="6"/>
      <c r="AQ370" s="6"/>
      <c r="AR370" s="6"/>
      <c r="AS370" s="6"/>
      <c r="AT370" s="6"/>
      <c r="AU370" s="6"/>
      <c r="AV370" s="6"/>
      <c r="AW370" s="6"/>
      <c r="AX370" s="6"/>
      <c r="AY370" s="6"/>
      <c r="AZ370" s="6"/>
      <c r="BA370" s="6"/>
      <c r="BB370" s="6"/>
      <c r="BC370" s="6"/>
      <c r="BD370" s="6"/>
      <c r="BE370" s="6"/>
      <c r="BF370" s="6"/>
      <c r="BG370" s="6"/>
      <c r="BH370" s="6"/>
      <c r="BI370" s="6"/>
      <c r="BJ370" s="6"/>
      <c r="BK370" s="7"/>
      <c r="BL370" s="48"/>
      <c r="BM370" s="48"/>
      <c r="BN370" s="48"/>
    </row>
    <row r="371" spans="4:66"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  <c r="AA371" s="6"/>
      <c r="AB371" s="6"/>
      <c r="AC371" s="6"/>
      <c r="AD371" s="7"/>
      <c r="AE371" s="48"/>
      <c r="AF371" s="48"/>
      <c r="AG371" s="48"/>
      <c r="AK371" s="6"/>
      <c r="AL371" s="6"/>
      <c r="AM371" s="6"/>
      <c r="AN371" s="6"/>
      <c r="AO371" s="6"/>
      <c r="AP371" s="6"/>
      <c r="AQ371" s="6"/>
      <c r="AR371" s="6"/>
      <c r="AS371" s="6"/>
      <c r="AT371" s="6"/>
      <c r="AU371" s="6"/>
      <c r="AV371" s="6"/>
      <c r="AW371" s="6"/>
      <c r="AX371" s="6"/>
      <c r="AY371" s="6"/>
      <c r="AZ371" s="6"/>
      <c r="BA371" s="6"/>
      <c r="BB371" s="6"/>
      <c r="BC371" s="6"/>
      <c r="BD371" s="6"/>
      <c r="BE371" s="6"/>
      <c r="BF371" s="6"/>
      <c r="BG371" s="6"/>
      <c r="BH371" s="6"/>
      <c r="BI371" s="6"/>
      <c r="BJ371" s="6"/>
      <c r="BK371" s="7"/>
      <c r="BL371" s="48"/>
      <c r="BM371" s="48"/>
      <c r="BN371" s="48"/>
    </row>
    <row r="372" spans="4:66"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  <c r="AA372" s="6"/>
      <c r="AB372" s="6"/>
      <c r="AC372" s="6"/>
      <c r="AD372" s="7"/>
      <c r="AE372" s="48"/>
      <c r="AF372" s="48"/>
      <c r="AG372" s="48"/>
      <c r="AK372" s="6"/>
      <c r="AL372" s="6"/>
      <c r="AM372" s="6"/>
      <c r="AN372" s="6"/>
      <c r="AO372" s="6"/>
      <c r="AP372" s="6"/>
      <c r="AQ372" s="6"/>
      <c r="AR372" s="6"/>
      <c r="AS372" s="6"/>
      <c r="AT372" s="6"/>
      <c r="AU372" s="6"/>
      <c r="AV372" s="6"/>
      <c r="AW372" s="6"/>
      <c r="AX372" s="6"/>
      <c r="AY372" s="6"/>
      <c r="AZ372" s="6"/>
      <c r="BA372" s="6"/>
      <c r="BB372" s="6"/>
      <c r="BC372" s="6"/>
      <c r="BD372" s="6"/>
      <c r="BE372" s="6"/>
      <c r="BF372" s="6"/>
      <c r="BG372" s="6"/>
      <c r="BH372" s="6"/>
      <c r="BI372" s="6"/>
      <c r="BJ372" s="6"/>
      <c r="BK372" s="7"/>
      <c r="BL372" s="48"/>
      <c r="BM372" s="48"/>
      <c r="BN372" s="48"/>
    </row>
    <row r="373" spans="4:66"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  <c r="AA373" s="6"/>
      <c r="AB373" s="6"/>
      <c r="AC373" s="6"/>
      <c r="AD373" s="7"/>
      <c r="AE373" s="48"/>
      <c r="AF373" s="48"/>
      <c r="AG373" s="48"/>
      <c r="AK373" s="6"/>
      <c r="AL373" s="6"/>
      <c r="AM373" s="6"/>
      <c r="AN373" s="6"/>
      <c r="AO373" s="6"/>
      <c r="AP373" s="6"/>
      <c r="AQ373" s="6"/>
      <c r="AR373" s="6"/>
      <c r="AS373" s="6"/>
      <c r="AT373" s="6"/>
      <c r="AU373" s="6"/>
      <c r="AV373" s="6"/>
      <c r="AW373" s="6"/>
      <c r="AX373" s="6"/>
      <c r="AY373" s="6"/>
      <c r="AZ373" s="6"/>
      <c r="BA373" s="6"/>
      <c r="BB373" s="6"/>
      <c r="BC373" s="6"/>
      <c r="BD373" s="6"/>
      <c r="BE373" s="6"/>
      <c r="BF373" s="6"/>
      <c r="BG373" s="6"/>
      <c r="BH373" s="6"/>
      <c r="BI373" s="6"/>
      <c r="BJ373" s="6"/>
      <c r="BK373" s="7"/>
      <c r="BL373" s="48"/>
      <c r="BM373" s="48"/>
      <c r="BN373" s="48"/>
    </row>
    <row r="374" spans="4:66"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  <c r="AA374" s="6"/>
      <c r="AB374" s="6"/>
      <c r="AC374" s="6"/>
      <c r="AD374" s="7"/>
      <c r="AE374" s="48"/>
      <c r="AF374" s="48"/>
      <c r="AG374" s="48"/>
      <c r="AK374" s="6"/>
      <c r="AL374" s="6"/>
      <c r="AM374" s="6"/>
      <c r="AN374" s="6"/>
      <c r="AO374" s="6"/>
      <c r="AP374" s="6"/>
      <c r="AQ374" s="6"/>
      <c r="AR374" s="6"/>
      <c r="AS374" s="6"/>
      <c r="AT374" s="6"/>
      <c r="AU374" s="6"/>
      <c r="AV374" s="6"/>
      <c r="AW374" s="6"/>
      <c r="AX374" s="6"/>
      <c r="AY374" s="6"/>
      <c r="AZ374" s="6"/>
      <c r="BA374" s="6"/>
      <c r="BB374" s="6"/>
      <c r="BC374" s="6"/>
      <c r="BD374" s="6"/>
      <c r="BE374" s="6"/>
      <c r="BF374" s="6"/>
      <c r="BG374" s="6"/>
      <c r="BH374" s="6"/>
      <c r="BI374" s="6"/>
      <c r="BJ374" s="6"/>
      <c r="BK374" s="7"/>
      <c r="BL374" s="48"/>
      <c r="BM374" s="48"/>
      <c r="BN374" s="48"/>
    </row>
    <row r="375" spans="4:66"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  <c r="AA375" s="6"/>
      <c r="AB375" s="6"/>
      <c r="AC375" s="6"/>
      <c r="AD375" s="7"/>
      <c r="AE375" s="48"/>
      <c r="AF375" s="48"/>
      <c r="AG375" s="48"/>
      <c r="AK375" s="6"/>
      <c r="AL375" s="6"/>
      <c r="AM375" s="6"/>
      <c r="AN375" s="6"/>
      <c r="AO375" s="6"/>
      <c r="AP375" s="6"/>
      <c r="AQ375" s="6"/>
      <c r="AR375" s="6"/>
      <c r="AS375" s="6"/>
      <c r="AT375" s="6"/>
      <c r="AU375" s="6"/>
      <c r="AV375" s="6"/>
      <c r="AW375" s="6"/>
      <c r="AX375" s="6"/>
      <c r="AY375" s="6"/>
      <c r="AZ375" s="6"/>
      <c r="BA375" s="6"/>
      <c r="BB375" s="6"/>
      <c r="BC375" s="6"/>
      <c r="BD375" s="6"/>
      <c r="BE375" s="6"/>
      <c r="BF375" s="6"/>
      <c r="BG375" s="6"/>
      <c r="BH375" s="6"/>
      <c r="BI375" s="6"/>
      <c r="BJ375" s="6"/>
      <c r="BK375" s="7"/>
      <c r="BL375" s="48"/>
      <c r="BM375" s="48"/>
      <c r="BN375" s="48"/>
    </row>
    <row r="376" spans="4:66"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  <c r="AA376" s="6"/>
      <c r="AB376" s="6"/>
      <c r="AC376" s="6"/>
      <c r="AD376" s="7"/>
      <c r="AE376" s="48"/>
      <c r="AF376" s="48"/>
      <c r="AG376" s="48"/>
      <c r="AK376" s="6"/>
      <c r="AL376" s="6"/>
      <c r="AM376" s="6"/>
      <c r="AN376" s="6"/>
      <c r="AO376" s="6"/>
      <c r="AP376" s="6"/>
      <c r="AQ376" s="6"/>
      <c r="AR376" s="6"/>
      <c r="AS376" s="6"/>
      <c r="AT376" s="6"/>
      <c r="AU376" s="6"/>
      <c r="AV376" s="6"/>
      <c r="AW376" s="6"/>
      <c r="AX376" s="6"/>
      <c r="AY376" s="6"/>
      <c r="AZ376" s="6"/>
      <c r="BA376" s="6"/>
      <c r="BB376" s="6"/>
      <c r="BC376" s="6"/>
      <c r="BD376" s="6"/>
      <c r="BE376" s="6"/>
      <c r="BF376" s="6"/>
      <c r="BG376" s="6"/>
      <c r="BH376" s="6"/>
      <c r="BI376" s="6"/>
      <c r="BJ376" s="6"/>
      <c r="BK376" s="7"/>
      <c r="BL376" s="48"/>
      <c r="BM376" s="48"/>
      <c r="BN376" s="48"/>
    </row>
    <row r="377" spans="4:66"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  <c r="AA377" s="6"/>
      <c r="AB377" s="6"/>
      <c r="AC377" s="6"/>
      <c r="AD377" s="7"/>
      <c r="AE377" s="48"/>
      <c r="AF377" s="48"/>
      <c r="AG377" s="48"/>
      <c r="AK377" s="6"/>
      <c r="AL377" s="6"/>
      <c r="AM377" s="6"/>
      <c r="AN377" s="6"/>
      <c r="AO377" s="6"/>
      <c r="AP377" s="6"/>
      <c r="AQ377" s="6"/>
      <c r="AR377" s="6"/>
      <c r="AS377" s="6"/>
      <c r="AT377" s="6"/>
      <c r="AU377" s="6"/>
      <c r="AV377" s="6"/>
      <c r="AW377" s="6"/>
      <c r="AX377" s="6"/>
      <c r="AY377" s="6"/>
      <c r="AZ377" s="6"/>
      <c r="BA377" s="6"/>
      <c r="BB377" s="6"/>
      <c r="BC377" s="6"/>
      <c r="BD377" s="6"/>
      <c r="BE377" s="6"/>
      <c r="BF377" s="6"/>
      <c r="BG377" s="6"/>
      <c r="BH377" s="6"/>
      <c r="BI377" s="6"/>
      <c r="BJ377" s="6"/>
      <c r="BK377" s="7"/>
      <c r="BL377" s="48"/>
      <c r="BM377" s="48"/>
      <c r="BN377" s="48"/>
    </row>
    <row r="378" spans="4:66"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  <c r="AA378" s="6"/>
      <c r="AB378" s="6"/>
      <c r="AC378" s="6"/>
      <c r="AD378" s="7"/>
      <c r="AE378" s="48"/>
      <c r="AF378" s="48"/>
      <c r="AG378" s="48"/>
      <c r="AK378" s="6"/>
      <c r="AL378" s="6"/>
      <c r="AM378" s="6"/>
      <c r="AN378" s="6"/>
      <c r="AO378" s="6"/>
      <c r="AP378" s="6"/>
      <c r="AQ378" s="6"/>
      <c r="AR378" s="6"/>
      <c r="AS378" s="6"/>
      <c r="AT378" s="6"/>
      <c r="AU378" s="6"/>
      <c r="AV378" s="6"/>
      <c r="AW378" s="6"/>
      <c r="AX378" s="6"/>
      <c r="AY378" s="6"/>
      <c r="AZ378" s="6"/>
      <c r="BA378" s="6"/>
      <c r="BB378" s="6"/>
      <c r="BC378" s="6"/>
      <c r="BD378" s="6"/>
      <c r="BE378" s="6"/>
      <c r="BF378" s="6"/>
      <c r="BG378" s="6"/>
      <c r="BH378" s="6"/>
      <c r="BI378" s="6"/>
      <c r="BJ378" s="6"/>
      <c r="BK378" s="7"/>
      <c r="BL378" s="48"/>
      <c r="BM378" s="48"/>
      <c r="BN378" s="48"/>
    </row>
    <row r="379" spans="4:66"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  <c r="AA379" s="6"/>
      <c r="AB379" s="6"/>
      <c r="AC379" s="6"/>
      <c r="AD379" s="7"/>
      <c r="AE379" s="48"/>
      <c r="AF379" s="48"/>
      <c r="AG379" s="48"/>
      <c r="AK379" s="6"/>
      <c r="AL379" s="6"/>
      <c r="AM379" s="6"/>
      <c r="AN379" s="6"/>
      <c r="AO379" s="6"/>
      <c r="AP379" s="6"/>
      <c r="AQ379" s="6"/>
      <c r="AR379" s="6"/>
      <c r="AS379" s="6"/>
      <c r="AT379" s="6"/>
      <c r="AU379" s="6"/>
      <c r="AV379" s="6"/>
      <c r="AW379" s="6"/>
      <c r="AX379" s="6"/>
      <c r="AY379" s="6"/>
      <c r="AZ379" s="6"/>
      <c r="BA379" s="6"/>
      <c r="BB379" s="6"/>
      <c r="BC379" s="6"/>
      <c r="BD379" s="6"/>
      <c r="BE379" s="6"/>
      <c r="BF379" s="6"/>
      <c r="BG379" s="6"/>
      <c r="BH379" s="6"/>
      <c r="BI379" s="6"/>
      <c r="BJ379" s="6"/>
      <c r="BK379" s="7"/>
      <c r="BL379" s="48"/>
      <c r="BM379" s="48"/>
      <c r="BN379" s="48"/>
    </row>
    <row r="380" spans="4:66"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  <c r="AA380" s="6"/>
      <c r="AB380" s="6"/>
      <c r="AC380" s="6"/>
      <c r="AD380" s="7"/>
      <c r="AE380" s="48"/>
      <c r="AF380" s="48"/>
      <c r="AG380" s="48"/>
      <c r="AK380" s="6"/>
      <c r="AL380" s="6"/>
      <c r="AM380" s="6"/>
      <c r="AN380" s="6"/>
      <c r="AO380" s="6"/>
      <c r="AP380" s="6"/>
      <c r="AQ380" s="6"/>
      <c r="AR380" s="6"/>
      <c r="AS380" s="6"/>
      <c r="AT380" s="6"/>
      <c r="AU380" s="6"/>
      <c r="AV380" s="6"/>
      <c r="AW380" s="6"/>
      <c r="AX380" s="6"/>
      <c r="AY380" s="6"/>
      <c r="AZ380" s="6"/>
      <c r="BA380" s="6"/>
      <c r="BB380" s="6"/>
      <c r="BC380" s="6"/>
      <c r="BD380" s="6"/>
      <c r="BE380" s="6"/>
      <c r="BF380" s="6"/>
      <c r="BG380" s="6"/>
      <c r="BH380" s="6"/>
      <c r="BI380" s="6"/>
      <c r="BJ380" s="6"/>
      <c r="BK380" s="7"/>
      <c r="BL380" s="48"/>
      <c r="BM380" s="48"/>
      <c r="BN380" s="48"/>
    </row>
    <row r="381" spans="4:66"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  <c r="AA381" s="6"/>
      <c r="AB381" s="6"/>
      <c r="AC381" s="6"/>
      <c r="AD381" s="7"/>
      <c r="AE381" s="48"/>
      <c r="AF381" s="48"/>
      <c r="AG381" s="48"/>
      <c r="AK381" s="6"/>
      <c r="AL381" s="6"/>
      <c r="AM381" s="6"/>
      <c r="AN381" s="6"/>
      <c r="AO381" s="6"/>
      <c r="AP381" s="6"/>
      <c r="AQ381" s="6"/>
      <c r="AR381" s="6"/>
      <c r="AS381" s="6"/>
      <c r="AT381" s="6"/>
      <c r="AU381" s="6"/>
      <c r="AV381" s="6"/>
      <c r="AW381" s="6"/>
      <c r="AX381" s="6"/>
      <c r="AY381" s="6"/>
      <c r="AZ381" s="6"/>
      <c r="BA381" s="6"/>
      <c r="BB381" s="6"/>
      <c r="BC381" s="6"/>
      <c r="BD381" s="6"/>
      <c r="BE381" s="6"/>
      <c r="BF381" s="6"/>
      <c r="BG381" s="6"/>
      <c r="BH381" s="6"/>
      <c r="BI381" s="6"/>
      <c r="BJ381" s="6"/>
      <c r="BK381" s="7"/>
      <c r="BL381" s="48"/>
      <c r="BM381" s="48"/>
      <c r="BN381" s="48"/>
    </row>
    <row r="382" spans="4:66"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  <c r="AA382" s="6"/>
      <c r="AB382" s="6"/>
      <c r="AC382" s="6"/>
      <c r="AD382" s="7"/>
      <c r="AE382" s="48"/>
      <c r="AF382" s="48"/>
      <c r="AG382" s="48"/>
      <c r="AK382" s="6"/>
      <c r="AL382" s="6"/>
      <c r="AM382" s="6"/>
      <c r="AN382" s="6"/>
      <c r="AO382" s="6"/>
      <c r="AP382" s="6"/>
      <c r="AQ382" s="6"/>
      <c r="AR382" s="6"/>
      <c r="AS382" s="6"/>
      <c r="AT382" s="6"/>
      <c r="AU382" s="6"/>
      <c r="AV382" s="6"/>
      <c r="AW382" s="6"/>
      <c r="AX382" s="6"/>
      <c r="AY382" s="6"/>
      <c r="AZ382" s="6"/>
      <c r="BA382" s="6"/>
      <c r="BB382" s="6"/>
      <c r="BC382" s="6"/>
      <c r="BD382" s="6"/>
      <c r="BE382" s="6"/>
      <c r="BF382" s="6"/>
      <c r="BG382" s="6"/>
      <c r="BH382" s="6"/>
      <c r="BI382" s="6"/>
      <c r="BJ382" s="6"/>
      <c r="BK382" s="7"/>
      <c r="BL382" s="48"/>
      <c r="BM382" s="48"/>
      <c r="BN382" s="48"/>
    </row>
    <row r="383" spans="4:66"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  <c r="AA383" s="6"/>
      <c r="AB383" s="6"/>
      <c r="AC383" s="6"/>
      <c r="AD383" s="7"/>
      <c r="AE383" s="48"/>
      <c r="AF383" s="48"/>
      <c r="AG383" s="48"/>
      <c r="AK383" s="6"/>
      <c r="AL383" s="6"/>
      <c r="AM383" s="6"/>
      <c r="AN383" s="6"/>
      <c r="AO383" s="6"/>
      <c r="AP383" s="6"/>
      <c r="AQ383" s="6"/>
      <c r="AR383" s="6"/>
      <c r="AS383" s="6"/>
      <c r="AT383" s="6"/>
      <c r="AU383" s="6"/>
      <c r="AV383" s="6"/>
      <c r="AW383" s="6"/>
      <c r="AX383" s="6"/>
      <c r="AY383" s="6"/>
      <c r="AZ383" s="6"/>
      <c r="BA383" s="6"/>
      <c r="BB383" s="6"/>
      <c r="BC383" s="6"/>
      <c r="BD383" s="6"/>
      <c r="BE383" s="6"/>
      <c r="BF383" s="6"/>
      <c r="BG383" s="6"/>
      <c r="BH383" s="6"/>
      <c r="BI383" s="6"/>
      <c r="BJ383" s="6"/>
      <c r="BK383" s="7"/>
      <c r="BL383" s="48"/>
      <c r="BM383" s="48"/>
      <c r="BN383" s="48"/>
    </row>
    <row r="384" spans="4:66"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  <c r="AA384" s="6"/>
      <c r="AB384" s="6"/>
      <c r="AC384" s="6"/>
      <c r="AD384" s="7"/>
      <c r="AE384" s="48"/>
      <c r="AF384" s="48"/>
      <c r="AG384" s="48"/>
      <c r="AK384" s="6"/>
      <c r="AL384" s="6"/>
      <c r="AM384" s="6"/>
      <c r="AN384" s="6"/>
      <c r="AO384" s="6"/>
      <c r="AP384" s="6"/>
      <c r="AQ384" s="6"/>
      <c r="AR384" s="6"/>
      <c r="AS384" s="6"/>
      <c r="AT384" s="6"/>
      <c r="AU384" s="6"/>
      <c r="AV384" s="6"/>
      <c r="AW384" s="6"/>
      <c r="AX384" s="6"/>
      <c r="AY384" s="6"/>
      <c r="AZ384" s="6"/>
      <c r="BA384" s="6"/>
      <c r="BB384" s="6"/>
      <c r="BC384" s="6"/>
      <c r="BD384" s="6"/>
      <c r="BE384" s="6"/>
      <c r="BF384" s="6"/>
      <c r="BG384" s="6"/>
      <c r="BH384" s="6"/>
      <c r="BI384" s="6"/>
      <c r="BJ384" s="6"/>
      <c r="BK384" s="7"/>
      <c r="BL384" s="48"/>
      <c r="BM384" s="48"/>
      <c r="BN384" s="48"/>
    </row>
    <row r="385" spans="4:66"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  <c r="AA385" s="6"/>
      <c r="AB385" s="6"/>
      <c r="AC385" s="6"/>
      <c r="AD385" s="7"/>
      <c r="AE385" s="48"/>
      <c r="AF385" s="48"/>
      <c r="AG385" s="48"/>
      <c r="AK385" s="6"/>
      <c r="AL385" s="6"/>
      <c r="AM385" s="6"/>
      <c r="AN385" s="6"/>
      <c r="AO385" s="6"/>
      <c r="AP385" s="6"/>
      <c r="AQ385" s="6"/>
      <c r="AR385" s="6"/>
      <c r="AS385" s="6"/>
      <c r="AT385" s="6"/>
      <c r="AU385" s="6"/>
      <c r="AV385" s="6"/>
      <c r="AW385" s="6"/>
      <c r="AX385" s="6"/>
      <c r="AY385" s="6"/>
      <c r="AZ385" s="6"/>
      <c r="BA385" s="6"/>
      <c r="BB385" s="6"/>
      <c r="BC385" s="6"/>
      <c r="BD385" s="6"/>
      <c r="BE385" s="6"/>
      <c r="BF385" s="6"/>
      <c r="BG385" s="6"/>
      <c r="BH385" s="6"/>
      <c r="BI385" s="6"/>
      <c r="BJ385" s="6"/>
      <c r="BK385" s="7"/>
      <c r="BL385" s="48"/>
      <c r="BM385" s="48"/>
      <c r="BN385" s="48"/>
    </row>
    <row r="386" spans="4:66"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  <c r="AA386" s="6"/>
      <c r="AB386" s="6"/>
      <c r="AC386" s="6"/>
      <c r="AD386" s="7"/>
      <c r="AE386" s="48"/>
      <c r="AF386" s="48"/>
      <c r="AG386" s="48"/>
      <c r="AK386" s="6"/>
      <c r="AL386" s="6"/>
      <c r="AM386" s="6"/>
      <c r="AN386" s="6"/>
      <c r="AO386" s="6"/>
      <c r="AP386" s="6"/>
      <c r="AQ386" s="6"/>
      <c r="AR386" s="6"/>
      <c r="AS386" s="6"/>
      <c r="AT386" s="6"/>
      <c r="AU386" s="6"/>
      <c r="AV386" s="6"/>
      <c r="AW386" s="6"/>
      <c r="AX386" s="6"/>
      <c r="AY386" s="6"/>
      <c r="AZ386" s="6"/>
      <c r="BA386" s="6"/>
      <c r="BB386" s="6"/>
      <c r="BC386" s="6"/>
      <c r="BD386" s="6"/>
      <c r="BE386" s="6"/>
      <c r="BF386" s="6"/>
      <c r="BG386" s="6"/>
      <c r="BH386" s="6"/>
      <c r="BI386" s="6"/>
      <c r="BJ386" s="6"/>
      <c r="BK386" s="7"/>
      <c r="BL386" s="48"/>
      <c r="BM386" s="48"/>
      <c r="BN386" s="48"/>
    </row>
    <row r="387" spans="4:66"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  <c r="AA387" s="6"/>
      <c r="AB387" s="6"/>
      <c r="AC387" s="6"/>
      <c r="AD387" s="7"/>
      <c r="AE387" s="48"/>
      <c r="AF387" s="48"/>
      <c r="AG387" s="48"/>
      <c r="AK387" s="6"/>
      <c r="AL387" s="6"/>
      <c r="AM387" s="6"/>
      <c r="AN387" s="6"/>
      <c r="AO387" s="6"/>
      <c r="AP387" s="6"/>
      <c r="AQ387" s="6"/>
      <c r="AR387" s="6"/>
      <c r="AS387" s="6"/>
      <c r="AT387" s="6"/>
      <c r="AU387" s="6"/>
      <c r="AV387" s="6"/>
      <c r="AW387" s="6"/>
      <c r="AX387" s="6"/>
      <c r="AY387" s="6"/>
      <c r="AZ387" s="6"/>
      <c r="BA387" s="6"/>
      <c r="BB387" s="6"/>
      <c r="BC387" s="6"/>
      <c r="BD387" s="6"/>
      <c r="BE387" s="6"/>
      <c r="BF387" s="6"/>
      <c r="BG387" s="6"/>
      <c r="BH387" s="6"/>
      <c r="BI387" s="6"/>
      <c r="BJ387" s="6"/>
      <c r="BK387" s="7"/>
      <c r="BL387" s="48"/>
      <c r="BM387" s="48"/>
      <c r="BN387" s="48"/>
    </row>
    <row r="388" spans="4:66"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  <c r="AA388" s="6"/>
      <c r="AB388" s="6"/>
      <c r="AC388" s="6"/>
      <c r="AD388" s="7"/>
      <c r="AE388" s="48"/>
      <c r="AF388" s="48"/>
      <c r="AG388" s="48"/>
      <c r="AK388" s="6"/>
      <c r="AL388" s="6"/>
      <c r="AM388" s="6"/>
      <c r="AN388" s="6"/>
      <c r="AO388" s="6"/>
      <c r="AP388" s="6"/>
      <c r="AQ388" s="6"/>
      <c r="AR388" s="6"/>
      <c r="AS388" s="6"/>
      <c r="AT388" s="6"/>
      <c r="AU388" s="6"/>
      <c r="AV388" s="6"/>
      <c r="AW388" s="6"/>
      <c r="AX388" s="6"/>
      <c r="AY388" s="6"/>
      <c r="AZ388" s="6"/>
      <c r="BA388" s="6"/>
      <c r="BB388" s="6"/>
      <c r="BC388" s="6"/>
      <c r="BD388" s="6"/>
      <c r="BE388" s="6"/>
      <c r="BF388" s="6"/>
      <c r="BG388" s="6"/>
      <c r="BH388" s="6"/>
      <c r="BI388" s="6"/>
      <c r="BJ388" s="6"/>
      <c r="BK388" s="7"/>
      <c r="BL388" s="48"/>
      <c r="BM388" s="48"/>
      <c r="BN388" s="48"/>
    </row>
    <row r="389" spans="4:66"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  <c r="AA389" s="6"/>
      <c r="AB389" s="6"/>
      <c r="AC389" s="6"/>
      <c r="AD389" s="7"/>
      <c r="AE389" s="48"/>
      <c r="AF389" s="48"/>
      <c r="AG389" s="48"/>
      <c r="AK389" s="6"/>
      <c r="AL389" s="6"/>
      <c r="AM389" s="6"/>
      <c r="AN389" s="6"/>
      <c r="AO389" s="6"/>
      <c r="AP389" s="6"/>
      <c r="AQ389" s="6"/>
      <c r="AR389" s="6"/>
      <c r="AS389" s="6"/>
      <c r="AT389" s="6"/>
      <c r="AU389" s="6"/>
      <c r="AV389" s="6"/>
      <c r="AW389" s="6"/>
      <c r="AX389" s="6"/>
      <c r="AY389" s="6"/>
      <c r="AZ389" s="6"/>
      <c r="BA389" s="6"/>
      <c r="BB389" s="6"/>
      <c r="BC389" s="6"/>
      <c r="BD389" s="6"/>
      <c r="BE389" s="6"/>
      <c r="BF389" s="6"/>
      <c r="BG389" s="6"/>
      <c r="BH389" s="6"/>
      <c r="BI389" s="6"/>
      <c r="BJ389" s="6"/>
      <c r="BK389" s="7"/>
      <c r="BL389" s="48"/>
      <c r="BM389" s="48"/>
      <c r="BN389" s="48"/>
    </row>
    <row r="390" spans="4:66"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  <c r="AA390" s="6"/>
      <c r="AB390" s="6"/>
      <c r="AC390" s="6"/>
      <c r="AD390" s="7"/>
      <c r="AE390" s="48"/>
      <c r="AF390" s="48"/>
      <c r="AG390" s="48"/>
      <c r="AK390" s="6"/>
      <c r="AL390" s="6"/>
      <c r="AM390" s="6"/>
      <c r="AN390" s="6"/>
      <c r="AO390" s="6"/>
      <c r="AP390" s="6"/>
      <c r="AQ390" s="6"/>
      <c r="AR390" s="6"/>
      <c r="AS390" s="6"/>
      <c r="AT390" s="6"/>
      <c r="AU390" s="6"/>
      <c r="AV390" s="6"/>
      <c r="AW390" s="6"/>
      <c r="AX390" s="6"/>
      <c r="AY390" s="6"/>
      <c r="AZ390" s="6"/>
      <c r="BA390" s="6"/>
      <c r="BB390" s="6"/>
      <c r="BC390" s="6"/>
      <c r="BD390" s="6"/>
      <c r="BE390" s="6"/>
      <c r="BF390" s="6"/>
      <c r="BG390" s="6"/>
      <c r="BH390" s="6"/>
      <c r="BI390" s="6"/>
      <c r="BJ390" s="6"/>
      <c r="BK390" s="7"/>
      <c r="BL390" s="48"/>
      <c r="BM390" s="48"/>
      <c r="BN390" s="48"/>
    </row>
    <row r="391" spans="4:66"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  <c r="AA391" s="6"/>
      <c r="AB391" s="6"/>
      <c r="AC391" s="6"/>
      <c r="AD391" s="7"/>
      <c r="AE391" s="48"/>
      <c r="AF391" s="48"/>
      <c r="AG391" s="48"/>
      <c r="AK391" s="6"/>
      <c r="AL391" s="6"/>
      <c r="AM391" s="6"/>
      <c r="AN391" s="6"/>
      <c r="AO391" s="6"/>
      <c r="AP391" s="6"/>
      <c r="AQ391" s="6"/>
      <c r="AR391" s="6"/>
      <c r="AS391" s="6"/>
      <c r="AT391" s="6"/>
      <c r="AU391" s="6"/>
      <c r="AV391" s="6"/>
      <c r="AW391" s="6"/>
      <c r="AX391" s="6"/>
      <c r="AY391" s="6"/>
      <c r="AZ391" s="6"/>
      <c r="BA391" s="6"/>
      <c r="BB391" s="6"/>
      <c r="BC391" s="6"/>
      <c r="BD391" s="6"/>
      <c r="BE391" s="6"/>
      <c r="BF391" s="6"/>
      <c r="BG391" s="6"/>
      <c r="BH391" s="6"/>
      <c r="BI391" s="6"/>
      <c r="BJ391" s="6"/>
      <c r="BK391" s="7"/>
      <c r="BL391" s="48"/>
      <c r="BM391" s="48"/>
      <c r="BN391" s="48"/>
    </row>
    <row r="392" spans="4:66"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  <c r="AA392" s="6"/>
      <c r="AB392" s="6"/>
      <c r="AC392" s="6"/>
      <c r="AD392" s="7"/>
      <c r="AE392" s="48"/>
      <c r="AF392" s="48"/>
      <c r="AG392" s="48"/>
      <c r="AK392" s="6"/>
      <c r="AL392" s="6"/>
      <c r="AM392" s="6"/>
      <c r="AN392" s="6"/>
      <c r="AO392" s="6"/>
      <c r="AP392" s="6"/>
      <c r="AQ392" s="6"/>
      <c r="AR392" s="6"/>
      <c r="AS392" s="6"/>
      <c r="AT392" s="6"/>
      <c r="AU392" s="6"/>
      <c r="AV392" s="6"/>
      <c r="AW392" s="6"/>
      <c r="AX392" s="6"/>
      <c r="AY392" s="6"/>
      <c r="AZ392" s="6"/>
      <c r="BA392" s="6"/>
      <c r="BB392" s="6"/>
      <c r="BC392" s="6"/>
      <c r="BD392" s="6"/>
      <c r="BE392" s="6"/>
      <c r="BF392" s="6"/>
      <c r="BG392" s="6"/>
      <c r="BH392" s="6"/>
      <c r="BI392" s="6"/>
      <c r="BJ392" s="6"/>
      <c r="BK392" s="7"/>
      <c r="BL392" s="48"/>
      <c r="BM392" s="48"/>
      <c r="BN392" s="48"/>
    </row>
    <row r="393" spans="4:66"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  <c r="AA393" s="6"/>
      <c r="AB393" s="6"/>
      <c r="AC393" s="6"/>
      <c r="AD393" s="7"/>
      <c r="AE393" s="48"/>
      <c r="AF393" s="48"/>
      <c r="AG393" s="48"/>
      <c r="AK393" s="6"/>
      <c r="AL393" s="6"/>
      <c r="AM393" s="6"/>
      <c r="AN393" s="6"/>
      <c r="AO393" s="6"/>
      <c r="AP393" s="6"/>
      <c r="AQ393" s="6"/>
      <c r="AR393" s="6"/>
      <c r="AS393" s="6"/>
      <c r="AT393" s="6"/>
      <c r="AU393" s="6"/>
      <c r="AV393" s="6"/>
      <c r="AW393" s="6"/>
      <c r="AX393" s="6"/>
      <c r="AY393" s="6"/>
      <c r="AZ393" s="6"/>
      <c r="BA393" s="6"/>
      <c r="BB393" s="6"/>
      <c r="BC393" s="6"/>
      <c r="BD393" s="6"/>
      <c r="BE393" s="6"/>
      <c r="BF393" s="6"/>
      <c r="BG393" s="6"/>
      <c r="BH393" s="6"/>
      <c r="BI393" s="6"/>
      <c r="BJ393" s="6"/>
      <c r="BK393" s="7"/>
      <c r="BL393" s="48"/>
      <c r="BM393" s="48"/>
      <c r="BN393" s="48"/>
    </row>
    <row r="394" spans="4:66"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  <c r="AA394" s="6"/>
      <c r="AB394" s="6"/>
      <c r="AC394" s="6"/>
      <c r="AD394" s="7"/>
      <c r="AE394" s="48"/>
      <c r="AF394" s="48"/>
      <c r="AG394" s="48"/>
      <c r="AK394" s="6"/>
      <c r="AL394" s="6"/>
      <c r="AM394" s="6"/>
      <c r="AN394" s="6"/>
      <c r="AO394" s="6"/>
      <c r="AP394" s="6"/>
      <c r="AQ394" s="6"/>
      <c r="AR394" s="6"/>
      <c r="AS394" s="6"/>
      <c r="AT394" s="6"/>
      <c r="AU394" s="6"/>
      <c r="AV394" s="6"/>
      <c r="AW394" s="6"/>
      <c r="AX394" s="6"/>
      <c r="AY394" s="6"/>
      <c r="AZ394" s="6"/>
      <c r="BA394" s="6"/>
      <c r="BB394" s="6"/>
      <c r="BC394" s="6"/>
      <c r="BD394" s="6"/>
      <c r="BE394" s="6"/>
      <c r="BF394" s="6"/>
      <c r="BG394" s="6"/>
      <c r="BH394" s="6"/>
      <c r="BI394" s="6"/>
      <c r="BJ394" s="6"/>
      <c r="BK394" s="7"/>
      <c r="BL394" s="48"/>
      <c r="BM394" s="48"/>
      <c r="BN394" s="48"/>
    </row>
    <row r="395" spans="4:66"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  <c r="AA395" s="6"/>
      <c r="AB395" s="6"/>
      <c r="AC395" s="6"/>
      <c r="AD395" s="7"/>
      <c r="AE395" s="48"/>
      <c r="AF395" s="48"/>
      <c r="AG395" s="48"/>
      <c r="AK395" s="6"/>
      <c r="AL395" s="6"/>
      <c r="AM395" s="6"/>
      <c r="AN395" s="6"/>
      <c r="AO395" s="6"/>
      <c r="AP395" s="6"/>
      <c r="AQ395" s="6"/>
      <c r="AR395" s="6"/>
      <c r="AS395" s="6"/>
      <c r="AT395" s="6"/>
      <c r="AU395" s="6"/>
      <c r="AV395" s="6"/>
      <c r="AW395" s="6"/>
      <c r="AX395" s="6"/>
      <c r="AY395" s="6"/>
      <c r="AZ395" s="6"/>
      <c r="BA395" s="6"/>
      <c r="BB395" s="6"/>
      <c r="BC395" s="6"/>
      <c r="BD395" s="6"/>
      <c r="BE395" s="6"/>
      <c r="BF395" s="6"/>
      <c r="BG395" s="6"/>
      <c r="BH395" s="6"/>
      <c r="BI395" s="6"/>
      <c r="BJ395" s="6"/>
      <c r="BK395" s="7"/>
      <c r="BL395" s="48"/>
      <c r="BM395" s="48"/>
      <c r="BN395" s="48"/>
    </row>
    <row r="396" spans="4:66"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  <c r="AA396" s="6"/>
      <c r="AB396" s="6"/>
      <c r="AC396" s="6"/>
      <c r="AD396" s="7"/>
      <c r="AE396" s="48"/>
      <c r="AF396" s="48"/>
      <c r="AG396" s="48"/>
      <c r="AK396" s="6"/>
      <c r="AL396" s="6"/>
      <c r="AM396" s="6"/>
      <c r="AN396" s="6"/>
      <c r="AO396" s="6"/>
      <c r="AP396" s="6"/>
      <c r="AQ396" s="6"/>
      <c r="AR396" s="6"/>
      <c r="AS396" s="6"/>
      <c r="AT396" s="6"/>
      <c r="AU396" s="6"/>
      <c r="AV396" s="6"/>
      <c r="AW396" s="6"/>
      <c r="AX396" s="6"/>
      <c r="AY396" s="6"/>
      <c r="AZ396" s="6"/>
      <c r="BA396" s="6"/>
      <c r="BB396" s="6"/>
      <c r="BC396" s="6"/>
      <c r="BD396" s="6"/>
      <c r="BE396" s="6"/>
      <c r="BF396" s="6"/>
      <c r="BG396" s="6"/>
      <c r="BH396" s="6"/>
      <c r="BI396" s="6"/>
      <c r="BJ396" s="6"/>
      <c r="BK396" s="7"/>
      <c r="BL396" s="48"/>
      <c r="BM396" s="48"/>
      <c r="BN396" s="48"/>
    </row>
    <row r="397" spans="4:66"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  <c r="AA397" s="6"/>
      <c r="AB397" s="6"/>
      <c r="AC397" s="6"/>
      <c r="AD397" s="7"/>
      <c r="AE397" s="48"/>
      <c r="AF397" s="48"/>
      <c r="AG397" s="48"/>
      <c r="AK397" s="6"/>
      <c r="AL397" s="6"/>
      <c r="AM397" s="6"/>
      <c r="AN397" s="6"/>
      <c r="AO397" s="6"/>
      <c r="AP397" s="6"/>
      <c r="AQ397" s="6"/>
      <c r="AR397" s="6"/>
      <c r="AS397" s="6"/>
      <c r="AT397" s="6"/>
      <c r="AU397" s="6"/>
      <c r="AV397" s="6"/>
      <c r="AW397" s="6"/>
      <c r="AX397" s="6"/>
      <c r="AY397" s="6"/>
      <c r="AZ397" s="6"/>
      <c r="BA397" s="6"/>
      <c r="BB397" s="6"/>
      <c r="BC397" s="6"/>
      <c r="BD397" s="6"/>
      <c r="BE397" s="6"/>
      <c r="BF397" s="6"/>
      <c r="BG397" s="6"/>
      <c r="BH397" s="6"/>
      <c r="BI397" s="6"/>
      <c r="BJ397" s="6"/>
      <c r="BK397" s="7"/>
      <c r="BL397" s="48"/>
      <c r="BM397" s="48"/>
      <c r="BN397" s="48"/>
    </row>
    <row r="398" spans="4:66"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  <c r="AA398" s="6"/>
      <c r="AB398" s="6"/>
      <c r="AC398" s="6"/>
      <c r="AD398" s="7"/>
      <c r="AE398" s="48"/>
      <c r="AF398" s="48"/>
      <c r="AG398" s="48"/>
      <c r="AK398" s="6"/>
      <c r="AL398" s="6"/>
      <c r="AM398" s="6"/>
      <c r="AN398" s="6"/>
      <c r="AO398" s="6"/>
      <c r="AP398" s="6"/>
      <c r="AQ398" s="6"/>
      <c r="AR398" s="6"/>
      <c r="AS398" s="6"/>
      <c r="AT398" s="6"/>
      <c r="AU398" s="6"/>
      <c r="AV398" s="6"/>
      <c r="AW398" s="6"/>
      <c r="AX398" s="6"/>
      <c r="AY398" s="6"/>
      <c r="AZ398" s="6"/>
      <c r="BA398" s="6"/>
      <c r="BB398" s="6"/>
      <c r="BC398" s="6"/>
      <c r="BD398" s="6"/>
      <c r="BE398" s="6"/>
      <c r="BF398" s="6"/>
      <c r="BG398" s="6"/>
      <c r="BH398" s="6"/>
      <c r="BI398" s="6"/>
      <c r="BJ398" s="6"/>
      <c r="BK398" s="7"/>
      <c r="BL398" s="48"/>
      <c r="BM398" s="48"/>
      <c r="BN398" s="48"/>
    </row>
    <row r="399" spans="4:66"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  <c r="AA399" s="6"/>
      <c r="AB399" s="6"/>
      <c r="AC399" s="6"/>
      <c r="AD399" s="7"/>
      <c r="AE399" s="48"/>
      <c r="AF399" s="48"/>
      <c r="AG399" s="48"/>
      <c r="AK399" s="6"/>
      <c r="AL399" s="6"/>
      <c r="AM399" s="6"/>
      <c r="AN399" s="6"/>
      <c r="AO399" s="6"/>
      <c r="AP399" s="6"/>
      <c r="AQ399" s="6"/>
      <c r="AR399" s="6"/>
      <c r="AS399" s="6"/>
      <c r="AT399" s="6"/>
      <c r="AU399" s="6"/>
      <c r="AV399" s="6"/>
      <c r="AW399" s="6"/>
      <c r="AX399" s="6"/>
      <c r="AY399" s="6"/>
      <c r="AZ399" s="6"/>
      <c r="BA399" s="6"/>
      <c r="BB399" s="6"/>
      <c r="BC399" s="6"/>
      <c r="BD399" s="6"/>
      <c r="BE399" s="6"/>
      <c r="BF399" s="6"/>
      <c r="BG399" s="6"/>
      <c r="BH399" s="6"/>
      <c r="BI399" s="6"/>
      <c r="BJ399" s="6"/>
      <c r="BK399" s="7"/>
      <c r="BL399" s="48"/>
      <c r="BM399" s="48"/>
      <c r="BN399" s="48"/>
    </row>
    <row r="400" spans="4:66"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  <c r="AA400" s="6"/>
      <c r="AB400" s="6"/>
      <c r="AC400" s="6"/>
      <c r="AD400" s="7"/>
      <c r="AE400" s="48"/>
      <c r="AF400" s="48"/>
      <c r="AG400" s="48"/>
      <c r="AK400" s="6"/>
      <c r="AL400" s="6"/>
      <c r="AM400" s="6"/>
      <c r="AN400" s="6"/>
      <c r="AO400" s="6"/>
      <c r="AP400" s="6"/>
      <c r="AQ400" s="6"/>
      <c r="AR400" s="6"/>
      <c r="AS400" s="6"/>
      <c r="AT400" s="6"/>
      <c r="AU400" s="6"/>
      <c r="AV400" s="6"/>
      <c r="AW400" s="6"/>
      <c r="AX400" s="6"/>
      <c r="AY400" s="6"/>
      <c r="AZ400" s="6"/>
      <c r="BA400" s="6"/>
      <c r="BB400" s="6"/>
      <c r="BC400" s="6"/>
      <c r="BD400" s="6"/>
      <c r="BE400" s="6"/>
      <c r="BF400" s="6"/>
      <c r="BG400" s="6"/>
      <c r="BH400" s="6"/>
      <c r="BI400" s="6"/>
      <c r="BJ400" s="6"/>
      <c r="BK400" s="7"/>
      <c r="BL400" s="48"/>
      <c r="BM400" s="48"/>
      <c r="BN400" s="48"/>
    </row>
    <row r="401" spans="4:66"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  <c r="AA401" s="6"/>
      <c r="AB401" s="6"/>
      <c r="AC401" s="6"/>
      <c r="AD401" s="7"/>
      <c r="AE401" s="48"/>
      <c r="AF401" s="48"/>
      <c r="AG401" s="48"/>
      <c r="AK401" s="6"/>
      <c r="AL401" s="6"/>
      <c r="AM401" s="6"/>
      <c r="AN401" s="6"/>
      <c r="AO401" s="6"/>
      <c r="AP401" s="6"/>
      <c r="AQ401" s="6"/>
      <c r="AR401" s="6"/>
      <c r="AS401" s="6"/>
      <c r="AT401" s="6"/>
      <c r="AU401" s="6"/>
      <c r="AV401" s="6"/>
      <c r="AW401" s="6"/>
      <c r="AX401" s="6"/>
      <c r="AY401" s="6"/>
      <c r="AZ401" s="6"/>
      <c r="BA401" s="6"/>
      <c r="BB401" s="6"/>
      <c r="BC401" s="6"/>
      <c r="BD401" s="6"/>
      <c r="BE401" s="6"/>
      <c r="BF401" s="6"/>
      <c r="BG401" s="6"/>
      <c r="BH401" s="6"/>
      <c r="BI401" s="6"/>
      <c r="BJ401" s="6"/>
      <c r="BK401" s="7"/>
      <c r="BL401" s="48"/>
      <c r="BM401" s="48"/>
      <c r="BN401" s="48"/>
    </row>
    <row r="402" spans="4:66"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  <c r="AA402" s="6"/>
      <c r="AB402" s="6"/>
      <c r="AC402" s="6"/>
      <c r="AD402" s="7"/>
      <c r="AE402" s="48"/>
      <c r="AF402" s="48"/>
      <c r="AG402" s="48"/>
      <c r="AK402" s="6"/>
      <c r="AL402" s="6"/>
      <c r="AM402" s="6"/>
      <c r="AN402" s="6"/>
      <c r="AO402" s="6"/>
      <c r="AP402" s="6"/>
      <c r="AQ402" s="6"/>
      <c r="AR402" s="6"/>
      <c r="AS402" s="6"/>
      <c r="AT402" s="6"/>
      <c r="AU402" s="6"/>
      <c r="AV402" s="6"/>
      <c r="AW402" s="6"/>
      <c r="AX402" s="6"/>
      <c r="AY402" s="6"/>
      <c r="AZ402" s="6"/>
      <c r="BA402" s="6"/>
      <c r="BB402" s="6"/>
      <c r="BC402" s="6"/>
      <c r="BD402" s="6"/>
      <c r="BE402" s="6"/>
      <c r="BF402" s="6"/>
      <c r="BG402" s="6"/>
      <c r="BH402" s="6"/>
      <c r="BI402" s="6"/>
      <c r="BJ402" s="6"/>
      <c r="BK402" s="7"/>
      <c r="BL402" s="48"/>
      <c r="BM402" s="48"/>
      <c r="BN402" s="48"/>
    </row>
    <row r="403" spans="4:66"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  <c r="AA403" s="6"/>
      <c r="AB403" s="6"/>
      <c r="AC403" s="6"/>
      <c r="AD403" s="7"/>
      <c r="AE403" s="48"/>
      <c r="AF403" s="48"/>
      <c r="AG403" s="48"/>
      <c r="AK403" s="6"/>
      <c r="AL403" s="6"/>
      <c r="AM403" s="6"/>
      <c r="AN403" s="6"/>
      <c r="AO403" s="6"/>
      <c r="AP403" s="6"/>
      <c r="AQ403" s="6"/>
      <c r="AR403" s="6"/>
      <c r="AS403" s="6"/>
      <c r="AT403" s="6"/>
      <c r="AU403" s="6"/>
      <c r="AV403" s="6"/>
      <c r="AW403" s="6"/>
      <c r="AX403" s="6"/>
      <c r="AY403" s="6"/>
      <c r="AZ403" s="6"/>
      <c r="BA403" s="6"/>
      <c r="BB403" s="6"/>
      <c r="BC403" s="6"/>
      <c r="BD403" s="6"/>
      <c r="BE403" s="6"/>
      <c r="BF403" s="6"/>
      <c r="BG403" s="6"/>
      <c r="BH403" s="6"/>
      <c r="BI403" s="6"/>
      <c r="BJ403" s="6"/>
      <c r="BK403" s="7"/>
      <c r="BL403" s="48"/>
      <c r="BM403" s="48"/>
      <c r="BN403" s="48"/>
    </row>
    <row r="404" spans="4:66"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  <c r="AA404" s="6"/>
      <c r="AB404" s="6"/>
      <c r="AC404" s="6"/>
      <c r="AD404" s="7"/>
      <c r="AE404" s="48"/>
      <c r="AF404" s="48"/>
      <c r="AG404" s="48"/>
      <c r="AK404" s="6"/>
      <c r="AL404" s="6"/>
      <c r="AM404" s="6"/>
      <c r="AN404" s="6"/>
      <c r="AO404" s="6"/>
      <c r="AP404" s="6"/>
      <c r="AQ404" s="6"/>
      <c r="AR404" s="6"/>
      <c r="AS404" s="6"/>
      <c r="AT404" s="6"/>
      <c r="AU404" s="6"/>
      <c r="AV404" s="6"/>
      <c r="AW404" s="6"/>
      <c r="AX404" s="6"/>
      <c r="AY404" s="6"/>
      <c r="AZ404" s="6"/>
      <c r="BA404" s="6"/>
      <c r="BB404" s="6"/>
      <c r="BC404" s="6"/>
      <c r="BD404" s="6"/>
      <c r="BE404" s="6"/>
      <c r="BF404" s="6"/>
      <c r="BG404" s="6"/>
      <c r="BH404" s="6"/>
      <c r="BI404" s="6"/>
      <c r="BJ404" s="6"/>
      <c r="BK404" s="7"/>
      <c r="BL404" s="48"/>
      <c r="BM404" s="48"/>
      <c r="BN404" s="48"/>
    </row>
    <row r="405" spans="4:66"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  <c r="AA405" s="6"/>
      <c r="AB405" s="6"/>
      <c r="AC405" s="6"/>
      <c r="AD405" s="7"/>
      <c r="AE405" s="48"/>
      <c r="AF405" s="48"/>
      <c r="AG405" s="48"/>
      <c r="AK405" s="6"/>
      <c r="AL405" s="6"/>
      <c r="AM405" s="6"/>
      <c r="AN405" s="6"/>
      <c r="AO405" s="6"/>
      <c r="AP405" s="6"/>
      <c r="AQ405" s="6"/>
      <c r="AR405" s="6"/>
      <c r="AS405" s="6"/>
      <c r="AT405" s="6"/>
      <c r="AU405" s="6"/>
      <c r="AV405" s="6"/>
      <c r="AW405" s="6"/>
      <c r="AX405" s="6"/>
      <c r="AY405" s="6"/>
      <c r="AZ405" s="6"/>
      <c r="BA405" s="6"/>
      <c r="BB405" s="6"/>
      <c r="BC405" s="6"/>
      <c r="BD405" s="6"/>
      <c r="BE405" s="6"/>
      <c r="BF405" s="6"/>
      <c r="BG405" s="6"/>
      <c r="BH405" s="6"/>
      <c r="BI405" s="6"/>
      <c r="BJ405" s="6"/>
      <c r="BK405" s="7"/>
      <c r="BL405" s="48"/>
      <c r="BM405" s="48"/>
      <c r="BN405" s="48"/>
    </row>
    <row r="406" spans="4:66"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  <c r="AA406" s="6"/>
      <c r="AB406" s="6"/>
      <c r="AC406" s="6"/>
      <c r="AD406" s="7"/>
      <c r="AE406" s="48"/>
      <c r="AF406" s="48"/>
      <c r="AG406" s="48"/>
      <c r="AK406" s="6"/>
      <c r="AL406" s="6"/>
      <c r="AM406" s="6"/>
      <c r="AN406" s="6"/>
      <c r="AO406" s="6"/>
      <c r="AP406" s="6"/>
      <c r="AQ406" s="6"/>
      <c r="AR406" s="6"/>
      <c r="AS406" s="6"/>
      <c r="AT406" s="6"/>
      <c r="AU406" s="6"/>
      <c r="AV406" s="6"/>
      <c r="AW406" s="6"/>
      <c r="AX406" s="6"/>
      <c r="AY406" s="6"/>
      <c r="AZ406" s="6"/>
      <c r="BA406" s="6"/>
      <c r="BB406" s="6"/>
      <c r="BC406" s="6"/>
      <c r="BD406" s="6"/>
      <c r="BE406" s="6"/>
      <c r="BF406" s="6"/>
      <c r="BG406" s="6"/>
      <c r="BH406" s="6"/>
      <c r="BI406" s="6"/>
      <c r="BJ406" s="6"/>
      <c r="BK406" s="7"/>
      <c r="BL406" s="48"/>
      <c r="BM406" s="48"/>
      <c r="BN406" s="48"/>
    </row>
    <row r="407" spans="4:66"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  <c r="AA407" s="6"/>
      <c r="AB407" s="6"/>
      <c r="AC407" s="6"/>
      <c r="AD407" s="7"/>
      <c r="AE407" s="48"/>
      <c r="AF407" s="48"/>
      <c r="AG407" s="48"/>
      <c r="AK407" s="6"/>
      <c r="AL407" s="6"/>
      <c r="AM407" s="6"/>
      <c r="AN407" s="6"/>
      <c r="AO407" s="6"/>
      <c r="AP407" s="6"/>
      <c r="AQ407" s="6"/>
      <c r="AR407" s="6"/>
      <c r="AS407" s="6"/>
      <c r="AT407" s="6"/>
      <c r="AU407" s="6"/>
      <c r="AV407" s="6"/>
      <c r="AW407" s="6"/>
      <c r="AX407" s="6"/>
      <c r="AY407" s="6"/>
      <c r="AZ407" s="6"/>
      <c r="BA407" s="6"/>
      <c r="BB407" s="6"/>
      <c r="BC407" s="6"/>
      <c r="BD407" s="6"/>
      <c r="BE407" s="6"/>
      <c r="BF407" s="6"/>
      <c r="BG407" s="6"/>
      <c r="BH407" s="6"/>
      <c r="BI407" s="6"/>
      <c r="BJ407" s="6"/>
      <c r="BK407" s="7"/>
      <c r="BL407" s="48"/>
      <c r="BM407" s="48"/>
      <c r="BN407" s="48"/>
    </row>
    <row r="408" spans="4:66"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  <c r="AA408" s="6"/>
      <c r="AB408" s="6"/>
      <c r="AC408" s="6"/>
      <c r="AD408" s="7"/>
      <c r="AE408" s="48"/>
      <c r="AF408" s="48"/>
      <c r="AG408" s="48"/>
      <c r="AK408" s="6"/>
      <c r="AL408" s="6"/>
      <c r="AM408" s="6"/>
      <c r="AN408" s="6"/>
      <c r="AO408" s="6"/>
      <c r="AP408" s="6"/>
      <c r="AQ408" s="6"/>
      <c r="AR408" s="6"/>
      <c r="AS408" s="6"/>
      <c r="AT408" s="6"/>
      <c r="AU408" s="6"/>
      <c r="AV408" s="6"/>
      <c r="AW408" s="6"/>
      <c r="AX408" s="6"/>
      <c r="AY408" s="6"/>
      <c r="AZ408" s="6"/>
      <c r="BA408" s="6"/>
      <c r="BB408" s="6"/>
      <c r="BC408" s="6"/>
      <c r="BD408" s="6"/>
      <c r="BE408" s="6"/>
      <c r="BF408" s="6"/>
      <c r="BG408" s="6"/>
      <c r="BH408" s="6"/>
      <c r="BI408" s="6"/>
      <c r="BJ408" s="6"/>
      <c r="BK408" s="7"/>
      <c r="BL408" s="48"/>
      <c r="BM408" s="48"/>
      <c r="BN408" s="48"/>
    </row>
    <row r="409" spans="4:66"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  <c r="AA409" s="6"/>
      <c r="AB409" s="6"/>
      <c r="AC409" s="6"/>
      <c r="AD409" s="7"/>
      <c r="AE409" s="48"/>
      <c r="AF409" s="48"/>
      <c r="AG409" s="48"/>
      <c r="AK409" s="6"/>
      <c r="AL409" s="6"/>
      <c r="AM409" s="6"/>
      <c r="AN409" s="6"/>
      <c r="AO409" s="6"/>
      <c r="AP409" s="6"/>
      <c r="AQ409" s="6"/>
      <c r="AR409" s="6"/>
      <c r="AS409" s="6"/>
      <c r="AT409" s="6"/>
      <c r="AU409" s="6"/>
      <c r="AV409" s="6"/>
      <c r="AW409" s="6"/>
      <c r="AX409" s="6"/>
      <c r="AY409" s="6"/>
      <c r="AZ409" s="6"/>
      <c r="BA409" s="6"/>
      <c r="BB409" s="6"/>
      <c r="BC409" s="6"/>
      <c r="BD409" s="6"/>
      <c r="BE409" s="6"/>
      <c r="BF409" s="6"/>
      <c r="BG409" s="6"/>
      <c r="BH409" s="6"/>
      <c r="BI409" s="6"/>
      <c r="BJ409" s="6"/>
      <c r="BK409" s="7"/>
      <c r="BL409" s="48"/>
      <c r="BM409" s="48"/>
      <c r="BN409" s="48"/>
    </row>
    <row r="410" spans="4:66"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  <c r="AA410" s="6"/>
      <c r="AB410" s="6"/>
      <c r="AC410" s="6"/>
      <c r="AD410" s="7"/>
      <c r="AE410" s="48"/>
      <c r="AF410" s="48"/>
      <c r="AG410" s="48"/>
      <c r="AK410" s="6"/>
      <c r="AL410" s="6"/>
      <c r="AM410" s="6"/>
      <c r="AN410" s="6"/>
      <c r="AO410" s="6"/>
      <c r="AP410" s="6"/>
      <c r="AQ410" s="6"/>
      <c r="AR410" s="6"/>
      <c r="AS410" s="6"/>
      <c r="AT410" s="6"/>
      <c r="AU410" s="6"/>
      <c r="AV410" s="6"/>
      <c r="AW410" s="6"/>
      <c r="AX410" s="6"/>
      <c r="AY410" s="6"/>
      <c r="AZ410" s="6"/>
      <c r="BA410" s="6"/>
      <c r="BB410" s="6"/>
      <c r="BC410" s="6"/>
      <c r="BD410" s="6"/>
      <c r="BE410" s="6"/>
      <c r="BF410" s="6"/>
      <c r="BG410" s="6"/>
      <c r="BH410" s="6"/>
      <c r="BI410" s="6"/>
      <c r="BJ410" s="6"/>
      <c r="BK410" s="7"/>
      <c r="BL410" s="48"/>
      <c r="BM410" s="48"/>
      <c r="BN410" s="48"/>
    </row>
    <row r="411" spans="4:66"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  <c r="AA411" s="6"/>
      <c r="AB411" s="6"/>
      <c r="AC411" s="6"/>
      <c r="AD411" s="7"/>
      <c r="AE411" s="48"/>
      <c r="AF411" s="48"/>
      <c r="AG411" s="48"/>
      <c r="AK411" s="6"/>
      <c r="AL411" s="6"/>
      <c r="AM411" s="6"/>
      <c r="AN411" s="6"/>
      <c r="AO411" s="6"/>
      <c r="AP411" s="6"/>
      <c r="AQ411" s="6"/>
      <c r="AR411" s="6"/>
      <c r="AS411" s="6"/>
      <c r="AT411" s="6"/>
      <c r="AU411" s="6"/>
      <c r="AV411" s="6"/>
      <c r="AW411" s="6"/>
      <c r="AX411" s="6"/>
      <c r="AY411" s="6"/>
      <c r="AZ411" s="6"/>
      <c r="BA411" s="6"/>
      <c r="BB411" s="6"/>
      <c r="BC411" s="6"/>
      <c r="BD411" s="6"/>
      <c r="BE411" s="6"/>
      <c r="BF411" s="6"/>
      <c r="BG411" s="6"/>
      <c r="BH411" s="6"/>
      <c r="BI411" s="6"/>
      <c r="BJ411" s="6"/>
      <c r="BK411" s="7"/>
      <c r="BL411" s="48"/>
      <c r="BM411" s="48"/>
      <c r="BN411" s="48"/>
    </row>
    <row r="412" spans="4:66"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  <c r="AA412" s="6"/>
      <c r="AB412" s="6"/>
      <c r="AC412" s="6"/>
      <c r="AD412" s="7"/>
      <c r="AE412" s="48"/>
      <c r="AF412" s="48"/>
      <c r="AG412" s="48"/>
      <c r="AK412" s="6"/>
      <c r="AL412" s="6"/>
      <c r="AM412" s="6"/>
      <c r="AN412" s="6"/>
      <c r="AO412" s="6"/>
      <c r="AP412" s="6"/>
      <c r="AQ412" s="6"/>
      <c r="AR412" s="6"/>
      <c r="AS412" s="6"/>
      <c r="AT412" s="6"/>
      <c r="AU412" s="6"/>
      <c r="AV412" s="6"/>
      <c r="AW412" s="6"/>
      <c r="AX412" s="6"/>
      <c r="AY412" s="6"/>
      <c r="AZ412" s="6"/>
      <c r="BA412" s="6"/>
      <c r="BB412" s="6"/>
      <c r="BC412" s="6"/>
      <c r="BD412" s="6"/>
      <c r="BE412" s="6"/>
      <c r="BF412" s="6"/>
      <c r="BG412" s="6"/>
      <c r="BH412" s="6"/>
      <c r="BI412" s="6"/>
      <c r="BJ412" s="6"/>
      <c r="BK412" s="7"/>
      <c r="BL412" s="48"/>
      <c r="BM412" s="48"/>
      <c r="BN412" s="48"/>
    </row>
    <row r="413" spans="4:66"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  <c r="AA413" s="6"/>
      <c r="AB413" s="6"/>
      <c r="AC413" s="6"/>
      <c r="AD413" s="7"/>
      <c r="AE413" s="48"/>
      <c r="AF413" s="48"/>
      <c r="AG413" s="48"/>
      <c r="AK413" s="6"/>
      <c r="AL413" s="6"/>
      <c r="AM413" s="6"/>
      <c r="AN413" s="6"/>
      <c r="AO413" s="6"/>
      <c r="AP413" s="6"/>
      <c r="AQ413" s="6"/>
      <c r="AR413" s="6"/>
      <c r="AS413" s="6"/>
      <c r="AT413" s="6"/>
      <c r="AU413" s="6"/>
      <c r="AV413" s="6"/>
      <c r="AW413" s="6"/>
      <c r="AX413" s="6"/>
      <c r="AY413" s="6"/>
      <c r="AZ413" s="6"/>
      <c r="BA413" s="6"/>
      <c r="BB413" s="6"/>
      <c r="BC413" s="6"/>
      <c r="BD413" s="6"/>
      <c r="BE413" s="6"/>
      <c r="BF413" s="6"/>
      <c r="BG413" s="6"/>
      <c r="BH413" s="6"/>
      <c r="BI413" s="6"/>
      <c r="BJ413" s="6"/>
      <c r="BK413" s="7"/>
      <c r="BL413" s="48"/>
      <c r="BM413" s="48"/>
      <c r="BN413" s="48"/>
    </row>
    <row r="414" spans="4:66"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  <c r="AA414" s="6"/>
      <c r="AB414" s="6"/>
      <c r="AC414" s="6"/>
      <c r="AD414" s="7"/>
      <c r="AE414" s="48"/>
      <c r="AF414" s="48"/>
      <c r="AG414" s="48"/>
      <c r="AK414" s="6"/>
      <c r="AL414" s="6"/>
      <c r="AM414" s="6"/>
      <c r="AN414" s="6"/>
      <c r="AO414" s="6"/>
      <c r="AP414" s="6"/>
      <c r="AQ414" s="6"/>
      <c r="AR414" s="6"/>
      <c r="AS414" s="6"/>
      <c r="AT414" s="6"/>
      <c r="AU414" s="6"/>
      <c r="AV414" s="6"/>
      <c r="AW414" s="6"/>
      <c r="AX414" s="6"/>
      <c r="AY414" s="6"/>
      <c r="AZ414" s="6"/>
      <c r="BA414" s="6"/>
      <c r="BB414" s="6"/>
      <c r="BC414" s="6"/>
      <c r="BD414" s="6"/>
      <c r="BE414" s="6"/>
      <c r="BF414" s="6"/>
      <c r="BG414" s="6"/>
      <c r="BH414" s="6"/>
      <c r="BI414" s="6"/>
      <c r="BJ414" s="6"/>
      <c r="BK414" s="7"/>
      <c r="BL414" s="48"/>
      <c r="BM414" s="48"/>
      <c r="BN414" s="48"/>
    </row>
    <row r="415" spans="4:66"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  <c r="AA415" s="6"/>
      <c r="AB415" s="6"/>
      <c r="AC415" s="6"/>
      <c r="AD415" s="7"/>
      <c r="AE415" s="48"/>
      <c r="AF415" s="48"/>
      <c r="AG415" s="48"/>
      <c r="AK415" s="6"/>
      <c r="AL415" s="6"/>
      <c r="AM415" s="6"/>
      <c r="AN415" s="6"/>
      <c r="AO415" s="6"/>
      <c r="AP415" s="6"/>
      <c r="AQ415" s="6"/>
      <c r="AR415" s="6"/>
      <c r="AS415" s="6"/>
      <c r="AT415" s="6"/>
      <c r="AU415" s="6"/>
      <c r="AV415" s="6"/>
      <c r="AW415" s="6"/>
      <c r="AX415" s="6"/>
      <c r="AY415" s="6"/>
      <c r="AZ415" s="6"/>
      <c r="BA415" s="6"/>
      <c r="BB415" s="6"/>
      <c r="BC415" s="6"/>
      <c r="BD415" s="6"/>
      <c r="BE415" s="6"/>
      <c r="BF415" s="6"/>
      <c r="BG415" s="6"/>
      <c r="BH415" s="6"/>
      <c r="BI415" s="6"/>
      <c r="BJ415" s="6"/>
      <c r="BK415" s="7"/>
      <c r="BL415" s="48"/>
      <c r="BM415" s="48"/>
      <c r="BN415" s="48"/>
    </row>
    <row r="416" spans="4:66"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  <c r="AA416" s="6"/>
      <c r="AB416" s="6"/>
      <c r="AC416" s="6"/>
      <c r="AD416" s="7"/>
      <c r="AE416" s="48"/>
      <c r="AF416" s="48"/>
      <c r="AG416" s="48"/>
      <c r="AK416" s="6"/>
      <c r="AL416" s="6"/>
      <c r="AM416" s="6"/>
      <c r="AN416" s="6"/>
      <c r="AO416" s="6"/>
      <c r="AP416" s="6"/>
      <c r="AQ416" s="6"/>
      <c r="AR416" s="6"/>
      <c r="AS416" s="6"/>
      <c r="AT416" s="6"/>
      <c r="AU416" s="6"/>
      <c r="AV416" s="6"/>
      <c r="AW416" s="6"/>
      <c r="AX416" s="6"/>
      <c r="AY416" s="6"/>
      <c r="AZ416" s="6"/>
      <c r="BA416" s="6"/>
      <c r="BB416" s="6"/>
      <c r="BC416" s="6"/>
      <c r="BD416" s="6"/>
      <c r="BE416" s="6"/>
      <c r="BF416" s="6"/>
      <c r="BG416" s="6"/>
      <c r="BH416" s="6"/>
      <c r="BI416" s="6"/>
      <c r="BJ416" s="6"/>
      <c r="BK416" s="7"/>
      <c r="BL416" s="48"/>
      <c r="BM416" s="48"/>
      <c r="BN416" s="48"/>
    </row>
    <row r="417" spans="4:66"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  <c r="AA417" s="6"/>
      <c r="AB417" s="6"/>
      <c r="AC417" s="6"/>
      <c r="AD417" s="7"/>
      <c r="AE417" s="48"/>
      <c r="AF417" s="48"/>
      <c r="AG417" s="48"/>
      <c r="AK417" s="6"/>
      <c r="AL417" s="6"/>
      <c r="AM417" s="6"/>
      <c r="AN417" s="6"/>
      <c r="AO417" s="6"/>
      <c r="AP417" s="6"/>
      <c r="AQ417" s="6"/>
      <c r="AR417" s="6"/>
      <c r="AS417" s="6"/>
      <c r="AT417" s="6"/>
      <c r="AU417" s="6"/>
      <c r="AV417" s="6"/>
      <c r="AW417" s="6"/>
      <c r="AX417" s="6"/>
      <c r="AY417" s="6"/>
      <c r="AZ417" s="6"/>
      <c r="BA417" s="6"/>
      <c r="BB417" s="6"/>
      <c r="BC417" s="6"/>
      <c r="BD417" s="6"/>
      <c r="BE417" s="6"/>
      <c r="BF417" s="6"/>
      <c r="BG417" s="6"/>
      <c r="BH417" s="6"/>
      <c r="BI417" s="6"/>
      <c r="BJ417" s="6"/>
      <c r="BK417" s="7"/>
      <c r="BL417" s="48"/>
      <c r="BM417" s="48"/>
      <c r="BN417" s="48"/>
    </row>
    <row r="418" spans="4:66"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  <c r="AA418" s="6"/>
      <c r="AB418" s="6"/>
      <c r="AC418" s="6"/>
      <c r="AD418" s="7"/>
      <c r="AE418" s="48"/>
      <c r="AF418" s="48"/>
      <c r="AG418" s="48"/>
      <c r="AK418" s="6"/>
      <c r="AL418" s="6"/>
      <c r="AM418" s="6"/>
      <c r="AN418" s="6"/>
      <c r="AO418" s="6"/>
      <c r="AP418" s="6"/>
      <c r="AQ418" s="6"/>
      <c r="AR418" s="6"/>
      <c r="AS418" s="6"/>
      <c r="AT418" s="6"/>
      <c r="AU418" s="6"/>
      <c r="AV418" s="6"/>
      <c r="AW418" s="6"/>
      <c r="AX418" s="6"/>
      <c r="AY418" s="6"/>
      <c r="AZ418" s="6"/>
      <c r="BA418" s="6"/>
      <c r="BB418" s="6"/>
      <c r="BC418" s="6"/>
      <c r="BD418" s="6"/>
      <c r="BE418" s="6"/>
      <c r="BF418" s="6"/>
      <c r="BG418" s="6"/>
      <c r="BH418" s="6"/>
      <c r="BI418" s="6"/>
      <c r="BJ418" s="6"/>
      <c r="BK418" s="7"/>
      <c r="BL418" s="48"/>
      <c r="BM418" s="48"/>
      <c r="BN418" s="48"/>
    </row>
    <row r="419" spans="4:66"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  <c r="AA419" s="6"/>
      <c r="AB419" s="6"/>
      <c r="AC419" s="6"/>
      <c r="AD419" s="7"/>
      <c r="AE419" s="48"/>
      <c r="AF419" s="48"/>
      <c r="AG419" s="48"/>
      <c r="AK419" s="6"/>
      <c r="AL419" s="6"/>
      <c r="AM419" s="6"/>
      <c r="AN419" s="6"/>
      <c r="AO419" s="6"/>
      <c r="AP419" s="6"/>
      <c r="AQ419" s="6"/>
      <c r="AR419" s="6"/>
      <c r="AS419" s="6"/>
      <c r="AT419" s="6"/>
      <c r="AU419" s="6"/>
      <c r="AV419" s="6"/>
      <c r="AW419" s="6"/>
      <c r="AX419" s="6"/>
      <c r="AY419" s="6"/>
      <c r="AZ419" s="6"/>
      <c r="BA419" s="6"/>
      <c r="BB419" s="6"/>
      <c r="BC419" s="6"/>
      <c r="BD419" s="6"/>
      <c r="BE419" s="6"/>
      <c r="BF419" s="6"/>
      <c r="BG419" s="6"/>
      <c r="BH419" s="6"/>
      <c r="BI419" s="6"/>
      <c r="BJ419" s="6"/>
      <c r="BK419" s="7"/>
      <c r="BL419" s="48"/>
      <c r="BM419" s="48"/>
      <c r="BN419" s="48"/>
    </row>
    <row r="420" spans="4:66"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  <c r="AA420" s="6"/>
      <c r="AB420" s="6"/>
      <c r="AC420" s="6"/>
      <c r="AD420" s="7"/>
      <c r="AE420" s="48"/>
      <c r="AF420" s="48"/>
      <c r="AG420" s="48"/>
      <c r="AK420" s="6"/>
      <c r="AL420" s="6"/>
      <c r="AM420" s="6"/>
      <c r="AN420" s="6"/>
      <c r="AO420" s="6"/>
      <c r="AP420" s="6"/>
      <c r="AQ420" s="6"/>
      <c r="AR420" s="6"/>
      <c r="AS420" s="6"/>
      <c r="AT420" s="6"/>
      <c r="AU420" s="6"/>
      <c r="AV420" s="6"/>
      <c r="AW420" s="6"/>
      <c r="AX420" s="6"/>
      <c r="AY420" s="6"/>
      <c r="AZ420" s="6"/>
      <c r="BA420" s="6"/>
      <c r="BB420" s="6"/>
      <c r="BC420" s="6"/>
      <c r="BD420" s="6"/>
      <c r="BE420" s="6"/>
      <c r="BF420" s="6"/>
      <c r="BG420" s="6"/>
      <c r="BH420" s="6"/>
      <c r="BI420" s="6"/>
      <c r="BJ420" s="6"/>
      <c r="BK420" s="7"/>
      <c r="BL420" s="48"/>
      <c r="BM420" s="48"/>
      <c r="BN420" s="48"/>
    </row>
    <row r="421" spans="4:66"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  <c r="AA421" s="6"/>
      <c r="AB421" s="6"/>
      <c r="AC421" s="6"/>
      <c r="AD421" s="7"/>
      <c r="AE421" s="48"/>
      <c r="AF421" s="48"/>
      <c r="AG421" s="48"/>
      <c r="AK421" s="6"/>
      <c r="AL421" s="6"/>
      <c r="AM421" s="6"/>
      <c r="AN421" s="6"/>
      <c r="AO421" s="6"/>
      <c r="AP421" s="6"/>
      <c r="AQ421" s="6"/>
      <c r="AR421" s="6"/>
      <c r="AS421" s="6"/>
      <c r="AT421" s="6"/>
      <c r="AU421" s="6"/>
      <c r="AV421" s="6"/>
      <c r="AW421" s="6"/>
      <c r="AX421" s="6"/>
      <c r="AY421" s="6"/>
      <c r="AZ421" s="6"/>
      <c r="BA421" s="6"/>
      <c r="BB421" s="6"/>
      <c r="BC421" s="6"/>
      <c r="BD421" s="6"/>
      <c r="BE421" s="6"/>
      <c r="BF421" s="6"/>
      <c r="BG421" s="6"/>
      <c r="BH421" s="6"/>
      <c r="BI421" s="6"/>
      <c r="BJ421" s="6"/>
      <c r="BK421" s="7"/>
      <c r="BL421" s="48"/>
      <c r="BM421" s="48"/>
      <c r="BN421" s="48"/>
    </row>
    <row r="422" spans="4:66"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  <c r="AA422" s="6"/>
      <c r="AB422" s="6"/>
      <c r="AC422" s="6"/>
      <c r="AD422" s="7"/>
      <c r="AE422" s="48"/>
      <c r="AF422" s="48"/>
      <c r="AG422" s="48"/>
      <c r="AK422" s="6"/>
      <c r="AL422" s="6"/>
      <c r="AM422" s="6"/>
      <c r="AN422" s="6"/>
      <c r="AO422" s="6"/>
      <c r="AP422" s="6"/>
      <c r="AQ422" s="6"/>
      <c r="AR422" s="6"/>
      <c r="AS422" s="6"/>
      <c r="AT422" s="6"/>
      <c r="AU422" s="6"/>
      <c r="AV422" s="6"/>
      <c r="AW422" s="6"/>
      <c r="AX422" s="6"/>
      <c r="AY422" s="6"/>
      <c r="AZ422" s="6"/>
      <c r="BA422" s="6"/>
      <c r="BB422" s="6"/>
      <c r="BC422" s="6"/>
      <c r="BD422" s="6"/>
      <c r="BE422" s="6"/>
      <c r="BF422" s="6"/>
      <c r="BG422" s="6"/>
      <c r="BH422" s="6"/>
      <c r="BI422" s="6"/>
      <c r="BJ422" s="6"/>
      <c r="BK422" s="7"/>
      <c r="BL422" s="48"/>
      <c r="BM422" s="48"/>
      <c r="BN422" s="48"/>
    </row>
    <row r="423" spans="4:66"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  <c r="AA423" s="6"/>
      <c r="AB423" s="6"/>
      <c r="AC423" s="6"/>
      <c r="AD423" s="7"/>
      <c r="AE423" s="48"/>
      <c r="AF423" s="48"/>
      <c r="AG423" s="48"/>
      <c r="AK423" s="6"/>
      <c r="AL423" s="6"/>
      <c r="AM423" s="6"/>
      <c r="AN423" s="6"/>
      <c r="AO423" s="6"/>
      <c r="AP423" s="6"/>
      <c r="AQ423" s="6"/>
      <c r="AR423" s="6"/>
      <c r="AS423" s="6"/>
      <c r="AT423" s="6"/>
      <c r="AU423" s="6"/>
      <c r="AV423" s="6"/>
      <c r="AW423" s="6"/>
      <c r="AX423" s="6"/>
      <c r="AY423" s="6"/>
      <c r="AZ423" s="6"/>
      <c r="BA423" s="6"/>
      <c r="BB423" s="6"/>
      <c r="BC423" s="6"/>
      <c r="BD423" s="6"/>
      <c r="BE423" s="6"/>
      <c r="BF423" s="6"/>
      <c r="BG423" s="6"/>
      <c r="BH423" s="6"/>
      <c r="BI423" s="6"/>
      <c r="BJ423" s="6"/>
      <c r="BK423" s="7"/>
      <c r="BL423" s="48"/>
      <c r="BM423" s="48"/>
      <c r="BN423" s="48"/>
    </row>
    <row r="424" spans="4:66"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  <c r="AA424" s="6"/>
      <c r="AB424" s="6"/>
      <c r="AC424" s="6"/>
      <c r="AD424" s="7"/>
      <c r="AE424" s="48"/>
      <c r="AF424" s="48"/>
      <c r="AG424" s="48"/>
      <c r="AK424" s="6"/>
      <c r="AL424" s="6"/>
      <c r="AM424" s="6"/>
      <c r="AN424" s="6"/>
      <c r="AO424" s="6"/>
      <c r="AP424" s="6"/>
      <c r="AQ424" s="6"/>
      <c r="AR424" s="6"/>
      <c r="AS424" s="6"/>
      <c r="AT424" s="6"/>
      <c r="AU424" s="6"/>
      <c r="AV424" s="6"/>
      <c r="AW424" s="6"/>
      <c r="AX424" s="6"/>
      <c r="AY424" s="6"/>
      <c r="AZ424" s="6"/>
      <c r="BA424" s="6"/>
      <c r="BB424" s="6"/>
      <c r="BC424" s="6"/>
      <c r="BD424" s="6"/>
      <c r="BE424" s="6"/>
      <c r="BF424" s="6"/>
      <c r="BG424" s="6"/>
      <c r="BH424" s="6"/>
      <c r="BI424" s="6"/>
      <c r="BJ424" s="6"/>
      <c r="BK424" s="7"/>
      <c r="BL424" s="48"/>
      <c r="BM424" s="48"/>
      <c r="BN424" s="48"/>
    </row>
    <row r="425" spans="4:66"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  <c r="AA425" s="6"/>
      <c r="AB425" s="6"/>
      <c r="AC425" s="6"/>
      <c r="AD425" s="7"/>
      <c r="AE425" s="48"/>
      <c r="AF425" s="48"/>
      <c r="AG425" s="48"/>
      <c r="AK425" s="6"/>
      <c r="AL425" s="6"/>
      <c r="AM425" s="6"/>
      <c r="AN425" s="6"/>
      <c r="AO425" s="6"/>
      <c r="AP425" s="6"/>
      <c r="AQ425" s="6"/>
      <c r="AR425" s="6"/>
      <c r="AS425" s="6"/>
      <c r="AT425" s="6"/>
      <c r="AU425" s="6"/>
      <c r="AV425" s="6"/>
      <c r="AW425" s="6"/>
      <c r="AX425" s="6"/>
      <c r="AY425" s="6"/>
      <c r="AZ425" s="6"/>
      <c r="BA425" s="6"/>
      <c r="BB425" s="6"/>
      <c r="BC425" s="6"/>
      <c r="BD425" s="6"/>
      <c r="BE425" s="6"/>
      <c r="BF425" s="6"/>
      <c r="BG425" s="6"/>
      <c r="BH425" s="6"/>
      <c r="BI425" s="6"/>
      <c r="BJ425" s="6"/>
      <c r="BK425" s="7"/>
      <c r="BL425" s="48"/>
      <c r="BM425" s="48"/>
      <c r="BN425" s="48"/>
    </row>
    <row r="426" spans="4:66"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  <c r="AA426" s="6"/>
      <c r="AB426" s="6"/>
      <c r="AC426" s="6"/>
      <c r="AD426" s="7"/>
      <c r="AE426" s="48"/>
      <c r="AF426" s="48"/>
      <c r="AG426" s="48"/>
      <c r="AK426" s="6"/>
      <c r="AL426" s="6"/>
      <c r="AM426" s="6"/>
      <c r="AN426" s="6"/>
      <c r="AO426" s="6"/>
      <c r="AP426" s="6"/>
      <c r="AQ426" s="6"/>
      <c r="AR426" s="6"/>
      <c r="AS426" s="6"/>
      <c r="AT426" s="6"/>
      <c r="AU426" s="6"/>
      <c r="AV426" s="6"/>
      <c r="AW426" s="6"/>
      <c r="AX426" s="6"/>
      <c r="AY426" s="6"/>
      <c r="AZ426" s="6"/>
      <c r="BA426" s="6"/>
      <c r="BB426" s="6"/>
      <c r="BC426" s="6"/>
      <c r="BD426" s="6"/>
      <c r="BE426" s="6"/>
      <c r="BF426" s="6"/>
      <c r="BG426" s="6"/>
      <c r="BH426" s="6"/>
      <c r="BI426" s="6"/>
      <c r="BJ426" s="6"/>
      <c r="BK426" s="7"/>
      <c r="BL426" s="48"/>
      <c r="BM426" s="48"/>
      <c r="BN426" s="48"/>
    </row>
    <row r="427" spans="4:66"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  <c r="AA427" s="6"/>
      <c r="AB427" s="6"/>
      <c r="AC427" s="6"/>
      <c r="AD427" s="7"/>
      <c r="AE427" s="48"/>
      <c r="AF427" s="48"/>
      <c r="AG427" s="48"/>
      <c r="AK427" s="6"/>
      <c r="AL427" s="6"/>
      <c r="AM427" s="6"/>
      <c r="AN427" s="6"/>
      <c r="AO427" s="6"/>
      <c r="AP427" s="6"/>
      <c r="AQ427" s="6"/>
      <c r="AR427" s="6"/>
      <c r="AS427" s="6"/>
      <c r="AT427" s="6"/>
      <c r="AU427" s="6"/>
      <c r="AV427" s="6"/>
      <c r="AW427" s="6"/>
      <c r="AX427" s="6"/>
      <c r="AY427" s="6"/>
      <c r="AZ427" s="6"/>
      <c r="BA427" s="6"/>
      <c r="BB427" s="6"/>
      <c r="BC427" s="6"/>
      <c r="BD427" s="6"/>
      <c r="BE427" s="6"/>
      <c r="BF427" s="6"/>
      <c r="BG427" s="6"/>
      <c r="BH427" s="6"/>
      <c r="BI427" s="6"/>
      <c r="BJ427" s="6"/>
      <c r="BK427" s="7"/>
      <c r="BL427" s="48"/>
      <c r="BM427" s="48"/>
      <c r="BN427" s="48"/>
    </row>
    <row r="428" spans="4:66"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  <c r="AA428" s="6"/>
      <c r="AB428" s="6"/>
      <c r="AC428" s="6"/>
      <c r="AD428" s="7"/>
      <c r="AE428" s="48"/>
      <c r="AF428" s="48"/>
      <c r="AG428" s="48"/>
      <c r="AK428" s="6"/>
      <c r="AL428" s="6"/>
      <c r="AM428" s="6"/>
      <c r="AN428" s="6"/>
      <c r="AO428" s="6"/>
      <c r="AP428" s="6"/>
      <c r="AQ428" s="6"/>
      <c r="AR428" s="6"/>
      <c r="AS428" s="6"/>
      <c r="AT428" s="6"/>
      <c r="AU428" s="6"/>
      <c r="AV428" s="6"/>
      <c r="AW428" s="6"/>
      <c r="AX428" s="6"/>
      <c r="AY428" s="6"/>
      <c r="AZ428" s="6"/>
      <c r="BA428" s="6"/>
      <c r="BB428" s="6"/>
      <c r="BC428" s="6"/>
      <c r="BD428" s="6"/>
      <c r="BE428" s="6"/>
      <c r="BF428" s="6"/>
      <c r="BG428" s="6"/>
      <c r="BH428" s="6"/>
      <c r="BI428" s="6"/>
      <c r="BJ428" s="6"/>
      <c r="BK428" s="7"/>
      <c r="BL428" s="48"/>
      <c r="BM428" s="48"/>
      <c r="BN428" s="48"/>
    </row>
    <row r="429" spans="4:66"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  <c r="AA429" s="6"/>
      <c r="AB429" s="6"/>
      <c r="AC429" s="6"/>
      <c r="AD429" s="7"/>
      <c r="AE429" s="48"/>
      <c r="AF429" s="48"/>
      <c r="AG429" s="48"/>
      <c r="AK429" s="6"/>
      <c r="AL429" s="6"/>
      <c r="AM429" s="6"/>
      <c r="AN429" s="6"/>
      <c r="AO429" s="6"/>
      <c r="AP429" s="6"/>
      <c r="AQ429" s="6"/>
      <c r="AR429" s="6"/>
      <c r="AS429" s="6"/>
      <c r="AT429" s="6"/>
      <c r="AU429" s="6"/>
      <c r="AV429" s="6"/>
      <c r="AW429" s="6"/>
      <c r="AX429" s="6"/>
      <c r="AY429" s="6"/>
      <c r="AZ429" s="6"/>
      <c r="BA429" s="6"/>
      <c r="BB429" s="6"/>
      <c r="BC429" s="6"/>
      <c r="BD429" s="6"/>
      <c r="BE429" s="6"/>
      <c r="BF429" s="6"/>
      <c r="BG429" s="6"/>
      <c r="BH429" s="6"/>
      <c r="BI429" s="6"/>
      <c r="BJ429" s="6"/>
      <c r="BK429" s="7"/>
      <c r="BL429" s="48"/>
      <c r="BM429" s="48"/>
      <c r="BN429" s="48"/>
    </row>
    <row r="430" spans="4:66"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  <c r="AA430" s="6"/>
      <c r="AB430" s="6"/>
      <c r="AC430" s="6"/>
      <c r="AD430" s="7"/>
      <c r="AE430" s="48"/>
      <c r="AF430" s="48"/>
      <c r="AG430" s="48"/>
      <c r="AK430" s="6"/>
      <c r="AL430" s="6"/>
      <c r="AM430" s="6"/>
      <c r="AN430" s="6"/>
      <c r="AO430" s="6"/>
      <c r="AP430" s="6"/>
      <c r="AQ430" s="6"/>
      <c r="AR430" s="6"/>
      <c r="AS430" s="6"/>
      <c r="AT430" s="6"/>
      <c r="AU430" s="6"/>
      <c r="AV430" s="6"/>
      <c r="AW430" s="6"/>
      <c r="AX430" s="6"/>
      <c r="AY430" s="6"/>
      <c r="AZ430" s="6"/>
      <c r="BA430" s="6"/>
      <c r="BB430" s="6"/>
      <c r="BC430" s="6"/>
      <c r="BD430" s="6"/>
      <c r="BE430" s="6"/>
      <c r="BF430" s="6"/>
      <c r="BG430" s="6"/>
      <c r="BH430" s="6"/>
      <c r="BI430" s="6"/>
      <c r="BJ430" s="6"/>
      <c r="BK430" s="7"/>
      <c r="BL430" s="48"/>
      <c r="BM430" s="48"/>
      <c r="BN430" s="48"/>
    </row>
    <row r="431" spans="4:66"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  <c r="AA431" s="6"/>
      <c r="AB431" s="6"/>
      <c r="AC431" s="6"/>
      <c r="AD431" s="7"/>
      <c r="AE431" s="48"/>
      <c r="AF431" s="48"/>
      <c r="AG431" s="48"/>
      <c r="AK431" s="6"/>
      <c r="AL431" s="6"/>
      <c r="AM431" s="6"/>
      <c r="AN431" s="6"/>
      <c r="AO431" s="6"/>
      <c r="AP431" s="6"/>
      <c r="AQ431" s="6"/>
      <c r="AR431" s="6"/>
      <c r="AS431" s="6"/>
      <c r="AT431" s="6"/>
      <c r="AU431" s="6"/>
      <c r="AV431" s="6"/>
      <c r="AW431" s="6"/>
      <c r="AX431" s="6"/>
      <c r="AY431" s="6"/>
      <c r="AZ431" s="6"/>
      <c r="BA431" s="6"/>
      <c r="BB431" s="6"/>
      <c r="BC431" s="6"/>
      <c r="BD431" s="6"/>
      <c r="BE431" s="6"/>
      <c r="BF431" s="6"/>
      <c r="BG431" s="6"/>
      <c r="BH431" s="6"/>
      <c r="BI431" s="6"/>
      <c r="BJ431" s="6"/>
      <c r="BK431" s="7"/>
      <c r="BL431" s="48"/>
      <c r="BM431" s="48"/>
      <c r="BN431" s="48"/>
    </row>
    <row r="432" spans="4:66"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  <c r="AA432" s="6"/>
      <c r="AB432" s="6"/>
      <c r="AC432" s="6"/>
      <c r="AD432" s="7"/>
      <c r="AE432" s="48"/>
      <c r="AF432" s="48"/>
      <c r="AG432" s="48"/>
      <c r="AK432" s="6"/>
      <c r="AL432" s="6"/>
      <c r="AM432" s="6"/>
      <c r="AN432" s="6"/>
      <c r="AO432" s="6"/>
      <c r="AP432" s="6"/>
      <c r="AQ432" s="6"/>
      <c r="AR432" s="6"/>
      <c r="AS432" s="6"/>
      <c r="AT432" s="6"/>
      <c r="AU432" s="6"/>
      <c r="AV432" s="6"/>
      <c r="AW432" s="6"/>
      <c r="AX432" s="6"/>
      <c r="AY432" s="6"/>
      <c r="AZ432" s="6"/>
      <c r="BA432" s="6"/>
      <c r="BB432" s="6"/>
      <c r="BC432" s="6"/>
      <c r="BD432" s="6"/>
      <c r="BE432" s="6"/>
      <c r="BF432" s="6"/>
      <c r="BG432" s="6"/>
      <c r="BH432" s="6"/>
      <c r="BI432" s="6"/>
      <c r="BJ432" s="6"/>
      <c r="BK432" s="7"/>
      <c r="BL432" s="48"/>
      <c r="BM432" s="48"/>
      <c r="BN432" s="48"/>
    </row>
    <row r="433" spans="4:66"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  <c r="AA433" s="6"/>
      <c r="AB433" s="6"/>
      <c r="AC433" s="6"/>
      <c r="AD433" s="7"/>
      <c r="AE433" s="48"/>
      <c r="AF433" s="48"/>
      <c r="AG433" s="48"/>
      <c r="AK433" s="6"/>
      <c r="AL433" s="6"/>
      <c r="AM433" s="6"/>
      <c r="AN433" s="6"/>
      <c r="AO433" s="6"/>
      <c r="AP433" s="6"/>
      <c r="AQ433" s="6"/>
      <c r="AR433" s="6"/>
      <c r="AS433" s="6"/>
      <c r="AT433" s="6"/>
      <c r="AU433" s="6"/>
      <c r="AV433" s="6"/>
      <c r="AW433" s="6"/>
      <c r="AX433" s="6"/>
      <c r="AY433" s="6"/>
      <c r="AZ433" s="6"/>
      <c r="BA433" s="6"/>
      <c r="BB433" s="6"/>
      <c r="BC433" s="6"/>
      <c r="BD433" s="6"/>
      <c r="BE433" s="6"/>
      <c r="BF433" s="6"/>
      <c r="BG433" s="6"/>
      <c r="BH433" s="6"/>
      <c r="BI433" s="6"/>
      <c r="BJ433" s="6"/>
      <c r="BK433" s="7"/>
      <c r="BL433" s="48"/>
      <c r="BM433" s="48"/>
      <c r="BN433" s="48"/>
    </row>
    <row r="434" spans="4:66"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  <c r="AA434" s="6"/>
      <c r="AB434" s="6"/>
      <c r="AC434" s="6"/>
      <c r="AD434" s="7"/>
      <c r="AE434" s="48"/>
      <c r="AF434" s="48"/>
      <c r="AG434" s="48"/>
      <c r="AK434" s="6"/>
      <c r="AL434" s="6"/>
      <c r="AM434" s="6"/>
      <c r="AN434" s="6"/>
      <c r="AO434" s="6"/>
      <c r="AP434" s="6"/>
      <c r="AQ434" s="6"/>
      <c r="AR434" s="6"/>
      <c r="AS434" s="6"/>
      <c r="AT434" s="6"/>
      <c r="AU434" s="6"/>
      <c r="AV434" s="6"/>
      <c r="AW434" s="6"/>
      <c r="AX434" s="6"/>
      <c r="AY434" s="6"/>
      <c r="AZ434" s="6"/>
      <c r="BA434" s="6"/>
      <c r="BB434" s="6"/>
      <c r="BC434" s="6"/>
      <c r="BD434" s="6"/>
      <c r="BE434" s="6"/>
      <c r="BF434" s="6"/>
      <c r="BG434" s="6"/>
      <c r="BH434" s="6"/>
      <c r="BI434" s="6"/>
      <c r="BJ434" s="6"/>
      <c r="BK434" s="7"/>
      <c r="BL434" s="48"/>
      <c r="BM434" s="48"/>
      <c r="BN434" s="48"/>
    </row>
    <row r="435" spans="4:66"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  <c r="AA435" s="6"/>
      <c r="AB435" s="6"/>
      <c r="AC435" s="6"/>
      <c r="AD435" s="7"/>
      <c r="AE435" s="48"/>
      <c r="AF435" s="48"/>
      <c r="AG435" s="48"/>
      <c r="AK435" s="6"/>
      <c r="AL435" s="6"/>
      <c r="AM435" s="6"/>
      <c r="AN435" s="6"/>
      <c r="AO435" s="6"/>
      <c r="AP435" s="6"/>
      <c r="AQ435" s="6"/>
      <c r="AR435" s="6"/>
      <c r="AS435" s="6"/>
      <c r="AT435" s="6"/>
      <c r="AU435" s="6"/>
      <c r="AV435" s="6"/>
      <c r="AW435" s="6"/>
      <c r="AX435" s="6"/>
      <c r="AY435" s="6"/>
      <c r="AZ435" s="6"/>
      <c r="BA435" s="6"/>
      <c r="BB435" s="6"/>
      <c r="BC435" s="6"/>
      <c r="BD435" s="6"/>
      <c r="BE435" s="6"/>
      <c r="BF435" s="6"/>
      <c r="BG435" s="6"/>
      <c r="BH435" s="6"/>
      <c r="BI435" s="6"/>
      <c r="BJ435" s="6"/>
      <c r="BK435" s="7"/>
      <c r="BL435" s="48"/>
      <c r="BM435" s="48"/>
      <c r="BN435" s="48"/>
    </row>
    <row r="436" spans="4:66"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  <c r="AA436" s="6"/>
      <c r="AB436" s="6"/>
      <c r="AC436" s="6"/>
      <c r="AD436" s="7"/>
      <c r="AE436" s="48"/>
      <c r="AF436" s="48"/>
      <c r="AG436" s="48"/>
      <c r="AK436" s="6"/>
      <c r="AL436" s="6"/>
      <c r="AM436" s="6"/>
      <c r="AN436" s="6"/>
      <c r="AO436" s="6"/>
      <c r="AP436" s="6"/>
      <c r="AQ436" s="6"/>
      <c r="AR436" s="6"/>
      <c r="AS436" s="6"/>
      <c r="AT436" s="6"/>
      <c r="AU436" s="6"/>
      <c r="AV436" s="6"/>
      <c r="AW436" s="6"/>
      <c r="AX436" s="6"/>
      <c r="AY436" s="6"/>
      <c r="AZ436" s="6"/>
      <c r="BA436" s="6"/>
      <c r="BB436" s="6"/>
      <c r="BC436" s="6"/>
      <c r="BD436" s="6"/>
      <c r="BE436" s="6"/>
      <c r="BF436" s="6"/>
      <c r="BG436" s="6"/>
      <c r="BH436" s="6"/>
      <c r="BI436" s="6"/>
      <c r="BJ436" s="6"/>
      <c r="BK436" s="7"/>
      <c r="BL436" s="48"/>
      <c r="BM436" s="48"/>
      <c r="BN436" s="48"/>
    </row>
    <row r="437" spans="4:66"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  <c r="AA437" s="6"/>
      <c r="AB437" s="6"/>
      <c r="AC437" s="6"/>
      <c r="AD437" s="7"/>
      <c r="AE437" s="48"/>
      <c r="AF437" s="48"/>
      <c r="AG437" s="48"/>
      <c r="AK437" s="6"/>
      <c r="AL437" s="6"/>
      <c r="AM437" s="6"/>
      <c r="AN437" s="6"/>
      <c r="AO437" s="6"/>
      <c r="AP437" s="6"/>
      <c r="AQ437" s="6"/>
      <c r="AR437" s="6"/>
      <c r="AS437" s="6"/>
      <c r="AT437" s="6"/>
      <c r="AU437" s="6"/>
      <c r="AV437" s="6"/>
      <c r="AW437" s="6"/>
      <c r="AX437" s="6"/>
      <c r="AY437" s="6"/>
      <c r="AZ437" s="6"/>
      <c r="BA437" s="6"/>
      <c r="BB437" s="6"/>
      <c r="BC437" s="6"/>
      <c r="BD437" s="6"/>
      <c r="BE437" s="6"/>
      <c r="BF437" s="6"/>
      <c r="BG437" s="6"/>
      <c r="BH437" s="6"/>
      <c r="BI437" s="6"/>
      <c r="BJ437" s="6"/>
      <c r="BK437" s="7"/>
      <c r="BL437" s="48"/>
      <c r="BM437" s="48"/>
      <c r="BN437" s="48"/>
    </row>
    <row r="438" spans="4:66"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  <c r="AA438" s="6"/>
      <c r="AB438" s="6"/>
      <c r="AC438" s="6"/>
      <c r="AD438" s="7"/>
      <c r="AE438" s="48"/>
      <c r="AF438" s="48"/>
      <c r="AG438" s="48"/>
      <c r="AK438" s="6"/>
      <c r="AL438" s="6"/>
      <c r="AM438" s="6"/>
      <c r="AN438" s="6"/>
      <c r="AO438" s="6"/>
      <c r="AP438" s="6"/>
      <c r="AQ438" s="6"/>
      <c r="AR438" s="6"/>
      <c r="AS438" s="6"/>
      <c r="AT438" s="6"/>
      <c r="AU438" s="6"/>
      <c r="AV438" s="6"/>
      <c r="AW438" s="6"/>
      <c r="AX438" s="6"/>
      <c r="AY438" s="6"/>
      <c r="AZ438" s="6"/>
      <c r="BA438" s="6"/>
      <c r="BB438" s="6"/>
      <c r="BC438" s="6"/>
      <c r="BD438" s="6"/>
      <c r="BE438" s="6"/>
      <c r="BF438" s="6"/>
      <c r="BG438" s="6"/>
      <c r="BH438" s="6"/>
      <c r="BI438" s="6"/>
      <c r="BJ438" s="6"/>
      <c r="BK438" s="7"/>
      <c r="BL438" s="48"/>
      <c r="BM438" s="48"/>
      <c r="BN438" s="48"/>
    </row>
    <row r="439" spans="4:66"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  <c r="AA439" s="6"/>
      <c r="AB439" s="6"/>
      <c r="AC439" s="6"/>
      <c r="AD439" s="7"/>
      <c r="AE439" s="48"/>
      <c r="AF439" s="48"/>
      <c r="AG439" s="48"/>
      <c r="AK439" s="6"/>
      <c r="AL439" s="6"/>
      <c r="AM439" s="6"/>
      <c r="AN439" s="6"/>
      <c r="AO439" s="6"/>
      <c r="AP439" s="6"/>
      <c r="AQ439" s="6"/>
      <c r="AR439" s="6"/>
      <c r="AS439" s="6"/>
      <c r="AT439" s="6"/>
      <c r="AU439" s="6"/>
      <c r="AV439" s="6"/>
      <c r="AW439" s="6"/>
      <c r="AX439" s="6"/>
      <c r="AY439" s="6"/>
      <c r="AZ439" s="6"/>
      <c r="BA439" s="6"/>
      <c r="BB439" s="6"/>
      <c r="BC439" s="6"/>
      <c r="BD439" s="6"/>
      <c r="BE439" s="6"/>
      <c r="BF439" s="6"/>
      <c r="BG439" s="6"/>
      <c r="BH439" s="6"/>
      <c r="BI439" s="6"/>
      <c r="BJ439" s="6"/>
      <c r="BK439" s="7"/>
      <c r="BL439" s="48"/>
      <c r="BM439" s="48"/>
      <c r="BN439" s="48"/>
    </row>
    <row r="440" spans="4:66"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  <c r="AA440" s="6"/>
      <c r="AB440" s="6"/>
      <c r="AC440" s="6"/>
      <c r="AD440" s="7"/>
      <c r="AE440" s="48"/>
      <c r="AF440" s="48"/>
      <c r="AG440" s="48"/>
      <c r="AK440" s="6"/>
      <c r="AL440" s="6"/>
      <c r="AM440" s="6"/>
      <c r="AN440" s="6"/>
      <c r="AO440" s="6"/>
      <c r="AP440" s="6"/>
      <c r="AQ440" s="6"/>
      <c r="AR440" s="6"/>
      <c r="AS440" s="6"/>
      <c r="AT440" s="6"/>
      <c r="AU440" s="6"/>
      <c r="AV440" s="6"/>
      <c r="AW440" s="6"/>
      <c r="AX440" s="6"/>
      <c r="AY440" s="6"/>
      <c r="AZ440" s="6"/>
      <c r="BA440" s="6"/>
      <c r="BB440" s="6"/>
      <c r="BC440" s="6"/>
      <c r="BD440" s="6"/>
      <c r="BE440" s="6"/>
      <c r="BF440" s="6"/>
      <c r="BG440" s="6"/>
      <c r="BH440" s="6"/>
      <c r="BI440" s="6"/>
      <c r="BJ440" s="6"/>
      <c r="BK440" s="7"/>
      <c r="BL440" s="48"/>
      <c r="BM440" s="48"/>
      <c r="BN440" s="48"/>
    </row>
    <row r="441" spans="4:66"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  <c r="AA441" s="6"/>
      <c r="AB441" s="6"/>
      <c r="AC441" s="6"/>
      <c r="AD441" s="7"/>
      <c r="AE441" s="48"/>
      <c r="AF441" s="48"/>
      <c r="AG441" s="48"/>
      <c r="AK441" s="6"/>
      <c r="AL441" s="6"/>
      <c r="AM441" s="6"/>
      <c r="AN441" s="6"/>
      <c r="AO441" s="6"/>
      <c r="AP441" s="6"/>
      <c r="AQ441" s="6"/>
      <c r="AR441" s="6"/>
      <c r="AS441" s="6"/>
      <c r="AT441" s="6"/>
      <c r="AU441" s="6"/>
      <c r="AV441" s="6"/>
      <c r="AW441" s="6"/>
      <c r="AX441" s="6"/>
      <c r="AY441" s="6"/>
      <c r="AZ441" s="6"/>
      <c r="BA441" s="6"/>
      <c r="BB441" s="6"/>
      <c r="BC441" s="6"/>
      <c r="BD441" s="6"/>
      <c r="BE441" s="6"/>
      <c r="BF441" s="6"/>
      <c r="BG441" s="6"/>
      <c r="BH441" s="6"/>
      <c r="BI441" s="6"/>
      <c r="BJ441" s="6"/>
      <c r="BK441" s="7"/>
      <c r="BL441" s="48"/>
      <c r="BM441" s="48"/>
      <c r="BN441" s="48"/>
    </row>
    <row r="442" spans="4:66"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  <c r="AA442" s="6"/>
      <c r="AB442" s="6"/>
      <c r="AC442" s="6"/>
      <c r="AD442" s="7"/>
      <c r="AE442" s="48"/>
      <c r="AF442" s="48"/>
      <c r="AG442" s="48"/>
      <c r="AK442" s="6"/>
      <c r="AL442" s="6"/>
      <c r="AM442" s="6"/>
      <c r="AN442" s="6"/>
      <c r="AO442" s="6"/>
      <c r="AP442" s="6"/>
      <c r="AQ442" s="6"/>
      <c r="AR442" s="6"/>
      <c r="AS442" s="6"/>
      <c r="AT442" s="6"/>
      <c r="AU442" s="6"/>
      <c r="AV442" s="6"/>
      <c r="AW442" s="6"/>
      <c r="AX442" s="6"/>
      <c r="AY442" s="6"/>
      <c r="AZ442" s="6"/>
      <c r="BA442" s="6"/>
      <c r="BB442" s="6"/>
      <c r="BC442" s="6"/>
      <c r="BD442" s="6"/>
      <c r="BE442" s="6"/>
      <c r="BF442" s="6"/>
      <c r="BG442" s="6"/>
      <c r="BH442" s="6"/>
      <c r="BI442" s="6"/>
      <c r="BJ442" s="6"/>
      <c r="BK442" s="7"/>
      <c r="BL442" s="48"/>
      <c r="BM442" s="48"/>
      <c r="BN442" s="48"/>
    </row>
    <row r="443" spans="4:66"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  <c r="AA443" s="6"/>
      <c r="AB443" s="6"/>
      <c r="AC443" s="6"/>
      <c r="AD443" s="7"/>
      <c r="AE443" s="48"/>
      <c r="AF443" s="48"/>
      <c r="AG443" s="48"/>
      <c r="AK443" s="6"/>
      <c r="AL443" s="6"/>
      <c r="AM443" s="6"/>
      <c r="AN443" s="6"/>
      <c r="AO443" s="6"/>
      <c r="AP443" s="6"/>
      <c r="AQ443" s="6"/>
      <c r="AR443" s="6"/>
      <c r="AS443" s="6"/>
      <c r="AT443" s="6"/>
      <c r="AU443" s="6"/>
      <c r="AV443" s="6"/>
      <c r="AW443" s="6"/>
      <c r="AX443" s="6"/>
      <c r="AY443" s="6"/>
      <c r="AZ443" s="6"/>
      <c r="BA443" s="6"/>
      <c r="BB443" s="6"/>
      <c r="BC443" s="6"/>
      <c r="BD443" s="6"/>
      <c r="BE443" s="6"/>
      <c r="BF443" s="6"/>
      <c r="BG443" s="6"/>
      <c r="BH443" s="6"/>
      <c r="BI443" s="6"/>
      <c r="BJ443" s="6"/>
      <c r="BK443" s="7"/>
      <c r="BL443" s="48"/>
      <c r="BM443" s="48"/>
      <c r="BN443" s="48"/>
    </row>
    <row r="444" spans="4:66"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  <c r="AA444" s="6"/>
      <c r="AB444" s="6"/>
      <c r="AC444" s="6"/>
      <c r="AD444" s="7"/>
      <c r="AE444" s="48"/>
      <c r="AF444" s="48"/>
      <c r="AG444" s="48"/>
      <c r="AK444" s="6"/>
      <c r="AL444" s="6"/>
      <c r="AM444" s="6"/>
      <c r="AN444" s="6"/>
      <c r="AO444" s="6"/>
      <c r="AP444" s="6"/>
      <c r="AQ444" s="6"/>
      <c r="AR444" s="6"/>
      <c r="AS444" s="6"/>
      <c r="AT444" s="6"/>
      <c r="AU444" s="6"/>
      <c r="AV444" s="6"/>
      <c r="AW444" s="6"/>
      <c r="AX444" s="6"/>
      <c r="AY444" s="6"/>
      <c r="AZ444" s="6"/>
      <c r="BA444" s="6"/>
      <c r="BB444" s="6"/>
      <c r="BC444" s="6"/>
      <c r="BD444" s="6"/>
      <c r="BE444" s="6"/>
      <c r="BF444" s="6"/>
      <c r="BG444" s="6"/>
      <c r="BH444" s="6"/>
      <c r="BI444" s="6"/>
      <c r="BJ444" s="6"/>
      <c r="BK444" s="7"/>
      <c r="BL444" s="48"/>
      <c r="BM444" s="48"/>
      <c r="BN444" s="48"/>
    </row>
    <row r="445" spans="4:66"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  <c r="AA445" s="6"/>
      <c r="AB445" s="6"/>
      <c r="AC445" s="6"/>
      <c r="AD445" s="7"/>
      <c r="AE445" s="48"/>
      <c r="AF445" s="48"/>
      <c r="AG445" s="48"/>
      <c r="AK445" s="6"/>
      <c r="AL445" s="6"/>
      <c r="AM445" s="6"/>
      <c r="AN445" s="6"/>
      <c r="AO445" s="6"/>
      <c r="AP445" s="6"/>
      <c r="AQ445" s="6"/>
      <c r="AR445" s="6"/>
      <c r="AS445" s="6"/>
      <c r="AT445" s="6"/>
      <c r="AU445" s="6"/>
      <c r="AV445" s="6"/>
      <c r="AW445" s="6"/>
      <c r="AX445" s="6"/>
      <c r="AY445" s="6"/>
      <c r="AZ445" s="6"/>
      <c r="BA445" s="6"/>
      <c r="BB445" s="6"/>
      <c r="BC445" s="6"/>
      <c r="BD445" s="6"/>
      <c r="BE445" s="6"/>
      <c r="BF445" s="6"/>
      <c r="BG445" s="6"/>
      <c r="BH445" s="6"/>
      <c r="BI445" s="6"/>
      <c r="BJ445" s="6"/>
      <c r="BK445" s="7"/>
      <c r="BL445" s="48"/>
      <c r="BM445" s="48"/>
      <c r="BN445" s="48"/>
    </row>
    <row r="446" spans="4:66"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  <c r="AA446" s="6"/>
      <c r="AB446" s="6"/>
      <c r="AC446" s="6"/>
      <c r="AD446" s="7"/>
      <c r="AE446" s="48"/>
      <c r="AF446" s="48"/>
      <c r="AG446" s="48"/>
      <c r="AK446" s="6"/>
      <c r="AL446" s="6"/>
      <c r="AM446" s="6"/>
      <c r="AN446" s="6"/>
      <c r="AO446" s="6"/>
      <c r="AP446" s="6"/>
      <c r="AQ446" s="6"/>
      <c r="AR446" s="6"/>
      <c r="AS446" s="6"/>
      <c r="AT446" s="6"/>
      <c r="AU446" s="6"/>
      <c r="AV446" s="6"/>
      <c r="AW446" s="6"/>
      <c r="AX446" s="6"/>
      <c r="AY446" s="6"/>
      <c r="AZ446" s="6"/>
      <c r="BA446" s="6"/>
      <c r="BB446" s="6"/>
      <c r="BC446" s="6"/>
      <c r="BD446" s="6"/>
      <c r="BE446" s="6"/>
      <c r="BF446" s="6"/>
      <c r="BG446" s="6"/>
      <c r="BH446" s="6"/>
      <c r="BI446" s="6"/>
      <c r="BJ446" s="6"/>
      <c r="BK446" s="7"/>
      <c r="BL446" s="48"/>
      <c r="BM446" s="48"/>
      <c r="BN446" s="48"/>
    </row>
    <row r="447" spans="4:66"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  <c r="AA447" s="6"/>
      <c r="AB447" s="6"/>
      <c r="AC447" s="6"/>
      <c r="AD447" s="7"/>
      <c r="AE447" s="48"/>
      <c r="AF447" s="48"/>
      <c r="AG447" s="48"/>
      <c r="AK447" s="6"/>
      <c r="AL447" s="6"/>
      <c r="AM447" s="6"/>
      <c r="AN447" s="6"/>
      <c r="AO447" s="6"/>
      <c r="AP447" s="6"/>
      <c r="AQ447" s="6"/>
      <c r="AR447" s="6"/>
      <c r="AS447" s="6"/>
      <c r="AT447" s="6"/>
      <c r="AU447" s="6"/>
      <c r="AV447" s="6"/>
      <c r="AW447" s="6"/>
      <c r="AX447" s="6"/>
      <c r="AY447" s="6"/>
      <c r="AZ447" s="6"/>
      <c r="BA447" s="6"/>
      <c r="BB447" s="6"/>
      <c r="BC447" s="6"/>
      <c r="BD447" s="6"/>
      <c r="BE447" s="6"/>
      <c r="BF447" s="6"/>
      <c r="BG447" s="6"/>
      <c r="BH447" s="6"/>
      <c r="BI447" s="6"/>
      <c r="BJ447" s="6"/>
      <c r="BK447" s="7"/>
      <c r="BL447" s="48"/>
      <c r="BM447" s="48"/>
      <c r="BN447" s="48"/>
    </row>
    <row r="448" spans="4:66"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  <c r="AA448" s="6"/>
      <c r="AB448" s="6"/>
      <c r="AC448" s="6"/>
      <c r="AD448" s="7"/>
      <c r="AE448" s="48"/>
      <c r="AF448" s="48"/>
      <c r="AG448" s="48"/>
      <c r="AK448" s="6"/>
      <c r="AL448" s="6"/>
      <c r="AM448" s="6"/>
      <c r="AN448" s="6"/>
      <c r="AO448" s="6"/>
      <c r="AP448" s="6"/>
      <c r="AQ448" s="6"/>
      <c r="AR448" s="6"/>
      <c r="AS448" s="6"/>
      <c r="AT448" s="6"/>
      <c r="AU448" s="6"/>
      <c r="AV448" s="6"/>
      <c r="AW448" s="6"/>
      <c r="AX448" s="6"/>
      <c r="AY448" s="6"/>
      <c r="AZ448" s="6"/>
      <c r="BA448" s="6"/>
      <c r="BB448" s="6"/>
      <c r="BC448" s="6"/>
      <c r="BD448" s="6"/>
      <c r="BE448" s="6"/>
      <c r="BF448" s="6"/>
      <c r="BG448" s="6"/>
      <c r="BH448" s="6"/>
      <c r="BI448" s="6"/>
      <c r="BJ448" s="6"/>
      <c r="BK448" s="7"/>
      <c r="BL448" s="48"/>
      <c r="BM448" s="48"/>
      <c r="BN448" s="48"/>
    </row>
    <row r="449" spans="4:66"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  <c r="AA449" s="6"/>
      <c r="AB449" s="6"/>
      <c r="AC449" s="6"/>
      <c r="AD449" s="7"/>
      <c r="AE449" s="48"/>
      <c r="AF449" s="48"/>
      <c r="AG449" s="48"/>
      <c r="AK449" s="6"/>
      <c r="AL449" s="6"/>
      <c r="AM449" s="6"/>
      <c r="AN449" s="6"/>
      <c r="AO449" s="6"/>
      <c r="AP449" s="6"/>
      <c r="AQ449" s="6"/>
      <c r="AR449" s="6"/>
      <c r="AS449" s="6"/>
      <c r="AT449" s="6"/>
      <c r="AU449" s="6"/>
      <c r="AV449" s="6"/>
      <c r="AW449" s="6"/>
      <c r="AX449" s="6"/>
      <c r="AY449" s="6"/>
      <c r="AZ449" s="6"/>
      <c r="BA449" s="6"/>
      <c r="BB449" s="6"/>
      <c r="BC449" s="6"/>
      <c r="BD449" s="6"/>
      <c r="BE449" s="6"/>
      <c r="BF449" s="6"/>
      <c r="BG449" s="6"/>
      <c r="BH449" s="6"/>
      <c r="BI449" s="6"/>
      <c r="BJ449" s="6"/>
      <c r="BK449" s="7"/>
      <c r="BL449" s="48"/>
      <c r="BM449" s="48"/>
      <c r="BN449" s="48"/>
    </row>
    <row r="450" spans="4:66"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  <c r="AA450" s="6"/>
      <c r="AB450" s="6"/>
      <c r="AC450" s="6"/>
      <c r="AD450" s="7"/>
      <c r="AE450" s="48"/>
      <c r="AF450" s="48"/>
      <c r="AG450" s="48"/>
      <c r="AK450" s="6"/>
      <c r="AL450" s="6"/>
      <c r="AM450" s="6"/>
      <c r="AN450" s="6"/>
      <c r="AO450" s="6"/>
      <c r="AP450" s="6"/>
      <c r="AQ450" s="6"/>
      <c r="AR450" s="6"/>
      <c r="AS450" s="6"/>
      <c r="AT450" s="6"/>
      <c r="AU450" s="6"/>
      <c r="AV450" s="6"/>
      <c r="AW450" s="6"/>
      <c r="AX450" s="6"/>
      <c r="AY450" s="6"/>
      <c r="AZ450" s="6"/>
      <c r="BA450" s="6"/>
      <c r="BB450" s="6"/>
      <c r="BC450" s="6"/>
      <c r="BD450" s="6"/>
      <c r="BE450" s="6"/>
      <c r="BF450" s="6"/>
      <c r="BG450" s="6"/>
      <c r="BH450" s="6"/>
      <c r="BI450" s="6"/>
      <c r="BJ450" s="6"/>
      <c r="BK450" s="7"/>
      <c r="BL450" s="48"/>
      <c r="BM450" s="48"/>
      <c r="BN450" s="48"/>
    </row>
    <row r="451" spans="4:66"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  <c r="AA451" s="6"/>
      <c r="AB451" s="6"/>
      <c r="AC451" s="6"/>
      <c r="AD451" s="7"/>
      <c r="AE451" s="48"/>
      <c r="AF451" s="48"/>
      <c r="AG451" s="48"/>
      <c r="AK451" s="6"/>
      <c r="AL451" s="6"/>
      <c r="AM451" s="6"/>
      <c r="AN451" s="6"/>
      <c r="AO451" s="6"/>
      <c r="AP451" s="6"/>
      <c r="AQ451" s="6"/>
      <c r="AR451" s="6"/>
      <c r="AS451" s="6"/>
      <c r="AT451" s="6"/>
      <c r="AU451" s="6"/>
      <c r="AV451" s="6"/>
      <c r="AW451" s="6"/>
      <c r="AX451" s="6"/>
      <c r="AY451" s="6"/>
      <c r="AZ451" s="6"/>
      <c r="BA451" s="6"/>
      <c r="BB451" s="6"/>
      <c r="BC451" s="6"/>
      <c r="BD451" s="6"/>
      <c r="BE451" s="6"/>
      <c r="BF451" s="6"/>
      <c r="BG451" s="6"/>
      <c r="BH451" s="6"/>
      <c r="BI451" s="6"/>
      <c r="BJ451" s="6"/>
      <c r="BK451" s="7"/>
      <c r="BL451" s="48"/>
      <c r="BM451" s="48"/>
      <c r="BN451" s="48"/>
    </row>
    <row r="452" spans="4:66"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  <c r="AA452" s="6"/>
      <c r="AB452" s="6"/>
      <c r="AC452" s="6"/>
      <c r="AD452" s="7"/>
      <c r="AE452" s="48"/>
      <c r="AF452" s="48"/>
      <c r="AG452" s="48"/>
      <c r="AK452" s="6"/>
      <c r="AL452" s="6"/>
      <c r="AM452" s="6"/>
      <c r="AN452" s="6"/>
      <c r="AO452" s="6"/>
      <c r="AP452" s="6"/>
      <c r="AQ452" s="6"/>
      <c r="AR452" s="6"/>
      <c r="AS452" s="6"/>
      <c r="AT452" s="6"/>
      <c r="AU452" s="6"/>
      <c r="AV452" s="6"/>
      <c r="AW452" s="6"/>
      <c r="AX452" s="6"/>
      <c r="AY452" s="6"/>
      <c r="AZ452" s="6"/>
      <c r="BA452" s="6"/>
      <c r="BB452" s="6"/>
      <c r="BC452" s="6"/>
      <c r="BD452" s="6"/>
      <c r="BE452" s="6"/>
      <c r="BF452" s="6"/>
      <c r="BG452" s="6"/>
      <c r="BH452" s="6"/>
      <c r="BI452" s="6"/>
      <c r="BJ452" s="6"/>
      <c r="BK452" s="7"/>
      <c r="BL452" s="48"/>
      <c r="BM452" s="48"/>
      <c r="BN452" s="48"/>
    </row>
    <row r="453" spans="4:66"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  <c r="AA453" s="6"/>
      <c r="AB453" s="6"/>
      <c r="AC453" s="6"/>
      <c r="AD453" s="7"/>
      <c r="AE453" s="48"/>
      <c r="AF453" s="48"/>
      <c r="AG453" s="48"/>
      <c r="AK453" s="6"/>
      <c r="AL453" s="6"/>
      <c r="AM453" s="6"/>
      <c r="AN453" s="6"/>
      <c r="AO453" s="6"/>
      <c r="AP453" s="6"/>
      <c r="AQ453" s="6"/>
      <c r="AR453" s="6"/>
      <c r="AS453" s="6"/>
      <c r="AT453" s="6"/>
      <c r="AU453" s="6"/>
      <c r="AV453" s="6"/>
      <c r="AW453" s="6"/>
      <c r="AX453" s="6"/>
      <c r="AY453" s="6"/>
      <c r="AZ453" s="6"/>
      <c r="BA453" s="6"/>
      <c r="BB453" s="6"/>
      <c r="BC453" s="6"/>
      <c r="BD453" s="6"/>
      <c r="BE453" s="6"/>
      <c r="BF453" s="6"/>
      <c r="BG453" s="6"/>
      <c r="BH453" s="6"/>
      <c r="BI453" s="6"/>
      <c r="BJ453" s="6"/>
      <c r="BK453" s="7"/>
      <c r="BL453" s="48"/>
      <c r="BM453" s="48"/>
      <c r="BN453" s="48"/>
    </row>
    <row r="454" spans="4:66"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  <c r="AA454" s="6"/>
      <c r="AB454" s="6"/>
      <c r="AC454" s="6"/>
      <c r="AD454" s="7"/>
      <c r="AE454" s="48"/>
      <c r="AF454" s="48"/>
      <c r="AG454" s="48"/>
      <c r="AK454" s="6"/>
      <c r="AL454" s="6"/>
      <c r="AM454" s="6"/>
      <c r="AN454" s="6"/>
      <c r="AO454" s="6"/>
      <c r="AP454" s="6"/>
      <c r="AQ454" s="6"/>
      <c r="AR454" s="6"/>
      <c r="AS454" s="6"/>
      <c r="AT454" s="6"/>
      <c r="AU454" s="6"/>
      <c r="AV454" s="6"/>
      <c r="AW454" s="6"/>
      <c r="AX454" s="6"/>
      <c r="AY454" s="6"/>
      <c r="AZ454" s="6"/>
      <c r="BA454" s="6"/>
      <c r="BB454" s="6"/>
      <c r="BC454" s="6"/>
      <c r="BD454" s="6"/>
      <c r="BE454" s="6"/>
      <c r="BF454" s="6"/>
      <c r="BG454" s="6"/>
      <c r="BH454" s="6"/>
      <c r="BI454" s="6"/>
      <c r="BJ454" s="6"/>
      <c r="BK454" s="7"/>
      <c r="BL454" s="48"/>
      <c r="BM454" s="48"/>
      <c r="BN454" s="48"/>
    </row>
    <row r="455" spans="4:66"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  <c r="AA455" s="6"/>
      <c r="AB455" s="6"/>
      <c r="AC455" s="6"/>
      <c r="AD455" s="7"/>
      <c r="AE455" s="48"/>
      <c r="AF455" s="48"/>
      <c r="AG455" s="48"/>
      <c r="AK455" s="6"/>
      <c r="AL455" s="6"/>
      <c r="AM455" s="6"/>
      <c r="AN455" s="6"/>
      <c r="AO455" s="6"/>
      <c r="AP455" s="6"/>
      <c r="AQ455" s="6"/>
      <c r="AR455" s="6"/>
      <c r="AS455" s="6"/>
      <c r="AT455" s="6"/>
      <c r="AU455" s="6"/>
      <c r="AV455" s="6"/>
      <c r="AW455" s="6"/>
      <c r="AX455" s="6"/>
      <c r="AY455" s="6"/>
      <c r="AZ455" s="6"/>
      <c r="BA455" s="6"/>
      <c r="BB455" s="6"/>
      <c r="BC455" s="6"/>
      <c r="BD455" s="6"/>
      <c r="BE455" s="6"/>
      <c r="BF455" s="6"/>
      <c r="BG455" s="6"/>
      <c r="BH455" s="6"/>
      <c r="BI455" s="6"/>
      <c r="BJ455" s="6"/>
      <c r="BK455" s="7"/>
      <c r="BL455" s="48"/>
      <c r="BM455" s="48"/>
      <c r="BN455" s="48"/>
    </row>
    <row r="456" spans="4:66"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  <c r="AA456" s="6"/>
      <c r="AB456" s="6"/>
      <c r="AC456" s="6"/>
      <c r="AD456" s="7"/>
      <c r="AE456" s="48"/>
      <c r="AF456" s="48"/>
      <c r="AG456" s="48"/>
      <c r="AK456" s="6"/>
      <c r="AL456" s="6"/>
      <c r="AM456" s="6"/>
      <c r="AN456" s="6"/>
      <c r="AO456" s="6"/>
      <c r="AP456" s="6"/>
      <c r="AQ456" s="6"/>
      <c r="AR456" s="6"/>
      <c r="AS456" s="6"/>
      <c r="AT456" s="6"/>
      <c r="AU456" s="6"/>
      <c r="AV456" s="6"/>
      <c r="AW456" s="6"/>
      <c r="AX456" s="6"/>
      <c r="AY456" s="6"/>
      <c r="AZ456" s="6"/>
      <c r="BA456" s="6"/>
      <c r="BB456" s="6"/>
      <c r="BC456" s="6"/>
      <c r="BD456" s="6"/>
      <c r="BE456" s="6"/>
      <c r="BF456" s="6"/>
      <c r="BG456" s="6"/>
      <c r="BH456" s="6"/>
      <c r="BI456" s="6"/>
      <c r="BJ456" s="6"/>
      <c r="BK456" s="7"/>
      <c r="BL456" s="48"/>
      <c r="BM456" s="48"/>
      <c r="BN456" s="48"/>
    </row>
    <row r="457" spans="4:66"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  <c r="AA457" s="6"/>
      <c r="AB457" s="6"/>
      <c r="AC457" s="6"/>
      <c r="AD457" s="7"/>
      <c r="AE457" s="48"/>
      <c r="AF457" s="48"/>
      <c r="AG457" s="48"/>
      <c r="AK457" s="6"/>
      <c r="AL457" s="6"/>
      <c r="AM457" s="6"/>
      <c r="AN457" s="6"/>
      <c r="AO457" s="6"/>
      <c r="AP457" s="6"/>
      <c r="AQ457" s="6"/>
      <c r="AR457" s="6"/>
      <c r="AS457" s="6"/>
      <c r="AT457" s="6"/>
      <c r="AU457" s="6"/>
      <c r="AV457" s="6"/>
      <c r="AW457" s="6"/>
      <c r="AX457" s="6"/>
      <c r="AY457" s="6"/>
      <c r="AZ457" s="6"/>
      <c r="BA457" s="6"/>
      <c r="BB457" s="6"/>
      <c r="BC457" s="6"/>
      <c r="BD457" s="6"/>
      <c r="BE457" s="6"/>
      <c r="BF457" s="6"/>
      <c r="BG457" s="6"/>
      <c r="BH457" s="6"/>
      <c r="BI457" s="6"/>
      <c r="BJ457" s="6"/>
      <c r="BK457" s="7"/>
      <c r="BL457" s="48"/>
      <c r="BM457" s="48"/>
      <c r="BN457" s="48"/>
    </row>
    <row r="458" spans="4:66"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  <c r="AA458" s="6"/>
      <c r="AB458" s="6"/>
      <c r="AC458" s="6"/>
      <c r="AD458" s="7"/>
      <c r="AE458" s="48"/>
      <c r="AF458" s="48"/>
      <c r="AG458" s="48"/>
      <c r="AK458" s="6"/>
      <c r="AL458" s="6"/>
      <c r="AM458" s="6"/>
      <c r="AN458" s="6"/>
      <c r="AO458" s="6"/>
      <c r="AP458" s="6"/>
      <c r="AQ458" s="6"/>
      <c r="AR458" s="6"/>
      <c r="AS458" s="6"/>
      <c r="AT458" s="6"/>
      <c r="AU458" s="6"/>
      <c r="AV458" s="6"/>
      <c r="AW458" s="6"/>
      <c r="AX458" s="6"/>
      <c r="AY458" s="6"/>
      <c r="AZ458" s="6"/>
      <c r="BA458" s="6"/>
      <c r="BB458" s="6"/>
      <c r="BC458" s="6"/>
      <c r="BD458" s="6"/>
      <c r="BE458" s="6"/>
      <c r="BF458" s="6"/>
      <c r="BG458" s="6"/>
      <c r="BH458" s="6"/>
      <c r="BI458" s="6"/>
      <c r="BJ458" s="6"/>
      <c r="BK458" s="7"/>
      <c r="BL458" s="48"/>
      <c r="BM458" s="48"/>
      <c r="BN458" s="48"/>
    </row>
    <row r="459" spans="4:66"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  <c r="AA459" s="6"/>
      <c r="AB459" s="6"/>
      <c r="AC459" s="6"/>
      <c r="AD459" s="7"/>
      <c r="AE459" s="48"/>
      <c r="AF459" s="48"/>
      <c r="AG459" s="48"/>
      <c r="AK459" s="6"/>
      <c r="AL459" s="6"/>
      <c r="AM459" s="6"/>
      <c r="AN459" s="6"/>
      <c r="AO459" s="6"/>
      <c r="AP459" s="6"/>
      <c r="AQ459" s="6"/>
      <c r="AR459" s="6"/>
      <c r="AS459" s="6"/>
      <c r="AT459" s="6"/>
      <c r="AU459" s="6"/>
      <c r="AV459" s="6"/>
      <c r="AW459" s="6"/>
      <c r="AX459" s="6"/>
      <c r="AY459" s="6"/>
      <c r="AZ459" s="6"/>
      <c r="BA459" s="6"/>
      <c r="BB459" s="6"/>
      <c r="BC459" s="6"/>
      <c r="BD459" s="6"/>
      <c r="BE459" s="6"/>
      <c r="BF459" s="6"/>
      <c r="BG459" s="6"/>
      <c r="BH459" s="6"/>
      <c r="BI459" s="6"/>
      <c r="BJ459" s="6"/>
      <c r="BK459" s="7"/>
      <c r="BL459" s="48"/>
      <c r="BM459" s="48"/>
      <c r="BN459" s="48"/>
    </row>
    <row r="460" spans="4:66"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  <c r="AA460" s="6"/>
      <c r="AB460" s="6"/>
      <c r="AC460" s="6"/>
      <c r="AD460" s="7"/>
      <c r="AE460" s="48"/>
      <c r="AF460" s="48"/>
      <c r="AG460" s="48"/>
      <c r="AK460" s="6"/>
      <c r="AL460" s="6"/>
      <c r="AM460" s="6"/>
      <c r="AN460" s="6"/>
      <c r="AO460" s="6"/>
      <c r="AP460" s="6"/>
      <c r="AQ460" s="6"/>
      <c r="AR460" s="6"/>
      <c r="AS460" s="6"/>
      <c r="AT460" s="6"/>
      <c r="AU460" s="6"/>
      <c r="AV460" s="6"/>
      <c r="AW460" s="6"/>
      <c r="AX460" s="6"/>
      <c r="AY460" s="6"/>
      <c r="AZ460" s="6"/>
      <c r="BA460" s="6"/>
      <c r="BB460" s="6"/>
      <c r="BC460" s="6"/>
      <c r="BD460" s="6"/>
      <c r="BE460" s="6"/>
      <c r="BF460" s="6"/>
      <c r="BG460" s="6"/>
      <c r="BH460" s="6"/>
      <c r="BI460" s="6"/>
      <c r="BJ460" s="6"/>
      <c r="BK460" s="7"/>
      <c r="BL460" s="48"/>
      <c r="BM460" s="48"/>
      <c r="BN460" s="48"/>
    </row>
    <row r="461" spans="4:66"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  <c r="AA461" s="6"/>
      <c r="AB461" s="6"/>
      <c r="AC461" s="6"/>
      <c r="AD461" s="7"/>
      <c r="AE461" s="48"/>
      <c r="AF461" s="48"/>
      <c r="AG461" s="48"/>
      <c r="AK461" s="6"/>
      <c r="AL461" s="6"/>
      <c r="AM461" s="6"/>
      <c r="AN461" s="6"/>
      <c r="AO461" s="6"/>
      <c r="AP461" s="6"/>
      <c r="AQ461" s="6"/>
      <c r="AR461" s="6"/>
      <c r="AS461" s="6"/>
      <c r="AT461" s="6"/>
      <c r="AU461" s="6"/>
      <c r="AV461" s="6"/>
      <c r="AW461" s="6"/>
      <c r="AX461" s="6"/>
      <c r="AY461" s="6"/>
      <c r="AZ461" s="6"/>
      <c r="BA461" s="6"/>
      <c r="BB461" s="6"/>
      <c r="BC461" s="6"/>
      <c r="BD461" s="6"/>
      <c r="BE461" s="6"/>
      <c r="BF461" s="6"/>
      <c r="BG461" s="6"/>
      <c r="BH461" s="6"/>
      <c r="BI461" s="6"/>
      <c r="BJ461" s="6"/>
      <c r="BK461" s="7"/>
      <c r="BL461" s="48"/>
      <c r="BM461" s="48"/>
      <c r="BN461" s="48"/>
    </row>
    <row r="462" spans="4:66"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  <c r="AA462" s="6"/>
      <c r="AB462" s="6"/>
      <c r="AC462" s="6"/>
      <c r="AD462" s="7"/>
      <c r="AE462" s="48"/>
      <c r="AF462" s="48"/>
      <c r="AG462" s="48"/>
      <c r="AK462" s="6"/>
      <c r="AL462" s="6"/>
      <c r="AM462" s="6"/>
      <c r="AN462" s="6"/>
      <c r="AO462" s="6"/>
      <c r="AP462" s="6"/>
      <c r="AQ462" s="6"/>
      <c r="AR462" s="6"/>
      <c r="AS462" s="6"/>
      <c r="AT462" s="6"/>
      <c r="AU462" s="6"/>
      <c r="AV462" s="6"/>
      <c r="AW462" s="6"/>
      <c r="AX462" s="6"/>
      <c r="AY462" s="6"/>
      <c r="AZ462" s="6"/>
      <c r="BA462" s="6"/>
      <c r="BB462" s="6"/>
      <c r="BC462" s="6"/>
      <c r="BD462" s="6"/>
      <c r="BE462" s="6"/>
      <c r="BF462" s="6"/>
      <c r="BG462" s="6"/>
      <c r="BH462" s="6"/>
      <c r="BI462" s="6"/>
      <c r="BJ462" s="6"/>
      <c r="BK462" s="7"/>
      <c r="BL462" s="48"/>
      <c r="BM462" s="48"/>
      <c r="BN462" s="48"/>
    </row>
    <row r="463" spans="4:66"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  <c r="AA463" s="6"/>
      <c r="AB463" s="6"/>
      <c r="AC463" s="6"/>
      <c r="AD463" s="7"/>
      <c r="AE463" s="48"/>
      <c r="AF463" s="48"/>
      <c r="AG463" s="48"/>
      <c r="AK463" s="6"/>
      <c r="AL463" s="6"/>
      <c r="AM463" s="6"/>
      <c r="AN463" s="6"/>
      <c r="AO463" s="6"/>
      <c r="AP463" s="6"/>
      <c r="AQ463" s="6"/>
      <c r="AR463" s="6"/>
      <c r="AS463" s="6"/>
      <c r="AT463" s="6"/>
      <c r="AU463" s="6"/>
      <c r="AV463" s="6"/>
      <c r="AW463" s="6"/>
      <c r="AX463" s="6"/>
      <c r="AY463" s="6"/>
      <c r="AZ463" s="6"/>
      <c r="BA463" s="6"/>
      <c r="BB463" s="6"/>
      <c r="BC463" s="6"/>
      <c r="BD463" s="6"/>
      <c r="BE463" s="6"/>
      <c r="BF463" s="6"/>
      <c r="BG463" s="6"/>
      <c r="BH463" s="6"/>
      <c r="BI463" s="6"/>
      <c r="BJ463" s="6"/>
      <c r="BK463" s="7"/>
      <c r="BL463" s="48"/>
      <c r="BM463" s="48"/>
      <c r="BN463" s="48"/>
    </row>
    <row r="464" spans="4:66"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  <c r="AA464" s="6"/>
      <c r="AB464" s="6"/>
      <c r="AC464" s="6"/>
      <c r="AD464" s="7"/>
      <c r="AE464" s="48"/>
      <c r="AF464" s="48"/>
      <c r="AG464" s="48"/>
      <c r="AK464" s="6"/>
      <c r="AL464" s="6"/>
      <c r="AM464" s="6"/>
      <c r="AN464" s="6"/>
      <c r="AO464" s="6"/>
      <c r="AP464" s="6"/>
      <c r="AQ464" s="6"/>
      <c r="AR464" s="6"/>
      <c r="AS464" s="6"/>
      <c r="AT464" s="6"/>
      <c r="AU464" s="6"/>
      <c r="AV464" s="6"/>
      <c r="AW464" s="6"/>
      <c r="AX464" s="6"/>
      <c r="AY464" s="6"/>
      <c r="AZ464" s="6"/>
      <c r="BA464" s="6"/>
      <c r="BB464" s="6"/>
      <c r="BC464" s="6"/>
      <c r="BD464" s="6"/>
      <c r="BE464" s="6"/>
      <c r="BF464" s="6"/>
      <c r="BG464" s="6"/>
      <c r="BH464" s="6"/>
      <c r="BI464" s="6"/>
      <c r="BJ464" s="6"/>
      <c r="BK464" s="7"/>
      <c r="BL464" s="48"/>
      <c r="BM464" s="48"/>
      <c r="BN464" s="48"/>
    </row>
    <row r="465" spans="4:66"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  <c r="AA465" s="6"/>
      <c r="AB465" s="6"/>
      <c r="AC465" s="6"/>
      <c r="AD465" s="7"/>
      <c r="AE465" s="48"/>
      <c r="AF465" s="48"/>
      <c r="AG465" s="48"/>
      <c r="AK465" s="6"/>
      <c r="AL465" s="6"/>
      <c r="AM465" s="6"/>
      <c r="AN465" s="6"/>
      <c r="AO465" s="6"/>
      <c r="AP465" s="6"/>
      <c r="AQ465" s="6"/>
      <c r="AR465" s="6"/>
      <c r="AS465" s="6"/>
      <c r="AT465" s="6"/>
      <c r="AU465" s="6"/>
      <c r="AV465" s="6"/>
      <c r="AW465" s="6"/>
      <c r="AX465" s="6"/>
      <c r="AY465" s="6"/>
      <c r="AZ465" s="6"/>
      <c r="BA465" s="6"/>
      <c r="BB465" s="6"/>
      <c r="BC465" s="6"/>
      <c r="BD465" s="6"/>
      <c r="BE465" s="6"/>
      <c r="BF465" s="6"/>
      <c r="BG465" s="6"/>
      <c r="BH465" s="6"/>
      <c r="BI465" s="6"/>
      <c r="BJ465" s="6"/>
      <c r="BK465" s="7"/>
      <c r="BL465" s="48"/>
      <c r="BM465" s="48"/>
      <c r="BN465" s="48"/>
    </row>
    <row r="466" spans="4:66"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  <c r="AA466" s="6"/>
      <c r="AB466" s="6"/>
      <c r="AC466" s="6"/>
      <c r="AD466" s="7"/>
      <c r="AE466" s="48"/>
      <c r="AF466" s="48"/>
      <c r="AG466" s="48"/>
      <c r="AK466" s="6"/>
      <c r="AL466" s="6"/>
      <c r="AM466" s="6"/>
      <c r="AN466" s="6"/>
      <c r="AO466" s="6"/>
      <c r="AP466" s="6"/>
      <c r="AQ466" s="6"/>
      <c r="AR466" s="6"/>
      <c r="AS466" s="6"/>
      <c r="AT466" s="6"/>
      <c r="AU466" s="6"/>
      <c r="AV466" s="6"/>
      <c r="AW466" s="6"/>
      <c r="AX466" s="6"/>
      <c r="AY466" s="6"/>
      <c r="AZ466" s="6"/>
      <c r="BA466" s="6"/>
      <c r="BB466" s="6"/>
      <c r="BC466" s="6"/>
      <c r="BD466" s="6"/>
      <c r="BE466" s="6"/>
      <c r="BF466" s="6"/>
      <c r="BG466" s="6"/>
      <c r="BH466" s="6"/>
      <c r="BI466" s="6"/>
      <c r="BJ466" s="6"/>
      <c r="BK466" s="7"/>
      <c r="BL466" s="48"/>
      <c r="BM466" s="48"/>
      <c r="BN466" s="48"/>
    </row>
    <row r="467" spans="4:66"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  <c r="AA467" s="6"/>
      <c r="AB467" s="6"/>
      <c r="AC467" s="6"/>
      <c r="AD467" s="7"/>
      <c r="AE467" s="48"/>
      <c r="AF467" s="48"/>
      <c r="AG467" s="48"/>
      <c r="AK467" s="6"/>
      <c r="AL467" s="6"/>
      <c r="AM467" s="6"/>
      <c r="AN467" s="6"/>
      <c r="AO467" s="6"/>
      <c r="AP467" s="6"/>
      <c r="AQ467" s="6"/>
      <c r="AR467" s="6"/>
      <c r="AS467" s="6"/>
      <c r="AT467" s="6"/>
      <c r="AU467" s="6"/>
      <c r="AV467" s="6"/>
      <c r="AW467" s="6"/>
      <c r="AX467" s="6"/>
      <c r="AY467" s="6"/>
      <c r="AZ467" s="6"/>
      <c r="BA467" s="6"/>
      <c r="BB467" s="6"/>
      <c r="BC467" s="6"/>
      <c r="BD467" s="6"/>
      <c r="BE467" s="6"/>
      <c r="BF467" s="6"/>
      <c r="BG467" s="6"/>
      <c r="BH467" s="6"/>
      <c r="BI467" s="6"/>
      <c r="BJ467" s="6"/>
      <c r="BK467" s="7"/>
      <c r="BL467" s="48"/>
      <c r="BM467" s="48"/>
      <c r="BN467" s="48"/>
    </row>
    <row r="468" spans="4:66"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  <c r="AA468" s="6"/>
      <c r="AB468" s="6"/>
      <c r="AC468" s="6"/>
      <c r="AD468" s="7"/>
      <c r="AE468" s="48"/>
      <c r="AF468" s="48"/>
      <c r="AG468" s="48"/>
      <c r="AK468" s="6"/>
      <c r="AL468" s="6"/>
      <c r="AM468" s="6"/>
      <c r="AN468" s="6"/>
      <c r="AO468" s="6"/>
      <c r="AP468" s="6"/>
      <c r="AQ468" s="6"/>
      <c r="AR468" s="6"/>
      <c r="AS468" s="6"/>
      <c r="AT468" s="6"/>
      <c r="AU468" s="6"/>
      <c r="AV468" s="6"/>
      <c r="AW468" s="6"/>
      <c r="AX468" s="6"/>
      <c r="AY468" s="6"/>
      <c r="AZ468" s="6"/>
      <c r="BA468" s="6"/>
      <c r="BB468" s="6"/>
      <c r="BC468" s="6"/>
      <c r="BD468" s="6"/>
      <c r="BE468" s="6"/>
      <c r="BF468" s="6"/>
      <c r="BG468" s="6"/>
      <c r="BH468" s="6"/>
      <c r="BI468" s="6"/>
      <c r="BJ468" s="6"/>
      <c r="BK468" s="7"/>
      <c r="BL468" s="48"/>
      <c r="BM468" s="48"/>
      <c r="BN468" s="48"/>
    </row>
    <row r="469" spans="4:66"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  <c r="AA469" s="6"/>
      <c r="AB469" s="6"/>
      <c r="AC469" s="6"/>
      <c r="AD469" s="7"/>
      <c r="AE469" s="48"/>
      <c r="AF469" s="48"/>
      <c r="AG469" s="48"/>
      <c r="AK469" s="6"/>
      <c r="AL469" s="6"/>
      <c r="AM469" s="6"/>
      <c r="AN469" s="6"/>
      <c r="AO469" s="6"/>
      <c r="AP469" s="6"/>
      <c r="AQ469" s="6"/>
      <c r="AR469" s="6"/>
      <c r="AS469" s="6"/>
      <c r="AT469" s="6"/>
      <c r="AU469" s="6"/>
      <c r="AV469" s="6"/>
      <c r="AW469" s="6"/>
      <c r="AX469" s="6"/>
      <c r="AY469" s="6"/>
      <c r="AZ469" s="6"/>
      <c r="BA469" s="6"/>
      <c r="BB469" s="6"/>
      <c r="BC469" s="6"/>
      <c r="BD469" s="6"/>
      <c r="BE469" s="6"/>
      <c r="BF469" s="6"/>
      <c r="BG469" s="6"/>
      <c r="BH469" s="6"/>
      <c r="BI469" s="6"/>
      <c r="BJ469" s="6"/>
      <c r="BK469" s="7"/>
      <c r="BL469" s="48"/>
      <c r="BM469" s="48"/>
      <c r="BN469" s="48"/>
    </row>
    <row r="470" spans="4:66"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  <c r="AA470" s="6"/>
      <c r="AB470" s="6"/>
      <c r="AC470" s="6"/>
      <c r="AD470" s="7"/>
      <c r="AE470" s="48"/>
      <c r="AF470" s="48"/>
      <c r="AG470" s="48"/>
      <c r="AK470" s="6"/>
      <c r="AL470" s="6"/>
      <c r="AM470" s="6"/>
      <c r="AN470" s="6"/>
      <c r="AO470" s="6"/>
      <c r="AP470" s="6"/>
      <c r="AQ470" s="6"/>
      <c r="AR470" s="6"/>
      <c r="AS470" s="6"/>
      <c r="AT470" s="6"/>
      <c r="AU470" s="6"/>
      <c r="AV470" s="6"/>
      <c r="AW470" s="6"/>
      <c r="AX470" s="6"/>
      <c r="AY470" s="6"/>
      <c r="AZ470" s="6"/>
      <c r="BA470" s="6"/>
      <c r="BB470" s="6"/>
      <c r="BC470" s="6"/>
      <c r="BD470" s="6"/>
      <c r="BE470" s="6"/>
      <c r="BF470" s="6"/>
      <c r="BG470" s="6"/>
      <c r="BH470" s="6"/>
      <c r="BI470" s="6"/>
      <c r="BJ470" s="6"/>
      <c r="BK470" s="7"/>
      <c r="BL470" s="48"/>
      <c r="BM470" s="48"/>
      <c r="BN470" s="48"/>
    </row>
    <row r="471" spans="4:66"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  <c r="AA471" s="6"/>
      <c r="AB471" s="6"/>
      <c r="AC471" s="6"/>
      <c r="AD471" s="7"/>
      <c r="AE471" s="48"/>
      <c r="AF471" s="48"/>
      <c r="AG471" s="48"/>
      <c r="AK471" s="6"/>
      <c r="AL471" s="6"/>
      <c r="AM471" s="6"/>
      <c r="AN471" s="6"/>
      <c r="AO471" s="6"/>
      <c r="AP471" s="6"/>
      <c r="AQ471" s="6"/>
      <c r="AR471" s="6"/>
      <c r="AS471" s="6"/>
      <c r="AT471" s="6"/>
      <c r="AU471" s="6"/>
      <c r="AV471" s="6"/>
      <c r="AW471" s="6"/>
      <c r="AX471" s="6"/>
      <c r="AY471" s="6"/>
      <c r="AZ471" s="6"/>
      <c r="BA471" s="6"/>
      <c r="BB471" s="6"/>
      <c r="BC471" s="6"/>
      <c r="BD471" s="6"/>
      <c r="BE471" s="6"/>
      <c r="BF471" s="6"/>
      <c r="BG471" s="6"/>
      <c r="BH471" s="6"/>
      <c r="BI471" s="6"/>
      <c r="BJ471" s="6"/>
      <c r="BK471" s="7"/>
      <c r="BL471" s="48"/>
      <c r="BM471" s="48"/>
      <c r="BN471" s="48"/>
    </row>
    <row r="472" spans="4:66"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  <c r="AA472" s="6"/>
      <c r="AB472" s="6"/>
      <c r="AC472" s="6"/>
      <c r="AD472" s="7"/>
      <c r="AE472" s="48"/>
      <c r="AF472" s="48"/>
      <c r="AG472" s="48"/>
      <c r="AK472" s="6"/>
      <c r="AL472" s="6"/>
      <c r="AM472" s="6"/>
      <c r="AN472" s="6"/>
      <c r="AO472" s="6"/>
      <c r="AP472" s="6"/>
      <c r="AQ472" s="6"/>
      <c r="AR472" s="6"/>
      <c r="AS472" s="6"/>
      <c r="AT472" s="6"/>
      <c r="AU472" s="6"/>
      <c r="AV472" s="6"/>
      <c r="AW472" s="6"/>
      <c r="AX472" s="6"/>
      <c r="AY472" s="6"/>
      <c r="AZ472" s="6"/>
      <c r="BA472" s="6"/>
      <c r="BB472" s="6"/>
      <c r="BC472" s="6"/>
      <c r="BD472" s="6"/>
      <c r="BE472" s="6"/>
      <c r="BF472" s="6"/>
      <c r="BG472" s="6"/>
      <c r="BH472" s="6"/>
      <c r="BI472" s="6"/>
      <c r="BJ472" s="6"/>
      <c r="BK472" s="7"/>
      <c r="BL472" s="48"/>
      <c r="BM472" s="48"/>
      <c r="BN472" s="48"/>
    </row>
    <row r="473" spans="4:66"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  <c r="AA473" s="6"/>
      <c r="AB473" s="6"/>
      <c r="AC473" s="6"/>
      <c r="AD473" s="7"/>
      <c r="AE473" s="48"/>
      <c r="AF473" s="48"/>
      <c r="AG473" s="48"/>
      <c r="AK473" s="6"/>
      <c r="AL473" s="6"/>
      <c r="AM473" s="6"/>
      <c r="AN473" s="6"/>
      <c r="AO473" s="6"/>
      <c r="AP473" s="6"/>
      <c r="AQ473" s="6"/>
      <c r="AR473" s="6"/>
      <c r="AS473" s="6"/>
      <c r="AT473" s="6"/>
      <c r="AU473" s="6"/>
      <c r="AV473" s="6"/>
      <c r="AW473" s="6"/>
      <c r="AX473" s="6"/>
      <c r="AY473" s="6"/>
      <c r="AZ473" s="6"/>
      <c r="BA473" s="6"/>
      <c r="BB473" s="6"/>
      <c r="BC473" s="6"/>
      <c r="BD473" s="6"/>
      <c r="BE473" s="6"/>
      <c r="BF473" s="6"/>
      <c r="BG473" s="6"/>
      <c r="BH473" s="6"/>
      <c r="BI473" s="6"/>
      <c r="BJ473" s="6"/>
      <c r="BK473" s="7"/>
      <c r="BL473" s="48"/>
      <c r="BM473" s="48"/>
      <c r="BN473" s="48"/>
    </row>
    <row r="474" spans="4:66"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  <c r="AA474" s="6"/>
      <c r="AB474" s="6"/>
      <c r="AC474" s="6"/>
      <c r="AD474" s="7"/>
      <c r="AE474" s="48"/>
      <c r="AF474" s="48"/>
      <c r="AG474" s="48"/>
      <c r="AK474" s="6"/>
      <c r="AL474" s="6"/>
      <c r="AM474" s="6"/>
      <c r="AN474" s="6"/>
      <c r="AO474" s="6"/>
      <c r="AP474" s="6"/>
      <c r="AQ474" s="6"/>
      <c r="AR474" s="6"/>
      <c r="AS474" s="6"/>
      <c r="AT474" s="6"/>
      <c r="AU474" s="6"/>
      <c r="AV474" s="6"/>
      <c r="AW474" s="6"/>
      <c r="AX474" s="6"/>
      <c r="AY474" s="6"/>
      <c r="AZ474" s="6"/>
      <c r="BA474" s="6"/>
      <c r="BB474" s="6"/>
      <c r="BC474" s="6"/>
      <c r="BD474" s="6"/>
      <c r="BE474" s="6"/>
      <c r="BF474" s="6"/>
      <c r="BG474" s="6"/>
      <c r="BH474" s="6"/>
      <c r="BI474" s="6"/>
      <c r="BJ474" s="6"/>
      <c r="BK474" s="7"/>
      <c r="BL474" s="48"/>
      <c r="BM474" s="48"/>
      <c r="BN474" s="48"/>
    </row>
    <row r="475" spans="4:66"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  <c r="AA475" s="6"/>
      <c r="AB475" s="6"/>
      <c r="AC475" s="6"/>
      <c r="AD475" s="7"/>
      <c r="AE475" s="48"/>
      <c r="AF475" s="48"/>
      <c r="AG475" s="48"/>
      <c r="AK475" s="6"/>
      <c r="AL475" s="6"/>
      <c r="AM475" s="6"/>
      <c r="AN475" s="6"/>
      <c r="AO475" s="6"/>
      <c r="AP475" s="6"/>
      <c r="AQ475" s="6"/>
      <c r="AR475" s="6"/>
      <c r="AS475" s="6"/>
      <c r="AT475" s="6"/>
      <c r="AU475" s="6"/>
      <c r="AV475" s="6"/>
      <c r="AW475" s="6"/>
      <c r="AX475" s="6"/>
      <c r="AY475" s="6"/>
      <c r="AZ475" s="6"/>
      <c r="BA475" s="6"/>
      <c r="BB475" s="6"/>
      <c r="BC475" s="6"/>
      <c r="BD475" s="6"/>
      <c r="BE475" s="6"/>
      <c r="BF475" s="6"/>
      <c r="BG475" s="6"/>
      <c r="BH475" s="6"/>
      <c r="BI475" s="6"/>
      <c r="BJ475" s="6"/>
      <c r="BK475" s="7"/>
      <c r="BL475" s="48"/>
      <c r="BM475" s="48"/>
      <c r="BN475" s="48"/>
    </row>
    <row r="476" spans="4:66"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  <c r="AA476" s="6"/>
      <c r="AB476" s="6"/>
      <c r="AC476" s="6"/>
      <c r="AD476" s="7"/>
      <c r="AE476" s="48"/>
      <c r="AF476" s="48"/>
      <c r="AG476" s="48"/>
      <c r="AK476" s="6"/>
      <c r="AL476" s="6"/>
      <c r="AM476" s="6"/>
      <c r="AN476" s="6"/>
      <c r="AO476" s="6"/>
      <c r="AP476" s="6"/>
      <c r="AQ476" s="6"/>
      <c r="AR476" s="6"/>
      <c r="AS476" s="6"/>
      <c r="AT476" s="6"/>
      <c r="AU476" s="6"/>
      <c r="AV476" s="6"/>
      <c r="AW476" s="6"/>
      <c r="AX476" s="6"/>
      <c r="AY476" s="6"/>
      <c r="AZ476" s="6"/>
      <c r="BA476" s="6"/>
      <c r="BB476" s="6"/>
      <c r="BC476" s="6"/>
      <c r="BD476" s="6"/>
      <c r="BE476" s="6"/>
      <c r="BF476" s="6"/>
      <c r="BG476" s="6"/>
      <c r="BH476" s="6"/>
      <c r="BI476" s="6"/>
      <c r="BJ476" s="6"/>
      <c r="BK476" s="7"/>
      <c r="BL476" s="48"/>
      <c r="BM476" s="48"/>
      <c r="BN476" s="48"/>
    </row>
    <row r="477" spans="4:66"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  <c r="AA477" s="6"/>
      <c r="AB477" s="6"/>
      <c r="AC477" s="6"/>
      <c r="AD477" s="7"/>
      <c r="AE477" s="48"/>
      <c r="AF477" s="48"/>
      <c r="AG477" s="48"/>
      <c r="AK477" s="6"/>
      <c r="AL477" s="6"/>
      <c r="AM477" s="6"/>
      <c r="AN477" s="6"/>
      <c r="AO477" s="6"/>
      <c r="AP477" s="6"/>
      <c r="AQ477" s="6"/>
      <c r="AR477" s="6"/>
      <c r="AS477" s="6"/>
      <c r="AT477" s="6"/>
      <c r="AU477" s="6"/>
      <c r="AV477" s="6"/>
      <c r="AW477" s="6"/>
      <c r="AX477" s="6"/>
      <c r="AY477" s="6"/>
      <c r="AZ477" s="6"/>
      <c r="BA477" s="6"/>
      <c r="BB477" s="6"/>
      <c r="BC477" s="6"/>
      <c r="BD477" s="6"/>
      <c r="BE477" s="6"/>
      <c r="BF477" s="6"/>
      <c r="BG477" s="6"/>
      <c r="BH477" s="6"/>
      <c r="BI477" s="6"/>
      <c r="BJ477" s="6"/>
      <c r="BK477" s="7"/>
      <c r="BL477" s="48"/>
      <c r="BM477" s="48"/>
      <c r="BN477" s="48"/>
    </row>
    <row r="478" spans="4:66"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  <c r="AA478" s="6"/>
      <c r="AB478" s="6"/>
      <c r="AC478" s="6"/>
      <c r="AD478" s="7"/>
      <c r="AE478" s="48"/>
      <c r="AF478" s="48"/>
      <c r="AG478" s="48"/>
      <c r="AK478" s="6"/>
      <c r="AL478" s="6"/>
      <c r="AM478" s="6"/>
      <c r="AN478" s="6"/>
      <c r="AO478" s="6"/>
      <c r="AP478" s="6"/>
      <c r="AQ478" s="6"/>
      <c r="AR478" s="6"/>
      <c r="AS478" s="6"/>
      <c r="AT478" s="6"/>
      <c r="AU478" s="6"/>
      <c r="AV478" s="6"/>
      <c r="AW478" s="6"/>
      <c r="AX478" s="6"/>
      <c r="AY478" s="6"/>
      <c r="AZ478" s="6"/>
      <c r="BA478" s="6"/>
      <c r="BB478" s="6"/>
      <c r="BC478" s="6"/>
      <c r="BD478" s="6"/>
      <c r="BE478" s="6"/>
      <c r="BF478" s="6"/>
      <c r="BG478" s="6"/>
      <c r="BH478" s="6"/>
      <c r="BI478" s="6"/>
      <c r="BJ478" s="6"/>
      <c r="BK478" s="7"/>
      <c r="BL478" s="48"/>
      <c r="BM478" s="48"/>
      <c r="BN478" s="48"/>
    </row>
    <row r="479" spans="4:66"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  <c r="AA479" s="6"/>
      <c r="AB479" s="6"/>
      <c r="AC479" s="6"/>
      <c r="AD479" s="7"/>
      <c r="AE479" s="48"/>
      <c r="AF479" s="48"/>
      <c r="AG479" s="48"/>
      <c r="AK479" s="6"/>
      <c r="AL479" s="6"/>
      <c r="AM479" s="6"/>
      <c r="AN479" s="6"/>
      <c r="AO479" s="6"/>
      <c r="AP479" s="6"/>
      <c r="AQ479" s="6"/>
      <c r="AR479" s="6"/>
      <c r="AS479" s="6"/>
      <c r="AT479" s="6"/>
      <c r="AU479" s="6"/>
      <c r="AV479" s="6"/>
      <c r="AW479" s="6"/>
      <c r="AX479" s="6"/>
      <c r="AY479" s="6"/>
      <c r="AZ479" s="6"/>
      <c r="BA479" s="6"/>
      <c r="BB479" s="6"/>
      <c r="BC479" s="6"/>
      <c r="BD479" s="6"/>
      <c r="BE479" s="6"/>
      <c r="BF479" s="6"/>
      <c r="BG479" s="6"/>
      <c r="BH479" s="6"/>
      <c r="BI479" s="6"/>
      <c r="BJ479" s="6"/>
      <c r="BK479" s="7"/>
      <c r="BL479" s="48"/>
      <c r="BM479" s="48"/>
      <c r="BN479" s="48"/>
    </row>
    <row r="480" spans="4:66"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  <c r="AA480" s="6"/>
      <c r="AB480" s="6"/>
      <c r="AC480" s="6"/>
      <c r="AD480" s="7"/>
      <c r="AE480" s="48"/>
      <c r="AF480" s="48"/>
      <c r="AG480" s="48"/>
      <c r="AK480" s="6"/>
      <c r="AL480" s="6"/>
      <c r="AM480" s="6"/>
      <c r="AN480" s="6"/>
      <c r="AO480" s="6"/>
      <c r="AP480" s="6"/>
      <c r="AQ480" s="6"/>
      <c r="AR480" s="6"/>
      <c r="AS480" s="6"/>
      <c r="AT480" s="6"/>
      <c r="AU480" s="6"/>
      <c r="AV480" s="6"/>
      <c r="AW480" s="6"/>
      <c r="AX480" s="6"/>
      <c r="AY480" s="6"/>
      <c r="AZ480" s="6"/>
      <c r="BA480" s="6"/>
      <c r="BB480" s="6"/>
      <c r="BC480" s="6"/>
      <c r="BD480" s="6"/>
      <c r="BE480" s="6"/>
      <c r="BF480" s="6"/>
      <c r="BG480" s="6"/>
      <c r="BH480" s="6"/>
      <c r="BI480" s="6"/>
      <c r="BJ480" s="6"/>
      <c r="BK480" s="7"/>
      <c r="BL480" s="48"/>
      <c r="BM480" s="48"/>
      <c r="BN480" s="48"/>
    </row>
    <row r="481" spans="4:66"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  <c r="AA481" s="6"/>
      <c r="AB481" s="6"/>
      <c r="AC481" s="6"/>
      <c r="AD481" s="7"/>
      <c r="AE481" s="48"/>
      <c r="AF481" s="48"/>
      <c r="AG481" s="48"/>
      <c r="AK481" s="6"/>
      <c r="AL481" s="6"/>
      <c r="AM481" s="6"/>
      <c r="AN481" s="6"/>
      <c r="AO481" s="6"/>
      <c r="AP481" s="6"/>
      <c r="AQ481" s="6"/>
      <c r="AR481" s="6"/>
      <c r="AS481" s="6"/>
      <c r="AT481" s="6"/>
      <c r="AU481" s="6"/>
      <c r="AV481" s="6"/>
      <c r="AW481" s="6"/>
      <c r="AX481" s="6"/>
      <c r="AY481" s="6"/>
      <c r="AZ481" s="6"/>
      <c r="BA481" s="6"/>
      <c r="BB481" s="6"/>
      <c r="BC481" s="6"/>
      <c r="BD481" s="6"/>
      <c r="BE481" s="6"/>
      <c r="BF481" s="6"/>
      <c r="BG481" s="6"/>
      <c r="BH481" s="6"/>
      <c r="BI481" s="6"/>
      <c r="BJ481" s="6"/>
      <c r="BK481" s="7"/>
      <c r="BL481" s="48"/>
      <c r="BM481" s="48"/>
      <c r="BN481" s="48"/>
    </row>
    <row r="482" spans="4:66"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  <c r="AA482" s="6"/>
      <c r="AB482" s="6"/>
      <c r="AC482" s="6"/>
      <c r="AD482" s="7"/>
      <c r="AE482" s="48"/>
      <c r="AF482" s="48"/>
      <c r="AG482" s="48"/>
      <c r="AK482" s="6"/>
      <c r="AL482" s="6"/>
      <c r="AM482" s="6"/>
      <c r="AN482" s="6"/>
      <c r="AO482" s="6"/>
      <c r="AP482" s="6"/>
      <c r="AQ482" s="6"/>
      <c r="AR482" s="6"/>
      <c r="AS482" s="6"/>
      <c r="AT482" s="6"/>
      <c r="AU482" s="6"/>
      <c r="AV482" s="6"/>
      <c r="AW482" s="6"/>
      <c r="AX482" s="6"/>
      <c r="AY482" s="6"/>
      <c r="AZ482" s="6"/>
      <c r="BA482" s="6"/>
      <c r="BB482" s="6"/>
      <c r="BC482" s="6"/>
      <c r="BD482" s="6"/>
      <c r="BE482" s="6"/>
      <c r="BF482" s="6"/>
      <c r="BG482" s="6"/>
      <c r="BH482" s="6"/>
      <c r="BI482" s="6"/>
      <c r="BJ482" s="6"/>
      <c r="BK482" s="7"/>
      <c r="BL482" s="48"/>
      <c r="BM482" s="48"/>
      <c r="BN482" s="48"/>
    </row>
    <row r="483" spans="4:66"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  <c r="AA483" s="6"/>
      <c r="AB483" s="6"/>
      <c r="AC483" s="6"/>
      <c r="AD483" s="7"/>
      <c r="AE483" s="48"/>
      <c r="AF483" s="48"/>
      <c r="AG483" s="48"/>
      <c r="AK483" s="6"/>
      <c r="AL483" s="6"/>
      <c r="AM483" s="6"/>
      <c r="AN483" s="6"/>
      <c r="AO483" s="6"/>
      <c r="AP483" s="6"/>
      <c r="AQ483" s="6"/>
      <c r="AR483" s="6"/>
      <c r="AS483" s="6"/>
      <c r="AT483" s="6"/>
      <c r="AU483" s="6"/>
      <c r="AV483" s="6"/>
      <c r="AW483" s="6"/>
      <c r="AX483" s="6"/>
      <c r="AY483" s="6"/>
      <c r="AZ483" s="6"/>
      <c r="BA483" s="6"/>
      <c r="BB483" s="6"/>
      <c r="BC483" s="6"/>
      <c r="BD483" s="6"/>
      <c r="BE483" s="6"/>
      <c r="BF483" s="6"/>
      <c r="BG483" s="6"/>
      <c r="BH483" s="6"/>
      <c r="BI483" s="6"/>
      <c r="BJ483" s="6"/>
      <c r="BK483" s="7"/>
      <c r="BL483" s="48"/>
      <c r="BM483" s="48"/>
      <c r="BN483" s="48"/>
    </row>
    <row r="484" spans="4:66"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  <c r="AA484" s="6"/>
      <c r="AB484" s="6"/>
      <c r="AC484" s="6"/>
      <c r="AD484" s="7"/>
      <c r="AE484" s="48"/>
      <c r="AF484" s="48"/>
      <c r="AG484" s="48"/>
      <c r="AK484" s="6"/>
      <c r="AL484" s="6"/>
      <c r="AM484" s="6"/>
      <c r="AN484" s="6"/>
      <c r="AO484" s="6"/>
      <c r="AP484" s="6"/>
      <c r="AQ484" s="6"/>
      <c r="AR484" s="6"/>
      <c r="AS484" s="6"/>
      <c r="AT484" s="6"/>
      <c r="AU484" s="6"/>
      <c r="AV484" s="6"/>
      <c r="AW484" s="6"/>
      <c r="AX484" s="6"/>
      <c r="AY484" s="6"/>
      <c r="AZ484" s="6"/>
      <c r="BA484" s="6"/>
      <c r="BB484" s="6"/>
      <c r="BC484" s="6"/>
      <c r="BD484" s="6"/>
      <c r="BE484" s="6"/>
      <c r="BF484" s="6"/>
      <c r="BG484" s="6"/>
      <c r="BH484" s="6"/>
      <c r="BI484" s="6"/>
      <c r="BJ484" s="6"/>
      <c r="BK484" s="7"/>
      <c r="BL484" s="48"/>
      <c r="BM484" s="48"/>
      <c r="BN484" s="48"/>
    </row>
    <row r="485" spans="4:66"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  <c r="AA485" s="6"/>
      <c r="AB485" s="6"/>
      <c r="AC485" s="6"/>
      <c r="AD485" s="7"/>
      <c r="AE485" s="48"/>
      <c r="AF485" s="48"/>
      <c r="AG485" s="48"/>
      <c r="AK485" s="6"/>
      <c r="AL485" s="6"/>
      <c r="AM485" s="6"/>
      <c r="AN485" s="6"/>
      <c r="AO485" s="6"/>
      <c r="AP485" s="6"/>
      <c r="AQ485" s="6"/>
      <c r="AR485" s="6"/>
      <c r="AS485" s="6"/>
      <c r="AT485" s="6"/>
      <c r="AU485" s="6"/>
      <c r="AV485" s="6"/>
      <c r="AW485" s="6"/>
      <c r="AX485" s="6"/>
      <c r="AY485" s="6"/>
      <c r="AZ485" s="6"/>
      <c r="BA485" s="6"/>
      <c r="BB485" s="6"/>
      <c r="BC485" s="6"/>
      <c r="BD485" s="6"/>
      <c r="BE485" s="6"/>
      <c r="BF485" s="6"/>
      <c r="BG485" s="6"/>
      <c r="BH485" s="6"/>
      <c r="BI485" s="6"/>
      <c r="BJ485" s="6"/>
      <c r="BK485" s="7"/>
      <c r="BL485" s="48"/>
      <c r="BM485" s="48"/>
      <c r="BN485" s="48"/>
    </row>
    <row r="486" spans="4:66"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  <c r="AA486" s="6"/>
      <c r="AB486" s="6"/>
      <c r="AC486" s="6"/>
      <c r="AD486" s="7"/>
      <c r="AE486" s="48"/>
      <c r="AF486" s="48"/>
      <c r="AG486" s="48"/>
      <c r="AK486" s="6"/>
      <c r="AL486" s="6"/>
      <c r="AM486" s="6"/>
      <c r="AN486" s="6"/>
      <c r="AO486" s="6"/>
      <c r="AP486" s="6"/>
      <c r="AQ486" s="6"/>
      <c r="AR486" s="6"/>
      <c r="AS486" s="6"/>
      <c r="AT486" s="6"/>
      <c r="AU486" s="6"/>
      <c r="AV486" s="6"/>
      <c r="AW486" s="6"/>
      <c r="AX486" s="6"/>
      <c r="AY486" s="6"/>
      <c r="AZ486" s="6"/>
      <c r="BA486" s="6"/>
      <c r="BB486" s="6"/>
      <c r="BC486" s="6"/>
      <c r="BD486" s="6"/>
      <c r="BE486" s="6"/>
      <c r="BF486" s="6"/>
      <c r="BG486" s="6"/>
      <c r="BH486" s="6"/>
      <c r="BI486" s="6"/>
      <c r="BJ486" s="6"/>
      <c r="BK486" s="7"/>
      <c r="BL486" s="48"/>
      <c r="BM486" s="48"/>
      <c r="BN486" s="48"/>
    </row>
    <row r="487" spans="4:66"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  <c r="AA487" s="6"/>
      <c r="AB487" s="6"/>
      <c r="AC487" s="6"/>
      <c r="AD487" s="7"/>
      <c r="AE487" s="48"/>
      <c r="AF487" s="48"/>
      <c r="AG487" s="48"/>
      <c r="AK487" s="6"/>
      <c r="AL487" s="6"/>
      <c r="AM487" s="6"/>
      <c r="AN487" s="6"/>
      <c r="AO487" s="6"/>
      <c r="AP487" s="6"/>
      <c r="AQ487" s="6"/>
      <c r="AR487" s="6"/>
      <c r="AS487" s="6"/>
      <c r="AT487" s="6"/>
      <c r="AU487" s="6"/>
      <c r="AV487" s="6"/>
      <c r="AW487" s="6"/>
      <c r="AX487" s="6"/>
      <c r="AY487" s="6"/>
      <c r="AZ487" s="6"/>
      <c r="BA487" s="6"/>
      <c r="BB487" s="6"/>
      <c r="BC487" s="6"/>
      <c r="BD487" s="6"/>
      <c r="BE487" s="6"/>
      <c r="BF487" s="6"/>
      <c r="BG487" s="6"/>
      <c r="BH487" s="6"/>
      <c r="BI487" s="6"/>
      <c r="BJ487" s="6"/>
      <c r="BK487" s="7"/>
      <c r="BL487" s="48"/>
      <c r="BM487" s="48"/>
      <c r="BN487" s="48"/>
    </row>
    <row r="488" spans="4:66"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  <c r="AA488" s="6"/>
      <c r="AB488" s="6"/>
      <c r="AC488" s="6"/>
      <c r="AD488" s="7"/>
      <c r="AE488" s="48"/>
      <c r="AF488" s="48"/>
      <c r="AG488" s="48"/>
      <c r="AK488" s="6"/>
      <c r="AL488" s="6"/>
      <c r="AM488" s="6"/>
      <c r="AN488" s="6"/>
      <c r="AO488" s="6"/>
      <c r="AP488" s="6"/>
      <c r="AQ488" s="6"/>
      <c r="AR488" s="6"/>
      <c r="AS488" s="6"/>
      <c r="AT488" s="6"/>
      <c r="AU488" s="6"/>
      <c r="AV488" s="6"/>
      <c r="AW488" s="6"/>
      <c r="AX488" s="6"/>
      <c r="AY488" s="6"/>
      <c r="AZ488" s="6"/>
      <c r="BA488" s="6"/>
      <c r="BB488" s="6"/>
      <c r="BC488" s="6"/>
      <c r="BD488" s="6"/>
      <c r="BE488" s="6"/>
      <c r="BF488" s="6"/>
      <c r="BG488" s="6"/>
      <c r="BH488" s="6"/>
      <c r="BI488" s="6"/>
      <c r="BJ488" s="6"/>
      <c r="BK488" s="7"/>
      <c r="BL488" s="48"/>
      <c r="BM488" s="48"/>
      <c r="BN488" s="48"/>
    </row>
    <row r="489" spans="4:66"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  <c r="AA489" s="6"/>
      <c r="AB489" s="6"/>
      <c r="AC489" s="6"/>
      <c r="AD489" s="7"/>
      <c r="AE489" s="48"/>
      <c r="AF489" s="48"/>
      <c r="AG489" s="48"/>
      <c r="AK489" s="6"/>
      <c r="AL489" s="6"/>
      <c r="AM489" s="6"/>
      <c r="AN489" s="6"/>
      <c r="AO489" s="6"/>
      <c r="AP489" s="6"/>
      <c r="AQ489" s="6"/>
      <c r="AR489" s="6"/>
      <c r="AS489" s="6"/>
      <c r="AT489" s="6"/>
      <c r="AU489" s="6"/>
      <c r="AV489" s="6"/>
      <c r="AW489" s="6"/>
      <c r="AX489" s="6"/>
      <c r="AY489" s="6"/>
      <c r="AZ489" s="6"/>
      <c r="BA489" s="6"/>
      <c r="BB489" s="6"/>
      <c r="BC489" s="6"/>
      <c r="BD489" s="6"/>
      <c r="BE489" s="6"/>
      <c r="BF489" s="6"/>
      <c r="BG489" s="6"/>
      <c r="BH489" s="6"/>
      <c r="BI489" s="6"/>
      <c r="BJ489" s="6"/>
      <c r="BK489" s="7"/>
      <c r="BL489" s="48"/>
      <c r="BM489" s="48"/>
      <c r="BN489" s="48"/>
    </row>
    <row r="490" spans="4:66"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  <c r="AA490" s="6"/>
      <c r="AB490" s="6"/>
      <c r="AC490" s="6"/>
      <c r="AD490" s="7"/>
      <c r="AE490" s="48"/>
      <c r="AF490" s="48"/>
      <c r="AG490" s="48"/>
      <c r="AK490" s="6"/>
      <c r="AL490" s="6"/>
      <c r="AM490" s="6"/>
      <c r="AN490" s="6"/>
      <c r="AO490" s="6"/>
      <c r="AP490" s="6"/>
      <c r="AQ490" s="6"/>
      <c r="AR490" s="6"/>
      <c r="AS490" s="6"/>
      <c r="AT490" s="6"/>
      <c r="AU490" s="6"/>
      <c r="AV490" s="6"/>
      <c r="AW490" s="6"/>
      <c r="AX490" s="6"/>
      <c r="AY490" s="6"/>
      <c r="AZ490" s="6"/>
      <c r="BA490" s="6"/>
      <c r="BB490" s="6"/>
      <c r="BC490" s="6"/>
      <c r="BD490" s="6"/>
      <c r="BE490" s="6"/>
      <c r="BF490" s="6"/>
      <c r="BG490" s="6"/>
      <c r="BH490" s="6"/>
      <c r="BI490" s="6"/>
      <c r="BJ490" s="6"/>
      <c r="BK490" s="7"/>
      <c r="BL490" s="48"/>
      <c r="BM490" s="48"/>
      <c r="BN490" s="48"/>
    </row>
    <row r="491" spans="4:66"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  <c r="AA491" s="6"/>
      <c r="AB491" s="6"/>
      <c r="AC491" s="6"/>
      <c r="AD491" s="7"/>
      <c r="AE491" s="48"/>
      <c r="AF491" s="48"/>
      <c r="AG491" s="48"/>
      <c r="AK491" s="6"/>
      <c r="AL491" s="6"/>
      <c r="AM491" s="6"/>
      <c r="AN491" s="6"/>
      <c r="AO491" s="6"/>
      <c r="AP491" s="6"/>
      <c r="AQ491" s="6"/>
      <c r="AR491" s="6"/>
      <c r="AS491" s="6"/>
      <c r="AT491" s="6"/>
      <c r="AU491" s="6"/>
      <c r="AV491" s="6"/>
      <c r="AW491" s="6"/>
      <c r="AX491" s="6"/>
      <c r="AY491" s="6"/>
      <c r="AZ491" s="6"/>
      <c r="BA491" s="6"/>
      <c r="BB491" s="6"/>
      <c r="BC491" s="6"/>
      <c r="BD491" s="6"/>
      <c r="BE491" s="6"/>
      <c r="BF491" s="6"/>
      <c r="BG491" s="6"/>
      <c r="BH491" s="6"/>
      <c r="BI491" s="6"/>
      <c r="BJ491" s="6"/>
      <c r="BK491" s="7"/>
      <c r="BL491" s="48"/>
      <c r="BM491" s="48"/>
      <c r="BN491" s="48"/>
    </row>
    <row r="492" spans="4:66"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  <c r="AA492" s="6"/>
      <c r="AB492" s="6"/>
      <c r="AC492" s="6"/>
      <c r="AD492" s="7"/>
      <c r="AE492" s="48"/>
      <c r="AF492" s="48"/>
      <c r="AG492" s="48"/>
      <c r="AK492" s="6"/>
      <c r="AL492" s="6"/>
      <c r="AM492" s="6"/>
      <c r="AN492" s="6"/>
      <c r="AO492" s="6"/>
      <c r="AP492" s="6"/>
      <c r="AQ492" s="6"/>
      <c r="AR492" s="6"/>
      <c r="AS492" s="6"/>
      <c r="AT492" s="6"/>
      <c r="AU492" s="6"/>
      <c r="AV492" s="6"/>
      <c r="AW492" s="6"/>
      <c r="AX492" s="6"/>
      <c r="AY492" s="6"/>
      <c r="AZ492" s="6"/>
      <c r="BA492" s="6"/>
      <c r="BB492" s="6"/>
      <c r="BC492" s="6"/>
      <c r="BD492" s="6"/>
      <c r="BE492" s="6"/>
      <c r="BF492" s="6"/>
      <c r="BG492" s="6"/>
      <c r="BH492" s="6"/>
      <c r="BI492" s="6"/>
      <c r="BJ492" s="6"/>
      <c r="BK492" s="7"/>
      <c r="BL492" s="48"/>
      <c r="BM492" s="48"/>
      <c r="BN492" s="48"/>
    </row>
    <row r="493" spans="4:66"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  <c r="AA493" s="6"/>
      <c r="AB493" s="6"/>
      <c r="AC493" s="6"/>
      <c r="AD493" s="7"/>
      <c r="AE493" s="48"/>
      <c r="AF493" s="48"/>
      <c r="AG493" s="48"/>
      <c r="AK493" s="6"/>
      <c r="AL493" s="6"/>
      <c r="AM493" s="6"/>
      <c r="AN493" s="6"/>
      <c r="AO493" s="6"/>
      <c r="AP493" s="6"/>
      <c r="AQ493" s="6"/>
      <c r="AR493" s="6"/>
      <c r="AS493" s="6"/>
      <c r="AT493" s="6"/>
      <c r="AU493" s="6"/>
      <c r="AV493" s="6"/>
      <c r="AW493" s="6"/>
      <c r="AX493" s="6"/>
      <c r="AY493" s="6"/>
      <c r="AZ493" s="6"/>
      <c r="BA493" s="6"/>
      <c r="BB493" s="6"/>
      <c r="BC493" s="6"/>
      <c r="BD493" s="6"/>
      <c r="BE493" s="6"/>
      <c r="BF493" s="6"/>
      <c r="BG493" s="6"/>
      <c r="BH493" s="6"/>
      <c r="BI493" s="6"/>
      <c r="BJ493" s="6"/>
      <c r="BK493" s="7"/>
      <c r="BL493" s="48"/>
      <c r="BM493" s="48"/>
      <c r="BN493" s="48"/>
    </row>
    <row r="494" spans="4:66"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  <c r="AA494" s="6"/>
      <c r="AB494" s="6"/>
      <c r="AC494" s="6"/>
      <c r="AD494" s="7"/>
      <c r="AE494" s="48"/>
      <c r="AF494" s="48"/>
      <c r="AG494" s="48"/>
      <c r="AK494" s="6"/>
      <c r="AL494" s="6"/>
      <c r="AM494" s="6"/>
      <c r="AN494" s="6"/>
      <c r="AO494" s="6"/>
      <c r="AP494" s="6"/>
      <c r="AQ494" s="6"/>
      <c r="AR494" s="6"/>
      <c r="AS494" s="6"/>
      <c r="AT494" s="6"/>
      <c r="AU494" s="6"/>
      <c r="AV494" s="6"/>
      <c r="AW494" s="6"/>
      <c r="AX494" s="6"/>
      <c r="AY494" s="6"/>
      <c r="AZ494" s="6"/>
      <c r="BA494" s="6"/>
      <c r="BB494" s="6"/>
      <c r="BC494" s="6"/>
      <c r="BD494" s="6"/>
      <c r="BE494" s="6"/>
      <c r="BF494" s="6"/>
      <c r="BG494" s="6"/>
      <c r="BH494" s="6"/>
      <c r="BI494" s="6"/>
      <c r="BJ494" s="6"/>
      <c r="BK494" s="7"/>
      <c r="BL494" s="48"/>
      <c r="BM494" s="48"/>
      <c r="BN494" s="48"/>
    </row>
    <row r="495" spans="4:66"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  <c r="AA495" s="6"/>
      <c r="AB495" s="6"/>
      <c r="AC495" s="6"/>
      <c r="AD495" s="7"/>
      <c r="AE495" s="48"/>
      <c r="AF495" s="48"/>
      <c r="AG495" s="48"/>
      <c r="AK495" s="6"/>
      <c r="AL495" s="6"/>
      <c r="AM495" s="6"/>
      <c r="AN495" s="6"/>
      <c r="AO495" s="6"/>
      <c r="AP495" s="6"/>
      <c r="AQ495" s="6"/>
      <c r="AR495" s="6"/>
      <c r="AS495" s="6"/>
      <c r="AT495" s="6"/>
      <c r="AU495" s="6"/>
      <c r="AV495" s="6"/>
      <c r="AW495" s="6"/>
      <c r="AX495" s="6"/>
      <c r="AY495" s="6"/>
      <c r="AZ495" s="6"/>
      <c r="BA495" s="6"/>
      <c r="BB495" s="6"/>
      <c r="BC495" s="6"/>
      <c r="BD495" s="6"/>
      <c r="BE495" s="6"/>
      <c r="BF495" s="6"/>
      <c r="BG495" s="6"/>
      <c r="BH495" s="6"/>
      <c r="BI495" s="6"/>
      <c r="BJ495" s="6"/>
      <c r="BK495" s="7"/>
      <c r="BL495" s="48"/>
      <c r="BM495" s="48"/>
      <c r="BN495" s="48"/>
    </row>
    <row r="496" spans="4:66"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  <c r="AA496" s="6"/>
      <c r="AB496" s="6"/>
      <c r="AC496" s="6"/>
      <c r="AD496" s="7"/>
      <c r="AE496" s="48"/>
      <c r="AF496" s="48"/>
      <c r="AG496" s="48"/>
      <c r="AK496" s="6"/>
      <c r="AL496" s="6"/>
      <c r="AM496" s="6"/>
      <c r="AN496" s="6"/>
      <c r="AO496" s="6"/>
      <c r="AP496" s="6"/>
      <c r="AQ496" s="6"/>
      <c r="AR496" s="6"/>
      <c r="AS496" s="6"/>
      <c r="AT496" s="6"/>
      <c r="AU496" s="6"/>
      <c r="AV496" s="6"/>
      <c r="AW496" s="6"/>
      <c r="AX496" s="6"/>
      <c r="AY496" s="6"/>
      <c r="AZ496" s="6"/>
      <c r="BA496" s="6"/>
      <c r="BB496" s="6"/>
      <c r="BC496" s="6"/>
      <c r="BD496" s="6"/>
      <c r="BE496" s="6"/>
      <c r="BF496" s="6"/>
      <c r="BG496" s="6"/>
      <c r="BH496" s="6"/>
      <c r="BI496" s="6"/>
      <c r="BJ496" s="6"/>
      <c r="BK496" s="7"/>
      <c r="BL496" s="48"/>
      <c r="BM496" s="48"/>
      <c r="BN496" s="48"/>
    </row>
    <row r="497" spans="4:66"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  <c r="AA497" s="6"/>
      <c r="AB497" s="6"/>
      <c r="AC497" s="6"/>
      <c r="AD497" s="7"/>
      <c r="AE497" s="48"/>
      <c r="AF497" s="48"/>
      <c r="AG497" s="48"/>
      <c r="AK497" s="6"/>
      <c r="AL497" s="6"/>
      <c r="AM497" s="6"/>
      <c r="AN497" s="6"/>
      <c r="AO497" s="6"/>
      <c r="AP497" s="6"/>
      <c r="AQ497" s="6"/>
      <c r="AR497" s="6"/>
      <c r="AS497" s="6"/>
      <c r="AT497" s="6"/>
      <c r="AU497" s="6"/>
      <c r="AV497" s="6"/>
      <c r="AW497" s="6"/>
      <c r="AX497" s="6"/>
      <c r="AY497" s="6"/>
      <c r="AZ497" s="6"/>
      <c r="BA497" s="6"/>
      <c r="BB497" s="6"/>
      <c r="BC497" s="6"/>
      <c r="BD497" s="6"/>
      <c r="BE497" s="6"/>
      <c r="BF497" s="6"/>
      <c r="BG497" s="6"/>
      <c r="BH497" s="6"/>
      <c r="BI497" s="6"/>
      <c r="BJ497" s="6"/>
      <c r="BK497" s="7"/>
      <c r="BL497" s="48"/>
      <c r="BM497" s="48"/>
      <c r="BN497" s="48"/>
    </row>
    <row r="498" spans="4:66"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  <c r="AA498" s="6"/>
      <c r="AB498" s="6"/>
      <c r="AC498" s="6"/>
      <c r="AD498" s="7"/>
      <c r="AE498" s="48"/>
      <c r="AF498" s="48"/>
      <c r="AG498" s="48"/>
      <c r="AK498" s="6"/>
      <c r="AL498" s="6"/>
      <c r="AM498" s="6"/>
      <c r="AN498" s="6"/>
      <c r="AO498" s="6"/>
      <c r="AP498" s="6"/>
      <c r="AQ498" s="6"/>
      <c r="AR498" s="6"/>
      <c r="AS498" s="6"/>
      <c r="AT498" s="6"/>
      <c r="AU498" s="6"/>
      <c r="AV498" s="6"/>
      <c r="AW498" s="6"/>
      <c r="AX498" s="6"/>
      <c r="AY498" s="6"/>
      <c r="AZ498" s="6"/>
      <c r="BA498" s="6"/>
      <c r="BB498" s="6"/>
      <c r="BC498" s="6"/>
      <c r="BD498" s="6"/>
      <c r="BE498" s="6"/>
      <c r="BF498" s="6"/>
      <c r="BG498" s="6"/>
      <c r="BH498" s="6"/>
      <c r="BI498" s="6"/>
      <c r="BJ498" s="6"/>
      <c r="BK498" s="7"/>
      <c r="BL498" s="48"/>
      <c r="BM498" s="48"/>
      <c r="BN498" s="48"/>
    </row>
    <row r="499" spans="4:66"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  <c r="AA499" s="6"/>
      <c r="AB499" s="6"/>
      <c r="AC499" s="6"/>
      <c r="AD499" s="7"/>
      <c r="AE499" s="48"/>
      <c r="AF499" s="48"/>
      <c r="AG499" s="48"/>
      <c r="AK499" s="6"/>
      <c r="AL499" s="6"/>
      <c r="AM499" s="6"/>
      <c r="AN499" s="6"/>
      <c r="AO499" s="6"/>
      <c r="AP499" s="6"/>
      <c r="AQ499" s="6"/>
      <c r="AR499" s="6"/>
      <c r="AS499" s="6"/>
      <c r="AT499" s="6"/>
      <c r="AU499" s="6"/>
      <c r="AV499" s="6"/>
      <c r="AW499" s="6"/>
      <c r="AX499" s="6"/>
      <c r="AY499" s="6"/>
      <c r="AZ499" s="6"/>
      <c r="BA499" s="6"/>
      <c r="BB499" s="6"/>
      <c r="BC499" s="6"/>
      <c r="BD499" s="6"/>
      <c r="BE499" s="6"/>
      <c r="BF499" s="6"/>
      <c r="BG499" s="6"/>
      <c r="BH499" s="6"/>
      <c r="BI499" s="6"/>
      <c r="BJ499" s="6"/>
      <c r="BK499" s="7"/>
      <c r="BL499" s="48"/>
      <c r="BM499" s="48"/>
      <c r="BN499" s="48"/>
    </row>
    <row r="500" spans="4:66"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  <c r="AA500" s="6"/>
      <c r="AB500" s="6"/>
      <c r="AC500" s="6"/>
      <c r="AD500" s="7"/>
      <c r="AE500" s="48"/>
      <c r="AF500" s="48"/>
      <c r="AG500" s="48"/>
      <c r="AK500" s="6"/>
      <c r="AL500" s="6"/>
      <c r="AM500" s="6"/>
      <c r="AN500" s="6"/>
      <c r="AO500" s="6"/>
      <c r="AP500" s="6"/>
      <c r="AQ500" s="6"/>
      <c r="AR500" s="6"/>
      <c r="AS500" s="6"/>
      <c r="AT500" s="6"/>
      <c r="AU500" s="6"/>
      <c r="AV500" s="6"/>
      <c r="AW500" s="6"/>
      <c r="AX500" s="6"/>
      <c r="AY500" s="6"/>
      <c r="AZ500" s="6"/>
      <c r="BA500" s="6"/>
      <c r="BB500" s="6"/>
      <c r="BC500" s="6"/>
      <c r="BD500" s="6"/>
      <c r="BE500" s="6"/>
      <c r="BF500" s="6"/>
      <c r="BG500" s="6"/>
      <c r="BH500" s="6"/>
      <c r="BI500" s="6"/>
      <c r="BJ500" s="6"/>
      <c r="BK500" s="7"/>
      <c r="BL500" s="48"/>
      <c r="BM500" s="48"/>
      <c r="BN500" s="48"/>
    </row>
    <row r="501" spans="4:66"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  <c r="AA501" s="6"/>
      <c r="AB501" s="6"/>
      <c r="AC501" s="6"/>
      <c r="AD501" s="7"/>
      <c r="AE501" s="48"/>
      <c r="AF501" s="48"/>
      <c r="AG501" s="48"/>
      <c r="AK501" s="6"/>
      <c r="AL501" s="6"/>
      <c r="AM501" s="6"/>
      <c r="AN501" s="6"/>
      <c r="AO501" s="6"/>
      <c r="AP501" s="6"/>
      <c r="AQ501" s="6"/>
      <c r="AR501" s="6"/>
      <c r="AS501" s="6"/>
      <c r="AT501" s="6"/>
      <c r="AU501" s="6"/>
      <c r="AV501" s="6"/>
      <c r="AW501" s="6"/>
      <c r="AX501" s="6"/>
      <c r="AY501" s="6"/>
      <c r="AZ501" s="6"/>
      <c r="BA501" s="6"/>
      <c r="BB501" s="6"/>
      <c r="BC501" s="6"/>
      <c r="BD501" s="6"/>
      <c r="BE501" s="6"/>
      <c r="BF501" s="6"/>
      <c r="BG501" s="6"/>
      <c r="BH501" s="6"/>
      <c r="BI501" s="6"/>
      <c r="BJ501" s="6"/>
      <c r="BK501" s="7"/>
      <c r="BL501" s="48"/>
      <c r="BM501" s="48"/>
      <c r="BN501" s="48"/>
    </row>
    <row r="502" spans="4:66"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  <c r="AA502" s="6"/>
      <c r="AB502" s="6"/>
      <c r="AC502" s="6"/>
      <c r="AD502" s="7"/>
      <c r="AE502" s="48"/>
      <c r="AF502" s="48"/>
      <c r="AG502" s="48"/>
      <c r="AK502" s="6"/>
      <c r="AL502" s="6"/>
      <c r="AM502" s="6"/>
      <c r="AN502" s="6"/>
      <c r="AO502" s="6"/>
      <c r="AP502" s="6"/>
      <c r="AQ502" s="6"/>
      <c r="AR502" s="6"/>
      <c r="AS502" s="6"/>
      <c r="AT502" s="6"/>
      <c r="AU502" s="6"/>
      <c r="AV502" s="6"/>
      <c r="AW502" s="6"/>
      <c r="AX502" s="6"/>
      <c r="AY502" s="6"/>
      <c r="AZ502" s="6"/>
      <c r="BA502" s="6"/>
      <c r="BB502" s="6"/>
      <c r="BC502" s="6"/>
      <c r="BD502" s="6"/>
      <c r="BE502" s="6"/>
      <c r="BF502" s="6"/>
      <c r="BG502" s="6"/>
      <c r="BH502" s="6"/>
      <c r="BI502" s="6"/>
      <c r="BJ502" s="6"/>
      <c r="BK502" s="7"/>
      <c r="BL502" s="48"/>
      <c r="BM502" s="48"/>
      <c r="BN502" s="48"/>
    </row>
    <row r="503" spans="4:66"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  <c r="AA503" s="6"/>
      <c r="AB503" s="6"/>
      <c r="AC503" s="6"/>
      <c r="AD503" s="7"/>
      <c r="AE503" s="48"/>
      <c r="AF503" s="48"/>
      <c r="AG503" s="48"/>
      <c r="AK503" s="6"/>
      <c r="AL503" s="6"/>
      <c r="AM503" s="6"/>
      <c r="AN503" s="6"/>
      <c r="AO503" s="6"/>
      <c r="AP503" s="6"/>
      <c r="AQ503" s="6"/>
      <c r="AR503" s="6"/>
      <c r="AS503" s="6"/>
      <c r="AT503" s="6"/>
      <c r="AU503" s="6"/>
      <c r="AV503" s="6"/>
      <c r="AW503" s="6"/>
      <c r="AX503" s="6"/>
      <c r="AY503" s="6"/>
      <c r="AZ503" s="6"/>
      <c r="BA503" s="6"/>
      <c r="BB503" s="6"/>
      <c r="BC503" s="6"/>
      <c r="BD503" s="6"/>
      <c r="BE503" s="6"/>
      <c r="BF503" s="6"/>
      <c r="BG503" s="6"/>
      <c r="BH503" s="6"/>
      <c r="BI503" s="6"/>
      <c r="BJ503" s="6"/>
      <c r="BK503" s="7"/>
      <c r="BL503" s="48"/>
      <c r="BM503" s="48"/>
      <c r="BN503" s="48"/>
    </row>
    <row r="504" spans="4:66"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  <c r="AA504" s="6"/>
      <c r="AB504" s="6"/>
      <c r="AC504" s="6"/>
      <c r="AD504" s="7"/>
      <c r="AE504" s="48"/>
      <c r="AF504" s="48"/>
      <c r="AG504" s="48"/>
      <c r="AK504" s="6"/>
      <c r="AL504" s="6"/>
      <c r="AM504" s="6"/>
      <c r="AN504" s="6"/>
      <c r="AO504" s="6"/>
      <c r="AP504" s="6"/>
      <c r="AQ504" s="6"/>
      <c r="AR504" s="6"/>
      <c r="AS504" s="6"/>
      <c r="AT504" s="6"/>
      <c r="AU504" s="6"/>
      <c r="AV504" s="6"/>
      <c r="AW504" s="6"/>
      <c r="AX504" s="6"/>
      <c r="AY504" s="6"/>
      <c r="AZ504" s="6"/>
      <c r="BA504" s="6"/>
      <c r="BB504" s="6"/>
      <c r="BC504" s="6"/>
      <c r="BD504" s="6"/>
      <c r="BE504" s="6"/>
      <c r="BF504" s="6"/>
      <c r="BG504" s="6"/>
      <c r="BH504" s="6"/>
      <c r="BI504" s="6"/>
      <c r="BJ504" s="6"/>
      <c r="BK504" s="7"/>
      <c r="BL504" s="48"/>
      <c r="BM504" s="48"/>
      <c r="BN504" s="48"/>
    </row>
    <row r="505" spans="4:66"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  <c r="AA505" s="6"/>
      <c r="AB505" s="6"/>
      <c r="AC505" s="6"/>
      <c r="AD505" s="7"/>
      <c r="AE505" s="48"/>
      <c r="AF505" s="48"/>
      <c r="AG505" s="48"/>
      <c r="AK505" s="6"/>
      <c r="AL505" s="6"/>
      <c r="AM505" s="6"/>
      <c r="AN505" s="6"/>
      <c r="AO505" s="6"/>
      <c r="AP505" s="6"/>
      <c r="AQ505" s="6"/>
      <c r="AR505" s="6"/>
      <c r="AS505" s="6"/>
      <c r="AT505" s="6"/>
      <c r="AU505" s="6"/>
      <c r="AV505" s="6"/>
      <c r="AW505" s="6"/>
      <c r="AX505" s="6"/>
      <c r="AY505" s="6"/>
      <c r="AZ505" s="6"/>
      <c r="BA505" s="6"/>
      <c r="BB505" s="6"/>
      <c r="BC505" s="6"/>
      <c r="BD505" s="6"/>
      <c r="BE505" s="6"/>
      <c r="BF505" s="6"/>
      <c r="BG505" s="6"/>
      <c r="BH505" s="6"/>
      <c r="BI505" s="6"/>
      <c r="BJ505" s="6"/>
      <c r="BK505" s="7"/>
      <c r="BL505" s="48"/>
      <c r="BM505" s="48"/>
      <c r="BN505" s="48"/>
    </row>
    <row r="506" spans="4:66"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  <c r="AA506" s="6"/>
      <c r="AB506" s="6"/>
      <c r="AC506" s="6"/>
      <c r="AD506" s="7"/>
      <c r="AE506" s="48"/>
      <c r="AF506" s="48"/>
      <c r="AG506" s="48"/>
      <c r="AK506" s="6"/>
      <c r="AL506" s="6"/>
      <c r="AM506" s="6"/>
      <c r="AN506" s="6"/>
      <c r="AO506" s="6"/>
      <c r="AP506" s="6"/>
      <c r="AQ506" s="6"/>
      <c r="AR506" s="6"/>
      <c r="AS506" s="6"/>
      <c r="AT506" s="6"/>
      <c r="AU506" s="6"/>
      <c r="AV506" s="6"/>
      <c r="AW506" s="6"/>
      <c r="AX506" s="6"/>
      <c r="AY506" s="6"/>
      <c r="AZ506" s="6"/>
      <c r="BA506" s="6"/>
      <c r="BB506" s="6"/>
      <c r="BC506" s="6"/>
      <c r="BD506" s="6"/>
      <c r="BE506" s="6"/>
      <c r="BF506" s="6"/>
      <c r="BG506" s="6"/>
      <c r="BH506" s="6"/>
      <c r="BI506" s="6"/>
      <c r="BJ506" s="6"/>
      <c r="BK506" s="7"/>
      <c r="BL506" s="48"/>
      <c r="BM506" s="48"/>
      <c r="BN506" s="48"/>
    </row>
    <row r="507" spans="4:66"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  <c r="AA507" s="6"/>
      <c r="AB507" s="6"/>
      <c r="AC507" s="6"/>
      <c r="AD507" s="7"/>
      <c r="AE507" s="48"/>
      <c r="AF507" s="48"/>
      <c r="AG507" s="48"/>
      <c r="AK507" s="6"/>
      <c r="AL507" s="6"/>
      <c r="AM507" s="6"/>
      <c r="AN507" s="6"/>
      <c r="AO507" s="6"/>
      <c r="AP507" s="6"/>
      <c r="AQ507" s="6"/>
      <c r="AR507" s="6"/>
      <c r="AS507" s="6"/>
      <c r="AT507" s="6"/>
      <c r="AU507" s="6"/>
      <c r="AV507" s="6"/>
      <c r="AW507" s="6"/>
      <c r="AX507" s="6"/>
      <c r="AY507" s="6"/>
      <c r="AZ507" s="6"/>
      <c r="BA507" s="6"/>
      <c r="BB507" s="6"/>
      <c r="BC507" s="6"/>
      <c r="BD507" s="6"/>
      <c r="BE507" s="6"/>
      <c r="BF507" s="6"/>
      <c r="BG507" s="6"/>
      <c r="BH507" s="6"/>
      <c r="BI507" s="6"/>
      <c r="BJ507" s="6"/>
      <c r="BK507" s="7"/>
      <c r="BL507" s="48"/>
      <c r="BM507" s="48"/>
      <c r="BN507" s="48"/>
    </row>
    <row r="508" spans="4:66"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  <c r="AA508" s="6"/>
      <c r="AB508" s="6"/>
      <c r="AC508" s="6"/>
      <c r="AD508" s="7"/>
      <c r="AE508" s="48"/>
      <c r="AF508" s="48"/>
      <c r="AG508" s="48"/>
      <c r="AK508" s="6"/>
      <c r="AL508" s="6"/>
      <c r="AM508" s="6"/>
      <c r="AN508" s="6"/>
      <c r="AO508" s="6"/>
      <c r="AP508" s="6"/>
      <c r="AQ508" s="6"/>
      <c r="AR508" s="6"/>
      <c r="AS508" s="6"/>
      <c r="AT508" s="6"/>
      <c r="AU508" s="6"/>
      <c r="AV508" s="6"/>
      <c r="AW508" s="6"/>
      <c r="AX508" s="6"/>
      <c r="AY508" s="6"/>
      <c r="AZ508" s="6"/>
      <c r="BA508" s="6"/>
      <c r="BB508" s="6"/>
      <c r="BC508" s="6"/>
      <c r="BD508" s="6"/>
      <c r="BE508" s="6"/>
      <c r="BF508" s="6"/>
      <c r="BG508" s="6"/>
      <c r="BH508" s="6"/>
      <c r="BI508" s="6"/>
      <c r="BJ508" s="6"/>
      <c r="BK508" s="7"/>
      <c r="BL508" s="48"/>
      <c r="BM508" s="48"/>
      <c r="BN508" s="48"/>
    </row>
    <row r="509" spans="4:66"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  <c r="AA509" s="6"/>
      <c r="AB509" s="6"/>
      <c r="AC509" s="6"/>
      <c r="AD509" s="7"/>
      <c r="AE509" s="48"/>
      <c r="AF509" s="48"/>
      <c r="AG509" s="48"/>
      <c r="AK509" s="6"/>
      <c r="AL509" s="6"/>
      <c r="AM509" s="6"/>
      <c r="AN509" s="6"/>
      <c r="AO509" s="6"/>
      <c r="AP509" s="6"/>
      <c r="AQ509" s="6"/>
      <c r="AR509" s="6"/>
      <c r="AS509" s="6"/>
      <c r="AT509" s="6"/>
      <c r="AU509" s="6"/>
      <c r="AV509" s="6"/>
      <c r="AW509" s="6"/>
      <c r="AX509" s="6"/>
      <c r="AY509" s="6"/>
      <c r="AZ509" s="6"/>
      <c r="BA509" s="6"/>
      <c r="BB509" s="6"/>
      <c r="BC509" s="6"/>
      <c r="BD509" s="6"/>
      <c r="BE509" s="6"/>
      <c r="BF509" s="6"/>
      <c r="BG509" s="6"/>
      <c r="BH509" s="6"/>
      <c r="BI509" s="6"/>
      <c r="BJ509" s="6"/>
      <c r="BK509" s="7"/>
      <c r="BL509" s="48"/>
      <c r="BM509" s="48"/>
      <c r="BN509" s="48"/>
    </row>
    <row r="510" spans="4:66"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  <c r="AA510" s="6"/>
      <c r="AB510" s="6"/>
      <c r="AC510" s="6"/>
      <c r="AD510" s="7"/>
      <c r="AE510" s="48"/>
      <c r="AF510" s="48"/>
      <c r="AG510" s="48"/>
      <c r="AK510" s="6"/>
      <c r="AL510" s="6"/>
      <c r="AM510" s="6"/>
      <c r="AN510" s="6"/>
      <c r="AO510" s="6"/>
      <c r="AP510" s="6"/>
      <c r="AQ510" s="6"/>
      <c r="AR510" s="6"/>
      <c r="AS510" s="6"/>
      <c r="AT510" s="6"/>
      <c r="AU510" s="6"/>
      <c r="AV510" s="6"/>
      <c r="AW510" s="6"/>
      <c r="AX510" s="6"/>
      <c r="AY510" s="6"/>
      <c r="AZ510" s="6"/>
      <c r="BA510" s="6"/>
      <c r="BB510" s="6"/>
      <c r="BC510" s="6"/>
      <c r="BD510" s="6"/>
      <c r="BE510" s="6"/>
      <c r="BF510" s="6"/>
      <c r="BG510" s="6"/>
      <c r="BH510" s="6"/>
      <c r="BI510" s="6"/>
      <c r="BJ510" s="6"/>
      <c r="BK510" s="7"/>
      <c r="BL510" s="48"/>
      <c r="BM510" s="48"/>
      <c r="BN510" s="48"/>
    </row>
    <row r="511" spans="4:66"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  <c r="AA511" s="6"/>
      <c r="AB511" s="6"/>
      <c r="AC511" s="6"/>
      <c r="AD511" s="7"/>
      <c r="AE511" s="48"/>
      <c r="AF511" s="48"/>
      <c r="AG511" s="48"/>
      <c r="AK511" s="6"/>
      <c r="AL511" s="6"/>
      <c r="AM511" s="6"/>
      <c r="AN511" s="6"/>
      <c r="AO511" s="6"/>
      <c r="AP511" s="6"/>
      <c r="AQ511" s="6"/>
      <c r="AR511" s="6"/>
      <c r="AS511" s="6"/>
      <c r="AT511" s="6"/>
      <c r="AU511" s="6"/>
      <c r="AV511" s="6"/>
      <c r="AW511" s="6"/>
      <c r="AX511" s="6"/>
      <c r="AY511" s="6"/>
      <c r="AZ511" s="6"/>
      <c r="BA511" s="6"/>
      <c r="BB511" s="6"/>
      <c r="BC511" s="6"/>
      <c r="BD511" s="6"/>
      <c r="BE511" s="6"/>
      <c r="BF511" s="6"/>
      <c r="BG511" s="6"/>
      <c r="BH511" s="6"/>
      <c r="BI511" s="6"/>
      <c r="BJ511" s="6"/>
      <c r="BK511" s="7"/>
      <c r="BL511" s="48"/>
      <c r="BM511" s="48"/>
      <c r="BN511" s="48"/>
    </row>
    <row r="512" spans="4:66"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  <c r="AA512" s="6"/>
      <c r="AB512" s="6"/>
      <c r="AC512" s="6"/>
      <c r="AD512" s="7"/>
      <c r="AE512" s="48"/>
      <c r="AF512" s="48"/>
      <c r="AG512" s="48"/>
      <c r="AK512" s="6"/>
      <c r="AL512" s="6"/>
      <c r="AM512" s="6"/>
      <c r="AN512" s="6"/>
      <c r="AO512" s="6"/>
      <c r="AP512" s="6"/>
      <c r="AQ512" s="6"/>
      <c r="AR512" s="6"/>
      <c r="AS512" s="6"/>
      <c r="AT512" s="6"/>
      <c r="AU512" s="6"/>
      <c r="AV512" s="6"/>
      <c r="AW512" s="6"/>
      <c r="AX512" s="6"/>
      <c r="AY512" s="6"/>
      <c r="AZ512" s="6"/>
      <c r="BA512" s="6"/>
      <c r="BB512" s="6"/>
      <c r="BC512" s="6"/>
      <c r="BD512" s="6"/>
      <c r="BE512" s="6"/>
      <c r="BF512" s="6"/>
      <c r="BG512" s="6"/>
      <c r="BH512" s="6"/>
      <c r="BI512" s="6"/>
      <c r="BJ512" s="6"/>
      <c r="BK512" s="7"/>
      <c r="BL512" s="48"/>
      <c r="BM512" s="48"/>
      <c r="BN512" s="48"/>
    </row>
    <row r="513" spans="4:66"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  <c r="AA513" s="6"/>
      <c r="AB513" s="6"/>
      <c r="AC513" s="6"/>
      <c r="AD513" s="7"/>
      <c r="AE513" s="48"/>
      <c r="AF513" s="48"/>
      <c r="AG513" s="48"/>
      <c r="AK513" s="6"/>
      <c r="AL513" s="6"/>
      <c r="AM513" s="6"/>
      <c r="AN513" s="6"/>
      <c r="AO513" s="6"/>
      <c r="AP513" s="6"/>
      <c r="AQ513" s="6"/>
      <c r="AR513" s="6"/>
      <c r="AS513" s="6"/>
      <c r="AT513" s="6"/>
      <c r="AU513" s="6"/>
      <c r="AV513" s="6"/>
      <c r="AW513" s="6"/>
      <c r="AX513" s="6"/>
      <c r="AY513" s="6"/>
      <c r="AZ513" s="6"/>
      <c r="BA513" s="6"/>
      <c r="BB513" s="6"/>
      <c r="BC513" s="6"/>
      <c r="BD513" s="6"/>
      <c r="BE513" s="6"/>
      <c r="BF513" s="6"/>
      <c r="BG513" s="6"/>
      <c r="BH513" s="6"/>
      <c r="BI513" s="6"/>
      <c r="BJ513" s="6"/>
      <c r="BK513" s="7"/>
      <c r="BL513" s="48"/>
      <c r="BM513" s="48"/>
      <c r="BN513" s="48"/>
    </row>
    <row r="514" spans="4:66"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  <c r="AA514" s="6"/>
      <c r="AB514" s="6"/>
      <c r="AC514" s="6"/>
      <c r="AD514" s="7"/>
      <c r="AE514" s="48"/>
      <c r="AF514" s="48"/>
      <c r="AG514" s="48"/>
      <c r="AK514" s="6"/>
      <c r="AL514" s="6"/>
      <c r="AM514" s="6"/>
      <c r="AN514" s="6"/>
      <c r="AO514" s="6"/>
      <c r="AP514" s="6"/>
      <c r="AQ514" s="6"/>
      <c r="AR514" s="6"/>
      <c r="AS514" s="6"/>
      <c r="AT514" s="6"/>
      <c r="AU514" s="6"/>
      <c r="AV514" s="6"/>
      <c r="AW514" s="6"/>
      <c r="AX514" s="6"/>
      <c r="AY514" s="6"/>
      <c r="AZ514" s="6"/>
      <c r="BA514" s="6"/>
      <c r="BB514" s="6"/>
      <c r="BC514" s="6"/>
      <c r="BD514" s="6"/>
      <c r="BE514" s="6"/>
      <c r="BF514" s="6"/>
      <c r="BG514" s="6"/>
      <c r="BH514" s="6"/>
      <c r="BI514" s="6"/>
      <c r="BJ514" s="6"/>
      <c r="BK514" s="7"/>
      <c r="BL514" s="48"/>
      <c r="BM514" s="48"/>
      <c r="BN514" s="48"/>
    </row>
    <row r="515" spans="4:66"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  <c r="AA515" s="6"/>
      <c r="AB515" s="6"/>
      <c r="AC515" s="6"/>
      <c r="AD515" s="7"/>
      <c r="AE515" s="48"/>
      <c r="AF515" s="48"/>
      <c r="AG515" s="48"/>
      <c r="AK515" s="6"/>
      <c r="AL515" s="6"/>
      <c r="AM515" s="6"/>
      <c r="AN515" s="6"/>
      <c r="AO515" s="6"/>
      <c r="AP515" s="6"/>
      <c r="AQ515" s="6"/>
      <c r="AR515" s="6"/>
      <c r="AS515" s="6"/>
      <c r="AT515" s="6"/>
      <c r="AU515" s="6"/>
      <c r="AV515" s="6"/>
      <c r="AW515" s="6"/>
      <c r="AX515" s="6"/>
      <c r="AY515" s="6"/>
      <c r="AZ515" s="6"/>
      <c r="BA515" s="6"/>
      <c r="BB515" s="6"/>
      <c r="BC515" s="6"/>
      <c r="BD515" s="6"/>
      <c r="BE515" s="6"/>
      <c r="BF515" s="6"/>
      <c r="BG515" s="6"/>
      <c r="BH515" s="6"/>
      <c r="BI515" s="6"/>
      <c r="BJ515" s="6"/>
      <c r="BK515" s="7"/>
      <c r="BL515" s="48"/>
      <c r="BM515" s="48"/>
      <c r="BN515" s="48"/>
    </row>
    <row r="516" spans="4:66"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  <c r="AA516" s="6"/>
      <c r="AB516" s="6"/>
      <c r="AC516" s="6"/>
      <c r="AD516" s="7"/>
      <c r="AE516" s="48"/>
      <c r="AF516" s="48"/>
      <c r="AG516" s="48"/>
      <c r="AK516" s="6"/>
      <c r="AL516" s="6"/>
      <c r="AM516" s="6"/>
      <c r="AN516" s="6"/>
      <c r="AO516" s="6"/>
      <c r="AP516" s="6"/>
      <c r="AQ516" s="6"/>
      <c r="AR516" s="6"/>
      <c r="AS516" s="6"/>
      <c r="AT516" s="6"/>
      <c r="AU516" s="6"/>
      <c r="AV516" s="6"/>
      <c r="AW516" s="6"/>
      <c r="AX516" s="6"/>
      <c r="AY516" s="6"/>
      <c r="AZ516" s="6"/>
      <c r="BA516" s="6"/>
      <c r="BB516" s="6"/>
      <c r="BC516" s="6"/>
      <c r="BD516" s="6"/>
      <c r="BE516" s="6"/>
      <c r="BF516" s="6"/>
      <c r="BG516" s="6"/>
      <c r="BH516" s="6"/>
      <c r="BI516" s="6"/>
      <c r="BJ516" s="6"/>
      <c r="BK516" s="7"/>
      <c r="BL516" s="48"/>
      <c r="BM516" s="48"/>
      <c r="BN516" s="48"/>
    </row>
    <row r="517" spans="4:66"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  <c r="AA517" s="6"/>
      <c r="AB517" s="6"/>
      <c r="AC517" s="6"/>
      <c r="AD517" s="7"/>
      <c r="AE517" s="48"/>
      <c r="AF517" s="48"/>
      <c r="AG517" s="48"/>
      <c r="AK517" s="6"/>
      <c r="AL517" s="6"/>
      <c r="AM517" s="6"/>
      <c r="AN517" s="6"/>
      <c r="AO517" s="6"/>
      <c r="AP517" s="6"/>
      <c r="AQ517" s="6"/>
      <c r="AR517" s="6"/>
      <c r="AS517" s="6"/>
      <c r="AT517" s="6"/>
      <c r="AU517" s="6"/>
      <c r="AV517" s="6"/>
      <c r="AW517" s="6"/>
      <c r="AX517" s="6"/>
      <c r="AY517" s="6"/>
      <c r="AZ517" s="6"/>
      <c r="BA517" s="6"/>
      <c r="BB517" s="6"/>
      <c r="BC517" s="6"/>
      <c r="BD517" s="6"/>
      <c r="BE517" s="6"/>
      <c r="BF517" s="6"/>
      <c r="BG517" s="6"/>
      <c r="BH517" s="6"/>
      <c r="BI517" s="6"/>
      <c r="BJ517" s="6"/>
      <c r="BK517" s="7"/>
      <c r="BL517" s="48"/>
      <c r="BM517" s="48"/>
      <c r="BN517" s="48"/>
    </row>
    <row r="518" spans="4:66"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  <c r="AA518" s="6"/>
      <c r="AB518" s="6"/>
      <c r="AC518" s="6"/>
      <c r="AD518" s="7"/>
      <c r="AE518" s="48"/>
      <c r="AF518" s="48"/>
      <c r="AG518" s="48"/>
      <c r="AK518" s="6"/>
      <c r="AL518" s="6"/>
      <c r="AM518" s="6"/>
      <c r="AN518" s="6"/>
      <c r="AO518" s="6"/>
      <c r="AP518" s="6"/>
      <c r="AQ518" s="6"/>
      <c r="AR518" s="6"/>
      <c r="AS518" s="6"/>
      <c r="AT518" s="6"/>
      <c r="AU518" s="6"/>
      <c r="AV518" s="6"/>
      <c r="AW518" s="6"/>
      <c r="AX518" s="6"/>
      <c r="AY518" s="6"/>
      <c r="AZ518" s="6"/>
      <c r="BA518" s="6"/>
      <c r="BB518" s="6"/>
      <c r="BC518" s="6"/>
      <c r="BD518" s="6"/>
      <c r="BE518" s="6"/>
      <c r="BF518" s="6"/>
      <c r="BG518" s="6"/>
      <c r="BH518" s="6"/>
      <c r="BI518" s="6"/>
      <c r="BJ518" s="6"/>
      <c r="BK518" s="7"/>
      <c r="BL518" s="48"/>
      <c r="BM518" s="48"/>
      <c r="BN518" s="48"/>
    </row>
    <row r="519" spans="4:66"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  <c r="AA519" s="6"/>
      <c r="AB519" s="6"/>
      <c r="AC519" s="6"/>
      <c r="AD519" s="7"/>
      <c r="AE519" s="48"/>
      <c r="AF519" s="48"/>
      <c r="AG519" s="48"/>
      <c r="AK519" s="6"/>
      <c r="AL519" s="6"/>
      <c r="AM519" s="6"/>
      <c r="AN519" s="6"/>
      <c r="AO519" s="6"/>
      <c r="AP519" s="6"/>
      <c r="AQ519" s="6"/>
      <c r="AR519" s="6"/>
      <c r="AS519" s="6"/>
      <c r="AT519" s="6"/>
      <c r="AU519" s="6"/>
      <c r="AV519" s="6"/>
      <c r="AW519" s="6"/>
      <c r="AX519" s="6"/>
      <c r="AY519" s="6"/>
      <c r="AZ519" s="6"/>
      <c r="BA519" s="6"/>
      <c r="BB519" s="6"/>
      <c r="BC519" s="6"/>
      <c r="BD519" s="6"/>
      <c r="BE519" s="6"/>
      <c r="BF519" s="6"/>
      <c r="BG519" s="6"/>
      <c r="BH519" s="6"/>
      <c r="BI519" s="6"/>
      <c r="BJ519" s="6"/>
      <c r="BK519" s="7"/>
      <c r="BL519" s="48"/>
      <c r="BM519" s="48"/>
      <c r="BN519" s="48"/>
    </row>
    <row r="520" spans="4:66"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  <c r="AA520" s="6"/>
      <c r="AB520" s="6"/>
      <c r="AC520" s="6"/>
      <c r="AD520" s="7"/>
      <c r="AE520" s="48"/>
      <c r="AF520" s="48"/>
      <c r="AG520" s="48"/>
      <c r="AK520" s="6"/>
      <c r="AL520" s="6"/>
      <c r="AM520" s="6"/>
      <c r="AN520" s="6"/>
      <c r="AO520" s="6"/>
      <c r="AP520" s="6"/>
      <c r="AQ520" s="6"/>
      <c r="AR520" s="6"/>
      <c r="AS520" s="6"/>
      <c r="AT520" s="6"/>
      <c r="AU520" s="6"/>
      <c r="AV520" s="6"/>
      <c r="AW520" s="6"/>
      <c r="AX520" s="6"/>
      <c r="AY520" s="6"/>
      <c r="AZ520" s="6"/>
      <c r="BA520" s="6"/>
      <c r="BB520" s="6"/>
      <c r="BC520" s="6"/>
      <c r="BD520" s="6"/>
      <c r="BE520" s="6"/>
      <c r="BF520" s="6"/>
      <c r="BG520" s="6"/>
      <c r="BH520" s="6"/>
      <c r="BI520" s="6"/>
      <c r="BJ520" s="6"/>
      <c r="BK520" s="7"/>
      <c r="BL520" s="48"/>
      <c r="BM520" s="48"/>
      <c r="BN520" s="48"/>
    </row>
    <row r="521" spans="4:66"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  <c r="AA521" s="6"/>
      <c r="AB521" s="6"/>
      <c r="AC521" s="6"/>
      <c r="AD521" s="7"/>
      <c r="AE521" s="48"/>
      <c r="AF521" s="48"/>
      <c r="AG521" s="48"/>
      <c r="AK521" s="6"/>
      <c r="AL521" s="6"/>
      <c r="AM521" s="6"/>
      <c r="AN521" s="6"/>
      <c r="AO521" s="6"/>
      <c r="AP521" s="6"/>
      <c r="AQ521" s="6"/>
      <c r="AR521" s="6"/>
      <c r="AS521" s="6"/>
      <c r="AT521" s="6"/>
      <c r="AU521" s="6"/>
      <c r="AV521" s="6"/>
      <c r="AW521" s="6"/>
      <c r="AX521" s="6"/>
      <c r="AY521" s="6"/>
      <c r="AZ521" s="6"/>
      <c r="BA521" s="6"/>
      <c r="BB521" s="6"/>
      <c r="BC521" s="6"/>
      <c r="BD521" s="6"/>
      <c r="BE521" s="6"/>
      <c r="BF521" s="6"/>
      <c r="BG521" s="6"/>
      <c r="BH521" s="6"/>
      <c r="BI521" s="6"/>
      <c r="BJ521" s="6"/>
      <c r="BK521" s="7"/>
      <c r="BL521" s="48"/>
      <c r="BM521" s="48"/>
      <c r="BN521" s="48"/>
    </row>
    <row r="522" spans="4:66"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  <c r="AA522" s="6"/>
      <c r="AB522" s="6"/>
      <c r="AC522" s="6"/>
      <c r="AD522" s="7"/>
      <c r="AE522" s="48"/>
      <c r="AF522" s="48"/>
      <c r="AG522" s="48"/>
      <c r="AK522" s="6"/>
      <c r="AL522" s="6"/>
      <c r="AM522" s="6"/>
      <c r="AN522" s="6"/>
      <c r="AO522" s="6"/>
      <c r="AP522" s="6"/>
      <c r="AQ522" s="6"/>
      <c r="AR522" s="6"/>
      <c r="AS522" s="6"/>
      <c r="AT522" s="6"/>
      <c r="AU522" s="6"/>
      <c r="AV522" s="6"/>
      <c r="AW522" s="6"/>
      <c r="AX522" s="6"/>
      <c r="AY522" s="6"/>
      <c r="AZ522" s="6"/>
      <c r="BA522" s="6"/>
      <c r="BB522" s="6"/>
      <c r="BC522" s="6"/>
      <c r="BD522" s="6"/>
      <c r="BE522" s="6"/>
      <c r="BF522" s="6"/>
      <c r="BG522" s="6"/>
      <c r="BH522" s="6"/>
      <c r="BI522" s="6"/>
      <c r="BJ522" s="6"/>
      <c r="BK522" s="7"/>
      <c r="BL522" s="48"/>
      <c r="BM522" s="48"/>
      <c r="BN522" s="48"/>
    </row>
    <row r="523" spans="4:66"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  <c r="AA523" s="6"/>
      <c r="AB523" s="6"/>
      <c r="AC523" s="6"/>
      <c r="AD523" s="7"/>
      <c r="AE523" s="48"/>
      <c r="AF523" s="48"/>
      <c r="AG523" s="48"/>
      <c r="AK523" s="6"/>
      <c r="AL523" s="6"/>
      <c r="AM523" s="6"/>
      <c r="AN523" s="6"/>
      <c r="AO523" s="6"/>
      <c r="AP523" s="6"/>
      <c r="AQ523" s="6"/>
      <c r="AR523" s="6"/>
      <c r="AS523" s="6"/>
      <c r="AT523" s="6"/>
      <c r="AU523" s="6"/>
      <c r="AV523" s="6"/>
      <c r="AW523" s="6"/>
      <c r="AX523" s="6"/>
      <c r="AY523" s="6"/>
      <c r="AZ523" s="6"/>
      <c r="BA523" s="6"/>
      <c r="BB523" s="6"/>
      <c r="BC523" s="6"/>
      <c r="BD523" s="6"/>
      <c r="BE523" s="6"/>
      <c r="BF523" s="6"/>
      <c r="BG523" s="6"/>
      <c r="BH523" s="6"/>
      <c r="BI523" s="6"/>
      <c r="BJ523" s="6"/>
      <c r="BK523" s="7"/>
      <c r="BL523" s="48"/>
      <c r="BM523" s="48"/>
      <c r="BN523" s="48"/>
    </row>
    <row r="524" spans="4:66"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  <c r="AA524" s="6"/>
      <c r="AB524" s="6"/>
      <c r="AC524" s="6"/>
      <c r="AD524" s="7"/>
      <c r="AE524" s="48"/>
      <c r="AF524" s="48"/>
      <c r="AG524" s="48"/>
      <c r="AK524" s="6"/>
      <c r="AL524" s="6"/>
      <c r="AM524" s="6"/>
      <c r="AN524" s="6"/>
      <c r="AO524" s="6"/>
      <c r="AP524" s="6"/>
      <c r="AQ524" s="6"/>
      <c r="AR524" s="6"/>
      <c r="AS524" s="6"/>
      <c r="AT524" s="6"/>
      <c r="AU524" s="6"/>
      <c r="AV524" s="6"/>
      <c r="AW524" s="6"/>
      <c r="AX524" s="6"/>
      <c r="AY524" s="6"/>
      <c r="AZ524" s="6"/>
      <c r="BA524" s="6"/>
      <c r="BB524" s="6"/>
      <c r="BC524" s="6"/>
      <c r="BD524" s="6"/>
      <c r="BE524" s="6"/>
      <c r="BF524" s="6"/>
      <c r="BG524" s="6"/>
      <c r="BH524" s="6"/>
      <c r="BI524" s="6"/>
      <c r="BJ524" s="6"/>
      <c r="BK524" s="7"/>
      <c r="BL524" s="48"/>
      <c r="BM524" s="48"/>
      <c r="BN524" s="48"/>
    </row>
    <row r="525" spans="4:66"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  <c r="AA525" s="6"/>
      <c r="AB525" s="6"/>
      <c r="AC525" s="6"/>
      <c r="AD525" s="7"/>
      <c r="AE525" s="48"/>
      <c r="AF525" s="48"/>
      <c r="AG525" s="48"/>
      <c r="AK525" s="6"/>
      <c r="AL525" s="6"/>
      <c r="AM525" s="6"/>
      <c r="AN525" s="6"/>
      <c r="AO525" s="6"/>
      <c r="AP525" s="6"/>
      <c r="AQ525" s="6"/>
      <c r="AR525" s="6"/>
      <c r="AS525" s="6"/>
      <c r="AT525" s="6"/>
      <c r="AU525" s="6"/>
      <c r="AV525" s="6"/>
      <c r="AW525" s="6"/>
      <c r="AX525" s="6"/>
      <c r="AY525" s="6"/>
      <c r="AZ525" s="6"/>
      <c r="BA525" s="6"/>
      <c r="BB525" s="6"/>
      <c r="BC525" s="6"/>
      <c r="BD525" s="6"/>
      <c r="BE525" s="6"/>
      <c r="BF525" s="6"/>
      <c r="BG525" s="6"/>
      <c r="BH525" s="6"/>
      <c r="BI525" s="6"/>
      <c r="BJ525" s="6"/>
      <c r="BK525" s="7"/>
      <c r="BL525" s="48"/>
      <c r="BM525" s="48"/>
      <c r="BN525" s="48"/>
    </row>
    <row r="526" spans="4:66"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  <c r="AA526" s="6"/>
      <c r="AB526" s="6"/>
      <c r="AC526" s="6"/>
      <c r="AD526" s="7"/>
      <c r="AE526" s="48"/>
      <c r="AF526" s="48"/>
      <c r="AG526" s="48"/>
      <c r="AK526" s="6"/>
      <c r="AL526" s="6"/>
      <c r="AM526" s="6"/>
      <c r="AN526" s="6"/>
      <c r="AO526" s="6"/>
      <c r="AP526" s="6"/>
      <c r="AQ526" s="6"/>
      <c r="AR526" s="6"/>
      <c r="AS526" s="6"/>
      <c r="AT526" s="6"/>
      <c r="AU526" s="6"/>
      <c r="AV526" s="6"/>
      <c r="AW526" s="6"/>
      <c r="AX526" s="6"/>
      <c r="AY526" s="6"/>
      <c r="AZ526" s="6"/>
      <c r="BA526" s="6"/>
      <c r="BB526" s="6"/>
      <c r="BC526" s="6"/>
      <c r="BD526" s="6"/>
      <c r="BE526" s="6"/>
      <c r="BF526" s="6"/>
      <c r="BG526" s="6"/>
      <c r="BH526" s="6"/>
      <c r="BI526" s="6"/>
      <c r="BJ526" s="6"/>
      <c r="BK526" s="7"/>
      <c r="BL526" s="48"/>
      <c r="BM526" s="48"/>
      <c r="BN526" s="48"/>
    </row>
    <row r="527" spans="4:66"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  <c r="AA527" s="6"/>
      <c r="AB527" s="6"/>
      <c r="AC527" s="6"/>
      <c r="AD527" s="7"/>
      <c r="AE527" s="48"/>
      <c r="AF527" s="48"/>
      <c r="AG527" s="48"/>
      <c r="AK527" s="6"/>
      <c r="AL527" s="6"/>
      <c r="AM527" s="6"/>
      <c r="AN527" s="6"/>
      <c r="AO527" s="6"/>
      <c r="AP527" s="6"/>
      <c r="AQ527" s="6"/>
      <c r="AR527" s="6"/>
      <c r="AS527" s="6"/>
      <c r="AT527" s="6"/>
      <c r="AU527" s="6"/>
      <c r="AV527" s="6"/>
      <c r="AW527" s="6"/>
      <c r="AX527" s="6"/>
      <c r="AY527" s="6"/>
      <c r="AZ527" s="6"/>
      <c r="BA527" s="6"/>
      <c r="BB527" s="6"/>
      <c r="BC527" s="6"/>
      <c r="BD527" s="6"/>
      <c r="BE527" s="6"/>
      <c r="BF527" s="6"/>
      <c r="BG527" s="6"/>
      <c r="BH527" s="6"/>
      <c r="BI527" s="6"/>
      <c r="BJ527" s="6"/>
      <c r="BK527" s="7"/>
      <c r="BL527" s="48"/>
      <c r="BM527" s="48"/>
      <c r="BN527" s="48"/>
    </row>
    <row r="528" spans="4:66"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  <c r="AA528" s="6"/>
      <c r="AB528" s="6"/>
      <c r="AC528" s="6"/>
      <c r="AD528" s="7"/>
      <c r="AE528" s="48"/>
      <c r="AF528" s="48"/>
      <c r="AG528" s="48"/>
      <c r="AK528" s="6"/>
      <c r="AL528" s="6"/>
      <c r="AM528" s="6"/>
      <c r="AN528" s="6"/>
      <c r="AO528" s="6"/>
      <c r="AP528" s="6"/>
      <c r="AQ528" s="6"/>
      <c r="AR528" s="6"/>
      <c r="AS528" s="6"/>
      <c r="AT528" s="6"/>
      <c r="AU528" s="6"/>
      <c r="AV528" s="6"/>
      <c r="AW528" s="6"/>
      <c r="AX528" s="6"/>
      <c r="AY528" s="6"/>
      <c r="AZ528" s="6"/>
      <c r="BA528" s="6"/>
      <c r="BB528" s="6"/>
      <c r="BC528" s="6"/>
      <c r="BD528" s="6"/>
      <c r="BE528" s="6"/>
      <c r="BF528" s="6"/>
      <c r="BG528" s="6"/>
      <c r="BH528" s="6"/>
      <c r="BI528" s="6"/>
      <c r="BJ528" s="6"/>
      <c r="BK528" s="7"/>
      <c r="BL528" s="48"/>
      <c r="BM528" s="48"/>
      <c r="BN528" s="48"/>
    </row>
    <row r="529" spans="4:66"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  <c r="AA529" s="6"/>
      <c r="AB529" s="6"/>
      <c r="AC529" s="6"/>
      <c r="AD529" s="7"/>
      <c r="AE529" s="48"/>
      <c r="AF529" s="48"/>
      <c r="AG529" s="48"/>
      <c r="AK529" s="6"/>
      <c r="AL529" s="6"/>
      <c r="AM529" s="6"/>
      <c r="AN529" s="6"/>
      <c r="AO529" s="6"/>
      <c r="AP529" s="6"/>
      <c r="AQ529" s="6"/>
      <c r="AR529" s="6"/>
      <c r="AS529" s="6"/>
      <c r="AT529" s="6"/>
      <c r="AU529" s="6"/>
      <c r="AV529" s="6"/>
      <c r="AW529" s="6"/>
      <c r="AX529" s="6"/>
      <c r="AY529" s="6"/>
      <c r="AZ529" s="6"/>
      <c r="BA529" s="6"/>
      <c r="BB529" s="6"/>
      <c r="BC529" s="6"/>
      <c r="BD529" s="6"/>
      <c r="BE529" s="6"/>
      <c r="BF529" s="6"/>
      <c r="BG529" s="6"/>
      <c r="BH529" s="6"/>
      <c r="BI529" s="6"/>
      <c r="BJ529" s="6"/>
      <c r="BK529" s="7"/>
      <c r="BL529" s="48"/>
      <c r="BM529" s="48"/>
      <c r="BN529" s="48"/>
    </row>
    <row r="530" spans="4:66"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  <c r="AA530" s="6"/>
      <c r="AB530" s="6"/>
      <c r="AC530" s="6"/>
      <c r="AD530" s="7"/>
      <c r="AE530" s="48"/>
      <c r="AF530" s="48"/>
      <c r="AG530" s="48"/>
      <c r="AK530" s="6"/>
      <c r="AL530" s="6"/>
      <c r="AM530" s="6"/>
      <c r="AN530" s="6"/>
      <c r="AO530" s="6"/>
      <c r="AP530" s="6"/>
      <c r="AQ530" s="6"/>
      <c r="AR530" s="6"/>
      <c r="AS530" s="6"/>
      <c r="AT530" s="6"/>
      <c r="AU530" s="6"/>
      <c r="AV530" s="6"/>
      <c r="AW530" s="6"/>
      <c r="AX530" s="6"/>
      <c r="AY530" s="6"/>
      <c r="AZ530" s="6"/>
      <c r="BA530" s="6"/>
      <c r="BB530" s="6"/>
      <c r="BC530" s="6"/>
      <c r="BD530" s="6"/>
      <c r="BE530" s="6"/>
      <c r="BF530" s="6"/>
      <c r="BG530" s="6"/>
      <c r="BH530" s="6"/>
      <c r="BI530" s="6"/>
      <c r="BJ530" s="6"/>
      <c r="BK530" s="7"/>
      <c r="BL530" s="48"/>
      <c r="BM530" s="48"/>
      <c r="BN530" s="48"/>
    </row>
    <row r="531" spans="4:66"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  <c r="AA531" s="6"/>
      <c r="AB531" s="6"/>
      <c r="AC531" s="6"/>
      <c r="AD531" s="7"/>
      <c r="AE531" s="48"/>
      <c r="AF531" s="48"/>
      <c r="AG531" s="48"/>
      <c r="AK531" s="6"/>
      <c r="AL531" s="6"/>
      <c r="AM531" s="6"/>
      <c r="AN531" s="6"/>
      <c r="AO531" s="6"/>
      <c r="AP531" s="6"/>
      <c r="AQ531" s="6"/>
      <c r="AR531" s="6"/>
      <c r="AS531" s="6"/>
      <c r="AT531" s="6"/>
      <c r="AU531" s="6"/>
      <c r="AV531" s="6"/>
      <c r="AW531" s="6"/>
      <c r="AX531" s="6"/>
      <c r="AY531" s="6"/>
      <c r="AZ531" s="6"/>
      <c r="BA531" s="6"/>
      <c r="BB531" s="6"/>
      <c r="BC531" s="6"/>
      <c r="BD531" s="6"/>
      <c r="BE531" s="6"/>
      <c r="BF531" s="6"/>
      <c r="BG531" s="6"/>
      <c r="BH531" s="6"/>
      <c r="BI531" s="6"/>
      <c r="BJ531" s="6"/>
      <c r="BK531" s="7"/>
      <c r="BL531" s="48"/>
      <c r="BM531" s="48"/>
      <c r="BN531" s="48"/>
    </row>
    <row r="532" spans="4:66"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  <c r="AA532" s="6"/>
      <c r="AB532" s="6"/>
      <c r="AC532" s="6"/>
      <c r="AD532" s="7"/>
      <c r="AE532" s="48"/>
      <c r="AF532" s="48"/>
      <c r="AG532" s="48"/>
      <c r="AK532" s="6"/>
      <c r="AL532" s="6"/>
      <c r="AM532" s="6"/>
      <c r="AN532" s="6"/>
      <c r="AO532" s="6"/>
      <c r="AP532" s="6"/>
      <c r="AQ532" s="6"/>
      <c r="AR532" s="6"/>
      <c r="AS532" s="6"/>
      <c r="AT532" s="6"/>
      <c r="AU532" s="6"/>
      <c r="AV532" s="6"/>
      <c r="AW532" s="6"/>
      <c r="AX532" s="6"/>
      <c r="AY532" s="6"/>
      <c r="AZ532" s="6"/>
      <c r="BA532" s="6"/>
      <c r="BB532" s="6"/>
      <c r="BC532" s="6"/>
      <c r="BD532" s="6"/>
      <c r="BE532" s="6"/>
      <c r="BF532" s="6"/>
      <c r="BG532" s="6"/>
      <c r="BH532" s="6"/>
      <c r="BI532" s="6"/>
      <c r="BJ532" s="6"/>
      <c r="BK532" s="7"/>
      <c r="BL532" s="48"/>
      <c r="BM532" s="48"/>
      <c r="BN532" s="48"/>
    </row>
    <row r="533" spans="4:66"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  <c r="AA533" s="6"/>
      <c r="AB533" s="6"/>
      <c r="AC533" s="6"/>
      <c r="AD533" s="7"/>
      <c r="AE533" s="48"/>
      <c r="AF533" s="48"/>
      <c r="AG533" s="48"/>
      <c r="AK533" s="6"/>
      <c r="AL533" s="6"/>
      <c r="AM533" s="6"/>
      <c r="AN533" s="6"/>
      <c r="AO533" s="6"/>
      <c r="AP533" s="6"/>
      <c r="AQ533" s="6"/>
      <c r="AR533" s="6"/>
      <c r="AS533" s="6"/>
      <c r="AT533" s="6"/>
      <c r="AU533" s="6"/>
      <c r="AV533" s="6"/>
      <c r="AW533" s="6"/>
      <c r="AX533" s="6"/>
      <c r="AY533" s="6"/>
      <c r="AZ533" s="6"/>
      <c r="BA533" s="6"/>
      <c r="BB533" s="6"/>
      <c r="BC533" s="6"/>
      <c r="BD533" s="6"/>
      <c r="BE533" s="6"/>
      <c r="BF533" s="6"/>
      <c r="BG533" s="6"/>
      <c r="BH533" s="6"/>
      <c r="BI533" s="6"/>
      <c r="BJ533" s="6"/>
      <c r="BK533" s="7"/>
      <c r="BL533" s="48"/>
      <c r="BM533" s="48"/>
      <c r="BN533" s="48"/>
    </row>
    <row r="534" spans="4:66"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  <c r="AA534" s="6"/>
      <c r="AB534" s="6"/>
      <c r="AC534" s="6"/>
      <c r="AD534" s="7"/>
      <c r="AE534" s="48"/>
      <c r="AF534" s="48"/>
      <c r="AG534" s="48"/>
      <c r="AK534" s="6"/>
      <c r="AL534" s="6"/>
      <c r="AM534" s="6"/>
      <c r="AN534" s="6"/>
      <c r="AO534" s="6"/>
      <c r="AP534" s="6"/>
      <c r="AQ534" s="6"/>
      <c r="AR534" s="6"/>
      <c r="AS534" s="6"/>
      <c r="AT534" s="6"/>
      <c r="AU534" s="6"/>
      <c r="AV534" s="6"/>
      <c r="AW534" s="6"/>
      <c r="AX534" s="6"/>
      <c r="AY534" s="6"/>
      <c r="AZ534" s="6"/>
      <c r="BA534" s="6"/>
      <c r="BB534" s="6"/>
      <c r="BC534" s="6"/>
      <c r="BD534" s="6"/>
      <c r="BE534" s="6"/>
      <c r="BF534" s="6"/>
      <c r="BG534" s="6"/>
      <c r="BH534" s="6"/>
      <c r="BI534" s="6"/>
      <c r="BJ534" s="6"/>
      <c r="BK534" s="7"/>
      <c r="BL534" s="48"/>
      <c r="BM534" s="48"/>
      <c r="BN534" s="48"/>
    </row>
    <row r="535" spans="4:66"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  <c r="AA535" s="6"/>
      <c r="AB535" s="6"/>
      <c r="AC535" s="6"/>
      <c r="AD535" s="7"/>
      <c r="AE535" s="48"/>
      <c r="AF535" s="48"/>
      <c r="AG535" s="48"/>
      <c r="AK535" s="6"/>
      <c r="AL535" s="6"/>
      <c r="AM535" s="6"/>
      <c r="AN535" s="6"/>
      <c r="AO535" s="6"/>
      <c r="AP535" s="6"/>
      <c r="AQ535" s="6"/>
      <c r="AR535" s="6"/>
      <c r="AS535" s="6"/>
      <c r="AT535" s="6"/>
      <c r="AU535" s="6"/>
      <c r="AV535" s="6"/>
      <c r="AW535" s="6"/>
      <c r="AX535" s="6"/>
      <c r="AY535" s="6"/>
      <c r="AZ535" s="6"/>
      <c r="BA535" s="6"/>
      <c r="BB535" s="6"/>
      <c r="BC535" s="6"/>
      <c r="BD535" s="6"/>
      <c r="BE535" s="6"/>
      <c r="BF535" s="6"/>
      <c r="BG535" s="6"/>
      <c r="BH535" s="6"/>
      <c r="BI535" s="6"/>
      <c r="BJ535" s="6"/>
      <c r="BK535" s="7"/>
      <c r="BL535" s="48"/>
      <c r="BM535" s="48"/>
      <c r="BN535" s="48"/>
    </row>
    <row r="536" spans="4:66"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  <c r="AA536" s="6"/>
      <c r="AB536" s="6"/>
      <c r="AC536" s="6"/>
      <c r="AD536" s="7"/>
      <c r="AE536" s="48"/>
      <c r="AF536" s="48"/>
      <c r="AG536" s="48"/>
      <c r="AK536" s="6"/>
      <c r="AL536" s="6"/>
      <c r="AM536" s="6"/>
      <c r="AN536" s="6"/>
      <c r="AO536" s="6"/>
      <c r="AP536" s="6"/>
      <c r="AQ536" s="6"/>
      <c r="AR536" s="6"/>
      <c r="AS536" s="6"/>
      <c r="AT536" s="6"/>
      <c r="AU536" s="6"/>
      <c r="AV536" s="6"/>
      <c r="AW536" s="6"/>
      <c r="AX536" s="6"/>
      <c r="AY536" s="6"/>
      <c r="AZ536" s="6"/>
      <c r="BA536" s="6"/>
      <c r="BB536" s="6"/>
      <c r="BC536" s="6"/>
      <c r="BD536" s="6"/>
      <c r="BE536" s="6"/>
      <c r="BF536" s="6"/>
      <c r="BG536" s="6"/>
      <c r="BH536" s="6"/>
      <c r="BI536" s="6"/>
      <c r="BJ536" s="6"/>
      <c r="BK536" s="7"/>
      <c r="BL536" s="48"/>
      <c r="BM536" s="48"/>
      <c r="BN536" s="48"/>
    </row>
    <row r="537" spans="4:66"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  <c r="AA537" s="6"/>
      <c r="AB537" s="6"/>
      <c r="AC537" s="6"/>
      <c r="AD537" s="7"/>
      <c r="AE537" s="48"/>
      <c r="AF537" s="48"/>
      <c r="AG537" s="48"/>
      <c r="AK537" s="6"/>
      <c r="AL537" s="6"/>
      <c r="AM537" s="6"/>
      <c r="AN537" s="6"/>
      <c r="AO537" s="6"/>
      <c r="AP537" s="6"/>
      <c r="AQ537" s="6"/>
      <c r="AR537" s="6"/>
      <c r="AS537" s="6"/>
      <c r="AT537" s="6"/>
      <c r="AU537" s="6"/>
      <c r="AV537" s="6"/>
      <c r="AW537" s="6"/>
      <c r="AX537" s="6"/>
      <c r="AY537" s="6"/>
      <c r="AZ537" s="6"/>
      <c r="BA537" s="6"/>
      <c r="BB537" s="6"/>
      <c r="BC537" s="6"/>
      <c r="BD537" s="6"/>
      <c r="BE537" s="6"/>
      <c r="BF537" s="6"/>
      <c r="BG537" s="6"/>
      <c r="BH537" s="6"/>
      <c r="BI537" s="6"/>
      <c r="BJ537" s="6"/>
      <c r="BK537" s="7"/>
      <c r="BL537" s="48"/>
      <c r="BM537" s="48"/>
      <c r="BN537" s="48"/>
    </row>
    <row r="538" spans="4:66"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  <c r="AA538" s="6"/>
      <c r="AB538" s="6"/>
      <c r="AC538" s="6"/>
      <c r="AD538" s="7"/>
      <c r="AE538" s="48"/>
      <c r="AF538" s="48"/>
      <c r="AG538" s="48"/>
      <c r="AK538" s="6"/>
      <c r="AL538" s="6"/>
      <c r="AM538" s="6"/>
      <c r="AN538" s="6"/>
      <c r="AO538" s="6"/>
      <c r="AP538" s="6"/>
      <c r="AQ538" s="6"/>
      <c r="AR538" s="6"/>
      <c r="AS538" s="6"/>
      <c r="AT538" s="6"/>
      <c r="AU538" s="6"/>
      <c r="AV538" s="6"/>
      <c r="AW538" s="6"/>
      <c r="AX538" s="6"/>
      <c r="AY538" s="6"/>
      <c r="AZ538" s="6"/>
      <c r="BA538" s="6"/>
      <c r="BB538" s="6"/>
      <c r="BC538" s="6"/>
      <c r="BD538" s="6"/>
      <c r="BE538" s="6"/>
      <c r="BF538" s="6"/>
      <c r="BG538" s="6"/>
      <c r="BH538" s="6"/>
      <c r="BI538" s="6"/>
      <c r="BJ538" s="6"/>
      <c r="BK538" s="7"/>
      <c r="BL538" s="48"/>
      <c r="BM538" s="48"/>
      <c r="BN538" s="48"/>
    </row>
    <row r="539" spans="4:66"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  <c r="AA539" s="6"/>
      <c r="AB539" s="6"/>
      <c r="AC539" s="6"/>
      <c r="AD539" s="7"/>
      <c r="AE539" s="48"/>
      <c r="AF539" s="48"/>
      <c r="AG539" s="48"/>
      <c r="AK539" s="6"/>
      <c r="AL539" s="6"/>
      <c r="AM539" s="6"/>
      <c r="AN539" s="6"/>
      <c r="AO539" s="6"/>
      <c r="AP539" s="6"/>
      <c r="AQ539" s="6"/>
      <c r="AR539" s="6"/>
      <c r="AS539" s="6"/>
      <c r="AT539" s="6"/>
      <c r="AU539" s="6"/>
      <c r="AV539" s="6"/>
      <c r="AW539" s="6"/>
      <c r="AX539" s="6"/>
      <c r="AY539" s="6"/>
      <c r="AZ539" s="6"/>
      <c r="BA539" s="6"/>
      <c r="BB539" s="6"/>
      <c r="BC539" s="6"/>
      <c r="BD539" s="6"/>
      <c r="BE539" s="6"/>
      <c r="BF539" s="6"/>
      <c r="BG539" s="6"/>
      <c r="BH539" s="6"/>
      <c r="BI539" s="6"/>
      <c r="BJ539" s="6"/>
      <c r="BK539" s="7"/>
      <c r="BL539" s="48"/>
      <c r="BM539" s="48"/>
      <c r="BN539" s="48"/>
    </row>
    <row r="540" spans="4:66"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  <c r="AA540" s="6"/>
      <c r="AB540" s="6"/>
      <c r="AC540" s="6"/>
      <c r="AD540" s="7"/>
      <c r="AE540" s="48"/>
      <c r="AF540" s="48"/>
      <c r="AG540" s="48"/>
      <c r="AK540" s="6"/>
      <c r="AL540" s="6"/>
      <c r="AM540" s="6"/>
      <c r="AN540" s="6"/>
      <c r="AO540" s="6"/>
      <c r="AP540" s="6"/>
      <c r="AQ540" s="6"/>
      <c r="AR540" s="6"/>
      <c r="AS540" s="6"/>
      <c r="AT540" s="6"/>
      <c r="AU540" s="6"/>
      <c r="AV540" s="6"/>
      <c r="AW540" s="6"/>
      <c r="AX540" s="6"/>
      <c r="AY540" s="6"/>
      <c r="AZ540" s="6"/>
      <c r="BA540" s="6"/>
      <c r="BB540" s="6"/>
      <c r="BC540" s="6"/>
      <c r="BD540" s="6"/>
      <c r="BE540" s="6"/>
      <c r="BF540" s="6"/>
      <c r="BG540" s="6"/>
      <c r="BH540" s="6"/>
      <c r="BI540" s="6"/>
      <c r="BJ540" s="6"/>
      <c r="BK540" s="7"/>
      <c r="BL540" s="48"/>
      <c r="BM540" s="48"/>
      <c r="BN540" s="48"/>
    </row>
    <row r="541" spans="4:66"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  <c r="AA541" s="6"/>
      <c r="AB541" s="6"/>
      <c r="AC541" s="6"/>
      <c r="AD541" s="7"/>
      <c r="AE541" s="48"/>
      <c r="AF541" s="48"/>
      <c r="AG541" s="48"/>
      <c r="AK541" s="6"/>
      <c r="AL541" s="6"/>
      <c r="AM541" s="6"/>
      <c r="AN541" s="6"/>
      <c r="AO541" s="6"/>
      <c r="AP541" s="6"/>
      <c r="AQ541" s="6"/>
      <c r="AR541" s="6"/>
      <c r="AS541" s="6"/>
      <c r="AT541" s="6"/>
      <c r="AU541" s="6"/>
      <c r="AV541" s="6"/>
      <c r="AW541" s="6"/>
      <c r="AX541" s="6"/>
      <c r="AY541" s="6"/>
      <c r="AZ541" s="6"/>
      <c r="BA541" s="6"/>
      <c r="BB541" s="6"/>
      <c r="BC541" s="6"/>
      <c r="BD541" s="6"/>
      <c r="BE541" s="6"/>
      <c r="BF541" s="6"/>
      <c r="BG541" s="6"/>
      <c r="BH541" s="6"/>
      <c r="BI541" s="6"/>
      <c r="BJ541" s="6"/>
      <c r="BK541" s="7"/>
      <c r="BL541" s="48"/>
      <c r="BM541" s="48"/>
      <c r="BN541" s="48"/>
    </row>
    <row r="542" spans="4:66"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  <c r="AA542" s="6"/>
      <c r="AB542" s="6"/>
      <c r="AC542" s="6"/>
      <c r="AD542" s="7"/>
      <c r="AE542" s="48"/>
      <c r="AF542" s="48"/>
      <c r="AG542" s="48"/>
      <c r="AK542" s="6"/>
      <c r="AL542" s="6"/>
      <c r="AM542" s="6"/>
      <c r="AN542" s="6"/>
      <c r="AO542" s="6"/>
      <c r="AP542" s="6"/>
      <c r="AQ542" s="6"/>
      <c r="AR542" s="6"/>
      <c r="AS542" s="6"/>
      <c r="AT542" s="6"/>
      <c r="AU542" s="6"/>
      <c r="AV542" s="6"/>
      <c r="AW542" s="6"/>
      <c r="AX542" s="6"/>
      <c r="AY542" s="6"/>
      <c r="AZ542" s="6"/>
      <c r="BA542" s="6"/>
      <c r="BB542" s="6"/>
      <c r="BC542" s="6"/>
      <c r="BD542" s="6"/>
      <c r="BE542" s="6"/>
      <c r="BF542" s="6"/>
      <c r="BG542" s="6"/>
      <c r="BH542" s="6"/>
      <c r="BI542" s="6"/>
      <c r="BJ542" s="6"/>
      <c r="BK542" s="7"/>
      <c r="BL542" s="48"/>
      <c r="BM542" s="48"/>
      <c r="BN542" s="48"/>
    </row>
    <row r="543" spans="4:66"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  <c r="AA543" s="6"/>
      <c r="AB543" s="6"/>
      <c r="AC543" s="6"/>
      <c r="AD543" s="7"/>
      <c r="AE543" s="48"/>
      <c r="AF543" s="48"/>
      <c r="AG543" s="48"/>
      <c r="AK543" s="6"/>
      <c r="AL543" s="6"/>
      <c r="AM543" s="6"/>
      <c r="AN543" s="6"/>
      <c r="AO543" s="6"/>
      <c r="AP543" s="6"/>
      <c r="AQ543" s="6"/>
      <c r="AR543" s="6"/>
      <c r="AS543" s="6"/>
      <c r="AT543" s="6"/>
      <c r="AU543" s="6"/>
      <c r="AV543" s="6"/>
      <c r="AW543" s="6"/>
      <c r="AX543" s="6"/>
      <c r="AY543" s="6"/>
      <c r="AZ543" s="6"/>
      <c r="BA543" s="6"/>
      <c r="BB543" s="6"/>
      <c r="BC543" s="6"/>
      <c r="BD543" s="6"/>
      <c r="BE543" s="6"/>
      <c r="BF543" s="6"/>
      <c r="BG543" s="6"/>
      <c r="BH543" s="6"/>
      <c r="BI543" s="6"/>
      <c r="BJ543" s="6"/>
      <c r="BK543" s="7"/>
      <c r="BL543" s="48"/>
      <c r="BM543" s="48"/>
      <c r="BN543" s="48"/>
    </row>
    <row r="544" spans="4:66"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  <c r="AA544" s="6"/>
      <c r="AB544" s="6"/>
      <c r="AC544" s="6"/>
      <c r="AD544" s="7"/>
      <c r="AE544" s="48"/>
      <c r="AF544" s="48"/>
      <c r="AG544" s="48"/>
      <c r="AK544" s="6"/>
      <c r="AL544" s="6"/>
      <c r="AM544" s="6"/>
      <c r="AN544" s="6"/>
      <c r="AO544" s="6"/>
      <c r="AP544" s="6"/>
      <c r="AQ544" s="6"/>
      <c r="AR544" s="6"/>
      <c r="AS544" s="6"/>
      <c r="AT544" s="6"/>
      <c r="AU544" s="6"/>
      <c r="AV544" s="6"/>
      <c r="AW544" s="6"/>
      <c r="AX544" s="6"/>
      <c r="AY544" s="6"/>
      <c r="AZ544" s="6"/>
      <c r="BA544" s="6"/>
      <c r="BB544" s="6"/>
      <c r="BC544" s="6"/>
      <c r="BD544" s="6"/>
      <c r="BE544" s="6"/>
      <c r="BF544" s="6"/>
      <c r="BG544" s="6"/>
      <c r="BH544" s="6"/>
      <c r="BI544" s="6"/>
      <c r="BJ544" s="6"/>
      <c r="BK544" s="7"/>
      <c r="BL544" s="48"/>
      <c r="BM544" s="48"/>
      <c r="BN544" s="48"/>
    </row>
    <row r="545" spans="4:66"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  <c r="AA545" s="6"/>
      <c r="AB545" s="6"/>
      <c r="AC545" s="6"/>
      <c r="AD545" s="7"/>
      <c r="AE545" s="48"/>
      <c r="AF545" s="48"/>
      <c r="AG545" s="48"/>
      <c r="AK545" s="6"/>
      <c r="AL545" s="6"/>
      <c r="AM545" s="6"/>
      <c r="AN545" s="6"/>
      <c r="AO545" s="6"/>
      <c r="AP545" s="6"/>
      <c r="AQ545" s="6"/>
      <c r="AR545" s="6"/>
      <c r="AS545" s="6"/>
      <c r="AT545" s="6"/>
      <c r="AU545" s="6"/>
      <c r="AV545" s="6"/>
      <c r="AW545" s="6"/>
      <c r="AX545" s="6"/>
      <c r="AY545" s="6"/>
      <c r="AZ545" s="6"/>
      <c r="BA545" s="6"/>
      <c r="BB545" s="6"/>
      <c r="BC545" s="6"/>
      <c r="BD545" s="6"/>
      <c r="BE545" s="6"/>
      <c r="BF545" s="6"/>
      <c r="BG545" s="6"/>
      <c r="BH545" s="6"/>
      <c r="BI545" s="6"/>
      <c r="BJ545" s="6"/>
      <c r="BK545" s="7"/>
      <c r="BL545" s="48"/>
      <c r="BM545" s="48"/>
      <c r="BN545" s="48"/>
    </row>
    <row r="546" spans="4:66"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  <c r="AA546" s="6"/>
      <c r="AB546" s="6"/>
      <c r="AC546" s="6"/>
      <c r="AD546" s="7"/>
      <c r="AE546" s="48"/>
      <c r="AF546" s="48"/>
      <c r="AG546" s="48"/>
      <c r="AK546" s="6"/>
      <c r="AL546" s="6"/>
      <c r="AM546" s="6"/>
      <c r="AN546" s="6"/>
      <c r="AO546" s="6"/>
      <c r="AP546" s="6"/>
      <c r="AQ546" s="6"/>
      <c r="AR546" s="6"/>
      <c r="AS546" s="6"/>
      <c r="AT546" s="6"/>
      <c r="AU546" s="6"/>
      <c r="AV546" s="6"/>
      <c r="AW546" s="6"/>
      <c r="AX546" s="6"/>
      <c r="AY546" s="6"/>
      <c r="AZ546" s="6"/>
      <c r="BA546" s="6"/>
      <c r="BB546" s="6"/>
      <c r="BC546" s="6"/>
      <c r="BD546" s="6"/>
      <c r="BE546" s="6"/>
      <c r="BF546" s="6"/>
      <c r="BG546" s="6"/>
      <c r="BH546" s="6"/>
      <c r="BI546" s="6"/>
      <c r="BJ546" s="6"/>
      <c r="BK546" s="7"/>
      <c r="BL546" s="48"/>
      <c r="BM546" s="48"/>
      <c r="BN546" s="48"/>
    </row>
    <row r="547" spans="4:66"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  <c r="AA547" s="6"/>
      <c r="AB547" s="6"/>
      <c r="AC547" s="6"/>
      <c r="AD547" s="7"/>
      <c r="AE547" s="48"/>
      <c r="AF547" s="48"/>
      <c r="AG547" s="48"/>
      <c r="AK547" s="6"/>
      <c r="AL547" s="6"/>
      <c r="AM547" s="6"/>
      <c r="AN547" s="6"/>
      <c r="AO547" s="6"/>
      <c r="AP547" s="6"/>
      <c r="AQ547" s="6"/>
      <c r="AR547" s="6"/>
      <c r="AS547" s="6"/>
      <c r="AT547" s="6"/>
      <c r="AU547" s="6"/>
      <c r="AV547" s="6"/>
      <c r="AW547" s="6"/>
      <c r="AX547" s="6"/>
      <c r="AY547" s="6"/>
      <c r="AZ547" s="6"/>
      <c r="BA547" s="6"/>
      <c r="BB547" s="6"/>
      <c r="BC547" s="6"/>
      <c r="BD547" s="6"/>
      <c r="BE547" s="6"/>
      <c r="BF547" s="6"/>
      <c r="BG547" s="6"/>
      <c r="BH547" s="6"/>
      <c r="BI547" s="6"/>
      <c r="BJ547" s="6"/>
      <c r="BK547" s="7"/>
      <c r="BL547" s="48"/>
      <c r="BM547" s="48"/>
      <c r="BN547" s="48"/>
    </row>
    <row r="548" spans="4:66"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  <c r="AA548" s="6"/>
      <c r="AB548" s="6"/>
      <c r="AC548" s="6"/>
      <c r="AD548" s="7"/>
      <c r="AE548" s="48"/>
      <c r="AF548" s="48"/>
      <c r="AG548" s="48"/>
      <c r="AK548" s="6"/>
      <c r="AL548" s="6"/>
      <c r="AM548" s="6"/>
      <c r="AN548" s="6"/>
      <c r="AO548" s="6"/>
      <c r="AP548" s="6"/>
      <c r="AQ548" s="6"/>
      <c r="AR548" s="6"/>
      <c r="AS548" s="6"/>
      <c r="AT548" s="6"/>
      <c r="AU548" s="6"/>
      <c r="AV548" s="6"/>
      <c r="AW548" s="6"/>
      <c r="AX548" s="6"/>
      <c r="AY548" s="6"/>
      <c r="AZ548" s="6"/>
      <c r="BA548" s="6"/>
      <c r="BB548" s="6"/>
      <c r="BC548" s="6"/>
      <c r="BD548" s="6"/>
      <c r="BE548" s="6"/>
      <c r="BF548" s="6"/>
      <c r="BG548" s="6"/>
      <c r="BH548" s="6"/>
      <c r="BI548" s="6"/>
      <c r="BJ548" s="6"/>
      <c r="BK548" s="7"/>
      <c r="BL548" s="48"/>
      <c r="BM548" s="48"/>
      <c r="BN548" s="48"/>
    </row>
    <row r="549" spans="4:66"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  <c r="AA549" s="6"/>
      <c r="AB549" s="6"/>
      <c r="AC549" s="6"/>
      <c r="AD549" s="7"/>
      <c r="AE549" s="48"/>
      <c r="AF549" s="48"/>
      <c r="AG549" s="48"/>
      <c r="AK549" s="6"/>
      <c r="AL549" s="6"/>
      <c r="AM549" s="6"/>
      <c r="AN549" s="6"/>
      <c r="AO549" s="6"/>
      <c r="AP549" s="6"/>
      <c r="AQ549" s="6"/>
      <c r="AR549" s="6"/>
      <c r="AS549" s="6"/>
      <c r="AT549" s="6"/>
      <c r="AU549" s="6"/>
      <c r="AV549" s="6"/>
      <c r="AW549" s="6"/>
      <c r="AX549" s="6"/>
      <c r="AY549" s="6"/>
      <c r="AZ549" s="6"/>
      <c r="BA549" s="6"/>
      <c r="BB549" s="6"/>
      <c r="BC549" s="6"/>
      <c r="BD549" s="6"/>
      <c r="BE549" s="6"/>
      <c r="BF549" s="6"/>
      <c r="BG549" s="6"/>
      <c r="BH549" s="6"/>
      <c r="BI549" s="6"/>
      <c r="BJ549" s="6"/>
      <c r="BK549" s="7"/>
      <c r="BL549" s="48"/>
      <c r="BM549" s="48"/>
      <c r="BN549" s="48"/>
    </row>
    <row r="550" spans="4:66"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  <c r="AA550" s="6"/>
      <c r="AB550" s="6"/>
      <c r="AC550" s="6"/>
      <c r="AD550" s="7"/>
      <c r="AE550" s="48"/>
      <c r="AF550" s="48"/>
      <c r="AG550" s="48"/>
      <c r="AK550" s="6"/>
      <c r="AL550" s="6"/>
      <c r="AM550" s="6"/>
      <c r="AN550" s="6"/>
      <c r="AO550" s="6"/>
      <c r="AP550" s="6"/>
      <c r="AQ550" s="6"/>
      <c r="AR550" s="6"/>
      <c r="AS550" s="6"/>
      <c r="AT550" s="6"/>
      <c r="AU550" s="6"/>
      <c r="AV550" s="6"/>
      <c r="AW550" s="6"/>
      <c r="AX550" s="6"/>
      <c r="AY550" s="6"/>
      <c r="AZ550" s="6"/>
      <c r="BA550" s="6"/>
      <c r="BB550" s="6"/>
      <c r="BC550" s="6"/>
      <c r="BD550" s="6"/>
      <c r="BE550" s="6"/>
      <c r="BF550" s="6"/>
      <c r="BG550" s="6"/>
      <c r="BH550" s="6"/>
      <c r="BI550" s="6"/>
      <c r="BJ550" s="6"/>
      <c r="BK550" s="7"/>
      <c r="BL550" s="48"/>
      <c r="BM550" s="48"/>
      <c r="BN550" s="48"/>
    </row>
    <row r="551" spans="4:66"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  <c r="AA551" s="6"/>
      <c r="AB551" s="6"/>
      <c r="AC551" s="6"/>
      <c r="AD551" s="7"/>
      <c r="AE551" s="48"/>
      <c r="AF551" s="48"/>
      <c r="AG551" s="48"/>
      <c r="AK551" s="6"/>
      <c r="AL551" s="6"/>
      <c r="AM551" s="6"/>
      <c r="AN551" s="6"/>
      <c r="AO551" s="6"/>
      <c r="AP551" s="6"/>
      <c r="AQ551" s="6"/>
      <c r="AR551" s="6"/>
      <c r="AS551" s="6"/>
      <c r="AT551" s="6"/>
      <c r="AU551" s="6"/>
      <c r="AV551" s="6"/>
      <c r="AW551" s="6"/>
      <c r="AX551" s="6"/>
      <c r="AY551" s="6"/>
      <c r="AZ551" s="6"/>
      <c r="BA551" s="6"/>
      <c r="BB551" s="6"/>
      <c r="BC551" s="6"/>
      <c r="BD551" s="6"/>
      <c r="BE551" s="6"/>
      <c r="BF551" s="6"/>
      <c r="BG551" s="6"/>
      <c r="BH551" s="6"/>
      <c r="BI551" s="6"/>
      <c r="BJ551" s="6"/>
      <c r="BK551" s="7"/>
      <c r="BL551" s="48"/>
      <c r="BM551" s="48"/>
      <c r="BN551" s="48"/>
    </row>
    <row r="552" spans="4:66"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  <c r="AA552" s="6"/>
      <c r="AB552" s="6"/>
      <c r="AC552" s="6"/>
      <c r="AD552" s="7"/>
      <c r="AE552" s="48"/>
      <c r="AF552" s="48"/>
      <c r="AG552" s="48"/>
      <c r="AK552" s="6"/>
      <c r="AL552" s="6"/>
      <c r="AM552" s="6"/>
      <c r="AN552" s="6"/>
      <c r="AO552" s="6"/>
      <c r="AP552" s="6"/>
      <c r="AQ552" s="6"/>
      <c r="AR552" s="6"/>
      <c r="AS552" s="6"/>
      <c r="AT552" s="6"/>
      <c r="AU552" s="6"/>
      <c r="AV552" s="6"/>
      <c r="AW552" s="6"/>
      <c r="AX552" s="6"/>
      <c r="AY552" s="6"/>
      <c r="AZ552" s="6"/>
      <c r="BA552" s="6"/>
      <c r="BB552" s="6"/>
      <c r="BC552" s="6"/>
      <c r="BD552" s="6"/>
      <c r="BE552" s="6"/>
      <c r="BF552" s="6"/>
      <c r="BG552" s="6"/>
      <c r="BH552" s="6"/>
      <c r="BI552" s="6"/>
      <c r="BJ552" s="6"/>
      <c r="BK552" s="7"/>
      <c r="BL552" s="48"/>
      <c r="BM552" s="48"/>
      <c r="BN552" s="48"/>
    </row>
    <row r="553" spans="4:66"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  <c r="AA553" s="6"/>
      <c r="AB553" s="6"/>
      <c r="AC553" s="6"/>
      <c r="AD553" s="7"/>
      <c r="AE553" s="48"/>
      <c r="AF553" s="48"/>
      <c r="AG553" s="48"/>
      <c r="AK553" s="6"/>
      <c r="AL553" s="6"/>
      <c r="AM553" s="6"/>
      <c r="AN553" s="6"/>
      <c r="AO553" s="6"/>
      <c r="AP553" s="6"/>
      <c r="AQ553" s="6"/>
      <c r="AR553" s="6"/>
      <c r="AS553" s="6"/>
      <c r="AT553" s="6"/>
      <c r="AU553" s="6"/>
      <c r="AV553" s="6"/>
      <c r="AW553" s="6"/>
      <c r="AX553" s="6"/>
      <c r="AY553" s="6"/>
      <c r="AZ553" s="6"/>
      <c r="BA553" s="6"/>
      <c r="BB553" s="6"/>
      <c r="BC553" s="6"/>
      <c r="BD553" s="6"/>
      <c r="BE553" s="6"/>
      <c r="BF553" s="6"/>
      <c r="BG553" s="6"/>
      <c r="BH553" s="6"/>
      <c r="BI553" s="6"/>
      <c r="BJ553" s="6"/>
      <c r="BK553" s="7"/>
      <c r="BL553" s="48"/>
      <c r="BM553" s="48"/>
      <c r="BN553" s="48"/>
    </row>
    <row r="554" spans="4:66"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  <c r="AA554" s="6"/>
      <c r="AB554" s="6"/>
      <c r="AC554" s="6"/>
      <c r="AD554" s="7"/>
      <c r="AE554" s="48"/>
      <c r="AF554" s="48"/>
      <c r="AG554" s="48"/>
      <c r="AK554" s="6"/>
      <c r="AL554" s="6"/>
      <c r="AM554" s="6"/>
      <c r="AN554" s="6"/>
      <c r="AO554" s="6"/>
      <c r="AP554" s="6"/>
      <c r="AQ554" s="6"/>
      <c r="AR554" s="6"/>
      <c r="AS554" s="6"/>
      <c r="AT554" s="6"/>
      <c r="AU554" s="6"/>
      <c r="AV554" s="6"/>
      <c r="AW554" s="6"/>
      <c r="AX554" s="6"/>
      <c r="AY554" s="6"/>
      <c r="AZ554" s="6"/>
      <c r="BA554" s="6"/>
      <c r="BB554" s="6"/>
      <c r="BC554" s="6"/>
      <c r="BD554" s="6"/>
      <c r="BE554" s="6"/>
      <c r="BF554" s="6"/>
      <c r="BG554" s="6"/>
      <c r="BH554" s="6"/>
      <c r="BI554" s="6"/>
      <c r="BJ554" s="6"/>
      <c r="BK554" s="7"/>
      <c r="BL554" s="48"/>
      <c r="BM554" s="48"/>
      <c r="BN554" s="48"/>
    </row>
    <row r="555" spans="4:66"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  <c r="AA555" s="6"/>
      <c r="AB555" s="6"/>
      <c r="AC555" s="6"/>
      <c r="AD555" s="7"/>
      <c r="AE555" s="48"/>
      <c r="AF555" s="48"/>
      <c r="AG555" s="48"/>
      <c r="AK555" s="6"/>
      <c r="AL555" s="6"/>
      <c r="AM555" s="6"/>
      <c r="AN555" s="6"/>
      <c r="AO555" s="6"/>
      <c r="AP555" s="6"/>
      <c r="AQ555" s="6"/>
      <c r="AR555" s="6"/>
      <c r="AS555" s="6"/>
      <c r="AT555" s="6"/>
      <c r="AU555" s="6"/>
      <c r="AV555" s="6"/>
      <c r="AW555" s="6"/>
      <c r="AX555" s="6"/>
      <c r="AY555" s="6"/>
      <c r="AZ555" s="6"/>
      <c r="BA555" s="6"/>
      <c r="BB555" s="6"/>
      <c r="BC555" s="6"/>
      <c r="BD555" s="6"/>
      <c r="BE555" s="6"/>
      <c r="BF555" s="6"/>
      <c r="BG555" s="6"/>
      <c r="BH555" s="6"/>
      <c r="BI555" s="6"/>
      <c r="BJ555" s="6"/>
      <c r="BK555" s="7"/>
      <c r="BL555" s="48"/>
      <c r="BM555" s="48"/>
      <c r="BN555" s="48"/>
    </row>
    <row r="556" spans="4:66"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  <c r="AA556" s="6"/>
      <c r="AB556" s="6"/>
      <c r="AC556" s="6"/>
      <c r="AD556" s="7"/>
      <c r="AE556" s="48"/>
      <c r="AF556" s="48"/>
      <c r="AG556" s="48"/>
      <c r="AK556" s="6"/>
      <c r="AL556" s="6"/>
      <c r="AM556" s="6"/>
      <c r="AN556" s="6"/>
      <c r="AO556" s="6"/>
      <c r="AP556" s="6"/>
      <c r="AQ556" s="6"/>
      <c r="AR556" s="6"/>
      <c r="AS556" s="6"/>
      <c r="AT556" s="6"/>
      <c r="AU556" s="6"/>
      <c r="AV556" s="6"/>
      <c r="AW556" s="6"/>
      <c r="AX556" s="6"/>
      <c r="AY556" s="6"/>
      <c r="AZ556" s="6"/>
      <c r="BA556" s="6"/>
      <c r="BB556" s="6"/>
      <c r="BC556" s="6"/>
      <c r="BD556" s="6"/>
      <c r="BE556" s="6"/>
      <c r="BF556" s="6"/>
      <c r="BG556" s="6"/>
      <c r="BH556" s="6"/>
      <c r="BI556" s="6"/>
      <c r="BJ556" s="6"/>
      <c r="BK556" s="7"/>
      <c r="BL556" s="48"/>
      <c r="BM556" s="48"/>
      <c r="BN556" s="48"/>
    </row>
    <row r="557" spans="4:66"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  <c r="AA557" s="6"/>
      <c r="AB557" s="6"/>
      <c r="AC557" s="6"/>
      <c r="AD557" s="7"/>
      <c r="AE557" s="48"/>
      <c r="AF557" s="48"/>
      <c r="AG557" s="48"/>
      <c r="AK557" s="6"/>
      <c r="AL557" s="6"/>
      <c r="AM557" s="6"/>
      <c r="AN557" s="6"/>
      <c r="AO557" s="6"/>
      <c r="AP557" s="6"/>
      <c r="AQ557" s="6"/>
      <c r="AR557" s="6"/>
      <c r="AS557" s="6"/>
      <c r="AT557" s="6"/>
      <c r="AU557" s="6"/>
      <c r="AV557" s="6"/>
      <c r="AW557" s="6"/>
      <c r="AX557" s="6"/>
      <c r="AY557" s="6"/>
      <c r="AZ557" s="6"/>
      <c r="BA557" s="6"/>
      <c r="BB557" s="6"/>
      <c r="BC557" s="6"/>
      <c r="BD557" s="6"/>
      <c r="BE557" s="6"/>
      <c r="BF557" s="6"/>
      <c r="BG557" s="6"/>
      <c r="BH557" s="6"/>
      <c r="BI557" s="6"/>
      <c r="BJ557" s="6"/>
      <c r="BK557" s="7"/>
      <c r="BL557" s="48"/>
      <c r="BM557" s="48"/>
      <c r="BN557" s="48"/>
    </row>
    <row r="558" spans="4:66"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  <c r="AA558" s="6"/>
      <c r="AB558" s="6"/>
      <c r="AC558" s="6"/>
      <c r="AD558" s="7"/>
      <c r="AE558" s="48"/>
      <c r="AF558" s="48"/>
      <c r="AG558" s="48"/>
      <c r="AK558" s="6"/>
      <c r="AL558" s="6"/>
      <c r="AM558" s="6"/>
      <c r="AN558" s="6"/>
      <c r="AO558" s="6"/>
      <c r="AP558" s="6"/>
      <c r="AQ558" s="6"/>
      <c r="AR558" s="6"/>
      <c r="AS558" s="6"/>
      <c r="AT558" s="6"/>
      <c r="AU558" s="6"/>
      <c r="AV558" s="6"/>
      <c r="AW558" s="6"/>
      <c r="AX558" s="6"/>
      <c r="AY558" s="6"/>
      <c r="AZ558" s="6"/>
      <c r="BA558" s="6"/>
      <c r="BB558" s="6"/>
      <c r="BC558" s="6"/>
      <c r="BD558" s="6"/>
      <c r="BE558" s="6"/>
      <c r="BF558" s="6"/>
      <c r="BG558" s="6"/>
      <c r="BH558" s="6"/>
      <c r="BI558" s="6"/>
      <c r="BJ558" s="6"/>
      <c r="BK558" s="7"/>
      <c r="BL558" s="48"/>
      <c r="BM558" s="48"/>
      <c r="BN558" s="48"/>
    </row>
    <row r="559" spans="4:66"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  <c r="AA559" s="6"/>
      <c r="AB559" s="6"/>
      <c r="AC559" s="6"/>
      <c r="AD559" s="7"/>
      <c r="AE559" s="48"/>
      <c r="AF559" s="48"/>
      <c r="AG559" s="48"/>
      <c r="AK559" s="6"/>
      <c r="AL559" s="6"/>
      <c r="AM559" s="6"/>
      <c r="AN559" s="6"/>
      <c r="AO559" s="6"/>
      <c r="AP559" s="6"/>
      <c r="AQ559" s="6"/>
      <c r="AR559" s="6"/>
      <c r="AS559" s="6"/>
      <c r="AT559" s="6"/>
      <c r="AU559" s="6"/>
      <c r="AV559" s="6"/>
      <c r="AW559" s="6"/>
      <c r="AX559" s="6"/>
      <c r="AY559" s="6"/>
      <c r="AZ559" s="6"/>
      <c r="BA559" s="6"/>
      <c r="BB559" s="6"/>
      <c r="BC559" s="6"/>
      <c r="BD559" s="6"/>
      <c r="BE559" s="6"/>
      <c r="BF559" s="6"/>
      <c r="BG559" s="6"/>
      <c r="BH559" s="6"/>
      <c r="BI559" s="6"/>
      <c r="BJ559" s="6"/>
      <c r="BK559" s="7"/>
      <c r="BL559" s="48"/>
      <c r="BM559" s="48"/>
      <c r="BN559" s="48"/>
    </row>
    <row r="560" spans="4:66"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  <c r="AA560" s="6"/>
      <c r="AB560" s="6"/>
      <c r="AC560" s="6"/>
      <c r="AD560" s="7"/>
      <c r="AE560" s="48"/>
      <c r="AF560" s="48"/>
      <c r="AG560" s="48"/>
      <c r="AK560" s="6"/>
      <c r="AL560" s="6"/>
      <c r="AM560" s="6"/>
      <c r="AN560" s="6"/>
      <c r="AO560" s="6"/>
      <c r="AP560" s="6"/>
      <c r="AQ560" s="6"/>
      <c r="AR560" s="6"/>
      <c r="AS560" s="6"/>
      <c r="AT560" s="6"/>
      <c r="AU560" s="6"/>
      <c r="AV560" s="6"/>
      <c r="AW560" s="6"/>
      <c r="AX560" s="6"/>
      <c r="AY560" s="6"/>
      <c r="AZ560" s="6"/>
      <c r="BA560" s="6"/>
      <c r="BB560" s="6"/>
      <c r="BC560" s="6"/>
      <c r="BD560" s="6"/>
      <c r="BE560" s="6"/>
      <c r="BF560" s="6"/>
      <c r="BG560" s="6"/>
      <c r="BH560" s="6"/>
      <c r="BI560" s="6"/>
      <c r="BJ560" s="6"/>
      <c r="BK560" s="7"/>
      <c r="BL560" s="48"/>
      <c r="BM560" s="48"/>
      <c r="BN560" s="48"/>
    </row>
    <row r="561" spans="4:131"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  <c r="AA561" s="6"/>
      <c r="AB561" s="6"/>
      <c r="AC561" s="6"/>
      <c r="AD561" s="7"/>
      <c r="AE561" s="48"/>
      <c r="AF561" s="48"/>
      <c r="AG561" s="48"/>
      <c r="AK561" s="6"/>
      <c r="AL561" s="6"/>
      <c r="AM561" s="6"/>
      <c r="AN561" s="6"/>
      <c r="AO561" s="6"/>
      <c r="AP561" s="6"/>
      <c r="AQ561" s="6"/>
      <c r="AR561" s="6"/>
      <c r="AS561" s="6"/>
      <c r="AT561" s="6"/>
      <c r="AU561" s="6"/>
      <c r="AV561" s="6"/>
      <c r="AW561" s="6"/>
      <c r="AX561" s="6"/>
      <c r="AY561" s="6"/>
      <c r="AZ561" s="6"/>
      <c r="BA561" s="6"/>
      <c r="BB561" s="6"/>
      <c r="BC561" s="6"/>
      <c r="BD561" s="6"/>
      <c r="BE561" s="6"/>
      <c r="BF561" s="6"/>
      <c r="BG561" s="6"/>
      <c r="BH561" s="6"/>
      <c r="BI561" s="6"/>
      <c r="BJ561" s="6"/>
      <c r="BK561" s="7"/>
      <c r="BL561" s="48"/>
      <c r="BM561" s="48"/>
      <c r="BN561" s="48"/>
    </row>
    <row r="562" spans="4:131"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  <c r="AA562" s="6"/>
      <c r="AB562" s="6"/>
      <c r="AC562" s="6"/>
      <c r="AD562" s="7"/>
      <c r="AE562" s="48"/>
      <c r="AF562" s="48"/>
      <c r="AG562" s="48"/>
      <c r="AK562" s="6"/>
      <c r="AL562" s="6"/>
      <c r="AM562" s="6"/>
      <c r="AN562" s="6"/>
      <c r="AO562" s="6"/>
      <c r="AP562" s="6"/>
      <c r="AQ562" s="6"/>
      <c r="AR562" s="6"/>
      <c r="AS562" s="6"/>
      <c r="AT562" s="6"/>
      <c r="AU562" s="6"/>
      <c r="AV562" s="6"/>
      <c r="AW562" s="6"/>
      <c r="AX562" s="6"/>
      <c r="AY562" s="6"/>
      <c r="AZ562" s="6"/>
      <c r="BA562" s="6"/>
      <c r="BB562" s="6"/>
      <c r="BC562" s="6"/>
      <c r="BD562" s="6"/>
      <c r="BE562" s="6"/>
      <c r="BF562" s="6"/>
      <c r="BG562" s="6"/>
      <c r="BH562" s="6"/>
      <c r="BI562" s="6"/>
      <c r="BJ562" s="6"/>
      <c r="BK562" s="7"/>
      <c r="BL562" s="48"/>
      <c r="BM562" s="48"/>
      <c r="BN562" s="48"/>
    </row>
    <row r="563" spans="4:131"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  <c r="AA563" s="6"/>
      <c r="AB563" s="6"/>
      <c r="AC563" s="6"/>
      <c r="AD563" s="7"/>
      <c r="AE563" s="48"/>
      <c r="AF563" s="48"/>
      <c r="AG563" s="48"/>
      <c r="AK563" s="6"/>
      <c r="AL563" s="6"/>
      <c r="AM563" s="6"/>
      <c r="AN563" s="6"/>
      <c r="AO563" s="6"/>
      <c r="AP563" s="6"/>
      <c r="AQ563" s="6"/>
      <c r="AR563" s="6"/>
      <c r="AS563" s="6"/>
      <c r="AT563" s="6"/>
      <c r="AU563" s="6"/>
      <c r="AV563" s="6"/>
      <c r="AW563" s="6"/>
      <c r="AX563" s="6"/>
      <c r="AY563" s="6"/>
      <c r="AZ563" s="6"/>
      <c r="BA563" s="6"/>
      <c r="BB563" s="6"/>
      <c r="BC563" s="6"/>
      <c r="BD563" s="6"/>
      <c r="BE563" s="6"/>
      <c r="BF563" s="6"/>
      <c r="BG563" s="6"/>
      <c r="BH563" s="6"/>
      <c r="BI563" s="6"/>
      <c r="BJ563" s="6"/>
      <c r="BK563" s="7"/>
      <c r="BL563" s="48"/>
      <c r="BM563" s="48"/>
      <c r="BN563" s="48"/>
    </row>
    <row r="564" spans="4:131"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  <c r="AA564" s="6"/>
      <c r="AB564" s="6"/>
      <c r="AC564" s="6"/>
      <c r="AD564" s="7"/>
      <c r="AE564" s="48"/>
      <c r="AF564" s="48"/>
      <c r="AG564" s="48"/>
      <c r="AK564" s="6"/>
      <c r="AL564" s="6"/>
      <c r="AM564" s="6"/>
      <c r="AN564" s="6"/>
      <c r="AO564" s="6"/>
      <c r="AP564" s="6"/>
      <c r="AQ564" s="6"/>
      <c r="AR564" s="6"/>
      <c r="AS564" s="6"/>
      <c r="AT564" s="6"/>
      <c r="AU564" s="6"/>
      <c r="AV564" s="6"/>
      <c r="AW564" s="6"/>
      <c r="AX564" s="6"/>
      <c r="AY564" s="6"/>
      <c r="AZ564" s="6"/>
      <c r="BA564" s="6"/>
      <c r="BB564" s="6"/>
      <c r="BC564" s="6"/>
      <c r="BD564" s="6"/>
      <c r="BE564" s="6"/>
      <c r="BF564" s="6"/>
      <c r="BG564" s="6"/>
      <c r="BH564" s="6"/>
      <c r="BI564" s="6"/>
      <c r="BJ564" s="6"/>
      <c r="BK564" s="7"/>
      <c r="BL564" s="48"/>
      <c r="BM564" s="48"/>
      <c r="BN564" s="48"/>
    </row>
    <row r="565" spans="4:131"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  <c r="AA565" s="6"/>
      <c r="AB565" s="6"/>
      <c r="AC565" s="6"/>
      <c r="AD565" s="7"/>
      <c r="AE565" s="48"/>
      <c r="AF565" s="48"/>
      <c r="AG565" s="48"/>
      <c r="AK565" s="6"/>
      <c r="AL565" s="6"/>
      <c r="AM565" s="6"/>
      <c r="AN565" s="6"/>
      <c r="AO565" s="6"/>
      <c r="AP565" s="6"/>
      <c r="AQ565" s="6"/>
      <c r="AR565" s="6"/>
      <c r="AS565" s="6"/>
      <c r="AT565" s="6"/>
      <c r="AU565" s="6"/>
      <c r="AV565" s="6"/>
      <c r="AW565" s="6"/>
      <c r="AX565" s="6"/>
      <c r="AY565" s="6"/>
      <c r="AZ565" s="6"/>
      <c r="BA565" s="6"/>
      <c r="BB565" s="6"/>
      <c r="BC565" s="6"/>
      <c r="BD565" s="6"/>
      <c r="BE565" s="6"/>
      <c r="BF565" s="6"/>
      <c r="BG565" s="6"/>
      <c r="BH565" s="6"/>
      <c r="BI565" s="6"/>
      <c r="BJ565" s="6"/>
      <c r="BK565" s="7"/>
      <c r="BL565" s="48"/>
      <c r="BM565" s="48"/>
      <c r="BN565" s="48"/>
    </row>
    <row r="566" spans="4:131"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  <c r="AA566" s="6"/>
      <c r="AB566" s="6"/>
      <c r="AC566" s="6"/>
      <c r="AD566" s="7"/>
      <c r="AE566" s="48"/>
      <c r="AF566" s="48"/>
      <c r="AG566" s="48"/>
      <c r="AK566" s="6"/>
      <c r="AL566" s="6"/>
      <c r="AM566" s="6"/>
      <c r="AN566" s="6"/>
      <c r="AO566" s="6"/>
      <c r="AP566" s="6"/>
      <c r="AQ566" s="6"/>
      <c r="AR566" s="6"/>
      <c r="AS566" s="6"/>
      <c r="AT566" s="6"/>
      <c r="AU566" s="6"/>
      <c r="AV566" s="6"/>
      <c r="AW566" s="6"/>
      <c r="AX566" s="6"/>
      <c r="AY566" s="6"/>
      <c r="AZ566" s="6"/>
      <c r="BA566" s="6"/>
      <c r="BB566" s="6"/>
      <c r="BC566" s="6"/>
      <c r="BD566" s="6"/>
      <c r="BE566" s="6"/>
      <c r="BF566" s="6"/>
      <c r="BG566" s="6"/>
      <c r="BH566" s="6"/>
      <c r="BI566" s="6"/>
      <c r="BJ566" s="6"/>
      <c r="BK566" s="7"/>
      <c r="BL566" s="48"/>
      <c r="BM566" s="48"/>
      <c r="BN566" s="48"/>
    </row>
    <row r="567" spans="4:131"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  <c r="AA567" s="6"/>
      <c r="AB567" s="6"/>
      <c r="AC567" s="6"/>
      <c r="AD567" s="7"/>
      <c r="AE567" s="48"/>
      <c r="AF567" s="48"/>
      <c r="AG567" s="48"/>
      <c r="AK567" s="6"/>
      <c r="AL567" s="6"/>
      <c r="AM567" s="6"/>
      <c r="AN567" s="6"/>
      <c r="AO567" s="6"/>
      <c r="AP567" s="6"/>
      <c r="AQ567" s="6"/>
      <c r="AR567" s="6"/>
      <c r="AS567" s="6"/>
      <c r="AT567" s="6"/>
      <c r="AU567" s="6"/>
      <c r="AV567" s="6"/>
      <c r="AW567" s="6"/>
      <c r="AX567" s="6"/>
      <c r="AY567" s="6"/>
      <c r="AZ567" s="6"/>
      <c r="BA567" s="6"/>
      <c r="BB567" s="6"/>
      <c r="BC567" s="6"/>
      <c r="BD567" s="6"/>
      <c r="BE567" s="6"/>
      <c r="BF567" s="6"/>
      <c r="BG567" s="6"/>
      <c r="BH567" s="6"/>
      <c r="BI567" s="6"/>
      <c r="BJ567" s="6"/>
      <c r="BK567" s="7"/>
      <c r="BL567" s="48"/>
      <c r="BM567" s="48"/>
      <c r="BN567" s="48"/>
    </row>
    <row r="568" spans="4:131"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  <c r="AA568" s="6"/>
      <c r="AB568" s="6"/>
      <c r="AC568" s="6"/>
      <c r="AD568" s="7"/>
      <c r="AE568" s="48"/>
      <c r="AF568" s="48"/>
      <c r="AG568" s="48"/>
      <c r="AK568" s="6"/>
      <c r="AL568" s="6"/>
      <c r="AM568" s="6"/>
      <c r="AN568" s="6"/>
      <c r="AO568" s="6"/>
      <c r="AP568" s="6"/>
      <c r="AQ568" s="6"/>
      <c r="AR568" s="6"/>
      <c r="AS568" s="6"/>
      <c r="AT568" s="6"/>
      <c r="AU568" s="6"/>
      <c r="AV568" s="6"/>
      <c r="AW568" s="6"/>
      <c r="AX568" s="6"/>
      <c r="AY568" s="6"/>
      <c r="AZ568" s="6"/>
      <c r="BA568" s="6"/>
      <c r="BB568" s="6"/>
      <c r="BC568" s="6"/>
      <c r="BD568" s="6"/>
      <c r="BE568" s="6"/>
      <c r="BF568" s="6"/>
      <c r="BG568" s="6"/>
      <c r="BH568" s="6"/>
      <c r="BI568" s="6"/>
      <c r="BJ568" s="6"/>
      <c r="BK568" s="7"/>
      <c r="BL568" s="48"/>
      <c r="BM568" s="48"/>
      <c r="BN568" s="48"/>
    </row>
    <row r="569" spans="4:131"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  <c r="AA569" s="6"/>
      <c r="AB569" s="6"/>
      <c r="AC569" s="6"/>
      <c r="AD569" s="7"/>
      <c r="AE569" s="48"/>
      <c r="AF569" s="48"/>
      <c r="AG569" s="48"/>
      <c r="AK569" s="6"/>
      <c r="AL569" s="6"/>
      <c r="AM569" s="6"/>
      <c r="AN569" s="6"/>
      <c r="AO569" s="6"/>
      <c r="AP569" s="6"/>
      <c r="AQ569" s="6"/>
      <c r="AR569" s="6"/>
      <c r="AS569" s="6"/>
      <c r="AT569" s="6"/>
      <c r="AU569" s="6"/>
      <c r="AV569" s="6"/>
      <c r="AW569" s="6"/>
      <c r="AX569" s="6"/>
      <c r="AY569" s="6"/>
      <c r="AZ569" s="6"/>
      <c r="BA569" s="6"/>
      <c r="BB569" s="6"/>
      <c r="BC569" s="6"/>
      <c r="BD569" s="6"/>
      <c r="BE569" s="6"/>
      <c r="BF569" s="6"/>
      <c r="BG569" s="6"/>
      <c r="BH569" s="6"/>
      <c r="BI569" s="6"/>
      <c r="BJ569" s="6"/>
      <c r="BK569" s="7"/>
      <c r="BL569" s="48"/>
      <c r="BM569" s="48"/>
      <c r="BN569" s="48"/>
    </row>
    <row r="570" spans="4:131"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  <c r="AA570" s="6"/>
      <c r="AB570" s="6"/>
      <c r="AC570" s="6"/>
      <c r="AD570" s="7"/>
      <c r="AE570" s="48"/>
      <c r="AF570" s="48"/>
      <c r="AG570" s="48"/>
      <c r="AK570" s="6"/>
      <c r="AL570" s="6"/>
      <c r="AM570" s="6"/>
      <c r="AN570" s="6"/>
      <c r="AO570" s="6"/>
      <c r="AP570" s="6"/>
      <c r="AQ570" s="6"/>
      <c r="AR570" s="6"/>
      <c r="AS570" s="6"/>
      <c r="AT570" s="6"/>
      <c r="AU570" s="6"/>
      <c r="AV570" s="6"/>
      <c r="AW570" s="6"/>
      <c r="AX570" s="6"/>
      <c r="AY570" s="6"/>
      <c r="AZ570" s="6"/>
      <c r="BA570" s="6"/>
      <c r="BB570" s="6"/>
      <c r="BC570" s="6"/>
      <c r="BD570" s="6"/>
      <c r="BE570" s="6"/>
      <c r="BF570" s="6"/>
      <c r="BG570" s="6"/>
      <c r="BH570" s="6"/>
      <c r="BI570" s="6"/>
      <c r="BJ570" s="6"/>
      <c r="BK570" s="7"/>
      <c r="BL570" s="48"/>
      <c r="BM570" s="48"/>
      <c r="BN570" s="48"/>
    </row>
    <row r="571" spans="4:131"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  <c r="AA571" s="6"/>
      <c r="AB571" s="6"/>
      <c r="AC571" s="6"/>
      <c r="AD571" s="7"/>
      <c r="AE571" s="48"/>
      <c r="AF571" s="48"/>
      <c r="AG571" s="48"/>
      <c r="AK571" s="6"/>
      <c r="AL571" s="6"/>
      <c r="AM571" s="6"/>
      <c r="AN571" s="6"/>
      <c r="AO571" s="6"/>
      <c r="AP571" s="6"/>
      <c r="AQ571" s="6"/>
      <c r="AR571" s="6"/>
      <c r="AS571" s="6"/>
      <c r="AT571" s="6"/>
      <c r="AU571" s="6"/>
      <c r="AV571" s="6"/>
      <c r="AW571" s="6"/>
      <c r="AX571" s="6"/>
      <c r="AY571" s="6"/>
      <c r="AZ571" s="6"/>
      <c r="BA571" s="6"/>
      <c r="BB571" s="6"/>
      <c r="BC571" s="6"/>
      <c r="BD571" s="6"/>
      <c r="BE571" s="6"/>
      <c r="BF571" s="6"/>
      <c r="BG571" s="6"/>
      <c r="BH571" s="6"/>
      <c r="BI571" s="6"/>
      <c r="BJ571" s="6"/>
      <c r="BK571" s="7"/>
      <c r="BL571" s="48"/>
      <c r="BM571" s="48"/>
      <c r="BN571" s="48"/>
    </row>
    <row r="572" spans="4:131"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  <c r="AA572" s="6"/>
      <c r="AB572" s="6"/>
      <c r="AC572" s="6"/>
      <c r="AD572" s="7"/>
      <c r="AE572" s="48"/>
      <c r="AF572" s="48"/>
      <c r="AG572" s="48"/>
      <c r="AK572" s="6"/>
      <c r="AL572" s="6"/>
      <c r="AM572" s="6"/>
      <c r="AN572" s="6"/>
      <c r="AO572" s="6"/>
      <c r="AP572" s="6"/>
      <c r="AQ572" s="6"/>
      <c r="AR572" s="6"/>
      <c r="AS572" s="6"/>
      <c r="AT572" s="6"/>
      <c r="AU572" s="6"/>
      <c r="AV572" s="6"/>
      <c r="AW572" s="6"/>
      <c r="AX572" s="6"/>
      <c r="AY572" s="6"/>
      <c r="AZ572" s="6"/>
      <c r="BA572" s="6"/>
      <c r="BB572" s="6"/>
      <c r="BC572" s="6"/>
      <c r="BD572" s="6"/>
      <c r="BE572" s="6"/>
      <c r="BF572" s="6"/>
      <c r="BG572" s="6"/>
      <c r="BH572" s="6"/>
      <c r="BI572" s="6"/>
      <c r="BJ572" s="6"/>
      <c r="BK572" s="7"/>
      <c r="BL572" s="48"/>
      <c r="BM572" s="48"/>
      <c r="BN572" s="48"/>
    </row>
    <row r="573" spans="4:131">
      <c r="D573" s="6"/>
      <c r="E573" s="6"/>
      <c r="F573" s="6"/>
      <c r="G573" s="6"/>
      <c r="H573" s="6"/>
      <c r="I573" s="6"/>
      <c r="J573" s="6"/>
      <c r="K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  <c r="AA573" s="6"/>
      <c r="AB573" s="6"/>
      <c r="AC573" s="6"/>
      <c r="AD573" s="7"/>
      <c r="AE573" s="48"/>
      <c r="AF573" s="48"/>
      <c r="AG573" s="48"/>
      <c r="AK573" s="6"/>
      <c r="AL573" s="6"/>
      <c r="AM573" s="6"/>
      <c r="AN573" s="6"/>
      <c r="AO573" s="6"/>
      <c r="AP573" s="6"/>
      <c r="AQ573" s="6"/>
      <c r="AR573" s="6"/>
      <c r="AV573" s="6"/>
      <c r="AW573" s="6"/>
      <c r="AX573" s="6"/>
      <c r="AY573" s="6"/>
      <c r="AZ573" s="6"/>
      <c r="BA573" s="6"/>
      <c r="BB573" s="6"/>
      <c r="BC573" s="6"/>
      <c r="BD573" s="6"/>
      <c r="BE573" s="6"/>
      <c r="BF573" s="6"/>
      <c r="BG573" s="6"/>
      <c r="BH573" s="6"/>
      <c r="BI573" s="6"/>
      <c r="BJ573" s="6"/>
      <c r="BK573" s="7"/>
      <c r="BL573" s="48"/>
      <c r="BM573" s="48"/>
      <c r="BN573" s="48"/>
    </row>
    <row r="574" spans="4:131">
      <c r="D574" s="6"/>
      <c r="E574" s="6"/>
      <c r="F574" s="6"/>
      <c r="G574" s="6"/>
      <c r="H574" s="6"/>
      <c r="I574" s="6"/>
      <c r="J574" s="6"/>
      <c r="K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  <c r="AA574" s="6"/>
      <c r="AB574" s="6"/>
      <c r="AC574" s="6"/>
      <c r="AD574" s="7"/>
      <c r="AE574" s="48"/>
      <c r="AF574" s="48"/>
      <c r="AG574" s="48"/>
      <c r="AK574" s="6"/>
      <c r="AL574" s="6"/>
      <c r="AM574" s="6"/>
      <c r="AN574" s="6"/>
      <c r="AO574" s="6"/>
      <c r="AP574" s="6"/>
      <c r="AQ574" s="6"/>
      <c r="AR574" s="6"/>
      <c r="AV574" s="6"/>
      <c r="AW574" s="6"/>
      <c r="AX574" s="6"/>
      <c r="AY574" s="6"/>
      <c r="AZ574" s="6"/>
      <c r="BA574" s="6"/>
      <c r="BB574" s="6"/>
      <c r="BC574" s="6"/>
      <c r="BD574" s="6"/>
      <c r="BE574" s="6"/>
      <c r="BF574" s="6"/>
      <c r="BG574" s="6"/>
      <c r="BH574" s="6"/>
      <c r="BI574" s="6"/>
      <c r="BJ574" s="6"/>
      <c r="BK574" s="7"/>
      <c r="BL574" s="48"/>
      <c r="BM574" s="48"/>
      <c r="BN574" s="48"/>
    </row>
    <row r="575" spans="4:131" s="4" customFormat="1">
      <c r="F575" s="6"/>
      <c r="P575" s="6"/>
      <c r="Q575" s="6"/>
      <c r="V575" s="6"/>
      <c r="W575" s="6"/>
      <c r="AD575" s="5"/>
      <c r="AE575" s="47"/>
      <c r="AF575" s="47"/>
      <c r="AG575" s="47"/>
      <c r="AM575" s="6"/>
      <c r="AW575" s="6"/>
      <c r="AX575" s="6"/>
      <c r="BC575" s="6"/>
      <c r="BD575" s="6"/>
      <c r="BK575" s="5"/>
      <c r="BL575" s="47"/>
      <c r="BM575" s="47"/>
      <c r="BN575" s="47"/>
      <c r="BO575" s="3"/>
      <c r="BP575" s="3"/>
      <c r="BQ575" s="3"/>
      <c r="BR575" s="3"/>
      <c r="BS575" s="3"/>
      <c r="BT575" s="3"/>
      <c r="BU575" s="3"/>
      <c r="BV575" s="3"/>
      <c r="BW575" s="3"/>
      <c r="BX575" s="3"/>
      <c r="BY575" s="3"/>
      <c r="BZ575" s="3"/>
      <c r="CA575" s="3"/>
      <c r="CB575" s="3"/>
      <c r="CC575" s="3"/>
      <c r="CD575" s="3"/>
      <c r="CE575" s="3"/>
      <c r="CF575" s="3"/>
      <c r="CG575" s="3"/>
      <c r="CH575" s="3"/>
      <c r="CI575" s="3"/>
      <c r="CJ575" s="3"/>
      <c r="CK575" s="3"/>
      <c r="CL575" s="3"/>
      <c r="CM575" s="3"/>
      <c r="CN575" s="3"/>
      <c r="CO575" s="3"/>
      <c r="CP575" s="3"/>
      <c r="CQ575" s="3"/>
      <c r="CR575" s="3"/>
      <c r="CS575" s="3"/>
      <c r="CT575" s="3"/>
      <c r="CU575" s="3"/>
      <c r="CV575" s="3"/>
      <c r="CW575" s="3"/>
      <c r="CX575" s="3"/>
      <c r="CY575" s="3"/>
      <c r="CZ575" s="3"/>
      <c r="DA575" s="3"/>
      <c r="DB575" s="3"/>
      <c r="DC575" s="3"/>
      <c r="DD575" s="3"/>
      <c r="DE575" s="3"/>
      <c r="DF575" s="3"/>
      <c r="DG575" s="3"/>
      <c r="DH575" s="3"/>
      <c r="DI575" s="3"/>
      <c r="DJ575" s="3"/>
      <c r="DK575" s="3"/>
      <c r="DL575" s="3"/>
      <c r="DM575" s="3"/>
      <c r="DN575" s="3"/>
      <c r="DO575" s="3"/>
      <c r="DP575" s="3"/>
      <c r="DQ575" s="3"/>
      <c r="DR575" s="3"/>
      <c r="DS575" s="3"/>
      <c r="DT575" s="3"/>
      <c r="DU575" s="3"/>
      <c r="DV575" s="3"/>
      <c r="DW575" s="3"/>
      <c r="DX575" s="3"/>
      <c r="DY575" s="3"/>
      <c r="DZ575" s="3"/>
      <c r="EA575" s="3"/>
    </row>
    <row r="576" spans="4:131" s="4" customFormat="1">
      <c r="F576" s="6"/>
      <c r="P576" s="6"/>
      <c r="Q576" s="6"/>
      <c r="V576" s="6"/>
      <c r="W576" s="6"/>
      <c r="AD576" s="5"/>
      <c r="AE576" s="47"/>
      <c r="AF576" s="47"/>
      <c r="AG576" s="47"/>
      <c r="AM576" s="6"/>
      <c r="AW576" s="6"/>
      <c r="AX576" s="6"/>
      <c r="BC576" s="6"/>
      <c r="BD576" s="6"/>
      <c r="BK576" s="5"/>
      <c r="BL576" s="47"/>
      <c r="BM576" s="47"/>
      <c r="BN576" s="47"/>
      <c r="BO576" s="3"/>
      <c r="BP576" s="3"/>
      <c r="BQ576" s="3"/>
      <c r="BR576" s="3"/>
      <c r="BS576" s="3"/>
      <c r="BT576" s="3"/>
      <c r="BU576" s="3"/>
      <c r="BV576" s="3"/>
      <c r="BW576" s="3"/>
      <c r="BX576" s="3"/>
      <c r="BY576" s="3"/>
      <c r="BZ576" s="3"/>
      <c r="CA576" s="3"/>
      <c r="CB576" s="3"/>
      <c r="CC576" s="3"/>
      <c r="CD576" s="3"/>
      <c r="CE576" s="3"/>
      <c r="CF576" s="3"/>
      <c r="CG576" s="3"/>
      <c r="CH576" s="3"/>
      <c r="CI576" s="3"/>
      <c r="CJ576" s="3"/>
      <c r="CK576" s="3"/>
      <c r="CL576" s="3"/>
      <c r="CM576" s="3"/>
      <c r="CN576" s="3"/>
      <c r="CO576" s="3"/>
      <c r="CP576" s="3"/>
      <c r="CQ576" s="3"/>
      <c r="CR576" s="3"/>
      <c r="CS576" s="3"/>
      <c r="CT576" s="3"/>
      <c r="CU576" s="3"/>
      <c r="CV576" s="3"/>
      <c r="CW576" s="3"/>
      <c r="CX576" s="3"/>
      <c r="CY576" s="3"/>
      <c r="CZ576" s="3"/>
      <c r="DA576" s="3"/>
      <c r="DB576" s="3"/>
      <c r="DC576" s="3"/>
      <c r="DD576" s="3"/>
      <c r="DE576" s="3"/>
      <c r="DF576" s="3"/>
      <c r="DG576" s="3"/>
      <c r="DH576" s="3"/>
      <c r="DI576" s="3"/>
      <c r="DJ576" s="3"/>
      <c r="DK576" s="3"/>
      <c r="DL576" s="3"/>
      <c r="DM576" s="3"/>
      <c r="DN576" s="3"/>
      <c r="DO576" s="3"/>
      <c r="DP576" s="3"/>
      <c r="DQ576" s="3"/>
      <c r="DR576" s="3"/>
      <c r="DS576" s="3"/>
      <c r="DT576" s="3"/>
      <c r="DU576" s="3"/>
      <c r="DV576" s="3"/>
      <c r="DW576" s="3"/>
      <c r="DX576" s="3"/>
      <c r="DY576" s="3"/>
      <c r="DZ576" s="3"/>
      <c r="EA576" s="3"/>
    </row>
    <row r="577" spans="6:131" s="4" customFormat="1">
      <c r="F577" s="6"/>
      <c r="P577" s="6"/>
      <c r="Q577" s="6"/>
      <c r="V577" s="6"/>
      <c r="W577" s="6"/>
      <c r="AD577" s="5"/>
      <c r="AE577" s="47"/>
      <c r="AF577" s="47"/>
      <c r="AG577" s="47"/>
      <c r="AM577" s="6"/>
      <c r="AW577" s="6"/>
      <c r="AX577" s="6"/>
      <c r="BC577" s="6"/>
      <c r="BD577" s="6"/>
      <c r="BK577" s="5"/>
      <c r="BL577" s="47"/>
      <c r="BM577" s="47"/>
      <c r="BN577" s="47"/>
      <c r="BO577" s="3"/>
      <c r="BP577" s="3"/>
      <c r="BQ577" s="3"/>
      <c r="BR577" s="3"/>
      <c r="BS577" s="3"/>
      <c r="BT577" s="3"/>
      <c r="BU577" s="3"/>
      <c r="BV577" s="3"/>
      <c r="BW577" s="3"/>
      <c r="BX577" s="3"/>
      <c r="BY577" s="3"/>
      <c r="BZ577" s="3"/>
      <c r="CA577" s="3"/>
      <c r="CB577" s="3"/>
      <c r="CC577" s="3"/>
      <c r="CD577" s="3"/>
      <c r="CE577" s="3"/>
      <c r="CF577" s="3"/>
      <c r="CG577" s="3"/>
      <c r="CH577" s="3"/>
      <c r="CI577" s="3"/>
      <c r="CJ577" s="3"/>
      <c r="CK577" s="3"/>
      <c r="CL577" s="3"/>
      <c r="CM577" s="3"/>
      <c r="CN577" s="3"/>
      <c r="CO577" s="3"/>
      <c r="CP577" s="3"/>
      <c r="CQ577" s="3"/>
      <c r="CR577" s="3"/>
      <c r="CS577" s="3"/>
      <c r="CT577" s="3"/>
      <c r="CU577" s="3"/>
      <c r="CV577" s="3"/>
      <c r="CW577" s="3"/>
      <c r="CX577" s="3"/>
      <c r="CY577" s="3"/>
      <c r="CZ577" s="3"/>
      <c r="DA577" s="3"/>
      <c r="DB577" s="3"/>
      <c r="DC577" s="3"/>
      <c r="DD577" s="3"/>
      <c r="DE577" s="3"/>
      <c r="DF577" s="3"/>
      <c r="DG577" s="3"/>
      <c r="DH577" s="3"/>
      <c r="DI577" s="3"/>
      <c r="DJ577" s="3"/>
      <c r="DK577" s="3"/>
      <c r="DL577" s="3"/>
      <c r="DM577" s="3"/>
      <c r="DN577" s="3"/>
      <c r="DO577" s="3"/>
      <c r="DP577" s="3"/>
      <c r="DQ577" s="3"/>
      <c r="DR577" s="3"/>
      <c r="DS577" s="3"/>
      <c r="DT577" s="3"/>
      <c r="DU577" s="3"/>
      <c r="DV577" s="3"/>
      <c r="DW577" s="3"/>
      <c r="DX577" s="3"/>
      <c r="DY577" s="3"/>
      <c r="DZ577" s="3"/>
      <c r="EA577" s="3"/>
    </row>
    <row r="578" spans="6:131" s="4" customFormat="1">
      <c r="F578" s="6"/>
      <c r="P578" s="6"/>
      <c r="Q578" s="6"/>
      <c r="V578" s="6"/>
      <c r="W578" s="6"/>
      <c r="AD578" s="5"/>
      <c r="AE578" s="47"/>
      <c r="AF578" s="47"/>
      <c r="AG578" s="47"/>
      <c r="AM578" s="6"/>
      <c r="AW578" s="6"/>
      <c r="AX578" s="6"/>
      <c r="BC578" s="6"/>
      <c r="BD578" s="6"/>
      <c r="BK578" s="5"/>
      <c r="BL578" s="47"/>
      <c r="BM578" s="47"/>
      <c r="BN578" s="47"/>
      <c r="BO578" s="3"/>
      <c r="BP578" s="3"/>
      <c r="BQ578" s="3"/>
      <c r="BR578" s="3"/>
      <c r="BS578" s="3"/>
      <c r="BT578" s="3"/>
      <c r="BU578" s="3"/>
      <c r="BV578" s="3"/>
      <c r="BW578" s="3"/>
      <c r="BX578" s="3"/>
      <c r="BY578" s="3"/>
      <c r="BZ578" s="3"/>
      <c r="CA578" s="3"/>
      <c r="CB578" s="3"/>
      <c r="CC578" s="3"/>
      <c r="CD578" s="3"/>
      <c r="CE578" s="3"/>
      <c r="CF578" s="3"/>
      <c r="CG578" s="3"/>
      <c r="CH578" s="3"/>
      <c r="CI578" s="3"/>
      <c r="CJ578" s="3"/>
      <c r="CK578" s="3"/>
      <c r="CL578" s="3"/>
      <c r="CM578" s="3"/>
      <c r="CN578" s="3"/>
      <c r="CO578" s="3"/>
      <c r="CP578" s="3"/>
      <c r="CQ578" s="3"/>
      <c r="CR578" s="3"/>
      <c r="CS578" s="3"/>
      <c r="CT578" s="3"/>
      <c r="CU578" s="3"/>
      <c r="CV578" s="3"/>
      <c r="CW578" s="3"/>
      <c r="CX578" s="3"/>
      <c r="CY578" s="3"/>
      <c r="CZ578" s="3"/>
      <c r="DA578" s="3"/>
      <c r="DB578" s="3"/>
      <c r="DC578" s="3"/>
      <c r="DD578" s="3"/>
      <c r="DE578" s="3"/>
      <c r="DF578" s="3"/>
      <c r="DG578" s="3"/>
      <c r="DH578" s="3"/>
      <c r="DI578" s="3"/>
      <c r="DJ578" s="3"/>
      <c r="DK578" s="3"/>
      <c r="DL578" s="3"/>
      <c r="DM578" s="3"/>
      <c r="DN578" s="3"/>
      <c r="DO578" s="3"/>
      <c r="DP578" s="3"/>
      <c r="DQ578" s="3"/>
      <c r="DR578" s="3"/>
      <c r="DS578" s="3"/>
      <c r="DT578" s="3"/>
      <c r="DU578" s="3"/>
      <c r="DV578" s="3"/>
      <c r="DW578" s="3"/>
      <c r="DX578" s="3"/>
      <c r="DY578" s="3"/>
      <c r="DZ578" s="3"/>
      <c r="EA578" s="3"/>
    </row>
    <row r="579" spans="6:131" s="4" customFormat="1">
      <c r="V579" s="6"/>
      <c r="W579" s="6"/>
      <c r="AD579" s="5"/>
      <c r="AE579" s="47"/>
      <c r="AF579" s="47"/>
      <c r="AG579" s="47"/>
      <c r="BC579" s="6"/>
      <c r="BD579" s="6"/>
      <c r="BK579" s="5"/>
      <c r="BL579" s="47"/>
      <c r="BM579" s="47"/>
      <c r="BN579" s="47"/>
      <c r="BO579" s="3"/>
      <c r="BP579" s="3"/>
      <c r="BQ579" s="3"/>
      <c r="BR579" s="3"/>
      <c r="BS579" s="3"/>
      <c r="BT579" s="3"/>
      <c r="BU579" s="3"/>
      <c r="BV579" s="3"/>
      <c r="BW579" s="3"/>
      <c r="BX579" s="3"/>
      <c r="BY579" s="3"/>
      <c r="BZ579" s="3"/>
      <c r="CA579" s="3"/>
      <c r="CB579" s="3"/>
      <c r="CC579" s="3"/>
      <c r="CD579" s="3"/>
      <c r="CE579" s="3"/>
      <c r="CF579" s="3"/>
      <c r="CG579" s="3"/>
      <c r="CH579" s="3"/>
      <c r="CI579" s="3"/>
      <c r="CJ579" s="3"/>
      <c r="CK579" s="3"/>
      <c r="CL579" s="3"/>
      <c r="CM579" s="3"/>
      <c r="CN579" s="3"/>
      <c r="CO579" s="3"/>
      <c r="CP579" s="3"/>
      <c r="CQ579" s="3"/>
      <c r="CR579" s="3"/>
      <c r="CS579" s="3"/>
      <c r="CT579" s="3"/>
      <c r="CU579" s="3"/>
      <c r="CV579" s="3"/>
      <c r="CW579" s="3"/>
      <c r="CX579" s="3"/>
      <c r="CY579" s="3"/>
      <c r="CZ579" s="3"/>
      <c r="DA579" s="3"/>
      <c r="DB579" s="3"/>
      <c r="DC579" s="3"/>
      <c r="DD579" s="3"/>
      <c r="DE579" s="3"/>
      <c r="DF579" s="3"/>
      <c r="DG579" s="3"/>
      <c r="DH579" s="3"/>
      <c r="DI579" s="3"/>
      <c r="DJ579" s="3"/>
      <c r="DK579" s="3"/>
      <c r="DL579" s="3"/>
      <c r="DM579" s="3"/>
      <c r="DN579" s="3"/>
      <c r="DO579" s="3"/>
      <c r="DP579" s="3"/>
      <c r="DQ579" s="3"/>
      <c r="DR579" s="3"/>
      <c r="DS579" s="3"/>
      <c r="DT579" s="3"/>
      <c r="DU579" s="3"/>
      <c r="DV579" s="3"/>
      <c r="DW579" s="3"/>
      <c r="DX579" s="3"/>
      <c r="DY579" s="3"/>
      <c r="DZ579" s="3"/>
      <c r="EA579" s="3"/>
    </row>
    <row r="580" spans="6:131" s="4" customFormat="1">
      <c r="V580" s="6"/>
      <c r="W580" s="6"/>
      <c r="AD580" s="5"/>
      <c r="AE580" s="47"/>
      <c r="AF580" s="47"/>
      <c r="AG580" s="47"/>
      <c r="BC580" s="6"/>
      <c r="BD580" s="6"/>
      <c r="BK580" s="5"/>
      <c r="BL580" s="47"/>
      <c r="BM580" s="47"/>
      <c r="BN580" s="47"/>
      <c r="BO580" s="3"/>
      <c r="BP580" s="3"/>
      <c r="BQ580" s="3"/>
      <c r="BR580" s="3"/>
      <c r="BS580" s="3"/>
      <c r="BT580" s="3"/>
      <c r="BU580" s="3"/>
      <c r="BV580" s="3"/>
      <c r="BW580" s="3"/>
      <c r="BX580" s="3"/>
      <c r="BY580" s="3"/>
      <c r="BZ580" s="3"/>
      <c r="CA580" s="3"/>
      <c r="CB580" s="3"/>
      <c r="CC580" s="3"/>
      <c r="CD580" s="3"/>
      <c r="CE580" s="3"/>
      <c r="CF580" s="3"/>
      <c r="CG580" s="3"/>
      <c r="CH580" s="3"/>
      <c r="CI580" s="3"/>
      <c r="CJ580" s="3"/>
      <c r="CK580" s="3"/>
      <c r="CL580" s="3"/>
      <c r="CM580" s="3"/>
      <c r="CN580" s="3"/>
      <c r="CO580" s="3"/>
      <c r="CP580" s="3"/>
      <c r="CQ580" s="3"/>
      <c r="CR580" s="3"/>
      <c r="CS580" s="3"/>
      <c r="CT580" s="3"/>
      <c r="CU580" s="3"/>
      <c r="CV580" s="3"/>
      <c r="CW580" s="3"/>
      <c r="CX580" s="3"/>
      <c r="CY580" s="3"/>
      <c r="CZ580" s="3"/>
      <c r="DA580" s="3"/>
      <c r="DB580" s="3"/>
      <c r="DC580" s="3"/>
      <c r="DD580" s="3"/>
      <c r="DE580" s="3"/>
      <c r="DF580" s="3"/>
      <c r="DG580" s="3"/>
      <c r="DH580" s="3"/>
      <c r="DI580" s="3"/>
      <c r="DJ580" s="3"/>
      <c r="DK580" s="3"/>
      <c r="DL580" s="3"/>
      <c r="DM580" s="3"/>
      <c r="DN580" s="3"/>
      <c r="DO580" s="3"/>
      <c r="DP580" s="3"/>
      <c r="DQ580" s="3"/>
      <c r="DR580" s="3"/>
      <c r="DS580" s="3"/>
      <c r="DT580" s="3"/>
      <c r="DU580" s="3"/>
      <c r="DV580" s="3"/>
      <c r="DW580" s="3"/>
      <c r="DX580" s="3"/>
      <c r="DY580" s="3"/>
      <c r="DZ580" s="3"/>
      <c r="EA580" s="3"/>
    </row>
  </sheetData>
  <sheetProtection formatCells="0" formatColumns="0" formatRows="0" deleteRows="0" selectLockedCells="1"/>
  <mergeCells count="1071">
    <mergeCell ref="BA76:BB76"/>
    <mergeCell ref="BD76:BG76"/>
    <mergeCell ref="AL75:AN75"/>
    <mergeCell ref="AY75:AZ75"/>
    <mergeCell ref="BA75:BB75"/>
    <mergeCell ref="BD75:BF75"/>
    <mergeCell ref="B76:C76"/>
    <mergeCell ref="E76:G76"/>
    <mergeCell ref="T76:U76"/>
    <mergeCell ref="W76:Z76"/>
    <mergeCell ref="AI76:AJ76"/>
    <mergeCell ref="AL76:AN76"/>
    <mergeCell ref="B75:C75"/>
    <mergeCell ref="E75:G75"/>
    <mergeCell ref="R75:S75"/>
    <mergeCell ref="T75:U75"/>
    <mergeCell ref="W75:Y75"/>
    <mergeCell ref="AI75:AJ75"/>
    <mergeCell ref="AY73:AZ73"/>
    <mergeCell ref="BA73:BB73"/>
    <mergeCell ref="BD73:BF73"/>
    <mergeCell ref="B74:C74"/>
    <mergeCell ref="T74:U74"/>
    <mergeCell ref="W74:Z74"/>
    <mergeCell ref="AI74:AJ74"/>
    <mergeCell ref="BA74:BB74"/>
    <mergeCell ref="BD74:BG74"/>
    <mergeCell ref="BL70:BL71"/>
    <mergeCell ref="BM70:BM71"/>
    <mergeCell ref="BN70:BN71"/>
    <mergeCell ref="B73:C73"/>
    <mergeCell ref="E73:G73"/>
    <mergeCell ref="R73:S73"/>
    <mergeCell ref="T73:U73"/>
    <mergeCell ref="W73:Y73"/>
    <mergeCell ref="AI73:AJ73"/>
    <mergeCell ref="AL73:AN73"/>
    <mergeCell ref="BN68:BN69"/>
    <mergeCell ref="A70:A71"/>
    <mergeCell ref="B70:B71"/>
    <mergeCell ref="AA70:AD71"/>
    <mergeCell ref="AE70:AE71"/>
    <mergeCell ref="AF70:AF71"/>
    <mergeCell ref="AG70:AG71"/>
    <mergeCell ref="AH70:AH71"/>
    <mergeCell ref="AI70:AI71"/>
    <mergeCell ref="BH70:BK71"/>
    <mergeCell ref="BH68:BH69"/>
    <mergeCell ref="BI68:BI69"/>
    <mergeCell ref="BJ68:BJ69"/>
    <mergeCell ref="BK68:BK69"/>
    <mergeCell ref="BL68:BL69"/>
    <mergeCell ref="BM68:BM69"/>
    <mergeCell ref="AD68:AD69"/>
    <mergeCell ref="AE68:AE69"/>
    <mergeCell ref="AF68:AF69"/>
    <mergeCell ref="AG68:AG69"/>
    <mergeCell ref="AH68:AH69"/>
    <mergeCell ref="AI68:AI69"/>
    <mergeCell ref="BJ66:BJ67"/>
    <mergeCell ref="BK66:BK67"/>
    <mergeCell ref="BL66:BL67"/>
    <mergeCell ref="BM66:BM67"/>
    <mergeCell ref="BN66:BN67"/>
    <mergeCell ref="A68:A69"/>
    <mergeCell ref="B68:B69"/>
    <mergeCell ref="AA68:AA69"/>
    <mergeCell ref="AB68:AB69"/>
    <mergeCell ref="AC68:AC69"/>
    <mergeCell ref="AF66:AF67"/>
    <mergeCell ref="AG66:AG67"/>
    <mergeCell ref="AH66:AH67"/>
    <mergeCell ref="AI66:AI67"/>
    <mergeCell ref="BH66:BH67"/>
    <mergeCell ref="BI66:BI67"/>
    <mergeCell ref="BL64:BL65"/>
    <mergeCell ref="BM64:BM65"/>
    <mergeCell ref="BN64:BN65"/>
    <mergeCell ref="A66:A67"/>
    <mergeCell ref="B66:B67"/>
    <mergeCell ref="AA66:AA67"/>
    <mergeCell ref="AB66:AB67"/>
    <mergeCell ref="AC66:AC67"/>
    <mergeCell ref="AD66:AD67"/>
    <mergeCell ref="AE66:AE67"/>
    <mergeCell ref="AH64:AH65"/>
    <mergeCell ref="AI64:AI65"/>
    <mergeCell ref="BH64:BH65"/>
    <mergeCell ref="BI64:BI65"/>
    <mergeCell ref="BJ64:BJ65"/>
    <mergeCell ref="BK64:BK65"/>
    <mergeCell ref="BN60:BN61"/>
    <mergeCell ref="A64:A65"/>
    <mergeCell ref="B64:B65"/>
    <mergeCell ref="AA64:AA65"/>
    <mergeCell ref="AB64:AB65"/>
    <mergeCell ref="AC64:AC65"/>
    <mergeCell ref="AD64:AD65"/>
    <mergeCell ref="AE64:AE65"/>
    <mergeCell ref="AF64:AF65"/>
    <mergeCell ref="AG64:AG65"/>
    <mergeCell ref="BH60:BH61"/>
    <mergeCell ref="BI60:BI61"/>
    <mergeCell ref="BJ60:BJ61"/>
    <mergeCell ref="BK60:BK61"/>
    <mergeCell ref="BL60:BL61"/>
    <mergeCell ref="BM60:BM61"/>
    <mergeCell ref="AD60:AD61"/>
    <mergeCell ref="AE60:AE61"/>
    <mergeCell ref="AF60:AF61"/>
    <mergeCell ref="AG60:AG61"/>
    <mergeCell ref="AH60:AH61"/>
    <mergeCell ref="AI60:AI61"/>
    <mergeCell ref="A62:A63"/>
    <mergeCell ref="B62:B63"/>
    <mergeCell ref="AA62:AA63"/>
    <mergeCell ref="AB62:AB63"/>
    <mergeCell ref="AC62:AC63"/>
    <mergeCell ref="AD62:AD63"/>
    <mergeCell ref="AE62:AE63"/>
    <mergeCell ref="AF62:AF63"/>
    <mergeCell ref="AG62:AG63"/>
    <mergeCell ref="AH62:AH63"/>
    <mergeCell ref="CC59:CC60"/>
    <mergeCell ref="CD59:CD60"/>
    <mergeCell ref="CE59:CE60"/>
    <mergeCell ref="CF59:CF60"/>
    <mergeCell ref="CG59:CG60"/>
    <mergeCell ref="A60:A61"/>
    <mergeCell ref="B60:B61"/>
    <mergeCell ref="AA60:AA61"/>
    <mergeCell ref="AB60:AB61"/>
    <mergeCell ref="AC60:AC61"/>
    <mergeCell ref="BW59:BW60"/>
    <mergeCell ref="BX59:BX60"/>
    <mergeCell ref="BY59:BY60"/>
    <mergeCell ref="BZ59:BZ60"/>
    <mergeCell ref="CA59:CA60"/>
    <mergeCell ref="CB59:CB60"/>
    <mergeCell ref="BO59:BQ60"/>
    <mergeCell ref="BR59:BR60"/>
    <mergeCell ref="BS59:BS60"/>
    <mergeCell ref="BT59:BT60"/>
    <mergeCell ref="BU59:BU60"/>
    <mergeCell ref="BV59:BV60"/>
    <mergeCell ref="BI58:BI59"/>
    <mergeCell ref="BJ58:BJ59"/>
    <mergeCell ref="BK58:BK59"/>
    <mergeCell ref="BL58:BL59"/>
    <mergeCell ref="BM58:BM59"/>
    <mergeCell ref="BN58:BN59"/>
    <mergeCell ref="AE58:AE59"/>
    <mergeCell ref="AF58:AF59"/>
    <mergeCell ref="AG58:AG59"/>
    <mergeCell ref="AH58:AH59"/>
    <mergeCell ref="AI58:AI59"/>
    <mergeCell ref="BH58:BH59"/>
    <mergeCell ref="A58:A59"/>
    <mergeCell ref="B58:B59"/>
    <mergeCell ref="AA58:AA59"/>
    <mergeCell ref="AB58:AB59"/>
    <mergeCell ref="AC58:AC59"/>
    <mergeCell ref="AD58:AD59"/>
    <mergeCell ref="CB57:CB58"/>
    <mergeCell ref="CC57:CC58"/>
    <mergeCell ref="CD57:CD58"/>
    <mergeCell ref="CE57:CE58"/>
    <mergeCell ref="CF57:CF58"/>
    <mergeCell ref="CG57:CG58"/>
    <mergeCell ref="BV57:BV58"/>
    <mergeCell ref="BW57:BW58"/>
    <mergeCell ref="BX57:BX58"/>
    <mergeCell ref="BY57:BY58"/>
    <mergeCell ref="BZ57:BZ58"/>
    <mergeCell ref="CA57:CA58"/>
    <mergeCell ref="BN56:BN57"/>
    <mergeCell ref="BO57:BQ58"/>
    <mergeCell ref="BR57:BR58"/>
    <mergeCell ref="BS57:BS58"/>
    <mergeCell ref="BT57:BT58"/>
    <mergeCell ref="BU57:BU58"/>
    <mergeCell ref="BH56:BH57"/>
    <mergeCell ref="BI56:BI57"/>
    <mergeCell ref="BJ56:BJ57"/>
    <mergeCell ref="BK56:BK57"/>
    <mergeCell ref="BL56:BL57"/>
    <mergeCell ref="BM56:BM57"/>
    <mergeCell ref="CD55:CD56"/>
    <mergeCell ref="CE55:CE56"/>
    <mergeCell ref="CF55:CF56"/>
    <mergeCell ref="A56:A57"/>
    <mergeCell ref="B56:B57"/>
    <mergeCell ref="AA56:AA57"/>
    <mergeCell ref="AB56:AB57"/>
    <mergeCell ref="AC56:AC57"/>
    <mergeCell ref="BW55:BW56"/>
    <mergeCell ref="BX55:BX56"/>
    <mergeCell ref="BY55:BY56"/>
    <mergeCell ref="BZ55:BZ56"/>
    <mergeCell ref="CA55:CA56"/>
    <mergeCell ref="CB55:CB56"/>
    <mergeCell ref="BO55:BQ56"/>
    <mergeCell ref="BR55:BR56"/>
    <mergeCell ref="BS55:BS56"/>
    <mergeCell ref="BT55:BT56"/>
    <mergeCell ref="BJ54:BJ55"/>
    <mergeCell ref="BK54:BK55"/>
    <mergeCell ref="BL54:BL55"/>
    <mergeCell ref="CF53:CF54"/>
    <mergeCell ref="BW51:BW52"/>
    <mergeCell ref="BX51:BX52"/>
    <mergeCell ref="BM52:BM53"/>
    <mergeCell ref="AE54:AE55"/>
    <mergeCell ref="AF54:AF55"/>
    <mergeCell ref="AG54:AG55"/>
    <mergeCell ref="AH54:AH55"/>
    <mergeCell ref="AI54:AI55"/>
    <mergeCell ref="BH54:BH55"/>
    <mergeCell ref="A54:A55"/>
    <mergeCell ref="AD56:AD57"/>
    <mergeCell ref="AE56:AE57"/>
    <mergeCell ref="AF56:AF57"/>
    <mergeCell ref="AG56:AG57"/>
    <mergeCell ref="AH56:AH57"/>
    <mergeCell ref="AI56:AI57"/>
    <mergeCell ref="CC55:CC56"/>
    <mergeCell ref="BK52:BK53"/>
    <mergeCell ref="BL52:BL53"/>
    <mergeCell ref="AD52:AD53"/>
    <mergeCell ref="AE52:AE53"/>
    <mergeCell ref="AF52:AF53"/>
    <mergeCell ref="AG52:AG53"/>
    <mergeCell ref="AH52:AH53"/>
    <mergeCell ref="AI52:AI53"/>
    <mergeCell ref="A52:A53"/>
    <mergeCell ref="B52:B53"/>
    <mergeCell ref="AA52:AA53"/>
    <mergeCell ref="AB52:AB53"/>
    <mergeCell ref="AC52:AC53"/>
    <mergeCell ref="BO51:BQ52"/>
    <mergeCell ref="BR51:BR52"/>
    <mergeCell ref="BS51:BS52"/>
    <mergeCell ref="BT51:BT52"/>
    <mergeCell ref="BO49:BQ50"/>
    <mergeCell ref="BR49:BR50"/>
    <mergeCell ref="B54:B55"/>
    <mergeCell ref="AA54:AA55"/>
    <mergeCell ref="AB54:AB55"/>
    <mergeCell ref="AC54:AC55"/>
    <mergeCell ref="AD54:AD55"/>
    <mergeCell ref="CB53:CB54"/>
    <mergeCell ref="A50:A51"/>
    <mergeCell ref="B50:B51"/>
    <mergeCell ref="AA50:AA51"/>
    <mergeCell ref="AB50:AB51"/>
    <mergeCell ref="AC50:AC51"/>
    <mergeCell ref="AD50:AD51"/>
    <mergeCell ref="CE53:CE54"/>
    <mergeCell ref="AE50:AE51"/>
    <mergeCell ref="AF50:AF51"/>
    <mergeCell ref="AG50:AG51"/>
    <mergeCell ref="AH50:AH51"/>
    <mergeCell ref="AI50:AI51"/>
    <mergeCell ref="AD48:AD49"/>
    <mergeCell ref="AE48:AE49"/>
    <mergeCell ref="AF48:AF49"/>
    <mergeCell ref="AG48:AG49"/>
    <mergeCell ref="AH48:AH49"/>
    <mergeCell ref="AI48:AI49"/>
    <mergeCell ref="BZ49:BZ50"/>
    <mergeCell ref="CA49:CA50"/>
    <mergeCell ref="BM50:BM51"/>
    <mergeCell ref="BN50:BN51"/>
    <mergeCell ref="CG53:CG54"/>
    <mergeCell ref="BV53:BV54"/>
    <mergeCell ref="BW53:BW54"/>
    <mergeCell ref="BX53:BX54"/>
    <mergeCell ref="BY53:BY54"/>
    <mergeCell ref="BZ53:BZ54"/>
    <mergeCell ref="CA53:CA54"/>
    <mergeCell ref="BN52:BN53"/>
    <mergeCell ref="BO53:BQ54"/>
    <mergeCell ref="BR53:BR54"/>
    <mergeCell ref="BS53:BS54"/>
    <mergeCell ref="BT53:BT54"/>
    <mergeCell ref="BU53:BU54"/>
    <mergeCell ref="BH52:BH53"/>
    <mergeCell ref="BI52:BI53"/>
    <mergeCell ref="BJ52:BJ53"/>
    <mergeCell ref="CC53:CC54"/>
    <mergeCell ref="CD53:CD54"/>
    <mergeCell ref="BY51:BY52"/>
    <mergeCell ref="BZ51:BZ52"/>
    <mergeCell ref="CA51:CA52"/>
    <mergeCell ref="CB51:CB52"/>
    <mergeCell ref="BM54:BM55"/>
    <mergeCell ref="BN54:BN55"/>
    <mergeCell ref="CG55:CG56"/>
    <mergeCell ref="BU55:BU56"/>
    <mergeCell ref="BV55:BV56"/>
    <mergeCell ref="BI54:BI55"/>
    <mergeCell ref="BH50:BH51"/>
    <mergeCell ref="CC51:CC52"/>
    <mergeCell ref="CD51:CD52"/>
    <mergeCell ref="CE51:CE52"/>
    <mergeCell ref="CF51:CF52"/>
    <mergeCell ref="CG51:CG52"/>
    <mergeCell ref="BS49:BS50"/>
    <mergeCell ref="BT49:BT50"/>
    <mergeCell ref="BU49:BU50"/>
    <mergeCell ref="BU51:BU52"/>
    <mergeCell ref="BV51:BV52"/>
    <mergeCell ref="BI50:BI51"/>
    <mergeCell ref="BJ50:BJ51"/>
    <mergeCell ref="BK50:BK51"/>
    <mergeCell ref="BL50:BL51"/>
    <mergeCell ref="BH48:BH49"/>
    <mergeCell ref="BI48:BI49"/>
    <mergeCell ref="BJ48:BJ49"/>
    <mergeCell ref="BK48:BK49"/>
    <mergeCell ref="BL48:BL49"/>
    <mergeCell ref="BM48:BM49"/>
    <mergeCell ref="CC47:CC48"/>
    <mergeCell ref="CD47:CD48"/>
    <mergeCell ref="CE47:CE48"/>
    <mergeCell ref="CF47:CF48"/>
    <mergeCell ref="CG47:CG48"/>
    <mergeCell ref="CB49:CB50"/>
    <mergeCell ref="CC49:CC50"/>
    <mergeCell ref="CD49:CD50"/>
    <mergeCell ref="CE49:CE50"/>
    <mergeCell ref="CF49:CF50"/>
    <mergeCell ref="CG49:CG50"/>
    <mergeCell ref="BV49:BV50"/>
    <mergeCell ref="BW49:BW50"/>
    <mergeCell ref="BX49:BX50"/>
    <mergeCell ref="BY49:BY50"/>
    <mergeCell ref="BN48:BN49"/>
    <mergeCell ref="A48:A49"/>
    <mergeCell ref="B48:B49"/>
    <mergeCell ref="AA48:AA49"/>
    <mergeCell ref="AB48:AB49"/>
    <mergeCell ref="AC48:AC49"/>
    <mergeCell ref="BW47:BW48"/>
    <mergeCell ref="BX47:BX48"/>
    <mergeCell ref="BY47:BY48"/>
    <mergeCell ref="BZ47:BZ48"/>
    <mergeCell ref="CA47:CA48"/>
    <mergeCell ref="CB47:CB48"/>
    <mergeCell ref="BO47:BQ48"/>
    <mergeCell ref="BR47:BR48"/>
    <mergeCell ref="BS47:BS48"/>
    <mergeCell ref="BT47:BT48"/>
    <mergeCell ref="BU47:BU48"/>
    <mergeCell ref="BV47:BV48"/>
    <mergeCell ref="BI46:BI47"/>
    <mergeCell ref="BJ46:BJ47"/>
    <mergeCell ref="BK46:BK47"/>
    <mergeCell ref="BL46:BL47"/>
    <mergeCell ref="BM46:BM47"/>
    <mergeCell ref="BN46:BN47"/>
    <mergeCell ref="AE46:AE47"/>
    <mergeCell ref="AF46:AF47"/>
    <mergeCell ref="AG46:AG47"/>
    <mergeCell ref="AH46:AH47"/>
    <mergeCell ref="AI46:AI47"/>
    <mergeCell ref="BH46:BH47"/>
    <mergeCell ref="A46:A47"/>
    <mergeCell ref="B46:B47"/>
    <mergeCell ref="AA46:AA47"/>
    <mergeCell ref="AB46:AB47"/>
    <mergeCell ref="AC46:AC47"/>
    <mergeCell ref="AD46:AD47"/>
    <mergeCell ref="CB45:CB46"/>
    <mergeCell ref="CC45:CC46"/>
    <mergeCell ref="CD45:CD46"/>
    <mergeCell ref="CE45:CE46"/>
    <mergeCell ref="CF45:CF46"/>
    <mergeCell ref="CG45:CG46"/>
    <mergeCell ref="BV45:BV46"/>
    <mergeCell ref="BW45:BW46"/>
    <mergeCell ref="BX45:BX46"/>
    <mergeCell ref="BY45:BY46"/>
    <mergeCell ref="BZ45:BZ46"/>
    <mergeCell ref="CA45:CA46"/>
    <mergeCell ref="BN44:BN45"/>
    <mergeCell ref="BO45:BQ46"/>
    <mergeCell ref="BR45:BR46"/>
    <mergeCell ref="BS45:BS46"/>
    <mergeCell ref="BT45:BT46"/>
    <mergeCell ref="BU45:BU46"/>
    <mergeCell ref="BH44:BH45"/>
    <mergeCell ref="BI44:BI45"/>
    <mergeCell ref="BJ44:BJ45"/>
    <mergeCell ref="BK44:BK45"/>
    <mergeCell ref="BL44:BL45"/>
    <mergeCell ref="BM44:BM45"/>
    <mergeCell ref="AD44:AD45"/>
    <mergeCell ref="AE44:AE45"/>
    <mergeCell ref="AF44:AF45"/>
    <mergeCell ref="AG44:AG45"/>
    <mergeCell ref="AH44:AH45"/>
    <mergeCell ref="AI44:AI45"/>
    <mergeCell ref="CC43:CC44"/>
    <mergeCell ref="CD43:CD44"/>
    <mergeCell ref="CE43:CE44"/>
    <mergeCell ref="CF43:CF44"/>
    <mergeCell ref="CG43:CG44"/>
    <mergeCell ref="A44:A45"/>
    <mergeCell ref="B44:B45"/>
    <mergeCell ref="AA44:AA45"/>
    <mergeCell ref="AB44:AB45"/>
    <mergeCell ref="AC44:AC45"/>
    <mergeCell ref="BW43:BW44"/>
    <mergeCell ref="BX43:BX44"/>
    <mergeCell ref="BY43:BY44"/>
    <mergeCell ref="BZ43:BZ44"/>
    <mergeCell ref="CA43:CA44"/>
    <mergeCell ref="CB43:CB44"/>
    <mergeCell ref="BO43:BQ44"/>
    <mergeCell ref="BR43:BR44"/>
    <mergeCell ref="BS43:BS44"/>
    <mergeCell ref="BT43:BT44"/>
    <mergeCell ref="BU43:BU44"/>
    <mergeCell ref="BV43:BV44"/>
    <mergeCell ref="BI42:BI43"/>
    <mergeCell ref="BJ42:BJ43"/>
    <mergeCell ref="BK42:BK43"/>
    <mergeCell ref="BL42:BL43"/>
    <mergeCell ref="BM42:BM43"/>
    <mergeCell ref="BN42:BN43"/>
    <mergeCell ref="AE42:AE43"/>
    <mergeCell ref="AF42:AF43"/>
    <mergeCell ref="AG42:AG43"/>
    <mergeCell ref="AH42:AH43"/>
    <mergeCell ref="AI42:AI43"/>
    <mergeCell ref="BH42:BH43"/>
    <mergeCell ref="A42:A43"/>
    <mergeCell ref="B42:B43"/>
    <mergeCell ref="AA42:AA43"/>
    <mergeCell ref="AB42:AB43"/>
    <mergeCell ref="AC42:AC43"/>
    <mergeCell ref="AD42:AD43"/>
    <mergeCell ref="CB41:CB42"/>
    <mergeCell ref="CC41:CC42"/>
    <mergeCell ref="CD41:CD42"/>
    <mergeCell ref="CE41:CE42"/>
    <mergeCell ref="CF41:CF42"/>
    <mergeCell ref="CG41:CG42"/>
    <mergeCell ref="BV41:BV42"/>
    <mergeCell ref="BW41:BW42"/>
    <mergeCell ref="BX41:BX42"/>
    <mergeCell ref="BY41:BY42"/>
    <mergeCell ref="BZ41:BZ42"/>
    <mergeCell ref="CA41:CA42"/>
    <mergeCell ref="BN40:BN41"/>
    <mergeCell ref="BO41:BQ42"/>
    <mergeCell ref="BR41:BR42"/>
    <mergeCell ref="BS41:BS42"/>
    <mergeCell ref="BT41:BT42"/>
    <mergeCell ref="BU41:BU42"/>
    <mergeCell ref="BH40:BH41"/>
    <mergeCell ref="BI40:BI41"/>
    <mergeCell ref="BJ40:BJ41"/>
    <mergeCell ref="BK40:BK41"/>
    <mergeCell ref="BL40:BL41"/>
    <mergeCell ref="CG39:CG40"/>
    <mergeCell ref="A40:A41"/>
    <mergeCell ref="B40:B41"/>
    <mergeCell ref="AA40:AA41"/>
    <mergeCell ref="AB40:AB41"/>
    <mergeCell ref="AC40:AC41"/>
    <mergeCell ref="BW39:BW40"/>
    <mergeCell ref="BX39:BX40"/>
    <mergeCell ref="BY39:BY40"/>
    <mergeCell ref="BZ39:BZ40"/>
    <mergeCell ref="CA39:CA40"/>
    <mergeCell ref="CB39:CB40"/>
    <mergeCell ref="BO39:BQ40"/>
    <mergeCell ref="BR39:BR40"/>
    <mergeCell ref="BS39:BS40"/>
    <mergeCell ref="BT39:BT40"/>
    <mergeCell ref="BU39:BU40"/>
    <mergeCell ref="BV39:BV40"/>
    <mergeCell ref="BI38:BI39"/>
    <mergeCell ref="BJ38:BJ39"/>
    <mergeCell ref="BK38:BK39"/>
    <mergeCell ref="AB36:AB37"/>
    <mergeCell ref="AC36:AC37"/>
    <mergeCell ref="CB35:CB36"/>
    <mergeCell ref="BO35:BQ36"/>
    <mergeCell ref="BR35:BR36"/>
    <mergeCell ref="BS35:BS36"/>
    <mergeCell ref="BM40:BM41"/>
    <mergeCell ref="AD40:AD41"/>
    <mergeCell ref="AE40:AE41"/>
    <mergeCell ref="AF40:AF41"/>
    <mergeCell ref="AG40:AG41"/>
    <mergeCell ref="AH40:AH41"/>
    <mergeCell ref="AI40:AI41"/>
    <mergeCell ref="CC39:CC40"/>
    <mergeCell ref="CD39:CD40"/>
    <mergeCell ref="CE39:CE40"/>
    <mergeCell ref="CF39:CF40"/>
    <mergeCell ref="BT35:BT36"/>
    <mergeCell ref="BU35:BU36"/>
    <mergeCell ref="BV35:BV36"/>
    <mergeCell ref="BI34:BI35"/>
    <mergeCell ref="BJ34:BJ35"/>
    <mergeCell ref="BK34:BK35"/>
    <mergeCell ref="BL34:BL35"/>
    <mergeCell ref="BM34:BM35"/>
    <mergeCell ref="BN34:BN35"/>
    <mergeCell ref="AE34:AE35"/>
    <mergeCell ref="AF34:AF35"/>
    <mergeCell ref="AG34:AG35"/>
    <mergeCell ref="AH34:AH35"/>
    <mergeCell ref="AI34:AI35"/>
    <mergeCell ref="BH34:BH35"/>
    <mergeCell ref="CG35:CG36"/>
    <mergeCell ref="BW35:BW36"/>
    <mergeCell ref="BX35:BX36"/>
    <mergeCell ref="BY35:BY36"/>
    <mergeCell ref="BZ35:BZ36"/>
    <mergeCell ref="CA35:CA36"/>
    <mergeCell ref="BL38:BL39"/>
    <mergeCell ref="BM38:BM39"/>
    <mergeCell ref="BN38:BN39"/>
    <mergeCell ref="AE38:AE39"/>
    <mergeCell ref="AF38:AF39"/>
    <mergeCell ref="AG38:AG39"/>
    <mergeCell ref="AH38:AH39"/>
    <mergeCell ref="AI38:AI39"/>
    <mergeCell ref="BH38:BH39"/>
    <mergeCell ref="A38:A39"/>
    <mergeCell ref="B38:B39"/>
    <mergeCell ref="AA38:AA39"/>
    <mergeCell ref="AB38:AB39"/>
    <mergeCell ref="AC38:AC39"/>
    <mergeCell ref="AD38:AD39"/>
    <mergeCell ref="CB37:CB38"/>
    <mergeCell ref="CC37:CC38"/>
    <mergeCell ref="AD36:AD37"/>
    <mergeCell ref="AE36:AE37"/>
    <mergeCell ref="AF36:AF37"/>
    <mergeCell ref="AG36:AG37"/>
    <mergeCell ref="AH36:AH37"/>
    <mergeCell ref="AI36:AI37"/>
    <mergeCell ref="A36:A37"/>
    <mergeCell ref="B36:B37"/>
    <mergeCell ref="AA36:AA37"/>
    <mergeCell ref="A34:A35"/>
    <mergeCell ref="B34:B35"/>
    <mergeCell ref="AA34:AA35"/>
    <mergeCell ref="AB34:AB35"/>
    <mergeCell ref="AC34:AC35"/>
    <mergeCell ref="AD34:AD35"/>
    <mergeCell ref="CD37:CD38"/>
    <mergeCell ref="CE37:CE38"/>
    <mergeCell ref="CF37:CF38"/>
    <mergeCell ref="CG37:CG38"/>
    <mergeCell ref="BV37:BV38"/>
    <mergeCell ref="BW37:BW38"/>
    <mergeCell ref="BX37:BX38"/>
    <mergeCell ref="BY37:BY38"/>
    <mergeCell ref="BZ37:BZ38"/>
    <mergeCell ref="CA37:CA38"/>
    <mergeCell ref="BN36:BN37"/>
    <mergeCell ref="BO37:BQ38"/>
    <mergeCell ref="BR37:BR38"/>
    <mergeCell ref="BS37:BS38"/>
    <mergeCell ref="BT37:BT38"/>
    <mergeCell ref="BU37:BU38"/>
    <mergeCell ref="BH36:BH37"/>
    <mergeCell ref="BI36:BI37"/>
    <mergeCell ref="BJ36:BJ37"/>
    <mergeCell ref="BK36:BK37"/>
    <mergeCell ref="BL36:BL37"/>
    <mergeCell ref="BM36:BM37"/>
    <mergeCell ref="CC35:CC36"/>
    <mergeCell ref="CD35:CD36"/>
    <mergeCell ref="CE35:CE36"/>
    <mergeCell ref="CF35:CF36"/>
    <mergeCell ref="BH32:BH33"/>
    <mergeCell ref="BI32:BI33"/>
    <mergeCell ref="BJ32:BJ33"/>
    <mergeCell ref="BK32:BK33"/>
    <mergeCell ref="BL32:BL33"/>
    <mergeCell ref="BM32:BM33"/>
    <mergeCell ref="AD32:AD33"/>
    <mergeCell ref="AE32:AE33"/>
    <mergeCell ref="AF32:AF33"/>
    <mergeCell ref="AG32:AG33"/>
    <mergeCell ref="AH32:AH33"/>
    <mergeCell ref="AI32:AI33"/>
    <mergeCell ref="CC31:CC32"/>
    <mergeCell ref="CD31:CD32"/>
    <mergeCell ref="CE31:CE32"/>
    <mergeCell ref="CF31:CF32"/>
    <mergeCell ref="CG31:CG32"/>
    <mergeCell ref="CB33:CB34"/>
    <mergeCell ref="CC33:CC34"/>
    <mergeCell ref="CD33:CD34"/>
    <mergeCell ref="CE33:CE34"/>
    <mergeCell ref="CF33:CF34"/>
    <mergeCell ref="CG33:CG34"/>
    <mergeCell ref="BV33:BV34"/>
    <mergeCell ref="BW33:BW34"/>
    <mergeCell ref="BX33:BX34"/>
    <mergeCell ref="BY33:BY34"/>
    <mergeCell ref="BZ33:BZ34"/>
    <mergeCell ref="CA33:CA34"/>
    <mergeCell ref="BN32:BN33"/>
    <mergeCell ref="BO33:BQ34"/>
    <mergeCell ref="BR33:BR34"/>
    <mergeCell ref="BS33:BS34"/>
    <mergeCell ref="BT33:BT34"/>
    <mergeCell ref="BU33:BU34"/>
    <mergeCell ref="A32:A33"/>
    <mergeCell ref="B32:B33"/>
    <mergeCell ref="AA32:AA33"/>
    <mergeCell ref="AB32:AB33"/>
    <mergeCell ref="AC32:AC33"/>
    <mergeCell ref="BW31:BW32"/>
    <mergeCell ref="BX31:BX32"/>
    <mergeCell ref="BY31:BY32"/>
    <mergeCell ref="BZ31:BZ32"/>
    <mergeCell ref="CA31:CA32"/>
    <mergeCell ref="CB31:CB32"/>
    <mergeCell ref="BO31:BQ32"/>
    <mergeCell ref="BR31:BR32"/>
    <mergeCell ref="BS31:BS32"/>
    <mergeCell ref="BT31:BT32"/>
    <mergeCell ref="BU31:BU32"/>
    <mergeCell ref="BV31:BV32"/>
    <mergeCell ref="BI30:BI31"/>
    <mergeCell ref="BJ30:BJ31"/>
    <mergeCell ref="BK30:BK31"/>
    <mergeCell ref="BL30:BL31"/>
    <mergeCell ref="BM30:BM31"/>
    <mergeCell ref="BN30:BN31"/>
    <mergeCell ref="AE30:AE31"/>
    <mergeCell ref="AF30:AF31"/>
    <mergeCell ref="AG30:AG31"/>
    <mergeCell ref="AH30:AH31"/>
    <mergeCell ref="AI30:AI31"/>
    <mergeCell ref="BH30:BH31"/>
    <mergeCell ref="A30:A31"/>
    <mergeCell ref="B30:B31"/>
    <mergeCell ref="AA30:AA31"/>
    <mergeCell ref="AB30:AB31"/>
    <mergeCell ref="AC30:AC31"/>
    <mergeCell ref="AD30:AD31"/>
    <mergeCell ref="CB29:CB30"/>
    <mergeCell ref="CC29:CC30"/>
    <mergeCell ref="CD29:CD30"/>
    <mergeCell ref="CE29:CE30"/>
    <mergeCell ref="CF29:CF30"/>
    <mergeCell ref="CG29:CG30"/>
    <mergeCell ref="BV29:BV30"/>
    <mergeCell ref="BW29:BW30"/>
    <mergeCell ref="BX29:BX30"/>
    <mergeCell ref="BY29:BY30"/>
    <mergeCell ref="BZ29:BZ30"/>
    <mergeCell ref="CA29:CA30"/>
    <mergeCell ref="BN28:BN29"/>
    <mergeCell ref="BO29:BQ30"/>
    <mergeCell ref="BR29:BR30"/>
    <mergeCell ref="BS29:BS30"/>
    <mergeCell ref="BT29:BT30"/>
    <mergeCell ref="BU29:BU30"/>
    <mergeCell ref="BH28:BH29"/>
    <mergeCell ref="BI28:BI29"/>
    <mergeCell ref="BJ28:BJ29"/>
    <mergeCell ref="BK28:BK29"/>
    <mergeCell ref="BL28:BL29"/>
    <mergeCell ref="BM28:BM29"/>
    <mergeCell ref="AD28:AD29"/>
    <mergeCell ref="AE28:AE29"/>
    <mergeCell ref="AF28:AF29"/>
    <mergeCell ref="AG28:AG29"/>
    <mergeCell ref="AH28:AH29"/>
    <mergeCell ref="AI28:AI29"/>
    <mergeCell ref="CC27:CC28"/>
    <mergeCell ref="CD27:CD28"/>
    <mergeCell ref="CE27:CE28"/>
    <mergeCell ref="CF27:CF28"/>
    <mergeCell ref="CG27:CG28"/>
    <mergeCell ref="A28:A29"/>
    <mergeCell ref="B28:B29"/>
    <mergeCell ref="AA28:AA29"/>
    <mergeCell ref="AB28:AB29"/>
    <mergeCell ref="AC28:AC29"/>
    <mergeCell ref="BW27:BW28"/>
    <mergeCell ref="BX27:BX28"/>
    <mergeCell ref="BY27:BY28"/>
    <mergeCell ref="BZ27:BZ28"/>
    <mergeCell ref="CA27:CA28"/>
    <mergeCell ref="CB27:CB28"/>
    <mergeCell ref="BO27:BQ28"/>
    <mergeCell ref="BR27:BR28"/>
    <mergeCell ref="BS27:BS28"/>
    <mergeCell ref="BT27:BT28"/>
    <mergeCell ref="BU27:BU28"/>
    <mergeCell ref="BV27:BV28"/>
    <mergeCell ref="BI26:BI27"/>
    <mergeCell ref="BJ26:BJ27"/>
    <mergeCell ref="BK26:BK27"/>
    <mergeCell ref="BL26:BL27"/>
    <mergeCell ref="BM26:BM27"/>
    <mergeCell ref="BN26:BN27"/>
    <mergeCell ref="AE26:AE27"/>
    <mergeCell ref="AF26:AF27"/>
    <mergeCell ref="AG26:AG27"/>
    <mergeCell ref="AH26:AH27"/>
    <mergeCell ref="AI26:AI27"/>
    <mergeCell ref="BH26:BH27"/>
    <mergeCell ref="A26:A27"/>
    <mergeCell ref="B26:B27"/>
    <mergeCell ref="AA26:AA27"/>
    <mergeCell ref="AB26:AB27"/>
    <mergeCell ref="AC26:AC27"/>
    <mergeCell ref="AD26:AD27"/>
    <mergeCell ref="CB25:CB26"/>
    <mergeCell ref="CC25:CC26"/>
    <mergeCell ref="CD25:CD26"/>
    <mergeCell ref="CE25:CE26"/>
    <mergeCell ref="CF25:CF26"/>
    <mergeCell ref="AD24:AD25"/>
    <mergeCell ref="AE24:AE25"/>
    <mergeCell ref="AF24:AF25"/>
    <mergeCell ref="AG24:AG25"/>
    <mergeCell ref="AH24:AH25"/>
    <mergeCell ref="AI24:AI25"/>
    <mergeCell ref="A24:A25"/>
    <mergeCell ref="B24:B25"/>
    <mergeCell ref="AA24:AA25"/>
    <mergeCell ref="AB24:AB25"/>
    <mergeCell ref="AC24:AC25"/>
    <mergeCell ref="BS23:BS24"/>
    <mergeCell ref="BT23:BT24"/>
    <mergeCell ref="BU23:BU24"/>
    <mergeCell ref="BV23:BV24"/>
    <mergeCell ref="CG25:CG26"/>
    <mergeCell ref="BV25:BV26"/>
    <mergeCell ref="BW25:BW26"/>
    <mergeCell ref="BX25:BX26"/>
    <mergeCell ref="BY25:BY26"/>
    <mergeCell ref="BZ25:BZ26"/>
    <mergeCell ref="CA25:CA26"/>
    <mergeCell ref="BN24:BN25"/>
    <mergeCell ref="BO25:BQ26"/>
    <mergeCell ref="BR25:BR26"/>
    <mergeCell ref="BS25:BS26"/>
    <mergeCell ref="BT25:BT26"/>
    <mergeCell ref="BU25:BU26"/>
    <mergeCell ref="BH24:BH25"/>
    <mergeCell ref="BI24:BI25"/>
    <mergeCell ref="BJ24:BJ25"/>
    <mergeCell ref="BK24:BK25"/>
    <mergeCell ref="BL24:BL25"/>
    <mergeCell ref="BM24:BM25"/>
    <mergeCell ref="CC23:CC24"/>
    <mergeCell ref="CD23:CD24"/>
    <mergeCell ref="CE23:CE24"/>
    <mergeCell ref="CF23:CF24"/>
    <mergeCell ref="CG23:CG24"/>
    <mergeCell ref="BW23:BW24"/>
    <mergeCell ref="BX23:BX24"/>
    <mergeCell ref="BY23:BY24"/>
    <mergeCell ref="BZ23:BZ24"/>
    <mergeCell ref="CA23:CA24"/>
    <mergeCell ref="CB23:CB24"/>
    <mergeCell ref="BO23:BQ24"/>
    <mergeCell ref="BR23:BR24"/>
    <mergeCell ref="A22:A23"/>
    <mergeCell ref="B22:B23"/>
    <mergeCell ref="AA22:AA23"/>
    <mergeCell ref="AB22:AB23"/>
    <mergeCell ref="AC22:AC23"/>
    <mergeCell ref="AD22:AD23"/>
    <mergeCell ref="BX21:BX22"/>
    <mergeCell ref="BY21:BY22"/>
    <mergeCell ref="BZ21:BZ22"/>
    <mergeCell ref="CA21:CA22"/>
    <mergeCell ref="CB21:CB22"/>
    <mergeCell ref="CC21:CC22"/>
    <mergeCell ref="BR21:BR22"/>
    <mergeCell ref="BS21:BS22"/>
    <mergeCell ref="BT21:BT22"/>
    <mergeCell ref="BU21:BU22"/>
    <mergeCell ref="BV21:BV22"/>
    <mergeCell ref="BW21:BW22"/>
    <mergeCell ref="BJ20:BJ21"/>
    <mergeCell ref="BK20:BK21"/>
    <mergeCell ref="BL20:BL21"/>
    <mergeCell ref="BM20:BM21"/>
    <mergeCell ref="BN20:BN21"/>
    <mergeCell ref="BO21:BQ22"/>
    <mergeCell ref="A20:A21"/>
    <mergeCell ref="B20:B21"/>
    <mergeCell ref="AA20:AA21"/>
    <mergeCell ref="AB20:AB21"/>
    <mergeCell ref="BO19:BQ20"/>
    <mergeCell ref="BR19:BR20"/>
    <mergeCell ref="BS19:BS20"/>
    <mergeCell ref="BT19:BT20"/>
    <mergeCell ref="CF19:CF20"/>
    <mergeCell ref="CG19:CG20"/>
    <mergeCell ref="CE21:CE22"/>
    <mergeCell ref="CF21:CF22"/>
    <mergeCell ref="BO17:BQ18"/>
    <mergeCell ref="BR17:BR18"/>
    <mergeCell ref="BS17:BS18"/>
    <mergeCell ref="BT17:BT18"/>
    <mergeCell ref="BU17:BU18"/>
    <mergeCell ref="AC20:AC21"/>
    <mergeCell ref="AD20:AD21"/>
    <mergeCell ref="AE20:AE21"/>
    <mergeCell ref="BY19:BY20"/>
    <mergeCell ref="BZ19:BZ20"/>
    <mergeCell ref="CA19:CA20"/>
    <mergeCell ref="CB19:CB20"/>
    <mergeCell ref="CC19:CC20"/>
    <mergeCell ref="CD19:CD20"/>
    <mergeCell ref="AG22:AG23"/>
    <mergeCell ref="AH22:AH23"/>
    <mergeCell ref="AI22:AI23"/>
    <mergeCell ref="BH22:BH23"/>
    <mergeCell ref="CD21:CD22"/>
    <mergeCell ref="BL22:BL23"/>
    <mergeCell ref="BM22:BM23"/>
    <mergeCell ref="BN22:BN23"/>
    <mergeCell ref="AE22:AE23"/>
    <mergeCell ref="AF22:AF23"/>
    <mergeCell ref="BI22:BI23"/>
    <mergeCell ref="BJ22:BJ23"/>
    <mergeCell ref="BK22:BK23"/>
    <mergeCell ref="CG21:CG22"/>
    <mergeCell ref="BU19:BU20"/>
    <mergeCell ref="BV19:BV20"/>
    <mergeCell ref="BW19:BW20"/>
    <mergeCell ref="BX19:BX20"/>
    <mergeCell ref="BZ17:BZ18"/>
    <mergeCell ref="CA17:CA18"/>
    <mergeCell ref="CB17:CB18"/>
    <mergeCell ref="CC17:CC18"/>
    <mergeCell ref="CD17:CD18"/>
    <mergeCell ref="CE17:CE18"/>
    <mergeCell ref="AF20:AF21"/>
    <mergeCell ref="AG20:AG21"/>
    <mergeCell ref="AH20:AH21"/>
    <mergeCell ref="AI20:AI21"/>
    <mergeCell ref="BH20:BH21"/>
    <mergeCell ref="BI20:BI21"/>
    <mergeCell ref="CE19:CE20"/>
    <mergeCell ref="BV17:BV18"/>
    <mergeCell ref="BW17:BW18"/>
    <mergeCell ref="BX17:BX18"/>
    <mergeCell ref="BY17:BY18"/>
    <mergeCell ref="CA15:CA16"/>
    <mergeCell ref="CB15:CB16"/>
    <mergeCell ref="CC15:CC16"/>
    <mergeCell ref="CD15:CD16"/>
    <mergeCell ref="CE15:CE16"/>
    <mergeCell ref="CF15:CF16"/>
    <mergeCell ref="BX15:BX16"/>
    <mergeCell ref="BY15:BY16"/>
    <mergeCell ref="BZ15:BZ16"/>
    <mergeCell ref="CD13:CD14"/>
    <mergeCell ref="CE13:CE14"/>
    <mergeCell ref="CF13:CF14"/>
    <mergeCell ref="CG13:CG14"/>
    <mergeCell ref="CF17:CF18"/>
    <mergeCell ref="CG17:CG18"/>
    <mergeCell ref="D14:H15"/>
    <mergeCell ref="I14:J15"/>
    <mergeCell ref="K14:S15"/>
    <mergeCell ref="T14:W15"/>
    <mergeCell ref="X14:Z15"/>
    <mergeCell ref="AK14:AO15"/>
    <mergeCell ref="BX13:BX14"/>
    <mergeCell ref="BY13:BY14"/>
    <mergeCell ref="BZ13:BZ14"/>
    <mergeCell ref="CA13:CA14"/>
    <mergeCell ref="CB13:CB14"/>
    <mergeCell ref="CC13:CC14"/>
    <mergeCell ref="BR13:BR14"/>
    <mergeCell ref="BS13:BS14"/>
    <mergeCell ref="BT13:BT14"/>
    <mergeCell ref="BU13:BU14"/>
    <mergeCell ref="CG15:CG16"/>
    <mergeCell ref="D10:E10"/>
    <mergeCell ref="F10:G10"/>
    <mergeCell ref="H10:I10"/>
    <mergeCell ref="J10:K10"/>
    <mergeCell ref="L10:M10"/>
    <mergeCell ref="BV13:BV14"/>
    <mergeCell ref="BW13:BW14"/>
    <mergeCell ref="BO12:BQ12"/>
    <mergeCell ref="A13:C15"/>
    <mergeCell ref="D13:Z13"/>
    <mergeCell ref="AA13:AG15"/>
    <mergeCell ref="AH13:AJ15"/>
    <mergeCell ref="AK13:BG13"/>
    <mergeCell ref="BH13:BN15"/>
    <mergeCell ref="BO13:BQ14"/>
    <mergeCell ref="AP14:AQ15"/>
    <mergeCell ref="AR14:AZ15"/>
    <mergeCell ref="AK11:AL11"/>
    <mergeCell ref="AM11:AN11"/>
    <mergeCell ref="AO11:AP11"/>
    <mergeCell ref="AQ11:AR11"/>
    <mergeCell ref="AS11:AT11"/>
    <mergeCell ref="BO11:BQ11"/>
    <mergeCell ref="BU15:BU16"/>
    <mergeCell ref="BV15:BV16"/>
    <mergeCell ref="BW15:BW16"/>
    <mergeCell ref="BA14:BD15"/>
    <mergeCell ref="BE14:BG15"/>
    <mergeCell ref="BO15:BQ16"/>
    <mergeCell ref="BR15:BR16"/>
    <mergeCell ref="BS15:BS16"/>
    <mergeCell ref="BT15:BT16"/>
    <mergeCell ref="B9:C9"/>
    <mergeCell ref="D9:E9"/>
    <mergeCell ref="F9:G9"/>
    <mergeCell ref="H9:I9"/>
    <mergeCell ref="J9:K9"/>
    <mergeCell ref="L9:M9"/>
    <mergeCell ref="AI9:AJ9"/>
    <mergeCell ref="AO6:AP8"/>
    <mergeCell ref="AQ6:AR8"/>
    <mergeCell ref="CS10:CT10"/>
    <mergeCell ref="CU10:CV10"/>
    <mergeCell ref="CW10:CX10"/>
    <mergeCell ref="B11:C11"/>
    <mergeCell ref="D11:E11"/>
    <mergeCell ref="F11:G11"/>
    <mergeCell ref="H11:I11"/>
    <mergeCell ref="J11:K11"/>
    <mergeCell ref="L11:M11"/>
    <mergeCell ref="AI11:AJ11"/>
    <mergeCell ref="AS10:AT10"/>
    <mergeCell ref="AY10:BD10"/>
    <mergeCell ref="BO10:BQ10"/>
    <mergeCell ref="CM10:CN10"/>
    <mergeCell ref="CO10:CP10"/>
    <mergeCell ref="CQ10:CR10"/>
    <mergeCell ref="R10:W10"/>
    <mergeCell ref="AI10:AJ10"/>
    <mergeCell ref="AK10:AL10"/>
    <mergeCell ref="AM10:AN10"/>
    <mergeCell ref="AO10:AP10"/>
    <mergeCell ref="AQ10:AR10"/>
    <mergeCell ref="B10:C10"/>
    <mergeCell ref="CM9:CN9"/>
    <mergeCell ref="CO9:CP9"/>
    <mergeCell ref="CQ9:CR9"/>
    <mergeCell ref="CS9:CT9"/>
    <mergeCell ref="CU9:CV9"/>
    <mergeCell ref="CW9:CX9"/>
    <mergeCell ref="AK9:AL9"/>
    <mergeCell ref="AM9:AN9"/>
    <mergeCell ref="AO9:AP9"/>
    <mergeCell ref="AQ9:AR9"/>
    <mergeCell ref="AS9:AT9"/>
    <mergeCell ref="BO9:BQ9"/>
    <mergeCell ref="CS8:CT8"/>
    <mergeCell ref="CU8:CV8"/>
    <mergeCell ref="CW8:CX8"/>
    <mergeCell ref="BR1:BR8"/>
    <mergeCell ref="BS1:BS8"/>
    <mergeCell ref="BT1:BT8"/>
    <mergeCell ref="BU1:BU8"/>
    <mergeCell ref="CS7:CT7"/>
    <mergeCell ref="CU7:CV7"/>
    <mergeCell ref="CW7:CX7"/>
    <mergeCell ref="BY1:BY8"/>
    <mergeCell ref="CS5:CT5"/>
    <mergeCell ref="CU5:CV5"/>
    <mergeCell ref="CW5:CX5"/>
    <mergeCell ref="AE7:AG7"/>
    <mergeCell ref="AW7:BE7"/>
    <mergeCell ref="BL7:BN7"/>
    <mergeCell ref="CM7:CN7"/>
    <mergeCell ref="CO7:CP7"/>
    <mergeCell ref="CQ7:CR7"/>
    <mergeCell ref="AS6:AT8"/>
    <mergeCell ref="AY6:AZ6"/>
    <mergeCell ref="BL6:BN6"/>
    <mergeCell ref="CM6:CN6"/>
    <mergeCell ref="CO6:CP6"/>
    <mergeCell ref="CQ6:CR6"/>
    <mergeCell ref="CO8:CP8"/>
    <mergeCell ref="CQ8:CR8"/>
    <mergeCell ref="CD1:CD8"/>
    <mergeCell ref="CE1:CE8"/>
    <mergeCell ref="CF1:CF8"/>
    <mergeCell ref="CG1:CG8"/>
    <mergeCell ref="BV1:BV8"/>
    <mergeCell ref="BW1:BW8"/>
    <mergeCell ref="BX1:BX8"/>
    <mergeCell ref="AE6:AG6"/>
    <mergeCell ref="AH6:AJ7"/>
    <mergeCell ref="AK6:AL8"/>
    <mergeCell ref="AM6:AN8"/>
    <mergeCell ref="A6:C7"/>
    <mergeCell ref="D6:E8"/>
    <mergeCell ref="F6:G8"/>
    <mergeCell ref="H6:I8"/>
    <mergeCell ref="J6:K8"/>
    <mergeCell ref="L6:M8"/>
    <mergeCell ref="R6:S6"/>
    <mergeCell ref="CO4:CP4"/>
    <mergeCell ref="CQ4:CR4"/>
    <mergeCell ref="CS4:CT4"/>
    <mergeCell ref="CU4:CV4"/>
    <mergeCell ref="CW4:CX4"/>
    <mergeCell ref="AF5:AG5"/>
    <mergeCell ref="BM5:BN5"/>
    <mergeCell ref="CM5:CN5"/>
    <mergeCell ref="CO5:CP5"/>
    <mergeCell ref="CQ5:CR5"/>
    <mergeCell ref="BZ1:BZ8"/>
    <mergeCell ref="CA1:CA8"/>
    <mergeCell ref="BO1:BP8"/>
    <mergeCell ref="BQ1:BQ8"/>
    <mergeCell ref="B8:C8"/>
    <mergeCell ref="Q8:W8"/>
    <mergeCell ref="AE8:AG8"/>
    <mergeCell ref="AI8:AJ8"/>
    <mergeCell ref="AX8:BD8"/>
    <mergeCell ref="BL8:BN8"/>
    <mergeCell ref="CM8:CN8"/>
    <mergeCell ref="CS6:CT6"/>
    <mergeCell ref="CU6:CV6"/>
    <mergeCell ref="CW6:CX6"/>
    <mergeCell ref="P7:X7"/>
    <mergeCell ref="AI62:AI63"/>
    <mergeCell ref="BH62:BH63"/>
    <mergeCell ref="BI62:BI63"/>
    <mergeCell ref="BJ62:BJ63"/>
    <mergeCell ref="BK62:BK63"/>
    <mergeCell ref="BL62:BL63"/>
    <mergeCell ref="BM62:BM63"/>
    <mergeCell ref="BN62:BN63"/>
    <mergeCell ref="AI3:AL3"/>
    <mergeCell ref="AN3:AR3"/>
    <mergeCell ref="CM3:CN3"/>
    <mergeCell ref="AF4:AG4"/>
    <mergeCell ref="BM4:BN4"/>
    <mergeCell ref="CM4:CN4"/>
    <mergeCell ref="DO1:DP1"/>
    <mergeCell ref="DT1:DV1"/>
    <mergeCell ref="B2:E2"/>
    <mergeCell ref="G2:K2"/>
    <mergeCell ref="N2:X3"/>
    <mergeCell ref="AI2:AL2"/>
    <mergeCell ref="AN2:AR2"/>
    <mergeCell ref="AU2:BE3"/>
    <mergeCell ref="B3:E3"/>
    <mergeCell ref="G3:K3"/>
    <mergeCell ref="CL1:CN2"/>
    <mergeCell ref="CO1:CP3"/>
    <mergeCell ref="CQ1:CR3"/>
    <mergeCell ref="CS1:CT3"/>
    <mergeCell ref="CU1:CV3"/>
    <mergeCell ref="CW1:CX3"/>
    <mergeCell ref="CB1:CB8"/>
    <mergeCell ref="CC1:CC8"/>
  </mergeCells>
  <pageMargins left="0" right="0" top="0" bottom="0" header="0" footer="0"/>
  <pageSetup paperSize="9" scale="35" orientation="landscape" horizontalDpi="4294967293" r:id="rId1"/>
  <headerFooter alignWithMargins="0"/>
  <colBreaks count="2" manualBreakCount="2">
    <brk id="33" max="75" man="1"/>
    <brk id="66" max="75" man="1"/>
  </colBreaks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3" tint="0.39997558519241921"/>
  </sheetPr>
  <dimension ref="A1:CW584"/>
  <sheetViews>
    <sheetView showZeros="0" view="pageBreakPreview" zoomScale="70" zoomScaleNormal="60" zoomScaleSheetLayoutView="70" zoomScalePageLayoutView="10" workbookViewId="0">
      <selection activeCell="CJ67" sqref="CJ67:CJ68"/>
    </sheetView>
  </sheetViews>
  <sheetFormatPr defaultColWidth="9.140625" defaultRowHeight="15.75"/>
  <cols>
    <col min="1" max="1" width="33.85546875" style="4" customWidth="1"/>
    <col min="2" max="2" width="7.42578125" style="4" customWidth="1"/>
    <col min="3" max="3" width="7.7109375" style="4" customWidth="1"/>
    <col min="4" max="26" width="10" style="4" customWidth="1"/>
    <col min="27" max="29" width="11" style="4" customWidth="1"/>
    <col min="30" max="30" width="11" style="5" customWidth="1"/>
    <col min="31" max="33" width="11.28515625" style="47" customWidth="1"/>
    <col min="34" max="34" width="33.85546875" style="4" customWidth="1"/>
    <col min="35" max="35" width="7.42578125" style="4" customWidth="1"/>
    <col min="36" max="36" width="7.7109375" style="4" customWidth="1"/>
    <col min="37" max="59" width="10" style="4" customWidth="1"/>
    <col min="60" max="62" width="11" style="4" customWidth="1"/>
    <col min="63" max="63" width="11" style="5" customWidth="1"/>
    <col min="64" max="66" width="11.28515625" style="47" customWidth="1"/>
    <col min="67" max="67" width="9.140625" style="3"/>
    <col min="68" max="68" width="10.42578125" style="3" customWidth="1"/>
    <col min="69" max="69" width="12.42578125" style="3" customWidth="1"/>
    <col min="70" max="70" width="11.140625" style="3" customWidth="1"/>
    <col min="71" max="71" width="11.42578125" style="3" customWidth="1"/>
    <col min="72" max="72" width="11.5703125" style="3" customWidth="1"/>
    <col min="73" max="73" width="10.7109375" style="3" customWidth="1"/>
    <col min="74" max="77" width="11" style="3" customWidth="1"/>
    <col min="78" max="78" width="11.42578125" style="3" customWidth="1"/>
    <col min="79" max="79" width="10.7109375" style="3" customWidth="1"/>
    <col min="80" max="80" width="11.42578125" style="3" customWidth="1"/>
    <col min="81" max="81" width="11.140625" style="3" customWidth="1"/>
    <col min="82" max="82" width="11.42578125" style="3" customWidth="1"/>
    <col min="83" max="83" width="14" style="3" customWidth="1"/>
    <col min="84" max="84" width="10" style="3" customWidth="1"/>
    <col min="85" max="85" width="10.42578125" style="3" customWidth="1"/>
    <col min="86" max="86" width="11.42578125" style="3" customWidth="1"/>
    <col min="87" max="87" width="11" style="3" customWidth="1"/>
    <col min="88" max="88" width="11.140625" style="3" customWidth="1"/>
    <col min="89" max="16384" width="9.140625" style="3"/>
  </cols>
  <sheetData>
    <row r="1" spans="1:101" ht="15" customHeight="1">
      <c r="A1" s="11"/>
      <c r="B1" s="11"/>
      <c r="C1" s="11" t="s">
        <v>71</v>
      </c>
      <c r="D1" s="11"/>
      <c r="E1" s="11"/>
      <c r="F1" s="11"/>
      <c r="G1" s="11"/>
      <c r="H1" s="11"/>
      <c r="I1" s="11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11"/>
      <c r="V1" s="26"/>
      <c r="W1" s="11"/>
      <c r="Y1" s="11"/>
      <c r="Z1" s="11"/>
      <c r="AA1" s="11"/>
      <c r="AB1" s="11"/>
      <c r="AC1" s="11"/>
      <c r="AD1" s="11"/>
      <c r="AE1" s="11"/>
      <c r="AF1" s="11"/>
      <c r="AG1" s="11"/>
      <c r="AH1" s="11"/>
      <c r="AI1" s="11"/>
      <c r="AJ1" s="11" t="s">
        <v>71</v>
      </c>
      <c r="AK1" s="11"/>
      <c r="AL1" s="11"/>
      <c r="AM1" s="11"/>
      <c r="AN1" s="11"/>
      <c r="AO1" s="11"/>
      <c r="AP1" s="11"/>
      <c r="AQ1" s="11"/>
      <c r="AR1" s="11"/>
      <c r="AS1" s="11"/>
      <c r="AT1" s="11"/>
      <c r="AU1" s="11"/>
      <c r="AV1" s="11"/>
      <c r="AW1" s="11"/>
      <c r="AX1" s="11"/>
      <c r="AY1" s="11"/>
      <c r="AZ1" s="11"/>
      <c r="BA1" s="11"/>
      <c r="BB1" s="11"/>
      <c r="BC1" s="26"/>
      <c r="BD1" s="11"/>
      <c r="BF1" s="11"/>
      <c r="BG1" s="11"/>
      <c r="BH1" s="11"/>
      <c r="BI1" s="11"/>
      <c r="BJ1" s="11"/>
      <c r="BK1" s="11"/>
      <c r="BL1" s="11"/>
      <c r="BM1" s="11"/>
      <c r="BN1" s="11"/>
      <c r="BO1" s="845" t="s">
        <v>51</v>
      </c>
      <c r="BP1" s="845"/>
      <c r="BQ1" s="846" t="s">
        <v>448</v>
      </c>
      <c r="BR1" s="828" t="str">
        <f>D16</f>
        <v>каша молочная геркулесовая</v>
      </c>
      <c r="BS1" s="828" t="str">
        <f t="shared" ref="BS1:BU1" si="0">E16</f>
        <v>масло сливочное порцеонное</v>
      </c>
      <c r="BT1" s="828" t="str">
        <f t="shared" si="0"/>
        <v xml:space="preserve">чай с сахаром </v>
      </c>
      <c r="BU1" s="828" t="str">
        <f t="shared" si="0"/>
        <v>хлеб пшеничный</v>
      </c>
      <c r="BV1" s="964" t="s">
        <v>464</v>
      </c>
      <c r="BW1" s="964" t="s">
        <v>536</v>
      </c>
      <c r="BX1" s="964"/>
      <c r="BY1" s="964" t="s">
        <v>50</v>
      </c>
      <c r="BZ1" s="828" t="str">
        <f>K16</f>
        <v>борщ сфасолью свежей зеленью и смеьаной</v>
      </c>
      <c r="CA1" s="828" t="str">
        <f t="shared" ref="CA1:CF1" si="1">L16</f>
        <v>биточки из говядины</v>
      </c>
      <c r="CB1" s="828" t="str">
        <f t="shared" si="1"/>
        <v>макароны отварные</v>
      </c>
      <c r="CC1" s="828" t="str">
        <f t="shared" si="1"/>
        <v>соус красный</v>
      </c>
      <c r="CD1" s="828" t="str">
        <f t="shared" si="1"/>
        <v>компот из сухофруктов</v>
      </c>
      <c r="CE1" s="828" t="str">
        <f t="shared" si="1"/>
        <v>хлеб пшеничный</v>
      </c>
      <c r="CF1" s="828" t="str">
        <f t="shared" si="1"/>
        <v>хлеб ржаной</v>
      </c>
      <c r="CG1" s="854" t="s">
        <v>49</v>
      </c>
      <c r="CH1" s="857" t="str">
        <f>T16</f>
        <v>вареники ленивые со сметаной</v>
      </c>
      <c r="CI1" s="857" t="str">
        <f t="shared" ref="CI1" si="2">U16</f>
        <v>чай с сахаром</v>
      </c>
      <c r="CJ1" s="857" t="s">
        <v>163</v>
      </c>
      <c r="CK1" s="824"/>
      <c r="CL1" s="824"/>
      <c r="CM1" s="11"/>
      <c r="CN1" s="11"/>
      <c r="CO1" s="28"/>
      <c r="CP1" s="823"/>
      <c r="CQ1" s="823"/>
      <c r="CR1" s="823"/>
    </row>
    <row r="2" spans="1:101" ht="15" customHeight="1">
      <c r="A2" s="11" t="s">
        <v>70</v>
      </c>
      <c r="B2" s="825"/>
      <c r="C2" s="825"/>
      <c r="D2" s="825"/>
      <c r="E2" s="825"/>
      <c r="F2" s="11"/>
      <c r="G2" s="825" t="s">
        <v>495</v>
      </c>
      <c r="H2" s="825"/>
      <c r="I2" s="825"/>
      <c r="J2" s="825"/>
      <c r="K2" s="825"/>
      <c r="L2" s="11"/>
      <c r="M2" s="11"/>
      <c r="N2" s="826" t="s">
        <v>69</v>
      </c>
      <c r="O2" s="826"/>
      <c r="P2" s="826"/>
      <c r="Q2" s="826"/>
      <c r="R2" s="826"/>
      <c r="S2" s="826"/>
      <c r="T2" s="826"/>
      <c r="U2" s="826"/>
      <c r="V2" s="826"/>
      <c r="W2" s="826"/>
      <c r="X2" s="826"/>
      <c r="Y2" s="11"/>
      <c r="Z2" s="46"/>
      <c r="AA2" s="46"/>
      <c r="AB2" s="46"/>
      <c r="AC2" s="46"/>
      <c r="AD2" s="11"/>
      <c r="AE2" s="11"/>
      <c r="AF2" s="11"/>
      <c r="AG2" s="11"/>
      <c r="AH2" s="11" t="s">
        <v>70</v>
      </c>
      <c r="AI2" s="825"/>
      <c r="AJ2" s="825"/>
      <c r="AK2" s="825"/>
      <c r="AL2" s="825"/>
      <c r="AM2" s="11"/>
      <c r="AN2" s="825" t="s">
        <v>495</v>
      </c>
      <c r="AO2" s="825"/>
      <c r="AP2" s="825"/>
      <c r="AQ2" s="825"/>
      <c r="AR2" s="825"/>
      <c r="AS2" s="11"/>
      <c r="AT2" s="11"/>
      <c r="AU2" s="826" t="s">
        <v>69</v>
      </c>
      <c r="AV2" s="826"/>
      <c r="AW2" s="826"/>
      <c r="AX2" s="826"/>
      <c r="AY2" s="826"/>
      <c r="AZ2" s="826"/>
      <c r="BA2" s="826"/>
      <c r="BB2" s="826"/>
      <c r="BC2" s="826"/>
      <c r="BD2" s="826"/>
      <c r="BE2" s="826"/>
      <c r="BF2" s="11"/>
      <c r="BG2" s="46"/>
      <c r="BH2" s="46"/>
      <c r="BI2" s="46"/>
      <c r="BJ2" s="46"/>
      <c r="BK2" s="11"/>
      <c r="BL2" s="11"/>
      <c r="BM2" s="11"/>
      <c r="BN2" s="11"/>
      <c r="BO2" s="845"/>
      <c r="BP2" s="845"/>
      <c r="BQ2" s="847"/>
      <c r="BR2" s="829"/>
      <c r="BS2" s="829"/>
      <c r="BT2" s="829"/>
      <c r="BU2" s="829"/>
      <c r="BV2" s="964"/>
      <c r="BW2" s="964"/>
      <c r="BX2" s="964"/>
      <c r="BY2" s="964"/>
      <c r="BZ2" s="829"/>
      <c r="CA2" s="829"/>
      <c r="CB2" s="829"/>
      <c r="CC2" s="829"/>
      <c r="CD2" s="829"/>
      <c r="CE2" s="829"/>
      <c r="CF2" s="829"/>
      <c r="CG2" s="855"/>
      <c r="CH2" s="858"/>
      <c r="CI2" s="858"/>
      <c r="CJ2" s="858"/>
      <c r="CK2" s="42"/>
      <c r="CL2" s="42"/>
      <c r="CM2" s="11"/>
      <c r="CN2" s="11"/>
      <c r="CO2" s="28"/>
      <c r="CP2" s="28"/>
      <c r="CQ2" s="28"/>
      <c r="CR2" s="117"/>
    </row>
    <row r="3" spans="1:101" ht="15" customHeight="1">
      <c r="A3" s="11"/>
      <c r="B3" s="819" t="s">
        <v>68</v>
      </c>
      <c r="C3" s="819"/>
      <c r="D3" s="819"/>
      <c r="E3" s="819"/>
      <c r="F3" s="11"/>
      <c r="G3" s="819" t="s">
        <v>96</v>
      </c>
      <c r="H3" s="819"/>
      <c r="I3" s="819"/>
      <c r="J3" s="819"/>
      <c r="K3" s="819"/>
      <c r="L3" s="11"/>
      <c r="M3" s="11"/>
      <c r="N3" s="826"/>
      <c r="O3" s="826"/>
      <c r="P3" s="826"/>
      <c r="Q3" s="826"/>
      <c r="R3" s="826"/>
      <c r="S3" s="826"/>
      <c r="T3" s="826"/>
      <c r="U3" s="826"/>
      <c r="V3" s="826"/>
      <c r="W3" s="826"/>
      <c r="X3" s="826"/>
      <c r="Y3" s="11"/>
      <c r="Z3" s="45"/>
      <c r="AA3" s="131"/>
      <c r="AB3" s="131"/>
      <c r="AC3" s="131"/>
      <c r="AD3" s="11"/>
      <c r="AE3" s="11"/>
      <c r="AF3" s="11"/>
      <c r="AG3" s="11"/>
      <c r="AH3" s="11"/>
      <c r="AI3" s="819" t="s">
        <v>68</v>
      </c>
      <c r="AJ3" s="819"/>
      <c r="AK3" s="819"/>
      <c r="AL3" s="819"/>
      <c r="AM3" s="11"/>
      <c r="AN3" s="819" t="s">
        <v>96</v>
      </c>
      <c r="AO3" s="819"/>
      <c r="AP3" s="819"/>
      <c r="AQ3" s="819"/>
      <c r="AR3" s="819"/>
      <c r="AS3" s="11"/>
      <c r="AT3" s="11"/>
      <c r="AU3" s="826"/>
      <c r="AV3" s="826"/>
      <c r="AW3" s="826"/>
      <c r="AX3" s="826"/>
      <c r="AY3" s="826"/>
      <c r="AZ3" s="826"/>
      <c r="BA3" s="826"/>
      <c r="BB3" s="826"/>
      <c r="BC3" s="826"/>
      <c r="BD3" s="826"/>
      <c r="BE3" s="826"/>
      <c r="BF3" s="11"/>
      <c r="BG3" s="45"/>
      <c r="BH3" s="131"/>
      <c r="BI3" s="131"/>
      <c r="BJ3" s="131"/>
      <c r="BK3" s="11"/>
      <c r="BL3" s="11"/>
      <c r="BM3" s="11"/>
      <c r="BN3" s="11"/>
      <c r="BO3" s="845"/>
      <c r="BP3" s="845"/>
      <c r="BQ3" s="847"/>
      <c r="BR3" s="829"/>
      <c r="BS3" s="829"/>
      <c r="BT3" s="829"/>
      <c r="BU3" s="829"/>
      <c r="BV3" s="964"/>
      <c r="BW3" s="964"/>
      <c r="BX3" s="964"/>
      <c r="BY3" s="964"/>
      <c r="BZ3" s="829"/>
      <c r="CA3" s="829"/>
      <c r="CB3" s="829"/>
      <c r="CC3" s="829"/>
      <c r="CD3" s="829"/>
      <c r="CE3" s="829"/>
      <c r="CF3" s="829"/>
      <c r="CG3" s="855"/>
      <c r="CH3" s="858"/>
      <c r="CI3" s="858"/>
      <c r="CJ3" s="858"/>
      <c r="CK3" s="11"/>
      <c r="CL3" s="11"/>
      <c r="CM3" s="11"/>
      <c r="CN3" s="11"/>
      <c r="CO3" s="11"/>
      <c r="CP3" s="11"/>
      <c r="CQ3" s="11"/>
      <c r="CR3" s="25"/>
    </row>
    <row r="4" spans="1:101" ht="15" customHeight="1">
      <c r="A4" s="11" t="s">
        <v>580</v>
      </c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26"/>
      <c r="W4" s="11"/>
      <c r="X4" s="11"/>
      <c r="AA4" s="471"/>
      <c r="AB4" s="471"/>
      <c r="AC4" s="471"/>
      <c r="AD4" s="11"/>
      <c r="AE4" s="469" t="s">
        <v>95</v>
      </c>
      <c r="AF4" s="821"/>
      <c r="AG4" s="822"/>
      <c r="AH4" s="11" t="s">
        <v>590</v>
      </c>
      <c r="AI4" s="11"/>
      <c r="AJ4" s="11"/>
      <c r="AK4" s="11"/>
      <c r="AL4" s="11"/>
      <c r="AM4" s="11"/>
      <c r="AN4" s="11"/>
      <c r="AO4" s="11"/>
      <c r="AP4" s="11"/>
      <c r="AQ4" s="11"/>
      <c r="AR4" s="11"/>
      <c r="AS4" s="11"/>
      <c r="AT4" s="11"/>
      <c r="AU4" s="11"/>
      <c r="AV4" s="11"/>
      <c r="AW4" s="11"/>
      <c r="AX4" s="11"/>
      <c r="AY4" s="11"/>
      <c r="AZ4" s="11"/>
      <c r="BA4" s="11"/>
      <c r="BB4" s="11"/>
      <c r="BC4" s="26"/>
      <c r="BD4" s="11"/>
      <c r="BE4" s="11"/>
      <c r="BH4" s="471"/>
      <c r="BI4" s="471"/>
      <c r="BJ4" s="471"/>
      <c r="BK4" s="11"/>
      <c r="BL4" s="469" t="s">
        <v>95</v>
      </c>
      <c r="BM4" s="821"/>
      <c r="BN4" s="822"/>
      <c r="BO4" s="845"/>
      <c r="BP4" s="845"/>
      <c r="BQ4" s="847"/>
      <c r="BR4" s="829"/>
      <c r="BS4" s="829"/>
      <c r="BT4" s="829"/>
      <c r="BU4" s="829"/>
      <c r="BV4" s="964"/>
      <c r="BW4" s="964"/>
      <c r="BX4" s="964"/>
      <c r="BY4" s="964"/>
      <c r="BZ4" s="829"/>
      <c r="CA4" s="829"/>
      <c r="CB4" s="829"/>
      <c r="CC4" s="829"/>
      <c r="CD4" s="829"/>
      <c r="CE4" s="829"/>
      <c r="CF4" s="829"/>
      <c r="CG4" s="855"/>
      <c r="CH4" s="858"/>
      <c r="CI4" s="858"/>
      <c r="CJ4" s="858"/>
      <c r="CK4" s="11"/>
      <c r="CL4" s="11"/>
      <c r="CM4" s="11"/>
      <c r="CN4" s="11"/>
      <c r="CO4" s="11"/>
      <c r="CP4" s="11"/>
      <c r="CQ4" s="11"/>
      <c r="CR4" s="25"/>
    </row>
    <row r="5" spans="1:101" ht="15" customHeight="1">
      <c r="A5" s="11"/>
      <c r="B5" s="11"/>
      <c r="C5" s="11"/>
      <c r="D5" s="11"/>
      <c r="E5" s="11"/>
      <c r="F5" s="11"/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26"/>
      <c r="X5" s="11"/>
      <c r="AA5" s="471"/>
      <c r="AB5" s="471"/>
      <c r="AC5" s="471"/>
      <c r="AD5" s="41" t="s">
        <v>67</v>
      </c>
      <c r="AE5" s="469">
        <v>504202</v>
      </c>
      <c r="AF5" s="821"/>
      <c r="AG5" s="822"/>
      <c r="AH5" s="11"/>
      <c r="AI5" s="11"/>
      <c r="AJ5" s="11"/>
      <c r="AK5" s="11"/>
      <c r="AL5" s="11"/>
      <c r="AM5" s="11"/>
      <c r="AN5" s="11"/>
      <c r="AO5" s="11"/>
      <c r="AP5" s="11"/>
      <c r="AQ5" s="11"/>
      <c r="AR5" s="11"/>
      <c r="AS5" s="11"/>
      <c r="AT5" s="11"/>
      <c r="AU5" s="11"/>
      <c r="AV5" s="11"/>
      <c r="AW5" s="11"/>
      <c r="AX5" s="11"/>
      <c r="AY5" s="11"/>
      <c r="AZ5" s="11"/>
      <c r="BA5" s="11"/>
      <c r="BB5" s="11"/>
      <c r="BC5" s="26"/>
      <c r="BE5" s="11"/>
      <c r="BH5" s="471"/>
      <c r="BI5" s="471"/>
      <c r="BJ5" s="471"/>
      <c r="BK5" s="41" t="s">
        <v>67</v>
      </c>
      <c r="BL5" s="469">
        <v>504202</v>
      </c>
      <c r="BM5" s="821"/>
      <c r="BN5" s="822"/>
      <c r="BO5" s="845"/>
      <c r="BP5" s="845"/>
      <c r="BQ5" s="847"/>
      <c r="BR5" s="829"/>
      <c r="BS5" s="829"/>
      <c r="BT5" s="829"/>
      <c r="BU5" s="829"/>
      <c r="BV5" s="964"/>
      <c r="BW5" s="964"/>
      <c r="BX5" s="964"/>
      <c r="BY5" s="964"/>
      <c r="BZ5" s="829"/>
      <c r="CA5" s="829"/>
      <c r="CB5" s="829"/>
      <c r="CC5" s="829"/>
      <c r="CD5" s="829"/>
      <c r="CE5" s="829"/>
      <c r="CF5" s="829"/>
      <c r="CG5" s="855"/>
      <c r="CH5" s="858"/>
      <c r="CI5" s="858"/>
      <c r="CJ5" s="858"/>
    </row>
    <row r="6" spans="1:101" ht="16.5" customHeight="1">
      <c r="A6" s="830" t="s">
        <v>66</v>
      </c>
      <c r="B6" s="830"/>
      <c r="C6" s="830"/>
      <c r="D6" s="831" t="s">
        <v>65</v>
      </c>
      <c r="E6" s="832"/>
      <c r="F6" s="830" t="s">
        <v>64</v>
      </c>
      <c r="G6" s="830"/>
      <c r="H6" s="830" t="s">
        <v>63</v>
      </c>
      <c r="I6" s="830"/>
      <c r="J6" s="830" t="s">
        <v>62</v>
      </c>
      <c r="K6" s="830"/>
      <c r="L6" s="837" t="s">
        <v>61</v>
      </c>
      <c r="M6" s="838"/>
      <c r="N6" s="128"/>
      <c r="O6" s="274"/>
      <c r="P6" s="127" t="s">
        <v>94</v>
      </c>
      <c r="Q6" s="470">
        <v>13</v>
      </c>
      <c r="R6" s="843" t="s">
        <v>484</v>
      </c>
      <c r="S6" s="843"/>
      <c r="T6" s="274" t="s">
        <v>434</v>
      </c>
      <c r="U6" s="274"/>
      <c r="V6" s="43"/>
      <c r="W6" s="37"/>
      <c r="X6" s="11"/>
      <c r="AA6" s="125"/>
      <c r="AB6" s="125"/>
      <c r="AC6" s="125"/>
      <c r="AD6" s="4"/>
      <c r="AE6" s="851"/>
      <c r="AF6" s="852"/>
      <c r="AG6" s="853"/>
      <c r="AH6" s="830" t="s">
        <v>66</v>
      </c>
      <c r="AI6" s="830"/>
      <c r="AJ6" s="830"/>
      <c r="AK6" s="831" t="s">
        <v>65</v>
      </c>
      <c r="AL6" s="832"/>
      <c r="AM6" s="830" t="s">
        <v>64</v>
      </c>
      <c r="AN6" s="830"/>
      <c r="AO6" s="830" t="s">
        <v>63</v>
      </c>
      <c r="AP6" s="830"/>
      <c r="AQ6" s="830" t="s">
        <v>62</v>
      </c>
      <c r="AR6" s="830"/>
      <c r="AS6" s="837" t="s">
        <v>61</v>
      </c>
      <c r="AT6" s="838"/>
      <c r="AU6" s="128"/>
      <c r="AV6" s="274"/>
      <c r="AW6" s="127" t="s">
        <v>94</v>
      </c>
      <c r="AX6" s="470">
        <v>13</v>
      </c>
      <c r="AY6" s="843" t="s">
        <v>484</v>
      </c>
      <c r="AZ6" s="843"/>
      <c r="BA6" s="274" t="s">
        <v>434</v>
      </c>
      <c r="BB6" s="274"/>
      <c r="BC6" s="43"/>
      <c r="BD6" s="37"/>
      <c r="BE6" s="11"/>
      <c r="BH6" s="125"/>
      <c r="BI6" s="125"/>
      <c r="BJ6" s="125"/>
      <c r="BK6" s="4"/>
      <c r="BL6" s="851"/>
      <c r="BM6" s="852"/>
      <c r="BN6" s="853"/>
      <c r="BO6" s="845"/>
      <c r="BP6" s="845"/>
      <c r="BQ6" s="847"/>
      <c r="BR6" s="829"/>
      <c r="BS6" s="829"/>
      <c r="BT6" s="829"/>
      <c r="BU6" s="829"/>
      <c r="BV6" s="964"/>
      <c r="BW6" s="964"/>
      <c r="BX6" s="964"/>
      <c r="BY6" s="964"/>
      <c r="BZ6" s="829"/>
      <c r="CA6" s="829"/>
      <c r="CB6" s="829"/>
      <c r="CC6" s="829"/>
      <c r="CD6" s="829"/>
      <c r="CE6" s="829"/>
      <c r="CF6" s="829"/>
      <c r="CG6" s="855"/>
      <c r="CH6" s="858"/>
      <c r="CI6" s="858"/>
      <c r="CJ6" s="858"/>
    </row>
    <row r="7" spans="1:101" ht="37.5" customHeight="1">
      <c r="A7" s="830"/>
      <c r="B7" s="830"/>
      <c r="C7" s="830"/>
      <c r="D7" s="833"/>
      <c r="E7" s="834"/>
      <c r="F7" s="830"/>
      <c r="G7" s="830"/>
      <c r="H7" s="830"/>
      <c r="I7" s="830"/>
      <c r="J7" s="830"/>
      <c r="K7" s="830"/>
      <c r="L7" s="839"/>
      <c r="M7" s="840"/>
      <c r="N7" s="15" t="s">
        <v>59</v>
      </c>
      <c r="O7" s="42"/>
      <c r="P7" s="850" t="s">
        <v>485</v>
      </c>
      <c r="Q7" s="850"/>
      <c r="R7" s="850"/>
      <c r="S7" s="850"/>
      <c r="T7" s="850"/>
      <c r="U7" s="850"/>
      <c r="V7" s="850"/>
      <c r="W7" s="850"/>
      <c r="X7" s="850"/>
      <c r="AA7" s="123"/>
      <c r="AB7" s="123"/>
      <c r="AC7" s="123"/>
      <c r="AD7" s="41" t="s">
        <v>60</v>
      </c>
      <c r="AE7" s="851"/>
      <c r="AF7" s="852"/>
      <c r="AG7" s="853"/>
      <c r="AH7" s="830"/>
      <c r="AI7" s="830"/>
      <c r="AJ7" s="830"/>
      <c r="AK7" s="833"/>
      <c r="AL7" s="834"/>
      <c r="AM7" s="830"/>
      <c r="AN7" s="830"/>
      <c r="AO7" s="830"/>
      <c r="AP7" s="830"/>
      <c r="AQ7" s="830"/>
      <c r="AR7" s="830"/>
      <c r="AS7" s="839"/>
      <c r="AT7" s="840"/>
      <c r="AU7" s="15" t="s">
        <v>59</v>
      </c>
      <c r="AV7" s="42"/>
      <c r="AW7" s="850" t="s">
        <v>485</v>
      </c>
      <c r="AX7" s="850"/>
      <c r="AY7" s="850"/>
      <c r="AZ7" s="850"/>
      <c r="BA7" s="850"/>
      <c r="BB7" s="850"/>
      <c r="BC7" s="850"/>
      <c r="BD7" s="850"/>
      <c r="BE7" s="850"/>
      <c r="BH7" s="123"/>
      <c r="BI7" s="123"/>
      <c r="BJ7" s="123"/>
      <c r="BK7" s="41" t="s">
        <v>60</v>
      </c>
      <c r="BL7" s="851"/>
      <c r="BM7" s="852"/>
      <c r="BN7" s="853"/>
      <c r="BO7" s="845"/>
      <c r="BP7" s="845"/>
      <c r="BQ7" s="847"/>
      <c r="BR7" s="829"/>
      <c r="BS7" s="829"/>
      <c r="BT7" s="829"/>
      <c r="BU7" s="829"/>
      <c r="BV7" s="964"/>
      <c r="BW7" s="964"/>
      <c r="BX7" s="964"/>
      <c r="BY7" s="964"/>
      <c r="BZ7" s="829"/>
      <c r="CA7" s="829"/>
      <c r="CB7" s="829"/>
      <c r="CC7" s="829"/>
      <c r="CD7" s="829"/>
      <c r="CE7" s="829"/>
      <c r="CF7" s="829"/>
      <c r="CG7" s="855"/>
      <c r="CH7" s="858"/>
      <c r="CI7" s="858"/>
      <c r="CJ7" s="858"/>
      <c r="CK7" s="23"/>
      <c r="CL7" s="23"/>
      <c r="CM7" s="23"/>
      <c r="CN7" s="23"/>
      <c r="CO7" s="23"/>
      <c r="CP7" s="23"/>
      <c r="CQ7" s="23"/>
      <c r="CR7" s="23"/>
      <c r="CS7" s="23"/>
    </row>
    <row r="8" spans="1:101" ht="31.5" customHeight="1">
      <c r="A8" s="40" t="s">
        <v>55</v>
      </c>
      <c r="B8" s="830" t="s">
        <v>54</v>
      </c>
      <c r="C8" s="830"/>
      <c r="D8" s="835"/>
      <c r="E8" s="836"/>
      <c r="F8" s="830"/>
      <c r="G8" s="830"/>
      <c r="H8" s="830"/>
      <c r="I8" s="830"/>
      <c r="J8" s="830"/>
      <c r="K8" s="830"/>
      <c r="L8" s="841"/>
      <c r="M8" s="842"/>
      <c r="N8" s="15" t="s">
        <v>53</v>
      </c>
      <c r="O8" s="42"/>
      <c r="P8" s="30"/>
      <c r="Q8" s="849" t="s">
        <v>57</v>
      </c>
      <c r="R8" s="849"/>
      <c r="S8" s="849"/>
      <c r="T8" s="849"/>
      <c r="U8" s="849"/>
      <c r="V8" s="849"/>
      <c r="W8" s="849"/>
      <c r="X8" s="11"/>
      <c r="AA8" s="31"/>
      <c r="AB8" s="31"/>
      <c r="AC8" s="31"/>
      <c r="AD8" s="41" t="s">
        <v>56</v>
      </c>
      <c r="AE8" s="821"/>
      <c r="AF8" s="849"/>
      <c r="AG8" s="822"/>
      <c r="AH8" s="40" t="s">
        <v>55</v>
      </c>
      <c r="AI8" s="830" t="s">
        <v>54</v>
      </c>
      <c r="AJ8" s="830"/>
      <c r="AK8" s="835"/>
      <c r="AL8" s="836"/>
      <c r="AM8" s="830"/>
      <c r="AN8" s="830"/>
      <c r="AO8" s="830"/>
      <c r="AP8" s="830"/>
      <c r="AQ8" s="830"/>
      <c r="AR8" s="830"/>
      <c r="AS8" s="841"/>
      <c r="AT8" s="842"/>
      <c r="AU8" s="15" t="s">
        <v>53</v>
      </c>
      <c r="AV8" s="42"/>
      <c r="AW8" s="30"/>
      <c r="AX8" s="849" t="s">
        <v>306</v>
      </c>
      <c r="AY8" s="849"/>
      <c r="AZ8" s="849"/>
      <c r="BA8" s="849"/>
      <c r="BB8" s="849"/>
      <c r="BC8" s="849"/>
      <c r="BD8" s="849"/>
      <c r="BE8" s="11"/>
      <c r="BH8" s="31"/>
      <c r="BI8" s="31"/>
      <c r="BJ8" s="31"/>
      <c r="BK8" s="41" t="s">
        <v>56</v>
      </c>
      <c r="BL8" s="821"/>
      <c r="BM8" s="849"/>
      <c r="BN8" s="822"/>
      <c r="BO8" s="845"/>
      <c r="BP8" s="845"/>
      <c r="BQ8" s="848"/>
      <c r="BR8" s="829"/>
      <c r="BS8" s="829"/>
      <c r="BT8" s="829"/>
      <c r="BU8" s="829"/>
      <c r="BV8" s="964"/>
      <c r="BW8" s="964"/>
      <c r="BX8" s="964"/>
      <c r="BY8" s="964"/>
      <c r="BZ8" s="829"/>
      <c r="CA8" s="829"/>
      <c r="CB8" s="829"/>
      <c r="CC8" s="829"/>
      <c r="CD8" s="829"/>
      <c r="CE8" s="829"/>
      <c r="CF8" s="829"/>
      <c r="CG8" s="856"/>
      <c r="CH8" s="858"/>
      <c r="CI8" s="858"/>
      <c r="CJ8" s="858"/>
    </row>
    <row r="9" spans="1:101" ht="15" customHeight="1" thickBot="1">
      <c r="A9" s="24"/>
      <c r="B9" s="860" t="s">
        <v>93</v>
      </c>
      <c r="C9" s="860"/>
      <c r="D9" s="860"/>
      <c r="E9" s="860"/>
      <c r="F9" s="860">
        <f>D19</f>
        <v>17</v>
      </c>
      <c r="G9" s="860"/>
      <c r="H9" s="821">
        <f>SUM(D9*F9)</f>
        <v>0</v>
      </c>
      <c r="I9" s="822"/>
      <c r="J9" s="861">
        <f>AE74</f>
        <v>149.12</v>
      </c>
      <c r="K9" s="860"/>
      <c r="L9" s="862">
        <f>SUM(J9/F9)</f>
        <v>8.77</v>
      </c>
      <c r="M9" s="863"/>
      <c r="N9" s="36"/>
      <c r="O9" s="36"/>
      <c r="P9" s="36"/>
      <c r="Q9" s="36"/>
      <c r="R9" s="35"/>
      <c r="S9" s="35"/>
      <c r="T9" s="35"/>
      <c r="U9" s="35"/>
      <c r="V9" s="34"/>
      <c r="W9" s="37"/>
      <c r="X9" s="11"/>
      <c r="Y9" s="11"/>
      <c r="Z9" s="471"/>
      <c r="AA9" s="471"/>
      <c r="AB9" s="471"/>
      <c r="AC9" s="471"/>
      <c r="AD9" s="471"/>
      <c r="AE9" s="471"/>
      <c r="AF9" s="471"/>
      <c r="AG9" s="471"/>
      <c r="AH9" s="24"/>
      <c r="AI9" s="860" t="s">
        <v>93</v>
      </c>
      <c r="AJ9" s="860"/>
      <c r="AK9" s="860"/>
      <c r="AL9" s="860"/>
      <c r="AM9" s="860">
        <v>42</v>
      </c>
      <c r="AN9" s="860"/>
      <c r="AO9" s="821">
        <f>SUM(AK9*AM9)</f>
        <v>0</v>
      </c>
      <c r="AP9" s="822"/>
      <c r="AQ9" s="861">
        <f>BL74</f>
        <v>473.98</v>
      </c>
      <c r="AR9" s="860"/>
      <c r="AS9" s="862">
        <f>SUM(AQ9/AM9)</f>
        <v>11.29</v>
      </c>
      <c r="AT9" s="863"/>
      <c r="AU9" s="36"/>
      <c r="AV9" s="36"/>
      <c r="AW9" s="36"/>
      <c r="AX9" s="36"/>
      <c r="AY9" s="35"/>
      <c r="AZ9" s="35"/>
      <c r="BA9" s="35"/>
      <c r="BB9" s="35"/>
      <c r="BC9" s="34"/>
      <c r="BD9" s="37"/>
      <c r="BE9" s="11"/>
      <c r="BF9" s="11"/>
      <c r="BG9" s="471"/>
      <c r="BH9" s="471"/>
      <c r="BI9" s="471"/>
      <c r="BJ9" s="471"/>
      <c r="BK9" s="471"/>
      <c r="BL9" s="471"/>
      <c r="BM9" s="471"/>
      <c r="BN9" s="471"/>
      <c r="BO9" s="864" t="s">
        <v>449</v>
      </c>
      <c r="BP9" s="865"/>
      <c r="BQ9" s="866"/>
      <c r="BR9" s="494">
        <v>17</v>
      </c>
      <c r="BS9" s="585">
        <v>17</v>
      </c>
      <c r="BT9" s="585">
        <v>17</v>
      </c>
      <c r="BU9" s="585">
        <v>17</v>
      </c>
      <c r="BV9" s="585">
        <v>17</v>
      </c>
      <c r="BW9" s="585">
        <v>17</v>
      </c>
      <c r="BX9" s="585"/>
      <c r="BY9" s="585">
        <v>17</v>
      </c>
      <c r="BZ9" s="585">
        <v>17</v>
      </c>
      <c r="CA9" s="585">
        <v>17</v>
      </c>
      <c r="CB9" s="585">
        <v>17</v>
      </c>
      <c r="CC9" s="585">
        <v>17</v>
      </c>
      <c r="CD9" s="585">
        <v>17</v>
      </c>
      <c r="CE9" s="585">
        <v>17</v>
      </c>
      <c r="CF9" s="585">
        <v>17</v>
      </c>
      <c r="CG9" s="585">
        <v>17</v>
      </c>
      <c r="CH9" s="585">
        <v>17</v>
      </c>
      <c r="CI9" s="585">
        <v>17</v>
      </c>
      <c r="CJ9" s="585">
        <v>17</v>
      </c>
      <c r="CK9" s="23"/>
      <c r="CL9" s="23"/>
      <c r="CM9" s="23"/>
      <c r="CN9" s="23"/>
      <c r="CO9" s="23"/>
      <c r="CP9" s="23"/>
      <c r="CQ9" s="23"/>
      <c r="CR9" s="23"/>
      <c r="CS9" s="23"/>
    </row>
    <row r="10" spans="1:101" ht="15" customHeight="1" thickBot="1">
      <c r="A10" s="24"/>
      <c r="B10" s="860" t="s">
        <v>92</v>
      </c>
      <c r="C10" s="860"/>
      <c r="D10" s="860"/>
      <c r="E10" s="860"/>
      <c r="F10" s="860">
        <f>K19</f>
        <v>17</v>
      </c>
      <c r="G10" s="860"/>
      <c r="H10" s="821"/>
      <c r="I10" s="822"/>
      <c r="J10" s="861">
        <f>AF74</f>
        <v>1078.53</v>
      </c>
      <c r="K10" s="860"/>
      <c r="L10" s="862">
        <f>J10/F10</f>
        <v>63.44</v>
      </c>
      <c r="M10" s="863"/>
      <c r="N10" s="38" t="s">
        <v>52</v>
      </c>
      <c r="O10" s="38"/>
      <c r="P10" s="38"/>
      <c r="Q10" s="38"/>
      <c r="R10" s="867" t="s">
        <v>483</v>
      </c>
      <c r="S10" s="867"/>
      <c r="T10" s="867"/>
      <c r="U10" s="867"/>
      <c r="V10" s="867"/>
      <c r="W10" s="867"/>
      <c r="X10" s="11"/>
      <c r="Y10" s="11"/>
      <c r="Z10" s="471"/>
      <c r="AA10" s="471"/>
      <c r="AB10" s="471"/>
      <c r="AC10" s="471"/>
      <c r="AD10" s="471"/>
      <c r="AE10" s="471"/>
      <c r="AF10" s="471"/>
      <c r="AG10" s="471"/>
      <c r="AH10" s="24"/>
      <c r="AI10" s="860" t="s">
        <v>92</v>
      </c>
      <c r="AJ10" s="860"/>
      <c r="AK10" s="860"/>
      <c r="AL10" s="860"/>
      <c r="AM10" s="860">
        <v>42</v>
      </c>
      <c r="AN10" s="860"/>
      <c r="AO10" s="821"/>
      <c r="AP10" s="822"/>
      <c r="AQ10" s="861">
        <f>BM74</f>
        <v>2894.37</v>
      </c>
      <c r="AR10" s="860"/>
      <c r="AS10" s="862">
        <f>AQ10/AM10</f>
        <v>68.91</v>
      </c>
      <c r="AT10" s="863"/>
      <c r="AU10" s="38" t="s">
        <v>52</v>
      </c>
      <c r="AV10" s="38"/>
      <c r="AW10" s="38"/>
      <c r="AX10" s="38"/>
      <c r="AY10" s="867" t="s">
        <v>483</v>
      </c>
      <c r="AZ10" s="867"/>
      <c r="BA10" s="867"/>
      <c r="BB10" s="867"/>
      <c r="BC10" s="867"/>
      <c r="BD10" s="867"/>
      <c r="BE10" s="11"/>
      <c r="BF10" s="11"/>
      <c r="BG10" s="471"/>
      <c r="BH10" s="471"/>
      <c r="BI10" s="471"/>
      <c r="BJ10" s="471"/>
      <c r="BK10" s="471"/>
      <c r="BL10" s="471"/>
      <c r="BM10" s="471"/>
      <c r="BN10" s="471"/>
      <c r="BO10" s="868" t="s">
        <v>450</v>
      </c>
      <c r="BP10" s="869"/>
      <c r="BQ10" s="870"/>
      <c r="BR10" s="495">
        <v>42</v>
      </c>
      <c r="BS10" s="495">
        <v>42</v>
      </c>
      <c r="BT10" s="495">
        <v>42</v>
      </c>
      <c r="BU10" s="495">
        <v>42</v>
      </c>
      <c r="BV10" s="495">
        <v>42</v>
      </c>
      <c r="BW10" s="495">
        <v>42</v>
      </c>
      <c r="BX10" s="495"/>
      <c r="BY10" s="495">
        <v>42</v>
      </c>
      <c r="BZ10" s="495">
        <v>42</v>
      </c>
      <c r="CA10" s="495">
        <v>42</v>
      </c>
      <c r="CB10" s="495">
        <v>42</v>
      </c>
      <c r="CC10" s="495">
        <v>42</v>
      </c>
      <c r="CD10" s="495">
        <v>42</v>
      </c>
      <c r="CE10" s="495">
        <v>42</v>
      </c>
      <c r="CF10" s="495">
        <v>42</v>
      </c>
      <c r="CG10" s="495">
        <v>42</v>
      </c>
      <c r="CH10" s="495">
        <v>42</v>
      </c>
      <c r="CI10" s="495">
        <v>42</v>
      </c>
      <c r="CJ10" s="495">
        <v>42</v>
      </c>
      <c r="CK10" s="22"/>
      <c r="CL10" s="22"/>
      <c r="CM10" s="22"/>
      <c r="CN10" s="22"/>
      <c r="CO10" s="22"/>
      <c r="CP10" s="22"/>
      <c r="CQ10" s="22"/>
      <c r="CR10" s="22"/>
      <c r="CS10" s="22"/>
    </row>
    <row r="11" spans="1:101" ht="15" customHeight="1" thickBot="1">
      <c r="A11" s="28"/>
      <c r="B11" s="821" t="s">
        <v>90</v>
      </c>
      <c r="C11" s="822"/>
      <c r="D11" s="821">
        <v>54</v>
      </c>
      <c r="E11" s="822"/>
      <c r="F11" s="821">
        <f>K19</f>
        <v>17</v>
      </c>
      <c r="G11" s="822"/>
      <c r="H11" s="860">
        <f>D11*F11</f>
        <v>918</v>
      </c>
      <c r="I11" s="860"/>
      <c r="J11" s="861">
        <f>AG74</f>
        <v>1227.6099999999999</v>
      </c>
      <c r="K11" s="860"/>
      <c r="L11" s="861">
        <f>J11/F11</f>
        <v>72.209999999999994</v>
      </c>
      <c r="M11" s="860"/>
      <c r="N11" s="27"/>
      <c r="O11" s="27"/>
      <c r="P11" s="11"/>
      <c r="Q11" s="11"/>
      <c r="R11" s="11"/>
      <c r="S11" s="11"/>
      <c r="T11" s="11"/>
      <c r="U11" s="11"/>
      <c r="V11" s="11"/>
      <c r="W11" s="11"/>
      <c r="X11" s="26"/>
      <c r="AA11" s="11"/>
      <c r="AB11" s="11"/>
      <c r="AC11" s="11"/>
      <c r="AD11" s="11"/>
      <c r="AE11" s="11"/>
      <c r="AF11" s="11"/>
      <c r="AG11" s="11"/>
      <c r="AH11" s="28"/>
      <c r="AI11" s="821" t="s">
        <v>90</v>
      </c>
      <c r="AJ11" s="822"/>
      <c r="AK11" s="821">
        <v>54</v>
      </c>
      <c r="AL11" s="822"/>
      <c r="AM11" s="821">
        <v>42</v>
      </c>
      <c r="AN11" s="822"/>
      <c r="AO11" s="860">
        <f>AK11*AM11</f>
        <v>2268</v>
      </c>
      <c r="AP11" s="860"/>
      <c r="AQ11" s="861">
        <f>BN74</f>
        <v>3368.35</v>
      </c>
      <c r="AR11" s="860"/>
      <c r="AS11" s="861">
        <f>AQ11/AM11</f>
        <v>80.2</v>
      </c>
      <c r="AT11" s="860"/>
      <c r="AU11" s="27"/>
      <c r="AV11" s="27"/>
      <c r="AW11" s="11"/>
      <c r="AX11" s="11"/>
      <c r="AY11" s="11"/>
      <c r="AZ11" s="11"/>
      <c r="BA11" s="11"/>
      <c r="BB11" s="11"/>
      <c r="BC11" s="11"/>
      <c r="BD11" s="11"/>
      <c r="BE11" s="26"/>
      <c r="BH11" s="11"/>
      <c r="BI11" s="11"/>
      <c r="BJ11" s="11"/>
      <c r="BK11" s="11"/>
      <c r="BL11" s="11"/>
      <c r="BM11" s="11"/>
      <c r="BN11" s="11"/>
      <c r="BO11" s="908" t="s">
        <v>451</v>
      </c>
      <c r="BP11" s="909"/>
      <c r="BQ11" s="910"/>
      <c r="BR11" s="496">
        <v>200</v>
      </c>
      <c r="BS11" s="497">
        <v>5</v>
      </c>
      <c r="BT11" s="498" t="s">
        <v>260</v>
      </c>
      <c r="BU11" s="498" t="s">
        <v>261</v>
      </c>
      <c r="BV11" s="98"/>
      <c r="BW11" s="98" t="s">
        <v>419</v>
      </c>
      <c r="BX11" s="98"/>
      <c r="BY11" s="98"/>
      <c r="BZ11" s="499" t="s">
        <v>260</v>
      </c>
      <c r="CA11" s="500" t="s">
        <v>387</v>
      </c>
      <c r="CB11" s="499" t="s">
        <v>463</v>
      </c>
      <c r="CC11" s="501">
        <v>50</v>
      </c>
      <c r="CD11" s="498" t="s">
        <v>260</v>
      </c>
      <c r="CE11" s="498" t="s">
        <v>261</v>
      </c>
      <c r="CF11" s="497">
        <v>30</v>
      </c>
      <c r="CG11" s="97"/>
      <c r="CH11" s="497">
        <v>100</v>
      </c>
      <c r="CI11" s="498" t="s">
        <v>260</v>
      </c>
      <c r="CJ11" s="500"/>
    </row>
    <row r="12" spans="1:101" ht="17.25" customHeight="1" thickBot="1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1"/>
      <c r="AH12" s="11"/>
      <c r="AI12" s="11"/>
      <c r="AJ12" s="11"/>
      <c r="AK12" s="11"/>
      <c r="AL12" s="11"/>
      <c r="AM12" s="11"/>
      <c r="AN12" s="11"/>
      <c r="AO12" s="11"/>
      <c r="AP12" s="11"/>
      <c r="AQ12" s="11"/>
      <c r="AR12" s="11"/>
      <c r="AS12" s="11"/>
      <c r="AT12" s="11"/>
      <c r="AU12" s="11"/>
      <c r="AV12" s="11"/>
      <c r="AW12" s="11"/>
      <c r="AX12" s="11"/>
      <c r="AY12" s="11"/>
      <c r="AZ12" s="11"/>
      <c r="BA12" s="11"/>
      <c r="BB12" s="11"/>
      <c r="BC12" s="11"/>
      <c r="BD12" s="11"/>
      <c r="BE12" s="11"/>
      <c r="BF12" s="11"/>
      <c r="BG12" s="11"/>
      <c r="BH12" s="11"/>
      <c r="BI12" s="11"/>
      <c r="BJ12" s="11"/>
      <c r="BK12" s="11"/>
      <c r="BL12" s="11"/>
      <c r="BM12" s="11"/>
      <c r="BN12" s="11"/>
      <c r="BO12" s="872" t="s">
        <v>452</v>
      </c>
      <c r="BP12" s="865"/>
      <c r="BQ12" s="866"/>
      <c r="BR12" s="505">
        <v>200</v>
      </c>
      <c r="BS12" s="455">
        <v>10</v>
      </c>
      <c r="BT12" s="455">
        <v>180</v>
      </c>
      <c r="BU12" s="455">
        <v>30</v>
      </c>
      <c r="BV12" s="456"/>
      <c r="BW12" s="456">
        <v>150</v>
      </c>
      <c r="BX12" s="557"/>
      <c r="BY12" s="456"/>
      <c r="BZ12" s="455">
        <v>250</v>
      </c>
      <c r="CA12" s="456">
        <v>60</v>
      </c>
      <c r="CB12" s="455">
        <v>100</v>
      </c>
      <c r="CC12" s="455">
        <v>50</v>
      </c>
      <c r="CD12" s="455">
        <v>180</v>
      </c>
      <c r="CE12" s="455">
        <v>30</v>
      </c>
      <c r="CF12" s="455">
        <v>30</v>
      </c>
      <c r="CG12" s="455"/>
      <c r="CH12" s="455">
        <v>100</v>
      </c>
      <c r="CI12" s="455">
        <v>180</v>
      </c>
      <c r="CJ12" s="455"/>
      <c r="CT12" s="23"/>
      <c r="CU12" s="23"/>
      <c r="CV12" s="23"/>
      <c r="CW12" s="23"/>
    </row>
    <row r="13" spans="1:101" ht="17.25" customHeight="1" thickBot="1">
      <c r="A13" s="873" t="s">
        <v>51</v>
      </c>
      <c r="B13" s="874"/>
      <c r="C13" s="874"/>
      <c r="D13" s="879" t="s">
        <v>89</v>
      </c>
      <c r="E13" s="879"/>
      <c r="F13" s="879"/>
      <c r="G13" s="879"/>
      <c r="H13" s="879"/>
      <c r="I13" s="879"/>
      <c r="J13" s="879"/>
      <c r="K13" s="879"/>
      <c r="L13" s="879"/>
      <c r="M13" s="879"/>
      <c r="N13" s="879"/>
      <c r="O13" s="879"/>
      <c r="P13" s="879"/>
      <c r="Q13" s="879"/>
      <c r="R13" s="879"/>
      <c r="S13" s="879"/>
      <c r="T13" s="879"/>
      <c r="U13" s="879"/>
      <c r="V13" s="879"/>
      <c r="W13" s="879"/>
      <c r="X13" s="879"/>
      <c r="Y13" s="879"/>
      <c r="Z13" s="880"/>
      <c r="AA13" s="881"/>
      <c r="AB13" s="882"/>
      <c r="AC13" s="882"/>
      <c r="AD13" s="883"/>
      <c r="AE13" s="884"/>
      <c r="AF13" s="884"/>
      <c r="AG13" s="885"/>
      <c r="AH13" s="873" t="s">
        <v>51</v>
      </c>
      <c r="AI13" s="874"/>
      <c r="AJ13" s="874"/>
      <c r="AK13" s="879" t="s">
        <v>89</v>
      </c>
      <c r="AL13" s="879"/>
      <c r="AM13" s="879"/>
      <c r="AN13" s="879"/>
      <c r="AO13" s="879"/>
      <c r="AP13" s="879"/>
      <c r="AQ13" s="879"/>
      <c r="AR13" s="879"/>
      <c r="AS13" s="879"/>
      <c r="AT13" s="879"/>
      <c r="AU13" s="879"/>
      <c r="AV13" s="879"/>
      <c r="AW13" s="879"/>
      <c r="AX13" s="879"/>
      <c r="AY13" s="879"/>
      <c r="AZ13" s="879"/>
      <c r="BA13" s="879"/>
      <c r="BB13" s="879"/>
      <c r="BC13" s="879"/>
      <c r="BD13" s="879"/>
      <c r="BE13" s="879"/>
      <c r="BF13" s="879"/>
      <c r="BG13" s="880"/>
      <c r="BH13" s="881"/>
      <c r="BI13" s="882"/>
      <c r="BJ13" s="882"/>
      <c r="BK13" s="883"/>
      <c r="BL13" s="884"/>
      <c r="BM13" s="884"/>
      <c r="BN13" s="885"/>
      <c r="BO13" s="896" t="s">
        <v>6</v>
      </c>
      <c r="BP13" s="897"/>
      <c r="BQ13" s="898"/>
      <c r="BR13" s="871"/>
      <c r="BS13" s="914"/>
      <c r="BT13" s="871"/>
      <c r="BU13" s="917">
        <f>G21+AN21</f>
        <v>1.77</v>
      </c>
      <c r="BV13" s="871"/>
      <c r="BW13" s="871"/>
      <c r="BX13" s="914">
        <f>I21+AP21</f>
        <v>0</v>
      </c>
      <c r="BY13" s="871"/>
      <c r="BZ13" s="871"/>
      <c r="CA13" s="914">
        <f>L21+AS21</f>
        <v>0.63800000000000001</v>
      </c>
      <c r="CB13" s="871"/>
      <c r="CC13" s="871"/>
      <c r="CD13" s="914"/>
      <c r="CE13" s="914">
        <f>P21+AW21</f>
        <v>1.792</v>
      </c>
      <c r="CF13" s="871" t="s">
        <v>459</v>
      </c>
      <c r="CG13" s="871"/>
      <c r="CH13" s="871"/>
      <c r="CI13" s="871"/>
      <c r="CJ13" s="915" t="s">
        <v>581</v>
      </c>
      <c r="CT13" s="22"/>
      <c r="CU13" s="22"/>
      <c r="CV13" s="22"/>
      <c r="CW13" s="22"/>
    </row>
    <row r="14" spans="1:101" ht="14.25" customHeight="1">
      <c r="A14" s="875"/>
      <c r="B14" s="876"/>
      <c r="C14" s="876"/>
      <c r="D14" s="902" t="s">
        <v>88</v>
      </c>
      <c r="E14" s="906"/>
      <c r="F14" s="906"/>
      <c r="G14" s="906"/>
      <c r="H14" s="903"/>
      <c r="I14" s="902" t="s">
        <v>87</v>
      </c>
      <c r="J14" s="903"/>
      <c r="K14" s="902" t="s">
        <v>50</v>
      </c>
      <c r="L14" s="906"/>
      <c r="M14" s="906"/>
      <c r="N14" s="906"/>
      <c r="O14" s="906"/>
      <c r="P14" s="906"/>
      <c r="Q14" s="906"/>
      <c r="R14" s="906"/>
      <c r="S14" s="903"/>
      <c r="T14" s="902" t="s">
        <v>49</v>
      </c>
      <c r="U14" s="906"/>
      <c r="V14" s="906"/>
      <c r="W14" s="903"/>
      <c r="X14" s="902" t="s">
        <v>48</v>
      </c>
      <c r="Y14" s="906"/>
      <c r="Z14" s="906"/>
      <c r="AA14" s="886"/>
      <c r="AB14" s="887"/>
      <c r="AC14" s="887"/>
      <c r="AD14" s="888"/>
      <c r="AE14" s="889"/>
      <c r="AF14" s="889"/>
      <c r="AG14" s="890"/>
      <c r="AH14" s="875"/>
      <c r="AI14" s="876"/>
      <c r="AJ14" s="876"/>
      <c r="AK14" s="902" t="s">
        <v>88</v>
      </c>
      <c r="AL14" s="906"/>
      <c r="AM14" s="906"/>
      <c r="AN14" s="906"/>
      <c r="AO14" s="903"/>
      <c r="AP14" s="902" t="s">
        <v>87</v>
      </c>
      <c r="AQ14" s="903"/>
      <c r="AR14" s="902" t="s">
        <v>50</v>
      </c>
      <c r="AS14" s="906"/>
      <c r="AT14" s="906"/>
      <c r="AU14" s="906"/>
      <c r="AV14" s="906"/>
      <c r="AW14" s="906"/>
      <c r="AX14" s="906"/>
      <c r="AY14" s="906"/>
      <c r="AZ14" s="903"/>
      <c r="BA14" s="902" t="s">
        <v>49</v>
      </c>
      <c r="BB14" s="906"/>
      <c r="BC14" s="906"/>
      <c r="BD14" s="903"/>
      <c r="BE14" s="902" t="s">
        <v>48</v>
      </c>
      <c r="BF14" s="906"/>
      <c r="BG14" s="906"/>
      <c r="BH14" s="886"/>
      <c r="BI14" s="887"/>
      <c r="BJ14" s="887"/>
      <c r="BK14" s="888"/>
      <c r="BL14" s="889"/>
      <c r="BM14" s="889"/>
      <c r="BN14" s="890"/>
      <c r="BO14" s="899"/>
      <c r="BP14" s="900"/>
      <c r="BQ14" s="901"/>
      <c r="BR14" s="871"/>
      <c r="BS14" s="871"/>
      <c r="BT14" s="871"/>
      <c r="BU14" s="918"/>
      <c r="BV14" s="871"/>
      <c r="BW14" s="871"/>
      <c r="BX14" s="871"/>
      <c r="BY14" s="871"/>
      <c r="BZ14" s="871"/>
      <c r="CA14" s="871"/>
      <c r="CB14" s="871"/>
      <c r="CC14" s="871"/>
      <c r="CD14" s="871"/>
      <c r="CE14" s="871"/>
      <c r="CF14" s="871"/>
      <c r="CG14" s="871"/>
      <c r="CH14" s="871"/>
      <c r="CI14" s="871"/>
      <c r="CJ14" s="916"/>
      <c r="CT14" s="21"/>
      <c r="CU14" s="21"/>
      <c r="CV14" s="21"/>
      <c r="CW14" s="21"/>
    </row>
    <row r="15" spans="1:101" s="23" customFormat="1" ht="13.5" customHeight="1" thickBot="1">
      <c r="A15" s="877"/>
      <c r="B15" s="878"/>
      <c r="C15" s="878"/>
      <c r="D15" s="904"/>
      <c r="E15" s="907"/>
      <c r="F15" s="907"/>
      <c r="G15" s="907"/>
      <c r="H15" s="905"/>
      <c r="I15" s="904"/>
      <c r="J15" s="905"/>
      <c r="K15" s="904"/>
      <c r="L15" s="907"/>
      <c r="M15" s="907"/>
      <c r="N15" s="907"/>
      <c r="O15" s="907"/>
      <c r="P15" s="907"/>
      <c r="Q15" s="907"/>
      <c r="R15" s="907"/>
      <c r="S15" s="905"/>
      <c r="T15" s="904"/>
      <c r="U15" s="907"/>
      <c r="V15" s="907"/>
      <c r="W15" s="905"/>
      <c r="X15" s="904"/>
      <c r="Y15" s="907"/>
      <c r="Z15" s="907"/>
      <c r="AA15" s="891"/>
      <c r="AB15" s="892"/>
      <c r="AC15" s="892"/>
      <c r="AD15" s="893"/>
      <c r="AE15" s="894"/>
      <c r="AF15" s="894"/>
      <c r="AG15" s="895"/>
      <c r="AH15" s="877"/>
      <c r="AI15" s="878"/>
      <c r="AJ15" s="878"/>
      <c r="AK15" s="904"/>
      <c r="AL15" s="907"/>
      <c r="AM15" s="907"/>
      <c r="AN15" s="907"/>
      <c r="AO15" s="905"/>
      <c r="AP15" s="904"/>
      <c r="AQ15" s="905"/>
      <c r="AR15" s="904"/>
      <c r="AS15" s="907"/>
      <c r="AT15" s="907"/>
      <c r="AU15" s="907"/>
      <c r="AV15" s="907"/>
      <c r="AW15" s="907"/>
      <c r="AX15" s="907"/>
      <c r="AY15" s="907"/>
      <c r="AZ15" s="905"/>
      <c r="BA15" s="904"/>
      <c r="BB15" s="907"/>
      <c r="BC15" s="907"/>
      <c r="BD15" s="905"/>
      <c r="BE15" s="904"/>
      <c r="BF15" s="907"/>
      <c r="BG15" s="907"/>
      <c r="BH15" s="891"/>
      <c r="BI15" s="892"/>
      <c r="BJ15" s="892"/>
      <c r="BK15" s="893"/>
      <c r="BL15" s="894"/>
      <c r="BM15" s="894"/>
      <c r="BN15" s="895"/>
      <c r="BO15" s="911" t="s">
        <v>14</v>
      </c>
      <c r="BP15" s="912"/>
      <c r="BQ15" s="913"/>
      <c r="BR15" s="871"/>
      <c r="BS15" s="871"/>
      <c r="BT15" s="871"/>
      <c r="BU15" s="871"/>
      <c r="BV15" s="871"/>
      <c r="BW15" s="871"/>
      <c r="BX15" s="871"/>
      <c r="BY15" s="871"/>
      <c r="BZ15" s="871"/>
      <c r="CA15" s="871"/>
      <c r="CB15" s="871"/>
      <c r="CC15" s="871"/>
      <c r="CD15" s="871"/>
      <c r="CE15" s="914"/>
      <c r="CF15" s="914">
        <f>Q23+AX23</f>
        <v>2</v>
      </c>
      <c r="CG15" s="871"/>
      <c r="CH15" s="871"/>
      <c r="CI15" s="871"/>
      <c r="CJ15" s="915">
        <v>2</v>
      </c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</row>
    <row r="16" spans="1:101" ht="172.5" customHeight="1" thickBot="1">
      <c r="A16" s="115" t="s">
        <v>47</v>
      </c>
      <c r="B16" s="450" t="s">
        <v>46</v>
      </c>
      <c r="C16" s="451" t="s">
        <v>45</v>
      </c>
      <c r="D16" s="112" t="s">
        <v>528</v>
      </c>
      <c r="E16" s="110" t="s">
        <v>527</v>
      </c>
      <c r="F16" s="110" t="s">
        <v>430</v>
      </c>
      <c r="G16" s="110" t="s">
        <v>6</v>
      </c>
      <c r="H16" s="109"/>
      <c r="I16" s="111"/>
      <c r="J16" s="109" t="s">
        <v>531</v>
      </c>
      <c r="K16" s="111" t="s">
        <v>529</v>
      </c>
      <c r="L16" s="110" t="s">
        <v>422</v>
      </c>
      <c r="M16" s="110" t="s">
        <v>499</v>
      </c>
      <c r="N16" s="110" t="s">
        <v>500</v>
      </c>
      <c r="O16" s="110" t="s">
        <v>376</v>
      </c>
      <c r="P16" s="110" t="s">
        <v>6</v>
      </c>
      <c r="Q16" s="110" t="s">
        <v>14</v>
      </c>
      <c r="R16" s="110"/>
      <c r="S16" s="109"/>
      <c r="T16" s="111" t="s">
        <v>532</v>
      </c>
      <c r="U16" s="110" t="s">
        <v>415</v>
      </c>
      <c r="V16" s="110"/>
      <c r="W16" s="109"/>
      <c r="X16" s="111"/>
      <c r="Y16" s="110"/>
      <c r="Z16" s="109"/>
      <c r="AA16" s="108" t="s">
        <v>86</v>
      </c>
      <c r="AB16" s="108" t="s">
        <v>85</v>
      </c>
      <c r="AC16" s="108" t="s">
        <v>196</v>
      </c>
      <c r="AD16" s="107" t="s">
        <v>44</v>
      </c>
      <c r="AE16" s="106" t="s">
        <v>84</v>
      </c>
      <c r="AF16" s="106" t="s">
        <v>83</v>
      </c>
      <c r="AG16" s="106" t="s">
        <v>75</v>
      </c>
      <c r="AH16" s="115" t="s">
        <v>47</v>
      </c>
      <c r="AI16" s="450" t="s">
        <v>46</v>
      </c>
      <c r="AJ16" s="451" t="s">
        <v>45</v>
      </c>
      <c r="AK16" s="112" t="s">
        <v>528</v>
      </c>
      <c r="AL16" s="110" t="s">
        <v>527</v>
      </c>
      <c r="AM16" s="110" t="s">
        <v>430</v>
      </c>
      <c r="AN16" s="110" t="s">
        <v>6</v>
      </c>
      <c r="AO16" s="109"/>
      <c r="AP16" s="111"/>
      <c r="AQ16" s="109" t="s">
        <v>510</v>
      </c>
      <c r="AR16" s="111" t="s">
        <v>533</v>
      </c>
      <c r="AS16" s="110" t="s">
        <v>422</v>
      </c>
      <c r="AT16" s="110" t="s">
        <v>499</v>
      </c>
      <c r="AU16" s="110" t="s">
        <v>500</v>
      </c>
      <c r="AV16" s="110" t="s">
        <v>376</v>
      </c>
      <c r="AW16" s="110" t="s">
        <v>6</v>
      </c>
      <c r="AX16" s="110" t="s">
        <v>14</v>
      </c>
      <c r="AY16" s="110"/>
      <c r="AZ16" s="109"/>
      <c r="BA16" s="111" t="s">
        <v>532</v>
      </c>
      <c r="BB16" s="110" t="s">
        <v>415</v>
      </c>
      <c r="BC16" s="110"/>
      <c r="BD16" s="109"/>
      <c r="BE16" s="111"/>
      <c r="BF16" s="110"/>
      <c r="BG16" s="109"/>
      <c r="BH16" s="108" t="s">
        <v>86</v>
      </c>
      <c r="BI16" s="108" t="s">
        <v>85</v>
      </c>
      <c r="BJ16" s="108" t="s">
        <v>196</v>
      </c>
      <c r="BK16" s="107" t="s">
        <v>44</v>
      </c>
      <c r="BL16" s="106" t="s">
        <v>84</v>
      </c>
      <c r="BM16" s="106" t="s">
        <v>83</v>
      </c>
      <c r="BN16" s="106" t="s">
        <v>75</v>
      </c>
      <c r="BO16" s="899"/>
      <c r="BP16" s="900"/>
      <c r="BQ16" s="901"/>
      <c r="BR16" s="871"/>
      <c r="BS16" s="871"/>
      <c r="BT16" s="871"/>
      <c r="BU16" s="871"/>
      <c r="BV16" s="871"/>
      <c r="BW16" s="871"/>
      <c r="BX16" s="871"/>
      <c r="BY16" s="871"/>
      <c r="BZ16" s="871"/>
      <c r="CA16" s="871"/>
      <c r="CB16" s="871"/>
      <c r="CC16" s="871"/>
      <c r="CD16" s="871"/>
      <c r="CE16" s="871"/>
      <c r="CF16" s="871"/>
      <c r="CG16" s="871"/>
      <c r="CH16" s="871"/>
      <c r="CI16" s="871"/>
      <c r="CJ16" s="916"/>
    </row>
    <row r="17" spans="1:101" s="23" customFormat="1" ht="15.75" customHeight="1" thickBot="1">
      <c r="A17" s="105">
        <v>1</v>
      </c>
      <c r="B17" s="105">
        <v>2</v>
      </c>
      <c r="C17" s="105">
        <v>3</v>
      </c>
      <c r="D17" s="105">
        <v>4</v>
      </c>
      <c r="E17" s="105">
        <v>5</v>
      </c>
      <c r="F17" s="105">
        <v>6</v>
      </c>
      <c r="G17" s="105">
        <v>7</v>
      </c>
      <c r="H17" s="105">
        <v>8</v>
      </c>
      <c r="I17" s="105">
        <v>9</v>
      </c>
      <c r="J17" s="105">
        <v>10</v>
      </c>
      <c r="K17" s="105">
        <v>11</v>
      </c>
      <c r="L17" s="105">
        <v>12</v>
      </c>
      <c r="M17" s="105">
        <v>13</v>
      </c>
      <c r="N17" s="105">
        <v>14</v>
      </c>
      <c r="O17" s="105">
        <v>15</v>
      </c>
      <c r="P17" s="105">
        <v>16</v>
      </c>
      <c r="Q17" s="105">
        <v>17</v>
      </c>
      <c r="R17" s="105">
        <v>18</v>
      </c>
      <c r="S17" s="105">
        <v>19</v>
      </c>
      <c r="T17" s="105">
        <v>20</v>
      </c>
      <c r="U17" s="105">
        <v>21</v>
      </c>
      <c r="V17" s="105">
        <v>22</v>
      </c>
      <c r="W17" s="105">
        <v>23</v>
      </c>
      <c r="X17" s="105">
        <v>24</v>
      </c>
      <c r="Y17" s="105">
        <v>25</v>
      </c>
      <c r="Z17" s="105">
        <v>26</v>
      </c>
      <c r="AA17" s="259">
        <v>27</v>
      </c>
      <c r="AB17" s="259">
        <v>27</v>
      </c>
      <c r="AC17" s="259">
        <v>27</v>
      </c>
      <c r="AD17" s="104">
        <v>28</v>
      </c>
      <c r="AE17" s="103">
        <v>29</v>
      </c>
      <c r="AF17" s="103">
        <v>29</v>
      </c>
      <c r="AG17" s="103">
        <v>29</v>
      </c>
      <c r="AH17" s="105">
        <v>1</v>
      </c>
      <c r="AI17" s="105">
        <v>2</v>
      </c>
      <c r="AJ17" s="105">
        <v>3</v>
      </c>
      <c r="AK17" s="105">
        <v>4</v>
      </c>
      <c r="AL17" s="105">
        <v>5</v>
      </c>
      <c r="AM17" s="105">
        <v>6</v>
      </c>
      <c r="AN17" s="105">
        <v>7</v>
      </c>
      <c r="AO17" s="105">
        <v>8</v>
      </c>
      <c r="AP17" s="105">
        <v>9</v>
      </c>
      <c r="AQ17" s="105">
        <v>10</v>
      </c>
      <c r="AR17" s="105">
        <v>11</v>
      </c>
      <c r="AS17" s="105">
        <v>12</v>
      </c>
      <c r="AT17" s="105">
        <v>13</v>
      </c>
      <c r="AU17" s="105">
        <v>14</v>
      </c>
      <c r="AV17" s="105">
        <v>15</v>
      </c>
      <c r="AW17" s="105">
        <v>16</v>
      </c>
      <c r="AX17" s="105">
        <v>17</v>
      </c>
      <c r="AY17" s="105">
        <v>18</v>
      </c>
      <c r="AZ17" s="105">
        <v>19</v>
      </c>
      <c r="BA17" s="105">
        <v>20</v>
      </c>
      <c r="BB17" s="105">
        <v>21</v>
      </c>
      <c r="BC17" s="105">
        <v>22</v>
      </c>
      <c r="BD17" s="105">
        <v>23</v>
      </c>
      <c r="BE17" s="105">
        <v>24</v>
      </c>
      <c r="BF17" s="105">
        <v>25</v>
      </c>
      <c r="BG17" s="105">
        <v>26</v>
      </c>
      <c r="BH17" s="259">
        <v>27</v>
      </c>
      <c r="BI17" s="259">
        <v>27</v>
      </c>
      <c r="BJ17" s="259">
        <v>27</v>
      </c>
      <c r="BK17" s="104">
        <v>28</v>
      </c>
      <c r="BL17" s="103">
        <v>29</v>
      </c>
      <c r="BM17" s="103">
        <v>29</v>
      </c>
      <c r="BN17" s="103">
        <v>29</v>
      </c>
      <c r="BO17" s="922" t="str">
        <f>A24</f>
        <v>говядина</v>
      </c>
      <c r="BP17" s="923"/>
      <c r="BQ17" s="924"/>
      <c r="BR17" s="871"/>
      <c r="BS17" s="871"/>
      <c r="BT17" s="871"/>
      <c r="BU17" s="871"/>
      <c r="BV17" s="871"/>
      <c r="BW17" s="871"/>
      <c r="BX17" s="871"/>
      <c r="BY17" s="871"/>
      <c r="BZ17" s="871"/>
      <c r="CA17" s="914">
        <f>L25+AS25</f>
        <v>3</v>
      </c>
      <c r="CB17" s="914"/>
      <c r="CC17" s="871"/>
      <c r="CD17" s="871"/>
      <c r="CE17" s="871"/>
      <c r="CF17" s="871"/>
      <c r="CG17" s="871"/>
      <c r="CH17" s="871"/>
      <c r="CI17" s="871"/>
      <c r="CJ17" s="915">
        <v>3</v>
      </c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</row>
    <row r="18" spans="1:101" s="22" customFormat="1" ht="18.75" customHeight="1" thickBot="1">
      <c r="A18" s="102" t="s">
        <v>43</v>
      </c>
      <c r="B18" s="101"/>
      <c r="C18" s="100"/>
      <c r="D18" s="99">
        <v>200</v>
      </c>
      <c r="E18" s="97">
        <v>5</v>
      </c>
      <c r="F18" s="95" t="s">
        <v>260</v>
      </c>
      <c r="G18" s="95" t="s">
        <v>261</v>
      </c>
      <c r="H18" s="98"/>
      <c r="I18" s="96"/>
      <c r="J18" s="94" t="s">
        <v>419</v>
      </c>
      <c r="K18" s="96" t="s">
        <v>260</v>
      </c>
      <c r="L18" s="97">
        <v>60</v>
      </c>
      <c r="M18" s="95" t="s">
        <v>419</v>
      </c>
      <c r="N18" s="95" t="s">
        <v>418</v>
      </c>
      <c r="O18" s="97">
        <v>150</v>
      </c>
      <c r="P18" s="97">
        <v>30</v>
      </c>
      <c r="Q18" s="97">
        <v>30</v>
      </c>
      <c r="R18" s="95"/>
      <c r="S18" s="94"/>
      <c r="T18" s="96" t="s">
        <v>419</v>
      </c>
      <c r="U18" s="95" t="s">
        <v>260</v>
      </c>
      <c r="V18" s="95"/>
      <c r="W18" s="94"/>
      <c r="X18" s="96"/>
      <c r="Y18" s="95"/>
      <c r="Z18" s="94"/>
      <c r="AA18" s="93"/>
      <c r="AB18" s="93"/>
      <c r="AC18" s="93"/>
      <c r="AD18" s="452"/>
      <c r="AE18" s="91"/>
      <c r="AF18" s="91"/>
      <c r="AG18" s="91"/>
      <c r="AH18" s="102" t="s">
        <v>43</v>
      </c>
      <c r="AI18" s="101"/>
      <c r="AJ18" s="100"/>
      <c r="AK18" s="99">
        <v>200</v>
      </c>
      <c r="AL18" s="97">
        <v>10</v>
      </c>
      <c r="AM18" s="95" t="s">
        <v>262</v>
      </c>
      <c r="AN18" s="95" t="s">
        <v>261</v>
      </c>
      <c r="AO18" s="98"/>
      <c r="AP18" s="96"/>
      <c r="AQ18" s="94" t="s">
        <v>419</v>
      </c>
      <c r="AR18" s="96" t="s">
        <v>486</v>
      </c>
      <c r="AS18" s="97">
        <v>60</v>
      </c>
      <c r="AT18" s="95" t="s">
        <v>419</v>
      </c>
      <c r="AU18" s="95" t="s">
        <v>418</v>
      </c>
      <c r="AV18" s="97">
        <v>180</v>
      </c>
      <c r="AW18" s="97">
        <v>30.52</v>
      </c>
      <c r="AX18" s="97">
        <v>30</v>
      </c>
      <c r="AY18" s="95"/>
      <c r="AZ18" s="94"/>
      <c r="BA18" s="96" t="s">
        <v>419</v>
      </c>
      <c r="BB18" s="95" t="s">
        <v>262</v>
      </c>
      <c r="BC18" s="95"/>
      <c r="BD18" s="94"/>
      <c r="BE18" s="96"/>
      <c r="BF18" s="95"/>
      <c r="BG18" s="94"/>
      <c r="BH18" s="93"/>
      <c r="BI18" s="93"/>
      <c r="BJ18" s="93"/>
      <c r="BK18" s="452"/>
      <c r="BL18" s="91"/>
      <c r="BM18" s="91"/>
      <c r="BN18" s="91"/>
      <c r="BO18" s="925"/>
      <c r="BP18" s="926"/>
      <c r="BQ18" s="927"/>
      <c r="BR18" s="871"/>
      <c r="BS18" s="871"/>
      <c r="BT18" s="871"/>
      <c r="BU18" s="871"/>
      <c r="BV18" s="871"/>
      <c r="BW18" s="871"/>
      <c r="BX18" s="871"/>
      <c r="BY18" s="871"/>
      <c r="BZ18" s="871"/>
      <c r="CA18" s="871"/>
      <c r="CB18" s="871"/>
      <c r="CC18" s="871"/>
      <c r="CD18" s="871"/>
      <c r="CE18" s="871"/>
      <c r="CF18" s="871"/>
      <c r="CG18" s="871"/>
      <c r="CH18" s="871"/>
      <c r="CI18" s="871"/>
      <c r="CJ18" s="916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</row>
    <row r="19" spans="1:101" s="21" customFormat="1" ht="18.75" customHeight="1" thickBot="1">
      <c r="A19" s="90" t="s">
        <v>41</v>
      </c>
      <c r="B19" s="453"/>
      <c r="C19" s="454"/>
      <c r="D19" s="455">
        <v>17</v>
      </c>
      <c r="E19" s="455">
        <v>17</v>
      </c>
      <c r="F19" s="455">
        <v>17</v>
      </c>
      <c r="G19" s="455">
        <v>17</v>
      </c>
      <c r="H19" s="455"/>
      <c r="I19" s="455"/>
      <c r="J19" s="455">
        <v>17</v>
      </c>
      <c r="K19" s="455">
        <v>17</v>
      </c>
      <c r="L19" s="455">
        <v>17</v>
      </c>
      <c r="M19" s="455">
        <v>17</v>
      </c>
      <c r="N19" s="455">
        <v>17</v>
      </c>
      <c r="O19" s="455">
        <v>17</v>
      </c>
      <c r="P19" s="455">
        <v>17</v>
      </c>
      <c r="Q19" s="455">
        <v>17</v>
      </c>
      <c r="R19" s="455"/>
      <c r="S19" s="455"/>
      <c r="T19" s="455">
        <v>17</v>
      </c>
      <c r="U19" s="455">
        <v>17</v>
      </c>
      <c r="V19" s="457"/>
      <c r="W19" s="456"/>
      <c r="X19" s="455"/>
      <c r="Y19" s="457"/>
      <c r="Z19" s="456"/>
      <c r="AA19" s="458"/>
      <c r="AB19" s="458"/>
      <c r="AC19" s="458"/>
      <c r="AD19" s="83"/>
      <c r="AE19" s="459"/>
      <c r="AF19" s="459"/>
      <c r="AG19" s="459"/>
      <c r="AH19" s="90" t="s">
        <v>41</v>
      </c>
      <c r="AI19" s="453"/>
      <c r="AJ19" s="454"/>
      <c r="AK19" s="455">
        <v>42</v>
      </c>
      <c r="AL19" s="455">
        <v>42</v>
      </c>
      <c r="AM19" s="455">
        <v>42</v>
      </c>
      <c r="AN19" s="455">
        <v>42</v>
      </c>
      <c r="AO19" s="455"/>
      <c r="AP19" s="455"/>
      <c r="AQ19" s="455">
        <v>42</v>
      </c>
      <c r="AR19" s="455">
        <v>42</v>
      </c>
      <c r="AS19" s="455">
        <v>42</v>
      </c>
      <c r="AT19" s="455">
        <v>42</v>
      </c>
      <c r="AU19" s="455">
        <v>42</v>
      </c>
      <c r="AV19" s="455">
        <v>42</v>
      </c>
      <c r="AW19" s="455">
        <v>42</v>
      </c>
      <c r="AX19" s="455">
        <v>42</v>
      </c>
      <c r="AY19" s="455"/>
      <c r="AZ19" s="455"/>
      <c r="BA19" s="455">
        <v>42</v>
      </c>
      <c r="BB19" s="455">
        <v>42</v>
      </c>
      <c r="BC19" s="455"/>
      <c r="BD19" s="456"/>
      <c r="BE19" s="455"/>
      <c r="BF19" s="457"/>
      <c r="BG19" s="456"/>
      <c r="BH19" s="458"/>
      <c r="BI19" s="458"/>
      <c r="BJ19" s="458"/>
      <c r="BK19" s="83"/>
      <c r="BL19" s="459"/>
      <c r="BM19" s="459"/>
      <c r="BN19" s="459"/>
      <c r="BO19" s="922" t="str">
        <f t="shared" ref="BO19" si="3">A26</f>
        <v>молоко</v>
      </c>
      <c r="BP19" s="923"/>
      <c r="BQ19" s="924"/>
      <c r="BR19" s="917">
        <v>5.9</v>
      </c>
      <c r="BS19" s="871"/>
      <c r="BT19" s="871"/>
      <c r="BU19" s="871"/>
      <c r="BV19" s="871"/>
      <c r="BW19" s="871">
        <v>6.1</v>
      </c>
      <c r="BX19" s="871"/>
      <c r="BY19" s="871"/>
      <c r="BZ19" s="871"/>
      <c r="CA19" s="914">
        <f>L27+AS27</f>
        <v>0</v>
      </c>
      <c r="CB19" s="914"/>
      <c r="CC19" s="871"/>
      <c r="CD19" s="871"/>
      <c r="CE19" s="871"/>
      <c r="CF19" s="871"/>
      <c r="CG19" s="871"/>
      <c r="CH19" s="914">
        <f>T27+BA27</f>
        <v>0</v>
      </c>
      <c r="CI19" s="914"/>
      <c r="CJ19" s="915">
        <v>12</v>
      </c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</row>
    <row r="20" spans="1:101" s="55" customFormat="1" ht="18.75" customHeight="1">
      <c r="A20" s="919" t="s">
        <v>6</v>
      </c>
      <c r="B20" s="921"/>
      <c r="C20" s="460" t="s">
        <v>35</v>
      </c>
      <c r="D20" s="461"/>
      <c r="E20" s="462"/>
      <c r="F20" s="462"/>
      <c r="G20" s="462">
        <v>30</v>
      </c>
      <c r="H20" s="463"/>
      <c r="I20" s="461"/>
      <c r="J20" s="463"/>
      <c r="K20" s="461"/>
      <c r="L20" s="462">
        <v>10.8</v>
      </c>
      <c r="M20" s="462"/>
      <c r="N20" s="462"/>
      <c r="O20" s="462">
        <v>0</v>
      </c>
      <c r="P20" s="462">
        <v>30</v>
      </c>
      <c r="Q20" s="462"/>
      <c r="R20" s="462"/>
      <c r="S20" s="463"/>
      <c r="T20" s="461"/>
      <c r="U20" s="462"/>
      <c r="V20" s="462"/>
      <c r="W20" s="463"/>
      <c r="X20" s="461"/>
      <c r="Y20" s="462"/>
      <c r="Z20" s="464"/>
      <c r="AA20" s="814">
        <f>SUM(D21:H21)</f>
        <v>0.51</v>
      </c>
      <c r="AB20" s="814">
        <f>SUM(I21:W21)</f>
        <v>0.69399999999999995</v>
      </c>
      <c r="AC20" s="814">
        <f>SUM(AA20+AB20)</f>
        <v>1.204</v>
      </c>
      <c r="AD20" s="815">
        <v>35</v>
      </c>
      <c r="AE20" s="817">
        <f>SUM(AA20*AD20)</f>
        <v>17.850000000000001</v>
      </c>
      <c r="AF20" s="817">
        <f>SUM(AB20*AD20)</f>
        <v>24.29</v>
      </c>
      <c r="AG20" s="817">
        <f>SUM(AE20:AF21)</f>
        <v>42.14</v>
      </c>
      <c r="AH20" s="919" t="s">
        <v>6</v>
      </c>
      <c r="AI20" s="921"/>
      <c r="AJ20" s="460" t="s">
        <v>35</v>
      </c>
      <c r="AK20" s="461"/>
      <c r="AL20" s="462"/>
      <c r="AM20" s="462"/>
      <c r="AN20" s="462">
        <v>30</v>
      </c>
      <c r="AO20" s="463"/>
      <c r="AP20" s="461"/>
      <c r="AQ20" s="463"/>
      <c r="AR20" s="461"/>
      <c r="AS20" s="462">
        <v>10.8</v>
      </c>
      <c r="AT20" s="462"/>
      <c r="AU20" s="462"/>
      <c r="AV20" s="462">
        <v>0</v>
      </c>
      <c r="AW20" s="462">
        <v>30.52</v>
      </c>
      <c r="AX20" s="462"/>
      <c r="AY20" s="462"/>
      <c r="AZ20" s="463"/>
      <c r="BA20" s="461"/>
      <c r="BB20" s="462"/>
      <c r="BC20" s="462"/>
      <c r="BD20" s="463"/>
      <c r="BE20" s="461"/>
      <c r="BF20" s="462"/>
      <c r="BG20" s="464"/>
      <c r="BH20" s="814">
        <f>SUM(AK21:AO21)</f>
        <v>1.26</v>
      </c>
      <c r="BI20" s="814">
        <f>SUM(AP21:BD21)</f>
        <v>1.736</v>
      </c>
      <c r="BJ20" s="814">
        <f>SUM(BH20+BI20)</f>
        <v>2.996</v>
      </c>
      <c r="BK20" s="815">
        <f>AD20</f>
        <v>35</v>
      </c>
      <c r="BL20" s="817">
        <f>SUM(BH20*BK20)</f>
        <v>44.1</v>
      </c>
      <c r="BM20" s="817">
        <f>SUM(BI20*BK20)</f>
        <v>60.76</v>
      </c>
      <c r="BN20" s="817">
        <f>SUM(BL20:BM21)</f>
        <v>104.86</v>
      </c>
      <c r="BO20" s="925"/>
      <c r="BP20" s="926"/>
      <c r="BQ20" s="927"/>
      <c r="BR20" s="918"/>
      <c r="BS20" s="871"/>
      <c r="BT20" s="871"/>
      <c r="BU20" s="871"/>
      <c r="BV20" s="871"/>
      <c r="BW20" s="871"/>
      <c r="BX20" s="871"/>
      <c r="BY20" s="871"/>
      <c r="BZ20" s="871"/>
      <c r="CA20" s="871"/>
      <c r="CB20" s="871"/>
      <c r="CC20" s="871"/>
      <c r="CD20" s="871"/>
      <c r="CE20" s="871"/>
      <c r="CF20" s="871"/>
      <c r="CG20" s="871"/>
      <c r="CH20" s="871"/>
      <c r="CI20" s="871"/>
      <c r="CJ20" s="916"/>
    </row>
    <row r="21" spans="1:101" ht="18.75" customHeight="1" thickBot="1">
      <c r="A21" s="920"/>
      <c r="B21" s="813"/>
      <c r="C21" s="20" t="s">
        <v>34</v>
      </c>
      <c r="D21" s="76">
        <f t="shared" ref="D21:Z21" si="4">(D$19*D20)/1000</f>
        <v>0</v>
      </c>
      <c r="E21" s="76">
        <f t="shared" si="4"/>
        <v>0</v>
      </c>
      <c r="F21" s="76">
        <f t="shared" si="4"/>
        <v>0</v>
      </c>
      <c r="G21" s="76">
        <f t="shared" si="4"/>
        <v>0.51</v>
      </c>
      <c r="H21" s="76">
        <f t="shared" si="4"/>
        <v>0</v>
      </c>
      <c r="I21" s="76">
        <f t="shared" si="4"/>
        <v>0</v>
      </c>
      <c r="J21" s="76">
        <f t="shared" si="4"/>
        <v>0</v>
      </c>
      <c r="K21" s="76">
        <f t="shared" si="4"/>
        <v>0</v>
      </c>
      <c r="L21" s="76">
        <f t="shared" si="4"/>
        <v>0.184</v>
      </c>
      <c r="M21" s="76">
        <f t="shared" si="4"/>
        <v>0</v>
      </c>
      <c r="N21" s="76">
        <f t="shared" si="4"/>
        <v>0</v>
      </c>
      <c r="O21" s="76">
        <f t="shared" si="4"/>
        <v>0</v>
      </c>
      <c r="P21" s="76">
        <f t="shared" si="4"/>
        <v>0.51</v>
      </c>
      <c r="Q21" s="76">
        <f t="shared" si="4"/>
        <v>0</v>
      </c>
      <c r="R21" s="76">
        <f t="shared" si="4"/>
        <v>0</v>
      </c>
      <c r="S21" s="76">
        <f t="shared" si="4"/>
        <v>0</v>
      </c>
      <c r="T21" s="76">
        <f t="shared" si="4"/>
        <v>0</v>
      </c>
      <c r="U21" s="76">
        <f t="shared" si="4"/>
        <v>0</v>
      </c>
      <c r="V21" s="76">
        <f t="shared" si="4"/>
        <v>0</v>
      </c>
      <c r="W21" s="76">
        <f t="shared" si="4"/>
        <v>0</v>
      </c>
      <c r="X21" s="76">
        <f t="shared" si="4"/>
        <v>0</v>
      </c>
      <c r="Y21" s="76">
        <f t="shared" si="4"/>
        <v>0</v>
      </c>
      <c r="Z21" s="76">
        <f t="shared" si="4"/>
        <v>0</v>
      </c>
      <c r="AA21" s="814"/>
      <c r="AB21" s="814"/>
      <c r="AC21" s="814"/>
      <c r="AD21" s="816"/>
      <c r="AE21" s="818"/>
      <c r="AF21" s="818"/>
      <c r="AG21" s="818"/>
      <c r="AH21" s="920"/>
      <c r="AI21" s="813"/>
      <c r="AJ21" s="20" t="s">
        <v>34</v>
      </c>
      <c r="AK21" s="76">
        <f t="shared" ref="AK21:BG21" si="5">(AK$19*AK20)/1000</f>
        <v>0</v>
      </c>
      <c r="AL21" s="76">
        <f t="shared" si="5"/>
        <v>0</v>
      </c>
      <c r="AM21" s="76">
        <f t="shared" si="5"/>
        <v>0</v>
      </c>
      <c r="AN21" s="76">
        <f t="shared" si="5"/>
        <v>1.26</v>
      </c>
      <c r="AO21" s="76">
        <f t="shared" si="5"/>
        <v>0</v>
      </c>
      <c r="AP21" s="76">
        <f t="shared" si="5"/>
        <v>0</v>
      </c>
      <c r="AQ21" s="76">
        <f t="shared" si="5"/>
        <v>0</v>
      </c>
      <c r="AR21" s="76">
        <f t="shared" si="5"/>
        <v>0</v>
      </c>
      <c r="AS21" s="76">
        <f t="shared" si="5"/>
        <v>0.45400000000000001</v>
      </c>
      <c r="AT21" s="76">
        <f t="shared" si="5"/>
        <v>0</v>
      </c>
      <c r="AU21" s="76">
        <f t="shared" si="5"/>
        <v>0</v>
      </c>
      <c r="AV21" s="76">
        <f t="shared" si="5"/>
        <v>0</v>
      </c>
      <c r="AW21" s="76">
        <f t="shared" si="5"/>
        <v>1.282</v>
      </c>
      <c r="AX21" s="76">
        <f t="shared" si="5"/>
        <v>0</v>
      </c>
      <c r="AY21" s="76">
        <f t="shared" si="5"/>
        <v>0</v>
      </c>
      <c r="AZ21" s="76">
        <f t="shared" si="5"/>
        <v>0</v>
      </c>
      <c r="BA21" s="76">
        <f t="shared" si="5"/>
        <v>0</v>
      </c>
      <c r="BB21" s="76">
        <f t="shared" si="5"/>
        <v>0</v>
      </c>
      <c r="BC21" s="76">
        <f t="shared" si="5"/>
        <v>0</v>
      </c>
      <c r="BD21" s="76">
        <f t="shared" si="5"/>
        <v>0</v>
      </c>
      <c r="BE21" s="76">
        <f t="shared" si="5"/>
        <v>0</v>
      </c>
      <c r="BF21" s="76">
        <f t="shared" si="5"/>
        <v>0</v>
      </c>
      <c r="BG21" s="76">
        <f t="shared" si="5"/>
        <v>0</v>
      </c>
      <c r="BH21" s="814"/>
      <c r="BI21" s="814"/>
      <c r="BJ21" s="814"/>
      <c r="BK21" s="816"/>
      <c r="BL21" s="818"/>
      <c r="BM21" s="818"/>
      <c r="BN21" s="818"/>
      <c r="BO21" s="922" t="str">
        <f t="shared" ref="BO21" si="6">A28</f>
        <v>вода</v>
      </c>
      <c r="BP21" s="923"/>
      <c r="BQ21" s="924"/>
      <c r="BR21" s="914"/>
      <c r="BS21" s="914"/>
      <c r="BT21" s="914">
        <f>F29+AM29</f>
        <v>10.11</v>
      </c>
      <c r="BU21" s="871"/>
      <c r="BV21" s="871"/>
      <c r="BW21" s="914">
        <f>J29+AQ29</f>
        <v>0</v>
      </c>
      <c r="BX21" s="871"/>
      <c r="BY21" s="871"/>
      <c r="BZ21" s="914">
        <f>K29+AR29</f>
        <v>1.913</v>
      </c>
      <c r="CA21" s="914"/>
      <c r="CB21" s="914">
        <f>M29+AT29</f>
        <v>0</v>
      </c>
      <c r="CC21" s="914"/>
      <c r="CD21" s="914">
        <f>O29+AV29</f>
        <v>10.11</v>
      </c>
      <c r="CE21" s="871"/>
      <c r="CF21" s="914"/>
      <c r="CG21" s="871"/>
      <c r="CH21" s="914">
        <f>T29+BA29</f>
        <v>0</v>
      </c>
      <c r="CI21" s="914">
        <f>U29+BB29</f>
        <v>10.11</v>
      </c>
      <c r="CJ21" s="915"/>
    </row>
    <row r="22" spans="1:101" s="55" customFormat="1" ht="18.75" customHeight="1">
      <c r="A22" s="920" t="s">
        <v>14</v>
      </c>
      <c r="B22" s="813"/>
      <c r="C22" s="64" t="s">
        <v>35</v>
      </c>
      <c r="D22" s="62"/>
      <c r="E22" s="61">
        <v>0</v>
      </c>
      <c r="F22" s="61"/>
      <c r="G22" s="61"/>
      <c r="H22" s="63"/>
      <c r="I22" s="62"/>
      <c r="J22" s="63"/>
      <c r="K22" s="62"/>
      <c r="L22" s="61"/>
      <c r="M22" s="61"/>
      <c r="N22" s="61"/>
      <c r="O22" s="61">
        <v>0</v>
      </c>
      <c r="P22" s="61">
        <v>0</v>
      </c>
      <c r="Q22" s="61">
        <v>30</v>
      </c>
      <c r="R22" s="61"/>
      <c r="S22" s="63"/>
      <c r="T22" s="62"/>
      <c r="U22" s="61"/>
      <c r="V22" s="61"/>
      <c r="W22" s="63"/>
      <c r="X22" s="62"/>
      <c r="Y22" s="61"/>
      <c r="Z22" s="60"/>
      <c r="AA22" s="814">
        <f>SUM(D23:H23)</f>
        <v>0</v>
      </c>
      <c r="AB22" s="814">
        <f>SUM(I23:W23)</f>
        <v>0.51</v>
      </c>
      <c r="AC22" s="814">
        <f>SUM(AA22+AB22)</f>
        <v>0.51</v>
      </c>
      <c r="AD22" s="816">
        <v>44</v>
      </c>
      <c r="AE22" s="817">
        <f>SUM(AA22*AD22)</f>
        <v>0</v>
      </c>
      <c r="AF22" s="817">
        <f>SUM(AB22*AD22)</f>
        <v>22.44</v>
      </c>
      <c r="AG22" s="817">
        <f>SUM(AE22:AF23)</f>
        <v>22.44</v>
      </c>
      <c r="AH22" s="920" t="s">
        <v>14</v>
      </c>
      <c r="AI22" s="813"/>
      <c r="AJ22" s="64" t="s">
        <v>35</v>
      </c>
      <c r="AK22" s="62"/>
      <c r="AL22" s="61">
        <v>0</v>
      </c>
      <c r="AM22" s="61"/>
      <c r="AN22" s="61"/>
      <c r="AO22" s="63"/>
      <c r="AP22" s="62"/>
      <c r="AQ22" s="63"/>
      <c r="AR22" s="62"/>
      <c r="AS22" s="61"/>
      <c r="AT22" s="61"/>
      <c r="AU22" s="61"/>
      <c r="AV22" s="61">
        <v>0</v>
      </c>
      <c r="AW22" s="61">
        <v>0</v>
      </c>
      <c r="AX22" s="61">
        <v>35.47</v>
      </c>
      <c r="AY22" s="61"/>
      <c r="AZ22" s="63"/>
      <c r="BA22" s="62"/>
      <c r="BB22" s="61"/>
      <c r="BC22" s="61"/>
      <c r="BD22" s="63"/>
      <c r="BE22" s="62"/>
      <c r="BF22" s="61"/>
      <c r="BG22" s="60"/>
      <c r="BH22" s="814">
        <f>SUM(AK23:AO23)</f>
        <v>0</v>
      </c>
      <c r="BI22" s="814">
        <f>SUM(AP23:BD23)</f>
        <v>1.49</v>
      </c>
      <c r="BJ22" s="814">
        <f>SUM(BH22+BI22)</f>
        <v>1.49</v>
      </c>
      <c r="BK22" s="815">
        <f t="shared" ref="BK22" si="7">AD22</f>
        <v>44</v>
      </c>
      <c r="BL22" s="817">
        <f>SUM(BH22*BK22)</f>
        <v>0</v>
      </c>
      <c r="BM22" s="817">
        <f>SUM(BI22*BK22)</f>
        <v>65.56</v>
      </c>
      <c r="BN22" s="817">
        <f>SUM(BL22:BM23)</f>
        <v>65.56</v>
      </c>
      <c r="BO22" s="925"/>
      <c r="BP22" s="926"/>
      <c r="BQ22" s="927"/>
      <c r="BR22" s="871"/>
      <c r="BS22" s="871"/>
      <c r="BT22" s="871"/>
      <c r="BU22" s="871"/>
      <c r="BV22" s="871"/>
      <c r="BW22" s="871"/>
      <c r="BX22" s="871"/>
      <c r="BY22" s="871"/>
      <c r="BZ22" s="871"/>
      <c r="CA22" s="871"/>
      <c r="CB22" s="871"/>
      <c r="CC22" s="871"/>
      <c r="CD22" s="871"/>
      <c r="CE22" s="871"/>
      <c r="CF22" s="871"/>
      <c r="CG22" s="871"/>
      <c r="CH22" s="871"/>
      <c r="CI22" s="871"/>
      <c r="CJ22" s="916"/>
    </row>
    <row r="23" spans="1:101" ht="18.75" customHeight="1" thickBot="1">
      <c r="A23" s="928"/>
      <c r="B23" s="929"/>
      <c r="C23" s="65" t="s">
        <v>34</v>
      </c>
      <c r="D23" s="273">
        <f t="shared" ref="D23:Z23" si="8">(D$19*D22)/1000</f>
        <v>0</v>
      </c>
      <c r="E23" s="273">
        <f t="shared" si="8"/>
        <v>0</v>
      </c>
      <c r="F23" s="273">
        <f t="shared" si="8"/>
        <v>0</v>
      </c>
      <c r="G23" s="273">
        <f t="shared" si="8"/>
        <v>0</v>
      </c>
      <c r="H23" s="273">
        <f t="shared" si="8"/>
        <v>0</v>
      </c>
      <c r="I23" s="273">
        <f t="shared" si="8"/>
        <v>0</v>
      </c>
      <c r="J23" s="273">
        <f t="shared" si="8"/>
        <v>0</v>
      </c>
      <c r="K23" s="273">
        <f t="shared" si="8"/>
        <v>0</v>
      </c>
      <c r="L23" s="273">
        <f t="shared" si="8"/>
        <v>0</v>
      </c>
      <c r="M23" s="273">
        <f t="shared" si="8"/>
        <v>0</v>
      </c>
      <c r="N23" s="273">
        <f t="shared" si="8"/>
        <v>0</v>
      </c>
      <c r="O23" s="273">
        <f t="shared" si="8"/>
        <v>0</v>
      </c>
      <c r="P23" s="273">
        <f t="shared" si="8"/>
        <v>0</v>
      </c>
      <c r="Q23" s="273">
        <f t="shared" si="8"/>
        <v>0.51</v>
      </c>
      <c r="R23" s="273">
        <f t="shared" si="8"/>
        <v>0</v>
      </c>
      <c r="S23" s="273">
        <f t="shared" si="8"/>
        <v>0</v>
      </c>
      <c r="T23" s="273">
        <f t="shared" si="8"/>
        <v>0</v>
      </c>
      <c r="U23" s="273">
        <f t="shared" si="8"/>
        <v>0</v>
      </c>
      <c r="V23" s="273">
        <f t="shared" si="8"/>
        <v>0</v>
      </c>
      <c r="W23" s="273">
        <f t="shared" si="8"/>
        <v>0</v>
      </c>
      <c r="X23" s="273">
        <f t="shared" si="8"/>
        <v>0</v>
      </c>
      <c r="Y23" s="273">
        <f t="shared" si="8"/>
        <v>0</v>
      </c>
      <c r="Z23" s="273">
        <f t="shared" si="8"/>
        <v>0</v>
      </c>
      <c r="AA23" s="814"/>
      <c r="AB23" s="814"/>
      <c r="AC23" s="814"/>
      <c r="AD23" s="930"/>
      <c r="AE23" s="818"/>
      <c r="AF23" s="818"/>
      <c r="AG23" s="818"/>
      <c r="AH23" s="928"/>
      <c r="AI23" s="929"/>
      <c r="AJ23" s="65" t="s">
        <v>34</v>
      </c>
      <c r="AK23" s="273">
        <f t="shared" ref="AK23:BG23" si="9">(AK$19*AK22)/1000</f>
        <v>0</v>
      </c>
      <c r="AL23" s="273">
        <f t="shared" si="9"/>
        <v>0</v>
      </c>
      <c r="AM23" s="273">
        <f t="shared" si="9"/>
        <v>0</v>
      </c>
      <c r="AN23" s="273">
        <f t="shared" si="9"/>
        <v>0</v>
      </c>
      <c r="AO23" s="273">
        <f t="shared" si="9"/>
        <v>0</v>
      </c>
      <c r="AP23" s="273">
        <f t="shared" si="9"/>
        <v>0</v>
      </c>
      <c r="AQ23" s="273">
        <f t="shared" si="9"/>
        <v>0</v>
      </c>
      <c r="AR23" s="273">
        <f t="shared" si="9"/>
        <v>0</v>
      </c>
      <c r="AS23" s="273">
        <f t="shared" si="9"/>
        <v>0</v>
      </c>
      <c r="AT23" s="273">
        <f t="shared" si="9"/>
        <v>0</v>
      </c>
      <c r="AU23" s="273">
        <f t="shared" si="9"/>
        <v>0</v>
      </c>
      <c r="AV23" s="273">
        <f t="shared" si="9"/>
        <v>0</v>
      </c>
      <c r="AW23" s="273">
        <f t="shared" si="9"/>
        <v>0</v>
      </c>
      <c r="AX23" s="273">
        <f t="shared" si="9"/>
        <v>1.49</v>
      </c>
      <c r="AY23" s="273">
        <f t="shared" si="9"/>
        <v>0</v>
      </c>
      <c r="AZ23" s="273">
        <f t="shared" si="9"/>
        <v>0</v>
      </c>
      <c r="BA23" s="273">
        <f t="shared" si="9"/>
        <v>0</v>
      </c>
      <c r="BB23" s="273">
        <f t="shared" si="9"/>
        <v>0</v>
      </c>
      <c r="BC23" s="273">
        <f t="shared" si="9"/>
        <v>0</v>
      </c>
      <c r="BD23" s="273">
        <f t="shared" si="9"/>
        <v>0</v>
      </c>
      <c r="BE23" s="273">
        <f t="shared" si="9"/>
        <v>0</v>
      </c>
      <c r="BF23" s="273">
        <f t="shared" si="9"/>
        <v>0</v>
      </c>
      <c r="BG23" s="273">
        <f t="shared" si="9"/>
        <v>0</v>
      </c>
      <c r="BH23" s="814"/>
      <c r="BI23" s="814"/>
      <c r="BJ23" s="814"/>
      <c r="BK23" s="816"/>
      <c r="BL23" s="818"/>
      <c r="BM23" s="818"/>
      <c r="BN23" s="818"/>
      <c r="BO23" s="922" t="str">
        <f t="shared" ref="BO23" si="10">A30</f>
        <v>творог</v>
      </c>
      <c r="BP23" s="923"/>
      <c r="BQ23" s="924"/>
      <c r="BR23" s="914">
        <f>D31+AK31</f>
        <v>0</v>
      </c>
      <c r="BS23" s="871"/>
      <c r="BT23" s="871"/>
      <c r="BU23" s="871"/>
      <c r="BV23" s="871"/>
      <c r="BW23" s="871"/>
      <c r="BX23" s="871"/>
      <c r="BY23" s="871"/>
      <c r="BZ23" s="914">
        <f>K31+AR31</f>
        <v>0</v>
      </c>
      <c r="CA23" s="871"/>
      <c r="CB23" s="871"/>
      <c r="CC23" s="871"/>
      <c r="CD23" s="871"/>
      <c r="CE23" s="871"/>
      <c r="CF23" s="871"/>
      <c r="CG23" s="871"/>
      <c r="CH23" s="914">
        <v>4.7</v>
      </c>
      <c r="CI23" s="871"/>
      <c r="CJ23" s="1224">
        <v>4.7</v>
      </c>
    </row>
    <row r="24" spans="1:101" s="55" customFormat="1" ht="18.75" customHeight="1">
      <c r="A24" s="1236" t="s">
        <v>29</v>
      </c>
      <c r="B24" s="1238"/>
      <c r="C24" s="460" t="s">
        <v>35</v>
      </c>
      <c r="D24" s="461"/>
      <c r="E24" s="462">
        <v>0</v>
      </c>
      <c r="F24" s="462"/>
      <c r="G24" s="462"/>
      <c r="H24" s="463"/>
      <c r="I24" s="461"/>
      <c r="J24" s="463"/>
      <c r="K24" s="461"/>
      <c r="L24" s="462">
        <v>48.8</v>
      </c>
      <c r="M24" s="462"/>
      <c r="N24" s="462"/>
      <c r="O24" s="462">
        <v>0</v>
      </c>
      <c r="P24" s="462">
        <v>0</v>
      </c>
      <c r="Q24" s="462">
        <v>0</v>
      </c>
      <c r="R24" s="462"/>
      <c r="S24" s="463"/>
      <c r="T24" s="461"/>
      <c r="U24" s="462"/>
      <c r="V24" s="462"/>
      <c r="W24" s="463"/>
      <c r="X24" s="461"/>
      <c r="Y24" s="462"/>
      <c r="Z24" s="464"/>
      <c r="AA24" s="1240">
        <f>SUM(D25:H25)</f>
        <v>0</v>
      </c>
      <c r="AB24" s="1240">
        <f>SUM(I25:W25)</f>
        <v>0.83</v>
      </c>
      <c r="AC24" s="1240">
        <f>SUM(AA24+AB24)</f>
        <v>0.83</v>
      </c>
      <c r="AD24" s="967">
        <v>415</v>
      </c>
      <c r="AE24" s="1226">
        <f>SUM(AA24*AD24)</f>
        <v>0</v>
      </c>
      <c r="AF24" s="1226">
        <f>SUM(AB24*AD24)</f>
        <v>344.45</v>
      </c>
      <c r="AG24" s="1226">
        <f>SUM(AE24:AF25)</f>
        <v>344.45</v>
      </c>
      <c r="AH24" s="1236" t="s">
        <v>29</v>
      </c>
      <c r="AI24" s="1238"/>
      <c r="AJ24" s="460" t="s">
        <v>35</v>
      </c>
      <c r="AK24" s="461"/>
      <c r="AL24" s="462">
        <v>0</v>
      </c>
      <c r="AM24" s="462"/>
      <c r="AN24" s="462"/>
      <c r="AO24" s="463"/>
      <c r="AP24" s="461"/>
      <c r="AQ24" s="463"/>
      <c r="AR24" s="461"/>
      <c r="AS24" s="462">
        <v>51.66</v>
      </c>
      <c r="AT24" s="462"/>
      <c r="AU24" s="462"/>
      <c r="AV24" s="462">
        <v>0</v>
      </c>
      <c r="AW24" s="462">
        <v>0</v>
      </c>
      <c r="AX24" s="462">
        <v>0</v>
      </c>
      <c r="AY24" s="462"/>
      <c r="AZ24" s="463"/>
      <c r="BA24" s="461"/>
      <c r="BB24" s="462"/>
      <c r="BC24" s="462"/>
      <c r="BD24" s="463"/>
      <c r="BE24" s="461"/>
      <c r="BF24" s="462"/>
      <c r="BG24" s="464"/>
      <c r="BH24" s="1240">
        <f>SUM(AK25:AO25)</f>
        <v>0</v>
      </c>
      <c r="BI24" s="1240">
        <f>SUM(AP25:BD25)</f>
        <v>2.17</v>
      </c>
      <c r="BJ24" s="1240">
        <f>SUM(BH24+BI24)</f>
        <v>2.17</v>
      </c>
      <c r="BK24" s="815">
        <f t="shared" ref="BK24" si="11">AD24</f>
        <v>415</v>
      </c>
      <c r="BL24" s="1226">
        <f>SUM(BH24*BK24)</f>
        <v>0</v>
      </c>
      <c r="BM24" s="1226">
        <f>SUM(BI24*BK24)</f>
        <v>900.55</v>
      </c>
      <c r="BN24" s="1226">
        <f>SUM(BL24:BM25)</f>
        <v>900.55</v>
      </c>
      <c r="BO24" s="925"/>
      <c r="BP24" s="926"/>
      <c r="BQ24" s="927"/>
      <c r="BR24" s="871"/>
      <c r="BS24" s="871"/>
      <c r="BT24" s="871"/>
      <c r="BU24" s="871"/>
      <c r="BV24" s="871"/>
      <c r="BW24" s="871"/>
      <c r="BX24" s="871"/>
      <c r="BY24" s="871"/>
      <c r="BZ24" s="871"/>
      <c r="CA24" s="871"/>
      <c r="CB24" s="871"/>
      <c r="CC24" s="871"/>
      <c r="CD24" s="871"/>
      <c r="CE24" s="871"/>
      <c r="CF24" s="871"/>
      <c r="CG24" s="871"/>
      <c r="CH24" s="871"/>
      <c r="CI24" s="871"/>
      <c r="CJ24" s="916"/>
    </row>
    <row r="25" spans="1:101" ht="18.75" customHeight="1" thickBot="1">
      <c r="A25" s="1237"/>
      <c r="B25" s="1239"/>
      <c r="C25" s="20" t="s">
        <v>34</v>
      </c>
      <c r="D25" s="76">
        <f t="shared" ref="D25:Z25" si="12">(D$19*D24)/1000</f>
        <v>0</v>
      </c>
      <c r="E25" s="76">
        <f t="shared" si="12"/>
        <v>0</v>
      </c>
      <c r="F25" s="76">
        <f t="shared" si="12"/>
        <v>0</v>
      </c>
      <c r="G25" s="76">
        <f t="shared" si="12"/>
        <v>0</v>
      </c>
      <c r="H25" s="76">
        <f t="shared" si="12"/>
        <v>0</v>
      </c>
      <c r="I25" s="76">
        <f t="shared" si="12"/>
        <v>0</v>
      </c>
      <c r="J25" s="76">
        <f t="shared" si="12"/>
        <v>0</v>
      </c>
      <c r="K25" s="76">
        <f t="shared" si="12"/>
        <v>0</v>
      </c>
      <c r="L25" s="76">
        <f t="shared" si="12"/>
        <v>0.83</v>
      </c>
      <c r="M25" s="76">
        <f t="shared" si="12"/>
        <v>0</v>
      </c>
      <c r="N25" s="76">
        <f t="shared" si="12"/>
        <v>0</v>
      </c>
      <c r="O25" s="76">
        <f t="shared" si="12"/>
        <v>0</v>
      </c>
      <c r="P25" s="76">
        <f t="shared" si="12"/>
        <v>0</v>
      </c>
      <c r="Q25" s="76">
        <f t="shared" si="12"/>
        <v>0</v>
      </c>
      <c r="R25" s="76">
        <f t="shared" si="12"/>
        <v>0</v>
      </c>
      <c r="S25" s="76">
        <f t="shared" si="12"/>
        <v>0</v>
      </c>
      <c r="T25" s="76">
        <f t="shared" si="12"/>
        <v>0</v>
      </c>
      <c r="U25" s="76">
        <f t="shared" si="12"/>
        <v>0</v>
      </c>
      <c r="V25" s="76">
        <f t="shared" si="12"/>
        <v>0</v>
      </c>
      <c r="W25" s="76">
        <f t="shared" si="12"/>
        <v>0</v>
      </c>
      <c r="X25" s="76">
        <f t="shared" si="12"/>
        <v>0</v>
      </c>
      <c r="Y25" s="76">
        <f t="shared" si="12"/>
        <v>0</v>
      </c>
      <c r="Z25" s="76">
        <f t="shared" si="12"/>
        <v>0</v>
      </c>
      <c r="AA25" s="1229"/>
      <c r="AB25" s="1229"/>
      <c r="AC25" s="1229"/>
      <c r="AD25" s="1241"/>
      <c r="AE25" s="1227"/>
      <c r="AF25" s="1227"/>
      <c r="AG25" s="1227"/>
      <c r="AH25" s="1237"/>
      <c r="AI25" s="1239"/>
      <c r="AJ25" s="20" t="s">
        <v>34</v>
      </c>
      <c r="AK25" s="76">
        <f t="shared" ref="AK25:BG25" si="13">(AK$19*AK24)/1000</f>
        <v>0</v>
      </c>
      <c r="AL25" s="76">
        <f t="shared" si="13"/>
        <v>0</v>
      </c>
      <c r="AM25" s="76">
        <f t="shared" si="13"/>
        <v>0</v>
      </c>
      <c r="AN25" s="76">
        <f t="shared" si="13"/>
        <v>0</v>
      </c>
      <c r="AO25" s="76">
        <f t="shared" si="13"/>
        <v>0</v>
      </c>
      <c r="AP25" s="76">
        <f t="shared" si="13"/>
        <v>0</v>
      </c>
      <c r="AQ25" s="76">
        <f t="shared" si="13"/>
        <v>0</v>
      </c>
      <c r="AR25" s="76">
        <f t="shared" si="13"/>
        <v>0</v>
      </c>
      <c r="AS25" s="76">
        <f t="shared" si="13"/>
        <v>2.17</v>
      </c>
      <c r="AT25" s="76">
        <f t="shared" si="13"/>
        <v>0</v>
      </c>
      <c r="AU25" s="76">
        <f t="shared" si="13"/>
        <v>0</v>
      </c>
      <c r="AV25" s="76">
        <f t="shared" si="13"/>
        <v>0</v>
      </c>
      <c r="AW25" s="76">
        <f t="shared" si="13"/>
        <v>0</v>
      </c>
      <c r="AX25" s="76">
        <f t="shared" si="13"/>
        <v>0</v>
      </c>
      <c r="AY25" s="76">
        <f t="shared" si="13"/>
        <v>0</v>
      </c>
      <c r="AZ25" s="76">
        <f t="shared" si="13"/>
        <v>0</v>
      </c>
      <c r="BA25" s="76">
        <f t="shared" si="13"/>
        <v>0</v>
      </c>
      <c r="BB25" s="76">
        <f t="shared" si="13"/>
        <v>0</v>
      </c>
      <c r="BC25" s="76">
        <f t="shared" si="13"/>
        <v>0</v>
      </c>
      <c r="BD25" s="76">
        <f t="shared" si="13"/>
        <v>0</v>
      </c>
      <c r="BE25" s="76">
        <f t="shared" si="13"/>
        <v>0</v>
      </c>
      <c r="BF25" s="76">
        <f t="shared" si="13"/>
        <v>0</v>
      </c>
      <c r="BG25" s="76">
        <f t="shared" si="13"/>
        <v>0</v>
      </c>
      <c r="BH25" s="1229"/>
      <c r="BI25" s="1229"/>
      <c r="BJ25" s="1229"/>
      <c r="BK25" s="816"/>
      <c r="BL25" s="1227"/>
      <c r="BM25" s="1227"/>
      <c r="BN25" s="1227"/>
      <c r="BO25" s="922" t="str">
        <f t="shared" ref="BO25" si="14">A32</f>
        <v>масло сливочное</v>
      </c>
      <c r="BP25" s="923"/>
      <c r="BQ25" s="924"/>
      <c r="BR25" s="914">
        <f>D33+AK33</f>
        <v>0</v>
      </c>
      <c r="BS25" s="871">
        <v>0.505</v>
      </c>
      <c r="BT25" s="914"/>
      <c r="BU25" s="914"/>
      <c r="BV25" s="871"/>
      <c r="BW25" s="871"/>
      <c r="BX25" s="914">
        <f>I33+AP33</f>
        <v>0</v>
      </c>
      <c r="BY25" s="871"/>
      <c r="BZ25" s="914">
        <f>K33+AR33</f>
        <v>0</v>
      </c>
      <c r="CA25" s="914">
        <f>L33+AS33</f>
        <v>0</v>
      </c>
      <c r="CB25" s="914">
        <f>M33+AT33</f>
        <v>0.16500000000000001</v>
      </c>
      <c r="CC25" s="914">
        <v>0.08</v>
      </c>
      <c r="CD25" s="871"/>
      <c r="CE25" s="871"/>
      <c r="CF25" s="871"/>
      <c r="CG25" s="871"/>
      <c r="CH25" s="914">
        <f>T33+BA33</f>
        <v>0</v>
      </c>
      <c r="CI25" s="871"/>
      <c r="CJ25" s="915">
        <v>0.75</v>
      </c>
    </row>
    <row r="26" spans="1:101" s="55" customFormat="1" ht="18.75" customHeight="1">
      <c r="A26" s="931" t="s">
        <v>5</v>
      </c>
      <c r="B26" s="921"/>
      <c r="C26" s="460" t="s">
        <v>35</v>
      </c>
      <c r="D26" s="461">
        <v>100</v>
      </c>
      <c r="E26" s="462"/>
      <c r="F26" s="462"/>
      <c r="G26" s="462"/>
      <c r="H26" s="463"/>
      <c r="I26" s="461"/>
      <c r="J26" s="463">
        <v>100</v>
      </c>
      <c r="K26" s="461"/>
      <c r="L26" s="462"/>
      <c r="M26" s="462"/>
      <c r="N26" s="462"/>
      <c r="O26" s="462"/>
      <c r="P26" s="462"/>
      <c r="Q26" s="462">
        <v>0</v>
      </c>
      <c r="R26" s="462"/>
      <c r="S26" s="463"/>
      <c r="T26" s="461"/>
      <c r="U26" s="462"/>
      <c r="V26" s="462"/>
      <c r="W26" s="463"/>
      <c r="X26" s="461"/>
      <c r="Y26" s="462"/>
      <c r="Z26" s="464"/>
      <c r="AA26" s="814">
        <f>SUM(D27:H27)</f>
        <v>1.7</v>
      </c>
      <c r="AB26" s="814">
        <f>SUM(I27:W27)</f>
        <v>1.7</v>
      </c>
      <c r="AC26" s="814">
        <f>SUM(AA26+AB26)</f>
        <v>3.4</v>
      </c>
      <c r="AD26" s="815">
        <v>40</v>
      </c>
      <c r="AE26" s="817">
        <f>SUM(AA26*AD26)</f>
        <v>68</v>
      </c>
      <c r="AF26" s="817">
        <f>SUM(AB26*AD26)</f>
        <v>68</v>
      </c>
      <c r="AG26" s="817">
        <f>SUM(AE26:AF27)</f>
        <v>136</v>
      </c>
      <c r="AH26" s="931" t="s">
        <v>5</v>
      </c>
      <c r="AI26" s="921"/>
      <c r="AJ26" s="460" t="s">
        <v>35</v>
      </c>
      <c r="AK26" s="461">
        <v>100</v>
      </c>
      <c r="AL26" s="462"/>
      <c r="AM26" s="462"/>
      <c r="AN26" s="462"/>
      <c r="AO26" s="463"/>
      <c r="AP26" s="461"/>
      <c r="AQ26" s="463">
        <v>104.76</v>
      </c>
      <c r="AR26" s="461"/>
      <c r="AS26" s="462"/>
      <c r="AT26" s="462"/>
      <c r="AU26" s="462"/>
      <c r="AV26" s="462"/>
      <c r="AW26" s="462"/>
      <c r="AX26" s="462">
        <v>0</v>
      </c>
      <c r="AY26" s="462"/>
      <c r="AZ26" s="463"/>
      <c r="BA26" s="461"/>
      <c r="BB26" s="462"/>
      <c r="BC26" s="462"/>
      <c r="BD26" s="463"/>
      <c r="BE26" s="461"/>
      <c r="BF26" s="462"/>
      <c r="BG26" s="464"/>
      <c r="BH26" s="814">
        <f>SUM(AK27:AO27)</f>
        <v>4.2</v>
      </c>
      <c r="BI26" s="814">
        <f>SUM(AP27:BD27)</f>
        <v>4.4000000000000004</v>
      </c>
      <c r="BJ26" s="814">
        <f>SUM(BH26+BI26)</f>
        <v>8.6</v>
      </c>
      <c r="BK26" s="815">
        <f t="shared" ref="BK26" si="15">AD26</f>
        <v>40</v>
      </c>
      <c r="BL26" s="817">
        <f>SUM(BH26*BK26)</f>
        <v>168</v>
      </c>
      <c r="BM26" s="817">
        <f>SUM(BI26*BK26)</f>
        <v>176</v>
      </c>
      <c r="BN26" s="817">
        <f>SUM(BL26:BM27)</f>
        <v>344</v>
      </c>
      <c r="BO26" s="925"/>
      <c r="BP26" s="926"/>
      <c r="BQ26" s="927"/>
      <c r="BR26" s="871"/>
      <c r="BS26" s="871"/>
      <c r="BT26" s="871"/>
      <c r="BU26" s="871"/>
      <c r="BV26" s="871"/>
      <c r="BW26" s="871"/>
      <c r="BX26" s="871"/>
      <c r="BY26" s="871"/>
      <c r="BZ26" s="871"/>
      <c r="CA26" s="871"/>
      <c r="CB26" s="871"/>
      <c r="CC26" s="871"/>
      <c r="CD26" s="871"/>
      <c r="CE26" s="871"/>
      <c r="CF26" s="871"/>
      <c r="CG26" s="871"/>
      <c r="CH26" s="871"/>
      <c r="CI26" s="871"/>
      <c r="CJ26" s="916"/>
      <c r="CT26" s="68"/>
      <c r="CU26" s="68"/>
      <c r="CV26" s="68"/>
      <c r="CW26" s="68"/>
    </row>
    <row r="27" spans="1:101" ht="18.75" customHeight="1" thickBot="1">
      <c r="A27" s="932"/>
      <c r="B27" s="813"/>
      <c r="C27" s="20" t="s">
        <v>34</v>
      </c>
      <c r="D27" s="76">
        <f t="shared" ref="D27:Z27" si="16">(D$19*D26)/1000</f>
        <v>1.7</v>
      </c>
      <c r="E27" s="76">
        <f t="shared" si="16"/>
        <v>0</v>
      </c>
      <c r="F27" s="76">
        <f t="shared" si="16"/>
        <v>0</v>
      </c>
      <c r="G27" s="76">
        <f t="shared" si="16"/>
        <v>0</v>
      </c>
      <c r="H27" s="76">
        <f t="shared" si="16"/>
        <v>0</v>
      </c>
      <c r="I27" s="76">
        <f t="shared" si="16"/>
        <v>0</v>
      </c>
      <c r="J27" s="76">
        <f t="shared" si="16"/>
        <v>1.7</v>
      </c>
      <c r="K27" s="76">
        <f t="shared" si="16"/>
        <v>0</v>
      </c>
      <c r="L27" s="76">
        <f t="shared" si="16"/>
        <v>0</v>
      </c>
      <c r="M27" s="76">
        <f t="shared" si="16"/>
        <v>0</v>
      </c>
      <c r="N27" s="76">
        <f t="shared" si="16"/>
        <v>0</v>
      </c>
      <c r="O27" s="76">
        <f t="shared" si="16"/>
        <v>0</v>
      </c>
      <c r="P27" s="76">
        <f t="shared" si="16"/>
        <v>0</v>
      </c>
      <c r="Q27" s="76">
        <f t="shared" si="16"/>
        <v>0</v>
      </c>
      <c r="R27" s="76">
        <f t="shared" si="16"/>
        <v>0</v>
      </c>
      <c r="S27" s="76">
        <f t="shared" si="16"/>
        <v>0</v>
      </c>
      <c r="T27" s="76">
        <f t="shared" si="16"/>
        <v>0</v>
      </c>
      <c r="U27" s="76">
        <f t="shared" si="16"/>
        <v>0</v>
      </c>
      <c r="V27" s="76">
        <f t="shared" si="16"/>
        <v>0</v>
      </c>
      <c r="W27" s="76">
        <f t="shared" si="16"/>
        <v>0</v>
      </c>
      <c r="X27" s="76">
        <f t="shared" si="16"/>
        <v>0</v>
      </c>
      <c r="Y27" s="76">
        <f t="shared" si="16"/>
        <v>0</v>
      </c>
      <c r="Z27" s="76">
        <f t="shared" si="16"/>
        <v>0</v>
      </c>
      <c r="AA27" s="814"/>
      <c r="AB27" s="814"/>
      <c r="AC27" s="814"/>
      <c r="AD27" s="816"/>
      <c r="AE27" s="818"/>
      <c r="AF27" s="818"/>
      <c r="AG27" s="818"/>
      <c r="AH27" s="932"/>
      <c r="AI27" s="813"/>
      <c r="AJ27" s="20" t="s">
        <v>34</v>
      </c>
      <c r="AK27" s="76">
        <f t="shared" ref="AK27:BG27" si="17">(AK$19*AK26)/1000</f>
        <v>4.2</v>
      </c>
      <c r="AL27" s="76">
        <f t="shared" si="17"/>
        <v>0</v>
      </c>
      <c r="AM27" s="76">
        <f t="shared" si="17"/>
        <v>0</v>
      </c>
      <c r="AN27" s="76">
        <f t="shared" si="17"/>
        <v>0</v>
      </c>
      <c r="AO27" s="76">
        <f t="shared" si="17"/>
        <v>0</v>
      </c>
      <c r="AP27" s="76">
        <f t="shared" si="17"/>
        <v>0</v>
      </c>
      <c r="AQ27" s="76">
        <f t="shared" si="17"/>
        <v>4.4000000000000004</v>
      </c>
      <c r="AR27" s="76">
        <f t="shared" si="17"/>
        <v>0</v>
      </c>
      <c r="AS27" s="76">
        <f t="shared" si="17"/>
        <v>0</v>
      </c>
      <c r="AT27" s="76">
        <f t="shared" si="17"/>
        <v>0</v>
      </c>
      <c r="AU27" s="76">
        <f t="shared" si="17"/>
        <v>0</v>
      </c>
      <c r="AV27" s="76">
        <f t="shared" si="17"/>
        <v>0</v>
      </c>
      <c r="AW27" s="76">
        <f t="shared" si="17"/>
        <v>0</v>
      </c>
      <c r="AX27" s="76">
        <f t="shared" si="17"/>
        <v>0</v>
      </c>
      <c r="AY27" s="76">
        <f t="shared" si="17"/>
        <v>0</v>
      </c>
      <c r="AZ27" s="76">
        <f t="shared" si="17"/>
        <v>0</v>
      </c>
      <c r="BA27" s="76">
        <f t="shared" si="17"/>
        <v>0</v>
      </c>
      <c r="BB27" s="76">
        <f t="shared" si="17"/>
        <v>0</v>
      </c>
      <c r="BC27" s="76">
        <f t="shared" si="17"/>
        <v>0</v>
      </c>
      <c r="BD27" s="76">
        <f t="shared" si="17"/>
        <v>0</v>
      </c>
      <c r="BE27" s="76">
        <f t="shared" si="17"/>
        <v>0</v>
      </c>
      <c r="BF27" s="76">
        <f t="shared" si="17"/>
        <v>0</v>
      </c>
      <c r="BG27" s="76">
        <f t="shared" si="17"/>
        <v>0</v>
      </c>
      <c r="BH27" s="814"/>
      <c r="BI27" s="814"/>
      <c r="BJ27" s="814"/>
      <c r="BK27" s="816"/>
      <c r="BL27" s="818"/>
      <c r="BM27" s="818"/>
      <c r="BN27" s="818"/>
      <c r="BO27" s="922" t="str">
        <f t="shared" ref="BO27" si="18">A34</f>
        <v>масло раст</v>
      </c>
      <c r="BP27" s="923"/>
      <c r="BQ27" s="924"/>
      <c r="BR27" s="914"/>
      <c r="BS27" s="871"/>
      <c r="BT27" s="871"/>
      <c r="BU27" s="871"/>
      <c r="BV27" s="871"/>
      <c r="BW27" s="871"/>
      <c r="BX27" s="871"/>
      <c r="BY27" s="871"/>
      <c r="BZ27" s="914">
        <f>K35+AR35</f>
        <v>0.152</v>
      </c>
      <c r="CA27" s="914">
        <v>0.19800000000000001</v>
      </c>
      <c r="CB27" s="914"/>
      <c r="CC27" s="914">
        <f>N35+AU35</f>
        <v>0</v>
      </c>
      <c r="CD27" s="871"/>
      <c r="CE27" s="871"/>
      <c r="CF27" s="871"/>
      <c r="CG27" s="871"/>
      <c r="CH27" s="914"/>
      <c r="CI27" s="871"/>
      <c r="CJ27" s="915">
        <v>0.35</v>
      </c>
      <c r="CT27" s="21"/>
      <c r="CU27" s="21"/>
      <c r="CV27" s="21"/>
      <c r="CW27" s="21"/>
    </row>
    <row r="28" spans="1:101" s="55" customFormat="1" ht="18.75" customHeight="1">
      <c r="A28" s="931" t="s">
        <v>305</v>
      </c>
      <c r="B28" s="921"/>
      <c r="C28" s="460" t="s">
        <v>35</v>
      </c>
      <c r="D28" s="461"/>
      <c r="E28" s="462"/>
      <c r="F28" s="462">
        <v>150</v>
      </c>
      <c r="G28" s="462"/>
      <c r="H28" s="463"/>
      <c r="I28" s="461"/>
      <c r="J28" s="463"/>
      <c r="K28" s="461">
        <v>112.5</v>
      </c>
      <c r="L28" s="462"/>
      <c r="M28" s="462"/>
      <c r="N28" s="462"/>
      <c r="O28" s="462">
        <v>150</v>
      </c>
      <c r="P28" s="462"/>
      <c r="Q28" s="462">
        <v>0</v>
      </c>
      <c r="R28" s="462"/>
      <c r="S28" s="463"/>
      <c r="T28" s="461"/>
      <c r="U28" s="462">
        <v>150</v>
      </c>
      <c r="V28" s="462"/>
      <c r="W28" s="463"/>
      <c r="X28" s="461"/>
      <c r="Y28" s="462"/>
      <c r="Z28" s="464"/>
      <c r="AA28" s="814">
        <f>SUM(D29:H29)</f>
        <v>2.5499999999999998</v>
      </c>
      <c r="AB28" s="814">
        <f>SUM(I29:W29)</f>
        <v>7.0129999999999999</v>
      </c>
      <c r="AC28" s="814">
        <f>SUM(AA28+AB28)</f>
        <v>9.5630000000000006</v>
      </c>
      <c r="AD28" s="815"/>
      <c r="AE28" s="817">
        <f>SUM(AA28*AD28)</f>
        <v>0</v>
      </c>
      <c r="AF28" s="817">
        <f>SUM(AB28*AD28)</f>
        <v>0</v>
      </c>
      <c r="AG28" s="817">
        <f>SUM(AE28:AF29)</f>
        <v>0</v>
      </c>
      <c r="AH28" s="931" t="s">
        <v>305</v>
      </c>
      <c r="AI28" s="921"/>
      <c r="AJ28" s="460" t="s">
        <v>35</v>
      </c>
      <c r="AK28" s="461"/>
      <c r="AL28" s="462"/>
      <c r="AM28" s="462">
        <v>180</v>
      </c>
      <c r="AN28" s="462"/>
      <c r="AO28" s="463"/>
      <c r="AP28" s="461"/>
      <c r="AQ28" s="463"/>
      <c r="AR28" s="461"/>
      <c r="AS28" s="462"/>
      <c r="AT28" s="462"/>
      <c r="AU28" s="462"/>
      <c r="AV28" s="462">
        <v>180</v>
      </c>
      <c r="AW28" s="462"/>
      <c r="AX28" s="462">
        <v>0</v>
      </c>
      <c r="AY28" s="462"/>
      <c r="AZ28" s="463"/>
      <c r="BA28" s="461"/>
      <c r="BB28" s="462">
        <v>180</v>
      </c>
      <c r="BC28" s="462"/>
      <c r="BD28" s="463"/>
      <c r="BE28" s="461"/>
      <c r="BF28" s="462"/>
      <c r="BG28" s="464"/>
      <c r="BH28" s="814">
        <f>SUM(AK29:AO29)</f>
        <v>7.56</v>
      </c>
      <c r="BI28" s="814">
        <f>SUM(AP29:BD29)</f>
        <v>15.12</v>
      </c>
      <c r="BJ28" s="814">
        <f>SUM(BH28+BI28)</f>
        <v>22.68</v>
      </c>
      <c r="BK28" s="815">
        <f t="shared" ref="BK28" si="19">AD28</f>
        <v>0</v>
      </c>
      <c r="BL28" s="817">
        <f>SUM(BH28*BK28)</f>
        <v>0</v>
      </c>
      <c r="BM28" s="817">
        <f>SUM(BI28*BK28)</f>
        <v>0</v>
      </c>
      <c r="BN28" s="817">
        <f>SUM(BL28:BM29)</f>
        <v>0</v>
      </c>
      <c r="BO28" s="925"/>
      <c r="BP28" s="926"/>
      <c r="BQ28" s="927"/>
      <c r="BR28" s="871"/>
      <c r="BS28" s="871"/>
      <c r="BT28" s="871"/>
      <c r="BU28" s="871"/>
      <c r="BV28" s="871"/>
      <c r="BW28" s="871"/>
      <c r="BX28" s="871"/>
      <c r="BY28" s="871"/>
      <c r="BZ28" s="871"/>
      <c r="CA28" s="871"/>
      <c r="CB28" s="871"/>
      <c r="CC28" s="871"/>
      <c r="CD28" s="871"/>
      <c r="CE28" s="871"/>
      <c r="CF28" s="871"/>
      <c r="CG28" s="871"/>
      <c r="CH28" s="871"/>
      <c r="CI28" s="871"/>
      <c r="CJ28" s="916"/>
      <c r="CT28" s="68"/>
      <c r="CU28" s="68"/>
      <c r="CV28" s="68"/>
      <c r="CW28" s="68"/>
    </row>
    <row r="29" spans="1:101" ht="18.75" customHeight="1" thickBot="1">
      <c r="A29" s="932"/>
      <c r="B29" s="813"/>
      <c r="C29" s="20" t="s">
        <v>34</v>
      </c>
      <c r="D29" s="76">
        <f t="shared" ref="D29:Z29" si="20">(D$19*D28)/1000</f>
        <v>0</v>
      </c>
      <c r="E29" s="76">
        <f t="shared" si="20"/>
        <v>0</v>
      </c>
      <c r="F29" s="76">
        <f t="shared" si="20"/>
        <v>2.5499999999999998</v>
      </c>
      <c r="G29" s="76">
        <f t="shared" si="20"/>
        <v>0</v>
      </c>
      <c r="H29" s="76">
        <f t="shared" si="20"/>
        <v>0</v>
      </c>
      <c r="I29" s="76">
        <f t="shared" si="20"/>
        <v>0</v>
      </c>
      <c r="J29" s="76">
        <f t="shared" si="20"/>
        <v>0</v>
      </c>
      <c r="K29" s="76">
        <f t="shared" si="20"/>
        <v>1.913</v>
      </c>
      <c r="L29" s="76">
        <f t="shared" si="20"/>
        <v>0</v>
      </c>
      <c r="M29" s="76">
        <f t="shared" si="20"/>
        <v>0</v>
      </c>
      <c r="N29" s="76">
        <f t="shared" si="20"/>
        <v>0</v>
      </c>
      <c r="O29" s="76">
        <f t="shared" si="20"/>
        <v>2.5499999999999998</v>
      </c>
      <c r="P29" s="76">
        <f t="shared" si="20"/>
        <v>0</v>
      </c>
      <c r="Q29" s="76">
        <f t="shared" si="20"/>
        <v>0</v>
      </c>
      <c r="R29" s="76">
        <f t="shared" si="20"/>
        <v>0</v>
      </c>
      <c r="S29" s="76">
        <f t="shared" si="20"/>
        <v>0</v>
      </c>
      <c r="T29" s="76">
        <f t="shared" si="20"/>
        <v>0</v>
      </c>
      <c r="U29" s="76">
        <f t="shared" si="20"/>
        <v>2.5499999999999998</v>
      </c>
      <c r="V29" s="76">
        <f t="shared" si="20"/>
        <v>0</v>
      </c>
      <c r="W29" s="76">
        <f t="shared" si="20"/>
        <v>0</v>
      </c>
      <c r="X29" s="76">
        <f t="shared" si="20"/>
        <v>0</v>
      </c>
      <c r="Y29" s="76">
        <f t="shared" si="20"/>
        <v>0</v>
      </c>
      <c r="Z29" s="76">
        <f t="shared" si="20"/>
        <v>0</v>
      </c>
      <c r="AA29" s="814"/>
      <c r="AB29" s="814"/>
      <c r="AC29" s="814"/>
      <c r="AD29" s="816"/>
      <c r="AE29" s="818"/>
      <c r="AF29" s="818"/>
      <c r="AG29" s="818"/>
      <c r="AH29" s="932"/>
      <c r="AI29" s="813"/>
      <c r="AJ29" s="20" t="s">
        <v>34</v>
      </c>
      <c r="AK29" s="76">
        <f t="shared" ref="AK29:BG29" si="21">(AK$19*AK28)/1000</f>
        <v>0</v>
      </c>
      <c r="AL29" s="76">
        <f t="shared" si="21"/>
        <v>0</v>
      </c>
      <c r="AM29" s="76">
        <f t="shared" si="21"/>
        <v>7.56</v>
      </c>
      <c r="AN29" s="76">
        <f t="shared" si="21"/>
        <v>0</v>
      </c>
      <c r="AO29" s="76">
        <f t="shared" si="21"/>
        <v>0</v>
      </c>
      <c r="AP29" s="76">
        <f t="shared" si="21"/>
        <v>0</v>
      </c>
      <c r="AQ29" s="76">
        <f t="shared" si="21"/>
        <v>0</v>
      </c>
      <c r="AR29" s="76">
        <f t="shared" si="21"/>
        <v>0</v>
      </c>
      <c r="AS29" s="76">
        <f t="shared" si="21"/>
        <v>0</v>
      </c>
      <c r="AT29" s="76">
        <f t="shared" si="21"/>
        <v>0</v>
      </c>
      <c r="AU29" s="76">
        <f t="shared" si="21"/>
        <v>0</v>
      </c>
      <c r="AV29" s="76">
        <f t="shared" si="21"/>
        <v>7.56</v>
      </c>
      <c r="AW29" s="76">
        <f t="shared" si="21"/>
        <v>0</v>
      </c>
      <c r="AX29" s="76">
        <f t="shared" si="21"/>
        <v>0</v>
      </c>
      <c r="AY29" s="76">
        <f t="shared" si="21"/>
        <v>0</v>
      </c>
      <c r="AZ29" s="76">
        <f t="shared" si="21"/>
        <v>0</v>
      </c>
      <c r="BA29" s="76">
        <f t="shared" si="21"/>
        <v>0</v>
      </c>
      <c r="BB29" s="76">
        <f t="shared" si="21"/>
        <v>7.56</v>
      </c>
      <c r="BC29" s="76">
        <f t="shared" si="21"/>
        <v>0</v>
      </c>
      <c r="BD29" s="76">
        <f t="shared" si="21"/>
        <v>0</v>
      </c>
      <c r="BE29" s="76">
        <f t="shared" si="21"/>
        <v>0</v>
      </c>
      <c r="BF29" s="76">
        <f t="shared" si="21"/>
        <v>0</v>
      </c>
      <c r="BG29" s="76">
        <f t="shared" si="21"/>
        <v>0</v>
      </c>
      <c r="BH29" s="814"/>
      <c r="BI29" s="814"/>
      <c r="BJ29" s="814"/>
      <c r="BK29" s="816"/>
      <c r="BL29" s="818"/>
      <c r="BM29" s="818"/>
      <c r="BN29" s="818"/>
      <c r="BO29" s="922" t="str">
        <f t="shared" ref="BO29" si="22">A36</f>
        <v>сахар</v>
      </c>
      <c r="BP29" s="923"/>
      <c r="BQ29" s="924"/>
      <c r="BR29" s="914">
        <v>0.16</v>
      </c>
      <c r="BS29" s="914"/>
      <c r="BT29" s="914">
        <f>F37+AM37</f>
        <v>0.27800000000000002</v>
      </c>
      <c r="BU29" s="871"/>
      <c r="BV29" s="871"/>
      <c r="BW29" s="914">
        <f>J37+AQ37</f>
        <v>0</v>
      </c>
      <c r="BX29" s="871"/>
      <c r="BY29" s="871"/>
      <c r="BZ29" s="871"/>
      <c r="CA29" s="871"/>
      <c r="CB29" s="871"/>
      <c r="CC29" s="871"/>
      <c r="CD29" s="914">
        <f>O37+AV37</f>
        <v>0.379</v>
      </c>
      <c r="CE29" s="871"/>
      <c r="CF29" s="914"/>
      <c r="CG29" s="871"/>
      <c r="CH29" s="914">
        <f>T37+BA37</f>
        <v>0.14000000000000001</v>
      </c>
      <c r="CI29" s="914">
        <v>0.28199999999999997</v>
      </c>
      <c r="CJ29" s="915">
        <v>1.2</v>
      </c>
      <c r="CT29" s="21"/>
      <c r="CU29" s="21"/>
      <c r="CV29" s="21"/>
      <c r="CW29" s="21"/>
    </row>
    <row r="30" spans="1:101" s="55" customFormat="1" ht="18.75" customHeight="1">
      <c r="A30" s="932" t="s">
        <v>21</v>
      </c>
      <c r="B30" s="813"/>
      <c r="C30" s="64" t="s">
        <v>35</v>
      </c>
      <c r="D30" s="62"/>
      <c r="E30" s="61">
        <v>0</v>
      </c>
      <c r="F30" s="61"/>
      <c r="G30" s="61"/>
      <c r="H30" s="63"/>
      <c r="I30" s="62"/>
      <c r="J30" s="63"/>
      <c r="K30" s="62"/>
      <c r="L30" s="61"/>
      <c r="M30" s="61"/>
      <c r="N30" s="61"/>
      <c r="O30" s="61">
        <v>0</v>
      </c>
      <c r="P30" s="61">
        <v>0</v>
      </c>
      <c r="Q30" s="61">
        <v>0</v>
      </c>
      <c r="R30" s="61"/>
      <c r="S30" s="63"/>
      <c r="T30" s="62">
        <v>79.5</v>
      </c>
      <c r="U30" s="61"/>
      <c r="V30" s="61"/>
      <c r="W30" s="63"/>
      <c r="X30" s="62"/>
      <c r="Y30" s="61"/>
      <c r="Z30" s="60"/>
      <c r="AA30" s="814">
        <f>SUM(D31:H31)</f>
        <v>0</v>
      </c>
      <c r="AB30" s="814">
        <f>SUM(I31:W31)</f>
        <v>1.3520000000000001</v>
      </c>
      <c r="AC30" s="814">
        <f>SUM(AA30+AB30)</f>
        <v>1.3520000000000001</v>
      </c>
      <c r="AD30" s="816">
        <v>315</v>
      </c>
      <c r="AE30" s="817">
        <f>SUM(AA30*AD30)</f>
        <v>0</v>
      </c>
      <c r="AF30" s="817">
        <f>SUM(AB30*AD30)</f>
        <v>425.88</v>
      </c>
      <c r="AG30" s="817">
        <f>SUM(AE30:AF31)</f>
        <v>425.88</v>
      </c>
      <c r="AH30" s="932" t="s">
        <v>21</v>
      </c>
      <c r="AI30" s="813"/>
      <c r="AJ30" s="64" t="s">
        <v>35</v>
      </c>
      <c r="AK30" s="62"/>
      <c r="AL30" s="61">
        <v>0</v>
      </c>
      <c r="AM30" s="61"/>
      <c r="AN30" s="61"/>
      <c r="AO30" s="63"/>
      <c r="AP30" s="62"/>
      <c r="AQ30" s="63"/>
      <c r="AR30" s="62"/>
      <c r="AS30" s="61"/>
      <c r="AT30" s="61"/>
      <c r="AU30" s="61"/>
      <c r="AV30" s="61">
        <v>0</v>
      </c>
      <c r="AW30" s="61">
        <v>0</v>
      </c>
      <c r="AX30" s="61">
        <v>0</v>
      </c>
      <c r="AY30" s="61"/>
      <c r="AZ30" s="63"/>
      <c r="BA30" s="62">
        <v>79.709999999999994</v>
      </c>
      <c r="BB30" s="61"/>
      <c r="BC30" s="61"/>
      <c r="BD30" s="63"/>
      <c r="BE30" s="62"/>
      <c r="BF30" s="61"/>
      <c r="BG30" s="60"/>
      <c r="BH30" s="814">
        <f>SUM(AK31:AO31)</f>
        <v>0</v>
      </c>
      <c r="BI30" s="814">
        <f>SUM(AP31:BD31)</f>
        <v>3.3479999999999999</v>
      </c>
      <c r="BJ30" s="814">
        <f>SUM(BH30+BI30)</f>
        <v>3.3479999999999999</v>
      </c>
      <c r="BK30" s="815">
        <f t="shared" ref="BK30" si="23">AD30</f>
        <v>315</v>
      </c>
      <c r="BL30" s="817">
        <f>SUM(BH30*BK30)</f>
        <v>0</v>
      </c>
      <c r="BM30" s="817">
        <f>SUM(BI30*BK30)</f>
        <v>1054.6199999999999</v>
      </c>
      <c r="BN30" s="817">
        <f>SUM(BL30:BM31)</f>
        <v>1054.6199999999999</v>
      </c>
      <c r="BO30" s="925"/>
      <c r="BP30" s="926"/>
      <c r="BQ30" s="927"/>
      <c r="BR30" s="871"/>
      <c r="BS30" s="871"/>
      <c r="BT30" s="871"/>
      <c r="BU30" s="871"/>
      <c r="BV30" s="871"/>
      <c r="BW30" s="871"/>
      <c r="BX30" s="871"/>
      <c r="BY30" s="871"/>
      <c r="BZ30" s="871"/>
      <c r="CA30" s="871"/>
      <c r="CB30" s="871"/>
      <c r="CC30" s="871"/>
      <c r="CD30" s="871"/>
      <c r="CE30" s="871"/>
      <c r="CF30" s="871"/>
      <c r="CG30" s="871"/>
      <c r="CH30" s="871"/>
      <c r="CI30" s="871"/>
      <c r="CJ30" s="916"/>
      <c r="CT30" s="68"/>
      <c r="CU30" s="68"/>
      <c r="CV30" s="68"/>
      <c r="CW30" s="68"/>
    </row>
    <row r="31" spans="1:101" ht="18.75" customHeight="1" thickBot="1">
      <c r="A31" s="932"/>
      <c r="B31" s="813"/>
      <c r="C31" s="20" t="s">
        <v>34</v>
      </c>
      <c r="D31" s="76">
        <f t="shared" ref="D31:Z31" si="24">(D$19*D30)/1000</f>
        <v>0</v>
      </c>
      <c r="E31" s="76">
        <f t="shared" si="24"/>
        <v>0</v>
      </c>
      <c r="F31" s="76">
        <f t="shared" si="24"/>
        <v>0</v>
      </c>
      <c r="G31" s="76">
        <f t="shared" si="24"/>
        <v>0</v>
      </c>
      <c r="H31" s="76">
        <f t="shared" si="24"/>
        <v>0</v>
      </c>
      <c r="I31" s="76">
        <f t="shared" si="24"/>
        <v>0</v>
      </c>
      <c r="J31" s="76">
        <f t="shared" si="24"/>
        <v>0</v>
      </c>
      <c r="K31" s="76">
        <f t="shared" si="24"/>
        <v>0</v>
      </c>
      <c r="L31" s="76">
        <f t="shared" si="24"/>
        <v>0</v>
      </c>
      <c r="M31" s="76">
        <f t="shared" si="24"/>
        <v>0</v>
      </c>
      <c r="N31" s="76">
        <f t="shared" si="24"/>
        <v>0</v>
      </c>
      <c r="O31" s="76">
        <f t="shared" si="24"/>
        <v>0</v>
      </c>
      <c r="P31" s="76">
        <f t="shared" si="24"/>
        <v>0</v>
      </c>
      <c r="Q31" s="76">
        <f t="shared" si="24"/>
        <v>0</v>
      </c>
      <c r="R31" s="76">
        <f t="shared" si="24"/>
        <v>0</v>
      </c>
      <c r="S31" s="76">
        <f t="shared" si="24"/>
        <v>0</v>
      </c>
      <c r="T31" s="76">
        <f t="shared" si="24"/>
        <v>1.3520000000000001</v>
      </c>
      <c r="U31" s="76">
        <f t="shared" si="24"/>
        <v>0</v>
      </c>
      <c r="V31" s="76">
        <f t="shared" si="24"/>
        <v>0</v>
      </c>
      <c r="W31" s="76">
        <f t="shared" si="24"/>
        <v>0</v>
      </c>
      <c r="X31" s="76">
        <f t="shared" si="24"/>
        <v>0</v>
      </c>
      <c r="Y31" s="76">
        <f t="shared" si="24"/>
        <v>0</v>
      </c>
      <c r="Z31" s="76">
        <f t="shared" si="24"/>
        <v>0</v>
      </c>
      <c r="AA31" s="814"/>
      <c r="AB31" s="814"/>
      <c r="AC31" s="814"/>
      <c r="AD31" s="816"/>
      <c r="AE31" s="818"/>
      <c r="AF31" s="818"/>
      <c r="AG31" s="818"/>
      <c r="AH31" s="932"/>
      <c r="AI31" s="813"/>
      <c r="AJ31" s="20" t="s">
        <v>34</v>
      </c>
      <c r="AK31" s="76">
        <f t="shared" ref="AK31:BG31" si="25">(AK$19*AK30)/1000</f>
        <v>0</v>
      </c>
      <c r="AL31" s="76">
        <f t="shared" si="25"/>
        <v>0</v>
      </c>
      <c r="AM31" s="76">
        <f t="shared" si="25"/>
        <v>0</v>
      </c>
      <c r="AN31" s="76">
        <f t="shared" si="25"/>
        <v>0</v>
      </c>
      <c r="AO31" s="76">
        <f t="shared" si="25"/>
        <v>0</v>
      </c>
      <c r="AP31" s="76">
        <f t="shared" si="25"/>
        <v>0</v>
      </c>
      <c r="AQ31" s="76">
        <f t="shared" si="25"/>
        <v>0</v>
      </c>
      <c r="AR31" s="76">
        <f t="shared" si="25"/>
        <v>0</v>
      </c>
      <c r="AS31" s="76">
        <f t="shared" si="25"/>
        <v>0</v>
      </c>
      <c r="AT31" s="76">
        <f t="shared" si="25"/>
        <v>0</v>
      </c>
      <c r="AU31" s="76">
        <f t="shared" si="25"/>
        <v>0</v>
      </c>
      <c r="AV31" s="76">
        <f t="shared" si="25"/>
        <v>0</v>
      </c>
      <c r="AW31" s="76">
        <f t="shared" si="25"/>
        <v>0</v>
      </c>
      <c r="AX31" s="76">
        <f t="shared" si="25"/>
        <v>0</v>
      </c>
      <c r="AY31" s="76">
        <f t="shared" si="25"/>
        <v>0</v>
      </c>
      <c r="AZ31" s="76">
        <f t="shared" si="25"/>
        <v>0</v>
      </c>
      <c r="BA31" s="76">
        <f t="shared" si="25"/>
        <v>3.3479999999999999</v>
      </c>
      <c r="BB31" s="76">
        <f t="shared" si="25"/>
        <v>0</v>
      </c>
      <c r="BC31" s="76">
        <f t="shared" si="25"/>
        <v>0</v>
      </c>
      <c r="BD31" s="76">
        <f t="shared" si="25"/>
        <v>0</v>
      </c>
      <c r="BE31" s="76">
        <f t="shared" si="25"/>
        <v>0</v>
      </c>
      <c r="BF31" s="76">
        <f t="shared" si="25"/>
        <v>0</v>
      </c>
      <c r="BG31" s="76">
        <f t="shared" si="25"/>
        <v>0</v>
      </c>
      <c r="BH31" s="814"/>
      <c r="BI31" s="814"/>
      <c r="BJ31" s="814"/>
      <c r="BK31" s="816"/>
      <c r="BL31" s="818"/>
      <c r="BM31" s="818"/>
      <c r="BN31" s="818"/>
      <c r="BO31" s="922" t="str">
        <f t="shared" ref="BO31" si="26">A38</f>
        <v>соль</v>
      </c>
      <c r="BP31" s="923"/>
      <c r="BQ31" s="924"/>
      <c r="BR31" s="914">
        <f>D39+AK39</f>
        <v>0</v>
      </c>
      <c r="BS31" s="871"/>
      <c r="BT31" s="914"/>
      <c r="BU31" s="871"/>
      <c r="BV31" s="871"/>
      <c r="BW31" s="871"/>
      <c r="BX31" s="871"/>
      <c r="BY31" s="871"/>
      <c r="BZ31" s="914">
        <f>K39+AR39</f>
        <v>4.2000000000000003E-2</v>
      </c>
      <c r="CA31" s="914">
        <f>L39+AS39</f>
        <v>7.0000000000000001E-3</v>
      </c>
      <c r="CB31" s="914">
        <f>M39+AT39</f>
        <v>2.3E-2</v>
      </c>
      <c r="CC31" s="914"/>
      <c r="CD31" s="871"/>
      <c r="CE31" s="871"/>
      <c r="CF31" s="871"/>
      <c r="CG31" s="871"/>
      <c r="CH31" s="914">
        <f>T39+BA39</f>
        <v>0</v>
      </c>
      <c r="CI31" s="914"/>
      <c r="CJ31" s="915">
        <v>7.1999999999999995E-2</v>
      </c>
      <c r="CK31" s="69"/>
      <c r="CL31" s="69"/>
      <c r="CM31" s="69"/>
      <c r="CN31" s="69"/>
      <c r="CO31" s="69"/>
      <c r="CP31" s="69"/>
      <c r="CQ31" s="69"/>
      <c r="CR31" s="69"/>
      <c r="CS31" s="69"/>
    </row>
    <row r="32" spans="1:101" s="55" customFormat="1" ht="18.75" customHeight="1">
      <c r="A32" s="932" t="s">
        <v>3</v>
      </c>
      <c r="B32" s="813"/>
      <c r="C32" s="64" t="s">
        <v>35</v>
      </c>
      <c r="D32" s="62"/>
      <c r="E32" s="61">
        <v>5</v>
      </c>
      <c r="F32" s="61"/>
      <c r="G32" s="61"/>
      <c r="H32" s="63"/>
      <c r="I32" s="62"/>
      <c r="J32" s="63"/>
      <c r="K32" s="62"/>
      <c r="L32" s="61"/>
      <c r="M32" s="61">
        <v>2.2999999999999998</v>
      </c>
      <c r="N32" s="61">
        <v>1.1000000000000001</v>
      </c>
      <c r="O32" s="61"/>
      <c r="P32" s="61"/>
      <c r="Q32" s="61">
        <v>0</v>
      </c>
      <c r="R32" s="61"/>
      <c r="S32" s="63"/>
      <c r="T32" s="62"/>
      <c r="U32" s="61"/>
      <c r="V32" s="61"/>
      <c r="W32" s="63"/>
      <c r="X32" s="62"/>
      <c r="Y32" s="61"/>
      <c r="Z32" s="60"/>
      <c r="AA32" s="814">
        <f>SUM(D33:H33)</f>
        <v>8.5000000000000006E-2</v>
      </c>
      <c r="AB32" s="814">
        <f>SUM(I33:W33)</f>
        <v>5.8000000000000003E-2</v>
      </c>
      <c r="AC32" s="814">
        <f>SUM(AA32+AB32)</f>
        <v>0.14299999999999999</v>
      </c>
      <c r="AD32" s="934">
        <v>400</v>
      </c>
      <c r="AE32" s="817">
        <f>SUM(AA32*AD32)</f>
        <v>34</v>
      </c>
      <c r="AF32" s="817">
        <f>SUM(AB32*AD32)</f>
        <v>23.2</v>
      </c>
      <c r="AG32" s="817">
        <f>SUM(AE32:AF33)</f>
        <v>57.2</v>
      </c>
      <c r="AH32" s="932" t="s">
        <v>3</v>
      </c>
      <c r="AI32" s="813"/>
      <c r="AJ32" s="64" t="s">
        <v>35</v>
      </c>
      <c r="AK32" s="62"/>
      <c r="AL32" s="61">
        <v>10</v>
      </c>
      <c r="AM32" s="61"/>
      <c r="AN32" s="61"/>
      <c r="AO32" s="63"/>
      <c r="AP32" s="62"/>
      <c r="AQ32" s="63"/>
      <c r="AR32" s="62"/>
      <c r="AS32" s="61"/>
      <c r="AT32" s="61">
        <v>3</v>
      </c>
      <c r="AU32" s="61">
        <v>1.45</v>
      </c>
      <c r="AV32" s="61"/>
      <c r="AW32" s="61"/>
      <c r="AX32" s="61">
        <v>0</v>
      </c>
      <c r="AY32" s="61"/>
      <c r="AZ32" s="63"/>
      <c r="BA32" s="62"/>
      <c r="BB32" s="61"/>
      <c r="BC32" s="61"/>
      <c r="BD32" s="63"/>
      <c r="BE32" s="62"/>
      <c r="BF32" s="61"/>
      <c r="BG32" s="60"/>
      <c r="BH32" s="814">
        <f>SUM(AK33:AO33)</f>
        <v>0.42</v>
      </c>
      <c r="BI32" s="814">
        <f>SUM(AP33:BD33)</f>
        <v>0.187</v>
      </c>
      <c r="BJ32" s="814">
        <f>SUM(BH32+BI32)</f>
        <v>0.60699999999999998</v>
      </c>
      <c r="BK32" s="815">
        <f t="shared" ref="BK32" si="27">AD32</f>
        <v>400</v>
      </c>
      <c r="BL32" s="817">
        <f>SUM(BH32*BK32)</f>
        <v>168</v>
      </c>
      <c r="BM32" s="817">
        <f>SUM(BI32*BK32)</f>
        <v>74.8</v>
      </c>
      <c r="BN32" s="817">
        <f>SUM(BL32:BM33)</f>
        <v>242.8</v>
      </c>
      <c r="BO32" s="925"/>
      <c r="BP32" s="926"/>
      <c r="BQ32" s="927"/>
      <c r="BR32" s="871"/>
      <c r="BS32" s="871"/>
      <c r="BT32" s="871"/>
      <c r="BU32" s="871"/>
      <c r="BV32" s="871"/>
      <c r="BW32" s="871"/>
      <c r="BX32" s="871"/>
      <c r="BY32" s="871"/>
      <c r="BZ32" s="871"/>
      <c r="CA32" s="871"/>
      <c r="CB32" s="871"/>
      <c r="CC32" s="871"/>
      <c r="CD32" s="871"/>
      <c r="CE32" s="871"/>
      <c r="CF32" s="871"/>
      <c r="CG32" s="871"/>
      <c r="CH32" s="871"/>
      <c r="CI32" s="871"/>
      <c r="CJ32" s="916"/>
    </row>
    <row r="33" spans="1:101" ht="18.75" customHeight="1" thickBot="1">
      <c r="A33" s="933"/>
      <c r="B33" s="929"/>
      <c r="C33" s="65" t="s">
        <v>34</v>
      </c>
      <c r="D33" s="273">
        <f t="shared" ref="D33:Z33" si="28">(D$19*D32)/1000</f>
        <v>0</v>
      </c>
      <c r="E33" s="273">
        <f t="shared" si="28"/>
        <v>8.5000000000000006E-2</v>
      </c>
      <c r="F33" s="273">
        <f t="shared" si="28"/>
        <v>0</v>
      </c>
      <c r="G33" s="273">
        <f t="shared" si="28"/>
        <v>0</v>
      </c>
      <c r="H33" s="273">
        <f t="shared" si="28"/>
        <v>0</v>
      </c>
      <c r="I33" s="273">
        <f t="shared" si="28"/>
        <v>0</v>
      </c>
      <c r="J33" s="273">
        <f t="shared" si="28"/>
        <v>0</v>
      </c>
      <c r="K33" s="273">
        <f t="shared" si="28"/>
        <v>0</v>
      </c>
      <c r="L33" s="273">
        <f t="shared" si="28"/>
        <v>0</v>
      </c>
      <c r="M33" s="273">
        <f t="shared" si="28"/>
        <v>3.9E-2</v>
      </c>
      <c r="N33" s="273">
        <f t="shared" si="28"/>
        <v>1.9E-2</v>
      </c>
      <c r="O33" s="273">
        <f t="shared" si="28"/>
        <v>0</v>
      </c>
      <c r="P33" s="273">
        <f t="shared" si="28"/>
        <v>0</v>
      </c>
      <c r="Q33" s="273">
        <f t="shared" si="28"/>
        <v>0</v>
      </c>
      <c r="R33" s="273">
        <f t="shared" si="28"/>
        <v>0</v>
      </c>
      <c r="S33" s="273">
        <f t="shared" si="28"/>
        <v>0</v>
      </c>
      <c r="T33" s="273">
        <f t="shared" si="28"/>
        <v>0</v>
      </c>
      <c r="U33" s="273">
        <f t="shared" si="28"/>
        <v>0</v>
      </c>
      <c r="V33" s="273">
        <f t="shared" si="28"/>
        <v>0</v>
      </c>
      <c r="W33" s="273">
        <f t="shared" si="28"/>
        <v>0</v>
      </c>
      <c r="X33" s="273">
        <f t="shared" si="28"/>
        <v>0</v>
      </c>
      <c r="Y33" s="273">
        <f t="shared" si="28"/>
        <v>0</v>
      </c>
      <c r="Z33" s="273">
        <f t="shared" si="28"/>
        <v>0</v>
      </c>
      <c r="AA33" s="814"/>
      <c r="AB33" s="814"/>
      <c r="AC33" s="814"/>
      <c r="AD33" s="935"/>
      <c r="AE33" s="818"/>
      <c r="AF33" s="818"/>
      <c r="AG33" s="818"/>
      <c r="AH33" s="933"/>
      <c r="AI33" s="929"/>
      <c r="AJ33" s="65" t="s">
        <v>34</v>
      </c>
      <c r="AK33" s="273">
        <f t="shared" ref="AK33:BG33" si="29">(AK$19*AK32)/1000</f>
        <v>0</v>
      </c>
      <c r="AL33" s="273">
        <f t="shared" si="29"/>
        <v>0.42</v>
      </c>
      <c r="AM33" s="273">
        <f t="shared" si="29"/>
        <v>0</v>
      </c>
      <c r="AN33" s="273">
        <f t="shared" si="29"/>
        <v>0</v>
      </c>
      <c r="AO33" s="273">
        <f t="shared" si="29"/>
        <v>0</v>
      </c>
      <c r="AP33" s="273">
        <f t="shared" si="29"/>
        <v>0</v>
      </c>
      <c r="AQ33" s="273">
        <f t="shared" si="29"/>
        <v>0</v>
      </c>
      <c r="AR33" s="273">
        <f t="shared" si="29"/>
        <v>0</v>
      </c>
      <c r="AS33" s="273">
        <f t="shared" si="29"/>
        <v>0</v>
      </c>
      <c r="AT33" s="273">
        <f t="shared" si="29"/>
        <v>0.126</v>
      </c>
      <c r="AU33" s="273">
        <f t="shared" si="29"/>
        <v>6.0999999999999999E-2</v>
      </c>
      <c r="AV33" s="273">
        <f t="shared" si="29"/>
        <v>0</v>
      </c>
      <c r="AW33" s="273">
        <f t="shared" si="29"/>
        <v>0</v>
      </c>
      <c r="AX33" s="273">
        <f t="shared" si="29"/>
        <v>0</v>
      </c>
      <c r="AY33" s="273">
        <f t="shared" si="29"/>
        <v>0</v>
      </c>
      <c r="AZ33" s="273">
        <f t="shared" si="29"/>
        <v>0</v>
      </c>
      <c r="BA33" s="273">
        <f t="shared" si="29"/>
        <v>0</v>
      </c>
      <c r="BB33" s="273">
        <f t="shared" si="29"/>
        <v>0</v>
      </c>
      <c r="BC33" s="273">
        <f t="shared" si="29"/>
        <v>0</v>
      </c>
      <c r="BD33" s="273">
        <f t="shared" si="29"/>
        <v>0</v>
      </c>
      <c r="BE33" s="273">
        <f t="shared" si="29"/>
        <v>0</v>
      </c>
      <c r="BF33" s="273">
        <f t="shared" si="29"/>
        <v>0</v>
      </c>
      <c r="BG33" s="273">
        <f t="shared" si="29"/>
        <v>0</v>
      </c>
      <c r="BH33" s="814"/>
      <c r="BI33" s="814"/>
      <c r="BJ33" s="814"/>
      <c r="BK33" s="816"/>
      <c r="BL33" s="818"/>
      <c r="BM33" s="818"/>
      <c r="BN33" s="818"/>
      <c r="BO33" s="922" t="str">
        <f t="shared" ref="BO33" si="30">A40</f>
        <v>чай</v>
      </c>
      <c r="BP33" s="923"/>
      <c r="BQ33" s="924"/>
      <c r="BR33" s="914"/>
      <c r="BS33" s="914"/>
      <c r="BT33" s="914">
        <f>F41+AM41</f>
        <v>4.3999999999999997E-2</v>
      </c>
      <c r="BU33" s="871"/>
      <c r="BV33" s="871"/>
      <c r="BW33" s="914">
        <f>J41+AQ41</f>
        <v>0</v>
      </c>
      <c r="BX33" s="871"/>
      <c r="BY33" s="871"/>
      <c r="BZ33" s="914"/>
      <c r="CA33" s="914"/>
      <c r="CB33" s="871"/>
      <c r="CC33" s="871"/>
      <c r="CD33" s="871"/>
      <c r="CE33" s="871"/>
      <c r="CF33" s="871"/>
      <c r="CG33" s="871"/>
      <c r="CH33" s="914"/>
      <c r="CI33" s="914">
        <f>U41+BB41</f>
        <v>4.3999999999999997E-2</v>
      </c>
      <c r="CJ33" s="915">
        <v>8.7999999999999995E-2</v>
      </c>
      <c r="CT33" s="21"/>
      <c r="CU33" s="21"/>
      <c r="CV33" s="21"/>
      <c r="CW33" s="21"/>
    </row>
    <row r="34" spans="1:101" s="55" customFormat="1" ht="18.75" customHeight="1">
      <c r="A34" s="932" t="s">
        <v>81</v>
      </c>
      <c r="B34" s="813"/>
      <c r="C34" s="64" t="s">
        <v>35</v>
      </c>
      <c r="D34" s="62"/>
      <c r="E34" s="61">
        <v>0</v>
      </c>
      <c r="F34" s="61"/>
      <c r="G34" s="61"/>
      <c r="H34" s="63"/>
      <c r="I34" s="62"/>
      <c r="J34" s="63"/>
      <c r="K34" s="62">
        <v>1.5</v>
      </c>
      <c r="L34" s="61">
        <v>3.8</v>
      </c>
      <c r="M34" s="61"/>
      <c r="N34" s="61"/>
      <c r="O34" s="61">
        <v>0</v>
      </c>
      <c r="P34" s="61">
        <v>0</v>
      </c>
      <c r="Q34" s="61">
        <v>0</v>
      </c>
      <c r="R34" s="61"/>
      <c r="S34" s="63"/>
      <c r="T34" s="62"/>
      <c r="U34" s="61"/>
      <c r="V34" s="61"/>
      <c r="W34" s="63"/>
      <c r="X34" s="62"/>
      <c r="Y34" s="61"/>
      <c r="Z34" s="60"/>
      <c r="AA34" s="814">
        <f>SUM(D35:H35)</f>
        <v>0</v>
      </c>
      <c r="AB34" s="814">
        <f>SUM(I35:W35)</f>
        <v>9.0999999999999998E-2</v>
      </c>
      <c r="AC34" s="814">
        <f>SUM(AA34+AB34)</f>
        <v>9.0999999999999998E-2</v>
      </c>
      <c r="AD34" s="816">
        <v>105</v>
      </c>
      <c r="AE34" s="817">
        <f>SUM(AA34*AD34)</f>
        <v>0</v>
      </c>
      <c r="AF34" s="817">
        <f>SUM(AB34*AD34)</f>
        <v>9.56</v>
      </c>
      <c r="AG34" s="817">
        <f>SUM(AE34:AF35)</f>
        <v>9.56</v>
      </c>
      <c r="AH34" s="932" t="s">
        <v>81</v>
      </c>
      <c r="AI34" s="813"/>
      <c r="AJ34" s="64" t="s">
        <v>35</v>
      </c>
      <c r="AK34" s="62"/>
      <c r="AL34" s="61">
        <v>0</v>
      </c>
      <c r="AM34" s="61"/>
      <c r="AN34" s="61"/>
      <c r="AO34" s="63"/>
      <c r="AP34" s="62"/>
      <c r="AQ34" s="63"/>
      <c r="AR34" s="62">
        <v>3</v>
      </c>
      <c r="AS34" s="61">
        <v>3.16</v>
      </c>
      <c r="AT34" s="61"/>
      <c r="AU34" s="61"/>
      <c r="AV34" s="61">
        <v>0</v>
      </c>
      <c r="AW34" s="61">
        <v>0</v>
      </c>
      <c r="AX34" s="61">
        <v>0</v>
      </c>
      <c r="AY34" s="61"/>
      <c r="AZ34" s="63"/>
      <c r="BA34" s="62"/>
      <c r="BB34" s="61"/>
      <c r="BC34" s="61"/>
      <c r="BD34" s="63"/>
      <c r="BE34" s="62"/>
      <c r="BF34" s="61"/>
      <c r="BG34" s="60"/>
      <c r="BH34" s="814">
        <f>SUM(AK35:AO35)</f>
        <v>0</v>
      </c>
      <c r="BI34" s="814">
        <f>SUM(AP35:BD35)</f>
        <v>0.25900000000000001</v>
      </c>
      <c r="BJ34" s="814">
        <f>SUM(BH34+BI34)</f>
        <v>0.25900000000000001</v>
      </c>
      <c r="BK34" s="815">
        <f t="shared" ref="BK34" si="31">AD34</f>
        <v>105</v>
      </c>
      <c r="BL34" s="817">
        <f>SUM(BH34*BK34)</f>
        <v>0</v>
      </c>
      <c r="BM34" s="817">
        <f>SUM(BI34*BK34)</f>
        <v>27.2</v>
      </c>
      <c r="BN34" s="817">
        <f>SUM(BL34:BM35)</f>
        <v>27.2</v>
      </c>
      <c r="BO34" s="925"/>
      <c r="BP34" s="926"/>
      <c r="BQ34" s="927"/>
      <c r="BR34" s="871"/>
      <c r="BS34" s="871"/>
      <c r="BT34" s="871"/>
      <c r="BU34" s="871"/>
      <c r="BV34" s="871"/>
      <c r="BW34" s="871"/>
      <c r="BX34" s="871"/>
      <c r="BY34" s="871"/>
      <c r="BZ34" s="871"/>
      <c r="CA34" s="871"/>
      <c r="CB34" s="871"/>
      <c r="CC34" s="871"/>
      <c r="CD34" s="871"/>
      <c r="CE34" s="871"/>
      <c r="CF34" s="871"/>
      <c r="CG34" s="871"/>
      <c r="CH34" s="871"/>
      <c r="CI34" s="871"/>
      <c r="CJ34" s="916"/>
    </row>
    <row r="35" spans="1:101" ht="18.75" customHeight="1" thickBot="1">
      <c r="A35" s="932"/>
      <c r="B35" s="813"/>
      <c r="C35" s="20" t="s">
        <v>34</v>
      </c>
      <c r="D35" s="76">
        <f t="shared" ref="D35:Z35" si="32">(D$19*D34)/1000</f>
        <v>0</v>
      </c>
      <c r="E35" s="76">
        <f t="shared" si="32"/>
        <v>0</v>
      </c>
      <c r="F35" s="76">
        <f t="shared" si="32"/>
        <v>0</v>
      </c>
      <c r="G35" s="76">
        <f t="shared" si="32"/>
        <v>0</v>
      </c>
      <c r="H35" s="76">
        <f t="shared" si="32"/>
        <v>0</v>
      </c>
      <c r="I35" s="76">
        <f t="shared" si="32"/>
        <v>0</v>
      </c>
      <c r="J35" s="76">
        <f t="shared" si="32"/>
        <v>0</v>
      </c>
      <c r="K35" s="76">
        <f t="shared" si="32"/>
        <v>2.5999999999999999E-2</v>
      </c>
      <c r="L35" s="76">
        <f t="shared" si="32"/>
        <v>6.5000000000000002E-2</v>
      </c>
      <c r="M35" s="76">
        <f t="shared" si="32"/>
        <v>0</v>
      </c>
      <c r="N35" s="76">
        <f t="shared" si="32"/>
        <v>0</v>
      </c>
      <c r="O35" s="76">
        <f t="shared" si="32"/>
        <v>0</v>
      </c>
      <c r="P35" s="76">
        <f t="shared" si="32"/>
        <v>0</v>
      </c>
      <c r="Q35" s="76">
        <f t="shared" si="32"/>
        <v>0</v>
      </c>
      <c r="R35" s="76">
        <f t="shared" si="32"/>
        <v>0</v>
      </c>
      <c r="S35" s="76">
        <f t="shared" si="32"/>
        <v>0</v>
      </c>
      <c r="T35" s="76">
        <f t="shared" si="32"/>
        <v>0</v>
      </c>
      <c r="U35" s="76">
        <f t="shared" si="32"/>
        <v>0</v>
      </c>
      <c r="V35" s="76">
        <f t="shared" si="32"/>
        <v>0</v>
      </c>
      <c r="W35" s="76">
        <f t="shared" si="32"/>
        <v>0</v>
      </c>
      <c r="X35" s="76">
        <f t="shared" si="32"/>
        <v>0</v>
      </c>
      <c r="Y35" s="76">
        <f t="shared" si="32"/>
        <v>0</v>
      </c>
      <c r="Z35" s="76">
        <f t="shared" si="32"/>
        <v>0</v>
      </c>
      <c r="AA35" s="814"/>
      <c r="AB35" s="814"/>
      <c r="AC35" s="814"/>
      <c r="AD35" s="816"/>
      <c r="AE35" s="818"/>
      <c r="AF35" s="818"/>
      <c r="AG35" s="818"/>
      <c r="AH35" s="932"/>
      <c r="AI35" s="813"/>
      <c r="AJ35" s="20" t="s">
        <v>34</v>
      </c>
      <c r="AK35" s="76">
        <f t="shared" ref="AK35:BG35" si="33">(AK$19*AK34)/1000</f>
        <v>0</v>
      </c>
      <c r="AL35" s="76">
        <f t="shared" si="33"/>
        <v>0</v>
      </c>
      <c r="AM35" s="76">
        <f t="shared" si="33"/>
        <v>0</v>
      </c>
      <c r="AN35" s="76">
        <f t="shared" si="33"/>
        <v>0</v>
      </c>
      <c r="AO35" s="76">
        <f t="shared" si="33"/>
        <v>0</v>
      </c>
      <c r="AP35" s="76">
        <f t="shared" si="33"/>
        <v>0</v>
      </c>
      <c r="AQ35" s="76">
        <f t="shared" si="33"/>
        <v>0</v>
      </c>
      <c r="AR35" s="76">
        <f t="shared" si="33"/>
        <v>0.126</v>
      </c>
      <c r="AS35" s="76">
        <f t="shared" si="33"/>
        <v>0.13300000000000001</v>
      </c>
      <c r="AT35" s="76">
        <f t="shared" si="33"/>
        <v>0</v>
      </c>
      <c r="AU35" s="76">
        <f t="shared" si="33"/>
        <v>0</v>
      </c>
      <c r="AV35" s="76">
        <f t="shared" si="33"/>
        <v>0</v>
      </c>
      <c r="AW35" s="76">
        <f t="shared" si="33"/>
        <v>0</v>
      </c>
      <c r="AX35" s="76">
        <f t="shared" si="33"/>
        <v>0</v>
      </c>
      <c r="AY35" s="76">
        <f t="shared" si="33"/>
        <v>0</v>
      </c>
      <c r="AZ35" s="76">
        <f t="shared" si="33"/>
        <v>0</v>
      </c>
      <c r="BA35" s="76">
        <f t="shared" si="33"/>
        <v>0</v>
      </c>
      <c r="BB35" s="76">
        <f t="shared" si="33"/>
        <v>0</v>
      </c>
      <c r="BC35" s="76">
        <f t="shared" si="33"/>
        <v>0</v>
      </c>
      <c r="BD35" s="76">
        <f t="shared" si="33"/>
        <v>0</v>
      </c>
      <c r="BE35" s="76">
        <f t="shared" si="33"/>
        <v>0</v>
      </c>
      <c r="BF35" s="76">
        <f t="shared" si="33"/>
        <v>0</v>
      </c>
      <c r="BG35" s="76">
        <f t="shared" si="33"/>
        <v>0</v>
      </c>
      <c r="BH35" s="814"/>
      <c r="BI35" s="814"/>
      <c r="BJ35" s="814"/>
      <c r="BK35" s="816"/>
      <c r="BL35" s="818"/>
      <c r="BM35" s="818"/>
      <c r="BN35" s="818"/>
      <c r="BO35" s="922" t="str">
        <f t="shared" ref="BO35" si="34">A42</f>
        <v>фасоль</v>
      </c>
      <c r="BP35" s="923"/>
      <c r="BQ35" s="924"/>
      <c r="BR35" s="871"/>
      <c r="BS35" s="871"/>
      <c r="BT35" s="939"/>
      <c r="BU35" s="871"/>
      <c r="BV35" s="871"/>
      <c r="BW35" s="871"/>
      <c r="BX35" s="871"/>
      <c r="BY35" s="871"/>
      <c r="BZ35" s="871">
        <v>0.5</v>
      </c>
      <c r="CA35" s="871"/>
      <c r="CB35" s="871"/>
      <c r="CC35" s="871"/>
      <c r="CD35" s="871"/>
      <c r="CE35" s="871"/>
      <c r="CF35" s="871"/>
      <c r="CG35" s="871"/>
      <c r="CH35" s="914">
        <f>T43+BA43</f>
        <v>0</v>
      </c>
      <c r="CI35" s="914"/>
      <c r="CJ35" s="915">
        <v>0.5</v>
      </c>
    </row>
    <row r="36" spans="1:101" s="55" customFormat="1" ht="15.75" customHeight="1">
      <c r="A36" s="936" t="s">
        <v>2</v>
      </c>
      <c r="B36" s="937"/>
      <c r="C36" s="74" t="s">
        <v>35</v>
      </c>
      <c r="D36" s="72">
        <v>2</v>
      </c>
      <c r="E36" s="465"/>
      <c r="F36" s="465">
        <v>4</v>
      </c>
      <c r="G36" s="465"/>
      <c r="H36" s="73"/>
      <c r="I36" s="72"/>
      <c r="J36" s="73"/>
      <c r="K36" s="72"/>
      <c r="L36" s="465"/>
      <c r="M36" s="465"/>
      <c r="N36" s="465"/>
      <c r="O36" s="465">
        <v>5</v>
      </c>
      <c r="P36" s="465"/>
      <c r="Q36" s="465">
        <v>0</v>
      </c>
      <c r="R36" s="465"/>
      <c r="S36" s="73"/>
      <c r="T36" s="72">
        <v>0.8</v>
      </c>
      <c r="U36" s="465">
        <v>3</v>
      </c>
      <c r="V36" s="465"/>
      <c r="W36" s="73"/>
      <c r="X36" s="72"/>
      <c r="Y36" s="465"/>
      <c r="Z36" s="70"/>
      <c r="AA36" s="814">
        <f>SUM(D37:H37)</f>
        <v>0.10199999999999999</v>
      </c>
      <c r="AB36" s="814">
        <f>SUM(I37:W37)</f>
        <v>0.15</v>
      </c>
      <c r="AC36" s="814">
        <f>SUM(AA36+AB36)</f>
        <v>0.252</v>
      </c>
      <c r="AD36" s="938">
        <v>46</v>
      </c>
      <c r="AE36" s="817">
        <f>SUM(AA36*AD36)</f>
        <v>4.6900000000000004</v>
      </c>
      <c r="AF36" s="817">
        <f>SUM(AB36*AD36)</f>
        <v>6.9</v>
      </c>
      <c r="AG36" s="817">
        <f>SUM(AE36:AF37)</f>
        <v>11.59</v>
      </c>
      <c r="AH36" s="936" t="s">
        <v>2</v>
      </c>
      <c r="AI36" s="937"/>
      <c r="AJ36" s="74" t="s">
        <v>35</v>
      </c>
      <c r="AK36" s="72">
        <v>3</v>
      </c>
      <c r="AL36" s="465"/>
      <c r="AM36" s="465">
        <v>5</v>
      </c>
      <c r="AN36" s="465"/>
      <c r="AO36" s="73"/>
      <c r="AP36" s="72"/>
      <c r="AQ36" s="73"/>
      <c r="AR36" s="72"/>
      <c r="AS36" s="465"/>
      <c r="AT36" s="465"/>
      <c r="AU36" s="465"/>
      <c r="AV36" s="465">
        <v>7</v>
      </c>
      <c r="AW36" s="465"/>
      <c r="AX36" s="465">
        <v>0</v>
      </c>
      <c r="AY36" s="465"/>
      <c r="AZ36" s="73"/>
      <c r="BA36" s="72">
        <v>3</v>
      </c>
      <c r="BB36" s="465">
        <v>4.57</v>
      </c>
      <c r="BC36" s="465"/>
      <c r="BD36" s="73"/>
      <c r="BE36" s="72"/>
      <c r="BF36" s="465"/>
      <c r="BG36" s="70"/>
      <c r="BH36" s="814">
        <f>SUM(AK37:AO37)</f>
        <v>0.33600000000000002</v>
      </c>
      <c r="BI36" s="814">
        <f>SUM(AP37:BD37)</f>
        <v>0.61199999999999999</v>
      </c>
      <c r="BJ36" s="814">
        <f>SUM(BH36+BI36)</f>
        <v>0.94799999999999995</v>
      </c>
      <c r="BK36" s="815">
        <f t="shared" ref="BK36" si="35">AD36</f>
        <v>46</v>
      </c>
      <c r="BL36" s="817">
        <f>SUM(BH36*BK36)</f>
        <v>15.46</v>
      </c>
      <c r="BM36" s="817">
        <f>SUM(BI36*BK36)</f>
        <v>28.15</v>
      </c>
      <c r="BN36" s="817">
        <f>SUM(BL36:BM37)</f>
        <v>43.61</v>
      </c>
      <c r="BO36" s="925"/>
      <c r="BP36" s="926"/>
      <c r="BQ36" s="927"/>
      <c r="BR36" s="871"/>
      <c r="BS36" s="871"/>
      <c r="BT36" s="871"/>
      <c r="BU36" s="871"/>
      <c r="BV36" s="871"/>
      <c r="BW36" s="871"/>
      <c r="BX36" s="871"/>
      <c r="BY36" s="871"/>
      <c r="BZ36" s="871"/>
      <c r="CA36" s="871"/>
      <c r="CB36" s="871"/>
      <c r="CC36" s="871"/>
      <c r="CD36" s="871"/>
      <c r="CE36" s="871"/>
      <c r="CF36" s="871"/>
      <c r="CG36" s="871"/>
      <c r="CH36" s="871"/>
      <c r="CI36" s="871"/>
      <c r="CJ36" s="916"/>
    </row>
    <row r="37" spans="1:101" ht="18.75" customHeight="1" thickBot="1">
      <c r="A37" s="932"/>
      <c r="B37" s="813"/>
      <c r="C37" s="20" t="s">
        <v>34</v>
      </c>
      <c r="D37" s="76">
        <f t="shared" ref="D37:Z37" si="36">(D$19*D36)/1000</f>
        <v>3.4000000000000002E-2</v>
      </c>
      <c r="E37" s="76">
        <f t="shared" si="36"/>
        <v>0</v>
      </c>
      <c r="F37" s="76">
        <f t="shared" si="36"/>
        <v>6.8000000000000005E-2</v>
      </c>
      <c r="G37" s="76">
        <f t="shared" si="36"/>
        <v>0</v>
      </c>
      <c r="H37" s="76">
        <f t="shared" si="36"/>
        <v>0</v>
      </c>
      <c r="I37" s="76">
        <f t="shared" si="36"/>
        <v>0</v>
      </c>
      <c r="J37" s="76">
        <f t="shared" si="36"/>
        <v>0</v>
      </c>
      <c r="K37" s="76">
        <f t="shared" si="36"/>
        <v>0</v>
      </c>
      <c r="L37" s="76">
        <f t="shared" si="36"/>
        <v>0</v>
      </c>
      <c r="M37" s="76">
        <f t="shared" si="36"/>
        <v>0</v>
      </c>
      <c r="N37" s="76">
        <f t="shared" si="36"/>
        <v>0</v>
      </c>
      <c r="O37" s="76">
        <f t="shared" si="36"/>
        <v>8.5000000000000006E-2</v>
      </c>
      <c r="P37" s="76">
        <f t="shared" si="36"/>
        <v>0</v>
      </c>
      <c r="Q37" s="76">
        <f t="shared" si="36"/>
        <v>0</v>
      </c>
      <c r="R37" s="76">
        <f t="shared" si="36"/>
        <v>0</v>
      </c>
      <c r="S37" s="76">
        <f t="shared" si="36"/>
        <v>0</v>
      </c>
      <c r="T37" s="76">
        <f t="shared" si="36"/>
        <v>1.4E-2</v>
      </c>
      <c r="U37" s="76">
        <f t="shared" si="36"/>
        <v>5.0999999999999997E-2</v>
      </c>
      <c r="V37" s="76">
        <f t="shared" si="36"/>
        <v>0</v>
      </c>
      <c r="W37" s="76">
        <f t="shared" si="36"/>
        <v>0</v>
      </c>
      <c r="X37" s="76">
        <f t="shared" si="36"/>
        <v>0</v>
      </c>
      <c r="Y37" s="76">
        <f t="shared" si="36"/>
        <v>0</v>
      </c>
      <c r="Z37" s="76">
        <f t="shared" si="36"/>
        <v>0</v>
      </c>
      <c r="AA37" s="814"/>
      <c r="AB37" s="814"/>
      <c r="AC37" s="814"/>
      <c r="AD37" s="816"/>
      <c r="AE37" s="818"/>
      <c r="AF37" s="818"/>
      <c r="AG37" s="818"/>
      <c r="AH37" s="932"/>
      <c r="AI37" s="813"/>
      <c r="AJ37" s="20" t="s">
        <v>34</v>
      </c>
      <c r="AK37" s="76">
        <f t="shared" ref="AK37:BG37" si="37">(AK$19*AK36)/1000</f>
        <v>0.126</v>
      </c>
      <c r="AL37" s="76">
        <f t="shared" si="37"/>
        <v>0</v>
      </c>
      <c r="AM37" s="76">
        <f t="shared" si="37"/>
        <v>0.21</v>
      </c>
      <c r="AN37" s="76">
        <f t="shared" si="37"/>
        <v>0</v>
      </c>
      <c r="AO37" s="76">
        <f t="shared" si="37"/>
        <v>0</v>
      </c>
      <c r="AP37" s="76">
        <f t="shared" si="37"/>
        <v>0</v>
      </c>
      <c r="AQ37" s="76">
        <f t="shared" si="37"/>
        <v>0</v>
      </c>
      <c r="AR37" s="76">
        <f t="shared" si="37"/>
        <v>0</v>
      </c>
      <c r="AS37" s="76">
        <f t="shared" si="37"/>
        <v>0</v>
      </c>
      <c r="AT37" s="76">
        <f t="shared" si="37"/>
        <v>0</v>
      </c>
      <c r="AU37" s="76">
        <f t="shared" si="37"/>
        <v>0</v>
      </c>
      <c r="AV37" s="76">
        <f t="shared" si="37"/>
        <v>0.29399999999999998</v>
      </c>
      <c r="AW37" s="76">
        <f t="shared" si="37"/>
        <v>0</v>
      </c>
      <c r="AX37" s="76">
        <f t="shared" si="37"/>
        <v>0</v>
      </c>
      <c r="AY37" s="76">
        <f t="shared" si="37"/>
        <v>0</v>
      </c>
      <c r="AZ37" s="76">
        <f t="shared" si="37"/>
        <v>0</v>
      </c>
      <c r="BA37" s="76">
        <f t="shared" si="37"/>
        <v>0.126</v>
      </c>
      <c r="BB37" s="76">
        <f t="shared" si="37"/>
        <v>0.192</v>
      </c>
      <c r="BC37" s="76">
        <f t="shared" si="37"/>
        <v>0</v>
      </c>
      <c r="BD37" s="76">
        <f t="shared" si="37"/>
        <v>0</v>
      </c>
      <c r="BE37" s="76">
        <f t="shared" si="37"/>
        <v>0</v>
      </c>
      <c r="BF37" s="76">
        <f t="shared" si="37"/>
        <v>0</v>
      </c>
      <c r="BG37" s="76">
        <f t="shared" si="37"/>
        <v>0</v>
      </c>
      <c r="BH37" s="814"/>
      <c r="BI37" s="814"/>
      <c r="BJ37" s="814"/>
      <c r="BK37" s="816"/>
      <c r="BL37" s="818"/>
      <c r="BM37" s="818"/>
      <c r="BN37" s="818"/>
      <c r="BO37" s="922" t="str">
        <f t="shared" ref="BO37" si="38">A44</f>
        <v>сухофрукты</v>
      </c>
      <c r="BP37" s="923"/>
      <c r="BQ37" s="924"/>
      <c r="BR37" s="914"/>
      <c r="BS37" s="871"/>
      <c r="BT37" s="871"/>
      <c r="BU37" s="871"/>
      <c r="BV37" s="871"/>
      <c r="BW37" s="871"/>
      <c r="BX37" s="871"/>
      <c r="BY37" s="871"/>
      <c r="BZ37" s="871"/>
      <c r="CA37" s="871"/>
      <c r="CB37" s="871"/>
      <c r="CC37" s="871"/>
      <c r="CD37" s="914">
        <f>O45+AV45</f>
        <v>0.8</v>
      </c>
      <c r="CE37" s="871"/>
      <c r="CF37" s="871"/>
      <c r="CG37" s="871"/>
      <c r="CH37" s="871"/>
      <c r="CI37" s="914"/>
      <c r="CJ37" s="915">
        <v>0.8</v>
      </c>
    </row>
    <row r="38" spans="1:101" s="55" customFormat="1" ht="18.75" customHeight="1">
      <c r="A38" s="932" t="s">
        <v>4</v>
      </c>
      <c r="B38" s="813"/>
      <c r="C38" s="64" t="s">
        <v>35</v>
      </c>
      <c r="D38" s="62"/>
      <c r="E38" s="61"/>
      <c r="F38" s="61"/>
      <c r="G38" s="61"/>
      <c r="H38" s="63"/>
      <c r="I38" s="62"/>
      <c r="J38" s="63"/>
      <c r="K38" s="62">
        <v>1</v>
      </c>
      <c r="L38" s="61">
        <v>0.12</v>
      </c>
      <c r="M38" s="61">
        <v>0.36</v>
      </c>
      <c r="N38" s="61"/>
      <c r="O38" s="61"/>
      <c r="P38" s="61"/>
      <c r="Q38" s="61">
        <v>0</v>
      </c>
      <c r="R38" s="61"/>
      <c r="S38" s="63"/>
      <c r="T38" s="62"/>
      <c r="U38" s="61"/>
      <c r="V38" s="61"/>
      <c r="W38" s="63"/>
      <c r="X38" s="62"/>
      <c r="Y38" s="61"/>
      <c r="Z38" s="60"/>
      <c r="AA38" s="814">
        <f>SUM(D39:H39)</f>
        <v>0</v>
      </c>
      <c r="AB38" s="814">
        <f>SUM(I39:W39)</f>
        <v>2.5000000000000001E-2</v>
      </c>
      <c r="AC38" s="814">
        <f>SUM(AA38+AB38)</f>
        <v>2.5000000000000001E-2</v>
      </c>
      <c r="AD38" s="816">
        <v>13</v>
      </c>
      <c r="AE38" s="817">
        <f>SUM(AA38*AD38)</f>
        <v>0</v>
      </c>
      <c r="AF38" s="817">
        <f>SUM(AB38*AD38)</f>
        <v>0.33</v>
      </c>
      <c r="AG38" s="817">
        <f>SUM(AE38:AF39)</f>
        <v>0.33</v>
      </c>
      <c r="AH38" s="932" t="s">
        <v>4</v>
      </c>
      <c r="AI38" s="813"/>
      <c r="AJ38" s="64" t="s">
        <v>35</v>
      </c>
      <c r="AK38" s="62"/>
      <c r="AL38" s="61"/>
      <c r="AM38" s="61"/>
      <c r="AN38" s="61"/>
      <c r="AO38" s="63"/>
      <c r="AP38" s="62"/>
      <c r="AQ38" s="63"/>
      <c r="AR38" s="62">
        <v>0.6</v>
      </c>
      <c r="AS38" s="61">
        <v>0.12</v>
      </c>
      <c r="AT38" s="61">
        <v>0.4</v>
      </c>
      <c r="AU38" s="61">
        <v>0.6</v>
      </c>
      <c r="AV38" s="61"/>
      <c r="AW38" s="61"/>
      <c r="AX38" s="61">
        <v>0</v>
      </c>
      <c r="AY38" s="61"/>
      <c r="AZ38" s="63"/>
      <c r="BA38" s="62"/>
      <c r="BB38" s="61"/>
      <c r="BC38" s="61"/>
      <c r="BD38" s="63"/>
      <c r="BE38" s="62"/>
      <c r="BF38" s="61"/>
      <c r="BG38" s="60"/>
      <c r="BH38" s="814">
        <f>SUM(AK39:AO39)</f>
        <v>0</v>
      </c>
      <c r="BI38" s="814">
        <f>SUM(AP39:BD39)</f>
        <v>7.1999999999999995E-2</v>
      </c>
      <c r="BJ38" s="814">
        <f>SUM(BH38+BI38)</f>
        <v>7.1999999999999995E-2</v>
      </c>
      <c r="BK38" s="815">
        <f t="shared" ref="BK38" si="39">AD38</f>
        <v>13</v>
      </c>
      <c r="BL38" s="817">
        <f>SUM(BH38*BK38)</f>
        <v>0</v>
      </c>
      <c r="BM38" s="817">
        <f>SUM(BI38*BK38)</f>
        <v>0.94</v>
      </c>
      <c r="BN38" s="817">
        <f>SUM(BL38:BM39)</f>
        <v>0.94</v>
      </c>
      <c r="BO38" s="925"/>
      <c r="BP38" s="926"/>
      <c r="BQ38" s="927"/>
      <c r="BR38" s="871"/>
      <c r="BS38" s="871"/>
      <c r="BT38" s="871"/>
      <c r="BU38" s="871"/>
      <c r="BV38" s="871"/>
      <c r="BW38" s="871"/>
      <c r="BX38" s="871"/>
      <c r="BY38" s="871"/>
      <c r="BZ38" s="871"/>
      <c r="CA38" s="871"/>
      <c r="CB38" s="871"/>
      <c r="CC38" s="871"/>
      <c r="CD38" s="871"/>
      <c r="CE38" s="871"/>
      <c r="CF38" s="871"/>
      <c r="CG38" s="871"/>
      <c r="CH38" s="871"/>
      <c r="CI38" s="871"/>
      <c r="CJ38" s="916"/>
    </row>
    <row r="39" spans="1:101" ht="18.75" customHeight="1" thickBot="1">
      <c r="A39" s="932"/>
      <c r="B39" s="813"/>
      <c r="C39" s="20" t="s">
        <v>34</v>
      </c>
      <c r="D39" s="76">
        <f t="shared" ref="D39:Z39" si="40">(D$19*D38)/1000</f>
        <v>0</v>
      </c>
      <c r="E39" s="76">
        <f t="shared" si="40"/>
        <v>0</v>
      </c>
      <c r="F39" s="76">
        <f t="shared" si="40"/>
        <v>0</v>
      </c>
      <c r="G39" s="76">
        <f t="shared" si="40"/>
        <v>0</v>
      </c>
      <c r="H39" s="76">
        <f t="shared" si="40"/>
        <v>0</v>
      </c>
      <c r="I39" s="76">
        <f t="shared" si="40"/>
        <v>0</v>
      </c>
      <c r="J39" s="76">
        <f t="shared" si="40"/>
        <v>0</v>
      </c>
      <c r="K39" s="76">
        <f t="shared" si="40"/>
        <v>1.7000000000000001E-2</v>
      </c>
      <c r="L39" s="76">
        <f t="shared" si="40"/>
        <v>2E-3</v>
      </c>
      <c r="M39" s="76">
        <f t="shared" si="40"/>
        <v>6.0000000000000001E-3</v>
      </c>
      <c r="N39" s="76">
        <f t="shared" si="40"/>
        <v>0</v>
      </c>
      <c r="O39" s="76">
        <f t="shared" si="40"/>
        <v>0</v>
      </c>
      <c r="P39" s="76">
        <f t="shared" si="40"/>
        <v>0</v>
      </c>
      <c r="Q39" s="76">
        <f t="shared" si="40"/>
        <v>0</v>
      </c>
      <c r="R39" s="76">
        <f t="shared" si="40"/>
        <v>0</v>
      </c>
      <c r="S39" s="76">
        <f t="shared" si="40"/>
        <v>0</v>
      </c>
      <c r="T39" s="76">
        <f t="shared" si="40"/>
        <v>0</v>
      </c>
      <c r="U39" s="76">
        <f t="shared" si="40"/>
        <v>0</v>
      </c>
      <c r="V39" s="76">
        <f t="shared" si="40"/>
        <v>0</v>
      </c>
      <c r="W39" s="76">
        <f t="shared" si="40"/>
        <v>0</v>
      </c>
      <c r="X39" s="76">
        <f t="shared" si="40"/>
        <v>0</v>
      </c>
      <c r="Y39" s="76">
        <f t="shared" si="40"/>
        <v>0</v>
      </c>
      <c r="Z39" s="76">
        <f t="shared" si="40"/>
        <v>0</v>
      </c>
      <c r="AA39" s="814"/>
      <c r="AB39" s="814"/>
      <c r="AC39" s="814"/>
      <c r="AD39" s="816"/>
      <c r="AE39" s="818"/>
      <c r="AF39" s="818"/>
      <c r="AG39" s="818"/>
      <c r="AH39" s="932"/>
      <c r="AI39" s="813"/>
      <c r="AJ39" s="20" t="s">
        <v>34</v>
      </c>
      <c r="AK39" s="76">
        <f t="shared" ref="AK39:BG39" si="41">(AK$19*AK38)/1000</f>
        <v>0</v>
      </c>
      <c r="AL39" s="76">
        <f t="shared" si="41"/>
        <v>0</v>
      </c>
      <c r="AM39" s="76">
        <f t="shared" si="41"/>
        <v>0</v>
      </c>
      <c r="AN39" s="76">
        <f t="shared" si="41"/>
        <v>0</v>
      </c>
      <c r="AO39" s="76">
        <f t="shared" si="41"/>
        <v>0</v>
      </c>
      <c r="AP39" s="76">
        <f t="shared" si="41"/>
        <v>0</v>
      </c>
      <c r="AQ39" s="76">
        <f t="shared" si="41"/>
        <v>0</v>
      </c>
      <c r="AR39" s="76">
        <f t="shared" si="41"/>
        <v>2.5000000000000001E-2</v>
      </c>
      <c r="AS39" s="76">
        <f t="shared" si="41"/>
        <v>5.0000000000000001E-3</v>
      </c>
      <c r="AT39" s="76">
        <f t="shared" si="41"/>
        <v>1.7000000000000001E-2</v>
      </c>
      <c r="AU39" s="76">
        <f t="shared" si="41"/>
        <v>2.5000000000000001E-2</v>
      </c>
      <c r="AV39" s="76">
        <f t="shared" si="41"/>
        <v>0</v>
      </c>
      <c r="AW39" s="76">
        <f t="shared" si="41"/>
        <v>0</v>
      </c>
      <c r="AX39" s="76">
        <f t="shared" si="41"/>
        <v>0</v>
      </c>
      <c r="AY39" s="76">
        <f t="shared" si="41"/>
        <v>0</v>
      </c>
      <c r="AZ39" s="76">
        <f t="shared" si="41"/>
        <v>0</v>
      </c>
      <c r="BA39" s="76">
        <f t="shared" si="41"/>
        <v>0</v>
      </c>
      <c r="BB39" s="76">
        <f t="shared" si="41"/>
        <v>0</v>
      </c>
      <c r="BC39" s="76">
        <f t="shared" si="41"/>
        <v>0</v>
      </c>
      <c r="BD39" s="76">
        <f t="shared" si="41"/>
        <v>0</v>
      </c>
      <c r="BE39" s="76">
        <f t="shared" si="41"/>
        <v>0</v>
      </c>
      <c r="BF39" s="76">
        <f t="shared" si="41"/>
        <v>0</v>
      </c>
      <c r="BG39" s="76">
        <f t="shared" si="41"/>
        <v>0</v>
      </c>
      <c r="BH39" s="814"/>
      <c r="BI39" s="814"/>
      <c r="BJ39" s="814"/>
      <c r="BK39" s="816"/>
      <c r="BL39" s="818"/>
      <c r="BM39" s="818"/>
      <c r="BN39" s="818"/>
      <c r="BO39" s="922" t="str">
        <f t="shared" ref="BO39" si="42">A46</f>
        <v>макароны</v>
      </c>
      <c r="BP39" s="923"/>
      <c r="BQ39" s="924"/>
      <c r="BR39" s="914"/>
      <c r="BS39" s="871"/>
      <c r="BT39" s="871"/>
      <c r="BU39" s="871"/>
      <c r="BV39" s="871"/>
      <c r="BW39" s="871"/>
      <c r="BX39" s="871"/>
      <c r="BY39" s="871"/>
      <c r="BZ39" s="914">
        <f>K47+AR47</f>
        <v>0</v>
      </c>
      <c r="CA39" s="871"/>
      <c r="CB39" s="914">
        <v>1.9</v>
      </c>
      <c r="CC39" s="871"/>
      <c r="CD39" s="871"/>
      <c r="CE39" s="871"/>
      <c r="CF39" s="871"/>
      <c r="CG39" s="871"/>
      <c r="CH39" s="914"/>
      <c r="CI39" s="871"/>
      <c r="CJ39" s="915">
        <v>1.9</v>
      </c>
    </row>
    <row r="40" spans="1:101" s="55" customFormat="1" ht="18.75" customHeight="1">
      <c r="A40" s="932" t="s">
        <v>7</v>
      </c>
      <c r="B40" s="813"/>
      <c r="C40" s="64" t="s">
        <v>35</v>
      </c>
      <c r="D40" s="62"/>
      <c r="E40" s="61"/>
      <c r="F40" s="61">
        <v>0.1</v>
      </c>
      <c r="G40" s="61"/>
      <c r="H40" s="63"/>
      <c r="I40" s="62"/>
      <c r="J40" s="63"/>
      <c r="K40" s="62"/>
      <c r="L40" s="61"/>
      <c r="M40" s="61"/>
      <c r="N40" s="61"/>
      <c r="O40" s="61">
        <v>0</v>
      </c>
      <c r="P40" s="61">
        <v>0</v>
      </c>
      <c r="Q40" s="61">
        <v>0</v>
      </c>
      <c r="R40" s="61"/>
      <c r="S40" s="63"/>
      <c r="T40" s="62"/>
      <c r="U40" s="61">
        <v>0.1</v>
      </c>
      <c r="V40" s="61"/>
      <c r="W40" s="63"/>
      <c r="X40" s="62"/>
      <c r="Y40" s="61"/>
      <c r="Z40" s="60"/>
      <c r="AA40" s="814">
        <f>SUM(D41:H41)</f>
        <v>2E-3</v>
      </c>
      <c r="AB40" s="814">
        <f>SUM(I41:W41)</f>
        <v>2E-3</v>
      </c>
      <c r="AC40" s="814">
        <f>SUM(AA40+AB40)</f>
        <v>4.0000000000000001E-3</v>
      </c>
      <c r="AD40" s="816">
        <v>500</v>
      </c>
      <c r="AE40" s="817">
        <f>SUM(AA40*AD40)</f>
        <v>1</v>
      </c>
      <c r="AF40" s="817">
        <f>SUM(AB40*AD40)</f>
        <v>1</v>
      </c>
      <c r="AG40" s="817">
        <f>SUM(AE40:AF41)</f>
        <v>2</v>
      </c>
      <c r="AH40" s="932" t="s">
        <v>7</v>
      </c>
      <c r="AI40" s="813"/>
      <c r="AJ40" s="64" t="s">
        <v>35</v>
      </c>
      <c r="AK40" s="62"/>
      <c r="AL40" s="61">
        <v>0</v>
      </c>
      <c r="AM40" s="61">
        <v>1</v>
      </c>
      <c r="AN40" s="61"/>
      <c r="AO40" s="63"/>
      <c r="AP40" s="62"/>
      <c r="AQ40" s="63"/>
      <c r="AR40" s="62"/>
      <c r="AS40" s="61"/>
      <c r="AT40" s="61"/>
      <c r="AU40" s="61"/>
      <c r="AV40" s="61">
        <v>0</v>
      </c>
      <c r="AW40" s="61">
        <v>0</v>
      </c>
      <c r="AX40" s="61">
        <v>0</v>
      </c>
      <c r="AY40" s="61"/>
      <c r="AZ40" s="63"/>
      <c r="BA40" s="62"/>
      <c r="BB40" s="61">
        <v>1</v>
      </c>
      <c r="BC40" s="61"/>
      <c r="BD40" s="63"/>
      <c r="BE40" s="62"/>
      <c r="BF40" s="61"/>
      <c r="BG40" s="60"/>
      <c r="BH40" s="814">
        <f>SUM(AK41:AO41)</f>
        <v>4.2000000000000003E-2</v>
      </c>
      <c r="BI40" s="814">
        <f>SUM(AP41:BD41)</f>
        <v>4.2000000000000003E-2</v>
      </c>
      <c r="BJ40" s="814">
        <f>SUM(BH40+BI40)</f>
        <v>8.4000000000000005E-2</v>
      </c>
      <c r="BK40" s="815">
        <f t="shared" ref="BK40" si="43">AD40</f>
        <v>500</v>
      </c>
      <c r="BL40" s="817">
        <f>SUM(BH40*BK40)</f>
        <v>21</v>
      </c>
      <c r="BM40" s="817">
        <f>SUM(BI40*BK40)</f>
        <v>21</v>
      </c>
      <c r="BN40" s="817">
        <f>SUM(BL40:BM41)</f>
        <v>42</v>
      </c>
      <c r="BO40" s="925"/>
      <c r="BP40" s="926"/>
      <c r="BQ40" s="927"/>
      <c r="BR40" s="871"/>
      <c r="BS40" s="871"/>
      <c r="BT40" s="871"/>
      <c r="BU40" s="871"/>
      <c r="BV40" s="871"/>
      <c r="BW40" s="871"/>
      <c r="BX40" s="871"/>
      <c r="BY40" s="871"/>
      <c r="BZ40" s="871"/>
      <c r="CA40" s="871"/>
      <c r="CB40" s="871"/>
      <c r="CC40" s="871"/>
      <c r="CD40" s="871"/>
      <c r="CE40" s="871"/>
      <c r="CF40" s="871"/>
      <c r="CG40" s="871"/>
      <c r="CH40" s="871"/>
      <c r="CI40" s="871"/>
      <c r="CJ40" s="916"/>
    </row>
    <row r="41" spans="1:101" ht="18.75" customHeight="1" thickBot="1">
      <c r="A41" s="932"/>
      <c r="B41" s="813"/>
      <c r="C41" s="20" t="s">
        <v>34</v>
      </c>
      <c r="D41" s="76">
        <f t="shared" ref="D41:Z41" si="44">(D$19*D40)/1000</f>
        <v>0</v>
      </c>
      <c r="E41" s="76">
        <f t="shared" si="44"/>
        <v>0</v>
      </c>
      <c r="F41" s="76">
        <f t="shared" si="44"/>
        <v>2E-3</v>
      </c>
      <c r="G41" s="76">
        <f t="shared" si="44"/>
        <v>0</v>
      </c>
      <c r="H41" s="76">
        <f t="shared" si="44"/>
        <v>0</v>
      </c>
      <c r="I41" s="76">
        <f t="shared" si="44"/>
        <v>0</v>
      </c>
      <c r="J41" s="76">
        <f t="shared" si="44"/>
        <v>0</v>
      </c>
      <c r="K41" s="76">
        <f t="shared" si="44"/>
        <v>0</v>
      </c>
      <c r="L41" s="76">
        <f t="shared" si="44"/>
        <v>0</v>
      </c>
      <c r="M41" s="76">
        <f t="shared" si="44"/>
        <v>0</v>
      </c>
      <c r="N41" s="76">
        <f t="shared" si="44"/>
        <v>0</v>
      </c>
      <c r="O41" s="76">
        <f t="shared" si="44"/>
        <v>0</v>
      </c>
      <c r="P41" s="76">
        <f t="shared" si="44"/>
        <v>0</v>
      </c>
      <c r="Q41" s="76">
        <f t="shared" si="44"/>
        <v>0</v>
      </c>
      <c r="R41" s="76">
        <f t="shared" si="44"/>
        <v>0</v>
      </c>
      <c r="S41" s="76">
        <f t="shared" si="44"/>
        <v>0</v>
      </c>
      <c r="T41" s="76">
        <f t="shared" si="44"/>
        <v>0</v>
      </c>
      <c r="U41" s="76">
        <f t="shared" si="44"/>
        <v>2E-3</v>
      </c>
      <c r="V41" s="76">
        <f t="shared" si="44"/>
        <v>0</v>
      </c>
      <c r="W41" s="76">
        <f t="shared" si="44"/>
        <v>0</v>
      </c>
      <c r="X41" s="76">
        <f t="shared" si="44"/>
        <v>0</v>
      </c>
      <c r="Y41" s="76">
        <f t="shared" si="44"/>
        <v>0</v>
      </c>
      <c r="Z41" s="76">
        <f t="shared" si="44"/>
        <v>0</v>
      </c>
      <c r="AA41" s="814"/>
      <c r="AB41" s="814"/>
      <c r="AC41" s="814"/>
      <c r="AD41" s="816"/>
      <c r="AE41" s="818"/>
      <c r="AF41" s="818"/>
      <c r="AG41" s="818"/>
      <c r="AH41" s="932"/>
      <c r="AI41" s="813"/>
      <c r="AJ41" s="20" t="s">
        <v>34</v>
      </c>
      <c r="AK41" s="76">
        <f t="shared" ref="AK41:BG41" si="45">(AK$19*AK40)/1000</f>
        <v>0</v>
      </c>
      <c r="AL41" s="76">
        <f t="shared" si="45"/>
        <v>0</v>
      </c>
      <c r="AM41" s="76">
        <f t="shared" si="45"/>
        <v>4.2000000000000003E-2</v>
      </c>
      <c r="AN41" s="76">
        <f t="shared" si="45"/>
        <v>0</v>
      </c>
      <c r="AO41" s="76">
        <f t="shared" si="45"/>
        <v>0</v>
      </c>
      <c r="AP41" s="76">
        <f t="shared" si="45"/>
        <v>0</v>
      </c>
      <c r="AQ41" s="76">
        <f t="shared" si="45"/>
        <v>0</v>
      </c>
      <c r="AR41" s="76">
        <f t="shared" si="45"/>
        <v>0</v>
      </c>
      <c r="AS41" s="76">
        <f t="shared" si="45"/>
        <v>0</v>
      </c>
      <c r="AT41" s="76">
        <f t="shared" si="45"/>
        <v>0</v>
      </c>
      <c r="AU41" s="76">
        <f t="shared" si="45"/>
        <v>0</v>
      </c>
      <c r="AV41" s="76">
        <f t="shared" si="45"/>
        <v>0</v>
      </c>
      <c r="AW41" s="76">
        <f t="shared" si="45"/>
        <v>0</v>
      </c>
      <c r="AX41" s="76">
        <f t="shared" si="45"/>
        <v>0</v>
      </c>
      <c r="AY41" s="76">
        <f t="shared" si="45"/>
        <v>0</v>
      </c>
      <c r="AZ41" s="76">
        <f t="shared" si="45"/>
        <v>0</v>
      </c>
      <c r="BA41" s="76">
        <f t="shared" si="45"/>
        <v>0</v>
      </c>
      <c r="BB41" s="76">
        <f t="shared" si="45"/>
        <v>4.2000000000000003E-2</v>
      </c>
      <c r="BC41" s="76">
        <f t="shared" si="45"/>
        <v>0</v>
      </c>
      <c r="BD41" s="76">
        <f t="shared" si="45"/>
        <v>0</v>
      </c>
      <c r="BE41" s="76">
        <f t="shared" si="45"/>
        <v>0</v>
      </c>
      <c r="BF41" s="76">
        <f t="shared" si="45"/>
        <v>0</v>
      </c>
      <c r="BG41" s="76">
        <f t="shared" si="45"/>
        <v>0</v>
      </c>
      <c r="BH41" s="814"/>
      <c r="BI41" s="814"/>
      <c r="BJ41" s="814"/>
      <c r="BK41" s="816"/>
      <c r="BL41" s="818"/>
      <c r="BM41" s="818"/>
      <c r="BN41" s="818"/>
      <c r="BO41" s="922" t="str">
        <f t="shared" ref="BO41" si="46">A48</f>
        <v>сметана</v>
      </c>
      <c r="BP41" s="923"/>
      <c r="BQ41" s="924"/>
      <c r="BR41" s="871"/>
      <c r="BS41" s="871"/>
      <c r="BT41" s="871"/>
      <c r="BU41" s="871"/>
      <c r="BV41" s="871"/>
      <c r="BW41" s="871"/>
      <c r="BX41" s="871"/>
      <c r="BY41" s="871"/>
      <c r="BZ41" s="871">
        <v>0.4</v>
      </c>
      <c r="CA41" s="914"/>
      <c r="CB41" s="914">
        <f>M49+AT49</f>
        <v>0</v>
      </c>
      <c r="CC41" s="871"/>
      <c r="CD41" s="871"/>
      <c r="CE41" s="871"/>
      <c r="CF41" s="914"/>
      <c r="CG41" s="871"/>
      <c r="CH41" s="871">
        <v>0.4</v>
      </c>
      <c r="CI41" s="871"/>
      <c r="CJ41" s="915">
        <v>0.8</v>
      </c>
      <c r="CK41" s="16"/>
      <c r="CL41" s="16"/>
      <c r="CM41" s="16"/>
      <c r="CN41" s="16"/>
      <c r="CO41" s="16"/>
      <c r="CP41" s="16"/>
      <c r="CQ41" s="16"/>
      <c r="CR41" s="16"/>
      <c r="CS41" s="16"/>
    </row>
    <row r="42" spans="1:101" s="55" customFormat="1" ht="18.75" customHeight="1">
      <c r="A42" s="932" t="s">
        <v>395</v>
      </c>
      <c r="B42" s="813"/>
      <c r="C42" s="64" t="s">
        <v>35</v>
      </c>
      <c r="D42" s="62"/>
      <c r="E42" s="61">
        <v>0</v>
      </c>
      <c r="F42" s="61"/>
      <c r="G42" s="61"/>
      <c r="H42" s="63"/>
      <c r="I42" s="62"/>
      <c r="J42" s="63"/>
      <c r="K42" s="62">
        <v>6</v>
      </c>
      <c r="L42" s="61"/>
      <c r="M42" s="61"/>
      <c r="N42" s="61"/>
      <c r="O42" s="61">
        <v>0</v>
      </c>
      <c r="P42" s="61">
        <v>0</v>
      </c>
      <c r="Q42" s="61">
        <v>0</v>
      </c>
      <c r="R42" s="61"/>
      <c r="S42" s="63"/>
      <c r="T42" s="62"/>
      <c r="U42" s="61"/>
      <c r="V42" s="61"/>
      <c r="W42" s="63"/>
      <c r="X42" s="62"/>
      <c r="Y42" s="61"/>
      <c r="Z42" s="60"/>
      <c r="AA42" s="814">
        <f>SUM(D43:H43)</f>
        <v>0</v>
      </c>
      <c r="AB42" s="814">
        <f>SUM(I43:W43)</f>
        <v>0.10199999999999999</v>
      </c>
      <c r="AC42" s="814">
        <f>SUM(AA42+AB42)</f>
        <v>0.10199999999999999</v>
      </c>
      <c r="AD42" s="816">
        <v>37</v>
      </c>
      <c r="AE42" s="817">
        <f>SUM(AA42*AD42)</f>
        <v>0</v>
      </c>
      <c r="AF42" s="817">
        <f>SUM(AB42*AD42)</f>
        <v>3.77</v>
      </c>
      <c r="AG42" s="817">
        <f>SUM(AE42:AF43)</f>
        <v>3.77</v>
      </c>
      <c r="AH42" s="932" t="s">
        <v>395</v>
      </c>
      <c r="AI42" s="813"/>
      <c r="AJ42" s="64" t="s">
        <v>35</v>
      </c>
      <c r="AK42" s="62"/>
      <c r="AL42" s="61">
        <v>0</v>
      </c>
      <c r="AM42" s="61"/>
      <c r="AN42" s="61"/>
      <c r="AO42" s="63"/>
      <c r="AP42" s="62"/>
      <c r="AQ42" s="63"/>
      <c r="AR42" s="62">
        <v>9.4700000000000006</v>
      </c>
      <c r="AS42" s="61"/>
      <c r="AT42" s="61"/>
      <c r="AU42" s="61"/>
      <c r="AV42" s="61">
        <v>0</v>
      </c>
      <c r="AW42" s="61">
        <v>0</v>
      </c>
      <c r="AX42" s="61">
        <v>0</v>
      </c>
      <c r="AY42" s="61"/>
      <c r="AZ42" s="63"/>
      <c r="BA42" s="62"/>
      <c r="BB42" s="61"/>
      <c r="BC42" s="61"/>
      <c r="BD42" s="63"/>
      <c r="BE42" s="62"/>
      <c r="BF42" s="61"/>
      <c r="BG42" s="60"/>
      <c r="BH42" s="814">
        <f>SUM(AK43:AO43)</f>
        <v>0</v>
      </c>
      <c r="BI42" s="814">
        <f>SUM(AP43:BD43)</f>
        <v>0.39800000000000002</v>
      </c>
      <c r="BJ42" s="814">
        <f>SUM(BH42+BI42)</f>
        <v>0.39800000000000002</v>
      </c>
      <c r="BK42" s="815">
        <f t="shared" ref="BK42" si="47">AD42</f>
        <v>37</v>
      </c>
      <c r="BL42" s="817">
        <f>SUM(BH42*BK42)</f>
        <v>0</v>
      </c>
      <c r="BM42" s="817">
        <f>SUM(BI42*BK42)</f>
        <v>14.73</v>
      </c>
      <c r="BN42" s="817">
        <f>SUM(BL42:BM43)</f>
        <v>14.73</v>
      </c>
      <c r="BO42" s="925"/>
      <c r="BP42" s="926"/>
      <c r="BQ42" s="927"/>
      <c r="BR42" s="871"/>
      <c r="BS42" s="871"/>
      <c r="BT42" s="871"/>
      <c r="BU42" s="871"/>
      <c r="BV42" s="871"/>
      <c r="BW42" s="871"/>
      <c r="BX42" s="871"/>
      <c r="BY42" s="871"/>
      <c r="BZ42" s="871"/>
      <c r="CA42" s="871"/>
      <c r="CB42" s="871"/>
      <c r="CC42" s="871"/>
      <c r="CD42" s="871"/>
      <c r="CE42" s="871"/>
      <c r="CF42" s="871"/>
      <c r="CG42" s="871"/>
      <c r="CH42" s="871"/>
      <c r="CI42" s="871"/>
      <c r="CJ42" s="916"/>
    </row>
    <row r="43" spans="1:101" ht="18.75" customHeight="1" thickBot="1">
      <c r="A43" s="932"/>
      <c r="B43" s="813"/>
      <c r="C43" s="20" t="s">
        <v>34</v>
      </c>
      <c r="D43" s="76">
        <f t="shared" ref="D43:Z43" si="48">(D$19*D42)/1000</f>
        <v>0</v>
      </c>
      <c r="E43" s="76">
        <f t="shared" si="48"/>
        <v>0</v>
      </c>
      <c r="F43" s="76">
        <f t="shared" si="48"/>
        <v>0</v>
      </c>
      <c r="G43" s="76">
        <f t="shared" si="48"/>
        <v>0</v>
      </c>
      <c r="H43" s="76">
        <f t="shared" si="48"/>
        <v>0</v>
      </c>
      <c r="I43" s="76">
        <f t="shared" si="48"/>
        <v>0</v>
      </c>
      <c r="J43" s="76">
        <f t="shared" si="48"/>
        <v>0</v>
      </c>
      <c r="K43" s="76">
        <f t="shared" si="48"/>
        <v>0.10199999999999999</v>
      </c>
      <c r="L43" s="76">
        <f t="shared" si="48"/>
        <v>0</v>
      </c>
      <c r="M43" s="76">
        <f t="shared" si="48"/>
        <v>0</v>
      </c>
      <c r="N43" s="76">
        <f t="shared" si="48"/>
        <v>0</v>
      </c>
      <c r="O43" s="76">
        <f t="shared" si="48"/>
        <v>0</v>
      </c>
      <c r="P43" s="76">
        <f t="shared" si="48"/>
        <v>0</v>
      </c>
      <c r="Q43" s="76">
        <f t="shared" si="48"/>
        <v>0</v>
      </c>
      <c r="R43" s="76">
        <f t="shared" si="48"/>
        <v>0</v>
      </c>
      <c r="S43" s="76">
        <f t="shared" si="48"/>
        <v>0</v>
      </c>
      <c r="T43" s="76">
        <f t="shared" si="48"/>
        <v>0</v>
      </c>
      <c r="U43" s="76">
        <f t="shared" si="48"/>
        <v>0</v>
      </c>
      <c r="V43" s="76">
        <f t="shared" si="48"/>
        <v>0</v>
      </c>
      <c r="W43" s="76">
        <f t="shared" si="48"/>
        <v>0</v>
      </c>
      <c r="X43" s="76">
        <f t="shared" si="48"/>
        <v>0</v>
      </c>
      <c r="Y43" s="76">
        <f t="shared" si="48"/>
        <v>0</v>
      </c>
      <c r="Z43" s="76">
        <f t="shared" si="48"/>
        <v>0</v>
      </c>
      <c r="AA43" s="814"/>
      <c r="AB43" s="814"/>
      <c r="AC43" s="814"/>
      <c r="AD43" s="816"/>
      <c r="AE43" s="818"/>
      <c r="AF43" s="818"/>
      <c r="AG43" s="818"/>
      <c r="AH43" s="932"/>
      <c r="AI43" s="813"/>
      <c r="AJ43" s="20" t="s">
        <v>34</v>
      </c>
      <c r="AK43" s="76">
        <f t="shared" ref="AK43:BG43" si="49">(AK$19*AK42)/1000</f>
        <v>0</v>
      </c>
      <c r="AL43" s="76">
        <f t="shared" si="49"/>
        <v>0</v>
      </c>
      <c r="AM43" s="76">
        <f t="shared" si="49"/>
        <v>0</v>
      </c>
      <c r="AN43" s="76">
        <f t="shared" si="49"/>
        <v>0</v>
      </c>
      <c r="AO43" s="76">
        <f t="shared" si="49"/>
        <v>0</v>
      </c>
      <c r="AP43" s="76">
        <f t="shared" si="49"/>
        <v>0</v>
      </c>
      <c r="AQ43" s="76">
        <f t="shared" si="49"/>
        <v>0</v>
      </c>
      <c r="AR43" s="76">
        <f t="shared" si="49"/>
        <v>0.39800000000000002</v>
      </c>
      <c r="AS43" s="76">
        <f t="shared" si="49"/>
        <v>0</v>
      </c>
      <c r="AT43" s="76">
        <f t="shared" si="49"/>
        <v>0</v>
      </c>
      <c r="AU43" s="76">
        <f t="shared" si="49"/>
        <v>0</v>
      </c>
      <c r="AV43" s="76">
        <f t="shared" si="49"/>
        <v>0</v>
      </c>
      <c r="AW43" s="76">
        <f t="shared" si="49"/>
        <v>0</v>
      </c>
      <c r="AX43" s="76">
        <f t="shared" si="49"/>
        <v>0</v>
      </c>
      <c r="AY43" s="76">
        <f t="shared" si="49"/>
        <v>0</v>
      </c>
      <c r="AZ43" s="76">
        <f t="shared" si="49"/>
        <v>0</v>
      </c>
      <c r="BA43" s="76">
        <f t="shared" si="49"/>
        <v>0</v>
      </c>
      <c r="BB43" s="76">
        <f t="shared" si="49"/>
        <v>0</v>
      </c>
      <c r="BC43" s="76">
        <f t="shared" si="49"/>
        <v>0</v>
      </c>
      <c r="BD43" s="76">
        <f t="shared" si="49"/>
        <v>0</v>
      </c>
      <c r="BE43" s="76">
        <f t="shared" si="49"/>
        <v>0</v>
      </c>
      <c r="BF43" s="76">
        <f t="shared" si="49"/>
        <v>0</v>
      </c>
      <c r="BG43" s="76">
        <f t="shared" si="49"/>
        <v>0</v>
      </c>
      <c r="BH43" s="814"/>
      <c r="BI43" s="814"/>
      <c r="BJ43" s="814"/>
      <c r="BK43" s="816"/>
      <c r="BL43" s="818"/>
      <c r="BM43" s="818"/>
      <c r="BN43" s="818"/>
      <c r="BO43" s="922" t="str">
        <f t="shared" ref="BO43" si="50">A50</f>
        <v>мука пшеничная</v>
      </c>
      <c r="BP43" s="923"/>
      <c r="BQ43" s="924"/>
      <c r="BR43" s="914">
        <f>D51+AK51</f>
        <v>0</v>
      </c>
      <c r="BS43" s="871"/>
      <c r="BT43" s="871"/>
      <c r="BU43" s="871"/>
      <c r="BV43" s="871"/>
      <c r="BW43" s="871"/>
      <c r="BX43" s="871"/>
      <c r="BY43" s="871"/>
      <c r="BZ43" s="871"/>
      <c r="CA43" s="871">
        <v>0.35199999999999998</v>
      </c>
      <c r="CB43" s="871"/>
      <c r="CC43" s="871">
        <v>0.99</v>
      </c>
      <c r="CD43" s="871"/>
      <c r="CE43" s="871"/>
      <c r="CF43" s="871"/>
      <c r="CG43" s="871">
        <v>0.64900000000000002</v>
      </c>
      <c r="CH43" s="940"/>
      <c r="CI43" s="871"/>
      <c r="CJ43" s="915">
        <v>1.1000000000000001</v>
      </c>
    </row>
    <row r="44" spans="1:101" s="55" customFormat="1" ht="18.75" customHeight="1">
      <c r="A44" s="932" t="s">
        <v>13</v>
      </c>
      <c r="B44" s="813"/>
      <c r="C44" s="64" t="s">
        <v>35</v>
      </c>
      <c r="D44" s="62"/>
      <c r="E44" s="61">
        <v>0</v>
      </c>
      <c r="F44" s="61"/>
      <c r="G44" s="61"/>
      <c r="H44" s="63"/>
      <c r="I44" s="62"/>
      <c r="J44" s="63"/>
      <c r="K44" s="62"/>
      <c r="L44" s="61"/>
      <c r="M44" s="61"/>
      <c r="N44" s="61"/>
      <c r="O44" s="61">
        <v>11.2</v>
      </c>
      <c r="P44" s="61">
        <v>0</v>
      </c>
      <c r="Q44" s="61">
        <v>0</v>
      </c>
      <c r="R44" s="61"/>
      <c r="S44" s="63"/>
      <c r="T44" s="62"/>
      <c r="U44" s="61"/>
      <c r="V44" s="61"/>
      <c r="W44" s="63"/>
      <c r="X44" s="62"/>
      <c r="Y44" s="61"/>
      <c r="Z44" s="60"/>
      <c r="AA44" s="814">
        <f>SUM(D45:H45)</f>
        <v>0</v>
      </c>
      <c r="AB44" s="814">
        <f>SUM(I45:W45)</f>
        <v>0.19</v>
      </c>
      <c r="AC44" s="814">
        <f>SUM(AA44+AB44)</f>
        <v>0.19</v>
      </c>
      <c r="AD44" s="816">
        <v>80</v>
      </c>
      <c r="AE44" s="817">
        <f>SUM(AA44*AD44)</f>
        <v>0</v>
      </c>
      <c r="AF44" s="817">
        <f>SUM(AB44*AD44)</f>
        <v>15.2</v>
      </c>
      <c r="AG44" s="817">
        <f>SUM(AE44:AF45)</f>
        <v>15.2</v>
      </c>
      <c r="AH44" s="932" t="s">
        <v>13</v>
      </c>
      <c r="AI44" s="813"/>
      <c r="AJ44" s="64" t="s">
        <v>35</v>
      </c>
      <c r="AK44" s="62"/>
      <c r="AL44" s="61">
        <v>0</v>
      </c>
      <c r="AM44" s="61"/>
      <c r="AN44" s="61"/>
      <c r="AO44" s="63"/>
      <c r="AP44" s="62"/>
      <c r="AQ44" s="63"/>
      <c r="AR44" s="62"/>
      <c r="AS44" s="61"/>
      <c r="AT44" s="61"/>
      <c r="AU44" s="61"/>
      <c r="AV44" s="61">
        <v>14.52</v>
      </c>
      <c r="AW44" s="61">
        <v>0</v>
      </c>
      <c r="AX44" s="61">
        <v>0</v>
      </c>
      <c r="AY44" s="61"/>
      <c r="AZ44" s="63"/>
      <c r="BA44" s="62"/>
      <c r="BB44" s="61"/>
      <c r="BC44" s="61"/>
      <c r="BD44" s="63"/>
      <c r="BE44" s="62"/>
      <c r="BF44" s="61"/>
      <c r="BG44" s="60"/>
      <c r="BH44" s="814">
        <f>SUM(AK45:AO45)</f>
        <v>0</v>
      </c>
      <c r="BI44" s="814">
        <f>SUM(AP45:BD45)</f>
        <v>0.61</v>
      </c>
      <c r="BJ44" s="814">
        <f>SUM(BH44+BI44)</f>
        <v>0.61</v>
      </c>
      <c r="BK44" s="815">
        <f t="shared" ref="BK44" si="51">AD44</f>
        <v>80</v>
      </c>
      <c r="BL44" s="817">
        <f>SUM(BH44*BK44)</f>
        <v>0</v>
      </c>
      <c r="BM44" s="817">
        <f>SUM(BI44*BK44)</f>
        <v>48.8</v>
      </c>
      <c r="BN44" s="817">
        <f>SUM(BL44:BM45)</f>
        <v>48.8</v>
      </c>
      <c r="BO44" s="925"/>
      <c r="BP44" s="926"/>
      <c r="BQ44" s="927"/>
      <c r="BR44" s="871"/>
      <c r="BS44" s="871"/>
      <c r="BT44" s="871"/>
      <c r="BU44" s="871"/>
      <c r="BV44" s="871"/>
      <c r="BW44" s="871"/>
      <c r="BX44" s="871"/>
      <c r="BY44" s="871"/>
      <c r="BZ44" s="871"/>
      <c r="CA44" s="871"/>
      <c r="CB44" s="871"/>
      <c r="CC44" s="871"/>
      <c r="CD44" s="871"/>
      <c r="CE44" s="871"/>
      <c r="CF44" s="871"/>
      <c r="CG44" s="871"/>
      <c r="CH44" s="871"/>
      <c r="CI44" s="871"/>
      <c r="CJ44" s="916"/>
    </row>
    <row r="45" spans="1:101" ht="18.75" customHeight="1" thickBot="1">
      <c r="A45" s="942"/>
      <c r="B45" s="943"/>
      <c r="C45" s="467" t="s">
        <v>34</v>
      </c>
      <c r="D45" s="278">
        <f t="shared" ref="D45:Z45" si="52">(D$19*D44)/1000</f>
        <v>0</v>
      </c>
      <c r="E45" s="278">
        <f t="shared" si="52"/>
        <v>0</v>
      </c>
      <c r="F45" s="278">
        <f t="shared" si="52"/>
        <v>0</v>
      </c>
      <c r="G45" s="278">
        <f t="shared" si="52"/>
        <v>0</v>
      </c>
      <c r="H45" s="278">
        <f t="shared" si="52"/>
        <v>0</v>
      </c>
      <c r="I45" s="278">
        <f t="shared" si="52"/>
        <v>0</v>
      </c>
      <c r="J45" s="278">
        <f t="shared" si="52"/>
        <v>0</v>
      </c>
      <c r="K45" s="278">
        <f t="shared" si="52"/>
        <v>0</v>
      </c>
      <c r="L45" s="278">
        <f t="shared" si="52"/>
        <v>0</v>
      </c>
      <c r="M45" s="278">
        <f t="shared" si="52"/>
        <v>0</v>
      </c>
      <c r="N45" s="278">
        <f t="shared" si="52"/>
        <v>0</v>
      </c>
      <c r="O45" s="278">
        <f t="shared" si="52"/>
        <v>0.19</v>
      </c>
      <c r="P45" s="278">
        <f t="shared" si="52"/>
        <v>0</v>
      </c>
      <c r="Q45" s="278">
        <f t="shared" si="52"/>
        <v>0</v>
      </c>
      <c r="R45" s="278">
        <f t="shared" si="52"/>
        <v>0</v>
      </c>
      <c r="S45" s="278">
        <f t="shared" si="52"/>
        <v>0</v>
      </c>
      <c r="T45" s="278">
        <f t="shared" si="52"/>
        <v>0</v>
      </c>
      <c r="U45" s="278">
        <f t="shared" si="52"/>
        <v>0</v>
      </c>
      <c r="V45" s="278">
        <f t="shared" si="52"/>
        <v>0</v>
      </c>
      <c r="W45" s="278">
        <f t="shared" si="52"/>
        <v>0</v>
      </c>
      <c r="X45" s="278">
        <f t="shared" si="52"/>
        <v>0</v>
      </c>
      <c r="Y45" s="278">
        <f t="shared" si="52"/>
        <v>0</v>
      </c>
      <c r="Z45" s="278">
        <f t="shared" si="52"/>
        <v>0</v>
      </c>
      <c r="AA45" s="814"/>
      <c r="AB45" s="814"/>
      <c r="AC45" s="814"/>
      <c r="AD45" s="945"/>
      <c r="AE45" s="818"/>
      <c r="AF45" s="818"/>
      <c r="AG45" s="818"/>
      <c r="AH45" s="942"/>
      <c r="AI45" s="943"/>
      <c r="AJ45" s="467" t="s">
        <v>34</v>
      </c>
      <c r="AK45" s="278">
        <f t="shared" ref="AK45:BG45" si="53">(AK$19*AK44)/1000</f>
        <v>0</v>
      </c>
      <c r="AL45" s="278">
        <f t="shared" si="53"/>
        <v>0</v>
      </c>
      <c r="AM45" s="278">
        <f t="shared" si="53"/>
        <v>0</v>
      </c>
      <c r="AN45" s="278">
        <f t="shared" si="53"/>
        <v>0</v>
      </c>
      <c r="AO45" s="278">
        <f t="shared" si="53"/>
        <v>0</v>
      </c>
      <c r="AP45" s="278">
        <f t="shared" si="53"/>
        <v>0</v>
      </c>
      <c r="AQ45" s="278">
        <f t="shared" si="53"/>
        <v>0</v>
      </c>
      <c r="AR45" s="278">
        <f t="shared" si="53"/>
        <v>0</v>
      </c>
      <c r="AS45" s="278">
        <f t="shared" si="53"/>
        <v>0</v>
      </c>
      <c r="AT45" s="278">
        <f t="shared" si="53"/>
        <v>0</v>
      </c>
      <c r="AU45" s="278">
        <f t="shared" si="53"/>
        <v>0</v>
      </c>
      <c r="AV45" s="278">
        <f t="shared" si="53"/>
        <v>0.61</v>
      </c>
      <c r="AW45" s="278">
        <f t="shared" si="53"/>
        <v>0</v>
      </c>
      <c r="AX45" s="278">
        <f t="shared" si="53"/>
        <v>0</v>
      </c>
      <c r="AY45" s="278">
        <f t="shared" si="53"/>
        <v>0</v>
      </c>
      <c r="AZ45" s="278">
        <f t="shared" si="53"/>
        <v>0</v>
      </c>
      <c r="BA45" s="278">
        <f t="shared" si="53"/>
        <v>0</v>
      </c>
      <c r="BB45" s="278">
        <f t="shared" si="53"/>
        <v>0</v>
      </c>
      <c r="BC45" s="278">
        <f t="shared" si="53"/>
        <v>0</v>
      </c>
      <c r="BD45" s="278">
        <f t="shared" si="53"/>
        <v>0</v>
      </c>
      <c r="BE45" s="278">
        <f t="shared" si="53"/>
        <v>0</v>
      </c>
      <c r="BF45" s="278">
        <f t="shared" si="53"/>
        <v>0</v>
      </c>
      <c r="BG45" s="278">
        <f t="shared" si="53"/>
        <v>0</v>
      </c>
      <c r="BH45" s="814"/>
      <c r="BI45" s="814"/>
      <c r="BJ45" s="814"/>
      <c r="BK45" s="816"/>
      <c r="BL45" s="818"/>
      <c r="BM45" s="818"/>
      <c r="BN45" s="818"/>
      <c r="BO45" s="922" t="str">
        <f t="shared" ref="BO45" si="54">A52</f>
        <v>геркулес</v>
      </c>
      <c r="BP45" s="923"/>
      <c r="BQ45" s="924"/>
      <c r="BR45" s="871">
        <v>1.8</v>
      </c>
      <c r="BS45" s="871"/>
      <c r="BT45" s="871"/>
      <c r="BU45" s="871"/>
      <c r="BV45" s="871"/>
      <c r="BW45" s="871"/>
      <c r="BX45" s="871"/>
      <c r="BY45" s="871"/>
      <c r="BZ45" s="914">
        <f>K53+AR53</f>
        <v>0</v>
      </c>
      <c r="CA45" s="871"/>
      <c r="CB45" s="914"/>
      <c r="CC45" s="914">
        <f>N53+AU53</f>
        <v>0</v>
      </c>
      <c r="CD45" s="871"/>
      <c r="CE45" s="871"/>
      <c r="CF45" s="871"/>
      <c r="CG45" s="871"/>
      <c r="CH45" s="940"/>
      <c r="CI45" s="871"/>
      <c r="CJ45" s="915">
        <v>1.8</v>
      </c>
    </row>
    <row r="46" spans="1:101" s="75" customFormat="1" ht="18.75" customHeight="1">
      <c r="A46" s="932" t="s">
        <v>26</v>
      </c>
      <c r="B46" s="813"/>
      <c r="C46" s="64" t="s">
        <v>35</v>
      </c>
      <c r="D46" s="62"/>
      <c r="E46" s="61">
        <v>0</v>
      </c>
      <c r="F46" s="61"/>
      <c r="G46" s="61"/>
      <c r="H46" s="63"/>
      <c r="I46" s="62"/>
      <c r="J46" s="63"/>
      <c r="K46" s="62"/>
      <c r="L46" s="61"/>
      <c r="M46" s="61">
        <v>27.2</v>
      </c>
      <c r="N46" s="61"/>
      <c r="O46" s="61">
        <v>0</v>
      </c>
      <c r="P46" s="61">
        <v>0</v>
      </c>
      <c r="Q46" s="61">
        <v>0</v>
      </c>
      <c r="R46" s="61"/>
      <c r="S46" s="63"/>
      <c r="T46" s="62"/>
      <c r="U46" s="61"/>
      <c r="V46" s="61"/>
      <c r="W46" s="63"/>
      <c r="X46" s="62"/>
      <c r="Y46" s="61"/>
      <c r="Z46" s="60"/>
      <c r="AA46" s="814">
        <f>SUM(D47:H47)</f>
        <v>0</v>
      </c>
      <c r="AB46" s="814">
        <f>SUM(I47:W47)</f>
        <v>0.46200000000000002</v>
      </c>
      <c r="AC46" s="814">
        <f>SUM(AA46+AB46)</f>
        <v>0.46200000000000002</v>
      </c>
      <c r="AD46" s="816">
        <v>37</v>
      </c>
      <c r="AE46" s="817">
        <f>SUM(AA46*AD46)</f>
        <v>0</v>
      </c>
      <c r="AF46" s="817">
        <f>SUM(AB46*AD46)</f>
        <v>17.09</v>
      </c>
      <c r="AG46" s="817">
        <f>SUM(AE46:AF47)</f>
        <v>17.09</v>
      </c>
      <c r="AH46" s="932" t="s">
        <v>26</v>
      </c>
      <c r="AI46" s="813"/>
      <c r="AJ46" s="64" t="s">
        <v>35</v>
      </c>
      <c r="AK46" s="62"/>
      <c r="AL46" s="61">
        <v>0</v>
      </c>
      <c r="AM46" s="61"/>
      <c r="AN46" s="61"/>
      <c r="AO46" s="63"/>
      <c r="AP46" s="62"/>
      <c r="AQ46" s="63"/>
      <c r="AR46" s="62"/>
      <c r="AS46" s="61"/>
      <c r="AT46" s="61">
        <v>34.229999999999997</v>
      </c>
      <c r="AU46" s="61"/>
      <c r="AV46" s="61">
        <v>0</v>
      </c>
      <c r="AW46" s="61">
        <v>0</v>
      </c>
      <c r="AX46" s="61">
        <v>0</v>
      </c>
      <c r="AY46" s="61"/>
      <c r="AZ46" s="63"/>
      <c r="BA46" s="62"/>
      <c r="BB46" s="61"/>
      <c r="BC46" s="61"/>
      <c r="BD46" s="63"/>
      <c r="BE46" s="62"/>
      <c r="BF46" s="61"/>
      <c r="BG46" s="60"/>
      <c r="BH46" s="814">
        <f>SUM(AK47:AO47)</f>
        <v>0</v>
      </c>
      <c r="BI46" s="814">
        <f>SUM(AP47:BD47)</f>
        <v>1.4379999999999999</v>
      </c>
      <c r="BJ46" s="814">
        <f>SUM(BH46+BI46)</f>
        <v>1.4379999999999999</v>
      </c>
      <c r="BK46" s="815">
        <f t="shared" ref="BK46" si="55">AD46</f>
        <v>37</v>
      </c>
      <c r="BL46" s="817">
        <f>SUM(BH46*BK46)</f>
        <v>0</v>
      </c>
      <c r="BM46" s="817">
        <f>SUM(BI46*BK46)</f>
        <v>53.21</v>
      </c>
      <c r="BN46" s="817">
        <f>SUM(BL46:BM47)</f>
        <v>53.21</v>
      </c>
      <c r="BO46" s="925"/>
      <c r="BP46" s="926"/>
      <c r="BQ46" s="927"/>
      <c r="BR46" s="871"/>
      <c r="BS46" s="871"/>
      <c r="BT46" s="871"/>
      <c r="BU46" s="871"/>
      <c r="BV46" s="871"/>
      <c r="BW46" s="871"/>
      <c r="BX46" s="871"/>
      <c r="BY46" s="871"/>
      <c r="BZ46" s="871"/>
      <c r="CA46" s="871"/>
      <c r="CB46" s="871"/>
      <c r="CC46" s="871"/>
      <c r="CD46" s="871"/>
      <c r="CE46" s="871"/>
      <c r="CF46" s="871"/>
      <c r="CG46" s="871"/>
      <c r="CH46" s="871"/>
      <c r="CI46" s="871"/>
      <c r="CJ46" s="916"/>
      <c r="CK46" s="55"/>
      <c r="CL46" s="55"/>
      <c r="CM46" s="55"/>
      <c r="CN46" s="55"/>
      <c r="CO46" s="55"/>
      <c r="CP46" s="55"/>
      <c r="CQ46" s="55"/>
      <c r="CR46" s="55"/>
      <c r="CS46" s="55"/>
      <c r="CT46" s="55"/>
      <c r="CU46" s="55"/>
      <c r="CV46" s="55"/>
      <c r="CW46" s="55"/>
    </row>
    <row r="47" spans="1:101" s="69" customFormat="1" ht="18.75" customHeight="1" thickBot="1">
      <c r="A47" s="932"/>
      <c r="B47" s="813"/>
      <c r="C47" s="20" t="s">
        <v>34</v>
      </c>
      <c r="D47" s="76">
        <f t="shared" ref="D47:Z47" si="56">(D$19*D46)/1000</f>
        <v>0</v>
      </c>
      <c r="E47" s="76">
        <f t="shared" si="56"/>
        <v>0</v>
      </c>
      <c r="F47" s="76">
        <f t="shared" si="56"/>
        <v>0</v>
      </c>
      <c r="G47" s="76">
        <f t="shared" si="56"/>
        <v>0</v>
      </c>
      <c r="H47" s="76">
        <f t="shared" si="56"/>
        <v>0</v>
      </c>
      <c r="I47" s="76">
        <f t="shared" si="56"/>
        <v>0</v>
      </c>
      <c r="J47" s="76">
        <f t="shared" si="56"/>
        <v>0</v>
      </c>
      <c r="K47" s="76">
        <f t="shared" si="56"/>
        <v>0</v>
      </c>
      <c r="L47" s="76">
        <f t="shared" si="56"/>
        <v>0</v>
      </c>
      <c r="M47" s="76">
        <f t="shared" si="56"/>
        <v>0.46200000000000002</v>
      </c>
      <c r="N47" s="76">
        <f t="shared" si="56"/>
        <v>0</v>
      </c>
      <c r="O47" s="76">
        <f t="shared" si="56"/>
        <v>0</v>
      </c>
      <c r="P47" s="76">
        <f t="shared" si="56"/>
        <v>0</v>
      </c>
      <c r="Q47" s="76">
        <f t="shared" si="56"/>
        <v>0</v>
      </c>
      <c r="R47" s="76">
        <f t="shared" si="56"/>
        <v>0</v>
      </c>
      <c r="S47" s="76">
        <f t="shared" si="56"/>
        <v>0</v>
      </c>
      <c r="T47" s="76">
        <f t="shared" si="56"/>
        <v>0</v>
      </c>
      <c r="U47" s="76">
        <f t="shared" si="56"/>
        <v>0</v>
      </c>
      <c r="V47" s="76">
        <f t="shared" si="56"/>
        <v>0</v>
      </c>
      <c r="W47" s="76">
        <f t="shared" si="56"/>
        <v>0</v>
      </c>
      <c r="X47" s="76">
        <f t="shared" si="56"/>
        <v>0</v>
      </c>
      <c r="Y47" s="76">
        <f t="shared" si="56"/>
        <v>0</v>
      </c>
      <c r="Z47" s="76">
        <f t="shared" si="56"/>
        <v>0</v>
      </c>
      <c r="AA47" s="814"/>
      <c r="AB47" s="814"/>
      <c r="AC47" s="814"/>
      <c r="AD47" s="816"/>
      <c r="AE47" s="818"/>
      <c r="AF47" s="818"/>
      <c r="AG47" s="818"/>
      <c r="AH47" s="932"/>
      <c r="AI47" s="813"/>
      <c r="AJ47" s="20" t="s">
        <v>34</v>
      </c>
      <c r="AK47" s="76">
        <f t="shared" ref="AK47:BG47" si="57">(AK$19*AK46)/1000</f>
        <v>0</v>
      </c>
      <c r="AL47" s="76">
        <f t="shared" si="57"/>
        <v>0</v>
      </c>
      <c r="AM47" s="76">
        <f t="shared" si="57"/>
        <v>0</v>
      </c>
      <c r="AN47" s="76">
        <f t="shared" si="57"/>
        <v>0</v>
      </c>
      <c r="AO47" s="76">
        <f t="shared" si="57"/>
        <v>0</v>
      </c>
      <c r="AP47" s="76">
        <f t="shared" si="57"/>
        <v>0</v>
      </c>
      <c r="AQ47" s="76">
        <f t="shared" si="57"/>
        <v>0</v>
      </c>
      <c r="AR47" s="76">
        <f t="shared" si="57"/>
        <v>0</v>
      </c>
      <c r="AS47" s="76">
        <f t="shared" si="57"/>
        <v>0</v>
      </c>
      <c r="AT47" s="76">
        <f t="shared" si="57"/>
        <v>1.4379999999999999</v>
      </c>
      <c r="AU47" s="76">
        <f t="shared" si="57"/>
        <v>0</v>
      </c>
      <c r="AV47" s="76">
        <f t="shared" si="57"/>
        <v>0</v>
      </c>
      <c r="AW47" s="76">
        <f t="shared" si="57"/>
        <v>0</v>
      </c>
      <c r="AX47" s="76">
        <f t="shared" si="57"/>
        <v>0</v>
      </c>
      <c r="AY47" s="76">
        <f t="shared" si="57"/>
        <v>0</v>
      </c>
      <c r="AZ47" s="76">
        <f t="shared" si="57"/>
        <v>0</v>
      </c>
      <c r="BA47" s="76">
        <f t="shared" si="57"/>
        <v>0</v>
      </c>
      <c r="BB47" s="76">
        <f t="shared" si="57"/>
        <v>0</v>
      </c>
      <c r="BC47" s="76">
        <f t="shared" si="57"/>
        <v>0</v>
      </c>
      <c r="BD47" s="76">
        <f t="shared" si="57"/>
        <v>0</v>
      </c>
      <c r="BE47" s="76">
        <f t="shared" si="57"/>
        <v>0</v>
      </c>
      <c r="BF47" s="76">
        <f t="shared" si="57"/>
        <v>0</v>
      </c>
      <c r="BG47" s="76">
        <f t="shared" si="57"/>
        <v>0</v>
      </c>
      <c r="BH47" s="814"/>
      <c r="BI47" s="814"/>
      <c r="BJ47" s="814"/>
      <c r="BK47" s="816"/>
      <c r="BL47" s="818"/>
      <c r="BM47" s="818"/>
      <c r="BN47" s="818"/>
      <c r="BO47" s="922" t="str">
        <f t="shared" ref="BO47" si="58">A54</f>
        <v>яйцо</v>
      </c>
      <c r="BP47" s="923"/>
      <c r="BQ47" s="924"/>
      <c r="BR47" s="940">
        <f>D55+AK55</f>
        <v>0</v>
      </c>
      <c r="BS47" s="871"/>
      <c r="BT47" s="871"/>
      <c r="BU47" s="871"/>
      <c r="BV47" s="871"/>
      <c r="BW47" s="871"/>
      <c r="BX47" s="871"/>
      <c r="BY47" s="871"/>
      <c r="BZ47" s="914"/>
      <c r="CA47" s="914"/>
      <c r="CB47" s="871"/>
      <c r="CC47" s="871"/>
      <c r="CD47" s="871"/>
      <c r="CE47" s="871"/>
      <c r="CF47" s="871"/>
      <c r="CG47" s="871"/>
      <c r="CH47" s="871">
        <v>8</v>
      </c>
      <c r="CI47" s="871"/>
      <c r="CJ47" s="915">
        <v>8</v>
      </c>
      <c r="CK47" s="3"/>
      <c r="CL47" s="3"/>
      <c r="CM47" s="3"/>
      <c r="CN47" s="3"/>
      <c r="CO47" s="3"/>
      <c r="CP47" s="3"/>
      <c r="CQ47" s="3"/>
      <c r="CR47" s="3"/>
      <c r="CS47" s="3"/>
      <c r="CT47" s="3"/>
      <c r="CU47" s="3"/>
      <c r="CV47" s="3"/>
      <c r="CW47" s="3"/>
    </row>
    <row r="48" spans="1:101" s="75" customFormat="1" ht="18.75" customHeight="1">
      <c r="A48" s="932" t="s">
        <v>24</v>
      </c>
      <c r="B48" s="813"/>
      <c r="C48" s="64" t="s">
        <v>35</v>
      </c>
      <c r="D48" s="62"/>
      <c r="E48" s="61">
        <v>0</v>
      </c>
      <c r="F48" s="61"/>
      <c r="G48" s="61"/>
      <c r="H48" s="63"/>
      <c r="I48" s="62"/>
      <c r="J48" s="63"/>
      <c r="K48" s="62">
        <v>5</v>
      </c>
      <c r="L48" s="61"/>
      <c r="M48" s="61"/>
      <c r="N48" s="61"/>
      <c r="O48" s="61">
        <v>0</v>
      </c>
      <c r="P48" s="61">
        <v>0</v>
      </c>
      <c r="Q48" s="61">
        <v>0</v>
      </c>
      <c r="R48" s="61"/>
      <c r="S48" s="63"/>
      <c r="T48" s="62">
        <v>8</v>
      </c>
      <c r="U48" s="61"/>
      <c r="V48" s="61"/>
      <c r="W48" s="63"/>
      <c r="X48" s="62"/>
      <c r="Y48" s="61"/>
      <c r="Z48" s="60"/>
      <c r="AA48" s="814">
        <f>SUM(D49:H49)</f>
        <v>0</v>
      </c>
      <c r="AB48" s="814">
        <f>SUM(I49:W49)</f>
        <v>0.221</v>
      </c>
      <c r="AC48" s="814">
        <f>SUM(AA48+AB48)</f>
        <v>0.221</v>
      </c>
      <c r="AD48" s="816">
        <v>162.5</v>
      </c>
      <c r="AE48" s="817">
        <f>SUM(AA48*AD48)</f>
        <v>0</v>
      </c>
      <c r="AF48" s="817">
        <f>SUM(AB48*AD48)</f>
        <v>35.909999999999997</v>
      </c>
      <c r="AG48" s="817">
        <f>SUM(AE48:AF49)</f>
        <v>35.909999999999997</v>
      </c>
      <c r="AH48" s="932" t="s">
        <v>24</v>
      </c>
      <c r="AI48" s="813"/>
      <c r="AJ48" s="64" t="s">
        <v>35</v>
      </c>
      <c r="AK48" s="62"/>
      <c r="AL48" s="61">
        <v>0</v>
      </c>
      <c r="AM48" s="61"/>
      <c r="AN48" s="61"/>
      <c r="AO48" s="63"/>
      <c r="AP48" s="62"/>
      <c r="AQ48" s="63"/>
      <c r="AR48" s="62">
        <v>7.5</v>
      </c>
      <c r="AS48" s="61"/>
      <c r="AT48" s="61"/>
      <c r="AU48" s="61"/>
      <c r="AV48" s="61">
        <v>0</v>
      </c>
      <c r="AW48" s="61">
        <v>0</v>
      </c>
      <c r="AX48" s="61">
        <v>0</v>
      </c>
      <c r="AY48" s="61"/>
      <c r="AZ48" s="63"/>
      <c r="BA48" s="62">
        <v>6.28</v>
      </c>
      <c r="BB48" s="61"/>
      <c r="BC48" s="61"/>
      <c r="BD48" s="63"/>
      <c r="BE48" s="62"/>
      <c r="BF48" s="61"/>
      <c r="BG48" s="60"/>
      <c r="BH48" s="814">
        <f>SUM(AK49:AO49)</f>
        <v>0</v>
      </c>
      <c r="BI48" s="814">
        <f>SUM(AP49:BD49)</f>
        <v>0.57899999999999996</v>
      </c>
      <c r="BJ48" s="814">
        <f>SUM(BH48+BI48)</f>
        <v>0.57899999999999996</v>
      </c>
      <c r="BK48" s="815">
        <f t="shared" ref="BK48" si="59">AD48</f>
        <v>162.5</v>
      </c>
      <c r="BL48" s="817">
        <f>SUM(BH48*BK48)</f>
        <v>0</v>
      </c>
      <c r="BM48" s="817">
        <f>SUM(BI48*BK48)</f>
        <v>94.09</v>
      </c>
      <c r="BN48" s="817">
        <f>SUM(BL48:BM49)</f>
        <v>94.09</v>
      </c>
      <c r="BO48" s="925"/>
      <c r="BP48" s="926"/>
      <c r="BQ48" s="927"/>
      <c r="BR48" s="871"/>
      <c r="BS48" s="871"/>
      <c r="BT48" s="871"/>
      <c r="BU48" s="871"/>
      <c r="BV48" s="871"/>
      <c r="BW48" s="871"/>
      <c r="BX48" s="871"/>
      <c r="BY48" s="871"/>
      <c r="BZ48" s="871"/>
      <c r="CA48" s="871"/>
      <c r="CB48" s="871"/>
      <c r="CC48" s="871"/>
      <c r="CD48" s="871"/>
      <c r="CE48" s="871"/>
      <c r="CF48" s="871"/>
      <c r="CG48" s="871"/>
      <c r="CH48" s="871"/>
      <c r="CI48" s="871"/>
      <c r="CJ48" s="916"/>
      <c r="CK48" s="55"/>
      <c r="CL48" s="55"/>
      <c r="CM48" s="55"/>
      <c r="CN48" s="55"/>
      <c r="CO48" s="55"/>
      <c r="CP48" s="55"/>
      <c r="CQ48" s="55"/>
      <c r="CR48" s="55"/>
      <c r="CS48" s="55"/>
      <c r="CT48" s="55"/>
      <c r="CU48" s="55"/>
      <c r="CV48" s="55"/>
      <c r="CW48" s="55"/>
    </row>
    <row r="49" spans="1:101" s="69" customFormat="1" ht="18.75" customHeight="1" thickBot="1">
      <c r="A49" s="932"/>
      <c r="B49" s="813"/>
      <c r="C49" s="20" t="s">
        <v>34</v>
      </c>
      <c r="D49" s="76">
        <f t="shared" ref="D49:Z49" si="60">(D$19*D48)/1000</f>
        <v>0</v>
      </c>
      <c r="E49" s="76">
        <f t="shared" si="60"/>
        <v>0</v>
      </c>
      <c r="F49" s="76">
        <f t="shared" si="60"/>
        <v>0</v>
      </c>
      <c r="G49" s="76">
        <f t="shared" si="60"/>
        <v>0</v>
      </c>
      <c r="H49" s="76">
        <f t="shared" si="60"/>
        <v>0</v>
      </c>
      <c r="I49" s="76">
        <f t="shared" si="60"/>
        <v>0</v>
      </c>
      <c r="J49" s="76">
        <f t="shared" si="60"/>
        <v>0</v>
      </c>
      <c r="K49" s="76">
        <f t="shared" si="60"/>
        <v>8.5000000000000006E-2</v>
      </c>
      <c r="L49" s="76">
        <f t="shared" si="60"/>
        <v>0</v>
      </c>
      <c r="M49" s="76">
        <f t="shared" si="60"/>
        <v>0</v>
      </c>
      <c r="N49" s="76">
        <f t="shared" si="60"/>
        <v>0</v>
      </c>
      <c r="O49" s="76">
        <f t="shared" si="60"/>
        <v>0</v>
      </c>
      <c r="P49" s="76">
        <f t="shared" si="60"/>
        <v>0</v>
      </c>
      <c r="Q49" s="76">
        <f t="shared" si="60"/>
        <v>0</v>
      </c>
      <c r="R49" s="76">
        <f t="shared" si="60"/>
        <v>0</v>
      </c>
      <c r="S49" s="76">
        <f t="shared" si="60"/>
        <v>0</v>
      </c>
      <c r="T49" s="76">
        <f t="shared" si="60"/>
        <v>0.13600000000000001</v>
      </c>
      <c r="U49" s="76">
        <f t="shared" si="60"/>
        <v>0</v>
      </c>
      <c r="V49" s="76">
        <f t="shared" si="60"/>
        <v>0</v>
      </c>
      <c r="W49" s="76">
        <f t="shared" si="60"/>
        <v>0</v>
      </c>
      <c r="X49" s="76">
        <f t="shared" si="60"/>
        <v>0</v>
      </c>
      <c r="Y49" s="76">
        <f t="shared" si="60"/>
        <v>0</v>
      </c>
      <c r="Z49" s="76">
        <f t="shared" si="60"/>
        <v>0</v>
      </c>
      <c r="AA49" s="814"/>
      <c r="AB49" s="814"/>
      <c r="AC49" s="814"/>
      <c r="AD49" s="816"/>
      <c r="AE49" s="818"/>
      <c r="AF49" s="818"/>
      <c r="AG49" s="818"/>
      <c r="AH49" s="932"/>
      <c r="AI49" s="813"/>
      <c r="AJ49" s="20" t="s">
        <v>34</v>
      </c>
      <c r="AK49" s="76">
        <f t="shared" ref="AK49:BG49" si="61">(AK$19*AK48)/1000</f>
        <v>0</v>
      </c>
      <c r="AL49" s="76">
        <f t="shared" si="61"/>
        <v>0</v>
      </c>
      <c r="AM49" s="76">
        <f t="shared" si="61"/>
        <v>0</v>
      </c>
      <c r="AN49" s="76">
        <f t="shared" si="61"/>
        <v>0</v>
      </c>
      <c r="AO49" s="76">
        <f t="shared" si="61"/>
        <v>0</v>
      </c>
      <c r="AP49" s="76">
        <f t="shared" si="61"/>
        <v>0</v>
      </c>
      <c r="AQ49" s="76">
        <f t="shared" si="61"/>
        <v>0</v>
      </c>
      <c r="AR49" s="76">
        <f t="shared" si="61"/>
        <v>0.315</v>
      </c>
      <c r="AS49" s="76">
        <f t="shared" si="61"/>
        <v>0</v>
      </c>
      <c r="AT49" s="76">
        <f t="shared" si="61"/>
        <v>0</v>
      </c>
      <c r="AU49" s="76">
        <f t="shared" si="61"/>
        <v>0</v>
      </c>
      <c r="AV49" s="76">
        <f t="shared" si="61"/>
        <v>0</v>
      </c>
      <c r="AW49" s="76">
        <f t="shared" si="61"/>
        <v>0</v>
      </c>
      <c r="AX49" s="76">
        <f t="shared" si="61"/>
        <v>0</v>
      </c>
      <c r="AY49" s="76">
        <f t="shared" si="61"/>
        <v>0</v>
      </c>
      <c r="AZ49" s="76">
        <f t="shared" si="61"/>
        <v>0</v>
      </c>
      <c r="BA49" s="76">
        <f t="shared" si="61"/>
        <v>0.26400000000000001</v>
      </c>
      <c r="BB49" s="76">
        <f t="shared" si="61"/>
        <v>0</v>
      </c>
      <c r="BC49" s="76">
        <f t="shared" si="61"/>
        <v>0</v>
      </c>
      <c r="BD49" s="76">
        <f t="shared" si="61"/>
        <v>0</v>
      </c>
      <c r="BE49" s="76">
        <f t="shared" si="61"/>
        <v>0</v>
      </c>
      <c r="BF49" s="76">
        <f t="shared" si="61"/>
        <v>0</v>
      </c>
      <c r="BG49" s="76">
        <f t="shared" si="61"/>
        <v>0</v>
      </c>
      <c r="BH49" s="814"/>
      <c r="BI49" s="814"/>
      <c r="BJ49" s="814"/>
      <c r="BK49" s="816"/>
      <c r="BL49" s="818"/>
      <c r="BM49" s="818"/>
      <c r="BN49" s="818"/>
      <c r="BO49" s="922" t="str">
        <f t="shared" ref="BO49" si="62">A56</f>
        <v>картофель</v>
      </c>
      <c r="BP49" s="923"/>
      <c r="BQ49" s="924"/>
      <c r="BR49" s="871"/>
      <c r="BS49" s="871"/>
      <c r="BT49" s="871"/>
      <c r="BU49" s="871"/>
      <c r="BV49" s="871"/>
      <c r="BW49" s="871"/>
      <c r="BX49" s="871"/>
      <c r="BY49" s="871"/>
      <c r="BZ49" s="914">
        <f>K57+AR57</f>
        <v>1.8</v>
      </c>
      <c r="CA49" s="871"/>
      <c r="CB49" s="871"/>
      <c r="CC49" s="871"/>
      <c r="CD49" s="871"/>
      <c r="CE49" s="871"/>
      <c r="CF49" s="914"/>
      <c r="CG49" s="871"/>
      <c r="CH49" s="871"/>
      <c r="CI49" s="871"/>
      <c r="CJ49" s="915">
        <v>1.8</v>
      </c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</row>
    <row r="50" spans="1:101" s="55" customFormat="1" ht="18.75" customHeight="1">
      <c r="A50" s="932" t="s">
        <v>39</v>
      </c>
      <c r="B50" s="813"/>
      <c r="C50" s="64" t="s">
        <v>35</v>
      </c>
      <c r="D50" s="62"/>
      <c r="E50" s="61">
        <v>0</v>
      </c>
      <c r="F50" s="61"/>
      <c r="G50" s="61"/>
      <c r="H50" s="63"/>
      <c r="I50" s="62"/>
      <c r="J50" s="63"/>
      <c r="K50" s="62"/>
      <c r="L50" s="61">
        <v>5.88</v>
      </c>
      <c r="M50" s="61"/>
      <c r="N50" s="61">
        <v>2</v>
      </c>
      <c r="O50" s="61">
        <v>0</v>
      </c>
      <c r="P50" s="61">
        <v>0</v>
      </c>
      <c r="Q50" s="61">
        <v>0</v>
      </c>
      <c r="R50" s="61"/>
      <c r="S50" s="63"/>
      <c r="T50" s="62">
        <v>11</v>
      </c>
      <c r="U50" s="61"/>
      <c r="V50" s="61"/>
      <c r="W50" s="63"/>
      <c r="X50" s="62"/>
      <c r="Y50" s="61"/>
      <c r="Z50" s="60"/>
      <c r="AA50" s="814">
        <f>SUM(D51:H51)</f>
        <v>0</v>
      </c>
      <c r="AB50" s="814">
        <f>SUM(I51:W51)</f>
        <v>0.32100000000000001</v>
      </c>
      <c r="AC50" s="814">
        <f>SUM(AA50+AB50)</f>
        <v>0.32100000000000001</v>
      </c>
      <c r="AD50" s="816">
        <v>35</v>
      </c>
      <c r="AE50" s="817">
        <f>SUM(AA50*AD50)</f>
        <v>0</v>
      </c>
      <c r="AF50" s="817">
        <f>SUM(AB50*AD50)</f>
        <v>11.24</v>
      </c>
      <c r="AG50" s="817">
        <f>SUM(AE50:AF51)</f>
        <v>11.24</v>
      </c>
      <c r="AH50" s="932" t="s">
        <v>39</v>
      </c>
      <c r="AI50" s="813"/>
      <c r="AJ50" s="64" t="s">
        <v>35</v>
      </c>
      <c r="AK50" s="62"/>
      <c r="AL50" s="61">
        <v>0</v>
      </c>
      <c r="AM50" s="61"/>
      <c r="AN50" s="61"/>
      <c r="AO50" s="63"/>
      <c r="AP50" s="62"/>
      <c r="AQ50" s="63"/>
      <c r="AR50" s="62"/>
      <c r="AS50" s="61">
        <v>6</v>
      </c>
      <c r="AT50" s="61"/>
      <c r="AU50" s="61">
        <v>1.54</v>
      </c>
      <c r="AV50" s="61">
        <v>0</v>
      </c>
      <c r="AW50" s="61">
        <v>0</v>
      </c>
      <c r="AX50" s="61">
        <v>0</v>
      </c>
      <c r="AY50" s="61"/>
      <c r="AZ50" s="63"/>
      <c r="BA50" s="62">
        <v>10.54</v>
      </c>
      <c r="BB50" s="61"/>
      <c r="BC50" s="61"/>
      <c r="BD50" s="63"/>
      <c r="BE50" s="62"/>
      <c r="BF50" s="61"/>
      <c r="BG50" s="60"/>
      <c r="BH50" s="814">
        <f>SUM(AK51:AO51)</f>
        <v>0</v>
      </c>
      <c r="BI50" s="814">
        <f>SUM(AP51:BD51)</f>
        <v>0.77900000000000003</v>
      </c>
      <c r="BJ50" s="814">
        <f>SUM(BH50+BI50)</f>
        <v>0.77900000000000003</v>
      </c>
      <c r="BK50" s="815">
        <f t="shared" ref="BK50" si="63">AD50</f>
        <v>35</v>
      </c>
      <c r="BL50" s="817">
        <f>SUM(BH50*BK50)</f>
        <v>0</v>
      </c>
      <c r="BM50" s="817">
        <f>SUM(BI50*BK50)</f>
        <v>27.27</v>
      </c>
      <c r="BN50" s="817">
        <f>SUM(BL50:BM51)</f>
        <v>27.27</v>
      </c>
      <c r="BO50" s="925"/>
      <c r="BP50" s="926"/>
      <c r="BQ50" s="927"/>
      <c r="BR50" s="871"/>
      <c r="BS50" s="871"/>
      <c r="BT50" s="871"/>
      <c r="BU50" s="871"/>
      <c r="BV50" s="871"/>
      <c r="BW50" s="871"/>
      <c r="BX50" s="871"/>
      <c r="BY50" s="871"/>
      <c r="BZ50" s="871"/>
      <c r="CA50" s="871"/>
      <c r="CB50" s="871"/>
      <c r="CC50" s="871"/>
      <c r="CD50" s="871"/>
      <c r="CE50" s="871"/>
      <c r="CF50" s="871"/>
      <c r="CG50" s="871"/>
      <c r="CH50" s="871"/>
      <c r="CI50" s="871"/>
      <c r="CJ50" s="916"/>
    </row>
    <row r="51" spans="1:101" ht="18.75" customHeight="1" thickBot="1">
      <c r="A51" s="932"/>
      <c r="B51" s="813"/>
      <c r="C51" s="20" t="s">
        <v>34</v>
      </c>
      <c r="D51" s="76">
        <f t="shared" ref="D51:Z51" si="64">(D$19*D50)/1000</f>
        <v>0</v>
      </c>
      <c r="E51" s="76">
        <f t="shared" si="64"/>
        <v>0</v>
      </c>
      <c r="F51" s="76">
        <f t="shared" si="64"/>
        <v>0</v>
      </c>
      <c r="G51" s="76">
        <f t="shared" si="64"/>
        <v>0</v>
      </c>
      <c r="H51" s="76">
        <f t="shared" si="64"/>
        <v>0</v>
      </c>
      <c r="I51" s="76">
        <f t="shared" si="64"/>
        <v>0</v>
      </c>
      <c r="J51" s="76">
        <f t="shared" si="64"/>
        <v>0</v>
      </c>
      <c r="K51" s="76">
        <f t="shared" si="64"/>
        <v>0</v>
      </c>
      <c r="L51" s="76">
        <f t="shared" si="64"/>
        <v>0.1</v>
      </c>
      <c r="M51" s="76">
        <f t="shared" si="64"/>
        <v>0</v>
      </c>
      <c r="N51" s="76">
        <f t="shared" si="64"/>
        <v>3.4000000000000002E-2</v>
      </c>
      <c r="O51" s="76">
        <f t="shared" si="64"/>
        <v>0</v>
      </c>
      <c r="P51" s="76">
        <f t="shared" si="64"/>
        <v>0</v>
      </c>
      <c r="Q51" s="76">
        <f t="shared" si="64"/>
        <v>0</v>
      </c>
      <c r="R51" s="76">
        <f t="shared" si="64"/>
        <v>0</v>
      </c>
      <c r="S51" s="76">
        <f t="shared" si="64"/>
        <v>0</v>
      </c>
      <c r="T51" s="76">
        <f t="shared" si="64"/>
        <v>0.187</v>
      </c>
      <c r="U51" s="76">
        <f t="shared" si="64"/>
        <v>0</v>
      </c>
      <c r="V51" s="76">
        <f t="shared" si="64"/>
        <v>0</v>
      </c>
      <c r="W51" s="76">
        <f t="shared" si="64"/>
        <v>0</v>
      </c>
      <c r="X51" s="76">
        <f t="shared" si="64"/>
        <v>0</v>
      </c>
      <c r="Y51" s="76">
        <f t="shared" si="64"/>
        <v>0</v>
      </c>
      <c r="Z51" s="76">
        <f t="shared" si="64"/>
        <v>0</v>
      </c>
      <c r="AA51" s="814"/>
      <c r="AB51" s="814"/>
      <c r="AC51" s="814"/>
      <c r="AD51" s="816"/>
      <c r="AE51" s="818"/>
      <c r="AF51" s="818"/>
      <c r="AG51" s="818"/>
      <c r="AH51" s="932"/>
      <c r="AI51" s="813"/>
      <c r="AJ51" s="20" t="s">
        <v>34</v>
      </c>
      <c r="AK51" s="76">
        <f t="shared" ref="AK51:BG51" si="65">(AK$19*AK50)/1000</f>
        <v>0</v>
      </c>
      <c r="AL51" s="76">
        <f t="shared" si="65"/>
        <v>0</v>
      </c>
      <c r="AM51" s="76">
        <f t="shared" si="65"/>
        <v>0</v>
      </c>
      <c r="AN51" s="76">
        <f t="shared" si="65"/>
        <v>0</v>
      </c>
      <c r="AO51" s="76">
        <f t="shared" si="65"/>
        <v>0</v>
      </c>
      <c r="AP51" s="76">
        <f t="shared" si="65"/>
        <v>0</v>
      </c>
      <c r="AQ51" s="76">
        <f t="shared" si="65"/>
        <v>0</v>
      </c>
      <c r="AR51" s="76">
        <f t="shared" si="65"/>
        <v>0</v>
      </c>
      <c r="AS51" s="76">
        <f t="shared" si="65"/>
        <v>0.252</v>
      </c>
      <c r="AT51" s="76">
        <f t="shared" si="65"/>
        <v>0</v>
      </c>
      <c r="AU51" s="76">
        <f t="shared" si="65"/>
        <v>6.5000000000000002E-2</v>
      </c>
      <c r="AV51" s="76">
        <f t="shared" si="65"/>
        <v>0</v>
      </c>
      <c r="AW51" s="76">
        <f t="shared" si="65"/>
        <v>0</v>
      </c>
      <c r="AX51" s="76">
        <f t="shared" si="65"/>
        <v>0</v>
      </c>
      <c r="AY51" s="76">
        <f t="shared" si="65"/>
        <v>0</v>
      </c>
      <c r="AZ51" s="76">
        <f t="shared" si="65"/>
        <v>0</v>
      </c>
      <c r="BA51" s="76">
        <v>0.46200000000000002</v>
      </c>
      <c r="BB51" s="76">
        <f t="shared" si="65"/>
        <v>0</v>
      </c>
      <c r="BC51" s="76">
        <f t="shared" si="65"/>
        <v>0</v>
      </c>
      <c r="BD51" s="76">
        <f t="shared" si="65"/>
        <v>0</v>
      </c>
      <c r="BE51" s="76">
        <f t="shared" si="65"/>
        <v>0</v>
      </c>
      <c r="BF51" s="76">
        <f t="shared" si="65"/>
        <v>0</v>
      </c>
      <c r="BG51" s="76">
        <f t="shared" si="65"/>
        <v>0</v>
      </c>
      <c r="BH51" s="814"/>
      <c r="BI51" s="814"/>
      <c r="BJ51" s="814"/>
      <c r="BK51" s="816"/>
      <c r="BL51" s="818"/>
      <c r="BM51" s="818"/>
      <c r="BN51" s="818"/>
      <c r="BO51" s="922" t="str">
        <f t="shared" ref="BO51" si="66">A58</f>
        <v>лук</v>
      </c>
      <c r="BP51" s="923"/>
      <c r="BQ51" s="924"/>
      <c r="BR51" s="871"/>
      <c r="BS51" s="871"/>
      <c r="BT51" s="871"/>
      <c r="BU51" s="871"/>
      <c r="BV51" s="871"/>
      <c r="BW51" s="871"/>
      <c r="BX51" s="871"/>
      <c r="BY51" s="871"/>
      <c r="BZ51" s="914">
        <f>K59+AR59</f>
        <v>0.626</v>
      </c>
      <c r="CA51" s="871">
        <v>0.28899999999999998</v>
      </c>
      <c r="CB51" s="871"/>
      <c r="CC51" s="914">
        <f>N59+AU59</f>
        <v>8.5000000000000006E-2</v>
      </c>
      <c r="CD51" s="871"/>
      <c r="CE51" s="871"/>
      <c r="CF51" s="871"/>
      <c r="CG51" s="871"/>
      <c r="CH51" s="871"/>
      <c r="CI51" s="871"/>
      <c r="CJ51" s="871">
        <v>1</v>
      </c>
    </row>
    <row r="52" spans="1:101" s="55" customFormat="1" ht="18.75" customHeight="1">
      <c r="A52" s="932" t="s">
        <v>366</v>
      </c>
      <c r="B52" s="813"/>
      <c r="C52" s="64" t="s">
        <v>35</v>
      </c>
      <c r="D52" s="62">
        <v>30.8</v>
      </c>
      <c r="E52" s="61">
        <v>0</v>
      </c>
      <c r="F52" s="61"/>
      <c r="G52" s="61"/>
      <c r="H52" s="63"/>
      <c r="I52" s="62"/>
      <c r="J52" s="63"/>
      <c r="K52" s="62"/>
      <c r="L52" s="61"/>
      <c r="M52" s="61"/>
      <c r="N52" s="61"/>
      <c r="O52" s="61">
        <v>0</v>
      </c>
      <c r="P52" s="61">
        <v>0</v>
      </c>
      <c r="Q52" s="61">
        <v>0</v>
      </c>
      <c r="R52" s="61"/>
      <c r="S52" s="63"/>
      <c r="T52" s="62"/>
      <c r="U52" s="61"/>
      <c r="V52" s="61"/>
      <c r="W52" s="63"/>
      <c r="X52" s="62"/>
      <c r="Y52" s="61"/>
      <c r="Z52" s="60"/>
      <c r="AA52" s="814">
        <f>SUM(D53:H53)</f>
        <v>0.52400000000000002</v>
      </c>
      <c r="AB52" s="814">
        <f>SUM(I53:W53)</f>
        <v>0</v>
      </c>
      <c r="AC52" s="814">
        <f>SUM(AA52+AB52)</f>
        <v>0.52400000000000002</v>
      </c>
      <c r="AD52" s="816">
        <v>45</v>
      </c>
      <c r="AE52" s="817">
        <f>SUM(AA52*AD52)</f>
        <v>23.58</v>
      </c>
      <c r="AF52" s="817">
        <f>SUM(AB52*AD52)</f>
        <v>0</v>
      </c>
      <c r="AG52" s="817">
        <f>SUM(AE52:AF53)</f>
        <v>23.58</v>
      </c>
      <c r="AH52" s="932" t="s">
        <v>366</v>
      </c>
      <c r="AI52" s="813"/>
      <c r="AJ52" s="64" t="s">
        <v>35</v>
      </c>
      <c r="AK52" s="62">
        <v>30.38</v>
      </c>
      <c r="AL52" s="61">
        <v>0</v>
      </c>
      <c r="AM52" s="61"/>
      <c r="AN52" s="61"/>
      <c r="AO52" s="63"/>
      <c r="AP52" s="62"/>
      <c r="AQ52" s="63"/>
      <c r="AR52" s="62"/>
      <c r="AS52" s="61"/>
      <c r="AT52" s="61"/>
      <c r="AU52" s="61"/>
      <c r="AV52" s="61">
        <v>0</v>
      </c>
      <c r="AW52" s="61">
        <v>0</v>
      </c>
      <c r="AX52" s="61">
        <v>0</v>
      </c>
      <c r="AY52" s="61"/>
      <c r="AZ52" s="63"/>
      <c r="BA52" s="62"/>
      <c r="BB52" s="61"/>
      <c r="BC52" s="61"/>
      <c r="BD52" s="63"/>
      <c r="BE52" s="62"/>
      <c r="BF52" s="61"/>
      <c r="BG52" s="60"/>
      <c r="BH52" s="814">
        <f>SUM(AK53:AO53)</f>
        <v>1.276</v>
      </c>
      <c r="BI52" s="814">
        <f>SUM(AP53:BD53)</f>
        <v>0</v>
      </c>
      <c r="BJ52" s="814">
        <f>SUM(BH52+BI52)</f>
        <v>1.276</v>
      </c>
      <c r="BK52" s="815">
        <f t="shared" ref="BK52" si="67">AD52</f>
        <v>45</v>
      </c>
      <c r="BL52" s="817">
        <f>SUM(BH52*BK52)</f>
        <v>57.42</v>
      </c>
      <c r="BM52" s="817">
        <f>SUM(BI52*BK52)</f>
        <v>0</v>
      </c>
      <c r="BN52" s="817">
        <f>SUM(BL52:BM53)</f>
        <v>57.42</v>
      </c>
      <c r="BO52" s="925"/>
      <c r="BP52" s="926"/>
      <c r="BQ52" s="927"/>
      <c r="BR52" s="871"/>
      <c r="BS52" s="871"/>
      <c r="BT52" s="871"/>
      <c r="BU52" s="871"/>
      <c r="BV52" s="871"/>
      <c r="BW52" s="871"/>
      <c r="BX52" s="871"/>
      <c r="BY52" s="871"/>
      <c r="BZ52" s="871"/>
      <c r="CA52" s="871"/>
      <c r="CB52" s="871"/>
      <c r="CC52" s="871"/>
      <c r="CD52" s="871"/>
      <c r="CE52" s="871"/>
      <c r="CF52" s="871"/>
      <c r="CG52" s="871"/>
      <c r="CH52" s="871"/>
      <c r="CI52" s="871"/>
      <c r="CJ52" s="871"/>
    </row>
    <row r="53" spans="1:101" ht="18.75" customHeight="1" thickBot="1">
      <c r="A53" s="933"/>
      <c r="B53" s="929"/>
      <c r="C53" s="65" t="s">
        <v>34</v>
      </c>
      <c r="D53" s="273">
        <f t="shared" ref="D53:Z53" si="68">(D$19*D52)/1000</f>
        <v>0.52400000000000002</v>
      </c>
      <c r="E53" s="273">
        <f t="shared" si="68"/>
        <v>0</v>
      </c>
      <c r="F53" s="273">
        <f t="shared" si="68"/>
        <v>0</v>
      </c>
      <c r="G53" s="273">
        <f t="shared" si="68"/>
        <v>0</v>
      </c>
      <c r="H53" s="273">
        <f t="shared" si="68"/>
        <v>0</v>
      </c>
      <c r="I53" s="273">
        <f t="shared" si="68"/>
        <v>0</v>
      </c>
      <c r="J53" s="273">
        <f t="shared" si="68"/>
        <v>0</v>
      </c>
      <c r="K53" s="273">
        <f t="shared" si="68"/>
        <v>0</v>
      </c>
      <c r="L53" s="273">
        <f t="shared" si="68"/>
        <v>0</v>
      </c>
      <c r="M53" s="273">
        <f t="shared" si="68"/>
        <v>0</v>
      </c>
      <c r="N53" s="273">
        <f t="shared" si="68"/>
        <v>0</v>
      </c>
      <c r="O53" s="273">
        <f t="shared" si="68"/>
        <v>0</v>
      </c>
      <c r="P53" s="273">
        <f t="shared" si="68"/>
        <v>0</v>
      </c>
      <c r="Q53" s="273">
        <f t="shared" si="68"/>
        <v>0</v>
      </c>
      <c r="R53" s="273">
        <f t="shared" si="68"/>
        <v>0</v>
      </c>
      <c r="S53" s="273">
        <f t="shared" si="68"/>
        <v>0</v>
      </c>
      <c r="T53" s="273">
        <f t="shared" si="68"/>
        <v>0</v>
      </c>
      <c r="U53" s="273">
        <f t="shared" si="68"/>
        <v>0</v>
      </c>
      <c r="V53" s="273">
        <f t="shared" si="68"/>
        <v>0</v>
      </c>
      <c r="W53" s="273">
        <f t="shared" si="68"/>
        <v>0</v>
      </c>
      <c r="X53" s="273">
        <f t="shared" si="68"/>
        <v>0</v>
      </c>
      <c r="Y53" s="273">
        <f t="shared" si="68"/>
        <v>0</v>
      </c>
      <c r="Z53" s="273">
        <f t="shared" si="68"/>
        <v>0</v>
      </c>
      <c r="AA53" s="814"/>
      <c r="AB53" s="814"/>
      <c r="AC53" s="814"/>
      <c r="AD53" s="930"/>
      <c r="AE53" s="818"/>
      <c r="AF53" s="818"/>
      <c r="AG53" s="818"/>
      <c r="AH53" s="933"/>
      <c r="AI53" s="929"/>
      <c r="AJ53" s="65" t="s">
        <v>34</v>
      </c>
      <c r="AK53" s="273">
        <f t="shared" ref="AK53:BG53" si="69">(AK$19*AK52)/1000</f>
        <v>1.276</v>
      </c>
      <c r="AL53" s="273">
        <f t="shared" si="69"/>
        <v>0</v>
      </c>
      <c r="AM53" s="273">
        <f t="shared" si="69"/>
        <v>0</v>
      </c>
      <c r="AN53" s="273">
        <f t="shared" si="69"/>
        <v>0</v>
      </c>
      <c r="AO53" s="273">
        <f t="shared" si="69"/>
        <v>0</v>
      </c>
      <c r="AP53" s="273">
        <f t="shared" si="69"/>
        <v>0</v>
      </c>
      <c r="AQ53" s="273">
        <f t="shared" si="69"/>
        <v>0</v>
      </c>
      <c r="AR53" s="273">
        <f t="shared" si="69"/>
        <v>0</v>
      </c>
      <c r="AS53" s="273">
        <f t="shared" si="69"/>
        <v>0</v>
      </c>
      <c r="AT53" s="273">
        <f t="shared" si="69"/>
        <v>0</v>
      </c>
      <c r="AU53" s="273">
        <f t="shared" si="69"/>
        <v>0</v>
      </c>
      <c r="AV53" s="273">
        <f t="shared" si="69"/>
        <v>0</v>
      </c>
      <c r="AW53" s="273">
        <f t="shared" si="69"/>
        <v>0</v>
      </c>
      <c r="AX53" s="273">
        <f t="shared" si="69"/>
        <v>0</v>
      </c>
      <c r="AY53" s="273">
        <f t="shared" si="69"/>
        <v>0</v>
      </c>
      <c r="AZ53" s="273">
        <f t="shared" si="69"/>
        <v>0</v>
      </c>
      <c r="BA53" s="273">
        <f t="shared" si="69"/>
        <v>0</v>
      </c>
      <c r="BB53" s="273">
        <f t="shared" si="69"/>
        <v>0</v>
      </c>
      <c r="BC53" s="273">
        <f t="shared" si="69"/>
        <v>0</v>
      </c>
      <c r="BD53" s="273">
        <f t="shared" si="69"/>
        <v>0</v>
      </c>
      <c r="BE53" s="273">
        <f t="shared" si="69"/>
        <v>0</v>
      </c>
      <c r="BF53" s="273">
        <f t="shared" si="69"/>
        <v>0</v>
      </c>
      <c r="BG53" s="273">
        <f t="shared" si="69"/>
        <v>0</v>
      </c>
      <c r="BH53" s="814"/>
      <c r="BI53" s="814"/>
      <c r="BJ53" s="814"/>
      <c r="BK53" s="816"/>
      <c r="BL53" s="818"/>
      <c r="BM53" s="818"/>
      <c r="BN53" s="818"/>
      <c r="BO53" s="922" t="str">
        <f t="shared" ref="BO53" si="70">A60</f>
        <v>морковь</v>
      </c>
      <c r="BP53" s="923"/>
      <c r="BQ53" s="924"/>
      <c r="BR53" s="871"/>
      <c r="BS53" s="871"/>
      <c r="BT53" s="871"/>
      <c r="BU53" s="871"/>
      <c r="BV53" s="871"/>
      <c r="BW53" s="871"/>
      <c r="BX53" s="871"/>
      <c r="BY53" s="871"/>
      <c r="BZ53" s="914">
        <f>K61+AR61</f>
        <v>0.65300000000000002</v>
      </c>
      <c r="CA53" s="871"/>
      <c r="CB53" s="871"/>
      <c r="CC53" s="914">
        <f>N61+AU61</f>
        <v>0.247</v>
      </c>
      <c r="CD53" s="871"/>
      <c r="CE53" s="871"/>
      <c r="CF53" s="914"/>
      <c r="CG53" s="871"/>
      <c r="CH53" s="914"/>
      <c r="CI53" s="871"/>
      <c r="CJ53" s="871">
        <v>0.9</v>
      </c>
    </row>
    <row r="54" spans="1:101" s="55" customFormat="1" ht="18.75" customHeight="1">
      <c r="A54" s="932" t="s">
        <v>11</v>
      </c>
      <c r="B54" s="813"/>
      <c r="C54" s="64" t="s">
        <v>35</v>
      </c>
      <c r="D54" s="62"/>
      <c r="E54" s="61">
        <v>0</v>
      </c>
      <c r="F54" s="61"/>
      <c r="G54" s="61"/>
      <c r="H54" s="63"/>
      <c r="I54" s="62"/>
      <c r="J54" s="63"/>
      <c r="K54" s="62"/>
      <c r="L54" s="61"/>
      <c r="M54" s="61"/>
      <c r="N54" s="61"/>
      <c r="O54" s="61">
        <v>0</v>
      </c>
      <c r="P54" s="61">
        <v>0</v>
      </c>
      <c r="Q54" s="61">
        <v>0</v>
      </c>
      <c r="R54" s="61"/>
      <c r="S54" s="63"/>
      <c r="T54" s="62">
        <v>5.7</v>
      </c>
      <c r="U54" s="61"/>
      <c r="V54" s="61"/>
      <c r="W54" s="63"/>
      <c r="X54" s="62"/>
      <c r="Y54" s="61"/>
      <c r="Z54" s="60"/>
      <c r="AA54" s="814">
        <f>SUM(D55:H55)</f>
        <v>0</v>
      </c>
      <c r="AB54" s="814">
        <f>SUM(I55:W55)</f>
        <v>2</v>
      </c>
      <c r="AC54" s="814">
        <f>SUM(AA54+AB54)</f>
        <v>2</v>
      </c>
      <c r="AD54" s="816">
        <v>7.5</v>
      </c>
      <c r="AE54" s="817">
        <f>SUM(AA54*AD54)</f>
        <v>0</v>
      </c>
      <c r="AF54" s="817">
        <f>SUM(AB54*AD54)</f>
        <v>15</v>
      </c>
      <c r="AG54" s="817">
        <f>SUM(AE54:AF55)</f>
        <v>15</v>
      </c>
      <c r="AH54" s="932" t="s">
        <v>11</v>
      </c>
      <c r="AI54" s="813"/>
      <c r="AJ54" s="64" t="s">
        <v>35</v>
      </c>
      <c r="AK54" s="62"/>
      <c r="AL54" s="61">
        <v>0</v>
      </c>
      <c r="AM54" s="61"/>
      <c r="AN54" s="61"/>
      <c r="AO54" s="63"/>
      <c r="AP54" s="62"/>
      <c r="AQ54" s="63"/>
      <c r="AR54" s="62"/>
      <c r="AS54" s="61"/>
      <c r="AT54" s="61"/>
      <c r="AU54" s="61"/>
      <c r="AV54" s="61">
        <v>0</v>
      </c>
      <c r="AW54" s="61">
        <v>0</v>
      </c>
      <c r="AX54" s="61">
        <v>0</v>
      </c>
      <c r="AY54" s="61"/>
      <c r="AZ54" s="63"/>
      <c r="BA54" s="62">
        <v>5.7</v>
      </c>
      <c r="BB54" s="61"/>
      <c r="BC54" s="61"/>
      <c r="BD54" s="63"/>
      <c r="BE54" s="62"/>
      <c r="BF54" s="61"/>
      <c r="BG54" s="60"/>
      <c r="BH54" s="814">
        <f>SUM(AK55:AO55)</f>
        <v>0</v>
      </c>
      <c r="BI54" s="814">
        <f>SUM(AP55:BD55)</f>
        <v>6</v>
      </c>
      <c r="BJ54" s="814">
        <f>SUM(BH54+BI54)</f>
        <v>6</v>
      </c>
      <c r="BK54" s="815">
        <f t="shared" ref="BK54" si="71">AD54</f>
        <v>7.5</v>
      </c>
      <c r="BL54" s="817">
        <f>SUM(BH54*BK54)</f>
        <v>0</v>
      </c>
      <c r="BM54" s="817">
        <f>SUM(BI54*BK54)</f>
        <v>45</v>
      </c>
      <c r="BN54" s="817">
        <f>SUM(BL54:BM55)</f>
        <v>45</v>
      </c>
      <c r="BO54" s="925"/>
      <c r="BP54" s="926"/>
      <c r="BQ54" s="927"/>
      <c r="BR54" s="871"/>
      <c r="BS54" s="871"/>
      <c r="BT54" s="871"/>
      <c r="BU54" s="871"/>
      <c r="BV54" s="871"/>
      <c r="BW54" s="871"/>
      <c r="BX54" s="871"/>
      <c r="BY54" s="871"/>
      <c r="BZ54" s="871"/>
      <c r="CA54" s="871"/>
      <c r="CB54" s="871"/>
      <c r="CC54" s="871"/>
      <c r="CD54" s="871"/>
      <c r="CE54" s="871"/>
      <c r="CF54" s="871"/>
      <c r="CG54" s="871"/>
      <c r="CH54" s="871"/>
      <c r="CI54" s="871"/>
      <c r="CJ54" s="871"/>
    </row>
    <row r="55" spans="1:101" ht="18.75" customHeight="1" thickBot="1">
      <c r="A55" s="942"/>
      <c r="B55" s="943"/>
      <c r="C55" s="467" t="s">
        <v>34</v>
      </c>
      <c r="D55" s="66">
        <f t="shared" ref="D55:Z55" si="72">(D$19*D54)/40</f>
        <v>0</v>
      </c>
      <c r="E55" s="66">
        <f t="shared" si="72"/>
        <v>0</v>
      </c>
      <c r="F55" s="66">
        <f t="shared" si="72"/>
        <v>0</v>
      </c>
      <c r="G55" s="66">
        <f t="shared" si="72"/>
        <v>0</v>
      </c>
      <c r="H55" s="66">
        <f t="shared" si="72"/>
        <v>0</v>
      </c>
      <c r="I55" s="66">
        <f t="shared" si="72"/>
        <v>0</v>
      </c>
      <c r="J55" s="66">
        <f t="shared" si="72"/>
        <v>0</v>
      </c>
      <c r="K55" s="66">
        <f t="shared" si="72"/>
        <v>0</v>
      </c>
      <c r="L55" s="66">
        <f t="shared" si="72"/>
        <v>0</v>
      </c>
      <c r="M55" s="66">
        <f t="shared" si="72"/>
        <v>0</v>
      </c>
      <c r="N55" s="66">
        <f t="shared" si="72"/>
        <v>0</v>
      </c>
      <c r="O55" s="66">
        <f t="shared" si="72"/>
        <v>0</v>
      </c>
      <c r="P55" s="66">
        <f t="shared" si="72"/>
        <v>0</v>
      </c>
      <c r="Q55" s="66">
        <f t="shared" si="72"/>
        <v>0</v>
      </c>
      <c r="R55" s="66">
        <f t="shared" si="72"/>
        <v>0</v>
      </c>
      <c r="S55" s="66">
        <f t="shared" si="72"/>
        <v>0</v>
      </c>
      <c r="T55" s="66">
        <f t="shared" si="72"/>
        <v>2</v>
      </c>
      <c r="U55" s="66">
        <f t="shared" si="72"/>
        <v>0</v>
      </c>
      <c r="V55" s="66">
        <f t="shared" si="72"/>
        <v>0</v>
      </c>
      <c r="W55" s="66">
        <f t="shared" si="72"/>
        <v>0</v>
      </c>
      <c r="X55" s="66">
        <f t="shared" si="72"/>
        <v>0</v>
      </c>
      <c r="Y55" s="66">
        <f t="shared" si="72"/>
        <v>0</v>
      </c>
      <c r="Z55" s="66">
        <f t="shared" si="72"/>
        <v>0</v>
      </c>
      <c r="AA55" s="814"/>
      <c r="AB55" s="814"/>
      <c r="AC55" s="814"/>
      <c r="AD55" s="945"/>
      <c r="AE55" s="818"/>
      <c r="AF55" s="818"/>
      <c r="AG55" s="818"/>
      <c r="AH55" s="942"/>
      <c r="AI55" s="943"/>
      <c r="AJ55" s="467" t="s">
        <v>34</v>
      </c>
      <c r="AK55" s="66">
        <f t="shared" ref="AK55:BG55" si="73">(AK$19*AK54)/40</f>
        <v>0</v>
      </c>
      <c r="AL55" s="66">
        <f t="shared" si="73"/>
        <v>0</v>
      </c>
      <c r="AM55" s="66">
        <f t="shared" si="73"/>
        <v>0</v>
      </c>
      <c r="AN55" s="66">
        <f t="shared" si="73"/>
        <v>0</v>
      </c>
      <c r="AO55" s="66">
        <f t="shared" si="73"/>
        <v>0</v>
      </c>
      <c r="AP55" s="66">
        <f t="shared" si="73"/>
        <v>0</v>
      </c>
      <c r="AQ55" s="66">
        <f t="shared" si="73"/>
        <v>0</v>
      </c>
      <c r="AR55" s="66">
        <f t="shared" si="73"/>
        <v>0</v>
      </c>
      <c r="AS55" s="66">
        <f t="shared" si="73"/>
        <v>0</v>
      </c>
      <c r="AT55" s="66">
        <f t="shared" si="73"/>
        <v>0</v>
      </c>
      <c r="AU55" s="66">
        <f t="shared" si="73"/>
        <v>0</v>
      </c>
      <c r="AV55" s="66">
        <f t="shared" si="73"/>
        <v>0</v>
      </c>
      <c r="AW55" s="66">
        <f t="shared" si="73"/>
        <v>0</v>
      </c>
      <c r="AX55" s="66">
        <f t="shared" si="73"/>
        <v>0</v>
      </c>
      <c r="AY55" s="66">
        <f t="shared" si="73"/>
        <v>0</v>
      </c>
      <c r="AZ55" s="66">
        <f t="shared" si="73"/>
        <v>0</v>
      </c>
      <c r="BA55" s="66">
        <f t="shared" si="73"/>
        <v>6</v>
      </c>
      <c r="BB55" s="66">
        <f t="shared" si="73"/>
        <v>0</v>
      </c>
      <c r="BC55" s="66">
        <f t="shared" si="73"/>
        <v>0</v>
      </c>
      <c r="BD55" s="66">
        <f t="shared" si="73"/>
        <v>0</v>
      </c>
      <c r="BE55" s="66">
        <f t="shared" si="73"/>
        <v>0</v>
      </c>
      <c r="BF55" s="66">
        <f t="shared" si="73"/>
        <v>0</v>
      </c>
      <c r="BG55" s="66">
        <f t="shared" si="73"/>
        <v>0</v>
      </c>
      <c r="BH55" s="814"/>
      <c r="BI55" s="814"/>
      <c r="BJ55" s="814"/>
      <c r="BK55" s="816"/>
      <c r="BL55" s="818"/>
      <c r="BM55" s="818"/>
      <c r="BN55" s="818"/>
      <c r="BO55" s="922" t="str">
        <f t="shared" ref="BO55" si="74">A62</f>
        <v>банан</v>
      </c>
      <c r="BP55" s="923"/>
      <c r="BQ55" s="924"/>
      <c r="BR55" s="941"/>
      <c r="BS55" s="941"/>
      <c r="BT55" s="941"/>
      <c r="BU55" s="941"/>
      <c r="BV55" s="941"/>
      <c r="BW55" s="941"/>
      <c r="BX55" s="941"/>
      <c r="BY55" s="941"/>
      <c r="BZ55" s="917">
        <f>K63+AR63</f>
        <v>0</v>
      </c>
      <c r="CA55" s="941"/>
      <c r="CB55" s="941"/>
      <c r="CC55" s="917"/>
      <c r="CD55" s="941"/>
      <c r="CE55" s="941"/>
      <c r="CF55" s="941"/>
      <c r="CG55" s="941"/>
      <c r="CH55" s="917"/>
      <c r="CI55" s="941"/>
      <c r="CJ55" s="941"/>
    </row>
    <row r="56" spans="1:101" s="55" customFormat="1" ht="18.75" customHeight="1">
      <c r="A56" s="931" t="s">
        <v>8</v>
      </c>
      <c r="B56" s="921"/>
      <c r="C56" s="460" t="s">
        <v>35</v>
      </c>
      <c r="D56" s="461"/>
      <c r="E56" s="462">
        <v>0</v>
      </c>
      <c r="F56" s="462"/>
      <c r="G56" s="462"/>
      <c r="H56" s="463"/>
      <c r="I56" s="461"/>
      <c r="J56" s="463"/>
      <c r="K56" s="461">
        <v>20</v>
      </c>
      <c r="L56" s="462"/>
      <c r="M56" s="462"/>
      <c r="N56" s="462"/>
      <c r="O56" s="462">
        <v>0</v>
      </c>
      <c r="P56" s="462">
        <v>0</v>
      </c>
      <c r="Q56" s="462">
        <v>0</v>
      </c>
      <c r="R56" s="462"/>
      <c r="S56" s="463"/>
      <c r="T56" s="461"/>
      <c r="U56" s="462"/>
      <c r="V56" s="462"/>
      <c r="W56" s="463"/>
      <c r="X56" s="461"/>
      <c r="Y56" s="462"/>
      <c r="Z56" s="464"/>
      <c r="AA56" s="814">
        <f>SUM(D57:H57)</f>
        <v>0</v>
      </c>
      <c r="AB56" s="814">
        <f>SUM(I57:W57)</f>
        <v>0.34</v>
      </c>
      <c r="AC56" s="814">
        <f>SUM(AA56+AB56)</f>
        <v>0.34</v>
      </c>
      <c r="AD56" s="815">
        <v>29</v>
      </c>
      <c r="AE56" s="817">
        <f>SUM(AA56*AD56)</f>
        <v>0</v>
      </c>
      <c r="AF56" s="817">
        <f>SUM(AB56*AD56)</f>
        <v>9.86</v>
      </c>
      <c r="AG56" s="817">
        <f>SUM(AE56:AF57)</f>
        <v>9.86</v>
      </c>
      <c r="AH56" s="931" t="s">
        <v>8</v>
      </c>
      <c r="AI56" s="921"/>
      <c r="AJ56" s="460" t="s">
        <v>35</v>
      </c>
      <c r="AK56" s="461"/>
      <c r="AL56" s="462">
        <v>0</v>
      </c>
      <c r="AM56" s="462"/>
      <c r="AN56" s="462"/>
      <c r="AO56" s="463"/>
      <c r="AP56" s="461"/>
      <c r="AQ56" s="463"/>
      <c r="AR56" s="461">
        <v>34.76</v>
      </c>
      <c r="AS56" s="462"/>
      <c r="AT56" s="462"/>
      <c r="AU56" s="462"/>
      <c r="AV56" s="462">
        <v>0</v>
      </c>
      <c r="AW56" s="462">
        <v>0</v>
      </c>
      <c r="AX56" s="462">
        <v>0</v>
      </c>
      <c r="AY56" s="462"/>
      <c r="AZ56" s="463"/>
      <c r="BA56" s="461"/>
      <c r="BB56" s="462"/>
      <c r="BC56" s="462"/>
      <c r="BD56" s="463"/>
      <c r="BE56" s="461"/>
      <c r="BF56" s="462"/>
      <c r="BG56" s="464"/>
      <c r="BH56" s="814">
        <f>SUM(AK57:AO57)</f>
        <v>0</v>
      </c>
      <c r="BI56" s="814">
        <f>SUM(AP57:BD57)</f>
        <v>1.46</v>
      </c>
      <c r="BJ56" s="814">
        <f>SUM(BH56+BI56)</f>
        <v>1.46</v>
      </c>
      <c r="BK56" s="815">
        <f t="shared" ref="BK56" si="75">AD56</f>
        <v>29</v>
      </c>
      <c r="BL56" s="817">
        <f>SUM(BH56*BK56)</f>
        <v>0</v>
      </c>
      <c r="BM56" s="817">
        <f>SUM(BI56*BK56)</f>
        <v>42.34</v>
      </c>
      <c r="BN56" s="817">
        <f>SUM(BL56:BM57)</f>
        <v>42.34</v>
      </c>
      <c r="BO56" s="925"/>
      <c r="BP56" s="926"/>
      <c r="BQ56" s="927"/>
      <c r="BR56" s="918"/>
      <c r="BS56" s="918"/>
      <c r="BT56" s="918"/>
      <c r="BU56" s="918"/>
      <c r="BV56" s="918"/>
      <c r="BW56" s="918"/>
      <c r="BX56" s="918"/>
      <c r="BY56" s="918"/>
      <c r="BZ56" s="918"/>
      <c r="CA56" s="918"/>
      <c r="CB56" s="918"/>
      <c r="CC56" s="918"/>
      <c r="CD56" s="918"/>
      <c r="CE56" s="918"/>
      <c r="CF56" s="918"/>
      <c r="CG56" s="918"/>
      <c r="CH56" s="944"/>
      <c r="CI56" s="918"/>
      <c r="CJ56" s="918"/>
    </row>
    <row r="57" spans="1:101" ht="18.75" customHeight="1" thickBot="1">
      <c r="A57" s="932"/>
      <c r="B57" s="813"/>
      <c r="C57" s="20" t="s">
        <v>34</v>
      </c>
      <c r="D57" s="76">
        <f t="shared" ref="D57:Z57" si="76">(D$19*D56)/1000</f>
        <v>0</v>
      </c>
      <c r="E57" s="76">
        <f t="shared" si="76"/>
        <v>0</v>
      </c>
      <c r="F57" s="76">
        <f t="shared" si="76"/>
        <v>0</v>
      </c>
      <c r="G57" s="76">
        <f t="shared" si="76"/>
        <v>0</v>
      </c>
      <c r="H57" s="76">
        <f t="shared" si="76"/>
        <v>0</v>
      </c>
      <c r="I57" s="76">
        <f t="shared" si="76"/>
        <v>0</v>
      </c>
      <c r="J57" s="76">
        <f t="shared" si="76"/>
        <v>0</v>
      </c>
      <c r="K57" s="76">
        <f t="shared" si="76"/>
        <v>0.34</v>
      </c>
      <c r="L57" s="76">
        <f t="shared" si="76"/>
        <v>0</v>
      </c>
      <c r="M57" s="76">
        <f t="shared" si="76"/>
        <v>0</v>
      </c>
      <c r="N57" s="76">
        <f t="shared" si="76"/>
        <v>0</v>
      </c>
      <c r="O57" s="76">
        <f t="shared" si="76"/>
        <v>0</v>
      </c>
      <c r="P57" s="76">
        <f t="shared" si="76"/>
        <v>0</v>
      </c>
      <c r="Q57" s="76">
        <f t="shared" si="76"/>
        <v>0</v>
      </c>
      <c r="R57" s="76">
        <f t="shared" si="76"/>
        <v>0</v>
      </c>
      <c r="S57" s="76">
        <f t="shared" si="76"/>
        <v>0</v>
      </c>
      <c r="T57" s="76">
        <f t="shared" si="76"/>
        <v>0</v>
      </c>
      <c r="U57" s="76">
        <f t="shared" si="76"/>
        <v>0</v>
      </c>
      <c r="V57" s="76">
        <f t="shared" si="76"/>
        <v>0</v>
      </c>
      <c r="W57" s="76">
        <f t="shared" si="76"/>
        <v>0</v>
      </c>
      <c r="X57" s="76">
        <f t="shared" si="76"/>
        <v>0</v>
      </c>
      <c r="Y57" s="76">
        <f t="shared" si="76"/>
        <v>0</v>
      </c>
      <c r="Z57" s="76">
        <f t="shared" si="76"/>
        <v>0</v>
      </c>
      <c r="AA57" s="814"/>
      <c r="AB57" s="814"/>
      <c r="AC57" s="814"/>
      <c r="AD57" s="816"/>
      <c r="AE57" s="818"/>
      <c r="AF57" s="818"/>
      <c r="AG57" s="818"/>
      <c r="AH57" s="932"/>
      <c r="AI57" s="813"/>
      <c r="AJ57" s="20" t="s">
        <v>34</v>
      </c>
      <c r="AK57" s="76">
        <f t="shared" ref="AK57:BG57" si="77">(AK$19*AK56)/1000</f>
        <v>0</v>
      </c>
      <c r="AL57" s="76">
        <f t="shared" si="77"/>
        <v>0</v>
      </c>
      <c r="AM57" s="76">
        <f t="shared" si="77"/>
        <v>0</v>
      </c>
      <c r="AN57" s="76">
        <f t="shared" si="77"/>
        <v>0</v>
      </c>
      <c r="AO57" s="76">
        <f t="shared" si="77"/>
        <v>0</v>
      </c>
      <c r="AP57" s="76">
        <f t="shared" si="77"/>
        <v>0</v>
      </c>
      <c r="AQ57" s="76">
        <f t="shared" si="77"/>
        <v>0</v>
      </c>
      <c r="AR57" s="76">
        <f t="shared" si="77"/>
        <v>1.46</v>
      </c>
      <c r="AS57" s="76">
        <f t="shared" si="77"/>
        <v>0</v>
      </c>
      <c r="AT57" s="76">
        <f t="shared" si="77"/>
        <v>0</v>
      </c>
      <c r="AU57" s="76">
        <f t="shared" si="77"/>
        <v>0</v>
      </c>
      <c r="AV57" s="76">
        <f t="shared" si="77"/>
        <v>0</v>
      </c>
      <c r="AW57" s="76">
        <f t="shared" si="77"/>
        <v>0</v>
      </c>
      <c r="AX57" s="76">
        <f t="shared" si="77"/>
        <v>0</v>
      </c>
      <c r="AY57" s="76">
        <f t="shared" si="77"/>
        <v>0</v>
      </c>
      <c r="AZ57" s="76">
        <f t="shared" si="77"/>
        <v>0</v>
      </c>
      <c r="BA57" s="76">
        <f t="shared" si="77"/>
        <v>0</v>
      </c>
      <c r="BB57" s="76">
        <f t="shared" si="77"/>
        <v>0</v>
      </c>
      <c r="BC57" s="76">
        <f t="shared" si="77"/>
        <v>0</v>
      </c>
      <c r="BD57" s="76">
        <f t="shared" si="77"/>
        <v>0</v>
      </c>
      <c r="BE57" s="76">
        <f t="shared" si="77"/>
        <v>0</v>
      </c>
      <c r="BF57" s="76">
        <f t="shared" si="77"/>
        <v>0</v>
      </c>
      <c r="BG57" s="76">
        <f t="shared" si="77"/>
        <v>0</v>
      </c>
      <c r="BH57" s="814"/>
      <c r="BI57" s="814"/>
      <c r="BJ57" s="814"/>
      <c r="BK57" s="816"/>
      <c r="BL57" s="818"/>
      <c r="BM57" s="818"/>
      <c r="BN57" s="818"/>
      <c r="BO57" s="922" t="str">
        <f t="shared" ref="BO57" si="78">A64</f>
        <v>свекла</v>
      </c>
      <c r="BP57" s="923"/>
      <c r="BQ57" s="924"/>
      <c r="BR57" s="941"/>
      <c r="BS57" s="941"/>
      <c r="BT57" s="917"/>
      <c r="BU57" s="941"/>
      <c r="BV57" s="941"/>
      <c r="BW57" s="941"/>
      <c r="BX57" s="941"/>
      <c r="BY57" s="941"/>
      <c r="BZ57" s="917">
        <f>K65+AR65</f>
        <v>2.6</v>
      </c>
      <c r="CA57" s="941"/>
      <c r="CB57" s="941"/>
      <c r="CC57" s="917">
        <f>N65+AU65</f>
        <v>0</v>
      </c>
      <c r="CD57" s="941"/>
      <c r="CE57" s="941"/>
      <c r="CF57" s="941"/>
      <c r="CG57" s="941"/>
      <c r="CH57" s="917"/>
      <c r="CI57" s="941"/>
      <c r="CJ57" s="941">
        <v>2.6</v>
      </c>
    </row>
    <row r="58" spans="1:101" s="55" customFormat="1" ht="18.75" customHeight="1">
      <c r="A58" s="932" t="s">
        <v>9</v>
      </c>
      <c r="B58" s="813"/>
      <c r="C58" s="64" t="s">
        <v>35</v>
      </c>
      <c r="D58" s="62"/>
      <c r="E58" s="61">
        <v>0</v>
      </c>
      <c r="F58" s="61"/>
      <c r="G58" s="61"/>
      <c r="H58" s="63"/>
      <c r="I58" s="62"/>
      <c r="J58" s="63"/>
      <c r="K58" s="62">
        <v>7.2</v>
      </c>
      <c r="L58" s="61">
        <v>4.9000000000000004</v>
      </c>
      <c r="M58" s="61"/>
      <c r="N58" s="61">
        <v>1.1000000000000001</v>
      </c>
      <c r="O58" s="61">
        <v>0</v>
      </c>
      <c r="P58" s="61">
        <v>0</v>
      </c>
      <c r="Q58" s="61">
        <v>0</v>
      </c>
      <c r="R58" s="61"/>
      <c r="S58" s="63"/>
      <c r="T58" s="62"/>
      <c r="U58" s="61"/>
      <c r="V58" s="61"/>
      <c r="W58" s="63"/>
      <c r="X58" s="62"/>
      <c r="Y58" s="61"/>
      <c r="Z58" s="60"/>
      <c r="AA58" s="814">
        <f>SUM(D59:H59)</f>
        <v>0</v>
      </c>
      <c r="AB58" s="814">
        <f>SUM(I59:W59)</f>
        <v>0.224</v>
      </c>
      <c r="AC58" s="814">
        <f>SUM(AA58+AB58)</f>
        <v>0.224</v>
      </c>
      <c r="AD58" s="816">
        <v>24</v>
      </c>
      <c r="AE58" s="817">
        <f>SUM(AA58*AD58)</f>
        <v>0</v>
      </c>
      <c r="AF58" s="817">
        <f>SUM(AB58*AD58)</f>
        <v>5.38</v>
      </c>
      <c r="AG58" s="817">
        <f>SUM(AE58:AF59)</f>
        <v>5.38</v>
      </c>
      <c r="AH58" s="932" t="s">
        <v>9</v>
      </c>
      <c r="AI58" s="813"/>
      <c r="AJ58" s="64" t="s">
        <v>35</v>
      </c>
      <c r="AK58" s="62"/>
      <c r="AL58" s="61">
        <v>0</v>
      </c>
      <c r="AM58" s="61"/>
      <c r="AN58" s="61"/>
      <c r="AO58" s="63"/>
      <c r="AP58" s="62"/>
      <c r="AQ58" s="63"/>
      <c r="AR58" s="62">
        <v>12</v>
      </c>
      <c r="AS58" s="61">
        <v>4.9000000000000004</v>
      </c>
      <c r="AT58" s="61"/>
      <c r="AU58" s="61">
        <v>1.57</v>
      </c>
      <c r="AV58" s="61">
        <v>0</v>
      </c>
      <c r="AW58" s="61">
        <v>0</v>
      </c>
      <c r="AX58" s="61">
        <v>0</v>
      </c>
      <c r="AY58" s="61"/>
      <c r="AZ58" s="63"/>
      <c r="BA58" s="62"/>
      <c r="BB58" s="61"/>
      <c r="BC58" s="61"/>
      <c r="BD58" s="63"/>
      <c r="BE58" s="62"/>
      <c r="BF58" s="61"/>
      <c r="BG58" s="60"/>
      <c r="BH58" s="814">
        <f>SUM(AK59:AO59)</f>
        <v>0</v>
      </c>
      <c r="BI58" s="814">
        <f>SUM(AP59:BD59)</f>
        <v>0.77600000000000002</v>
      </c>
      <c r="BJ58" s="814">
        <f>SUM(BH58+BI58)</f>
        <v>0.77600000000000002</v>
      </c>
      <c r="BK58" s="815">
        <f t="shared" ref="BK58" si="79">AD58</f>
        <v>24</v>
      </c>
      <c r="BL58" s="817">
        <f>SUM(BH58*BK58)</f>
        <v>0</v>
      </c>
      <c r="BM58" s="817">
        <f>SUM(BI58*BK58)</f>
        <v>18.62</v>
      </c>
      <c r="BN58" s="817">
        <f>SUM(BL58:BM59)</f>
        <v>18.62</v>
      </c>
      <c r="BO58" s="925"/>
      <c r="BP58" s="926"/>
      <c r="BQ58" s="927"/>
      <c r="BR58" s="918"/>
      <c r="BS58" s="918"/>
      <c r="BT58" s="918"/>
      <c r="BU58" s="918"/>
      <c r="BV58" s="918"/>
      <c r="BW58" s="918"/>
      <c r="BX58" s="918"/>
      <c r="BY58" s="918"/>
      <c r="BZ58" s="918"/>
      <c r="CA58" s="918"/>
      <c r="CB58" s="918"/>
      <c r="CC58" s="918"/>
      <c r="CD58" s="918"/>
      <c r="CE58" s="918"/>
      <c r="CF58" s="918"/>
      <c r="CG58" s="918"/>
      <c r="CH58" s="944"/>
      <c r="CI58" s="918"/>
      <c r="CJ58" s="918"/>
    </row>
    <row r="59" spans="1:101" ht="18.75" customHeight="1" thickBot="1">
      <c r="A59" s="932"/>
      <c r="B59" s="813"/>
      <c r="C59" s="20" t="s">
        <v>34</v>
      </c>
      <c r="D59" s="76">
        <f t="shared" ref="D59:Z59" si="80">(D$19*D58)/1000</f>
        <v>0</v>
      </c>
      <c r="E59" s="76">
        <f t="shared" si="80"/>
        <v>0</v>
      </c>
      <c r="F59" s="76">
        <f t="shared" si="80"/>
        <v>0</v>
      </c>
      <c r="G59" s="76">
        <f t="shared" si="80"/>
        <v>0</v>
      </c>
      <c r="H59" s="76">
        <f t="shared" si="80"/>
        <v>0</v>
      </c>
      <c r="I59" s="76">
        <f t="shared" si="80"/>
        <v>0</v>
      </c>
      <c r="J59" s="76">
        <f t="shared" si="80"/>
        <v>0</v>
      </c>
      <c r="K59" s="76">
        <f t="shared" si="80"/>
        <v>0.122</v>
      </c>
      <c r="L59" s="76">
        <f t="shared" si="80"/>
        <v>8.3000000000000004E-2</v>
      </c>
      <c r="M59" s="76">
        <f t="shared" si="80"/>
        <v>0</v>
      </c>
      <c r="N59" s="76">
        <f t="shared" si="80"/>
        <v>1.9E-2</v>
      </c>
      <c r="O59" s="76">
        <f t="shared" si="80"/>
        <v>0</v>
      </c>
      <c r="P59" s="76">
        <f t="shared" si="80"/>
        <v>0</v>
      </c>
      <c r="Q59" s="76">
        <f t="shared" si="80"/>
        <v>0</v>
      </c>
      <c r="R59" s="76">
        <f t="shared" si="80"/>
        <v>0</v>
      </c>
      <c r="S59" s="76">
        <f t="shared" si="80"/>
        <v>0</v>
      </c>
      <c r="T59" s="76">
        <f t="shared" si="80"/>
        <v>0</v>
      </c>
      <c r="U59" s="76">
        <f t="shared" si="80"/>
        <v>0</v>
      </c>
      <c r="V59" s="76">
        <f t="shared" si="80"/>
        <v>0</v>
      </c>
      <c r="W59" s="76">
        <f t="shared" si="80"/>
        <v>0</v>
      </c>
      <c r="X59" s="76">
        <f t="shared" si="80"/>
        <v>0</v>
      </c>
      <c r="Y59" s="76">
        <f t="shared" si="80"/>
        <v>0</v>
      </c>
      <c r="Z59" s="76">
        <f t="shared" si="80"/>
        <v>0</v>
      </c>
      <c r="AA59" s="814"/>
      <c r="AB59" s="814"/>
      <c r="AC59" s="814"/>
      <c r="AD59" s="816"/>
      <c r="AE59" s="818"/>
      <c r="AF59" s="818"/>
      <c r="AG59" s="818"/>
      <c r="AH59" s="932"/>
      <c r="AI59" s="813"/>
      <c r="AJ59" s="20" t="s">
        <v>34</v>
      </c>
      <c r="AK59" s="76">
        <f t="shared" ref="AK59:BG59" si="81">(AK$19*AK58)/1000</f>
        <v>0</v>
      </c>
      <c r="AL59" s="76">
        <f t="shared" si="81"/>
        <v>0</v>
      </c>
      <c r="AM59" s="76">
        <f t="shared" si="81"/>
        <v>0</v>
      </c>
      <c r="AN59" s="76">
        <f t="shared" si="81"/>
        <v>0</v>
      </c>
      <c r="AO59" s="76">
        <f t="shared" si="81"/>
        <v>0</v>
      </c>
      <c r="AP59" s="76">
        <f t="shared" si="81"/>
        <v>0</v>
      </c>
      <c r="AQ59" s="76">
        <f t="shared" si="81"/>
        <v>0</v>
      </c>
      <c r="AR59" s="76">
        <f t="shared" si="81"/>
        <v>0.504</v>
      </c>
      <c r="AS59" s="76">
        <v>0.20599999999999999</v>
      </c>
      <c r="AT59" s="76">
        <f t="shared" si="81"/>
        <v>0</v>
      </c>
      <c r="AU59" s="76">
        <f t="shared" si="81"/>
        <v>6.6000000000000003E-2</v>
      </c>
      <c r="AV59" s="76">
        <f t="shared" si="81"/>
        <v>0</v>
      </c>
      <c r="AW59" s="76">
        <f t="shared" si="81"/>
        <v>0</v>
      </c>
      <c r="AX59" s="76">
        <f t="shared" si="81"/>
        <v>0</v>
      </c>
      <c r="AY59" s="76">
        <f t="shared" si="81"/>
        <v>0</v>
      </c>
      <c r="AZ59" s="76">
        <f t="shared" si="81"/>
        <v>0</v>
      </c>
      <c r="BA59" s="76">
        <f t="shared" si="81"/>
        <v>0</v>
      </c>
      <c r="BB59" s="76">
        <f t="shared" si="81"/>
        <v>0</v>
      </c>
      <c r="BC59" s="76">
        <f t="shared" si="81"/>
        <v>0</v>
      </c>
      <c r="BD59" s="76">
        <f t="shared" si="81"/>
        <v>0</v>
      </c>
      <c r="BE59" s="76">
        <f t="shared" si="81"/>
        <v>0</v>
      </c>
      <c r="BF59" s="76">
        <f t="shared" si="81"/>
        <v>0</v>
      </c>
      <c r="BG59" s="76">
        <f t="shared" si="81"/>
        <v>0</v>
      </c>
      <c r="BH59" s="814"/>
      <c r="BI59" s="814"/>
      <c r="BJ59" s="814"/>
      <c r="BK59" s="816"/>
      <c r="BL59" s="818"/>
      <c r="BM59" s="818"/>
      <c r="BN59" s="818"/>
      <c r="BO59" s="922" t="str">
        <f t="shared" ref="BO59" si="82">A66</f>
        <v>томатная паста</v>
      </c>
      <c r="BP59" s="923"/>
      <c r="BQ59" s="924"/>
      <c r="BR59" s="941"/>
      <c r="BS59" s="917">
        <f>E67+AL67</f>
        <v>0</v>
      </c>
      <c r="BT59" s="941"/>
      <c r="BU59" s="941"/>
      <c r="BV59" s="941"/>
      <c r="BW59" s="941"/>
      <c r="BX59" s="941"/>
      <c r="BY59" s="941"/>
      <c r="BZ59" s="941">
        <v>0.39200000000000002</v>
      </c>
      <c r="CA59" s="941"/>
      <c r="CB59" s="941"/>
      <c r="CC59" s="941">
        <v>0.108</v>
      </c>
      <c r="CD59" s="941"/>
      <c r="CE59" s="941"/>
      <c r="CF59" s="917"/>
      <c r="CG59" s="941"/>
      <c r="CH59" s="917"/>
      <c r="CI59" s="941"/>
      <c r="CJ59" s="941">
        <v>0.5</v>
      </c>
    </row>
    <row r="60" spans="1:101" s="55" customFormat="1" ht="18.75" customHeight="1">
      <c r="A60" s="932" t="s">
        <v>10</v>
      </c>
      <c r="B60" s="813"/>
      <c r="C60" s="64" t="s">
        <v>35</v>
      </c>
      <c r="D60" s="62"/>
      <c r="E60" s="61">
        <v>0</v>
      </c>
      <c r="F60" s="61"/>
      <c r="G60" s="61"/>
      <c r="H60" s="63"/>
      <c r="I60" s="62"/>
      <c r="J60" s="63"/>
      <c r="K60" s="62">
        <v>7.5</v>
      </c>
      <c r="L60" s="61"/>
      <c r="M60" s="61"/>
      <c r="N60" s="61">
        <v>4.5</v>
      </c>
      <c r="O60" s="61">
        <v>0</v>
      </c>
      <c r="P60" s="61">
        <v>0</v>
      </c>
      <c r="Q60" s="61">
        <v>0</v>
      </c>
      <c r="R60" s="61"/>
      <c r="S60" s="63"/>
      <c r="T60" s="62"/>
      <c r="U60" s="61"/>
      <c r="V60" s="61"/>
      <c r="W60" s="63"/>
      <c r="X60" s="62"/>
      <c r="Y60" s="61"/>
      <c r="Z60" s="60"/>
      <c r="AA60" s="814">
        <f>SUM(D61:H61)</f>
        <v>0</v>
      </c>
      <c r="AB60" s="814">
        <f>SUM(I61:W61)</f>
        <v>0.20499999999999999</v>
      </c>
      <c r="AC60" s="814">
        <f>SUM(AA60+AB60)</f>
        <v>0.20499999999999999</v>
      </c>
      <c r="AD60" s="816">
        <v>35</v>
      </c>
      <c r="AE60" s="817">
        <f>SUM(AA60*AD60)</f>
        <v>0</v>
      </c>
      <c r="AF60" s="817">
        <f>SUM(AB60*AD60)</f>
        <v>7.18</v>
      </c>
      <c r="AG60" s="817">
        <f>SUM(AE60:AF61)</f>
        <v>7.18</v>
      </c>
      <c r="AH60" s="932" t="s">
        <v>10</v>
      </c>
      <c r="AI60" s="813"/>
      <c r="AJ60" s="64" t="s">
        <v>35</v>
      </c>
      <c r="AK60" s="62"/>
      <c r="AL60" s="61">
        <v>0</v>
      </c>
      <c r="AM60" s="61"/>
      <c r="AN60" s="61"/>
      <c r="AO60" s="63"/>
      <c r="AP60" s="62"/>
      <c r="AQ60" s="63"/>
      <c r="AR60" s="62">
        <v>12.5</v>
      </c>
      <c r="AS60" s="61"/>
      <c r="AT60" s="61"/>
      <c r="AU60" s="61">
        <v>4.04</v>
      </c>
      <c r="AV60" s="61">
        <v>0</v>
      </c>
      <c r="AW60" s="61">
        <v>0</v>
      </c>
      <c r="AX60" s="61">
        <v>0</v>
      </c>
      <c r="AY60" s="61"/>
      <c r="AZ60" s="63"/>
      <c r="BA60" s="62"/>
      <c r="BB60" s="61"/>
      <c r="BC60" s="61"/>
      <c r="BD60" s="63"/>
      <c r="BE60" s="62"/>
      <c r="BF60" s="61"/>
      <c r="BG60" s="60"/>
      <c r="BH60" s="814">
        <f>SUM(AK61:AO61)</f>
        <v>0</v>
      </c>
      <c r="BI60" s="814">
        <f>SUM(AP61:BD61)</f>
        <v>0.69499999999999995</v>
      </c>
      <c r="BJ60" s="814">
        <f>SUM(BH60+BI60)</f>
        <v>0.69499999999999995</v>
      </c>
      <c r="BK60" s="815">
        <f t="shared" ref="BK60" si="83">AD60</f>
        <v>35</v>
      </c>
      <c r="BL60" s="817">
        <f>SUM(BH60*BK60)</f>
        <v>0</v>
      </c>
      <c r="BM60" s="817">
        <f>SUM(BI60*BK60)</f>
        <v>24.33</v>
      </c>
      <c r="BN60" s="817">
        <f>SUM(BL60:BM61)</f>
        <v>24.33</v>
      </c>
      <c r="BO60" s="925"/>
      <c r="BP60" s="926"/>
      <c r="BQ60" s="927"/>
      <c r="BR60" s="918"/>
      <c r="BS60" s="918"/>
      <c r="BT60" s="918"/>
      <c r="BU60" s="918"/>
      <c r="BV60" s="918"/>
      <c r="BW60" s="918"/>
      <c r="BX60" s="918"/>
      <c r="BY60" s="918"/>
      <c r="BZ60" s="918"/>
      <c r="CA60" s="918"/>
      <c r="CB60" s="918"/>
      <c r="CC60" s="918"/>
      <c r="CD60" s="918"/>
      <c r="CE60" s="918"/>
      <c r="CF60" s="918"/>
      <c r="CG60" s="918"/>
      <c r="CH60" s="944"/>
      <c r="CI60" s="918"/>
      <c r="CJ60" s="918"/>
    </row>
    <row r="61" spans="1:101" ht="18.75" customHeight="1" thickBot="1">
      <c r="A61" s="932"/>
      <c r="B61" s="813"/>
      <c r="C61" s="20" t="s">
        <v>34</v>
      </c>
      <c r="D61" s="76">
        <f t="shared" ref="D61:Z61" si="84">(D$19*D60)/1000</f>
        <v>0</v>
      </c>
      <c r="E61" s="76">
        <f t="shared" si="84"/>
        <v>0</v>
      </c>
      <c r="F61" s="76">
        <f t="shared" si="84"/>
        <v>0</v>
      </c>
      <c r="G61" s="76">
        <f t="shared" si="84"/>
        <v>0</v>
      </c>
      <c r="H61" s="76">
        <f t="shared" si="84"/>
        <v>0</v>
      </c>
      <c r="I61" s="76">
        <f t="shared" si="84"/>
        <v>0</v>
      </c>
      <c r="J61" s="76">
        <f t="shared" si="84"/>
        <v>0</v>
      </c>
      <c r="K61" s="76">
        <f t="shared" si="84"/>
        <v>0.128</v>
      </c>
      <c r="L61" s="76">
        <f t="shared" si="84"/>
        <v>0</v>
      </c>
      <c r="M61" s="76">
        <f t="shared" si="84"/>
        <v>0</v>
      </c>
      <c r="N61" s="76">
        <v>7.6999999999999999E-2</v>
      </c>
      <c r="O61" s="76">
        <f t="shared" si="84"/>
        <v>0</v>
      </c>
      <c r="P61" s="76">
        <f t="shared" si="84"/>
        <v>0</v>
      </c>
      <c r="Q61" s="76">
        <f t="shared" si="84"/>
        <v>0</v>
      </c>
      <c r="R61" s="76">
        <f t="shared" si="84"/>
        <v>0</v>
      </c>
      <c r="S61" s="76">
        <f t="shared" si="84"/>
        <v>0</v>
      </c>
      <c r="T61" s="76">
        <f t="shared" si="84"/>
        <v>0</v>
      </c>
      <c r="U61" s="76">
        <f t="shared" si="84"/>
        <v>0</v>
      </c>
      <c r="V61" s="76">
        <f t="shared" si="84"/>
        <v>0</v>
      </c>
      <c r="W61" s="76">
        <f t="shared" si="84"/>
        <v>0</v>
      </c>
      <c r="X61" s="76">
        <f t="shared" si="84"/>
        <v>0</v>
      </c>
      <c r="Y61" s="76">
        <f t="shared" si="84"/>
        <v>0</v>
      </c>
      <c r="Z61" s="76">
        <f t="shared" si="84"/>
        <v>0</v>
      </c>
      <c r="AA61" s="814"/>
      <c r="AB61" s="814"/>
      <c r="AC61" s="814"/>
      <c r="AD61" s="816"/>
      <c r="AE61" s="818"/>
      <c r="AF61" s="818"/>
      <c r="AG61" s="818"/>
      <c r="AH61" s="932"/>
      <c r="AI61" s="813"/>
      <c r="AJ61" s="20" t="s">
        <v>34</v>
      </c>
      <c r="AK61" s="76">
        <f t="shared" ref="AK61:BG61" si="85">(AK$19*AK60)/1000</f>
        <v>0</v>
      </c>
      <c r="AL61" s="76">
        <f t="shared" si="85"/>
        <v>0</v>
      </c>
      <c r="AM61" s="76">
        <f t="shared" si="85"/>
        <v>0</v>
      </c>
      <c r="AN61" s="76">
        <f t="shared" si="85"/>
        <v>0</v>
      </c>
      <c r="AO61" s="76">
        <f t="shared" si="85"/>
        <v>0</v>
      </c>
      <c r="AP61" s="76">
        <f t="shared" si="85"/>
        <v>0</v>
      </c>
      <c r="AQ61" s="76">
        <f t="shared" si="85"/>
        <v>0</v>
      </c>
      <c r="AR61" s="76">
        <f t="shared" si="85"/>
        <v>0.52500000000000002</v>
      </c>
      <c r="AS61" s="76">
        <f t="shared" si="85"/>
        <v>0</v>
      </c>
      <c r="AT61" s="76">
        <f t="shared" si="85"/>
        <v>0</v>
      </c>
      <c r="AU61" s="76">
        <f t="shared" si="85"/>
        <v>0.17</v>
      </c>
      <c r="AV61" s="76">
        <f t="shared" si="85"/>
        <v>0</v>
      </c>
      <c r="AW61" s="76">
        <f t="shared" si="85"/>
        <v>0</v>
      </c>
      <c r="AX61" s="76">
        <f t="shared" si="85"/>
        <v>0</v>
      </c>
      <c r="AY61" s="76">
        <f t="shared" si="85"/>
        <v>0</v>
      </c>
      <c r="AZ61" s="76">
        <f t="shared" si="85"/>
        <v>0</v>
      </c>
      <c r="BA61" s="76">
        <f t="shared" si="85"/>
        <v>0</v>
      </c>
      <c r="BB61" s="76">
        <f t="shared" si="85"/>
        <v>0</v>
      </c>
      <c r="BC61" s="76">
        <f t="shared" si="85"/>
        <v>0</v>
      </c>
      <c r="BD61" s="76">
        <f t="shared" si="85"/>
        <v>0</v>
      </c>
      <c r="BE61" s="76">
        <f t="shared" si="85"/>
        <v>0</v>
      </c>
      <c r="BF61" s="76">
        <f t="shared" si="85"/>
        <v>0</v>
      </c>
      <c r="BG61" s="76">
        <f t="shared" si="85"/>
        <v>0</v>
      </c>
      <c r="BH61" s="814"/>
      <c r="BI61" s="814"/>
      <c r="BJ61" s="814"/>
      <c r="BK61" s="816"/>
      <c r="BL61" s="818"/>
      <c r="BM61" s="818"/>
      <c r="BN61" s="818"/>
      <c r="BO61" s="922" t="s">
        <v>18</v>
      </c>
      <c r="BP61" s="923"/>
      <c r="BQ61" s="924"/>
      <c r="BR61" s="941"/>
      <c r="BS61" s="941"/>
      <c r="BT61" s="941"/>
      <c r="BU61" s="941"/>
      <c r="BV61" s="941"/>
      <c r="BW61" s="941"/>
      <c r="BX61" s="941"/>
      <c r="BY61" s="941"/>
      <c r="BZ61" s="917"/>
      <c r="CA61" s="941"/>
      <c r="CB61" s="941"/>
      <c r="CC61" s="941"/>
      <c r="CD61" s="917">
        <f>O67+AV67</f>
        <v>0</v>
      </c>
      <c r="CE61" s="941"/>
      <c r="CF61" s="941"/>
      <c r="CG61" s="941"/>
      <c r="CH61" s="917"/>
      <c r="CI61" s="941"/>
      <c r="CJ61" s="917">
        <f>V73+BC73</f>
        <v>0</v>
      </c>
    </row>
    <row r="62" spans="1:101" s="55" customFormat="1" ht="18.75" customHeight="1">
      <c r="A62" s="970" t="s">
        <v>18</v>
      </c>
      <c r="B62" s="813"/>
      <c r="C62" s="64" t="s">
        <v>35</v>
      </c>
      <c r="D62" s="62"/>
      <c r="E62" s="61">
        <v>0</v>
      </c>
      <c r="F62" s="61"/>
      <c r="G62" s="61"/>
      <c r="H62" s="63"/>
      <c r="I62" s="62"/>
      <c r="J62" s="63"/>
      <c r="K62" s="62"/>
      <c r="L62" s="61"/>
      <c r="M62" s="61"/>
      <c r="N62" s="61"/>
      <c r="O62" s="61">
        <v>0</v>
      </c>
      <c r="P62" s="61">
        <v>0</v>
      </c>
      <c r="Q62" s="61">
        <v>0</v>
      </c>
      <c r="R62" s="61"/>
      <c r="S62" s="63"/>
      <c r="T62" s="62"/>
      <c r="U62" s="61"/>
      <c r="V62" s="61"/>
      <c r="W62" s="63"/>
      <c r="X62" s="62"/>
      <c r="Y62" s="61"/>
      <c r="Z62" s="60"/>
      <c r="AA62" s="814">
        <f>SUM(D63:H63)</f>
        <v>0</v>
      </c>
      <c r="AB62" s="814">
        <f>SUM(I63:W63)</f>
        <v>0</v>
      </c>
      <c r="AC62" s="814">
        <f>SUM(AA62+AB62)</f>
        <v>0</v>
      </c>
      <c r="AD62" s="816"/>
      <c r="AE62" s="817">
        <f>SUM(AA62*AD62)</f>
        <v>0</v>
      </c>
      <c r="AF62" s="817">
        <f>SUM(AB62*AD62)</f>
        <v>0</v>
      </c>
      <c r="AG62" s="817">
        <f>SUM(AE62:AF63)</f>
        <v>0</v>
      </c>
      <c r="AH62" s="970" t="s">
        <v>18</v>
      </c>
      <c r="AI62" s="813"/>
      <c r="AJ62" s="64" t="s">
        <v>35</v>
      </c>
      <c r="AK62" s="62"/>
      <c r="AL62" s="61">
        <v>0</v>
      </c>
      <c r="AM62" s="61"/>
      <c r="AN62" s="61"/>
      <c r="AO62" s="63"/>
      <c r="AP62" s="62"/>
      <c r="AQ62" s="63"/>
      <c r="AR62" s="62"/>
      <c r="AS62" s="61"/>
      <c r="AT62" s="61"/>
      <c r="AU62" s="61"/>
      <c r="AV62" s="61">
        <v>0</v>
      </c>
      <c r="AW62" s="61">
        <v>0</v>
      </c>
      <c r="AX62" s="61">
        <v>0</v>
      </c>
      <c r="AY62" s="61"/>
      <c r="AZ62" s="63"/>
      <c r="BA62" s="62"/>
      <c r="BB62" s="61"/>
      <c r="BC62" s="61"/>
      <c r="BD62" s="63"/>
      <c r="BE62" s="62"/>
      <c r="BF62" s="61"/>
      <c r="BG62" s="60"/>
      <c r="BH62" s="814">
        <f>SUM(AK63:AO63)</f>
        <v>0</v>
      </c>
      <c r="BI62" s="814">
        <f>SUM(AP63:BD63)</f>
        <v>0</v>
      </c>
      <c r="BJ62" s="814">
        <f>SUM(BH62+BI62)</f>
        <v>0</v>
      </c>
      <c r="BK62" s="815">
        <f t="shared" ref="BK62" si="86">AD62</f>
        <v>0</v>
      </c>
      <c r="BL62" s="817">
        <f>SUM(BH62*BK62)</f>
        <v>0</v>
      </c>
      <c r="BM62" s="817">
        <f>SUM(BI62*BK62)</f>
        <v>0</v>
      </c>
      <c r="BN62" s="817">
        <f>SUM(BL62:BM63)</f>
        <v>0</v>
      </c>
      <c r="BO62" s="925"/>
      <c r="BP62" s="926"/>
      <c r="BQ62" s="927"/>
      <c r="BR62" s="918"/>
      <c r="BS62" s="918"/>
      <c r="BT62" s="918"/>
      <c r="BU62" s="918"/>
      <c r="BV62" s="918"/>
      <c r="BW62" s="918"/>
      <c r="BX62" s="918"/>
      <c r="BY62" s="918"/>
      <c r="BZ62" s="918"/>
      <c r="CA62" s="918"/>
      <c r="CB62" s="918"/>
      <c r="CC62" s="918"/>
      <c r="CD62" s="918"/>
      <c r="CE62" s="918"/>
      <c r="CF62" s="918"/>
      <c r="CG62" s="918"/>
      <c r="CH62" s="944"/>
      <c r="CI62" s="918"/>
      <c r="CJ62" s="918"/>
    </row>
    <row r="63" spans="1:101" ht="18.75" customHeight="1" thickBot="1">
      <c r="A63" s="970"/>
      <c r="B63" s="813"/>
      <c r="C63" s="20" t="s">
        <v>34</v>
      </c>
      <c r="D63" s="76">
        <f t="shared" ref="D63:Z63" si="87">(D$19*D62)/1000</f>
        <v>0</v>
      </c>
      <c r="E63" s="76">
        <f t="shared" si="87"/>
        <v>0</v>
      </c>
      <c r="F63" s="76">
        <f t="shared" si="87"/>
        <v>0</v>
      </c>
      <c r="G63" s="76">
        <f t="shared" si="87"/>
        <v>0</v>
      </c>
      <c r="H63" s="76">
        <f t="shared" si="87"/>
        <v>0</v>
      </c>
      <c r="I63" s="76">
        <f t="shared" si="87"/>
        <v>0</v>
      </c>
      <c r="J63" s="76">
        <f t="shared" si="87"/>
        <v>0</v>
      </c>
      <c r="K63" s="76">
        <f t="shared" si="87"/>
        <v>0</v>
      </c>
      <c r="L63" s="76">
        <f t="shared" si="87"/>
        <v>0</v>
      </c>
      <c r="M63" s="76">
        <f t="shared" si="87"/>
        <v>0</v>
      </c>
      <c r="N63" s="76">
        <f t="shared" si="87"/>
        <v>0</v>
      </c>
      <c r="O63" s="76">
        <f t="shared" si="87"/>
        <v>0</v>
      </c>
      <c r="P63" s="76">
        <f t="shared" si="87"/>
        <v>0</v>
      </c>
      <c r="Q63" s="76">
        <f t="shared" si="87"/>
        <v>0</v>
      </c>
      <c r="R63" s="76">
        <f t="shared" si="87"/>
        <v>0</v>
      </c>
      <c r="S63" s="76">
        <f t="shared" si="87"/>
        <v>0</v>
      </c>
      <c r="T63" s="76">
        <f t="shared" si="87"/>
        <v>0</v>
      </c>
      <c r="U63" s="76">
        <f t="shared" si="87"/>
        <v>0</v>
      </c>
      <c r="V63" s="76">
        <f t="shared" si="87"/>
        <v>0</v>
      </c>
      <c r="W63" s="76">
        <f t="shared" si="87"/>
        <v>0</v>
      </c>
      <c r="X63" s="76">
        <f t="shared" si="87"/>
        <v>0</v>
      </c>
      <c r="Y63" s="76">
        <f t="shared" si="87"/>
        <v>0</v>
      </c>
      <c r="Z63" s="76">
        <f t="shared" si="87"/>
        <v>0</v>
      </c>
      <c r="AA63" s="814"/>
      <c r="AB63" s="814"/>
      <c r="AC63" s="814"/>
      <c r="AD63" s="816"/>
      <c r="AE63" s="818"/>
      <c r="AF63" s="818"/>
      <c r="AG63" s="818"/>
      <c r="AH63" s="970"/>
      <c r="AI63" s="813"/>
      <c r="AJ63" s="20" t="s">
        <v>34</v>
      </c>
      <c r="AK63" s="76">
        <f t="shared" ref="AK63:BG63" si="88">(AK$19*AK62)/1000</f>
        <v>0</v>
      </c>
      <c r="AL63" s="76">
        <f t="shared" si="88"/>
        <v>0</v>
      </c>
      <c r="AM63" s="76">
        <f t="shared" si="88"/>
        <v>0</v>
      </c>
      <c r="AN63" s="76">
        <f t="shared" si="88"/>
        <v>0</v>
      </c>
      <c r="AO63" s="76">
        <f t="shared" si="88"/>
        <v>0</v>
      </c>
      <c r="AP63" s="76">
        <f t="shared" si="88"/>
        <v>0</v>
      </c>
      <c r="AQ63" s="76">
        <f t="shared" si="88"/>
        <v>0</v>
      </c>
      <c r="AR63" s="76">
        <f t="shared" si="88"/>
        <v>0</v>
      </c>
      <c r="AS63" s="76">
        <f t="shared" si="88"/>
        <v>0</v>
      </c>
      <c r="AT63" s="76">
        <f t="shared" si="88"/>
        <v>0</v>
      </c>
      <c r="AU63" s="76">
        <f t="shared" si="88"/>
        <v>0</v>
      </c>
      <c r="AV63" s="76">
        <f t="shared" si="88"/>
        <v>0</v>
      </c>
      <c r="AW63" s="76">
        <f t="shared" si="88"/>
        <v>0</v>
      </c>
      <c r="AX63" s="76">
        <f t="shared" si="88"/>
        <v>0</v>
      </c>
      <c r="AY63" s="76">
        <f t="shared" si="88"/>
        <v>0</v>
      </c>
      <c r="AZ63" s="76">
        <f t="shared" si="88"/>
        <v>0</v>
      </c>
      <c r="BA63" s="76">
        <f t="shared" si="88"/>
        <v>0</v>
      </c>
      <c r="BB63" s="76">
        <f t="shared" si="88"/>
        <v>0</v>
      </c>
      <c r="BC63" s="76">
        <f t="shared" si="88"/>
        <v>0</v>
      </c>
      <c r="BD63" s="76">
        <f t="shared" si="88"/>
        <v>0</v>
      </c>
      <c r="BE63" s="76">
        <f t="shared" si="88"/>
        <v>0</v>
      </c>
      <c r="BF63" s="76">
        <f t="shared" si="88"/>
        <v>0</v>
      </c>
      <c r="BG63" s="76">
        <f t="shared" si="88"/>
        <v>0</v>
      </c>
      <c r="BH63" s="814"/>
      <c r="BI63" s="814"/>
      <c r="BJ63" s="814"/>
      <c r="BK63" s="816"/>
      <c r="BL63" s="818"/>
      <c r="BM63" s="818"/>
      <c r="BN63" s="818"/>
      <c r="BO63" s="922" t="s">
        <v>20</v>
      </c>
      <c r="BP63" s="923"/>
      <c r="BQ63" s="924"/>
      <c r="BR63" s="941"/>
      <c r="BS63" s="941"/>
      <c r="BT63" s="917">
        <f>F71+AM71</f>
        <v>0</v>
      </c>
      <c r="BU63" s="941"/>
      <c r="BV63" s="941"/>
      <c r="BW63" s="941"/>
      <c r="BX63" s="941"/>
      <c r="BY63" s="941"/>
      <c r="BZ63" s="917"/>
      <c r="CA63" s="941"/>
      <c r="CB63" s="941"/>
      <c r="CC63" s="941"/>
      <c r="CD63" s="917">
        <f>O67+AV67</f>
        <v>0</v>
      </c>
      <c r="CE63" s="941"/>
      <c r="CF63" s="941"/>
      <c r="CG63" s="941"/>
      <c r="CH63" s="917"/>
      <c r="CI63" s="941"/>
      <c r="CJ63" s="941"/>
    </row>
    <row r="64" spans="1:101" s="55" customFormat="1" ht="18.75" customHeight="1">
      <c r="A64" s="946" t="s">
        <v>12</v>
      </c>
      <c r="B64" s="813"/>
      <c r="C64" s="64" t="s">
        <v>35</v>
      </c>
      <c r="D64" s="62"/>
      <c r="E64" s="61">
        <v>0</v>
      </c>
      <c r="F64" s="61"/>
      <c r="G64" s="61"/>
      <c r="H64" s="63"/>
      <c r="I64" s="62"/>
      <c r="J64" s="63"/>
      <c r="K64" s="62">
        <v>30</v>
      </c>
      <c r="L64" s="61"/>
      <c r="M64" s="61"/>
      <c r="N64" s="61"/>
      <c r="O64" s="61">
        <v>0</v>
      </c>
      <c r="P64" s="61">
        <v>0</v>
      </c>
      <c r="Q64" s="61">
        <v>0</v>
      </c>
      <c r="R64" s="61"/>
      <c r="S64" s="63"/>
      <c r="T64" s="62"/>
      <c r="U64" s="61"/>
      <c r="V64" s="61"/>
      <c r="W64" s="63"/>
      <c r="X64" s="62"/>
      <c r="Y64" s="61"/>
      <c r="Z64" s="60"/>
      <c r="AA64" s="814">
        <f>SUM(D65:H65)</f>
        <v>0</v>
      </c>
      <c r="AB64" s="814">
        <f>SUM(I65:W65)</f>
        <v>0.51</v>
      </c>
      <c r="AC64" s="814">
        <f>SUM(AA64+AB64)</f>
        <v>0.51</v>
      </c>
      <c r="AD64" s="816">
        <v>26</v>
      </c>
      <c r="AE64" s="817">
        <f>SUM(AA64*AD64)</f>
        <v>0</v>
      </c>
      <c r="AF64" s="817">
        <f>SUM(AB64*AD64)</f>
        <v>13.26</v>
      </c>
      <c r="AG64" s="817">
        <f>SUM(AE64:AF65)</f>
        <v>13.26</v>
      </c>
      <c r="AH64" s="946" t="s">
        <v>12</v>
      </c>
      <c r="AI64" s="813"/>
      <c r="AJ64" s="64" t="s">
        <v>35</v>
      </c>
      <c r="AK64" s="62"/>
      <c r="AL64" s="61">
        <v>0</v>
      </c>
      <c r="AM64" s="61"/>
      <c r="AN64" s="61"/>
      <c r="AO64" s="63"/>
      <c r="AP64" s="62"/>
      <c r="AQ64" s="63"/>
      <c r="AR64" s="62">
        <v>49.76</v>
      </c>
      <c r="AS64" s="61"/>
      <c r="AT64" s="61"/>
      <c r="AU64" s="61"/>
      <c r="AV64" s="61">
        <v>0</v>
      </c>
      <c r="AW64" s="61">
        <v>0</v>
      </c>
      <c r="AX64" s="61">
        <v>0</v>
      </c>
      <c r="AY64" s="61"/>
      <c r="AZ64" s="63"/>
      <c r="BA64" s="62"/>
      <c r="BB64" s="61"/>
      <c r="BC64" s="61"/>
      <c r="BD64" s="63"/>
      <c r="BE64" s="62"/>
      <c r="BF64" s="61"/>
      <c r="BG64" s="60"/>
      <c r="BH64" s="814">
        <f>SUM(AK65:AO65)</f>
        <v>0</v>
      </c>
      <c r="BI64" s="814">
        <f>SUM(AP65:BD65)</f>
        <v>2.09</v>
      </c>
      <c r="BJ64" s="814">
        <f>SUM(BH64+BI64)</f>
        <v>2.09</v>
      </c>
      <c r="BK64" s="815">
        <f t="shared" ref="BK64" si="89">AD64</f>
        <v>26</v>
      </c>
      <c r="BL64" s="817">
        <f>SUM(BH64*BK64)</f>
        <v>0</v>
      </c>
      <c r="BM64" s="817">
        <f>SUM(BI64*BK64)</f>
        <v>54.34</v>
      </c>
      <c r="BN64" s="817">
        <f>SUM(BL64:BM65)</f>
        <v>54.34</v>
      </c>
      <c r="BO64" s="925"/>
      <c r="BP64" s="926"/>
      <c r="BQ64" s="927"/>
      <c r="BR64" s="918"/>
      <c r="BS64" s="918"/>
      <c r="BT64" s="918"/>
      <c r="BU64" s="918"/>
      <c r="BV64" s="918"/>
      <c r="BW64" s="918"/>
      <c r="BX64" s="918"/>
      <c r="BY64" s="918"/>
      <c r="BZ64" s="918"/>
      <c r="CA64" s="918"/>
      <c r="CB64" s="918"/>
      <c r="CC64" s="918"/>
      <c r="CD64" s="918"/>
      <c r="CE64" s="918"/>
      <c r="CF64" s="918"/>
      <c r="CG64" s="918"/>
      <c r="CH64" s="944"/>
      <c r="CI64" s="918"/>
      <c r="CJ64" s="918"/>
    </row>
    <row r="65" spans="1:101" ht="18.75" customHeight="1" thickBot="1">
      <c r="A65" s="946"/>
      <c r="B65" s="813"/>
      <c r="C65" s="20" t="s">
        <v>34</v>
      </c>
      <c r="D65" s="76">
        <f t="shared" ref="D65:Z65" si="90">(D$19*D64)/1000</f>
        <v>0</v>
      </c>
      <c r="E65" s="76">
        <f t="shared" si="90"/>
        <v>0</v>
      </c>
      <c r="F65" s="76">
        <f t="shared" si="90"/>
        <v>0</v>
      </c>
      <c r="G65" s="76">
        <f t="shared" si="90"/>
        <v>0</v>
      </c>
      <c r="H65" s="76">
        <f t="shared" si="90"/>
        <v>0</v>
      </c>
      <c r="I65" s="76">
        <f t="shared" si="90"/>
        <v>0</v>
      </c>
      <c r="J65" s="76">
        <f t="shared" si="90"/>
        <v>0</v>
      </c>
      <c r="K65" s="76">
        <v>0.51</v>
      </c>
      <c r="L65" s="76">
        <f t="shared" si="90"/>
        <v>0</v>
      </c>
      <c r="M65" s="76">
        <f t="shared" si="90"/>
        <v>0</v>
      </c>
      <c r="N65" s="76">
        <f t="shared" si="90"/>
        <v>0</v>
      </c>
      <c r="O65" s="76">
        <f t="shared" si="90"/>
        <v>0</v>
      </c>
      <c r="P65" s="76">
        <f t="shared" si="90"/>
        <v>0</v>
      </c>
      <c r="Q65" s="76">
        <f t="shared" si="90"/>
        <v>0</v>
      </c>
      <c r="R65" s="76">
        <f t="shared" si="90"/>
        <v>0</v>
      </c>
      <c r="S65" s="76">
        <f t="shared" si="90"/>
        <v>0</v>
      </c>
      <c r="T65" s="76">
        <f t="shared" si="90"/>
        <v>0</v>
      </c>
      <c r="U65" s="76">
        <f t="shared" si="90"/>
        <v>0</v>
      </c>
      <c r="V65" s="76">
        <f t="shared" si="90"/>
        <v>0</v>
      </c>
      <c r="W65" s="76">
        <f t="shared" si="90"/>
        <v>0</v>
      </c>
      <c r="X65" s="76">
        <f t="shared" si="90"/>
        <v>0</v>
      </c>
      <c r="Y65" s="76">
        <f t="shared" si="90"/>
        <v>0</v>
      </c>
      <c r="Z65" s="76">
        <f t="shared" si="90"/>
        <v>0</v>
      </c>
      <c r="AA65" s="814"/>
      <c r="AB65" s="814"/>
      <c r="AC65" s="814"/>
      <c r="AD65" s="816"/>
      <c r="AE65" s="818"/>
      <c r="AF65" s="818"/>
      <c r="AG65" s="818"/>
      <c r="AH65" s="946"/>
      <c r="AI65" s="813"/>
      <c r="AJ65" s="20" t="s">
        <v>34</v>
      </c>
      <c r="AK65" s="76">
        <f t="shared" ref="AK65:BG65" si="91">(AK$19*AK64)/1000</f>
        <v>0</v>
      </c>
      <c r="AL65" s="76">
        <f t="shared" si="91"/>
        <v>0</v>
      </c>
      <c r="AM65" s="76">
        <f t="shared" si="91"/>
        <v>0</v>
      </c>
      <c r="AN65" s="76">
        <f t="shared" si="91"/>
        <v>0</v>
      </c>
      <c r="AO65" s="76">
        <f t="shared" si="91"/>
        <v>0</v>
      </c>
      <c r="AP65" s="76">
        <f t="shared" si="91"/>
        <v>0</v>
      </c>
      <c r="AQ65" s="76">
        <f t="shared" si="91"/>
        <v>0</v>
      </c>
      <c r="AR65" s="76">
        <f t="shared" si="91"/>
        <v>2.09</v>
      </c>
      <c r="AS65" s="76">
        <f t="shared" si="91"/>
        <v>0</v>
      </c>
      <c r="AT65" s="76">
        <f t="shared" si="91"/>
        <v>0</v>
      </c>
      <c r="AU65" s="76">
        <f t="shared" si="91"/>
        <v>0</v>
      </c>
      <c r="AV65" s="76">
        <f t="shared" si="91"/>
        <v>0</v>
      </c>
      <c r="AW65" s="76">
        <f t="shared" si="91"/>
        <v>0</v>
      </c>
      <c r="AX65" s="76">
        <f t="shared" si="91"/>
        <v>0</v>
      </c>
      <c r="AY65" s="76">
        <f t="shared" si="91"/>
        <v>0</v>
      </c>
      <c r="AZ65" s="76">
        <f t="shared" si="91"/>
        <v>0</v>
      </c>
      <c r="BA65" s="76">
        <f t="shared" si="91"/>
        <v>0</v>
      </c>
      <c r="BB65" s="76">
        <f t="shared" si="91"/>
        <v>0</v>
      </c>
      <c r="BC65" s="76">
        <f t="shared" si="91"/>
        <v>0</v>
      </c>
      <c r="BD65" s="76">
        <f t="shared" si="91"/>
        <v>0</v>
      </c>
      <c r="BE65" s="76">
        <f t="shared" si="91"/>
        <v>0</v>
      </c>
      <c r="BF65" s="76">
        <f t="shared" si="91"/>
        <v>0</v>
      </c>
      <c r="BG65" s="76">
        <f t="shared" si="91"/>
        <v>0</v>
      </c>
      <c r="BH65" s="814"/>
      <c r="BI65" s="814"/>
      <c r="BJ65" s="814"/>
      <c r="BK65" s="816"/>
      <c r="BL65" s="818"/>
      <c r="BM65" s="818"/>
      <c r="BN65" s="818"/>
      <c r="BO65" s="922" t="s">
        <v>388</v>
      </c>
      <c r="BP65" s="923"/>
      <c r="BQ65" s="924"/>
      <c r="BR65" s="941"/>
      <c r="BS65" s="941"/>
      <c r="BT65" s="941"/>
      <c r="BU65" s="941"/>
      <c r="BV65" s="941"/>
      <c r="BW65" s="941"/>
      <c r="BX65" s="941"/>
      <c r="BY65" s="941"/>
      <c r="BZ65" s="917">
        <f>K73+AR73</f>
        <v>6.9000000000000006E-2</v>
      </c>
      <c r="CA65" s="941"/>
      <c r="CB65" s="941"/>
      <c r="CC65" s="941">
        <v>6.5000000000000002E-2</v>
      </c>
      <c r="CD65" s="917">
        <f>O67+AV67</f>
        <v>0</v>
      </c>
      <c r="CE65" s="941"/>
      <c r="CF65" s="941"/>
      <c r="CG65" s="941"/>
      <c r="CH65" s="917"/>
      <c r="CI65" s="941"/>
      <c r="CJ65" s="941">
        <v>0.13400000000000001</v>
      </c>
    </row>
    <row r="66" spans="1:101" s="55" customFormat="1" ht="18.75" customHeight="1">
      <c r="A66" s="932" t="s">
        <v>530</v>
      </c>
      <c r="B66" s="813"/>
      <c r="C66" s="64" t="s">
        <v>35</v>
      </c>
      <c r="D66" s="62"/>
      <c r="E66" s="61"/>
      <c r="F66" s="61"/>
      <c r="G66" s="61"/>
      <c r="H66" s="63"/>
      <c r="I66" s="62"/>
      <c r="J66" s="63"/>
      <c r="K66" s="62">
        <v>4.5</v>
      </c>
      <c r="L66" s="61"/>
      <c r="M66" s="61"/>
      <c r="N66" s="61">
        <v>2</v>
      </c>
      <c r="O66" s="61">
        <v>0</v>
      </c>
      <c r="P66" s="61">
        <v>0</v>
      </c>
      <c r="Q66" s="61">
        <v>0</v>
      </c>
      <c r="R66" s="61"/>
      <c r="S66" s="63"/>
      <c r="T66" s="62"/>
      <c r="U66" s="61"/>
      <c r="V66" s="61"/>
      <c r="W66" s="63"/>
      <c r="X66" s="62"/>
      <c r="Y66" s="61"/>
      <c r="Z66" s="60"/>
      <c r="AA66" s="814">
        <f>SUM(D67:H67)</f>
        <v>0</v>
      </c>
      <c r="AB66" s="814">
        <f>SUM(I67:W67)</f>
        <v>0.111</v>
      </c>
      <c r="AC66" s="814">
        <f>SUM(AA66+AB66)</f>
        <v>0.111</v>
      </c>
      <c r="AD66" s="816">
        <v>105</v>
      </c>
      <c r="AE66" s="817">
        <f>SUM(AA66*AD66)</f>
        <v>0</v>
      </c>
      <c r="AF66" s="817">
        <f>SUM(AB66*AD66)</f>
        <v>11.66</v>
      </c>
      <c r="AG66" s="817">
        <f>SUM(AE66:AF67)</f>
        <v>11.66</v>
      </c>
      <c r="AH66" s="932" t="s">
        <v>530</v>
      </c>
      <c r="AI66" s="813"/>
      <c r="AJ66" s="64" t="s">
        <v>35</v>
      </c>
      <c r="AK66" s="62"/>
      <c r="AL66" s="61"/>
      <c r="AM66" s="61"/>
      <c r="AN66" s="61"/>
      <c r="AO66" s="63"/>
      <c r="AP66" s="62"/>
      <c r="AQ66" s="63"/>
      <c r="AR66" s="62">
        <v>7.5</v>
      </c>
      <c r="AS66" s="61"/>
      <c r="AT66" s="61"/>
      <c r="AU66" s="61">
        <v>1.76</v>
      </c>
      <c r="AV66" s="61">
        <v>0</v>
      </c>
      <c r="AW66" s="61">
        <v>0</v>
      </c>
      <c r="AX66" s="61">
        <v>0</v>
      </c>
      <c r="AY66" s="61"/>
      <c r="AZ66" s="63"/>
      <c r="BA66" s="62"/>
      <c r="BB66" s="61"/>
      <c r="BC66" s="61"/>
      <c r="BD66" s="63"/>
      <c r="BE66" s="62"/>
      <c r="BF66" s="61"/>
      <c r="BG66" s="60"/>
      <c r="BH66" s="814">
        <f>SUM(AK67:AO67)</f>
        <v>0</v>
      </c>
      <c r="BI66" s="814">
        <f>SUM(AP67:BD67)</f>
        <v>0.38900000000000001</v>
      </c>
      <c r="BJ66" s="814">
        <f>SUM(BH66+BI66)</f>
        <v>0.38900000000000001</v>
      </c>
      <c r="BK66" s="815">
        <f t="shared" ref="BK66" si="92">AD66</f>
        <v>105</v>
      </c>
      <c r="BL66" s="817">
        <f>SUM(BH66*BK66)</f>
        <v>0</v>
      </c>
      <c r="BM66" s="817">
        <f>SUM(BI66*BK66)</f>
        <v>40.85</v>
      </c>
      <c r="BN66" s="817">
        <f>SUM(BL66:BM67)</f>
        <v>40.85</v>
      </c>
      <c r="BO66" s="925"/>
      <c r="BP66" s="926"/>
      <c r="BQ66" s="927"/>
      <c r="BR66" s="918"/>
      <c r="BS66" s="918"/>
      <c r="BT66" s="918"/>
      <c r="BU66" s="918"/>
      <c r="BV66" s="918"/>
      <c r="BW66" s="918"/>
      <c r="BX66" s="918"/>
      <c r="BY66" s="918"/>
      <c r="BZ66" s="918"/>
      <c r="CA66" s="918"/>
      <c r="CB66" s="918"/>
      <c r="CC66" s="918"/>
      <c r="CD66" s="918"/>
      <c r="CE66" s="918"/>
      <c r="CF66" s="918"/>
      <c r="CG66" s="918"/>
      <c r="CH66" s="944"/>
      <c r="CI66" s="918"/>
      <c r="CJ66" s="918"/>
    </row>
    <row r="67" spans="1:101" ht="18.75" customHeight="1" thickBot="1">
      <c r="A67" s="932"/>
      <c r="B67" s="813"/>
      <c r="C67" s="20" t="s">
        <v>34</v>
      </c>
      <c r="D67" s="76">
        <f t="shared" ref="D67:Z67" si="93">(D$19*D66)/1000</f>
        <v>0</v>
      </c>
      <c r="E67" s="76">
        <f t="shared" si="93"/>
        <v>0</v>
      </c>
      <c r="F67" s="76">
        <f t="shared" si="93"/>
        <v>0</v>
      </c>
      <c r="G67" s="76">
        <f t="shared" si="93"/>
        <v>0</v>
      </c>
      <c r="H67" s="76">
        <f t="shared" si="93"/>
        <v>0</v>
      </c>
      <c r="I67" s="76">
        <f t="shared" si="93"/>
        <v>0</v>
      </c>
      <c r="J67" s="76">
        <f t="shared" si="93"/>
        <v>0</v>
      </c>
      <c r="K67" s="76">
        <f t="shared" si="93"/>
        <v>7.6999999999999999E-2</v>
      </c>
      <c r="L67" s="76">
        <f t="shared" si="93"/>
        <v>0</v>
      </c>
      <c r="M67" s="76">
        <f t="shared" si="93"/>
        <v>0</v>
      </c>
      <c r="N67" s="76">
        <f t="shared" si="93"/>
        <v>3.4000000000000002E-2</v>
      </c>
      <c r="O67" s="76">
        <f t="shared" si="93"/>
        <v>0</v>
      </c>
      <c r="P67" s="76">
        <f t="shared" si="93"/>
        <v>0</v>
      </c>
      <c r="Q67" s="76">
        <f t="shared" si="93"/>
        <v>0</v>
      </c>
      <c r="R67" s="76">
        <f t="shared" si="93"/>
        <v>0</v>
      </c>
      <c r="S67" s="76">
        <f t="shared" si="93"/>
        <v>0</v>
      </c>
      <c r="T67" s="76">
        <f t="shared" si="93"/>
        <v>0</v>
      </c>
      <c r="U67" s="76">
        <f t="shared" si="93"/>
        <v>0</v>
      </c>
      <c r="V67" s="76">
        <f t="shared" si="93"/>
        <v>0</v>
      </c>
      <c r="W67" s="76">
        <f t="shared" si="93"/>
        <v>0</v>
      </c>
      <c r="X67" s="76">
        <f t="shared" si="93"/>
        <v>0</v>
      </c>
      <c r="Y67" s="76">
        <f t="shared" si="93"/>
        <v>0</v>
      </c>
      <c r="Z67" s="76">
        <f t="shared" si="93"/>
        <v>0</v>
      </c>
      <c r="AA67" s="814"/>
      <c r="AB67" s="814"/>
      <c r="AC67" s="814"/>
      <c r="AD67" s="816"/>
      <c r="AE67" s="818"/>
      <c r="AF67" s="818"/>
      <c r="AG67" s="818"/>
      <c r="AH67" s="932"/>
      <c r="AI67" s="813"/>
      <c r="AJ67" s="20" t="s">
        <v>34</v>
      </c>
      <c r="AK67" s="76">
        <f t="shared" ref="AK67:BG67" si="94">(AK$19*AK66)/1000</f>
        <v>0</v>
      </c>
      <c r="AL67" s="76">
        <f t="shared" si="94"/>
        <v>0</v>
      </c>
      <c r="AM67" s="76">
        <f t="shared" si="94"/>
        <v>0</v>
      </c>
      <c r="AN67" s="76">
        <f t="shared" si="94"/>
        <v>0</v>
      </c>
      <c r="AO67" s="76">
        <f t="shared" si="94"/>
        <v>0</v>
      </c>
      <c r="AP67" s="76">
        <f t="shared" si="94"/>
        <v>0</v>
      </c>
      <c r="AQ67" s="76">
        <f t="shared" si="94"/>
        <v>0</v>
      </c>
      <c r="AR67" s="76">
        <f t="shared" si="94"/>
        <v>0.315</v>
      </c>
      <c r="AS67" s="76">
        <f t="shared" si="94"/>
        <v>0</v>
      </c>
      <c r="AT67" s="76">
        <f t="shared" si="94"/>
        <v>0</v>
      </c>
      <c r="AU67" s="76">
        <f t="shared" si="94"/>
        <v>7.3999999999999996E-2</v>
      </c>
      <c r="AV67" s="76">
        <f t="shared" si="94"/>
        <v>0</v>
      </c>
      <c r="AW67" s="76">
        <f t="shared" si="94"/>
        <v>0</v>
      </c>
      <c r="AX67" s="76">
        <f t="shared" si="94"/>
        <v>0</v>
      </c>
      <c r="AY67" s="76">
        <f t="shared" si="94"/>
        <v>0</v>
      </c>
      <c r="AZ67" s="76">
        <f t="shared" si="94"/>
        <v>0</v>
      </c>
      <c r="BA67" s="76">
        <f t="shared" si="94"/>
        <v>0</v>
      </c>
      <c r="BB67" s="76">
        <f t="shared" si="94"/>
        <v>0</v>
      </c>
      <c r="BC67" s="76">
        <f t="shared" si="94"/>
        <v>0</v>
      </c>
      <c r="BD67" s="76">
        <f t="shared" si="94"/>
        <v>0</v>
      </c>
      <c r="BE67" s="76">
        <f t="shared" si="94"/>
        <v>0</v>
      </c>
      <c r="BF67" s="76">
        <f t="shared" si="94"/>
        <v>0</v>
      </c>
      <c r="BG67" s="76">
        <f t="shared" si="94"/>
        <v>0</v>
      </c>
      <c r="BH67" s="814"/>
      <c r="BI67" s="814"/>
      <c r="BJ67" s="814"/>
      <c r="BK67" s="816"/>
      <c r="BL67" s="818"/>
      <c r="BM67" s="818"/>
      <c r="BN67" s="818"/>
      <c r="BO67" s="922" t="str">
        <f t="shared" ref="BO67" si="95">A68</f>
        <v>крахмал</v>
      </c>
      <c r="BP67" s="923"/>
      <c r="BQ67" s="924"/>
      <c r="BR67" s="941"/>
      <c r="BS67" s="941"/>
      <c r="BT67" s="941"/>
      <c r="BU67" s="941"/>
      <c r="BV67" s="941"/>
      <c r="BW67" s="941"/>
      <c r="BX67" s="941"/>
      <c r="BY67" s="941"/>
      <c r="BZ67" s="917"/>
      <c r="CA67" s="941"/>
      <c r="CB67" s="941"/>
      <c r="CC67" s="941"/>
      <c r="CD67" s="917"/>
      <c r="CE67" s="941"/>
      <c r="CF67" s="941"/>
      <c r="CG67" s="941"/>
      <c r="CH67" s="917"/>
      <c r="CI67" s="941"/>
      <c r="CJ67" s="941"/>
    </row>
    <row r="68" spans="1:101" s="55" customFormat="1" ht="18.75" customHeight="1">
      <c r="A68" s="920" t="s">
        <v>17</v>
      </c>
      <c r="B68" s="813"/>
      <c r="C68" s="64" t="s">
        <v>35</v>
      </c>
      <c r="D68" s="62"/>
      <c r="E68" s="61">
        <v>0</v>
      </c>
      <c r="F68" s="61"/>
      <c r="G68" s="61"/>
      <c r="H68" s="63"/>
      <c r="I68" s="62"/>
      <c r="J68" s="63"/>
      <c r="K68" s="62"/>
      <c r="L68" s="61"/>
      <c r="M68" s="61"/>
      <c r="N68" s="61"/>
      <c r="O68" s="61"/>
      <c r="P68" s="61">
        <v>0</v>
      </c>
      <c r="Q68" s="61">
        <v>0</v>
      </c>
      <c r="R68" s="61"/>
      <c r="S68" s="63"/>
      <c r="T68" s="62"/>
      <c r="U68" s="61"/>
      <c r="V68" s="61"/>
      <c r="W68" s="63"/>
      <c r="X68" s="62"/>
      <c r="Y68" s="61"/>
      <c r="Z68" s="60"/>
      <c r="AA68" s="814">
        <f>SUM(D69:H69)</f>
        <v>0</v>
      </c>
      <c r="AB68" s="814">
        <f>SUM(I69:W69)</f>
        <v>0</v>
      </c>
      <c r="AC68" s="814">
        <f>SUM(AA68+AB68)</f>
        <v>0</v>
      </c>
      <c r="AD68" s="816"/>
      <c r="AE68" s="817">
        <f>SUM(AA68*AD68)</f>
        <v>0</v>
      </c>
      <c r="AF68" s="817">
        <f>SUM(AB68*AD68)</f>
        <v>0</v>
      </c>
      <c r="AG68" s="817">
        <f>SUM(AE68:AF69)</f>
        <v>0</v>
      </c>
      <c r="AH68" s="920" t="s">
        <v>17</v>
      </c>
      <c r="AI68" s="813"/>
      <c r="AJ68" s="64" t="s">
        <v>35</v>
      </c>
      <c r="AK68" s="62"/>
      <c r="AL68" s="61">
        <v>0</v>
      </c>
      <c r="AM68" s="61"/>
      <c r="AN68" s="61"/>
      <c r="AO68" s="63"/>
      <c r="AP68" s="62"/>
      <c r="AQ68" s="63"/>
      <c r="AR68" s="62"/>
      <c r="AS68" s="61"/>
      <c r="AT68" s="61"/>
      <c r="AU68" s="61"/>
      <c r="AV68" s="61"/>
      <c r="AW68" s="61">
        <v>0</v>
      </c>
      <c r="AX68" s="61">
        <v>0</v>
      </c>
      <c r="AY68" s="61"/>
      <c r="AZ68" s="63"/>
      <c r="BA68" s="62"/>
      <c r="BB68" s="61"/>
      <c r="BC68" s="61"/>
      <c r="BD68" s="63"/>
      <c r="BE68" s="62"/>
      <c r="BF68" s="61"/>
      <c r="BG68" s="60"/>
      <c r="BH68" s="814">
        <f>SUM(AK69:AO69)</f>
        <v>0</v>
      </c>
      <c r="BI68" s="814">
        <f>SUM(AP69:BD69)</f>
        <v>0</v>
      </c>
      <c r="BJ68" s="814">
        <f>SUM(BH68+BI68)</f>
        <v>0</v>
      </c>
      <c r="BK68" s="815">
        <f t="shared" ref="BK68" si="96">AD68</f>
        <v>0</v>
      </c>
      <c r="BL68" s="817">
        <f>SUM(BH68*BK68)</f>
        <v>0</v>
      </c>
      <c r="BM68" s="817">
        <f>SUM(BI68*BK68)</f>
        <v>0</v>
      </c>
      <c r="BN68" s="817">
        <f>SUM(BL68:BM69)</f>
        <v>0</v>
      </c>
      <c r="BO68" s="925"/>
      <c r="BP68" s="926"/>
      <c r="BQ68" s="927"/>
      <c r="BR68" s="918"/>
      <c r="BS68" s="918"/>
      <c r="BT68" s="918"/>
      <c r="BU68" s="918"/>
      <c r="BV68" s="918"/>
      <c r="BW68" s="918"/>
      <c r="BX68" s="918"/>
      <c r="BY68" s="918"/>
      <c r="BZ68" s="918"/>
      <c r="CA68" s="918"/>
      <c r="CB68" s="918"/>
      <c r="CC68" s="918"/>
      <c r="CD68" s="918"/>
      <c r="CE68" s="918"/>
      <c r="CF68" s="918"/>
      <c r="CG68" s="918"/>
      <c r="CH68" s="944"/>
      <c r="CI68" s="918"/>
      <c r="CJ68" s="918"/>
    </row>
    <row r="69" spans="1:101" ht="18.75" customHeight="1" thickBot="1">
      <c r="A69" s="920"/>
      <c r="B69" s="813"/>
      <c r="C69" s="20" t="s">
        <v>34</v>
      </c>
      <c r="D69" s="76">
        <f t="shared" ref="D69:Z69" si="97">(D$19*D68)/1000</f>
        <v>0</v>
      </c>
      <c r="E69" s="76">
        <f t="shared" si="97"/>
        <v>0</v>
      </c>
      <c r="F69" s="76">
        <f t="shared" si="97"/>
        <v>0</v>
      </c>
      <c r="G69" s="76">
        <f t="shared" si="97"/>
        <v>0</v>
      </c>
      <c r="H69" s="76">
        <f t="shared" si="97"/>
        <v>0</v>
      </c>
      <c r="I69" s="76">
        <f t="shared" si="97"/>
        <v>0</v>
      </c>
      <c r="J69" s="76">
        <f t="shared" si="97"/>
        <v>0</v>
      </c>
      <c r="K69" s="76">
        <f t="shared" si="97"/>
        <v>0</v>
      </c>
      <c r="L69" s="76">
        <f t="shared" si="97"/>
        <v>0</v>
      </c>
      <c r="M69" s="76">
        <f t="shared" si="97"/>
        <v>0</v>
      </c>
      <c r="N69" s="76">
        <f t="shared" si="97"/>
        <v>0</v>
      </c>
      <c r="O69" s="76">
        <f t="shared" si="97"/>
        <v>0</v>
      </c>
      <c r="P69" s="76">
        <f t="shared" si="97"/>
        <v>0</v>
      </c>
      <c r="Q69" s="76">
        <f t="shared" si="97"/>
        <v>0</v>
      </c>
      <c r="R69" s="76">
        <f t="shared" si="97"/>
        <v>0</v>
      </c>
      <c r="S69" s="76">
        <f t="shared" si="97"/>
        <v>0</v>
      </c>
      <c r="T69" s="76">
        <f t="shared" si="97"/>
        <v>0</v>
      </c>
      <c r="U69" s="76">
        <f t="shared" si="97"/>
        <v>0</v>
      </c>
      <c r="V69" s="76">
        <f t="shared" si="97"/>
        <v>0</v>
      </c>
      <c r="W69" s="76">
        <f t="shared" si="97"/>
        <v>0</v>
      </c>
      <c r="X69" s="76">
        <f t="shared" si="97"/>
        <v>0</v>
      </c>
      <c r="Y69" s="76">
        <f t="shared" si="97"/>
        <v>0</v>
      </c>
      <c r="Z69" s="76">
        <f t="shared" si="97"/>
        <v>0</v>
      </c>
      <c r="AA69" s="814"/>
      <c r="AB69" s="814"/>
      <c r="AC69" s="814"/>
      <c r="AD69" s="816"/>
      <c r="AE69" s="818"/>
      <c r="AF69" s="818"/>
      <c r="AG69" s="818"/>
      <c r="AH69" s="920"/>
      <c r="AI69" s="813"/>
      <c r="AJ69" s="20" t="s">
        <v>34</v>
      </c>
      <c r="AK69" s="76">
        <f t="shared" ref="AK69:BG69" si="98">(AK$19*AK68)/1000</f>
        <v>0</v>
      </c>
      <c r="AL69" s="76">
        <f t="shared" si="98"/>
        <v>0</v>
      </c>
      <c r="AM69" s="76">
        <f t="shared" si="98"/>
        <v>0</v>
      </c>
      <c r="AN69" s="76">
        <f t="shared" si="98"/>
        <v>0</v>
      </c>
      <c r="AO69" s="76">
        <f t="shared" si="98"/>
        <v>0</v>
      </c>
      <c r="AP69" s="76">
        <f t="shared" si="98"/>
        <v>0</v>
      </c>
      <c r="AQ69" s="76">
        <f t="shared" si="98"/>
        <v>0</v>
      </c>
      <c r="AR69" s="76">
        <f t="shared" si="98"/>
        <v>0</v>
      </c>
      <c r="AS69" s="76">
        <f t="shared" si="98"/>
        <v>0</v>
      </c>
      <c r="AT69" s="76">
        <f t="shared" si="98"/>
        <v>0</v>
      </c>
      <c r="AU69" s="76">
        <f t="shared" si="98"/>
        <v>0</v>
      </c>
      <c r="AV69" s="76">
        <f t="shared" si="98"/>
        <v>0</v>
      </c>
      <c r="AW69" s="76">
        <f t="shared" si="98"/>
        <v>0</v>
      </c>
      <c r="AX69" s="76">
        <f t="shared" si="98"/>
        <v>0</v>
      </c>
      <c r="AY69" s="76">
        <f t="shared" si="98"/>
        <v>0</v>
      </c>
      <c r="AZ69" s="76">
        <f t="shared" si="98"/>
        <v>0</v>
      </c>
      <c r="BA69" s="76">
        <f t="shared" si="98"/>
        <v>0</v>
      </c>
      <c r="BB69" s="76">
        <f t="shared" si="98"/>
        <v>0</v>
      </c>
      <c r="BC69" s="76">
        <f t="shared" si="98"/>
        <v>0</v>
      </c>
      <c r="BD69" s="76">
        <f t="shared" si="98"/>
        <v>0</v>
      </c>
      <c r="BE69" s="76">
        <f t="shared" si="98"/>
        <v>0</v>
      </c>
      <c r="BF69" s="76">
        <f t="shared" si="98"/>
        <v>0</v>
      </c>
      <c r="BG69" s="76">
        <f t="shared" si="98"/>
        <v>0</v>
      </c>
      <c r="BH69" s="814"/>
      <c r="BI69" s="814"/>
      <c r="BJ69" s="814"/>
      <c r="BK69" s="816"/>
      <c r="BL69" s="818"/>
      <c r="BM69" s="818"/>
      <c r="BN69" s="818"/>
      <c r="BO69" s="504"/>
      <c r="BP69" s="504"/>
      <c r="BQ69" s="504"/>
      <c r="BR69" s="504"/>
      <c r="BS69" s="504"/>
      <c r="BT69" s="504"/>
      <c r="BU69" s="504"/>
      <c r="BV69" s="504"/>
      <c r="BW69" s="504"/>
      <c r="BX69" s="504"/>
      <c r="BY69" s="504"/>
      <c r="BZ69" s="504"/>
      <c r="CA69" s="504"/>
      <c r="CB69" s="504"/>
      <c r="CC69" s="504"/>
      <c r="CD69" s="504"/>
      <c r="CE69" s="504"/>
      <c r="CF69" s="504"/>
      <c r="CG69" s="504"/>
      <c r="CH69" s="504"/>
      <c r="CI69" s="504"/>
      <c r="CJ69" s="504"/>
      <c r="CT69" s="16"/>
      <c r="CU69" s="16"/>
      <c r="CV69" s="16"/>
      <c r="CW69" s="16"/>
    </row>
    <row r="70" spans="1:101" s="55" customFormat="1" ht="18.75" customHeight="1">
      <c r="A70" s="920" t="s">
        <v>20</v>
      </c>
      <c r="B70" s="813"/>
      <c r="C70" s="64" t="s">
        <v>35</v>
      </c>
      <c r="D70" s="62"/>
      <c r="E70" s="517">
        <v>0</v>
      </c>
      <c r="F70" s="517"/>
      <c r="G70" s="517"/>
      <c r="H70" s="63"/>
      <c r="I70" s="62"/>
      <c r="J70" s="63"/>
      <c r="K70" s="62"/>
      <c r="L70" s="517"/>
      <c r="M70" s="517"/>
      <c r="N70" s="517"/>
      <c r="O70" s="517"/>
      <c r="P70" s="517">
        <v>0</v>
      </c>
      <c r="Q70" s="517">
        <v>0</v>
      </c>
      <c r="R70" s="517"/>
      <c r="S70" s="63"/>
      <c r="T70" s="62"/>
      <c r="U70" s="517"/>
      <c r="V70" s="517"/>
      <c r="W70" s="63"/>
      <c r="X70" s="62"/>
      <c r="Y70" s="517"/>
      <c r="Z70" s="60"/>
      <c r="AA70" s="814">
        <f>SUM(D71:H71)</f>
        <v>0</v>
      </c>
      <c r="AB70" s="814">
        <f>SUM(I71:W71)</f>
        <v>0</v>
      </c>
      <c r="AC70" s="814">
        <f>SUM(AA70+AB70)</f>
        <v>0</v>
      </c>
      <c r="AD70" s="816"/>
      <c r="AE70" s="817">
        <f>SUM(AA70*AD70)</f>
        <v>0</v>
      </c>
      <c r="AF70" s="817">
        <f>SUM(AB70*AD70)</f>
        <v>0</v>
      </c>
      <c r="AG70" s="817">
        <f>SUM(AE70:AF71)</f>
        <v>0</v>
      </c>
      <c r="AH70" s="920" t="s">
        <v>20</v>
      </c>
      <c r="AI70" s="813"/>
      <c r="AJ70" s="64" t="s">
        <v>35</v>
      </c>
      <c r="AK70" s="62"/>
      <c r="AL70" s="517">
        <v>0</v>
      </c>
      <c r="AM70" s="517"/>
      <c r="AN70" s="517"/>
      <c r="AO70" s="63"/>
      <c r="AP70" s="62"/>
      <c r="AQ70" s="63"/>
      <c r="AR70" s="62"/>
      <c r="AS70" s="517"/>
      <c r="AT70" s="517"/>
      <c r="AU70" s="517"/>
      <c r="AV70" s="517"/>
      <c r="AW70" s="517">
        <v>0</v>
      </c>
      <c r="AX70" s="517">
        <v>0</v>
      </c>
      <c r="AY70" s="517"/>
      <c r="AZ70" s="63"/>
      <c r="BA70" s="62"/>
      <c r="BB70" s="517"/>
      <c r="BC70" s="517"/>
      <c r="BD70" s="63"/>
      <c r="BE70" s="62"/>
      <c r="BF70" s="517"/>
      <c r="BG70" s="60"/>
      <c r="BH70" s="814">
        <f>SUM(AK71:AO71)</f>
        <v>0</v>
      </c>
      <c r="BI70" s="814">
        <f>SUM(AP71:BD71)</f>
        <v>0</v>
      </c>
      <c r="BJ70" s="814">
        <f>SUM(BH70+BI70)</f>
        <v>0</v>
      </c>
      <c r="BK70" s="815">
        <f t="shared" ref="BK70" si="99">AD70</f>
        <v>0</v>
      </c>
      <c r="BL70" s="817">
        <f>SUM(BH70*BK70)</f>
        <v>0</v>
      </c>
      <c r="BM70" s="817">
        <f>SUM(BI70*BK70)</f>
        <v>0</v>
      </c>
      <c r="BN70" s="817">
        <f>SUM(BL70:BM71)</f>
        <v>0</v>
      </c>
      <c r="BO70" s="504"/>
      <c r="BP70" s="504"/>
      <c r="BQ70" s="504"/>
      <c r="BR70" s="504"/>
      <c r="BS70" s="504"/>
      <c r="BT70" s="504"/>
      <c r="BU70" s="504"/>
      <c r="BV70" s="504"/>
      <c r="BW70" s="504"/>
      <c r="BX70" s="504"/>
      <c r="BY70" s="504"/>
      <c r="BZ70" s="504"/>
      <c r="CA70" s="504"/>
      <c r="CB70" s="504"/>
      <c r="CC70" s="504"/>
      <c r="CD70" s="504"/>
      <c r="CE70" s="504"/>
      <c r="CF70" s="504"/>
      <c r="CG70" s="504"/>
      <c r="CH70" s="504"/>
      <c r="CI70" s="504"/>
      <c r="CJ70" s="504"/>
    </row>
    <row r="71" spans="1:101" ht="18.75" customHeight="1" thickBot="1">
      <c r="A71" s="920"/>
      <c r="B71" s="813"/>
      <c r="C71" s="20" t="s">
        <v>34</v>
      </c>
      <c r="D71" s="76">
        <f t="shared" ref="D71:Z71" si="100">(D$19*D70)/1000</f>
        <v>0</v>
      </c>
      <c r="E71" s="76">
        <f t="shared" si="100"/>
        <v>0</v>
      </c>
      <c r="F71" s="76">
        <f t="shared" si="100"/>
        <v>0</v>
      </c>
      <c r="G71" s="76">
        <f t="shared" si="100"/>
        <v>0</v>
      </c>
      <c r="H71" s="76">
        <f t="shared" si="100"/>
        <v>0</v>
      </c>
      <c r="I71" s="76">
        <f t="shared" si="100"/>
        <v>0</v>
      </c>
      <c r="J71" s="76">
        <f t="shared" si="100"/>
        <v>0</v>
      </c>
      <c r="K71" s="76">
        <f t="shared" si="100"/>
        <v>0</v>
      </c>
      <c r="L71" s="76">
        <f t="shared" si="100"/>
        <v>0</v>
      </c>
      <c r="M71" s="76">
        <f t="shared" si="100"/>
        <v>0</v>
      </c>
      <c r="N71" s="76">
        <f t="shared" si="100"/>
        <v>0</v>
      </c>
      <c r="O71" s="76">
        <f t="shared" si="100"/>
        <v>0</v>
      </c>
      <c r="P71" s="76">
        <f t="shared" si="100"/>
        <v>0</v>
      </c>
      <c r="Q71" s="76">
        <f t="shared" si="100"/>
        <v>0</v>
      </c>
      <c r="R71" s="76">
        <f t="shared" si="100"/>
        <v>0</v>
      </c>
      <c r="S71" s="76">
        <f t="shared" si="100"/>
        <v>0</v>
      </c>
      <c r="T71" s="76">
        <f t="shared" si="100"/>
        <v>0</v>
      </c>
      <c r="U71" s="76">
        <f t="shared" si="100"/>
        <v>0</v>
      </c>
      <c r="V71" s="76">
        <f t="shared" si="100"/>
        <v>0</v>
      </c>
      <c r="W71" s="76">
        <f t="shared" si="100"/>
        <v>0</v>
      </c>
      <c r="X71" s="76">
        <f t="shared" si="100"/>
        <v>0</v>
      </c>
      <c r="Y71" s="76">
        <f t="shared" si="100"/>
        <v>0</v>
      </c>
      <c r="Z71" s="76">
        <f t="shared" si="100"/>
        <v>0</v>
      </c>
      <c r="AA71" s="814"/>
      <c r="AB71" s="814"/>
      <c r="AC71" s="814"/>
      <c r="AD71" s="816"/>
      <c r="AE71" s="818"/>
      <c r="AF71" s="818"/>
      <c r="AG71" s="818"/>
      <c r="AH71" s="920"/>
      <c r="AI71" s="813"/>
      <c r="AJ71" s="20" t="s">
        <v>34</v>
      </c>
      <c r="AK71" s="76">
        <f t="shared" ref="AK71:BG71" si="101">(AK$19*AK70)/1000</f>
        <v>0</v>
      </c>
      <c r="AL71" s="76">
        <f t="shared" si="101"/>
        <v>0</v>
      </c>
      <c r="AM71" s="76">
        <f t="shared" si="101"/>
        <v>0</v>
      </c>
      <c r="AN71" s="76">
        <f t="shared" si="101"/>
        <v>0</v>
      </c>
      <c r="AO71" s="76">
        <f t="shared" si="101"/>
        <v>0</v>
      </c>
      <c r="AP71" s="76">
        <f t="shared" si="101"/>
        <v>0</v>
      </c>
      <c r="AQ71" s="76">
        <f t="shared" si="101"/>
        <v>0</v>
      </c>
      <c r="AR71" s="76">
        <f t="shared" si="101"/>
        <v>0</v>
      </c>
      <c r="AS71" s="76">
        <f t="shared" si="101"/>
        <v>0</v>
      </c>
      <c r="AT71" s="76">
        <f t="shared" si="101"/>
        <v>0</v>
      </c>
      <c r="AU71" s="76">
        <f t="shared" si="101"/>
        <v>0</v>
      </c>
      <c r="AV71" s="76">
        <f t="shared" si="101"/>
        <v>0</v>
      </c>
      <c r="AW71" s="76">
        <f t="shared" si="101"/>
        <v>0</v>
      </c>
      <c r="AX71" s="76">
        <f t="shared" si="101"/>
        <v>0</v>
      </c>
      <c r="AY71" s="76">
        <f t="shared" si="101"/>
        <v>0</v>
      </c>
      <c r="AZ71" s="76">
        <f t="shared" si="101"/>
        <v>0</v>
      </c>
      <c r="BA71" s="76">
        <f t="shared" si="101"/>
        <v>0</v>
      </c>
      <c r="BB71" s="76">
        <f t="shared" si="101"/>
        <v>0</v>
      </c>
      <c r="BC71" s="76">
        <f t="shared" si="101"/>
        <v>0</v>
      </c>
      <c r="BD71" s="76">
        <f t="shared" si="101"/>
        <v>0</v>
      </c>
      <c r="BE71" s="76">
        <f t="shared" si="101"/>
        <v>0</v>
      </c>
      <c r="BF71" s="76">
        <f t="shared" si="101"/>
        <v>0</v>
      </c>
      <c r="BG71" s="76">
        <f t="shared" si="101"/>
        <v>0</v>
      </c>
      <c r="BH71" s="814"/>
      <c r="BI71" s="814"/>
      <c r="BJ71" s="814"/>
      <c r="BK71" s="816"/>
      <c r="BL71" s="818"/>
      <c r="BM71" s="818"/>
      <c r="BN71" s="818"/>
      <c r="BO71" s="504"/>
      <c r="BP71" s="504"/>
      <c r="BQ71" s="504"/>
      <c r="BR71" s="504"/>
      <c r="BS71" s="504"/>
      <c r="BT71" s="504"/>
      <c r="BU71" s="504"/>
      <c r="BV71" s="504"/>
      <c r="BW71" s="504"/>
      <c r="BX71" s="504"/>
      <c r="BY71" s="504"/>
      <c r="BZ71" s="504"/>
      <c r="CA71" s="504"/>
      <c r="CB71" s="504"/>
      <c r="CC71" s="504"/>
      <c r="CD71" s="504"/>
      <c r="CE71" s="504"/>
      <c r="CF71" s="504"/>
      <c r="CG71" s="504"/>
      <c r="CH71" s="504"/>
      <c r="CI71" s="504"/>
      <c r="CJ71" s="504"/>
      <c r="CT71" s="16"/>
      <c r="CU71" s="16"/>
      <c r="CV71" s="16"/>
      <c r="CW71" s="16"/>
    </row>
    <row r="72" spans="1:101" s="55" customFormat="1" ht="18.75" customHeight="1">
      <c r="A72" s="920" t="s">
        <v>388</v>
      </c>
      <c r="B72" s="813"/>
      <c r="C72" s="64" t="s">
        <v>35</v>
      </c>
      <c r="D72" s="62"/>
      <c r="E72" s="517">
        <v>0</v>
      </c>
      <c r="F72" s="517"/>
      <c r="G72" s="517"/>
      <c r="H72" s="63"/>
      <c r="I72" s="62"/>
      <c r="J72" s="63"/>
      <c r="K72" s="62">
        <v>0.8</v>
      </c>
      <c r="L72" s="517"/>
      <c r="M72" s="517"/>
      <c r="N72" s="517">
        <v>1.1000000000000001</v>
      </c>
      <c r="O72" s="517"/>
      <c r="P72" s="517">
        <v>0</v>
      </c>
      <c r="Q72" s="517">
        <v>0</v>
      </c>
      <c r="R72" s="517"/>
      <c r="S72" s="63"/>
      <c r="T72" s="62"/>
      <c r="U72" s="517"/>
      <c r="V72" s="517"/>
      <c r="W72" s="63"/>
      <c r="X72" s="62"/>
      <c r="Y72" s="517"/>
      <c r="Z72" s="60"/>
      <c r="AA72" s="814">
        <f>SUM(D73:H73)</f>
        <v>0</v>
      </c>
      <c r="AB72" s="814">
        <f>SUM(I73:W73)</f>
        <v>3.3000000000000002E-2</v>
      </c>
      <c r="AC72" s="814">
        <f>SUM(AA72+AB72)</f>
        <v>3.3000000000000002E-2</v>
      </c>
      <c r="AD72" s="816">
        <v>210</v>
      </c>
      <c r="AE72" s="817">
        <f>SUM(AA72*AD72)</f>
        <v>0</v>
      </c>
      <c r="AF72" s="817">
        <f>SUM(AB72*AD72)</f>
        <v>6.93</v>
      </c>
      <c r="AG72" s="817">
        <f>SUM(AE72:AF73)</f>
        <v>6.93</v>
      </c>
      <c r="AH72" s="920" t="s">
        <v>388</v>
      </c>
      <c r="AI72" s="813"/>
      <c r="AJ72" s="64" t="s">
        <v>35</v>
      </c>
      <c r="AK72" s="62"/>
      <c r="AL72" s="517">
        <v>0</v>
      </c>
      <c r="AM72" s="517"/>
      <c r="AN72" s="517"/>
      <c r="AO72" s="63"/>
      <c r="AP72" s="62"/>
      <c r="AQ72" s="63"/>
      <c r="AR72" s="62">
        <v>1.3</v>
      </c>
      <c r="AS72" s="517"/>
      <c r="AT72" s="517"/>
      <c r="AU72" s="517">
        <v>1.1000000000000001</v>
      </c>
      <c r="AV72" s="517"/>
      <c r="AW72" s="517">
        <v>0</v>
      </c>
      <c r="AX72" s="517">
        <v>0</v>
      </c>
      <c r="AY72" s="517"/>
      <c r="AZ72" s="63"/>
      <c r="BA72" s="62"/>
      <c r="BB72" s="517"/>
      <c r="BC72" s="517"/>
      <c r="BD72" s="63"/>
      <c r="BE72" s="62"/>
      <c r="BF72" s="517"/>
      <c r="BG72" s="60"/>
      <c r="BH72" s="814">
        <f>SUM(AK73:AO73)</f>
        <v>0</v>
      </c>
      <c r="BI72" s="814">
        <f>SUM(AP73:BD73)</f>
        <v>0.10100000000000001</v>
      </c>
      <c r="BJ72" s="814">
        <f>SUM(BH72+BI72)</f>
        <v>0.10100000000000001</v>
      </c>
      <c r="BK72" s="815">
        <f t="shared" ref="BK72" si="102">AD72</f>
        <v>210</v>
      </c>
      <c r="BL72" s="817">
        <f>SUM(BH72*BK72)</f>
        <v>0</v>
      </c>
      <c r="BM72" s="817">
        <f>SUM(BI72*BK72)</f>
        <v>21.21</v>
      </c>
      <c r="BN72" s="817">
        <f>SUM(BL72:BM73)</f>
        <v>21.21</v>
      </c>
      <c r="BO72" s="504"/>
      <c r="BP72" s="504"/>
      <c r="BQ72" s="504"/>
      <c r="BR72" s="504"/>
      <c r="BS72" s="504"/>
      <c r="BT72" s="504"/>
      <c r="BU72" s="504"/>
      <c r="BV72" s="504"/>
      <c r="BW72" s="504"/>
      <c r="BX72" s="504"/>
      <c r="BY72" s="504"/>
      <c r="BZ72" s="504"/>
      <c r="CA72" s="504"/>
      <c r="CB72" s="504"/>
      <c r="CC72" s="504"/>
      <c r="CD72" s="504"/>
      <c r="CE72" s="504"/>
      <c r="CF72" s="504"/>
      <c r="CG72" s="504"/>
      <c r="CH72" s="504"/>
      <c r="CI72" s="504"/>
      <c r="CJ72" s="504"/>
    </row>
    <row r="73" spans="1:101" ht="18.75" customHeight="1" thickBot="1">
      <c r="A73" s="920"/>
      <c r="B73" s="813"/>
      <c r="C73" s="20" t="s">
        <v>34</v>
      </c>
      <c r="D73" s="76">
        <f t="shared" ref="D73:Z73" si="103">(D$19*D72)/1000</f>
        <v>0</v>
      </c>
      <c r="E73" s="76">
        <f t="shared" si="103"/>
        <v>0</v>
      </c>
      <c r="F73" s="76">
        <f t="shared" si="103"/>
        <v>0</v>
      </c>
      <c r="G73" s="76">
        <f t="shared" si="103"/>
        <v>0</v>
      </c>
      <c r="H73" s="76">
        <f t="shared" si="103"/>
        <v>0</v>
      </c>
      <c r="I73" s="76">
        <f t="shared" si="103"/>
        <v>0</v>
      </c>
      <c r="J73" s="76">
        <f t="shared" si="103"/>
        <v>0</v>
      </c>
      <c r="K73" s="76">
        <f t="shared" si="103"/>
        <v>1.4E-2</v>
      </c>
      <c r="L73" s="76">
        <f t="shared" si="103"/>
        <v>0</v>
      </c>
      <c r="M73" s="76">
        <f t="shared" si="103"/>
        <v>0</v>
      </c>
      <c r="N73" s="76">
        <f t="shared" si="103"/>
        <v>1.9E-2</v>
      </c>
      <c r="O73" s="76">
        <f t="shared" si="103"/>
        <v>0</v>
      </c>
      <c r="P73" s="76">
        <f t="shared" si="103"/>
        <v>0</v>
      </c>
      <c r="Q73" s="76">
        <f t="shared" si="103"/>
        <v>0</v>
      </c>
      <c r="R73" s="76">
        <f t="shared" si="103"/>
        <v>0</v>
      </c>
      <c r="S73" s="76">
        <f t="shared" si="103"/>
        <v>0</v>
      </c>
      <c r="T73" s="76">
        <f t="shared" si="103"/>
        <v>0</v>
      </c>
      <c r="U73" s="76">
        <f t="shared" si="103"/>
        <v>0</v>
      </c>
      <c r="V73" s="76">
        <f t="shared" si="103"/>
        <v>0</v>
      </c>
      <c r="W73" s="76">
        <f t="shared" si="103"/>
        <v>0</v>
      </c>
      <c r="X73" s="76">
        <f t="shared" si="103"/>
        <v>0</v>
      </c>
      <c r="Y73" s="76">
        <f t="shared" si="103"/>
        <v>0</v>
      </c>
      <c r="Z73" s="76">
        <f t="shared" si="103"/>
        <v>0</v>
      </c>
      <c r="AA73" s="814"/>
      <c r="AB73" s="814"/>
      <c r="AC73" s="814"/>
      <c r="AD73" s="816"/>
      <c r="AE73" s="818"/>
      <c r="AF73" s="818"/>
      <c r="AG73" s="818"/>
      <c r="AH73" s="920"/>
      <c r="AI73" s="813"/>
      <c r="AJ73" s="20" t="s">
        <v>34</v>
      </c>
      <c r="AK73" s="76">
        <f t="shared" ref="AK73:BG73" si="104">(AK$19*AK72)/1000</f>
        <v>0</v>
      </c>
      <c r="AL73" s="76">
        <f t="shared" si="104"/>
        <v>0</v>
      </c>
      <c r="AM73" s="76">
        <f t="shared" si="104"/>
        <v>0</v>
      </c>
      <c r="AN73" s="76">
        <f t="shared" si="104"/>
        <v>0</v>
      </c>
      <c r="AO73" s="76">
        <f t="shared" si="104"/>
        <v>0</v>
      </c>
      <c r="AP73" s="76">
        <f t="shared" si="104"/>
        <v>0</v>
      </c>
      <c r="AQ73" s="76">
        <f t="shared" si="104"/>
        <v>0</v>
      </c>
      <c r="AR73" s="76">
        <f t="shared" si="104"/>
        <v>5.5E-2</v>
      </c>
      <c r="AS73" s="76">
        <f t="shared" si="104"/>
        <v>0</v>
      </c>
      <c r="AT73" s="76">
        <f t="shared" si="104"/>
        <v>0</v>
      </c>
      <c r="AU73" s="76">
        <f t="shared" si="104"/>
        <v>4.5999999999999999E-2</v>
      </c>
      <c r="AV73" s="76">
        <f t="shared" si="104"/>
        <v>0</v>
      </c>
      <c r="AW73" s="76">
        <f t="shared" si="104"/>
        <v>0</v>
      </c>
      <c r="AX73" s="76">
        <f t="shared" si="104"/>
        <v>0</v>
      </c>
      <c r="AY73" s="76">
        <f t="shared" si="104"/>
        <v>0</v>
      </c>
      <c r="AZ73" s="76">
        <f t="shared" si="104"/>
        <v>0</v>
      </c>
      <c r="BA73" s="76">
        <f t="shared" si="104"/>
        <v>0</v>
      </c>
      <c r="BB73" s="76">
        <f t="shared" si="104"/>
        <v>0</v>
      </c>
      <c r="BC73" s="76">
        <f t="shared" si="104"/>
        <v>0</v>
      </c>
      <c r="BD73" s="76">
        <f t="shared" si="104"/>
        <v>0</v>
      </c>
      <c r="BE73" s="76">
        <f t="shared" si="104"/>
        <v>0</v>
      </c>
      <c r="BF73" s="76">
        <f t="shared" si="104"/>
        <v>0</v>
      </c>
      <c r="BG73" s="76">
        <f t="shared" si="104"/>
        <v>0</v>
      </c>
      <c r="BH73" s="814"/>
      <c r="BI73" s="814"/>
      <c r="BJ73" s="814"/>
      <c r="BK73" s="816"/>
      <c r="BL73" s="818"/>
      <c r="BM73" s="818"/>
      <c r="BN73" s="818"/>
      <c r="BO73" s="504"/>
      <c r="BP73" s="504"/>
      <c r="BQ73" s="504"/>
      <c r="BR73" s="504"/>
      <c r="BS73" s="504"/>
      <c r="BT73" s="504"/>
      <c r="BU73" s="504"/>
      <c r="BV73" s="504"/>
      <c r="BW73" s="504"/>
      <c r="BX73" s="504"/>
      <c r="BY73" s="504"/>
      <c r="BZ73" s="504"/>
      <c r="CA73" s="504"/>
      <c r="CB73" s="504"/>
      <c r="CC73" s="504"/>
      <c r="CD73" s="504"/>
      <c r="CE73" s="504"/>
      <c r="CF73" s="504"/>
      <c r="CG73" s="504"/>
      <c r="CH73" s="504"/>
      <c r="CI73" s="504"/>
      <c r="CJ73" s="504"/>
      <c r="CT73" s="16"/>
      <c r="CU73" s="16"/>
      <c r="CV73" s="16"/>
      <c r="CW73" s="16"/>
    </row>
    <row r="74" spans="1:101" s="55" customFormat="1" ht="18.75" customHeight="1">
      <c r="A74" s="947"/>
      <c r="B74" s="948"/>
      <c r="C74" s="58"/>
      <c r="D74" s="59"/>
      <c r="E74" s="59"/>
      <c r="F74" s="59"/>
      <c r="G74" s="59"/>
      <c r="H74" s="59"/>
      <c r="I74" s="59"/>
      <c r="J74" s="59"/>
      <c r="K74" s="59"/>
      <c r="L74" s="59"/>
      <c r="M74" s="59"/>
      <c r="N74" s="59"/>
      <c r="O74" s="59"/>
      <c r="P74" s="59"/>
      <c r="Q74" s="59"/>
      <c r="R74" s="59"/>
      <c r="S74" s="59"/>
      <c r="T74" s="59"/>
      <c r="U74" s="59"/>
      <c r="V74" s="59"/>
      <c r="W74" s="59"/>
      <c r="X74" s="59"/>
      <c r="Y74" s="59"/>
      <c r="Z74" s="59"/>
      <c r="AA74" s="949" t="s">
        <v>75</v>
      </c>
      <c r="AB74" s="950"/>
      <c r="AC74" s="950"/>
      <c r="AD74" s="951"/>
      <c r="AE74" s="817">
        <f>SUM(AE20:AE73)</f>
        <v>149.12</v>
      </c>
      <c r="AF74" s="817">
        <f>SUM(AF20:AF73)</f>
        <v>1078.53</v>
      </c>
      <c r="AG74" s="817">
        <f>SUM(AG20:AG73)-0.04</f>
        <v>1227.6099999999999</v>
      </c>
      <c r="AH74" s="947"/>
      <c r="AI74" s="948"/>
      <c r="AJ74" s="58"/>
      <c r="AK74" s="59"/>
      <c r="AL74" s="59"/>
      <c r="AM74" s="59"/>
      <c r="AN74" s="59"/>
      <c r="AO74" s="59"/>
      <c r="AP74" s="59"/>
      <c r="AQ74" s="59"/>
      <c r="AR74" s="59"/>
      <c r="AS74" s="59"/>
      <c r="AT74" s="59"/>
      <c r="AU74" s="59"/>
      <c r="AV74" s="59"/>
      <c r="AW74" s="59"/>
      <c r="AX74" s="59"/>
      <c r="AY74" s="59"/>
      <c r="AZ74" s="59"/>
      <c r="BA74" s="59"/>
      <c r="BB74" s="59"/>
      <c r="BC74" s="59"/>
      <c r="BD74" s="59"/>
      <c r="BE74" s="59"/>
      <c r="BF74" s="59"/>
      <c r="BG74" s="59"/>
      <c r="BH74" s="949" t="s">
        <v>75</v>
      </c>
      <c r="BI74" s="950"/>
      <c r="BJ74" s="950"/>
      <c r="BK74" s="951"/>
      <c r="BL74" s="817">
        <f>SUM(BL20:BL73)</f>
        <v>473.98</v>
      </c>
      <c r="BM74" s="817">
        <f>SUM(BM20:BM73)</f>
        <v>2894.37</v>
      </c>
      <c r="BN74" s="817">
        <f>SUM(BN20:BN73)</f>
        <v>3368.35</v>
      </c>
      <c r="BO74" s="504"/>
      <c r="BP74" s="504"/>
      <c r="BQ74" s="504"/>
      <c r="BR74" s="504"/>
      <c r="BS74" s="504"/>
      <c r="BT74" s="504"/>
      <c r="BU74" s="504"/>
      <c r="BV74" s="504"/>
      <c r="BW74" s="504"/>
      <c r="BX74" s="504"/>
      <c r="BY74" s="504"/>
      <c r="BZ74" s="504"/>
      <c r="CA74" s="504"/>
      <c r="CB74" s="504"/>
      <c r="CC74" s="504"/>
      <c r="CD74" s="504"/>
      <c r="CE74" s="504"/>
      <c r="CF74" s="504"/>
      <c r="CG74" s="504"/>
      <c r="CH74" s="504"/>
      <c r="CI74" s="504"/>
      <c r="CJ74" s="504"/>
    </row>
    <row r="75" spans="1:101" ht="18.75" customHeight="1">
      <c r="A75" s="947"/>
      <c r="B75" s="948"/>
      <c r="C75" s="58"/>
      <c r="D75" s="57"/>
      <c r="E75" s="57"/>
      <c r="F75" s="57"/>
      <c r="G75" s="57"/>
      <c r="H75" s="57"/>
      <c r="I75" s="57"/>
      <c r="J75" s="57"/>
      <c r="K75" s="57"/>
      <c r="L75" s="57"/>
      <c r="M75" s="57"/>
      <c r="N75" s="57"/>
      <c r="O75" s="57"/>
      <c r="P75" s="57"/>
      <c r="Q75" s="57"/>
      <c r="R75" s="57"/>
      <c r="S75" s="57"/>
      <c r="T75" s="57"/>
      <c r="U75" s="57"/>
      <c r="V75" s="57"/>
      <c r="W75" s="57"/>
      <c r="X75" s="57"/>
      <c r="Y75" s="57"/>
      <c r="Z75" s="57"/>
      <c r="AA75" s="952"/>
      <c r="AB75" s="953"/>
      <c r="AC75" s="953"/>
      <c r="AD75" s="954"/>
      <c r="AE75" s="818"/>
      <c r="AF75" s="818"/>
      <c r="AG75" s="818"/>
      <c r="AH75" s="947"/>
      <c r="AI75" s="948"/>
      <c r="AJ75" s="58"/>
      <c r="AK75" s="57"/>
      <c r="AL75" s="57"/>
      <c r="AM75" s="57"/>
      <c r="AN75" s="57"/>
      <c r="AO75" s="57"/>
      <c r="AP75" s="57"/>
      <c r="AQ75" s="57"/>
      <c r="AR75" s="57"/>
      <c r="AS75" s="57"/>
      <c r="AT75" s="57"/>
      <c r="AU75" s="57"/>
      <c r="AV75" s="57"/>
      <c r="AW75" s="57"/>
      <c r="AX75" s="57"/>
      <c r="AY75" s="57"/>
      <c r="AZ75" s="57"/>
      <c r="BA75" s="57"/>
      <c r="BB75" s="57"/>
      <c r="BC75" s="57"/>
      <c r="BD75" s="57"/>
      <c r="BE75" s="57"/>
      <c r="BF75" s="57"/>
      <c r="BG75" s="57"/>
      <c r="BH75" s="952"/>
      <c r="BI75" s="953"/>
      <c r="BJ75" s="953"/>
      <c r="BK75" s="954"/>
      <c r="BL75" s="818"/>
      <c r="BM75" s="818"/>
      <c r="BN75" s="818"/>
      <c r="BO75" s="504"/>
      <c r="BP75" s="504"/>
      <c r="BQ75" s="504"/>
      <c r="BR75" s="504"/>
      <c r="BS75" s="504"/>
      <c r="BT75" s="504"/>
      <c r="BU75" s="504"/>
      <c r="BV75" s="504"/>
      <c r="BW75" s="504"/>
      <c r="BX75" s="504"/>
      <c r="BY75" s="504"/>
      <c r="BZ75" s="504"/>
      <c r="CA75" s="504"/>
      <c r="CB75" s="504"/>
      <c r="CC75" s="504"/>
      <c r="CD75" s="504"/>
      <c r="CE75" s="504"/>
      <c r="CF75" s="504"/>
      <c r="CG75" s="504"/>
      <c r="CH75" s="504"/>
      <c r="CI75" s="504"/>
      <c r="CJ75" s="504"/>
      <c r="CT75" s="16"/>
      <c r="CU75" s="16"/>
      <c r="CV75" s="16"/>
      <c r="CW75" s="16"/>
    </row>
    <row r="76" spans="1:101">
      <c r="D76" s="6"/>
      <c r="E76" s="6"/>
      <c r="F76" s="19"/>
      <c r="G76" s="6"/>
      <c r="H76" s="6"/>
      <c r="I76" s="6"/>
      <c r="J76" s="6"/>
      <c r="K76" s="6"/>
      <c r="L76" s="14"/>
      <c r="M76" s="9"/>
      <c r="N76" s="14"/>
      <c r="O76" s="6"/>
      <c r="P76" s="19">
        <v>0</v>
      </c>
      <c r="Q76" s="19">
        <v>0</v>
      </c>
      <c r="R76" s="6"/>
      <c r="S76" s="6"/>
      <c r="T76" s="56"/>
      <c r="U76" s="56"/>
      <c r="V76" s="19"/>
      <c r="W76" s="19"/>
      <c r="X76" s="56"/>
      <c r="Y76" s="56"/>
      <c r="Z76" s="56"/>
      <c r="AA76" s="6"/>
      <c r="AB76" s="6"/>
      <c r="AC76" s="6"/>
      <c r="AD76" s="7"/>
      <c r="AE76" s="48"/>
      <c r="AF76" s="48"/>
      <c r="AG76" s="48"/>
      <c r="AK76" s="6"/>
      <c r="AL76" s="6"/>
      <c r="AM76" s="19"/>
      <c r="AN76" s="6"/>
      <c r="AO76" s="6"/>
      <c r="AP76" s="6"/>
      <c r="AQ76" s="6"/>
      <c r="AR76" s="6"/>
      <c r="AS76" s="14"/>
      <c r="AT76" s="9"/>
      <c r="AU76" s="14"/>
      <c r="AV76" s="6"/>
      <c r="AW76" s="19">
        <v>0</v>
      </c>
      <c r="AX76" s="19">
        <v>0</v>
      </c>
      <c r="AY76" s="6"/>
      <c r="AZ76" s="6"/>
      <c r="BA76" s="56"/>
      <c r="BB76" s="56"/>
      <c r="BC76" s="19"/>
      <c r="BD76" s="19"/>
      <c r="BE76" s="56"/>
      <c r="BF76" s="56"/>
      <c r="BG76" s="56"/>
      <c r="BH76" s="6"/>
      <c r="BI76" s="6"/>
      <c r="BJ76" s="6"/>
      <c r="BK76" s="7"/>
      <c r="BL76" s="48"/>
      <c r="BM76" s="48"/>
      <c r="BN76" s="48"/>
      <c r="BO76" s="504"/>
      <c r="BP76" s="504"/>
      <c r="BQ76" s="504"/>
      <c r="BR76" s="504"/>
      <c r="BS76" s="504"/>
      <c r="BT76" s="504"/>
      <c r="BU76" s="504"/>
      <c r="BV76" s="504"/>
      <c r="BW76" s="504"/>
      <c r="BX76" s="504"/>
      <c r="BY76" s="504"/>
      <c r="BZ76" s="504"/>
      <c r="CA76" s="504"/>
      <c r="CB76" s="504"/>
      <c r="CC76" s="504"/>
      <c r="CD76" s="504"/>
      <c r="CE76" s="504"/>
      <c r="CF76" s="504"/>
      <c r="CG76" s="504"/>
      <c r="CH76" s="504"/>
      <c r="CI76" s="504"/>
      <c r="CJ76" s="504"/>
    </row>
    <row r="77" spans="1:101" ht="27" customHeight="1">
      <c r="A77" s="468" t="s">
        <v>33</v>
      </c>
      <c r="B77" s="825"/>
      <c r="C77" s="825"/>
      <c r="D77" s="10"/>
      <c r="E77" s="961"/>
      <c r="F77" s="961"/>
      <c r="G77" s="961"/>
      <c r="H77" s="10"/>
      <c r="I77" s="13"/>
      <c r="J77" s="13"/>
      <c r="K77" s="13"/>
      <c r="L77" s="10"/>
      <c r="M77" s="8"/>
      <c r="N77" s="10"/>
      <c r="O77" s="10"/>
      <c r="P77" s="472">
        <f>(P$19*P76)/1000</f>
        <v>0</v>
      </c>
      <c r="Q77" s="472">
        <f>(Q$19*Q76)/1000</f>
        <v>0</v>
      </c>
      <c r="R77" s="955" t="s">
        <v>32</v>
      </c>
      <c r="S77" s="955"/>
      <c r="T77" s="956"/>
      <c r="U77" s="956"/>
      <c r="V77" s="472">
        <f>(V$19*V76)/1000</f>
        <v>0</v>
      </c>
      <c r="W77" s="957"/>
      <c r="X77" s="957"/>
      <c r="Y77" s="957"/>
      <c r="Z77" s="54"/>
      <c r="AA77" s="10"/>
      <c r="AB77" s="10"/>
      <c r="AC77" s="10"/>
      <c r="AD77" s="49"/>
      <c r="AE77" s="18"/>
      <c r="AF77" s="18"/>
      <c r="AG77" s="18"/>
      <c r="AH77" s="584" t="s">
        <v>33</v>
      </c>
      <c r="AI77" s="825"/>
      <c r="AJ77" s="825"/>
      <c r="AK77" s="10"/>
      <c r="AL77" s="961"/>
      <c r="AM77" s="961"/>
      <c r="AN77" s="961"/>
      <c r="AO77" s="10"/>
      <c r="AP77" s="13"/>
      <c r="AQ77" s="13"/>
      <c r="AR77" s="13"/>
      <c r="AS77" s="10"/>
      <c r="AT77" s="8"/>
      <c r="AU77" s="10"/>
      <c r="AV77" s="10"/>
      <c r="AW77" s="472">
        <f>(AW$19*AW76)/1000</f>
        <v>0</v>
      </c>
      <c r="AX77" s="472">
        <f>(AX$19*AX76)/1000</f>
        <v>0</v>
      </c>
      <c r="AY77" s="955" t="s">
        <v>32</v>
      </c>
      <c r="AZ77" s="955"/>
      <c r="BA77" s="956"/>
      <c r="BB77" s="956"/>
      <c r="BC77" s="472">
        <f>(BC$19*BC76)/1000</f>
        <v>0</v>
      </c>
      <c r="BD77" s="957"/>
      <c r="BE77" s="957"/>
      <c r="BF77" s="957"/>
      <c r="BG77" s="54"/>
      <c r="BH77" s="10"/>
      <c r="BI77" s="10"/>
      <c r="BJ77" s="10"/>
      <c r="BK77" s="49"/>
      <c r="BL77" s="18"/>
      <c r="BM77" s="18"/>
      <c r="BN77" s="18"/>
      <c r="BO77" s="504"/>
      <c r="BP77" s="504"/>
      <c r="BQ77" s="504"/>
      <c r="BR77" s="504"/>
      <c r="BS77" s="504"/>
      <c r="BT77" s="504"/>
      <c r="BU77" s="504"/>
      <c r="BV77" s="504"/>
      <c r="BW77" s="504"/>
      <c r="BX77" s="504"/>
      <c r="BY77" s="504"/>
      <c r="BZ77" s="504"/>
      <c r="CA77" s="504"/>
      <c r="CB77" s="504"/>
      <c r="CC77" s="504"/>
      <c r="CD77" s="504"/>
      <c r="CE77" s="504"/>
      <c r="CF77" s="504"/>
      <c r="CG77" s="504"/>
      <c r="CH77" s="504"/>
      <c r="CI77" s="504"/>
      <c r="CJ77" s="504"/>
    </row>
    <row r="78" spans="1:101" s="16" customFormat="1" ht="27" customHeight="1">
      <c r="A78" s="38"/>
      <c r="B78" s="958" t="s">
        <v>30</v>
      </c>
      <c r="C78" s="958"/>
      <c r="D78" s="14"/>
      <c r="E78" s="35" t="s">
        <v>72</v>
      </c>
      <c r="F78" s="35"/>
      <c r="G78" s="38"/>
      <c r="H78" s="14"/>
      <c r="I78" s="38"/>
      <c r="J78" s="38"/>
      <c r="K78" s="38"/>
      <c r="L78" s="10"/>
      <c r="M78" s="8"/>
      <c r="N78" s="10"/>
      <c r="O78" s="14"/>
      <c r="P78" s="19">
        <v>0</v>
      </c>
      <c r="Q78" s="19">
        <v>0</v>
      </c>
      <c r="R78" s="38"/>
      <c r="S78" s="38"/>
      <c r="T78" s="959" t="s">
        <v>30</v>
      </c>
      <c r="U78" s="959"/>
      <c r="V78" s="19"/>
      <c r="W78" s="960" t="s">
        <v>72</v>
      </c>
      <c r="X78" s="960"/>
      <c r="Y78" s="960"/>
      <c r="Z78" s="960"/>
      <c r="AA78" s="14"/>
      <c r="AB78" s="14"/>
      <c r="AC78" s="14"/>
      <c r="AD78" s="53"/>
      <c r="AE78" s="52"/>
      <c r="AF78" s="52"/>
      <c r="AG78" s="52"/>
      <c r="AH78" s="38"/>
      <c r="AI78" s="958" t="s">
        <v>30</v>
      </c>
      <c r="AJ78" s="958"/>
      <c r="AK78" s="14"/>
      <c r="AL78" s="35" t="s">
        <v>72</v>
      </c>
      <c r="AM78" s="35"/>
      <c r="AN78" s="38"/>
      <c r="AO78" s="14"/>
      <c r="AP78" s="38"/>
      <c r="AQ78" s="38"/>
      <c r="AR78" s="38"/>
      <c r="AS78" s="10"/>
      <c r="AT78" s="8"/>
      <c r="AU78" s="10"/>
      <c r="AV78" s="14"/>
      <c r="AW78" s="19">
        <v>0</v>
      </c>
      <c r="AX78" s="19">
        <v>0</v>
      </c>
      <c r="AY78" s="38"/>
      <c r="AZ78" s="38"/>
      <c r="BA78" s="959" t="s">
        <v>30</v>
      </c>
      <c r="BB78" s="959"/>
      <c r="BC78" s="19"/>
      <c r="BD78" s="960" t="s">
        <v>72</v>
      </c>
      <c r="BE78" s="960"/>
      <c r="BF78" s="960"/>
      <c r="BG78" s="960"/>
      <c r="BH78" s="14"/>
      <c r="BI78" s="14"/>
      <c r="BJ78" s="14"/>
      <c r="BK78" s="53"/>
      <c r="BL78" s="52"/>
      <c r="BM78" s="52"/>
      <c r="BN78" s="52"/>
      <c r="BO78" s="504"/>
      <c r="BP78" s="504"/>
      <c r="BQ78" s="504"/>
      <c r="BR78" s="504"/>
      <c r="BS78" s="504"/>
      <c r="BT78" s="504"/>
      <c r="BU78" s="504"/>
      <c r="BV78" s="504"/>
      <c r="BW78" s="504"/>
      <c r="BX78" s="504"/>
      <c r="BY78" s="504"/>
      <c r="BZ78" s="504"/>
      <c r="CA78" s="504"/>
      <c r="CB78" s="504"/>
      <c r="CC78" s="504"/>
      <c r="CD78" s="504"/>
      <c r="CE78" s="504"/>
      <c r="CF78" s="504"/>
      <c r="CG78" s="504"/>
      <c r="CH78" s="504"/>
      <c r="CI78" s="504"/>
      <c r="CJ78" s="504"/>
      <c r="CK78" s="3"/>
      <c r="CL78" s="3"/>
      <c r="CM78" s="3"/>
      <c r="CN78" s="3"/>
      <c r="CO78" s="3"/>
      <c r="CP78" s="3"/>
      <c r="CQ78" s="3"/>
      <c r="CR78" s="3"/>
      <c r="CS78" s="3"/>
      <c r="CT78" s="3"/>
      <c r="CU78" s="3"/>
      <c r="CV78" s="3"/>
      <c r="CW78" s="3"/>
    </row>
    <row r="79" spans="1:101" ht="27" customHeight="1">
      <c r="A79" s="468" t="s">
        <v>74</v>
      </c>
      <c r="B79" s="825"/>
      <c r="C79" s="825"/>
      <c r="D79" s="10"/>
      <c r="E79" s="957"/>
      <c r="F79" s="957"/>
      <c r="G79" s="957"/>
      <c r="H79" s="10"/>
      <c r="I79" s="13"/>
      <c r="J79" s="13"/>
      <c r="K79" s="13"/>
      <c r="L79" s="10"/>
      <c r="M79" s="8"/>
      <c r="N79" s="10"/>
      <c r="O79" s="10"/>
      <c r="P79" s="6"/>
      <c r="Q79" s="6"/>
      <c r="R79" s="955" t="s">
        <v>488</v>
      </c>
      <c r="S79" s="955"/>
      <c r="T79" s="956"/>
      <c r="U79" s="956"/>
      <c r="V79" s="19"/>
      <c r="W79" s="957" t="s">
        <v>483</v>
      </c>
      <c r="X79" s="957"/>
      <c r="Y79" s="957"/>
      <c r="Z79" s="50"/>
      <c r="AA79" s="10"/>
      <c r="AB79" s="10"/>
      <c r="AC79" s="10"/>
      <c r="AD79" s="49"/>
      <c r="AE79" s="18"/>
      <c r="AF79" s="18"/>
      <c r="AG79" s="18"/>
      <c r="AH79" s="584" t="s">
        <v>74</v>
      </c>
      <c r="AI79" s="825"/>
      <c r="AJ79" s="825"/>
      <c r="AK79" s="10"/>
      <c r="AL79" s="957"/>
      <c r="AM79" s="957"/>
      <c r="AN79" s="957"/>
      <c r="AO79" s="10"/>
      <c r="AP79" s="13"/>
      <c r="AQ79" s="13"/>
      <c r="AR79" s="13"/>
      <c r="AS79" s="10"/>
      <c r="AT79" s="8"/>
      <c r="AU79" s="10"/>
      <c r="AV79" s="10"/>
      <c r="AW79" s="6"/>
      <c r="AX79" s="6"/>
      <c r="AY79" s="955" t="s">
        <v>488</v>
      </c>
      <c r="AZ79" s="955"/>
      <c r="BA79" s="956"/>
      <c r="BB79" s="956"/>
      <c r="BC79" s="19"/>
      <c r="BD79" s="957" t="s">
        <v>483</v>
      </c>
      <c r="BE79" s="957"/>
      <c r="BF79" s="957"/>
      <c r="BG79" s="50"/>
      <c r="BH79" s="10"/>
      <c r="BI79" s="10"/>
      <c r="BJ79" s="10"/>
      <c r="BK79" s="49"/>
      <c r="BL79" s="18"/>
      <c r="BM79" s="18"/>
      <c r="BN79" s="18"/>
      <c r="BO79" s="16"/>
      <c r="BP79" s="16"/>
      <c r="BQ79" s="16"/>
      <c r="BR79" s="16"/>
      <c r="BS79" s="16"/>
      <c r="BT79" s="16"/>
      <c r="BU79" s="16"/>
      <c r="BV79" s="16"/>
      <c r="BW79" s="16"/>
      <c r="BX79" s="16"/>
      <c r="BY79" s="16"/>
      <c r="BZ79" s="16"/>
      <c r="CA79" s="16"/>
      <c r="CB79" s="16"/>
      <c r="CC79" s="16"/>
      <c r="CD79" s="16"/>
      <c r="CE79" s="16"/>
      <c r="CF79" s="16"/>
      <c r="CG79" s="16"/>
      <c r="CH79" s="16"/>
      <c r="CI79" s="16"/>
    </row>
    <row r="80" spans="1:101" ht="27" customHeight="1">
      <c r="A80" s="11"/>
      <c r="B80" s="958" t="s">
        <v>30</v>
      </c>
      <c r="C80" s="958"/>
      <c r="D80" s="10"/>
      <c r="E80" s="963" t="s">
        <v>72</v>
      </c>
      <c r="F80" s="963"/>
      <c r="G80" s="963"/>
      <c r="H80" s="10"/>
      <c r="I80" s="13"/>
      <c r="J80" s="13"/>
      <c r="K80" s="13"/>
      <c r="L80" s="6"/>
      <c r="M80" s="6"/>
      <c r="N80" s="6"/>
      <c r="O80" s="10"/>
      <c r="P80" s="10"/>
      <c r="Q80" s="10"/>
      <c r="R80" s="13"/>
      <c r="S80" s="13"/>
      <c r="T80" s="958" t="s">
        <v>30</v>
      </c>
      <c r="U80" s="958"/>
      <c r="V80" s="472">
        <f>(V$19*V79)/1000</f>
        <v>0</v>
      </c>
      <c r="W80" s="962" t="s">
        <v>72</v>
      </c>
      <c r="X80" s="962"/>
      <c r="Y80" s="962"/>
      <c r="Z80" s="962"/>
      <c r="AA80" s="10"/>
      <c r="AB80" s="10"/>
      <c r="AC80" s="10"/>
      <c r="AD80" s="49"/>
      <c r="AE80" s="18"/>
      <c r="AF80" s="18"/>
      <c r="AG80" s="18"/>
      <c r="AH80" s="11"/>
      <c r="AI80" s="958" t="s">
        <v>30</v>
      </c>
      <c r="AJ80" s="958"/>
      <c r="AK80" s="10"/>
      <c r="AL80" s="963" t="s">
        <v>72</v>
      </c>
      <c r="AM80" s="963"/>
      <c r="AN80" s="963"/>
      <c r="AO80" s="10"/>
      <c r="AP80" s="13"/>
      <c r="AQ80" s="13"/>
      <c r="AR80" s="13"/>
      <c r="AS80" s="6"/>
      <c r="AT80" s="6"/>
      <c r="AU80" s="6"/>
      <c r="AV80" s="10"/>
      <c r="AW80" s="10"/>
      <c r="AX80" s="10"/>
      <c r="AY80" s="13"/>
      <c r="AZ80" s="13"/>
      <c r="BA80" s="958" t="s">
        <v>30</v>
      </c>
      <c r="BB80" s="958"/>
      <c r="BC80" s="472">
        <f>(BC$19*BC79)/1000</f>
        <v>0</v>
      </c>
      <c r="BD80" s="962" t="s">
        <v>72</v>
      </c>
      <c r="BE80" s="962"/>
      <c r="BF80" s="962"/>
      <c r="BG80" s="962"/>
      <c r="BH80" s="10"/>
      <c r="BI80" s="10"/>
      <c r="BJ80" s="10"/>
      <c r="BK80" s="49"/>
      <c r="BL80" s="18"/>
      <c r="BM80" s="18"/>
      <c r="BN80" s="18"/>
    </row>
    <row r="81" spans="1:88">
      <c r="A81" s="11"/>
      <c r="B81" s="11"/>
      <c r="C81" s="11"/>
      <c r="D81" s="10"/>
      <c r="E81" s="10"/>
      <c r="F81" s="14"/>
      <c r="G81" s="13"/>
      <c r="H81" s="10"/>
      <c r="I81" s="13"/>
      <c r="J81" s="13"/>
      <c r="K81" s="13"/>
      <c r="L81" s="6"/>
      <c r="M81" s="6"/>
      <c r="N81" s="6"/>
      <c r="O81" s="10"/>
      <c r="P81" s="14"/>
      <c r="Q81" s="10"/>
      <c r="R81" s="13"/>
      <c r="S81" s="13"/>
      <c r="T81" s="13"/>
      <c r="U81" s="10"/>
      <c r="V81" s="6"/>
      <c r="W81" s="6"/>
      <c r="X81" s="13"/>
      <c r="Y81" s="13"/>
      <c r="Z81" s="13"/>
      <c r="AA81" s="10"/>
      <c r="AB81" s="10"/>
      <c r="AC81" s="10"/>
      <c r="AD81" s="49"/>
      <c r="AE81" s="18"/>
      <c r="AF81" s="18"/>
      <c r="AG81" s="18"/>
      <c r="AH81" s="11"/>
      <c r="AI81" s="11"/>
      <c r="AJ81" s="11"/>
      <c r="AK81" s="10"/>
      <c r="AL81" s="10"/>
      <c r="AM81" s="14"/>
      <c r="AN81" s="13"/>
      <c r="AO81" s="10"/>
      <c r="AP81" s="13"/>
      <c r="AQ81" s="13"/>
      <c r="AR81" s="13"/>
      <c r="AS81" s="6"/>
      <c r="AT81" s="6"/>
      <c r="AU81" s="6"/>
      <c r="AV81" s="10"/>
      <c r="AW81" s="14"/>
      <c r="AX81" s="10"/>
      <c r="AY81" s="13"/>
      <c r="AZ81" s="13"/>
      <c r="BA81" s="13"/>
      <c r="BB81" s="10"/>
      <c r="BC81" s="6"/>
      <c r="BD81" s="6"/>
      <c r="BE81" s="13"/>
      <c r="BF81" s="13"/>
      <c r="BG81" s="13"/>
      <c r="BH81" s="10"/>
      <c r="BI81" s="10"/>
      <c r="BJ81" s="10"/>
      <c r="BK81" s="49"/>
      <c r="BL81" s="18"/>
      <c r="BM81" s="18"/>
      <c r="BN81" s="18"/>
    </row>
    <row r="82" spans="1:88">
      <c r="D82" s="6"/>
      <c r="E82" s="6"/>
      <c r="F82" s="10"/>
      <c r="G82" s="6"/>
      <c r="H82" s="6"/>
      <c r="I82" s="6"/>
      <c r="J82" s="6"/>
      <c r="K82" s="6"/>
      <c r="L82" s="6"/>
      <c r="M82" s="6"/>
      <c r="N82" s="6"/>
      <c r="O82" s="6"/>
      <c r="P82" s="10"/>
      <c r="Q82" s="10"/>
      <c r="R82" s="6"/>
      <c r="S82" s="6"/>
      <c r="T82" s="6"/>
      <c r="U82" s="6"/>
      <c r="V82" s="10"/>
      <c r="W82" s="10"/>
      <c r="X82" s="6"/>
      <c r="Y82" s="6"/>
      <c r="Z82" s="6"/>
      <c r="AA82" s="6"/>
      <c r="AB82" s="6"/>
      <c r="AC82" s="6"/>
      <c r="AD82" s="7"/>
      <c r="AE82" s="48"/>
      <c r="AF82" s="48"/>
      <c r="AG82" s="48"/>
      <c r="AK82" s="6"/>
      <c r="AL82" s="6"/>
      <c r="AM82" s="10"/>
      <c r="AN82" s="6"/>
      <c r="AO82" s="6"/>
      <c r="AP82" s="6"/>
      <c r="AQ82" s="6"/>
      <c r="AR82" s="6"/>
      <c r="AS82" s="6"/>
      <c r="AT82" s="6"/>
      <c r="AU82" s="6"/>
      <c r="AV82" s="6"/>
      <c r="AW82" s="10"/>
      <c r="AX82" s="10"/>
      <c r="AY82" s="6"/>
      <c r="AZ82" s="6"/>
      <c r="BA82" s="6"/>
      <c r="BB82" s="6"/>
      <c r="BC82" s="10"/>
      <c r="BD82" s="10"/>
      <c r="BE82" s="6"/>
      <c r="BF82" s="6"/>
      <c r="BG82" s="6"/>
      <c r="BH82" s="6"/>
      <c r="BI82" s="6"/>
      <c r="BJ82" s="6"/>
      <c r="BK82" s="7"/>
      <c r="BL82" s="48"/>
      <c r="BM82" s="48"/>
      <c r="BN82" s="48"/>
    </row>
    <row r="83" spans="1:88">
      <c r="D83" s="6"/>
      <c r="E83" s="6"/>
      <c r="F83" s="10"/>
      <c r="G83" s="6"/>
      <c r="H83" s="6"/>
      <c r="I83" s="6"/>
      <c r="J83" s="6"/>
      <c r="K83" s="6"/>
      <c r="L83" s="6"/>
      <c r="M83" s="6"/>
      <c r="N83" s="6"/>
      <c r="O83" s="6"/>
      <c r="P83" s="10"/>
      <c r="Q83" s="6"/>
      <c r="R83" s="6"/>
      <c r="S83" s="6"/>
      <c r="T83" s="6"/>
      <c r="U83" s="6"/>
      <c r="V83" s="14"/>
      <c r="W83" s="14"/>
      <c r="X83" s="6"/>
      <c r="Y83" s="6"/>
      <c r="Z83" s="6"/>
      <c r="AA83" s="6"/>
      <c r="AB83" s="6"/>
      <c r="AC83" s="6"/>
      <c r="AD83" s="7"/>
      <c r="AE83" s="48"/>
      <c r="AF83" s="48"/>
      <c r="AG83" s="48"/>
      <c r="AK83" s="6"/>
      <c r="AL83" s="6"/>
      <c r="AM83" s="10"/>
      <c r="AN83" s="6"/>
      <c r="AO83" s="6"/>
      <c r="AP83" s="6"/>
      <c r="AQ83" s="6"/>
      <c r="AR83" s="6"/>
      <c r="AS83" s="6"/>
      <c r="AT83" s="6"/>
      <c r="AU83" s="6"/>
      <c r="AV83" s="6"/>
      <c r="AW83" s="10"/>
      <c r="AX83" s="6"/>
      <c r="AY83" s="6"/>
      <c r="AZ83" s="6"/>
      <c r="BA83" s="6"/>
      <c r="BB83" s="6"/>
      <c r="BC83" s="14"/>
      <c r="BD83" s="14"/>
      <c r="BE83" s="6"/>
      <c r="BF83" s="6"/>
      <c r="BG83" s="6"/>
      <c r="BH83" s="6"/>
      <c r="BI83" s="6"/>
      <c r="BJ83" s="6"/>
      <c r="BK83" s="7"/>
      <c r="BL83" s="48"/>
      <c r="BM83" s="48"/>
      <c r="BN83" s="48"/>
    </row>
    <row r="84" spans="1:88">
      <c r="D84" s="6"/>
      <c r="E84" s="6"/>
      <c r="F84" s="10"/>
      <c r="G84" s="6"/>
      <c r="H84" s="6"/>
      <c r="I84" s="6"/>
      <c r="J84" s="6"/>
      <c r="K84" s="6"/>
      <c r="L84" s="6"/>
      <c r="M84" s="6"/>
      <c r="N84" s="6"/>
      <c r="O84" s="6"/>
      <c r="P84" s="10"/>
      <c r="Q84" s="6"/>
      <c r="R84" s="6"/>
      <c r="S84" s="6"/>
      <c r="T84" s="6"/>
      <c r="U84" s="6"/>
      <c r="V84" s="10"/>
      <c r="W84" s="10"/>
      <c r="X84" s="6"/>
      <c r="Y84" s="6"/>
      <c r="Z84" s="6"/>
      <c r="AA84" s="6"/>
      <c r="AB84" s="6"/>
      <c r="AC84" s="6"/>
      <c r="AD84" s="7"/>
      <c r="AE84" s="48"/>
      <c r="AF84" s="48"/>
      <c r="AG84" s="48"/>
      <c r="AK84" s="6"/>
      <c r="AL84" s="6"/>
      <c r="AM84" s="10"/>
      <c r="AN84" s="6"/>
      <c r="AO84" s="6"/>
      <c r="AP84" s="6"/>
      <c r="AQ84" s="6"/>
      <c r="AR84" s="6"/>
      <c r="AS84" s="6"/>
      <c r="AT84" s="6"/>
      <c r="AU84" s="6"/>
      <c r="AV84" s="6"/>
      <c r="AW84" s="10"/>
      <c r="AX84" s="6"/>
      <c r="AY84" s="6"/>
      <c r="AZ84" s="6"/>
      <c r="BA84" s="6"/>
      <c r="BB84" s="6"/>
      <c r="BC84" s="10"/>
      <c r="BD84" s="10"/>
      <c r="BE84" s="6"/>
      <c r="BF84" s="6"/>
      <c r="BG84" s="6"/>
      <c r="BH84" s="6"/>
      <c r="BI84" s="6"/>
      <c r="BJ84" s="6"/>
      <c r="BK84" s="7"/>
      <c r="BL84" s="48"/>
      <c r="BM84" s="48"/>
      <c r="BN84" s="48"/>
    </row>
    <row r="85" spans="1:88">
      <c r="D85" s="6"/>
      <c r="E85" s="6"/>
      <c r="F85" s="10"/>
      <c r="G85" s="6"/>
      <c r="H85" s="6"/>
      <c r="I85" s="6"/>
      <c r="J85" s="6"/>
      <c r="K85" s="6"/>
      <c r="L85" s="6"/>
      <c r="M85" s="6"/>
      <c r="N85" s="6"/>
      <c r="O85" s="6"/>
      <c r="P85" s="10"/>
      <c r="Q85" s="10"/>
      <c r="R85" s="6"/>
      <c r="S85" s="6"/>
      <c r="T85" s="6"/>
      <c r="U85" s="6"/>
      <c r="V85" s="10"/>
      <c r="W85" s="10"/>
      <c r="X85" s="6"/>
      <c r="Y85" s="6"/>
      <c r="Z85" s="6"/>
      <c r="AA85" s="6"/>
      <c r="AB85" s="6"/>
      <c r="AC85" s="6"/>
      <c r="AD85" s="7"/>
      <c r="AE85" s="48"/>
      <c r="AF85" s="48"/>
      <c r="AG85" s="48"/>
      <c r="AK85" s="6"/>
      <c r="AL85" s="6"/>
      <c r="AM85" s="10"/>
      <c r="AN85" s="6"/>
      <c r="AO85" s="6"/>
      <c r="AP85" s="6"/>
      <c r="AQ85" s="6"/>
      <c r="AR85" s="6"/>
      <c r="AS85" s="6"/>
      <c r="AT85" s="6"/>
      <c r="AU85" s="6"/>
      <c r="AV85" s="6"/>
      <c r="AW85" s="10"/>
      <c r="AX85" s="10"/>
      <c r="AY85" s="6"/>
      <c r="AZ85" s="6"/>
      <c r="BA85" s="6"/>
      <c r="BB85" s="6"/>
      <c r="BC85" s="10"/>
      <c r="BD85" s="10"/>
      <c r="BE85" s="6"/>
      <c r="BF85" s="6"/>
      <c r="BG85" s="6"/>
      <c r="BH85" s="6"/>
      <c r="BI85" s="6"/>
      <c r="BJ85" s="6"/>
      <c r="BK85" s="7"/>
      <c r="BL85" s="48"/>
      <c r="BM85" s="48"/>
      <c r="BN85" s="48"/>
      <c r="BO85" s="406"/>
      <c r="BP85" s="406"/>
      <c r="BQ85" s="406"/>
      <c r="BR85" s="406"/>
      <c r="BS85" s="406"/>
      <c r="BT85" s="406"/>
      <c r="BU85" s="406"/>
      <c r="BV85" s="406"/>
      <c r="BW85" s="406"/>
      <c r="BX85" s="406"/>
      <c r="BY85" s="406"/>
      <c r="BZ85" s="406"/>
      <c r="CA85" s="406"/>
      <c r="CB85" s="406"/>
      <c r="CC85" s="406"/>
      <c r="CD85" s="406"/>
      <c r="CE85" s="406"/>
      <c r="CF85" s="406"/>
      <c r="CG85" s="406"/>
      <c r="CH85" s="406"/>
      <c r="CI85" s="406"/>
      <c r="CJ85" s="406"/>
    </row>
    <row r="86" spans="1:88"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10"/>
      <c r="W86" s="10"/>
      <c r="X86" s="6"/>
      <c r="Y86" s="6"/>
      <c r="Z86" s="6"/>
      <c r="AA86" s="6"/>
      <c r="AB86" s="6"/>
      <c r="AC86" s="6"/>
      <c r="AD86" s="7"/>
      <c r="AE86" s="48"/>
      <c r="AF86" s="48"/>
      <c r="AG86" s="48"/>
      <c r="AK86" s="6"/>
      <c r="AL86" s="6"/>
      <c r="AM86" s="6"/>
      <c r="AN86" s="6"/>
      <c r="AO86" s="6"/>
      <c r="AP86" s="6"/>
      <c r="AQ86" s="6"/>
      <c r="AR86" s="6"/>
      <c r="AS86" s="6"/>
      <c r="AT86" s="6"/>
      <c r="AU86" s="6"/>
      <c r="AV86" s="6"/>
      <c r="AW86" s="6"/>
      <c r="AX86" s="6"/>
      <c r="AY86" s="6"/>
      <c r="AZ86" s="6"/>
      <c r="BA86" s="6"/>
      <c r="BB86" s="6"/>
      <c r="BC86" s="10"/>
      <c r="BD86" s="10"/>
      <c r="BE86" s="6"/>
      <c r="BF86" s="6"/>
      <c r="BG86" s="6"/>
      <c r="BH86" s="6"/>
      <c r="BI86" s="6"/>
      <c r="BJ86" s="6"/>
      <c r="BK86" s="7"/>
      <c r="BL86" s="48"/>
      <c r="BM86" s="48"/>
      <c r="BN86" s="48"/>
      <c r="BO86" s="406"/>
      <c r="BP86" s="406"/>
      <c r="BQ86" s="406"/>
      <c r="BR86" s="406"/>
      <c r="BS86" s="406"/>
      <c r="BT86" s="406"/>
      <c r="BU86" s="406"/>
      <c r="BV86" s="406"/>
      <c r="BW86" s="406"/>
      <c r="BX86" s="406"/>
      <c r="BY86" s="406"/>
      <c r="BZ86" s="406"/>
      <c r="CA86" s="406"/>
      <c r="CB86" s="406"/>
      <c r="CC86" s="406"/>
      <c r="CD86" s="406"/>
      <c r="CE86" s="406"/>
      <c r="CF86" s="406"/>
      <c r="CG86" s="406"/>
      <c r="CH86" s="406"/>
      <c r="CI86" s="406"/>
      <c r="CJ86" s="406"/>
    </row>
    <row r="87" spans="1:88"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10"/>
      <c r="W87" s="10"/>
      <c r="X87" s="6"/>
      <c r="Y87" s="6"/>
      <c r="Z87" s="6"/>
      <c r="AA87" s="6"/>
      <c r="AB87" s="6"/>
      <c r="AC87" s="6"/>
      <c r="AD87" s="7"/>
      <c r="AE87" s="48"/>
      <c r="AF87" s="48"/>
      <c r="AG87" s="48"/>
      <c r="AK87" s="6"/>
      <c r="AL87" s="6"/>
      <c r="AM87" s="6"/>
      <c r="AN87" s="6"/>
      <c r="AO87" s="6"/>
      <c r="AP87" s="6"/>
      <c r="AQ87" s="6"/>
      <c r="AR87" s="6"/>
      <c r="AS87" s="6"/>
      <c r="AT87" s="6"/>
      <c r="AU87" s="6"/>
      <c r="AV87" s="6"/>
      <c r="AW87" s="6"/>
      <c r="AX87" s="6"/>
      <c r="AY87" s="6"/>
      <c r="AZ87" s="6"/>
      <c r="BA87" s="6"/>
      <c r="BB87" s="6"/>
      <c r="BC87" s="10"/>
      <c r="BD87" s="10"/>
      <c r="BE87" s="6"/>
      <c r="BF87" s="6"/>
      <c r="BG87" s="6"/>
      <c r="BH87" s="6"/>
      <c r="BI87" s="6"/>
      <c r="BJ87" s="6"/>
      <c r="BK87" s="7"/>
      <c r="BL87" s="48"/>
      <c r="BM87" s="48"/>
      <c r="BN87" s="48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</row>
    <row r="88" spans="1:88"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  <c r="AC88" s="6"/>
      <c r="AD88" s="7"/>
      <c r="AE88" s="48"/>
      <c r="AF88" s="48"/>
      <c r="AG88" s="48"/>
      <c r="AK88" s="6"/>
      <c r="AL88" s="6"/>
      <c r="AM88" s="6"/>
      <c r="AN88" s="6"/>
      <c r="AO88" s="6"/>
      <c r="AP88" s="6"/>
      <c r="AQ88" s="6"/>
      <c r="AR88" s="6"/>
      <c r="AS88" s="6"/>
      <c r="AT88" s="6"/>
      <c r="AU88" s="6"/>
      <c r="AV88" s="6"/>
      <c r="AW88" s="6"/>
      <c r="AX88" s="6"/>
      <c r="AY88" s="6"/>
      <c r="AZ88" s="6"/>
      <c r="BA88" s="6"/>
      <c r="BB88" s="6"/>
      <c r="BC88" s="6"/>
      <c r="BD88" s="6"/>
      <c r="BE88" s="6"/>
      <c r="BF88" s="6"/>
      <c r="BG88" s="6"/>
      <c r="BH88" s="6"/>
      <c r="BI88" s="6"/>
      <c r="BJ88" s="6"/>
      <c r="BK88" s="7"/>
      <c r="BL88" s="48"/>
      <c r="BM88" s="48"/>
      <c r="BN88" s="4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</row>
    <row r="89" spans="1:88"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  <c r="AC89" s="6"/>
      <c r="AD89" s="7"/>
      <c r="AE89" s="48"/>
      <c r="AF89" s="48"/>
      <c r="AG89" s="48"/>
      <c r="AK89" s="6"/>
      <c r="AL89" s="6"/>
      <c r="AM89" s="6"/>
      <c r="AN89" s="6"/>
      <c r="AO89" s="6"/>
      <c r="AP89" s="6"/>
      <c r="AQ89" s="6"/>
      <c r="AR89" s="6"/>
      <c r="AS89" s="6"/>
      <c r="AT89" s="6"/>
      <c r="AU89" s="6"/>
      <c r="AV89" s="6"/>
      <c r="AW89" s="6"/>
      <c r="AX89" s="6"/>
      <c r="AY89" s="6"/>
      <c r="AZ89" s="6"/>
      <c r="BA89" s="6"/>
      <c r="BB89" s="6"/>
      <c r="BC89" s="6"/>
      <c r="BD89" s="6"/>
      <c r="BE89" s="6"/>
      <c r="BF89" s="6"/>
      <c r="BG89" s="6"/>
      <c r="BH89" s="6"/>
      <c r="BI89" s="6"/>
      <c r="BJ89" s="6"/>
      <c r="BK89" s="7"/>
      <c r="BL89" s="48"/>
      <c r="BM89" s="48"/>
      <c r="BN89" s="48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</row>
    <row r="90" spans="1:88"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  <c r="AC90" s="6"/>
      <c r="AD90" s="7"/>
      <c r="AE90" s="48"/>
      <c r="AF90" s="48"/>
      <c r="AG90" s="48"/>
      <c r="AK90" s="6"/>
      <c r="AL90" s="6"/>
      <c r="AM90" s="6"/>
      <c r="AN90" s="6"/>
      <c r="AO90" s="6"/>
      <c r="AP90" s="6"/>
      <c r="AQ90" s="6"/>
      <c r="AR90" s="6"/>
      <c r="AS90" s="6"/>
      <c r="AT90" s="6"/>
      <c r="AU90" s="6"/>
      <c r="AV90" s="6"/>
      <c r="AW90" s="6"/>
      <c r="AX90" s="6"/>
      <c r="AY90" s="6"/>
      <c r="AZ90" s="6"/>
      <c r="BA90" s="6"/>
      <c r="BB90" s="6"/>
      <c r="BC90" s="6"/>
      <c r="BD90" s="6"/>
      <c r="BE90" s="6"/>
      <c r="BF90" s="6"/>
      <c r="BG90" s="6"/>
      <c r="BH90" s="6"/>
      <c r="BI90" s="6"/>
      <c r="BJ90" s="6"/>
      <c r="BK90" s="7"/>
      <c r="BL90" s="48"/>
      <c r="BM90" s="48"/>
      <c r="BN90" s="48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</row>
    <row r="91" spans="1:88"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  <c r="AC91" s="6"/>
      <c r="AD91" s="7"/>
      <c r="AE91" s="48"/>
      <c r="AF91" s="48"/>
      <c r="AG91" s="48"/>
      <c r="AK91" s="6"/>
      <c r="AL91" s="6"/>
      <c r="AM91" s="6"/>
      <c r="AN91" s="6"/>
      <c r="AO91" s="6"/>
      <c r="AP91" s="6"/>
      <c r="AQ91" s="6"/>
      <c r="AR91" s="6"/>
      <c r="AS91" s="6"/>
      <c r="AT91" s="6"/>
      <c r="AU91" s="6"/>
      <c r="AV91" s="6"/>
      <c r="AW91" s="6"/>
      <c r="AX91" s="6"/>
      <c r="AY91" s="6"/>
      <c r="AZ91" s="6"/>
      <c r="BA91" s="6"/>
      <c r="BB91" s="6"/>
      <c r="BC91" s="6"/>
      <c r="BD91" s="6"/>
      <c r="BE91" s="6"/>
      <c r="BF91" s="6"/>
      <c r="BG91" s="6"/>
      <c r="BH91" s="6"/>
      <c r="BI91" s="6"/>
      <c r="BJ91" s="6"/>
      <c r="BK91" s="7"/>
      <c r="BL91" s="48"/>
      <c r="BM91" s="48"/>
      <c r="BN91" s="48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</row>
    <row r="92" spans="1:88"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  <c r="AC92" s="6"/>
      <c r="AD92" s="7"/>
      <c r="AE92" s="48"/>
      <c r="AF92" s="48"/>
      <c r="AG92" s="48"/>
      <c r="AK92" s="6"/>
      <c r="AL92" s="6"/>
      <c r="AM92" s="6"/>
      <c r="AN92" s="6"/>
      <c r="AO92" s="6"/>
      <c r="AP92" s="6"/>
      <c r="AQ92" s="6"/>
      <c r="AR92" s="6"/>
      <c r="AS92" s="6"/>
      <c r="AT92" s="6"/>
      <c r="AU92" s="6"/>
      <c r="AV92" s="6"/>
      <c r="AW92" s="6"/>
      <c r="AX92" s="6"/>
      <c r="AY92" s="6"/>
      <c r="AZ92" s="6"/>
      <c r="BA92" s="6"/>
      <c r="BB92" s="6"/>
      <c r="BC92" s="6"/>
      <c r="BD92" s="6"/>
      <c r="BE92" s="6"/>
      <c r="BF92" s="6"/>
      <c r="BG92" s="6"/>
      <c r="BH92" s="6"/>
      <c r="BI92" s="6"/>
      <c r="BJ92" s="6"/>
      <c r="BK92" s="7"/>
      <c r="BL92" s="48"/>
      <c r="BM92" s="48"/>
      <c r="BN92" s="48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</row>
    <row r="93" spans="1:88"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  <c r="AC93" s="6"/>
      <c r="AD93" s="7"/>
      <c r="AE93" s="48"/>
      <c r="AF93" s="48"/>
      <c r="AG93" s="48"/>
      <c r="AK93" s="6"/>
      <c r="AL93" s="6"/>
      <c r="AM93" s="6"/>
      <c r="AN93" s="6"/>
      <c r="AO93" s="6"/>
      <c r="AP93" s="6"/>
      <c r="AQ93" s="6"/>
      <c r="AR93" s="6"/>
      <c r="AS93" s="6"/>
      <c r="AT93" s="6"/>
      <c r="AU93" s="6"/>
      <c r="AV93" s="6"/>
      <c r="AW93" s="6"/>
      <c r="AX93" s="6"/>
      <c r="AY93" s="6"/>
      <c r="AZ93" s="6"/>
      <c r="BA93" s="6"/>
      <c r="BB93" s="6"/>
      <c r="BC93" s="6"/>
      <c r="BD93" s="6"/>
      <c r="BE93" s="6"/>
      <c r="BF93" s="6"/>
      <c r="BG93" s="6"/>
      <c r="BH93" s="6"/>
      <c r="BI93" s="6"/>
      <c r="BJ93" s="6"/>
      <c r="BK93" s="7"/>
      <c r="BL93" s="48"/>
      <c r="BM93" s="48"/>
      <c r="BN93" s="48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</row>
    <row r="94" spans="1:88"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  <c r="AC94" s="6"/>
      <c r="AD94" s="7"/>
      <c r="AE94" s="48"/>
      <c r="AF94" s="48"/>
      <c r="AG94" s="48"/>
      <c r="AK94" s="6"/>
      <c r="AL94" s="6"/>
      <c r="AM94" s="6"/>
      <c r="AN94" s="6"/>
      <c r="AO94" s="6"/>
      <c r="AP94" s="6"/>
      <c r="AQ94" s="6"/>
      <c r="AR94" s="6"/>
      <c r="AS94" s="6"/>
      <c r="AT94" s="6"/>
      <c r="AU94" s="6"/>
      <c r="AV94" s="6"/>
      <c r="AW94" s="6"/>
      <c r="AX94" s="6"/>
      <c r="AY94" s="6"/>
      <c r="AZ94" s="6"/>
      <c r="BA94" s="6"/>
      <c r="BB94" s="6"/>
      <c r="BC94" s="6"/>
      <c r="BD94" s="6"/>
      <c r="BE94" s="6"/>
      <c r="BF94" s="6"/>
      <c r="BG94" s="6"/>
      <c r="BH94" s="6"/>
      <c r="BI94" s="6"/>
      <c r="BJ94" s="6"/>
      <c r="BK94" s="7"/>
      <c r="BL94" s="48"/>
      <c r="BM94" s="48"/>
      <c r="BN94" s="48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</row>
    <row r="95" spans="1:88"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  <c r="AC95" s="6"/>
      <c r="AD95" s="7"/>
      <c r="AE95" s="48"/>
      <c r="AF95" s="48"/>
      <c r="AG95" s="48"/>
      <c r="AK95" s="6"/>
      <c r="AL95" s="6"/>
      <c r="AM95" s="6"/>
      <c r="AN95" s="6"/>
      <c r="AO95" s="6"/>
      <c r="AP95" s="6"/>
      <c r="AQ95" s="6"/>
      <c r="AR95" s="6"/>
      <c r="AS95" s="6"/>
      <c r="AT95" s="6"/>
      <c r="AU95" s="6"/>
      <c r="AV95" s="6"/>
      <c r="AW95" s="6"/>
      <c r="AX95" s="6"/>
      <c r="AY95" s="6"/>
      <c r="AZ95" s="6"/>
      <c r="BA95" s="6"/>
      <c r="BB95" s="6"/>
      <c r="BC95" s="6"/>
      <c r="BD95" s="6"/>
      <c r="BE95" s="6"/>
      <c r="BF95" s="6"/>
      <c r="BG95" s="6"/>
      <c r="BH95" s="6"/>
      <c r="BI95" s="6"/>
      <c r="BJ95" s="6"/>
      <c r="BK95" s="7"/>
      <c r="BL95" s="48"/>
      <c r="BM95" s="48"/>
      <c r="BN95" s="48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</row>
    <row r="96" spans="1:88"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  <c r="AC96" s="6"/>
      <c r="AD96" s="7"/>
      <c r="AE96" s="48"/>
      <c r="AF96" s="48"/>
      <c r="AG96" s="48"/>
      <c r="AK96" s="6"/>
      <c r="AL96" s="6"/>
      <c r="AM96" s="6"/>
      <c r="AN96" s="6"/>
      <c r="AO96" s="6"/>
      <c r="AP96" s="6"/>
      <c r="AQ96" s="6"/>
      <c r="AR96" s="6"/>
      <c r="AS96" s="6"/>
      <c r="AT96" s="6"/>
      <c r="AU96" s="6"/>
      <c r="AV96" s="6"/>
      <c r="AW96" s="6"/>
      <c r="AX96" s="6"/>
      <c r="AY96" s="6"/>
      <c r="AZ96" s="6"/>
      <c r="BA96" s="6"/>
      <c r="BB96" s="6"/>
      <c r="BC96" s="6"/>
      <c r="BD96" s="6"/>
      <c r="BE96" s="6"/>
      <c r="BF96" s="6"/>
      <c r="BG96" s="6"/>
      <c r="BH96" s="6"/>
      <c r="BI96" s="6"/>
      <c r="BJ96" s="6"/>
      <c r="BK96" s="7"/>
      <c r="BL96" s="48"/>
      <c r="BM96" s="48"/>
      <c r="BN96" s="48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</row>
    <row r="97" spans="4:88"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  <c r="AC97" s="6"/>
      <c r="AD97" s="7"/>
      <c r="AE97" s="48"/>
      <c r="AF97" s="48"/>
      <c r="AG97" s="48"/>
      <c r="AK97" s="6"/>
      <c r="AL97" s="6"/>
      <c r="AM97" s="6"/>
      <c r="AN97" s="6"/>
      <c r="AO97" s="6"/>
      <c r="AP97" s="6"/>
      <c r="AQ97" s="6"/>
      <c r="AR97" s="6"/>
      <c r="AS97" s="6"/>
      <c r="AT97" s="6"/>
      <c r="AU97" s="6"/>
      <c r="AV97" s="6"/>
      <c r="AW97" s="6"/>
      <c r="AX97" s="6"/>
      <c r="AY97" s="6"/>
      <c r="AZ97" s="6"/>
      <c r="BA97" s="6"/>
      <c r="BB97" s="6"/>
      <c r="BC97" s="6"/>
      <c r="BD97" s="6"/>
      <c r="BE97" s="6"/>
      <c r="BF97" s="6"/>
      <c r="BG97" s="6"/>
      <c r="BH97" s="6"/>
      <c r="BI97" s="6"/>
      <c r="BJ97" s="6"/>
      <c r="BK97" s="7"/>
      <c r="BL97" s="48"/>
      <c r="BM97" s="48"/>
      <c r="BN97" s="48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</row>
    <row r="98" spans="4:88"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  <c r="AC98" s="6"/>
      <c r="AD98" s="7"/>
      <c r="AE98" s="48"/>
      <c r="AF98" s="48"/>
      <c r="AG98" s="48"/>
      <c r="AK98" s="6"/>
      <c r="AL98" s="6"/>
      <c r="AM98" s="6"/>
      <c r="AN98" s="6"/>
      <c r="AO98" s="6"/>
      <c r="AP98" s="6"/>
      <c r="AQ98" s="6"/>
      <c r="AR98" s="6"/>
      <c r="AS98" s="6"/>
      <c r="AT98" s="6"/>
      <c r="AU98" s="6"/>
      <c r="AV98" s="6"/>
      <c r="AW98" s="6"/>
      <c r="AX98" s="6"/>
      <c r="AY98" s="6"/>
      <c r="AZ98" s="6"/>
      <c r="BA98" s="6"/>
      <c r="BB98" s="6"/>
      <c r="BC98" s="6"/>
      <c r="BD98" s="6"/>
      <c r="BE98" s="6"/>
      <c r="BF98" s="6"/>
      <c r="BG98" s="6"/>
      <c r="BH98" s="6"/>
      <c r="BI98" s="6"/>
      <c r="BJ98" s="6"/>
      <c r="BK98" s="7"/>
      <c r="BL98" s="48"/>
      <c r="BM98" s="48"/>
      <c r="BN98" s="4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</row>
    <row r="99" spans="4:88"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  <c r="AC99" s="6"/>
      <c r="AD99" s="7"/>
      <c r="AE99" s="48"/>
      <c r="AF99" s="48"/>
      <c r="AG99" s="48"/>
      <c r="AK99" s="6"/>
      <c r="AL99" s="6"/>
      <c r="AM99" s="6"/>
      <c r="AN99" s="6"/>
      <c r="AO99" s="6"/>
      <c r="AP99" s="6"/>
      <c r="AQ99" s="6"/>
      <c r="AR99" s="6"/>
      <c r="AS99" s="6"/>
      <c r="AT99" s="6"/>
      <c r="AU99" s="6"/>
      <c r="AV99" s="6"/>
      <c r="AW99" s="6"/>
      <c r="AX99" s="6"/>
      <c r="AY99" s="6"/>
      <c r="AZ99" s="6"/>
      <c r="BA99" s="6"/>
      <c r="BB99" s="6"/>
      <c r="BC99" s="6"/>
      <c r="BD99" s="6"/>
      <c r="BE99" s="6"/>
      <c r="BF99" s="6"/>
      <c r="BG99" s="6"/>
      <c r="BH99" s="6"/>
      <c r="BI99" s="6"/>
      <c r="BJ99" s="6"/>
      <c r="BK99" s="7"/>
      <c r="BL99" s="48"/>
      <c r="BM99" s="48"/>
      <c r="BN99" s="48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</row>
    <row r="100" spans="4:88"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  <c r="AC100" s="6"/>
      <c r="AD100" s="7"/>
      <c r="AE100" s="48"/>
      <c r="AF100" s="48"/>
      <c r="AG100" s="48"/>
      <c r="AK100" s="6"/>
      <c r="AL100" s="6"/>
      <c r="AM100" s="6"/>
      <c r="AN100" s="6"/>
      <c r="AO100" s="6"/>
      <c r="AP100" s="6"/>
      <c r="AQ100" s="6"/>
      <c r="AR100" s="6"/>
      <c r="AS100" s="6"/>
      <c r="AT100" s="6"/>
      <c r="AU100" s="6"/>
      <c r="AV100" s="6"/>
      <c r="AW100" s="6"/>
      <c r="AX100" s="6"/>
      <c r="AY100" s="6"/>
      <c r="AZ100" s="6"/>
      <c r="BA100" s="6"/>
      <c r="BB100" s="6"/>
      <c r="BC100" s="6"/>
      <c r="BD100" s="6"/>
      <c r="BE100" s="6"/>
      <c r="BF100" s="6"/>
      <c r="BG100" s="6"/>
      <c r="BH100" s="6"/>
      <c r="BI100" s="6"/>
      <c r="BJ100" s="6"/>
      <c r="BK100" s="7"/>
      <c r="BL100" s="48"/>
      <c r="BM100" s="48"/>
      <c r="BN100" s="48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</row>
    <row r="101" spans="4:88"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  <c r="AC101" s="6"/>
      <c r="AD101" s="7"/>
      <c r="AE101" s="48"/>
      <c r="AF101" s="48"/>
      <c r="AG101" s="48"/>
      <c r="AK101" s="6"/>
      <c r="AL101" s="6"/>
      <c r="AM101" s="6"/>
      <c r="AN101" s="6"/>
      <c r="AO101" s="6"/>
      <c r="AP101" s="6"/>
      <c r="AQ101" s="6"/>
      <c r="AR101" s="6"/>
      <c r="AS101" s="6"/>
      <c r="AT101" s="6"/>
      <c r="AU101" s="6"/>
      <c r="AV101" s="6"/>
      <c r="AW101" s="6"/>
      <c r="AX101" s="6"/>
      <c r="AY101" s="6"/>
      <c r="AZ101" s="6"/>
      <c r="BA101" s="6"/>
      <c r="BB101" s="6"/>
      <c r="BC101" s="6"/>
      <c r="BD101" s="6"/>
      <c r="BE101" s="6"/>
      <c r="BF101" s="6"/>
      <c r="BG101" s="6"/>
      <c r="BH101" s="6"/>
      <c r="BI101" s="6"/>
      <c r="BJ101" s="6"/>
      <c r="BK101" s="7"/>
      <c r="BL101" s="48"/>
      <c r="BM101" s="48"/>
      <c r="BN101" s="48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</row>
    <row r="102" spans="4:88"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  <c r="AC102" s="6"/>
      <c r="AD102" s="7"/>
      <c r="AE102" s="48"/>
      <c r="AF102" s="48"/>
      <c r="AG102" s="48"/>
      <c r="AK102" s="6"/>
      <c r="AL102" s="6"/>
      <c r="AM102" s="6"/>
      <c r="AN102" s="6"/>
      <c r="AO102" s="6"/>
      <c r="AP102" s="6"/>
      <c r="AQ102" s="6"/>
      <c r="AR102" s="6"/>
      <c r="AS102" s="6"/>
      <c r="AT102" s="6"/>
      <c r="AU102" s="6"/>
      <c r="AV102" s="6"/>
      <c r="AW102" s="6"/>
      <c r="AX102" s="6"/>
      <c r="AY102" s="6"/>
      <c r="AZ102" s="6"/>
      <c r="BA102" s="6"/>
      <c r="BB102" s="6"/>
      <c r="BC102" s="6"/>
      <c r="BD102" s="6"/>
      <c r="BE102" s="6"/>
      <c r="BF102" s="6"/>
      <c r="BG102" s="6"/>
      <c r="BH102" s="6"/>
      <c r="BI102" s="6"/>
      <c r="BJ102" s="6"/>
      <c r="BK102" s="7"/>
      <c r="BL102" s="48"/>
      <c r="BM102" s="48"/>
      <c r="BN102" s="48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</row>
    <row r="103" spans="4:88"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  <c r="AC103" s="6"/>
      <c r="AD103" s="7"/>
      <c r="AE103" s="48"/>
      <c r="AF103" s="48"/>
      <c r="AG103" s="48"/>
      <c r="AK103" s="6"/>
      <c r="AL103" s="6"/>
      <c r="AM103" s="6"/>
      <c r="AN103" s="6"/>
      <c r="AO103" s="6"/>
      <c r="AP103" s="6"/>
      <c r="AQ103" s="6"/>
      <c r="AR103" s="6"/>
      <c r="AS103" s="6"/>
      <c r="AT103" s="6"/>
      <c r="AU103" s="6"/>
      <c r="AV103" s="6"/>
      <c r="AW103" s="6"/>
      <c r="AX103" s="6"/>
      <c r="AY103" s="6"/>
      <c r="AZ103" s="6"/>
      <c r="BA103" s="6"/>
      <c r="BB103" s="6"/>
      <c r="BC103" s="6"/>
      <c r="BD103" s="6"/>
      <c r="BE103" s="6"/>
      <c r="BF103" s="6"/>
      <c r="BG103" s="6"/>
      <c r="BH103" s="6"/>
      <c r="BI103" s="6"/>
      <c r="BJ103" s="6"/>
      <c r="BK103" s="7"/>
      <c r="BL103" s="48"/>
      <c r="BM103" s="48"/>
      <c r="BN103" s="48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</row>
    <row r="104" spans="4:88"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  <c r="AC104" s="6"/>
      <c r="AD104" s="7"/>
      <c r="AE104" s="48"/>
      <c r="AF104" s="48"/>
      <c r="AG104" s="48"/>
      <c r="AK104" s="6"/>
      <c r="AL104" s="6"/>
      <c r="AM104" s="6"/>
      <c r="AN104" s="6"/>
      <c r="AO104" s="6"/>
      <c r="AP104" s="6"/>
      <c r="AQ104" s="6"/>
      <c r="AR104" s="6"/>
      <c r="AS104" s="6"/>
      <c r="AT104" s="6"/>
      <c r="AU104" s="6"/>
      <c r="AV104" s="6"/>
      <c r="AW104" s="6"/>
      <c r="AX104" s="6"/>
      <c r="AY104" s="6"/>
      <c r="AZ104" s="6"/>
      <c r="BA104" s="6"/>
      <c r="BB104" s="6"/>
      <c r="BC104" s="6"/>
      <c r="BD104" s="6"/>
      <c r="BE104" s="6"/>
      <c r="BF104" s="6"/>
      <c r="BG104" s="6"/>
      <c r="BH104" s="6"/>
      <c r="BI104" s="6"/>
      <c r="BJ104" s="6"/>
      <c r="BK104" s="7"/>
      <c r="BL104" s="48"/>
      <c r="BM104" s="48"/>
      <c r="BN104" s="48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</row>
    <row r="105" spans="4:88"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  <c r="AC105" s="6"/>
      <c r="AD105" s="7"/>
      <c r="AE105" s="48"/>
      <c r="AF105" s="48"/>
      <c r="AG105" s="48"/>
      <c r="AK105" s="6"/>
      <c r="AL105" s="6"/>
      <c r="AM105" s="6"/>
      <c r="AN105" s="6"/>
      <c r="AO105" s="6"/>
      <c r="AP105" s="6"/>
      <c r="AQ105" s="6"/>
      <c r="AR105" s="6"/>
      <c r="AS105" s="6"/>
      <c r="AT105" s="6"/>
      <c r="AU105" s="6"/>
      <c r="AV105" s="6"/>
      <c r="AW105" s="6"/>
      <c r="AX105" s="6"/>
      <c r="AY105" s="6"/>
      <c r="AZ105" s="6"/>
      <c r="BA105" s="6"/>
      <c r="BB105" s="6"/>
      <c r="BC105" s="6"/>
      <c r="BD105" s="6"/>
      <c r="BE105" s="6"/>
      <c r="BF105" s="6"/>
      <c r="BG105" s="6"/>
      <c r="BH105" s="6"/>
      <c r="BI105" s="6"/>
      <c r="BJ105" s="6"/>
      <c r="BK105" s="7"/>
      <c r="BL105" s="48"/>
      <c r="BM105" s="48"/>
      <c r="BN105" s="48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</row>
    <row r="106" spans="4:88"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  <c r="AC106" s="6"/>
      <c r="AD106" s="7"/>
      <c r="AE106" s="48"/>
      <c r="AF106" s="48"/>
      <c r="AG106" s="48"/>
      <c r="AK106" s="6"/>
      <c r="AL106" s="6"/>
      <c r="AM106" s="6"/>
      <c r="AN106" s="6"/>
      <c r="AO106" s="6"/>
      <c r="AP106" s="6"/>
      <c r="AQ106" s="6"/>
      <c r="AR106" s="6"/>
      <c r="AS106" s="6"/>
      <c r="AT106" s="6"/>
      <c r="AU106" s="6"/>
      <c r="AV106" s="6"/>
      <c r="AW106" s="6"/>
      <c r="AX106" s="6"/>
      <c r="AY106" s="6"/>
      <c r="AZ106" s="6"/>
      <c r="BA106" s="6"/>
      <c r="BB106" s="6"/>
      <c r="BC106" s="6"/>
      <c r="BD106" s="6"/>
      <c r="BE106" s="6"/>
      <c r="BF106" s="6"/>
      <c r="BG106" s="6"/>
      <c r="BH106" s="6"/>
      <c r="BI106" s="6"/>
      <c r="BJ106" s="6"/>
      <c r="BK106" s="7"/>
      <c r="BL106" s="48"/>
      <c r="BM106" s="48"/>
      <c r="BN106" s="48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</row>
    <row r="107" spans="4:88"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  <c r="AC107" s="6"/>
      <c r="AD107" s="7"/>
      <c r="AE107" s="48"/>
      <c r="AF107" s="48"/>
      <c r="AG107" s="48"/>
      <c r="AK107" s="6"/>
      <c r="AL107" s="6"/>
      <c r="AM107" s="6"/>
      <c r="AN107" s="6"/>
      <c r="AO107" s="6"/>
      <c r="AP107" s="6"/>
      <c r="AQ107" s="6"/>
      <c r="AR107" s="6"/>
      <c r="AS107" s="6"/>
      <c r="AT107" s="6"/>
      <c r="AU107" s="6"/>
      <c r="AV107" s="6"/>
      <c r="AW107" s="6"/>
      <c r="AX107" s="6"/>
      <c r="AY107" s="6"/>
      <c r="AZ107" s="6"/>
      <c r="BA107" s="6"/>
      <c r="BB107" s="6"/>
      <c r="BC107" s="6"/>
      <c r="BD107" s="6"/>
      <c r="BE107" s="6"/>
      <c r="BF107" s="6"/>
      <c r="BG107" s="6"/>
      <c r="BH107" s="6"/>
      <c r="BI107" s="6"/>
      <c r="BJ107" s="6"/>
      <c r="BK107" s="7"/>
      <c r="BL107" s="48"/>
      <c r="BM107" s="48"/>
      <c r="BN107" s="48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</row>
    <row r="108" spans="4:88"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  <c r="AC108" s="6"/>
      <c r="AD108" s="7"/>
      <c r="AE108" s="48"/>
      <c r="AF108" s="48"/>
      <c r="AG108" s="48"/>
      <c r="AK108" s="6"/>
      <c r="AL108" s="6"/>
      <c r="AM108" s="6"/>
      <c r="AN108" s="6"/>
      <c r="AO108" s="6"/>
      <c r="AP108" s="6"/>
      <c r="AQ108" s="6"/>
      <c r="AR108" s="6"/>
      <c r="AS108" s="6"/>
      <c r="AT108" s="6"/>
      <c r="AU108" s="6"/>
      <c r="AV108" s="6"/>
      <c r="AW108" s="6"/>
      <c r="AX108" s="6"/>
      <c r="AY108" s="6"/>
      <c r="AZ108" s="6"/>
      <c r="BA108" s="6"/>
      <c r="BB108" s="6"/>
      <c r="BC108" s="6"/>
      <c r="BD108" s="6"/>
      <c r="BE108" s="6"/>
      <c r="BF108" s="6"/>
      <c r="BG108" s="6"/>
      <c r="BH108" s="6"/>
      <c r="BI108" s="6"/>
      <c r="BJ108" s="6"/>
      <c r="BK108" s="7"/>
      <c r="BL108" s="48"/>
      <c r="BM108" s="48"/>
      <c r="BN108" s="4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</row>
    <row r="109" spans="4:88"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  <c r="AC109" s="6"/>
      <c r="AD109" s="7"/>
      <c r="AE109" s="48"/>
      <c r="AF109" s="48"/>
      <c r="AG109" s="48"/>
      <c r="AK109" s="6"/>
      <c r="AL109" s="6"/>
      <c r="AM109" s="6"/>
      <c r="AN109" s="6"/>
      <c r="AO109" s="6"/>
      <c r="AP109" s="6"/>
      <c r="AQ109" s="6"/>
      <c r="AR109" s="6"/>
      <c r="AS109" s="6"/>
      <c r="AT109" s="6"/>
      <c r="AU109" s="6"/>
      <c r="AV109" s="6"/>
      <c r="AW109" s="6"/>
      <c r="AX109" s="6"/>
      <c r="AY109" s="6"/>
      <c r="AZ109" s="6"/>
      <c r="BA109" s="6"/>
      <c r="BB109" s="6"/>
      <c r="BC109" s="6"/>
      <c r="BD109" s="6"/>
      <c r="BE109" s="6"/>
      <c r="BF109" s="6"/>
      <c r="BG109" s="6"/>
      <c r="BH109" s="6"/>
      <c r="BI109" s="6"/>
      <c r="BJ109" s="6"/>
      <c r="BK109" s="7"/>
      <c r="BL109" s="48"/>
      <c r="BM109" s="48"/>
      <c r="BN109" s="48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</row>
    <row r="110" spans="4:88"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  <c r="AC110" s="6"/>
      <c r="AD110" s="7"/>
      <c r="AE110" s="48"/>
      <c r="AF110" s="48"/>
      <c r="AG110" s="48"/>
      <c r="AK110" s="6"/>
      <c r="AL110" s="6"/>
      <c r="AM110" s="6"/>
      <c r="AN110" s="6"/>
      <c r="AO110" s="6"/>
      <c r="AP110" s="6"/>
      <c r="AQ110" s="6"/>
      <c r="AR110" s="6"/>
      <c r="AS110" s="6"/>
      <c r="AT110" s="6"/>
      <c r="AU110" s="6"/>
      <c r="AV110" s="6"/>
      <c r="AW110" s="6"/>
      <c r="AX110" s="6"/>
      <c r="AY110" s="6"/>
      <c r="AZ110" s="6"/>
      <c r="BA110" s="6"/>
      <c r="BB110" s="6"/>
      <c r="BC110" s="6"/>
      <c r="BD110" s="6"/>
      <c r="BE110" s="6"/>
      <c r="BF110" s="6"/>
      <c r="BG110" s="6"/>
      <c r="BH110" s="6"/>
      <c r="BI110" s="6"/>
      <c r="BJ110" s="6"/>
      <c r="BK110" s="7"/>
      <c r="BL110" s="48"/>
      <c r="BM110" s="48"/>
      <c r="BN110" s="48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</row>
    <row r="111" spans="4:88"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  <c r="AC111" s="6"/>
      <c r="AD111" s="7"/>
      <c r="AE111" s="48"/>
      <c r="AF111" s="48"/>
      <c r="AG111" s="48"/>
      <c r="AK111" s="6"/>
      <c r="AL111" s="6"/>
      <c r="AM111" s="6"/>
      <c r="AN111" s="6"/>
      <c r="AO111" s="6"/>
      <c r="AP111" s="6"/>
      <c r="AQ111" s="6"/>
      <c r="AR111" s="6"/>
      <c r="AS111" s="6"/>
      <c r="AT111" s="6"/>
      <c r="AU111" s="6"/>
      <c r="AV111" s="6"/>
      <c r="AW111" s="6"/>
      <c r="AX111" s="6"/>
      <c r="AY111" s="6"/>
      <c r="AZ111" s="6"/>
      <c r="BA111" s="6"/>
      <c r="BB111" s="6"/>
      <c r="BC111" s="6"/>
      <c r="BD111" s="6"/>
      <c r="BE111" s="6"/>
      <c r="BF111" s="6"/>
      <c r="BG111" s="6"/>
      <c r="BH111" s="6"/>
      <c r="BI111" s="6"/>
      <c r="BJ111" s="6"/>
      <c r="BK111" s="7"/>
      <c r="BL111" s="48"/>
      <c r="BM111" s="48"/>
      <c r="BN111" s="48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</row>
    <row r="112" spans="4:88"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  <c r="AC112" s="6"/>
      <c r="AD112" s="7"/>
      <c r="AE112" s="48"/>
      <c r="AF112" s="48"/>
      <c r="AG112" s="48"/>
      <c r="AK112" s="6"/>
      <c r="AL112" s="6"/>
      <c r="AM112" s="6"/>
      <c r="AN112" s="6"/>
      <c r="AO112" s="6"/>
      <c r="AP112" s="6"/>
      <c r="AQ112" s="6"/>
      <c r="AR112" s="6"/>
      <c r="AS112" s="6"/>
      <c r="AT112" s="6"/>
      <c r="AU112" s="6"/>
      <c r="AV112" s="6"/>
      <c r="AW112" s="6"/>
      <c r="AX112" s="6"/>
      <c r="AY112" s="6"/>
      <c r="AZ112" s="6"/>
      <c r="BA112" s="6"/>
      <c r="BB112" s="6"/>
      <c r="BC112" s="6"/>
      <c r="BD112" s="6"/>
      <c r="BE112" s="6"/>
      <c r="BF112" s="6"/>
      <c r="BG112" s="6"/>
      <c r="BH112" s="6"/>
      <c r="BI112" s="6"/>
      <c r="BJ112" s="6"/>
      <c r="BK112" s="7"/>
      <c r="BL112" s="48"/>
      <c r="BM112" s="48"/>
      <c r="BN112" s="48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</row>
    <row r="113" spans="4:88"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  <c r="AC113" s="6"/>
      <c r="AD113" s="7"/>
      <c r="AE113" s="48"/>
      <c r="AF113" s="48"/>
      <c r="AG113" s="48"/>
      <c r="AK113" s="6"/>
      <c r="AL113" s="6"/>
      <c r="AM113" s="6"/>
      <c r="AN113" s="6"/>
      <c r="AO113" s="6"/>
      <c r="AP113" s="6"/>
      <c r="AQ113" s="6"/>
      <c r="AR113" s="6"/>
      <c r="AS113" s="6"/>
      <c r="AT113" s="6"/>
      <c r="AU113" s="6"/>
      <c r="AV113" s="6"/>
      <c r="AW113" s="6"/>
      <c r="AX113" s="6"/>
      <c r="AY113" s="6"/>
      <c r="AZ113" s="6"/>
      <c r="BA113" s="6"/>
      <c r="BB113" s="6"/>
      <c r="BC113" s="6"/>
      <c r="BD113" s="6"/>
      <c r="BE113" s="6"/>
      <c r="BF113" s="6"/>
      <c r="BG113" s="6"/>
      <c r="BH113" s="6"/>
      <c r="BI113" s="6"/>
      <c r="BJ113" s="6"/>
      <c r="BK113" s="7"/>
      <c r="BL113" s="48"/>
      <c r="BM113" s="48"/>
      <c r="BN113" s="48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</row>
    <row r="114" spans="4:88"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  <c r="AC114" s="6"/>
      <c r="AD114" s="7"/>
      <c r="AE114" s="48"/>
      <c r="AF114" s="48"/>
      <c r="AG114" s="48"/>
      <c r="AK114" s="6"/>
      <c r="AL114" s="6"/>
      <c r="AM114" s="6"/>
      <c r="AN114" s="6"/>
      <c r="AO114" s="6"/>
      <c r="AP114" s="6"/>
      <c r="AQ114" s="6"/>
      <c r="AR114" s="6"/>
      <c r="AS114" s="6"/>
      <c r="AT114" s="6"/>
      <c r="AU114" s="6"/>
      <c r="AV114" s="6"/>
      <c r="AW114" s="6"/>
      <c r="AX114" s="6"/>
      <c r="AY114" s="6"/>
      <c r="AZ114" s="6"/>
      <c r="BA114" s="6"/>
      <c r="BB114" s="6"/>
      <c r="BC114" s="6"/>
      <c r="BD114" s="6"/>
      <c r="BE114" s="6"/>
      <c r="BF114" s="6"/>
      <c r="BG114" s="6"/>
      <c r="BH114" s="6"/>
      <c r="BI114" s="6"/>
      <c r="BJ114" s="6"/>
      <c r="BK114" s="7"/>
      <c r="BL114" s="48"/>
      <c r="BM114" s="48"/>
      <c r="BN114" s="48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</row>
    <row r="115" spans="4:88"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  <c r="AC115" s="6"/>
      <c r="AD115" s="7"/>
      <c r="AE115" s="48"/>
      <c r="AF115" s="48"/>
      <c r="AG115" s="48"/>
      <c r="AK115" s="6"/>
      <c r="AL115" s="6"/>
      <c r="AM115" s="6"/>
      <c r="AN115" s="6"/>
      <c r="AO115" s="6"/>
      <c r="AP115" s="6"/>
      <c r="AQ115" s="6"/>
      <c r="AR115" s="6"/>
      <c r="AS115" s="6"/>
      <c r="AT115" s="6"/>
      <c r="AU115" s="6"/>
      <c r="AV115" s="6"/>
      <c r="AW115" s="6"/>
      <c r="AX115" s="6"/>
      <c r="AY115" s="6"/>
      <c r="AZ115" s="6"/>
      <c r="BA115" s="6"/>
      <c r="BB115" s="6"/>
      <c r="BC115" s="6"/>
      <c r="BD115" s="6"/>
      <c r="BE115" s="6"/>
      <c r="BF115" s="6"/>
      <c r="BG115" s="6"/>
      <c r="BH115" s="6"/>
      <c r="BI115" s="6"/>
      <c r="BJ115" s="6"/>
      <c r="BK115" s="7"/>
      <c r="BL115" s="48"/>
      <c r="BM115" s="48"/>
      <c r="BN115" s="48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</row>
    <row r="116" spans="4:88"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  <c r="AC116" s="6"/>
      <c r="AD116" s="7"/>
      <c r="AE116" s="48"/>
      <c r="AF116" s="48"/>
      <c r="AG116" s="48"/>
      <c r="AK116" s="6"/>
      <c r="AL116" s="6"/>
      <c r="AM116" s="6"/>
      <c r="AN116" s="6"/>
      <c r="AO116" s="6"/>
      <c r="AP116" s="6"/>
      <c r="AQ116" s="6"/>
      <c r="AR116" s="6"/>
      <c r="AS116" s="6"/>
      <c r="AT116" s="6"/>
      <c r="AU116" s="6"/>
      <c r="AV116" s="6"/>
      <c r="AW116" s="6"/>
      <c r="AX116" s="6"/>
      <c r="AY116" s="6"/>
      <c r="AZ116" s="6"/>
      <c r="BA116" s="6"/>
      <c r="BB116" s="6"/>
      <c r="BC116" s="6"/>
      <c r="BD116" s="6"/>
      <c r="BE116" s="6"/>
      <c r="BF116" s="6"/>
      <c r="BG116" s="6"/>
      <c r="BH116" s="6"/>
      <c r="BI116" s="6"/>
      <c r="BJ116" s="6"/>
      <c r="BK116" s="7"/>
      <c r="BL116" s="48"/>
      <c r="BM116" s="48"/>
      <c r="BN116" s="48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</row>
    <row r="117" spans="4:88"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6"/>
      <c r="AD117" s="7"/>
      <c r="AE117" s="48"/>
      <c r="AF117" s="48"/>
      <c r="AG117" s="48"/>
      <c r="AK117" s="6"/>
      <c r="AL117" s="6"/>
      <c r="AM117" s="6"/>
      <c r="AN117" s="6"/>
      <c r="AO117" s="6"/>
      <c r="AP117" s="6"/>
      <c r="AQ117" s="6"/>
      <c r="AR117" s="6"/>
      <c r="AS117" s="6"/>
      <c r="AT117" s="6"/>
      <c r="AU117" s="6"/>
      <c r="AV117" s="6"/>
      <c r="AW117" s="6"/>
      <c r="AX117" s="6"/>
      <c r="AY117" s="6"/>
      <c r="AZ117" s="6"/>
      <c r="BA117" s="6"/>
      <c r="BB117" s="6"/>
      <c r="BC117" s="6"/>
      <c r="BD117" s="6"/>
      <c r="BE117" s="6"/>
      <c r="BF117" s="6"/>
      <c r="BG117" s="6"/>
      <c r="BH117" s="6"/>
      <c r="BI117" s="6"/>
      <c r="BJ117" s="6"/>
      <c r="BK117" s="7"/>
      <c r="BL117" s="48"/>
      <c r="BM117" s="48"/>
      <c r="BN117" s="48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</row>
    <row r="118" spans="4:88"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  <c r="AC118" s="6"/>
      <c r="AD118" s="7"/>
      <c r="AE118" s="48"/>
      <c r="AF118" s="48"/>
      <c r="AG118" s="48"/>
      <c r="AK118" s="6"/>
      <c r="AL118" s="6"/>
      <c r="AM118" s="6"/>
      <c r="AN118" s="6"/>
      <c r="AO118" s="6"/>
      <c r="AP118" s="6"/>
      <c r="AQ118" s="6"/>
      <c r="AR118" s="6"/>
      <c r="AS118" s="6"/>
      <c r="AT118" s="6"/>
      <c r="AU118" s="6"/>
      <c r="AV118" s="6"/>
      <c r="AW118" s="6"/>
      <c r="AX118" s="6"/>
      <c r="AY118" s="6"/>
      <c r="AZ118" s="6"/>
      <c r="BA118" s="6"/>
      <c r="BB118" s="6"/>
      <c r="BC118" s="6"/>
      <c r="BD118" s="6"/>
      <c r="BE118" s="6"/>
      <c r="BF118" s="6"/>
      <c r="BG118" s="6"/>
      <c r="BH118" s="6"/>
      <c r="BI118" s="6"/>
      <c r="BJ118" s="6"/>
      <c r="BK118" s="7"/>
      <c r="BL118" s="48"/>
      <c r="BM118" s="48"/>
      <c r="BN118" s="4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</row>
    <row r="119" spans="4:88"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  <c r="AC119" s="6"/>
      <c r="AD119" s="7"/>
      <c r="AE119" s="48"/>
      <c r="AF119" s="48"/>
      <c r="AG119" s="48"/>
      <c r="AK119" s="6"/>
      <c r="AL119" s="6"/>
      <c r="AM119" s="6"/>
      <c r="AN119" s="6"/>
      <c r="AO119" s="6"/>
      <c r="AP119" s="6"/>
      <c r="AQ119" s="6"/>
      <c r="AR119" s="6"/>
      <c r="AS119" s="6"/>
      <c r="AT119" s="6"/>
      <c r="AU119" s="6"/>
      <c r="AV119" s="6"/>
      <c r="AW119" s="6"/>
      <c r="AX119" s="6"/>
      <c r="AY119" s="6"/>
      <c r="AZ119" s="6"/>
      <c r="BA119" s="6"/>
      <c r="BB119" s="6"/>
      <c r="BC119" s="6"/>
      <c r="BD119" s="6"/>
      <c r="BE119" s="6"/>
      <c r="BF119" s="6"/>
      <c r="BG119" s="6"/>
      <c r="BH119" s="6"/>
      <c r="BI119" s="6"/>
      <c r="BJ119" s="6"/>
      <c r="BK119" s="7"/>
      <c r="BL119" s="48"/>
      <c r="BM119" s="48"/>
      <c r="BN119" s="48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</row>
    <row r="120" spans="4:88"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  <c r="AC120" s="6"/>
      <c r="AD120" s="7"/>
      <c r="AE120" s="48"/>
      <c r="AF120" s="48"/>
      <c r="AG120" s="48"/>
      <c r="AK120" s="6"/>
      <c r="AL120" s="6"/>
      <c r="AM120" s="6"/>
      <c r="AN120" s="6"/>
      <c r="AO120" s="6"/>
      <c r="AP120" s="6"/>
      <c r="AQ120" s="6"/>
      <c r="AR120" s="6"/>
      <c r="AS120" s="6"/>
      <c r="AT120" s="6"/>
      <c r="AU120" s="6"/>
      <c r="AV120" s="6"/>
      <c r="AW120" s="6"/>
      <c r="AX120" s="6"/>
      <c r="AY120" s="6"/>
      <c r="AZ120" s="6"/>
      <c r="BA120" s="6"/>
      <c r="BB120" s="6"/>
      <c r="BC120" s="6"/>
      <c r="BD120" s="6"/>
      <c r="BE120" s="6"/>
      <c r="BF120" s="6"/>
      <c r="BG120" s="6"/>
      <c r="BH120" s="6"/>
      <c r="BI120" s="6"/>
      <c r="BJ120" s="6"/>
      <c r="BK120" s="7"/>
      <c r="BL120" s="48"/>
      <c r="BM120" s="48"/>
      <c r="BN120" s="48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</row>
    <row r="121" spans="4:88"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  <c r="AD121" s="7"/>
      <c r="AE121" s="48"/>
      <c r="AF121" s="48"/>
      <c r="AG121" s="48"/>
      <c r="AK121" s="6"/>
      <c r="AL121" s="6"/>
      <c r="AM121" s="6"/>
      <c r="AN121" s="6"/>
      <c r="AO121" s="6"/>
      <c r="AP121" s="6"/>
      <c r="AQ121" s="6"/>
      <c r="AR121" s="6"/>
      <c r="AS121" s="6"/>
      <c r="AT121" s="6"/>
      <c r="AU121" s="6"/>
      <c r="AV121" s="6"/>
      <c r="AW121" s="6"/>
      <c r="AX121" s="6"/>
      <c r="AY121" s="6"/>
      <c r="AZ121" s="6"/>
      <c r="BA121" s="6"/>
      <c r="BB121" s="6"/>
      <c r="BC121" s="6"/>
      <c r="BD121" s="6"/>
      <c r="BE121" s="6"/>
      <c r="BF121" s="6"/>
      <c r="BG121" s="6"/>
      <c r="BH121" s="6"/>
      <c r="BI121" s="6"/>
      <c r="BJ121" s="6"/>
      <c r="BK121" s="7"/>
      <c r="BL121" s="48"/>
      <c r="BM121" s="48"/>
      <c r="BN121" s="48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</row>
    <row r="122" spans="4:88"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  <c r="AD122" s="7"/>
      <c r="AE122" s="48"/>
      <c r="AF122" s="48"/>
      <c r="AG122" s="48"/>
      <c r="AK122" s="6"/>
      <c r="AL122" s="6"/>
      <c r="AM122" s="6"/>
      <c r="AN122" s="6"/>
      <c r="AO122" s="6"/>
      <c r="AP122" s="6"/>
      <c r="AQ122" s="6"/>
      <c r="AR122" s="6"/>
      <c r="AS122" s="6"/>
      <c r="AT122" s="6"/>
      <c r="AU122" s="6"/>
      <c r="AV122" s="6"/>
      <c r="AW122" s="6"/>
      <c r="AX122" s="6"/>
      <c r="AY122" s="6"/>
      <c r="AZ122" s="6"/>
      <c r="BA122" s="6"/>
      <c r="BB122" s="6"/>
      <c r="BC122" s="6"/>
      <c r="BD122" s="6"/>
      <c r="BE122" s="6"/>
      <c r="BF122" s="6"/>
      <c r="BG122" s="6"/>
      <c r="BH122" s="6"/>
      <c r="BI122" s="6"/>
      <c r="BJ122" s="6"/>
      <c r="BK122" s="7"/>
      <c r="BL122" s="48"/>
      <c r="BM122" s="48"/>
      <c r="BN122" s="48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</row>
    <row r="123" spans="4:88"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  <c r="AC123" s="6"/>
      <c r="AD123" s="7"/>
      <c r="AE123" s="48"/>
      <c r="AF123" s="48"/>
      <c r="AG123" s="48"/>
      <c r="AK123" s="6"/>
      <c r="AL123" s="6"/>
      <c r="AM123" s="6"/>
      <c r="AN123" s="6"/>
      <c r="AO123" s="6"/>
      <c r="AP123" s="6"/>
      <c r="AQ123" s="6"/>
      <c r="AR123" s="6"/>
      <c r="AS123" s="6"/>
      <c r="AT123" s="6"/>
      <c r="AU123" s="6"/>
      <c r="AV123" s="6"/>
      <c r="AW123" s="6"/>
      <c r="AX123" s="6"/>
      <c r="AY123" s="6"/>
      <c r="AZ123" s="6"/>
      <c r="BA123" s="6"/>
      <c r="BB123" s="6"/>
      <c r="BC123" s="6"/>
      <c r="BD123" s="6"/>
      <c r="BE123" s="6"/>
      <c r="BF123" s="6"/>
      <c r="BG123" s="6"/>
      <c r="BH123" s="6"/>
      <c r="BI123" s="6"/>
      <c r="BJ123" s="6"/>
      <c r="BK123" s="7"/>
      <c r="BL123" s="48"/>
      <c r="BM123" s="48"/>
      <c r="BN123" s="48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</row>
    <row r="124" spans="4:88"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  <c r="AD124" s="7"/>
      <c r="AE124" s="48"/>
      <c r="AF124" s="48"/>
      <c r="AG124" s="48"/>
      <c r="AK124" s="6"/>
      <c r="AL124" s="6"/>
      <c r="AM124" s="6"/>
      <c r="AN124" s="6"/>
      <c r="AO124" s="6"/>
      <c r="AP124" s="6"/>
      <c r="AQ124" s="6"/>
      <c r="AR124" s="6"/>
      <c r="AS124" s="6"/>
      <c r="AT124" s="6"/>
      <c r="AU124" s="6"/>
      <c r="AV124" s="6"/>
      <c r="AW124" s="6"/>
      <c r="AX124" s="6"/>
      <c r="AY124" s="6"/>
      <c r="AZ124" s="6"/>
      <c r="BA124" s="6"/>
      <c r="BB124" s="6"/>
      <c r="BC124" s="6"/>
      <c r="BD124" s="6"/>
      <c r="BE124" s="6"/>
      <c r="BF124" s="6"/>
      <c r="BG124" s="6"/>
      <c r="BH124" s="6"/>
      <c r="BI124" s="6"/>
      <c r="BJ124" s="6"/>
      <c r="BK124" s="7"/>
      <c r="BL124" s="48"/>
      <c r="BM124" s="48"/>
      <c r="BN124" s="48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</row>
    <row r="125" spans="4:88"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  <c r="AC125" s="6"/>
      <c r="AD125" s="7"/>
      <c r="AE125" s="48"/>
      <c r="AF125" s="48"/>
      <c r="AG125" s="48"/>
      <c r="AK125" s="6"/>
      <c r="AL125" s="6"/>
      <c r="AM125" s="6"/>
      <c r="AN125" s="6"/>
      <c r="AO125" s="6"/>
      <c r="AP125" s="6"/>
      <c r="AQ125" s="6"/>
      <c r="AR125" s="6"/>
      <c r="AS125" s="6"/>
      <c r="AT125" s="6"/>
      <c r="AU125" s="6"/>
      <c r="AV125" s="6"/>
      <c r="AW125" s="6"/>
      <c r="AX125" s="6"/>
      <c r="AY125" s="6"/>
      <c r="AZ125" s="6"/>
      <c r="BA125" s="6"/>
      <c r="BB125" s="6"/>
      <c r="BC125" s="6"/>
      <c r="BD125" s="6"/>
      <c r="BE125" s="6"/>
      <c r="BF125" s="6"/>
      <c r="BG125" s="6"/>
      <c r="BH125" s="6"/>
      <c r="BI125" s="6"/>
      <c r="BJ125" s="6"/>
      <c r="BK125" s="7"/>
      <c r="BL125" s="48"/>
      <c r="BM125" s="48"/>
      <c r="BN125" s="48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</row>
    <row r="126" spans="4:88"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  <c r="AC126" s="6"/>
      <c r="AD126" s="7"/>
      <c r="AE126" s="48"/>
      <c r="AF126" s="48"/>
      <c r="AG126" s="48"/>
      <c r="AK126" s="6"/>
      <c r="AL126" s="6"/>
      <c r="AM126" s="6"/>
      <c r="AN126" s="6"/>
      <c r="AO126" s="6"/>
      <c r="AP126" s="6"/>
      <c r="AQ126" s="6"/>
      <c r="AR126" s="6"/>
      <c r="AS126" s="6"/>
      <c r="AT126" s="6"/>
      <c r="AU126" s="6"/>
      <c r="AV126" s="6"/>
      <c r="AW126" s="6"/>
      <c r="AX126" s="6"/>
      <c r="AY126" s="6"/>
      <c r="AZ126" s="6"/>
      <c r="BA126" s="6"/>
      <c r="BB126" s="6"/>
      <c r="BC126" s="6"/>
      <c r="BD126" s="6"/>
      <c r="BE126" s="6"/>
      <c r="BF126" s="6"/>
      <c r="BG126" s="6"/>
      <c r="BH126" s="6"/>
      <c r="BI126" s="6"/>
      <c r="BJ126" s="6"/>
      <c r="BK126" s="7"/>
      <c r="BL126" s="48"/>
      <c r="BM126" s="48"/>
      <c r="BN126" s="48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</row>
    <row r="127" spans="4:88"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  <c r="AC127" s="6"/>
      <c r="AD127" s="7"/>
      <c r="AE127" s="48"/>
      <c r="AF127" s="48"/>
      <c r="AG127" s="48"/>
      <c r="AK127" s="6"/>
      <c r="AL127" s="6"/>
      <c r="AM127" s="6"/>
      <c r="AN127" s="6"/>
      <c r="AO127" s="6"/>
      <c r="AP127" s="6"/>
      <c r="AQ127" s="6"/>
      <c r="AR127" s="6"/>
      <c r="AS127" s="6"/>
      <c r="AT127" s="6"/>
      <c r="AU127" s="6"/>
      <c r="AV127" s="6"/>
      <c r="AW127" s="6"/>
      <c r="AX127" s="6"/>
      <c r="AY127" s="6"/>
      <c r="AZ127" s="6"/>
      <c r="BA127" s="6"/>
      <c r="BB127" s="6"/>
      <c r="BC127" s="6"/>
      <c r="BD127" s="6"/>
      <c r="BE127" s="6"/>
      <c r="BF127" s="6"/>
      <c r="BG127" s="6"/>
      <c r="BH127" s="6"/>
      <c r="BI127" s="6"/>
      <c r="BJ127" s="6"/>
      <c r="BK127" s="7"/>
      <c r="BL127" s="48"/>
      <c r="BM127" s="48"/>
      <c r="BN127" s="48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</row>
    <row r="128" spans="4:88"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  <c r="AC128" s="6"/>
      <c r="AD128" s="7"/>
      <c r="AE128" s="48"/>
      <c r="AF128" s="48"/>
      <c r="AG128" s="48"/>
      <c r="AK128" s="6"/>
      <c r="AL128" s="6"/>
      <c r="AM128" s="6"/>
      <c r="AN128" s="6"/>
      <c r="AO128" s="6"/>
      <c r="AP128" s="6"/>
      <c r="AQ128" s="6"/>
      <c r="AR128" s="6"/>
      <c r="AS128" s="6"/>
      <c r="AT128" s="6"/>
      <c r="AU128" s="6"/>
      <c r="AV128" s="6"/>
      <c r="AW128" s="6"/>
      <c r="AX128" s="6"/>
      <c r="AY128" s="6"/>
      <c r="AZ128" s="6"/>
      <c r="BA128" s="6"/>
      <c r="BB128" s="6"/>
      <c r="BC128" s="6"/>
      <c r="BD128" s="6"/>
      <c r="BE128" s="6"/>
      <c r="BF128" s="6"/>
      <c r="BG128" s="6"/>
      <c r="BH128" s="6"/>
      <c r="BI128" s="6"/>
      <c r="BJ128" s="6"/>
      <c r="BK128" s="7"/>
      <c r="BL128" s="48"/>
      <c r="BM128" s="48"/>
      <c r="BN128" s="4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</row>
    <row r="129" spans="4:88"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  <c r="AC129" s="6"/>
      <c r="AD129" s="7"/>
      <c r="AE129" s="48"/>
      <c r="AF129" s="48"/>
      <c r="AG129" s="48"/>
      <c r="AK129" s="6"/>
      <c r="AL129" s="6"/>
      <c r="AM129" s="6"/>
      <c r="AN129" s="6"/>
      <c r="AO129" s="6"/>
      <c r="AP129" s="6"/>
      <c r="AQ129" s="6"/>
      <c r="AR129" s="6"/>
      <c r="AS129" s="6"/>
      <c r="AT129" s="6"/>
      <c r="AU129" s="6"/>
      <c r="AV129" s="6"/>
      <c r="AW129" s="6"/>
      <c r="AX129" s="6"/>
      <c r="AY129" s="6"/>
      <c r="AZ129" s="6"/>
      <c r="BA129" s="6"/>
      <c r="BB129" s="6"/>
      <c r="BC129" s="6"/>
      <c r="BD129" s="6"/>
      <c r="BE129" s="6"/>
      <c r="BF129" s="6"/>
      <c r="BG129" s="6"/>
      <c r="BH129" s="6"/>
      <c r="BI129" s="6"/>
      <c r="BJ129" s="6"/>
      <c r="BK129" s="7"/>
      <c r="BL129" s="48"/>
      <c r="BM129" s="48"/>
      <c r="BN129" s="48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</row>
    <row r="130" spans="4:88"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  <c r="AC130" s="6"/>
      <c r="AD130" s="7"/>
      <c r="AE130" s="48"/>
      <c r="AF130" s="48"/>
      <c r="AG130" s="48"/>
      <c r="AK130" s="6"/>
      <c r="AL130" s="6"/>
      <c r="AM130" s="6"/>
      <c r="AN130" s="6"/>
      <c r="AO130" s="6"/>
      <c r="AP130" s="6"/>
      <c r="AQ130" s="6"/>
      <c r="AR130" s="6"/>
      <c r="AS130" s="6"/>
      <c r="AT130" s="6"/>
      <c r="AU130" s="6"/>
      <c r="AV130" s="6"/>
      <c r="AW130" s="6"/>
      <c r="AX130" s="6"/>
      <c r="AY130" s="6"/>
      <c r="AZ130" s="6"/>
      <c r="BA130" s="6"/>
      <c r="BB130" s="6"/>
      <c r="BC130" s="6"/>
      <c r="BD130" s="6"/>
      <c r="BE130" s="6"/>
      <c r="BF130" s="6"/>
      <c r="BG130" s="6"/>
      <c r="BH130" s="6"/>
      <c r="BI130" s="6"/>
      <c r="BJ130" s="6"/>
      <c r="BK130" s="7"/>
      <c r="BL130" s="48"/>
      <c r="BM130" s="48"/>
      <c r="BN130" s="48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</row>
    <row r="131" spans="4:88"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  <c r="AC131" s="6"/>
      <c r="AD131" s="7"/>
      <c r="AE131" s="48"/>
      <c r="AF131" s="48"/>
      <c r="AG131" s="48"/>
      <c r="AK131" s="6"/>
      <c r="AL131" s="6"/>
      <c r="AM131" s="6"/>
      <c r="AN131" s="6"/>
      <c r="AO131" s="6"/>
      <c r="AP131" s="6"/>
      <c r="AQ131" s="6"/>
      <c r="AR131" s="6"/>
      <c r="AS131" s="6"/>
      <c r="AT131" s="6"/>
      <c r="AU131" s="6"/>
      <c r="AV131" s="6"/>
      <c r="AW131" s="6"/>
      <c r="AX131" s="6"/>
      <c r="AY131" s="6"/>
      <c r="AZ131" s="6"/>
      <c r="BA131" s="6"/>
      <c r="BB131" s="6"/>
      <c r="BC131" s="6"/>
      <c r="BD131" s="6"/>
      <c r="BE131" s="6"/>
      <c r="BF131" s="6"/>
      <c r="BG131" s="6"/>
      <c r="BH131" s="6"/>
      <c r="BI131" s="6"/>
      <c r="BJ131" s="6"/>
      <c r="BK131" s="7"/>
      <c r="BL131" s="48"/>
      <c r="BM131" s="48"/>
      <c r="BN131" s="48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</row>
    <row r="132" spans="4:88"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  <c r="AC132" s="6"/>
      <c r="AD132" s="7"/>
      <c r="AE132" s="48"/>
      <c r="AF132" s="48"/>
      <c r="AG132" s="48"/>
      <c r="AK132" s="6"/>
      <c r="AL132" s="6"/>
      <c r="AM132" s="6"/>
      <c r="AN132" s="6"/>
      <c r="AO132" s="6"/>
      <c r="AP132" s="6"/>
      <c r="AQ132" s="6"/>
      <c r="AR132" s="6"/>
      <c r="AS132" s="6"/>
      <c r="AT132" s="6"/>
      <c r="AU132" s="6"/>
      <c r="AV132" s="6"/>
      <c r="AW132" s="6"/>
      <c r="AX132" s="6"/>
      <c r="AY132" s="6"/>
      <c r="AZ132" s="6"/>
      <c r="BA132" s="6"/>
      <c r="BB132" s="6"/>
      <c r="BC132" s="6"/>
      <c r="BD132" s="6"/>
      <c r="BE132" s="6"/>
      <c r="BF132" s="6"/>
      <c r="BG132" s="6"/>
      <c r="BH132" s="6"/>
      <c r="BI132" s="6"/>
      <c r="BJ132" s="6"/>
      <c r="BK132" s="7"/>
      <c r="BL132" s="48"/>
      <c r="BM132" s="48"/>
      <c r="BN132" s="48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</row>
    <row r="133" spans="4:88"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  <c r="AC133" s="6"/>
      <c r="AD133" s="7"/>
      <c r="AE133" s="48"/>
      <c r="AF133" s="48"/>
      <c r="AG133" s="48"/>
      <c r="AK133" s="6"/>
      <c r="AL133" s="6"/>
      <c r="AM133" s="6"/>
      <c r="AN133" s="6"/>
      <c r="AO133" s="6"/>
      <c r="AP133" s="6"/>
      <c r="AQ133" s="6"/>
      <c r="AR133" s="6"/>
      <c r="AS133" s="6"/>
      <c r="AT133" s="6"/>
      <c r="AU133" s="6"/>
      <c r="AV133" s="6"/>
      <c r="AW133" s="6"/>
      <c r="AX133" s="6"/>
      <c r="AY133" s="6"/>
      <c r="AZ133" s="6"/>
      <c r="BA133" s="6"/>
      <c r="BB133" s="6"/>
      <c r="BC133" s="6"/>
      <c r="BD133" s="6"/>
      <c r="BE133" s="6"/>
      <c r="BF133" s="6"/>
      <c r="BG133" s="6"/>
      <c r="BH133" s="6"/>
      <c r="BI133" s="6"/>
      <c r="BJ133" s="6"/>
      <c r="BK133" s="7"/>
      <c r="BL133" s="48"/>
      <c r="BM133" s="48"/>
      <c r="BN133" s="48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</row>
    <row r="134" spans="4:88"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  <c r="AC134" s="6"/>
      <c r="AD134" s="7"/>
      <c r="AE134" s="48"/>
      <c r="AF134" s="48"/>
      <c r="AG134" s="48"/>
      <c r="AK134" s="6"/>
      <c r="AL134" s="6"/>
      <c r="AM134" s="6"/>
      <c r="AN134" s="6"/>
      <c r="AO134" s="6"/>
      <c r="AP134" s="6"/>
      <c r="AQ134" s="6"/>
      <c r="AR134" s="6"/>
      <c r="AS134" s="6"/>
      <c r="AT134" s="6"/>
      <c r="AU134" s="6"/>
      <c r="AV134" s="6"/>
      <c r="AW134" s="6"/>
      <c r="AX134" s="6"/>
      <c r="AY134" s="6"/>
      <c r="AZ134" s="6"/>
      <c r="BA134" s="6"/>
      <c r="BB134" s="6"/>
      <c r="BC134" s="6"/>
      <c r="BD134" s="6"/>
      <c r="BE134" s="6"/>
      <c r="BF134" s="6"/>
      <c r="BG134" s="6"/>
      <c r="BH134" s="6"/>
      <c r="BI134" s="6"/>
      <c r="BJ134" s="6"/>
      <c r="BK134" s="7"/>
      <c r="BL134" s="48"/>
      <c r="BM134" s="48"/>
      <c r="BN134" s="48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</row>
    <row r="135" spans="4:88"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  <c r="AC135" s="6"/>
      <c r="AD135" s="7"/>
      <c r="AE135" s="48"/>
      <c r="AF135" s="48"/>
      <c r="AG135" s="48"/>
      <c r="AK135" s="6"/>
      <c r="AL135" s="6"/>
      <c r="AM135" s="6"/>
      <c r="AN135" s="6"/>
      <c r="AO135" s="6"/>
      <c r="AP135" s="6"/>
      <c r="AQ135" s="6"/>
      <c r="AR135" s="6"/>
      <c r="AS135" s="6"/>
      <c r="AT135" s="6"/>
      <c r="AU135" s="6"/>
      <c r="AV135" s="6"/>
      <c r="AW135" s="6"/>
      <c r="AX135" s="6"/>
      <c r="AY135" s="6"/>
      <c r="AZ135" s="6"/>
      <c r="BA135" s="6"/>
      <c r="BB135" s="6"/>
      <c r="BC135" s="6"/>
      <c r="BD135" s="6"/>
      <c r="BE135" s="6"/>
      <c r="BF135" s="6"/>
      <c r="BG135" s="6"/>
      <c r="BH135" s="6"/>
      <c r="BI135" s="6"/>
      <c r="BJ135" s="6"/>
      <c r="BK135" s="7"/>
      <c r="BL135" s="48"/>
      <c r="BM135" s="48"/>
      <c r="BN135" s="48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</row>
    <row r="136" spans="4:88"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  <c r="AC136" s="6"/>
      <c r="AD136" s="7"/>
      <c r="AE136" s="48"/>
      <c r="AF136" s="48"/>
      <c r="AG136" s="48"/>
      <c r="AK136" s="6"/>
      <c r="AL136" s="6"/>
      <c r="AM136" s="6"/>
      <c r="AN136" s="6"/>
      <c r="AO136" s="6"/>
      <c r="AP136" s="6"/>
      <c r="AQ136" s="6"/>
      <c r="AR136" s="6"/>
      <c r="AS136" s="6"/>
      <c r="AT136" s="6"/>
      <c r="AU136" s="6"/>
      <c r="AV136" s="6"/>
      <c r="AW136" s="6"/>
      <c r="AX136" s="6"/>
      <c r="AY136" s="6"/>
      <c r="AZ136" s="6"/>
      <c r="BA136" s="6"/>
      <c r="BB136" s="6"/>
      <c r="BC136" s="6"/>
      <c r="BD136" s="6"/>
      <c r="BE136" s="6"/>
      <c r="BF136" s="6"/>
      <c r="BG136" s="6"/>
      <c r="BH136" s="6"/>
      <c r="BI136" s="6"/>
      <c r="BJ136" s="6"/>
      <c r="BK136" s="7"/>
      <c r="BL136" s="48"/>
      <c r="BM136" s="48"/>
      <c r="BN136" s="48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</row>
    <row r="137" spans="4:88"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  <c r="AC137" s="6"/>
      <c r="AD137" s="7"/>
      <c r="AE137" s="48"/>
      <c r="AF137" s="48"/>
      <c r="AG137" s="48"/>
      <c r="AK137" s="6"/>
      <c r="AL137" s="6"/>
      <c r="AM137" s="6"/>
      <c r="AN137" s="6"/>
      <c r="AO137" s="6"/>
      <c r="AP137" s="6"/>
      <c r="AQ137" s="6"/>
      <c r="AR137" s="6"/>
      <c r="AS137" s="6"/>
      <c r="AT137" s="6"/>
      <c r="AU137" s="6"/>
      <c r="AV137" s="6"/>
      <c r="AW137" s="6"/>
      <c r="AX137" s="6"/>
      <c r="AY137" s="6"/>
      <c r="AZ137" s="6"/>
      <c r="BA137" s="6"/>
      <c r="BB137" s="6"/>
      <c r="BC137" s="6"/>
      <c r="BD137" s="6"/>
      <c r="BE137" s="6"/>
      <c r="BF137" s="6"/>
      <c r="BG137" s="6"/>
      <c r="BH137" s="6"/>
      <c r="BI137" s="6"/>
      <c r="BJ137" s="6"/>
      <c r="BK137" s="7"/>
      <c r="BL137" s="48"/>
      <c r="BM137" s="48"/>
      <c r="BN137" s="48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</row>
    <row r="138" spans="4:88"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  <c r="AC138" s="6"/>
      <c r="AD138" s="7"/>
      <c r="AE138" s="48"/>
      <c r="AF138" s="48"/>
      <c r="AG138" s="48"/>
      <c r="AK138" s="6"/>
      <c r="AL138" s="6"/>
      <c r="AM138" s="6"/>
      <c r="AN138" s="6"/>
      <c r="AO138" s="6"/>
      <c r="AP138" s="6"/>
      <c r="AQ138" s="6"/>
      <c r="AR138" s="6"/>
      <c r="AS138" s="6"/>
      <c r="AT138" s="6"/>
      <c r="AU138" s="6"/>
      <c r="AV138" s="6"/>
      <c r="AW138" s="6"/>
      <c r="AX138" s="6"/>
      <c r="AY138" s="6"/>
      <c r="AZ138" s="6"/>
      <c r="BA138" s="6"/>
      <c r="BB138" s="6"/>
      <c r="BC138" s="6"/>
      <c r="BD138" s="6"/>
      <c r="BE138" s="6"/>
      <c r="BF138" s="6"/>
      <c r="BG138" s="6"/>
      <c r="BH138" s="6"/>
      <c r="BI138" s="6"/>
      <c r="BJ138" s="6"/>
      <c r="BK138" s="7"/>
      <c r="BL138" s="48"/>
      <c r="BM138" s="48"/>
      <c r="BN138" s="4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</row>
    <row r="139" spans="4:88"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  <c r="AC139" s="6"/>
      <c r="AD139" s="7"/>
      <c r="AE139" s="48"/>
      <c r="AF139" s="48"/>
      <c r="AG139" s="48"/>
      <c r="AK139" s="6"/>
      <c r="AL139" s="6"/>
      <c r="AM139" s="6"/>
      <c r="AN139" s="6"/>
      <c r="AO139" s="6"/>
      <c r="AP139" s="6"/>
      <c r="AQ139" s="6"/>
      <c r="AR139" s="6"/>
      <c r="AS139" s="6"/>
      <c r="AT139" s="6"/>
      <c r="AU139" s="6"/>
      <c r="AV139" s="6"/>
      <c r="AW139" s="6"/>
      <c r="AX139" s="6"/>
      <c r="AY139" s="6"/>
      <c r="AZ139" s="6"/>
      <c r="BA139" s="6"/>
      <c r="BB139" s="6"/>
      <c r="BC139" s="6"/>
      <c r="BD139" s="6"/>
      <c r="BE139" s="6"/>
      <c r="BF139" s="6"/>
      <c r="BG139" s="6"/>
      <c r="BH139" s="6"/>
      <c r="BI139" s="6"/>
      <c r="BJ139" s="6"/>
      <c r="BK139" s="7"/>
      <c r="BL139" s="48"/>
      <c r="BM139" s="48"/>
      <c r="BN139" s="48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</row>
    <row r="140" spans="4:88"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  <c r="AC140" s="6"/>
      <c r="AD140" s="7"/>
      <c r="AE140" s="48"/>
      <c r="AF140" s="48"/>
      <c r="AG140" s="48"/>
      <c r="AK140" s="6"/>
      <c r="AL140" s="6"/>
      <c r="AM140" s="6"/>
      <c r="AN140" s="6"/>
      <c r="AO140" s="6"/>
      <c r="AP140" s="6"/>
      <c r="AQ140" s="6"/>
      <c r="AR140" s="6"/>
      <c r="AS140" s="6"/>
      <c r="AT140" s="6"/>
      <c r="AU140" s="6"/>
      <c r="AV140" s="6"/>
      <c r="AW140" s="6"/>
      <c r="AX140" s="6"/>
      <c r="AY140" s="6"/>
      <c r="AZ140" s="6"/>
      <c r="BA140" s="6"/>
      <c r="BB140" s="6"/>
      <c r="BC140" s="6"/>
      <c r="BD140" s="6"/>
      <c r="BE140" s="6"/>
      <c r="BF140" s="6"/>
      <c r="BG140" s="6"/>
      <c r="BH140" s="6"/>
      <c r="BI140" s="6"/>
      <c r="BJ140" s="6"/>
      <c r="BK140" s="7"/>
      <c r="BL140" s="48"/>
      <c r="BM140" s="48"/>
      <c r="BN140" s="48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</row>
    <row r="141" spans="4:88"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  <c r="AC141" s="6"/>
      <c r="AD141" s="7"/>
      <c r="AE141" s="48"/>
      <c r="AF141" s="48"/>
      <c r="AG141" s="48"/>
      <c r="AK141" s="6"/>
      <c r="AL141" s="6"/>
      <c r="AM141" s="6"/>
      <c r="AN141" s="6"/>
      <c r="AO141" s="6"/>
      <c r="AP141" s="6"/>
      <c r="AQ141" s="6"/>
      <c r="AR141" s="6"/>
      <c r="AS141" s="6"/>
      <c r="AT141" s="6"/>
      <c r="AU141" s="6"/>
      <c r="AV141" s="6"/>
      <c r="AW141" s="6"/>
      <c r="AX141" s="6"/>
      <c r="AY141" s="6"/>
      <c r="AZ141" s="6"/>
      <c r="BA141" s="6"/>
      <c r="BB141" s="6"/>
      <c r="BC141" s="6"/>
      <c r="BD141" s="6"/>
      <c r="BE141" s="6"/>
      <c r="BF141" s="6"/>
      <c r="BG141" s="6"/>
      <c r="BH141" s="6"/>
      <c r="BI141" s="6"/>
      <c r="BJ141" s="6"/>
      <c r="BK141" s="7"/>
      <c r="BL141" s="48"/>
      <c r="BM141" s="48"/>
      <c r="BN141" s="48"/>
    </row>
    <row r="142" spans="4:88"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  <c r="AC142" s="6"/>
      <c r="AD142" s="7"/>
      <c r="AE142" s="48"/>
      <c r="AF142" s="48"/>
      <c r="AG142" s="48"/>
      <c r="AK142" s="6"/>
      <c r="AL142" s="6"/>
      <c r="AM142" s="6"/>
      <c r="AN142" s="6"/>
      <c r="AO142" s="6"/>
      <c r="AP142" s="6"/>
      <c r="AQ142" s="6"/>
      <c r="AR142" s="6"/>
      <c r="AS142" s="6"/>
      <c r="AT142" s="6"/>
      <c r="AU142" s="6"/>
      <c r="AV142" s="6"/>
      <c r="AW142" s="6"/>
      <c r="AX142" s="6"/>
      <c r="AY142" s="6"/>
      <c r="AZ142" s="6"/>
      <c r="BA142" s="6"/>
      <c r="BB142" s="6"/>
      <c r="BC142" s="6"/>
      <c r="BD142" s="6"/>
      <c r="BE142" s="6"/>
      <c r="BF142" s="6"/>
      <c r="BG142" s="6"/>
      <c r="BH142" s="6"/>
      <c r="BI142" s="6"/>
      <c r="BJ142" s="6"/>
      <c r="BK142" s="7"/>
      <c r="BL142" s="48"/>
      <c r="BM142" s="48"/>
      <c r="BN142" s="48"/>
    </row>
    <row r="143" spans="4:88"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  <c r="AC143" s="6"/>
      <c r="AD143" s="7"/>
      <c r="AE143" s="48"/>
      <c r="AF143" s="48"/>
      <c r="AG143" s="48"/>
      <c r="AK143" s="6"/>
      <c r="AL143" s="6"/>
      <c r="AM143" s="6"/>
      <c r="AN143" s="6"/>
      <c r="AO143" s="6"/>
      <c r="AP143" s="6"/>
      <c r="AQ143" s="6"/>
      <c r="AR143" s="6"/>
      <c r="AS143" s="6"/>
      <c r="AT143" s="6"/>
      <c r="AU143" s="6"/>
      <c r="AV143" s="6"/>
      <c r="AW143" s="6"/>
      <c r="AX143" s="6"/>
      <c r="AY143" s="6"/>
      <c r="AZ143" s="6"/>
      <c r="BA143" s="6"/>
      <c r="BB143" s="6"/>
      <c r="BC143" s="6"/>
      <c r="BD143" s="6"/>
      <c r="BE143" s="6"/>
      <c r="BF143" s="6"/>
      <c r="BG143" s="6"/>
      <c r="BH143" s="6"/>
      <c r="BI143" s="6"/>
      <c r="BJ143" s="6"/>
      <c r="BK143" s="7"/>
      <c r="BL143" s="48"/>
      <c r="BM143" s="48"/>
      <c r="BN143" s="48"/>
    </row>
    <row r="144" spans="4:88"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  <c r="AC144" s="6"/>
      <c r="AD144" s="7"/>
      <c r="AE144" s="48"/>
      <c r="AF144" s="48"/>
      <c r="AG144" s="48"/>
      <c r="AK144" s="6"/>
      <c r="AL144" s="6"/>
      <c r="AM144" s="6"/>
      <c r="AN144" s="6"/>
      <c r="AO144" s="6"/>
      <c r="AP144" s="6"/>
      <c r="AQ144" s="6"/>
      <c r="AR144" s="6"/>
      <c r="AS144" s="6"/>
      <c r="AT144" s="6"/>
      <c r="AU144" s="6"/>
      <c r="AV144" s="6"/>
      <c r="AW144" s="6"/>
      <c r="AX144" s="6"/>
      <c r="AY144" s="6"/>
      <c r="AZ144" s="6"/>
      <c r="BA144" s="6"/>
      <c r="BB144" s="6"/>
      <c r="BC144" s="6"/>
      <c r="BD144" s="6"/>
      <c r="BE144" s="6"/>
      <c r="BF144" s="6"/>
      <c r="BG144" s="6"/>
      <c r="BH144" s="6"/>
      <c r="BI144" s="6"/>
      <c r="BJ144" s="6"/>
      <c r="BK144" s="7"/>
      <c r="BL144" s="48"/>
      <c r="BM144" s="48"/>
      <c r="BN144" s="48"/>
    </row>
    <row r="145" spans="4:66"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  <c r="AC145" s="6"/>
      <c r="AD145" s="7"/>
      <c r="AE145" s="48"/>
      <c r="AF145" s="48"/>
      <c r="AG145" s="48"/>
      <c r="AK145" s="6"/>
      <c r="AL145" s="6"/>
      <c r="AM145" s="6"/>
      <c r="AN145" s="6"/>
      <c r="AO145" s="6"/>
      <c r="AP145" s="6"/>
      <c r="AQ145" s="6"/>
      <c r="AR145" s="6"/>
      <c r="AS145" s="6"/>
      <c r="AT145" s="6"/>
      <c r="AU145" s="6"/>
      <c r="AV145" s="6"/>
      <c r="AW145" s="6"/>
      <c r="AX145" s="6"/>
      <c r="AY145" s="6"/>
      <c r="AZ145" s="6"/>
      <c r="BA145" s="6"/>
      <c r="BB145" s="6"/>
      <c r="BC145" s="6"/>
      <c r="BD145" s="6"/>
      <c r="BE145" s="6"/>
      <c r="BF145" s="6"/>
      <c r="BG145" s="6"/>
      <c r="BH145" s="6"/>
      <c r="BI145" s="6"/>
      <c r="BJ145" s="6"/>
      <c r="BK145" s="7"/>
      <c r="BL145" s="48"/>
      <c r="BM145" s="48"/>
      <c r="BN145" s="48"/>
    </row>
    <row r="146" spans="4:66"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  <c r="AC146" s="6"/>
      <c r="AD146" s="7"/>
      <c r="AE146" s="48"/>
      <c r="AF146" s="48"/>
      <c r="AG146" s="48"/>
      <c r="AK146" s="6"/>
      <c r="AL146" s="6"/>
      <c r="AM146" s="6"/>
      <c r="AN146" s="6"/>
      <c r="AO146" s="6"/>
      <c r="AP146" s="6"/>
      <c r="AQ146" s="6"/>
      <c r="AR146" s="6"/>
      <c r="AS146" s="6"/>
      <c r="AT146" s="6"/>
      <c r="AU146" s="6"/>
      <c r="AV146" s="6"/>
      <c r="AW146" s="6"/>
      <c r="AX146" s="6"/>
      <c r="AY146" s="6"/>
      <c r="AZ146" s="6"/>
      <c r="BA146" s="6"/>
      <c r="BB146" s="6"/>
      <c r="BC146" s="6"/>
      <c r="BD146" s="6"/>
      <c r="BE146" s="6"/>
      <c r="BF146" s="6"/>
      <c r="BG146" s="6"/>
      <c r="BH146" s="6"/>
      <c r="BI146" s="6"/>
      <c r="BJ146" s="6"/>
      <c r="BK146" s="7"/>
      <c r="BL146" s="48"/>
      <c r="BM146" s="48"/>
      <c r="BN146" s="48"/>
    </row>
    <row r="147" spans="4:66"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  <c r="AC147" s="6"/>
      <c r="AD147" s="7"/>
      <c r="AE147" s="48"/>
      <c r="AF147" s="48"/>
      <c r="AG147" s="48"/>
      <c r="AK147" s="6"/>
      <c r="AL147" s="6"/>
      <c r="AM147" s="6"/>
      <c r="AN147" s="6"/>
      <c r="AO147" s="6"/>
      <c r="AP147" s="6"/>
      <c r="AQ147" s="6"/>
      <c r="AR147" s="6"/>
      <c r="AS147" s="6"/>
      <c r="AT147" s="6"/>
      <c r="AU147" s="6"/>
      <c r="AV147" s="6"/>
      <c r="AW147" s="6"/>
      <c r="AX147" s="6"/>
      <c r="AY147" s="6"/>
      <c r="AZ147" s="6"/>
      <c r="BA147" s="6"/>
      <c r="BB147" s="6"/>
      <c r="BC147" s="6"/>
      <c r="BD147" s="6"/>
      <c r="BE147" s="6"/>
      <c r="BF147" s="6"/>
      <c r="BG147" s="6"/>
      <c r="BH147" s="6"/>
      <c r="BI147" s="6"/>
      <c r="BJ147" s="6"/>
      <c r="BK147" s="7"/>
      <c r="BL147" s="48"/>
      <c r="BM147" s="48"/>
      <c r="BN147" s="48"/>
    </row>
    <row r="148" spans="4:66"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  <c r="AC148" s="6"/>
      <c r="AD148" s="7"/>
      <c r="AE148" s="48"/>
      <c r="AF148" s="48"/>
      <c r="AG148" s="48"/>
      <c r="AK148" s="6"/>
      <c r="AL148" s="6"/>
      <c r="AM148" s="6"/>
      <c r="AN148" s="6"/>
      <c r="AO148" s="6"/>
      <c r="AP148" s="6"/>
      <c r="AQ148" s="6"/>
      <c r="AR148" s="6"/>
      <c r="AS148" s="6"/>
      <c r="AT148" s="6"/>
      <c r="AU148" s="6"/>
      <c r="AV148" s="6"/>
      <c r="AW148" s="6"/>
      <c r="AX148" s="6"/>
      <c r="AY148" s="6"/>
      <c r="AZ148" s="6"/>
      <c r="BA148" s="6"/>
      <c r="BB148" s="6"/>
      <c r="BC148" s="6"/>
      <c r="BD148" s="6"/>
      <c r="BE148" s="6"/>
      <c r="BF148" s="6"/>
      <c r="BG148" s="6"/>
      <c r="BH148" s="6"/>
      <c r="BI148" s="6"/>
      <c r="BJ148" s="6"/>
      <c r="BK148" s="7"/>
      <c r="BL148" s="48"/>
      <c r="BM148" s="48"/>
      <c r="BN148" s="48"/>
    </row>
    <row r="149" spans="4:66"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  <c r="AC149" s="6"/>
      <c r="AD149" s="7"/>
      <c r="AE149" s="48"/>
      <c r="AF149" s="48"/>
      <c r="AG149" s="48"/>
      <c r="AK149" s="6"/>
      <c r="AL149" s="6"/>
      <c r="AM149" s="6"/>
      <c r="AN149" s="6"/>
      <c r="AO149" s="6"/>
      <c r="AP149" s="6"/>
      <c r="AQ149" s="6"/>
      <c r="AR149" s="6"/>
      <c r="AS149" s="6"/>
      <c r="AT149" s="6"/>
      <c r="AU149" s="6"/>
      <c r="AV149" s="6"/>
      <c r="AW149" s="6"/>
      <c r="AX149" s="6"/>
      <c r="AY149" s="6"/>
      <c r="AZ149" s="6"/>
      <c r="BA149" s="6"/>
      <c r="BB149" s="6"/>
      <c r="BC149" s="6"/>
      <c r="BD149" s="6"/>
      <c r="BE149" s="6"/>
      <c r="BF149" s="6"/>
      <c r="BG149" s="6"/>
      <c r="BH149" s="6"/>
      <c r="BI149" s="6"/>
      <c r="BJ149" s="6"/>
      <c r="BK149" s="7"/>
      <c r="BL149" s="48"/>
      <c r="BM149" s="48"/>
      <c r="BN149" s="48"/>
    </row>
    <row r="150" spans="4:66"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  <c r="AC150" s="6"/>
      <c r="AD150" s="7"/>
      <c r="AE150" s="48"/>
      <c r="AF150" s="48"/>
      <c r="AG150" s="48"/>
      <c r="AK150" s="6"/>
      <c r="AL150" s="6"/>
      <c r="AM150" s="6"/>
      <c r="AN150" s="6"/>
      <c r="AO150" s="6"/>
      <c r="AP150" s="6"/>
      <c r="AQ150" s="6"/>
      <c r="AR150" s="6"/>
      <c r="AS150" s="6"/>
      <c r="AT150" s="6"/>
      <c r="AU150" s="6"/>
      <c r="AV150" s="6"/>
      <c r="AW150" s="6"/>
      <c r="AX150" s="6"/>
      <c r="AY150" s="6"/>
      <c r="AZ150" s="6"/>
      <c r="BA150" s="6"/>
      <c r="BB150" s="6"/>
      <c r="BC150" s="6"/>
      <c r="BD150" s="6"/>
      <c r="BE150" s="6"/>
      <c r="BF150" s="6"/>
      <c r="BG150" s="6"/>
      <c r="BH150" s="6"/>
      <c r="BI150" s="6"/>
      <c r="BJ150" s="6"/>
      <c r="BK150" s="7"/>
      <c r="BL150" s="48"/>
      <c r="BM150" s="48"/>
      <c r="BN150" s="48"/>
    </row>
    <row r="151" spans="4:66"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  <c r="AC151" s="6"/>
      <c r="AD151" s="7"/>
      <c r="AE151" s="48"/>
      <c r="AF151" s="48"/>
      <c r="AG151" s="48"/>
      <c r="AK151" s="6"/>
      <c r="AL151" s="6"/>
      <c r="AM151" s="6"/>
      <c r="AN151" s="6"/>
      <c r="AO151" s="6"/>
      <c r="AP151" s="6"/>
      <c r="AQ151" s="6"/>
      <c r="AR151" s="6"/>
      <c r="AS151" s="6"/>
      <c r="AT151" s="6"/>
      <c r="AU151" s="6"/>
      <c r="AV151" s="6"/>
      <c r="AW151" s="6"/>
      <c r="AX151" s="6"/>
      <c r="AY151" s="6"/>
      <c r="AZ151" s="6"/>
      <c r="BA151" s="6"/>
      <c r="BB151" s="6"/>
      <c r="BC151" s="6"/>
      <c r="BD151" s="6"/>
      <c r="BE151" s="6"/>
      <c r="BF151" s="6"/>
      <c r="BG151" s="6"/>
      <c r="BH151" s="6"/>
      <c r="BI151" s="6"/>
      <c r="BJ151" s="6"/>
      <c r="BK151" s="7"/>
      <c r="BL151" s="48"/>
      <c r="BM151" s="48"/>
      <c r="BN151" s="48"/>
    </row>
    <row r="152" spans="4:66"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  <c r="AC152" s="6"/>
      <c r="AD152" s="7"/>
      <c r="AE152" s="48"/>
      <c r="AF152" s="48"/>
      <c r="AG152" s="48"/>
      <c r="AK152" s="6"/>
      <c r="AL152" s="6"/>
      <c r="AM152" s="6"/>
      <c r="AN152" s="6"/>
      <c r="AO152" s="6"/>
      <c r="AP152" s="6"/>
      <c r="AQ152" s="6"/>
      <c r="AR152" s="6"/>
      <c r="AS152" s="6"/>
      <c r="AT152" s="6"/>
      <c r="AU152" s="6"/>
      <c r="AV152" s="6"/>
      <c r="AW152" s="6"/>
      <c r="AX152" s="6"/>
      <c r="AY152" s="6"/>
      <c r="AZ152" s="6"/>
      <c r="BA152" s="6"/>
      <c r="BB152" s="6"/>
      <c r="BC152" s="6"/>
      <c r="BD152" s="6"/>
      <c r="BE152" s="6"/>
      <c r="BF152" s="6"/>
      <c r="BG152" s="6"/>
      <c r="BH152" s="6"/>
      <c r="BI152" s="6"/>
      <c r="BJ152" s="6"/>
      <c r="BK152" s="7"/>
      <c r="BL152" s="48"/>
      <c r="BM152" s="48"/>
      <c r="BN152" s="48"/>
    </row>
    <row r="153" spans="4:66"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  <c r="AC153" s="6"/>
      <c r="AD153" s="7"/>
      <c r="AE153" s="48"/>
      <c r="AF153" s="48"/>
      <c r="AG153" s="48"/>
      <c r="AK153" s="6"/>
      <c r="AL153" s="6"/>
      <c r="AM153" s="6"/>
      <c r="AN153" s="6"/>
      <c r="AO153" s="6"/>
      <c r="AP153" s="6"/>
      <c r="AQ153" s="6"/>
      <c r="AR153" s="6"/>
      <c r="AS153" s="6"/>
      <c r="AT153" s="6"/>
      <c r="AU153" s="6"/>
      <c r="AV153" s="6"/>
      <c r="AW153" s="6"/>
      <c r="AX153" s="6"/>
      <c r="AY153" s="6"/>
      <c r="AZ153" s="6"/>
      <c r="BA153" s="6"/>
      <c r="BB153" s="6"/>
      <c r="BC153" s="6"/>
      <c r="BD153" s="6"/>
      <c r="BE153" s="6"/>
      <c r="BF153" s="6"/>
      <c r="BG153" s="6"/>
      <c r="BH153" s="6"/>
      <c r="BI153" s="6"/>
      <c r="BJ153" s="6"/>
      <c r="BK153" s="7"/>
      <c r="BL153" s="48"/>
      <c r="BM153" s="48"/>
      <c r="BN153" s="48"/>
    </row>
    <row r="154" spans="4:66"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  <c r="AC154" s="6"/>
      <c r="AD154" s="7"/>
      <c r="AE154" s="48"/>
      <c r="AF154" s="48"/>
      <c r="AG154" s="48"/>
      <c r="AK154" s="6"/>
      <c r="AL154" s="6"/>
      <c r="AM154" s="6"/>
      <c r="AN154" s="6"/>
      <c r="AO154" s="6"/>
      <c r="AP154" s="6"/>
      <c r="AQ154" s="6"/>
      <c r="AR154" s="6"/>
      <c r="AS154" s="6"/>
      <c r="AT154" s="6"/>
      <c r="AU154" s="6"/>
      <c r="AV154" s="6"/>
      <c r="AW154" s="6"/>
      <c r="AX154" s="6"/>
      <c r="AY154" s="6"/>
      <c r="AZ154" s="6"/>
      <c r="BA154" s="6"/>
      <c r="BB154" s="6"/>
      <c r="BC154" s="6"/>
      <c r="BD154" s="6"/>
      <c r="BE154" s="6"/>
      <c r="BF154" s="6"/>
      <c r="BG154" s="6"/>
      <c r="BH154" s="6"/>
      <c r="BI154" s="6"/>
      <c r="BJ154" s="6"/>
      <c r="BK154" s="7"/>
      <c r="BL154" s="48"/>
      <c r="BM154" s="48"/>
      <c r="BN154" s="48"/>
    </row>
    <row r="155" spans="4:66"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  <c r="AC155" s="6"/>
      <c r="AD155" s="7"/>
      <c r="AE155" s="48"/>
      <c r="AF155" s="48"/>
      <c r="AG155" s="48"/>
      <c r="AK155" s="6"/>
      <c r="AL155" s="6"/>
      <c r="AM155" s="6"/>
      <c r="AN155" s="6"/>
      <c r="AO155" s="6"/>
      <c r="AP155" s="6"/>
      <c r="AQ155" s="6"/>
      <c r="AR155" s="6"/>
      <c r="AS155" s="6"/>
      <c r="AT155" s="6"/>
      <c r="AU155" s="6"/>
      <c r="AV155" s="6"/>
      <c r="AW155" s="6"/>
      <c r="AX155" s="6"/>
      <c r="AY155" s="6"/>
      <c r="AZ155" s="6"/>
      <c r="BA155" s="6"/>
      <c r="BB155" s="6"/>
      <c r="BC155" s="6"/>
      <c r="BD155" s="6"/>
      <c r="BE155" s="6"/>
      <c r="BF155" s="6"/>
      <c r="BG155" s="6"/>
      <c r="BH155" s="6"/>
      <c r="BI155" s="6"/>
      <c r="BJ155" s="6"/>
      <c r="BK155" s="7"/>
      <c r="BL155" s="48"/>
      <c r="BM155" s="48"/>
      <c r="BN155" s="48"/>
    </row>
    <row r="156" spans="4:66"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  <c r="AC156" s="6"/>
      <c r="AD156" s="7"/>
      <c r="AE156" s="48"/>
      <c r="AF156" s="48"/>
      <c r="AG156" s="48"/>
      <c r="AK156" s="6"/>
      <c r="AL156" s="6"/>
      <c r="AM156" s="6"/>
      <c r="AN156" s="6"/>
      <c r="AO156" s="6"/>
      <c r="AP156" s="6"/>
      <c r="AQ156" s="6"/>
      <c r="AR156" s="6"/>
      <c r="AS156" s="6"/>
      <c r="AT156" s="6"/>
      <c r="AU156" s="6"/>
      <c r="AV156" s="6"/>
      <c r="AW156" s="6"/>
      <c r="AX156" s="6"/>
      <c r="AY156" s="6"/>
      <c r="AZ156" s="6"/>
      <c r="BA156" s="6"/>
      <c r="BB156" s="6"/>
      <c r="BC156" s="6"/>
      <c r="BD156" s="6"/>
      <c r="BE156" s="6"/>
      <c r="BF156" s="6"/>
      <c r="BG156" s="6"/>
      <c r="BH156" s="6"/>
      <c r="BI156" s="6"/>
      <c r="BJ156" s="6"/>
      <c r="BK156" s="7"/>
      <c r="BL156" s="48"/>
      <c r="BM156" s="48"/>
      <c r="BN156" s="48"/>
    </row>
    <row r="157" spans="4:66"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  <c r="AC157" s="6"/>
      <c r="AD157" s="7"/>
      <c r="AE157" s="48"/>
      <c r="AF157" s="48"/>
      <c r="AG157" s="48"/>
      <c r="AK157" s="6"/>
      <c r="AL157" s="6"/>
      <c r="AM157" s="6"/>
      <c r="AN157" s="6"/>
      <c r="AO157" s="6"/>
      <c r="AP157" s="6"/>
      <c r="AQ157" s="6"/>
      <c r="AR157" s="6"/>
      <c r="AS157" s="6"/>
      <c r="AT157" s="6"/>
      <c r="AU157" s="6"/>
      <c r="AV157" s="6"/>
      <c r="AW157" s="6"/>
      <c r="AX157" s="6"/>
      <c r="AY157" s="6"/>
      <c r="AZ157" s="6"/>
      <c r="BA157" s="6"/>
      <c r="BB157" s="6"/>
      <c r="BC157" s="6"/>
      <c r="BD157" s="6"/>
      <c r="BE157" s="6"/>
      <c r="BF157" s="6"/>
      <c r="BG157" s="6"/>
      <c r="BH157" s="6"/>
      <c r="BI157" s="6"/>
      <c r="BJ157" s="6"/>
      <c r="BK157" s="7"/>
      <c r="BL157" s="48"/>
      <c r="BM157" s="48"/>
      <c r="BN157" s="48"/>
    </row>
    <row r="158" spans="4:66"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  <c r="AC158" s="6"/>
      <c r="AD158" s="7"/>
      <c r="AE158" s="48"/>
      <c r="AF158" s="48"/>
      <c r="AG158" s="48"/>
      <c r="AK158" s="6"/>
      <c r="AL158" s="6"/>
      <c r="AM158" s="6"/>
      <c r="AN158" s="6"/>
      <c r="AO158" s="6"/>
      <c r="AP158" s="6"/>
      <c r="AQ158" s="6"/>
      <c r="AR158" s="6"/>
      <c r="AS158" s="6"/>
      <c r="AT158" s="6"/>
      <c r="AU158" s="6"/>
      <c r="AV158" s="6"/>
      <c r="AW158" s="6"/>
      <c r="AX158" s="6"/>
      <c r="AY158" s="6"/>
      <c r="AZ158" s="6"/>
      <c r="BA158" s="6"/>
      <c r="BB158" s="6"/>
      <c r="BC158" s="6"/>
      <c r="BD158" s="6"/>
      <c r="BE158" s="6"/>
      <c r="BF158" s="6"/>
      <c r="BG158" s="6"/>
      <c r="BH158" s="6"/>
      <c r="BI158" s="6"/>
      <c r="BJ158" s="6"/>
      <c r="BK158" s="7"/>
      <c r="BL158" s="48"/>
      <c r="BM158" s="48"/>
      <c r="BN158" s="48"/>
    </row>
    <row r="159" spans="4:66"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  <c r="AC159" s="6"/>
      <c r="AD159" s="7"/>
      <c r="AE159" s="48"/>
      <c r="AF159" s="48"/>
      <c r="AG159" s="48"/>
      <c r="AK159" s="6"/>
      <c r="AL159" s="6"/>
      <c r="AM159" s="6"/>
      <c r="AN159" s="6"/>
      <c r="AO159" s="6"/>
      <c r="AP159" s="6"/>
      <c r="AQ159" s="6"/>
      <c r="AR159" s="6"/>
      <c r="AS159" s="6"/>
      <c r="AT159" s="6"/>
      <c r="AU159" s="6"/>
      <c r="AV159" s="6"/>
      <c r="AW159" s="6"/>
      <c r="AX159" s="6"/>
      <c r="AY159" s="6"/>
      <c r="AZ159" s="6"/>
      <c r="BA159" s="6"/>
      <c r="BB159" s="6"/>
      <c r="BC159" s="6"/>
      <c r="BD159" s="6"/>
      <c r="BE159" s="6"/>
      <c r="BF159" s="6"/>
      <c r="BG159" s="6"/>
      <c r="BH159" s="6"/>
      <c r="BI159" s="6"/>
      <c r="BJ159" s="6"/>
      <c r="BK159" s="7"/>
      <c r="BL159" s="48"/>
      <c r="BM159" s="48"/>
      <c r="BN159" s="48"/>
    </row>
    <row r="160" spans="4:66"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  <c r="AC160" s="6"/>
      <c r="AD160" s="7"/>
      <c r="AE160" s="48"/>
      <c r="AF160" s="48"/>
      <c r="AG160" s="48"/>
      <c r="AK160" s="6"/>
      <c r="AL160" s="6"/>
      <c r="AM160" s="6"/>
      <c r="AN160" s="6"/>
      <c r="AO160" s="6"/>
      <c r="AP160" s="6"/>
      <c r="AQ160" s="6"/>
      <c r="AR160" s="6"/>
      <c r="AS160" s="6"/>
      <c r="AT160" s="6"/>
      <c r="AU160" s="6"/>
      <c r="AV160" s="6"/>
      <c r="AW160" s="6"/>
      <c r="AX160" s="6"/>
      <c r="AY160" s="6"/>
      <c r="AZ160" s="6"/>
      <c r="BA160" s="6"/>
      <c r="BB160" s="6"/>
      <c r="BC160" s="6"/>
      <c r="BD160" s="6"/>
      <c r="BE160" s="6"/>
      <c r="BF160" s="6"/>
      <c r="BG160" s="6"/>
      <c r="BH160" s="6"/>
      <c r="BI160" s="6"/>
      <c r="BJ160" s="6"/>
      <c r="BK160" s="7"/>
      <c r="BL160" s="48"/>
      <c r="BM160" s="48"/>
      <c r="BN160" s="48"/>
    </row>
    <row r="161" spans="4:66"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  <c r="AC161" s="6"/>
      <c r="AD161" s="7"/>
      <c r="AE161" s="48"/>
      <c r="AF161" s="48"/>
      <c r="AG161" s="48"/>
      <c r="AK161" s="6"/>
      <c r="AL161" s="6"/>
      <c r="AM161" s="6"/>
      <c r="AN161" s="6"/>
      <c r="AO161" s="6"/>
      <c r="AP161" s="6"/>
      <c r="AQ161" s="6"/>
      <c r="AR161" s="6"/>
      <c r="AS161" s="6"/>
      <c r="AT161" s="6"/>
      <c r="AU161" s="6"/>
      <c r="AV161" s="6"/>
      <c r="AW161" s="6"/>
      <c r="AX161" s="6"/>
      <c r="AY161" s="6"/>
      <c r="AZ161" s="6"/>
      <c r="BA161" s="6"/>
      <c r="BB161" s="6"/>
      <c r="BC161" s="6"/>
      <c r="BD161" s="6"/>
      <c r="BE161" s="6"/>
      <c r="BF161" s="6"/>
      <c r="BG161" s="6"/>
      <c r="BH161" s="6"/>
      <c r="BI161" s="6"/>
      <c r="BJ161" s="6"/>
      <c r="BK161" s="7"/>
      <c r="BL161" s="48"/>
      <c r="BM161" s="48"/>
      <c r="BN161" s="48"/>
    </row>
    <row r="162" spans="4:66"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  <c r="AC162" s="6"/>
      <c r="AD162" s="7"/>
      <c r="AE162" s="48"/>
      <c r="AF162" s="48"/>
      <c r="AG162" s="48"/>
      <c r="AK162" s="6"/>
      <c r="AL162" s="6"/>
      <c r="AM162" s="6"/>
      <c r="AN162" s="6"/>
      <c r="AO162" s="6"/>
      <c r="AP162" s="6"/>
      <c r="AQ162" s="6"/>
      <c r="AR162" s="6"/>
      <c r="AS162" s="6"/>
      <c r="AT162" s="6"/>
      <c r="AU162" s="6"/>
      <c r="AV162" s="6"/>
      <c r="AW162" s="6"/>
      <c r="AX162" s="6"/>
      <c r="AY162" s="6"/>
      <c r="AZ162" s="6"/>
      <c r="BA162" s="6"/>
      <c r="BB162" s="6"/>
      <c r="BC162" s="6"/>
      <c r="BD162" s="6"/>
      <c r="BE162" s="6"/>
      <c r="BF162" s="6"/>
      <c r="BG162" s="6"/>
      <c r="BH162" s="6"/>
      <c r="BI162" s="6"/>
      <c r="BJ162" s="6"/>
      <c r="BK162" s="7"/>
      <c r="BL162" s="48"/>
      <c r="BM162" s="48"/>
      <c r="BN162" s="48"/>
    </row>
    <row r="163" spans="4:66"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  <c r="AC163" s="6"/>
      <c r="AD163" s="7"/>
      <c r="AE163" s="48"/>
      <c r="AF163" s="48"/>
      <c r="AG163" s="48"/>
      <c r="AK163" s="6"/>
      <c r="AL163" s="6"/>
      <c r="AM163" s="6"/>
      <c r="AN163" s="6"/>
      <c r="AO163" s="6"/>
      <c r="AP163" s="6"/>
      <c r="AQ163" s="6"/>
      <c r="AR163" s="6"/>
      <c r="AS163" s="6"/>
      <c r="AT163" s="6"/>
      <c r="AU163" s="6"/>
      <c r="AV163" s="6"/>
      <c r="AW163" s="6"/>
      <c r="AX163" s="6"/>
      <c r="AY163" s="6"/>
      <c r="AZ163" s="6"/>
      <c r="BA163" s="6"/>
      <c r="BB163" s="6"/>
      <c r="BC163" s="6"/>
      <c r="BD163" s="6"/>
      <c r="BE163" s="6"/>
      <c r="BF163" s="6"/>
      <c r="BG163" s="6"/>
      <c r="BH163" s="6"/>
      <c r="BI163" s="6"/>
      <c r="BJ163" s="6"/>
      <c r="BK163" s="7"/>
      <c r="BL163" s="48"/>
      <c r="BM163" s="48"/>
      <c r="BN163" s="48"/>
    </row>
    <row r="164" spans="4:66"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  <c r="AC164" s="6"/>
      <c r="AD164" s="7"/>
      <c r="AE164" s="48"/>
      <c r="AF164" s="48"/>
      <c r="AG164" s="48"/>
      <c r="AK164" s="6"/>
      <c r="AL164" s="6"/>
      <c r="AM164" s="6"/>
      <c r="AN164" s="6"/>
      <c r="AO164" s="6"/>
      <c r="AP164" s="6"/>
      <c r="AQ164" s="6"/>
      <c r="AR164" s="6"/>
      <c r="AS164" s="6"/>
      <c r="AT164" s="6"/>
      <c r="AU164" s="6"/>
      <c r="AV164" s="6"/>
      <c r="AW164" s="6"/>
      <c r="AX164" s="6"/>
      <c r="AY164" s="6"/>
      <c r="AZ164" s="6"/>
      <c r="BA164" s="6"/>
      <c r="BB164" s="6"/>
      <c r="BC164" s="6"/>
      <c r="BD164" s="6"/>
      <c r="BE164" s="6"/>
      <c r="BF164" s="6"/>
      <c r="BG164" s="6"/>
      <c r="BH164" s="6"/>
      <c r="BI164" s="6"/>
      <c r="BJ164" s="6"/>
      <c r="BK164" s="7"/>
      <c r="BL164" s="48"/>
      <c r="BM164" s="48"/>
      <c r="BN164" s="48"/>
    </row>
    <row r="165" spans="4:66"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  <c r="AC165" s="6"/>
      <c r="AD165" s="7"/>
      <c r="AE165" s="48"/>
      <c r="AF165" s="48"/>
      <c r="AG165" s="48"/>
      <c r="AK165" s="6"/>
      <c r="AL165" s="6"/>
      <c r="AM165" s="6"/>
      <c r="AN165" s="6"/>
      <c r="AO165" s="6"/>
      <c r="AP165" s="6"/>
      <c r="AQ165" s="6"/>
      <c r="AR165" s="6"/>
      <c r="AS165" s="6"/>
      <c r="AT165" s="6"/>
      <c r="AU165" s="6"/>
      <c r="AV165" s="6"/>
      <c r="AW165" s="6"/>
      <c r="AX165" s="6"/>
      <c r="AY165" s="6"/>
      <c r="AZ165" s="6"/>
      <c r="BA165" s="6"/>
      <c r="BB165" s="6"/>
      <c r="BC165" s="6"/>
      <c r="BD165" s="6"/>
      <c r="BE165" s="6"/>
      <c r="BF165" s="6"/>
      <c r="BG165" s="6"/>
      <c r="BH165" s="6"/>
      <c r="BI165" s="6"/>
      <c r="BJ165" s="6"/>
      <c r="BK165" s="7"/>
      <c r="BL165" s="48"/>
      <c r="BM165" s="48"/>
      <c r="BN165" s="48"/>
    </row>
    <row r="166" spans="4:66"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  <c r="AC166" s="6"/>
      <c r="AD166" s="7"/>
      <c r="AE166" s="48"/>
      <c r="AF166" s="48"/>
      <c r="AG166" s="48"/>
      <c r="AK166" s="6"/>
      <c r="AL166" s="6"/>
      <c r="AM166" s="6"/>
      <c r="AN166" s="6"/>
      <c r="AO166" s="6"/>
      <c r="AP166" s="6"/>
      <c r="AQ166" s="6"/>
      <c r="AR166" s="6"/>
      <c r="AS166" s="6"/>
      <c r="AT166" s="6"/>
      <c r="AU166" s="6"/>
      <c r="AV166" s="6"/>
      <c r="AW166" s="6"/>
      <c r="AX166" s="6"/>
      <c r="AY166" s="6"/>
      <c r="AZ166" s="6"/>
      <c r="BA166" s="6"/>
      <c r="BB166" s="6"/>
      <c r="BC166" s="6"/>
      <c r="BD166" s="6"/>
      <c r="BE166" s="6"/>
      <c r="BF166" s="6"/>
      <c r="BG166" s="6"/>
      <c r="BH166" s="6"/>
      <c r="BI166" s="6"/>
      <c r="BJ166" s="6"/>
      <c r="BK166" s="7"/>
      <c r="BL166" s="48"/>
      <c r="BM166" s="48"/>
      <c r="BN166" s="48"/>
    </row>
    <row r="167" spans="4:66"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  <c r="AC167" s="6"/>
      <c r="AD167" s="7"/>
      <c r="AE167" s="48"/>
      <c r="AF167" s="48"/>
      <c r="AG167" s="48"/>
      <c r="AK167" s="6"/>
      <c r="AL167" s="6"/>
      <c r="AM167" s="6"/>
      <c r="AN167" s="6"/>
      <c r="AO167" s="6"/>
      <c r="AP167" s="6"/>
      <c r="AQ167" s="6"/>
      <c r="AR167" s="6"/>
      <c r="AS167" s="6"/>
      <c r="AT167" s="6"/>
      <c r="AU167" s="6"/>
      <c r="AV167" s="6"/>
      <c r="AW167" s="6"/>
      <c r="AX167" s="6"/>
      <c r="AY167" s="6"/>
      <c r="AZ167" s="6"/>
      <c r="BA167" s="6"/>
      <c r="BB167" s="6"/>
      <c r="BC167" s="6"/>
      <c r="BD167" s="6"/>
      <c r="BE167" s="6"/>
      <c r="BF167" s="6"/>
      <c r="BG167" s="6"/>
      <c r="BH167" s="6"/>
      <c r="BI167" s="6"/>
      <c r="BJ167" s="6"/>
      <c r="BK167" s="7"/>
      <c r="BL167" s="48"/>
      <c r="BM167" s="48"/>
      <c r="BN167" s="48"/>
    </row>
    <row r="168" spans="4:66"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  <c r="AC168" s="6"/>
      <c r="AD168" s="7"/>
      <c r="AE168" s="48"/>
      <c r="AF168" s="48"/>
      <c r="AG168" s="48"/>
      <c r="AK168" s="6"/>
      <c r="AL168" s="6"/>
      <c r="AM168" s="6"/>
      <c r="AN168" s="6"/>
      <c r="AO168" s="6"/>
      <c r="AP168" s="6"/>
      <c r="AQ168" s="6"/>
      <c r="AR168" s="6"/>
      <c r="AS168" s="6"/>
      <c r="AT168" s="6"/>
      <c r="AU168" s="6"/>
      <c r="AV168" s="6"/>
      <c r="AW168" s="6"/>
      <c r="AX168" s="6"/>
      <c r="AY168" s="6"/>
      <c r="AZ168" s="6"/>
      <c r="BA168" s="6"/>
      <c r="BB168" s="6"/>
      <c r="BC168" s="6"/>
      <c r="BD168" s="6"/>
      <c r="BE168" s="6"/>
      <c r="BF168" s="6"/>
      <c r="BG168" s="6"/>
      <c r="BH168" s="6"/>
      <c r="BI168" s="6"/>
      <c r="BJ168" s="6"/>
      <c r="BK168" s="7"/>
      <c r="BL168" s="48"/>
      <c r="BM168" s="48"/>
      <c r="BN168" s="48"/>
    </row>
    <row r="169" spans="4:66"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  <c r="AC169" s="6"/>
      <c r="AD169" s="7"/>
      <c r="AE169" s="48"/>
      <c r="AF169" s="48"/>
      <c r="AG169" s="48"/>
      <c r="AK169" s="6"/>
      <c r="AL169" s="6"/>
      <c r="AM169" s="6"/>
      <c r="AN169" s="6"/>
      <c r="AO169" s="6"/>
      <c r="AP169" s="6"/>
      <c r="AQ169" s="6"/>
      <c r="AR169" s="6"/>
      <c r="AS169" s="6"/>
      <c r="AT169" s="6"/>
      <c r="AU169" s="6"/>
      <c r="AV169" s="6"/>
      <c r="AW169" s="6"/>
      <c r="AX169" s="6"/>
      <c r="AY169" s="6"/>
      <c r="AZ169" s="6"/>
      <c r="BA169" s="6"/>
      <c r="BB169" s="6"/>
      <c r="BC169" s="6"/>
      <c r="BD169" s="6"/>
      <c r="BE169" s="6"/>
      <c r="BF169" s="6"/>
      <c r="BG169" s="6"/>
      <c r="BH169" s="6"/>
      <c r="BI169" s="6"/>
      <c r="BJ169" s="6"/>
      <c r="BK169" s="7"/>
      <c r="BL169" s="48"/>
      <c r="BM169" s="48"/>
      <c r="BN169" s="48"/>
    </row>
    <row r="170" spans="4:66"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  <c r="AC170" s="6"/>
      <c r="AD170" s="7"/>
      <c r="AE170" s="48"/>
      <c r="AF170" s="48"/>
      <c r="AG170" s="48"/>
      <c r="AK170" s="6"/>
      <c r="AL170" s="6"/>
      <c r="AM170" s="6"/>
      <c r="AN170" s="6"/>
      <c r="AO170" s="6"/>
      <c r="AP170" s="6"/>
      <c r="AQ170" s="6"/>
      <c r="AR170" s="6"/>
      <c r="AS170" s="6"/>
      <c r="AT170" s="6"/>
      <c r="AU170" s="6"/>
      <c r="AV170" s="6"/>
      <c r="AW170" s="6"/>
      <c r="AX170" s="6"/>
      <c r="AY170" s="6"/>
      <c r="AZ170" s="6"/>
      <c r="BA170" s="6"/>
      <c r="BB170" s="6"/>
      <c r="BC170" s="6"/>
      <c r="BD170" s="6"/>
      <c r="BE170" s="6"/>
      <c r="BF170" s="6"/>
      <c r="BG170" s="6"/>
      <c r="BH170" s="6"/>
      <c r="BI170" s="6"/>
      <c r="BJ170" s="6"/>
      <c r="BK170" s="7"/>
      <c r="BL170" s="48"/>
      <c r="BM170" s="48"/>
      <c r="BN170" s="48"/>
    </row>
    <row r="171" spans="4:66"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  <c r="AC171" s="6"/>
      <c r="AD171" s="7"/>
      <c r="AE171" s="48"/>
      <c r="AF171" s="48"/>
      <c r="AG171" s="48"/>
      <c r="AK171" s="6"/>
      <c r="AL171" s="6"/>
      <c r="AM171" s="6"/>
      <c r="AN171" s="6"/>
      <c r="AO171" s="6"/>
      <c r="AP171" s="6"/>
      <c r="AQ171" s="6"/>
      <c r="AR171" s="6"/>
      <c r="AS171" s="6"/>
      <c r="AT171" s="6"/>
      <c r="AU171" s="6"/>
      <c r="AV171" s="6"/>
      <c r="AW171" s="6"/>
      <c r="AX171" s="6"/>
      <c r="AY171" s="6"/>
      <c r="AZ171" s="6"/>
      <c r="BA171" s="6"/>
      <c r="BB171" s="6"/>
      <c r="BC171" s="6"/>
      <c r="BD171" s="6"/>
      <c r="BE171" s="6"/>
      <c r="BF171" s="6"/>
      <c r="BG171" s="6"/>
      <c r="BH171" s="6"/>
      <c r="BI171" s="6"/>
      <c r="BJ171" s="6"/>
      <c r="BK171" s="7"/>
      <c r="BL171" s="48"/>
      <c r="BM171" s="48"/>
      <c r="BN171" s="48"/>
    </row>
    <row r="172" spans="4:66"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  <c r="AC172" s="6"/>
      <c r="AD172" s="7"/>
      <c r="AE172" s="48"/>
      <c r="AF172" s="48"/>
      <c r="AG172" s="48"/>
      <c r="AK172" s="6"/>
      <c r="AL172" s="6"/>
      <c r="AM172" s="6"/>
      <c r="AN172" s="6"/>
      <c r="AO172" s="6"/>
      <c r="AP172" s="6"/>
      <c r="AQ172" s="6"/>
      <c r="AR172" s="6"/>
      <c r="AS172" s="6"/>
      <c r="AT172" s="6"/>
      <c r="AU172" s="6"/>
      <c r="AV172" s="6"/>
      <c r="AW172" s="6"/>
      <c r="AX172" s="6"/>
      <c r="AY172" s="6"/>
      <c r="AZ172" s="6"/>
      <c r="BA172" s="6"/>
      <c r="BB172" s="6"/>
      <c r="BC172" s="6"/>
      <c r="BD172" s="6"/>
      <c r="BE172" s="6"/>
      <c r="BF172" s="6"/>
      <c r="BG172" s="6"/>
      <c r="BH172" s="6"/>
      <c r="BI172" s="6"/>
      <c r="BJ172" s="6"/>
      <c r="BK172" s="7"/>
      <c r="BL172" s="48"/>
      <c r="BM172" s="48"/>
      <c r="BN172" s="48"/>
    </row>
    <row r="173" spans="4:66"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  <c r="AC173" s="6"/>
      <c r="AD173" s="7"/>
      <c r="AE173" s="48"/>
      <c r="AF173" s="48"/>
      <c r="AG173" s="48"/>
      <c r="AK173" s="6"/>
      <c r="AL173" s="6"/>
      <c r="AM173" s="6"/>
      <c r="AN173" s="6"/>
      <c r="AO173" s="6"/>
      <c r="AP173" s="6"/>
      <c r="AQ173" s="6"/>
      <c r="AR173" s="6"/>
      <c r="AS173" s="6"/>
      <c r="AT173" s="6"/>
      <c r="AU173" s="6"/>
      <c r="AV173" s="6"/>
      <c r="AW173" s="6"/>
      <c r="AX173" s="6"/>
      <c r="AY173" s="6"/>
      <c r="AZ173" s="6"/>
      <c r="BA173" s="6"/>
      <c r="BB173" s="6"/>
      <c r="BC173" s="6"/>
      <c r="BD173" s="6"/>
      <c r="BE173" s="6"/>
      <c r="BF173" s="6"/>
      <c r="BG173" s="6"/>
      <c r="BH173" s="6"/>
      <c r="BI173" s="6"/>
      <c r="BJ173" s="6"/>
      <c r="BK173" s="7"/>
      <c r="BL173" s="48"/>
      <c r="BM173" s="48"/>
      <c r="BN173" s="48"/>
    </row>
    <row r="174" spans="4:66"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  <c r="AC174" s="6"/>
      <c r="AD174" s="7"/>
      <c r="AE174" s="48"/>
      <c r="AF174" s="48"/>
      <c r="AG174" s="48"/>
      <c r="AK174" s="6"/>
      <c r="AL174" s="6"/>
      <c r="AM174" s="6"/>
      <c r="AN174" s="6"/>
      <c r="AO174" s="6"/>
      <c r="AP174" s="6"/>
      <c r="AQ174" s="6"/>
      <c r="AR174" s="6"/>
      <c r="AS174" s="6"/>
      <c r="AT174" s="6"/>
      <c r="AU174" s="6"/>
      <c r="AV174" s="6"/>
      <c r="AW174" s="6"/>
      <c r="AX174" s="6"/>
      <c r="AY174" s="6"/>
      <c r="AZ174" s="6"/>
      <c r="BA174" s="6"/>
      <c r="BB174" s="6"/>
      <c r="BC174" s="6"/>
      <c r="BD174" s="6"/>
      <c r="BE174" s="6"/>
      <c r="BF174" s="6"/>
      <c r="BG174" s="6"/>
      <c r="BH174" s="6"/>
      <c r="BI174" s="6"/>
      <c r="BJ174" s="6"/>
      <c r="BK174" s="7"/>
      <c r="BL174" s="48"/>
      <c r="BM174" s="48"/>
      <c r="BN174" s="48"/>
    </row>
    <row r="175" spans="4:66"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  <c r="AC175" s="6"/>
      <c r="AD175" s="7"/>
      <c r="AE175" s="48"/>
      <c r="AF175" s="48"/>
      <c r="AG175" s="48"/>
      <c r="AK175" s="6"/>
      <c r="AL175" s="6"/>
      <c r="AM175" s="6"/>
      <c r="AN175" s="6"/>
      <c r="AO175" s="6"/>
      <c r="AP175" s="6"/>
      <c r="AQ175" s="6"/>
      <c r="AR175" s="6"/>
      <c r="AS175" s="6"/>
      <c r="AT175" s="6"/>
      <c r="AU175" s="6"/>
      <c r="AV175" s="6"/>
      <c r="AW175" s="6"/>
      <c r="AX175" s="6"/>
      <c r="AY175" s="6"/>
      <c r="AZ175" s="6"/>
      <c r="BA175" s="6"/>
      <c r="BB175" s="6"/>
      <c r="BC175" s="6"/>
      <c r="BD175" s="6"/>
      <c r="BE175" s="6"/>
      <c r="BF175" s="6"/>
      <c r="BG175" s="6"/>
      <c r="BH175" s="6"/>
      <c r="BI175" s="6"/>
      <c r="BJ175" s="6"/>
      <c r="BK175" s="7"/>
      <c r="BL175" s="48"/>
      <c r="BM175" s="48"/>
      <c r="BN175" s="48"/>
    </row>
    <row r="176" spans="4:66"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  <c r="AC176" s="6"/>
      <c r="AD176" s="7"/>
      <c r="AE176" s="48"/>
      <c r="AF176" s="48"/>
      <c r="AG176" s="48"/>
      <c r="AK176" s="6"/>
      <c r="AL176" s="6"/>
      <c r="AM176" s="6"/>
      <c r="AN176" s="6"/>
      <c r="AO176" s="6"/>
      <c r="AP176" s="6"/>
      <c r="AQ176" s="6"/>
      <c r="AR176" s="6"/>
      <c r="AS176" s="6"/>
      <c r="AT176" s="6"/>
      <c r="AU176" s="6"/>
      <c r="AV176" s="6"/>
      <c r="AW176" s="6"/>
      <c r="AX176" s="6"/>
      <c r="AY176" s="6"/>
      <c r="AZ176" s="6"/>
      <c r="BA176" s="6"/>
      <c r="BB176" s="6"/>
      <c r="BC176" s="6"/>
      <c r="BD176" s="6"/>
      <c r="BE176" s="6"/>
      <c r="BF176" s="6"/>
      <c r="BG176" s="6"/>
      <c r="BH176" s="6"/>
      <c r="BI176" s="6"/>
      <c r="BJ176" s="6"/>
      <c r="BK176" s="7"/>
      <c r="BL176" s="48"/>
      <c r="BM176" s="48"/>
      <c r="BN176" s="48"/>
    </row>
    <row r="177" spans="4:66"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  <c r="AC177" s="6"/>
      <c r="AD177" s="7"/>
      <c r="AE177" s="48"/>
      <c r="AF177" s="48"/>
      <c r="AG177" s="48"/>
      <c r="AK177" s="6"/>
      <c r="AL177" s="6"/>
      <c r="AM177" s="6"/>
      <c r="AN177" s="6"/>
      <c r="AO177" s="6"/>
      <c r="AP177" s="6"/>
      <c r="AQ177" s="6"/>
      <c r="AR177" s="6"/>
      <c r="AS177" s="6"/>
      <c r="AT177" s="6"/>
      <c r="AU177" s="6"/>
      <c r="AV177" s="6"/>
      <c r="AW177" s="6"/>
      <c r="AX177" s="6"/>
      <c r="AY177" s="6"/>
      <c r="AZ177" s="6"/>
      <c r="BA177" s="6"/>
      <c r="BB177" s="6"/>
      <c r="BC177" s="6"/>
      <c r="BD177" s="6"/>
      <c r="BE177" s="6"/>
      <c r="BF177" s="6"/>
      <c r="BG177" s="6"/>
      <c r="BH177" s="6"/>
      <c r="BI177" s="6"/>
      <c r="BJ177" s="6"/>
      <c r="BK177" s="7"/>
      <c r="BL177" s="48"/>
      <c r="BM177" s="48"/>
      <c r="BN177" s="48"/>
    </row>
    <row r="178" spans="4:66"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  <c r="AC178" s="6"/>
      <c r="AD178" s="7"/>
      <c r="AE178" s="48"/>
      <c r="AF178" s="48"/>
      <c r="AG178" s="48"/>
      <c r="AK178" s="6"/>
      <c r="AL178" s="6"/>
      <c r="AM178" s="6"/>
      <c r="AN178" s="6"/>
      <c r="AO178" s="6"/>
      <c r="AP178" s="6"/>
      <c r="AQ178" s="6"/>
      <c r="AR178" s="6"/>
      <c r="AS178" s="6"/>
      <c r="AT178" s="6"/>
      <c r="AU178" s="6"/>
      <c r="AV178" s="6"/>
      <c r="AW178" s="6"/>
      <c r="AX178" s="6"/>
      <c r="AY178" s="6"/>
      <c r="AZ178" s="6"/>
      <c r="BA178" s="6"/>
      <c r="BB178" s="6"/>
      <c r="BC178" s="6"/>
      <c r="BD178" s="6"/>
      <c r="BE178" s="6"/>
      <c r="BF178" s="6"/>
      <c r="BG178" s="6"/>
      <c r="BH178" s="6"/>
      <c r="BI178" s="6"/>
      <c r="BJ178" s="6"/>
      <c r="BK178" s="7"/>
      <c r="BL178" s="48"/>
      <c r="BM178" s="48"/>
      <c r="BN178" s="48"/>
    </row>
    <row r="179" spans="4:66"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  <c r="AC179" s="6"/>
      <c r="AD179" s="7"/>
      <c r="AE179" s="48"/>
      <c r="AF179" s="48"/>
      <c r="AG179" s="48"/>
      <c r="AK179" s="6"/>
      <c r="AL179" s="6"/>
      <c r="AM179" s="6"/>
      <c r="AN179" s="6"/>
      <c r="AO179" s="6"/>
      <c r="AP179" s="6"/>
      <c r="AQ179" s="6"/>
      <c r="AR179" s="6"/>
      <c r="AS179" s="6"/>
      <c r="AT179" s="6"/>
      <c r="AU179" s="6"/>
      <c r="AV179" s="6"/>
      <c r="AW179" s="6"/>
      <c r="AX179" s="6"/>
      <c r="AY179" s="6"/>
      <c r="AZ179" s="6"/>
      <c r="BA179" s="6"/>
      <c r="BB179" s="6"/>
      <c r="BC179" s="6"/>
      <c r="BD179" s="6"/>
      <c r="BE179" s="6"/>
      <c r="BF179" s="6"/>
      <c r="BG179" s="6"/>
      <c r="BH179" s="6"/>
      <c r="BI179" s="6"/>
      <c r="BJ179" s="6"/>
      <c r="BK179" s="7"/>
      <c r="BL179" s="48"/>
      <c r="BM179" s="48"/>
      <c r="BN179" s="48"/>
    </row>
    <row r="180" spans="4:66"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  <c r="AC180" s="6"/>
      <c r="AD180" s="7"/>
      <c r="AE180" s="48"/>
      <c r="AF180" s="48"/>
      <c r="AG180" s="48"/>
      <c r="AK180" s="6"/>
      <c r="AL180" s="6"/>
      <c r="AM180" s="6"/>
      <c r="AN180" s="6"/>
      <c r="AO180" s="6"/>
      <c r="AP180" s="6"/>
      <c r="AQ180" s="6"/>
      <c r="AR180" s="6"/>
      <c r="AS180" s="6"/>
      <c r="AT180" s="6"/>
      <c r="AU180" s="6"/>
      <c r="AV180" s="6"/>
      <c r="AW180" s="6"/>
      <c r="AX180" s="6"/>
      <c r="AY180" s="6"/>
      <c r="AZ180" s="6"/>
      <c r="BA180" s="6"/>
      <c r="BB180" s="6"/>
      <c r="BC180" s="6"/>
      <c r="BD180" s="6"/>
      <c r="BE180" s="6"/>
      <c r="BF180" s="6"/>
      <c r="BG180" s="6"/>
      <c r="BH180" s="6"/>
      <c r="BI180" s="6"/>
      <c r="BJ180" s="6"/>
      <c r="BK180" s="7"/>
      <c r="BL180" s="48"/>
      <c r="BM180" s="48"/>
      <c r="BN180" s="48"/>
    </row>
    <row r="181" spans="4:66"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  <c r="AC181" s="6"/>
      <c r="AD181" s="7"/>
      <c r="AE181" s="48"/>
      <c r="AF181" s="48"/>
      <c r="AG181" s="48"/>
      <c r="AK181" s="6"/>
      <c r="AL181" s="6"/>
      <c r="AM181" s="6"/>
      <c r="AN181" s="6"/>
      <c r="AO181" s="6"/>
      <c r="AP181" s="6"/>
      <c r="AQ181" s="6"/>
      <c r="AR181" s="6"/>
      <c r="AS181" s="6"/>
      <c r="AT181" s="6"/>
      <c r="AU181" s="6"/>
      <c r="AV181" s="6"/>
      <c r="AW181" s="6"/>
      <c r="AX181" s="6"/>
      <c r="AY181" s="6"/>
      <c r="AZ181" s="6"/>
      <c r="BA181" s="6"/>
      <c r="BB181" s="6"/>
      <c r="BC181" s="6"/>
      <c r="BD181" s="6"/>
      <c r="BE181" s="6"/>
      <c r="BF181" s="6"/>
      <c r="BG181" s="6"/>
      <c r="BH181" s="6"/>
      <c r="BI181" s="6"/>
      <c r="BJ181" s="6"/>
      <c r="BK181" s="7"/>
      <c r="BL181" s="48"/>
      <c r="BM181" s="48"/>
      <c r="BN181" s="48"/>
    </row>
    <row r="182" spans="4:66"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  <c r="AC182" s="6"/>
      <c r="AD182" s="7"/>
      <c r="AE182" s="48"/>
      <c r="AF182" s="48"/>
      <c r="AG182" s="48"/>
      <c r="AK182" s="6"/>
      <c r="AL182" s="6"/>
      <c r="AM182" s="6"/>
      <c r="AN182" s="6"/>
      <c r="AO182" s="6"/>
      <c r="AP182" s="6"/>
      <c r="AQ182" s="6"/>
      <c r="AR182" s="6"/>
      <c r="AS182" s="6"/>
      <c r="AT182" s="6"/>
      <c r="AU182" s="6"/>
      <c r="AV182" s="6"/>
      <c r="AW182" s="6"/>
      <c r="AX182" s="6"/>
      <c r="AY182" s="6"/>
      <c r="AZ182" s="6"/>
      <c r="BA182" s="6"/>
      <c r="BB182" s="6"/>
      <c r="BC182" s="6"/>
      <c r="BD182" s="6"/>
      <c r="BE182" s="6"/>
      <c r="BF182" s="6"/>
      <c r="BG182" s="6"/>
      <c r="BH182" s="6"/>
      <c r="BI182" s="6"/>
      <c r="BJ182" s="6"/>
      <c r="BK182" s="7"/>
      <c r="BL182" s="48"/>
      <c r="BM182" s="48"/>
      <c r="BN182" s="48"/>
    </row>
    <row r="183" spans="4:66"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  <c r="AC183" s="6"/>
      <c r="AD183" s="7"/>
      <c r="AE183" s="48"/>
      <c r="AF183" s="48"/>
      <c r="AG183" s="48"/>
      <c r="AK183" s="6"/>
      <c r="AL183" s="6"/>
      <c r="AM183" s="6"/>
      <c r="AN183" s="6"/>
      <c r="AO183" s="6"/>
      <c r="AP183" s="6"/>
      <c r="AQ183" s="6"/>
      <c r="AR183" s="6"/>
      <c r="AS183" s="6"/>
      <c r="AT183" s="6"/>
      <c r="AU183" s="6"/>
      <c r="AV183" s="6"/>
      <c r="AW183" s="6"/>
      <c r="AX183" s="6"/>
      <c r="AY183" s="6"/>
      <c r="AZ183" s="6"/>
      <c r="BA183" s="6"/>
      <c r="BB183" s="6"/>
      <c r="BC183" s="6"/>
      <c r="BD183" s="6"/>
      <c r="BE183" s="6"/>
      <c r="BF183" s="6"/>
      <c r="BG183" s="6"/>
      <c r="BH183" s="6"/>
      <c r="BI183" s="6"/>
      <c r="BJ183" s="6"/>
      <c r="BK183" s="7"/>
      <c r="BL183" s="48"/>
      <c r="BM183" s="48"/>
      <c r="BN183" s="48"/>
    </row>
    <row r="184" spans="4:66"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  <c r="AC184" s="6"/>
      <c r="AD184" s="7"/>
      <c r="AE184" s="48"/>
      <c r="AF184" s="48"/>
      <c r="AG184" s="48"/>
      <c r="AK184" s="6"/>
      <c r="AL184" s="6"/>
      <c r="AM184" s="6"/>
      <c r="AN184" s="6"/>
      <c r="AO184" s="6"/>
      <c r="AP184" s="6"/>
      <c r="AQ184" s="6"/>
      <c r="AR184" s="6"/>
      <c r="AS184" s="6"/>
      <c r="AT184" s="6"/>
      <c r="AU184" s="6"/>
      <c r="AV184" s="6"/>
      <c r="AW184" s="6"/>
      <c r="AX184" s="6"/>
      <c r="AY184" s="6"/>
      <c r="AZ184" s="6"/>
      <c r="BA184" s="6"/>
      <c r="BB184" s="6"/>
      <c r="BC184" s="6"/>
      <c r="BD184" s="6"/>
      <c r="BE184" s="6"/>
      <c r="BF184" s="6"/>
      <c r="BG184" s="6"/>
      <c r="BH184" s="6"/>
      <c r="BI184" s="6"/>
      <c r="BJ184" s="6"/>
      <c r="BK184" s="7"/>
      <c r="BL184" s="48"/>
      <c r="BM184" s="48"/>
      <c r="BN184" s="48"/>
    </row>
    <row r="185" spans="4:66"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  <c r="AC185" s="6"/>
      <c r="AD185" s="7"/>
      <c r="AE185" s="48"/>
      <c r="AF185" s="48"/>
      <c r="AG185" s="48"/>
      <c r="AK185" s="6"/>
      <c r="AL185" s="6"/>
      <c r="AM185" s="6"/>
      <c r="AN185" s="6"/>
      <c r="AO185" s="6"/>
      <c r="AP185" s="6"/>
      <c r="AQ185" s="6"/>
      <c r="AR185" s="6"/>
      <c r="AS185" s="6"/>
      <c r="AT185" s="6"/>
      <c r="AU185" s="6"/>
      <c r="AV185" s="6"/>
      <c r="AW185" s="6"/>
      <c r="AX185" s="6"/>
      <c r="AY185" s="6"/>
      <c r="AZ185" s="6"/>
      <c r="BA185" s="6"/>
      <c r="BB185" s="6"/>
      <c r="BC185" s="6"/>
      <c r="BD185" s="6"/>
      <c r="BE185" s="6"/>
      <c r="BF185" s="6"/>
      <c r="BG185" s="6"/>
      <c r="BH185" s="6"/>
      <c r="BI185" s="6"/>
      <c r="BJ185" s="6"/>
      <c r="BK185" s="7"/>
      <c r="BL185" s="48"/>
      <c r="BM185" s="48"/>
      <c r="BN185" s="48"/>
    </row>
    <row r="186" spans="4:66"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  <c r="AC186" s="6"/>
      <c r="AD186" s="7"/>
      <c r="AE186" s="48"/>
      <c r="AF186" s="48"/>
      <c r="AG186" s="48"/>
      <c r="AK186" s="6"/>
      <c r="AL186" s="6"/>
      <c r="AM186" s="6"/>
      <c r="AN186" s="6"/>
      <c r="AO186" s="6"/>
      <c r="AP186" s="6"/>
      <c r="AQ186" s="6"/>
      <c r="AR186" s="6"/>
      <c r="AS186" s="6"/>
      <c r="AT186" s="6"/>
      <c r="AU186" s="6"/>
      <c r="AV186" s="6"/>
      <c r="AW186" s="6"/>
      <c r="AX186" s="6"/>
      <c r="AY186" s="6"/>
      <c r="AZ186" s="6"/>
      <c r="BA186" s="6"/>
      <c r="BB186" s="6"/>
      <c r="BC186" s="6"/>
      <c r="BD186" s="6"/>
      <c r="BE186" s="6"/>
      <c r="BF186" s="6"/>
      <c r="BG186" s="6"/>
      <c r="BH186" s="6"/>
      <c r="BI186" s="6"/>
      <c r="BJ186" s="6"/>
      <c r="BK186" s="7"/>
      <c r="BL186" s="48"/>
      <c r="BM186" s="48"/>
      <c r="BN186" s="48"/>
    </row>
    <row r="187" spans="4:66"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  <c r="AC187" s="6"/>
      <c r="AD187" s="7"/>
      <c r="AE187" s="48"/>
      <c r="AF187" s="48"/>
      <c r="AG187" s="48"/>
      <c r="AK187" s="6"/>
      <c r="AL187" s="6"/>
      <c r="AM187" s="6"/>
      <c r="AN187" s="6"/>
      <c r="AO187" s="6"/>
      <c r="AP187" s="6"/>
      <c r="AQ187" s="6"/>
      <c r="AR187" s="6"/>
      <c r="AS187" s="6"/>
      <c r="AT187" s="6"/>
      <c r="AU187" s="6"/>
      <c r="AV187" s="6"/>
      <c r="AW187" s="6"/>
      <c r="AX187" s="6"/>
      <c r="AY187" s="6"/>
      <c r="AZ187" s="6"/>
      <c r="BA187" s="6"/>
      <c r="BB187" s="6"/>
      <c r="BC187" s="6"/>
      <c r="BD187" s="6"/>
      <c r="BE187" s="6"/>
      <c r="BF187" s="6"/>
      <c r="BG187" s="6"/>
      <c r="BH187" s="6"/>
      <c r="BI187" s="6"/>
      <c r="BJ187" s="6"/>
      <c r="BK187" s="7"/>
      <c r="BL187" s="48"/>
      <c r="BM187" s="48"/>
      <c r="BN187" s="48"/>
    </row>
    <row r="188" spans="4:66"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  <c r="AC188" s="6"/>
      <c r="AD188" s="7"/>
      <c r="AE188" s="48"/>
      <c r="AF188" s="48"/>
      <c r="AG188" s="48"/>
      <c r="AK188" s="6"/>
      <c r="AL188" s="6"/>
      <c r="AM188" s="6"/>
      <c r="AN188" s="6"/>
      <c r="AO188" s="6"/>
      <c r="AP188" s="6"/>
      <c r="AQ188" s="6"/>
      <c r="AR188" s="6"/>
      <c r="AS188" s="6"/>
      <c r="AT188" s="6"/>
      <c r="AU188" s="6"/>
      <c r="AV188" s="6"/>
      <c r="AW188" s="6"/>
      <c r="AX188" s="6"/>
      <c r="AY188" s="6"/>
      <c r="AZ188" s="6"/>
      <c r="BA188" s="6"/>
      <c r="BB188" s="6"/>
      <c r="BC188" s="6"/>
      <c r="BD188" s="6"/>
      <c r="BE188" s="6"/>
      <c r="BF188" s="6"/>
      <c r="BG188" s="6"/>
      <c r="BH188" s="6"/>
      <c r="BI188" s="6"/>
      <c r="BJ188" s="6"/>
      <c r="BK188" s="7"/>
      <c r="BL188" s="48"/>
      <c r="BM188" s="48"/>
      <c r="BN188" s="48"/>
    </row>
    <row r="189" spans="4:66"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  <c r="AC189" s="6"/>
      <c r="AD189" s="7"/>
      <c r="AE189" s="48"/>
      <c r="AF189" s="48"/>
      <c r="AG189" s="48"/>
      <c r="AK189" s="6"/>
      <c r="AL189" s="6"/>
      <c r="AM189" s="6"/>
      <c r="AN189" s="6"/>
      <c r="AO189" s="6"/>
      <c r="AP189" s="6"/>
      <c r="AQ189" s="6"/>
      <c r="AR189" s="6"/>
      <c r="AS189" s="6"/>
      <c r="AT189" s="6"/>
      <c r="AU189" s="6"/>
      <c r="AV189" s="6"/>
      <c r="AW189" s="6"/>
      <c r="AX189" s="6"/>
      <c r="AY189" s="6"/>
      <c r="AZ189" s="6"/>
      <c r="BA189" s="6"/>
      <c r="BB189" s="6"/>
      <c r="BC189" s="6"/>
      <c r="BD189" s="6"/>
      <c r="BE189" s="6"/>
      <c r="BF189" s="6"/>
      <c r="BG189" s="6"/>
      <c r="BH189" s="6"/>
      <c r="BI189" s="6"/>
      <c r="BJ189" s="6"/>
      <c r="BK189" s="7"/>
      <c r="BL189" s="48"/>
      <c r="BM189" s="48"/>
      <c r="BN189" s="48"/>
    </row>
    <row r="190" spans="4:66"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  <c r="AC190" s="6"/>
      <c r="AD190" s="7"/>
      <c r="AE190" s="48"/>
      <c r="AF190" s="48"/>
      <c r="AG190" s="48"/>
      <c r="AK190" s="6"/>
      <c r="AL190" s="6"/>
      <c r="AM190" s="6"/>
      <c r="AN190" s="6"/>
      <c r="AO190" s="6"/>
      <c r="AP190" s="6"/>
      <c r="AQ190" s="6"/>
      <c r="AR190" s="6"/>
      <c r="AS190" s="6"/>
      <c r="AT190" s="6"/>
      <c r="AU190" s="6"/>
      <c r="AV190" s="6"/>
      <c r="AW190" s="6"/>
      <c r="AX190" s="6"/>
      <c r="AY190" s="6"/>
      <c r="AZ190" s="6"/>
      <c r="BA190" s="6"/>
      <c r="BB190" s="6"/>
      <c r="BC190" s="6"/>
      <c r="BD190" s="6"/>
      <c r="BE190" s="6"/>
      <c r="BF190" s="6"/>
      <c r="BG190" s="6"/>
      <c r="BH190" s="6"/>
      <c r="BI190" s="6"/>
      <c r="BJ190" s="6"/>
      <c r="BK190" s="7"/>
      <c r="BL190" s="48"/>
      <c r="BM190" s="48"/>
      <c r="BN190" s="48"/>
    </row>
    <row r="191" spans="4:66"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  <c r="AC191" s="6"/>
      <c r="AD191" s="7"/>
      <c r="AE191" s="48"/>
      <c r="AF191" s="48"/>
      <c r="AG191" s="48"/>
      <c r="AK191" s="6"/>
      <c r="AL191" s="6"/>
      <c r="AM191" s="6"/>
      <c r="AN191" s="6"/>
      <c r="AO191" s="6"/>
      <c r="AP191" s="6"/>
      <c r="AQ191" s="6"/>
      <c r="AR191" s="6"/>
      <c r="AS191" s="6"/>
      <c r="AT191" s="6"/>
      <c r="AU191" s="6"/>
      <c r="AV191" s="6"/>
      <c r="AW191" s="6"/>
      <c r="AX191" s="6"/>
      <c r="AY191" s="6"/>
      <c r="AZ191" s="6"/>
      <c r="BA191" s="6"/>
      <c r="BB191" s="6"/>
      <c r="BC191" s="6"/>
      <c r="BD191" s="6"/>
      <c r="BE191" s="6"/>
      <c r="BF191" s="6"/>
      <c r="BG191" s="6"/>
      <c r="BH191" s="6"/>
      <c r="BI191" s="6"/>
      <c r="BJ191" s="6"/>
      <c r="BK191" s="7"/>
      <c r="BL191" s="48"/>
      <c r="BM191" s="48"/>
      <c r="BN191" s="48"/>
    </row>
    <row r="192" spans="4:66"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  <c r="AC192" s="6"/>
      <c r="AD192" s="7"/>
      <c r="AE192" s="48"/>
      <c r="AF192" s="48"/>
      <c r="AG192" s="48"/>
      <c r="AK192" s="6"/>
      <c r="AL192" s="6"/>
      <c r="AM192" s="6"/>
      <c r="AN192" s="6"/>
      <c r="AO192" s="6"/>
      <c r="AP192" s="6"/>
      <c r="AQ192" s="6"/>
      <c r="AR192" s="6"/>
      <c r="AS192" s="6"/>
      <c r="AT192" s="6"/>
      <c r="AU192" s="6"/>
      <c r="AV192" s="6"/>
      <c r="AW192" s="6"/>
      <c r="AX192" s="6"/>
      <c r="AY192" s="6"/>
      <c r="AZ192" s="6"/>
      <c r="BA192" s="6"/>
      <c r="BB192" s="6"/>
      <c r="BC192" s="6"/>
      <c r="BD192" s="6"/>
      <c r="BE192" s="6"/>
      <c r="BF192" s="6"/>
      <c r="BG192" s="6"/>
      <c r="BH192" s="6"/>
      <c r="BI192" s="6"/>
      <c r="BJ192" s="6"/>
      <c r="BK192" s="7"/>
      <c r="BL192" s="48"/>
      <c r="BM192" s="48"/>
      <c r="BN192" s="48"/>
    </row>
    <row r="193" spans="4:66"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  <c r="AC193" s="6"/>
      <c r="AD193" s="7"/>
      <c r="AE193" s="48"/>
      <c r="AF193" s="48"/>
      <c r="AG193" s="48"/>
      <c r="AK193" s="6"/>
      <c r="AL193" s="6"/>
      <c r="AM193" s="6"/>
      <c r="AN193" s="6"/>
      <c r="AO193" s="6"/>
      <c r="AP193" s="6"/>
      <c r="AQ193" s="6"/>
      <c r="AR193" s="6"/>
      <c r="AS193" s="6"/>
      <c r="AT193" s="6"/>
      <c r="AU193" s="6"/>
      <c r="AV193" s="6"/>
      <c r="AW193" s="6"/>
      <c r="AX193" s="6"/>
      <c r="AY193" s="6"/>
      <c r="AZ193" s="6"/>
      <c r="BA193" s="6"/>
      <c r="BB193" s="6"/>
      <c r="BC193" s="6"/>
      <c r="BD193" s="6"/>
      <c r="BE193" s="6"/>
      <c r="BF193" s="6"/>
      <c r="BG193" s="6"/>
      <c r="BH193" s="6"/>
      <c r="BI193" s="6"/>
      <c r="BJ193" s="6"/>
      <c r="BK193" s="7"/>
      <c r="BL193" s="48"/>
      <c r="BM193" s="48"/>
      <c r="BN193" s="48"/>
    </row>
    <row r="194" spans="4:66"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  <c r="AC194" s="6"/>
      <c r="AD194" s="7"/>
      <c r="AE194" s="48"/>
      <c r="AF194" s="48"/>
      <c r="AG194" s="48"/>
      <c r="AK194" s="6"/>
      <c r="AL194" s="6"/>
      <c r="AM194" s="6"/>
      <c r="AN194" s="6"/>
      <c r="AO194" s="6"/>
      <c r="AP194" s="6"/>
      <c r="AQ194" s="6"/>
      <c r="AR194" s="6"/>
      <c r="AS194" s="6"/>
      <c r="AT194" s="6"/>
      <c r="AU194" s="6"/>
      <c r="AV194" s="6"/>
      <c r="AW194" s="6"/>
      <c r="AX194" s="6"/>
      <c r="AY194" s="6"/>
      <c r="AZ194" s="6"/>
      <c r="BA194" s="6"/>
      <c r="BB194" s="6"/>
      <c r="BC194" s="6"/>
      <c r="BD194" s="6"/>
      <c r="BE194" s="6"/>
      <c r="BF194" s="6"/>
      <c r="BG194" s="6"/>
      <c r="BH194" s="6"/>
      <c r="BI194" s="6"/>
      <c r="BJ194" s="6"/>
      <c r="BK194" s="7"/>
      <c r="BL194" s="48"/>
      <c r="BM194" s="48"/>
      <c r="BN194" s="48"/>
    </row>
    <row r="195" spans="4:66"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  <c r="AC195" s="6"/>
      <c r="AD195" s="7"/>
      <c r="AE195" s="48"/>
      <c r="AF195" s="48"/>
      <c r="AG195" s="48"/>
      <c r="AK195" s="6"/>
      <c r="AL195" s="6"/>
      <c r="AM195" s="6"/>
      <c r="AN195" s="6"/>
      <c r="AO195" s="6"/>
      <c r="AP195" s="6"/>
      <c r="AQ195" s="6"/>
      <c r="AR195" s="6"/>
      <c r="AS195" s="6"/>
      <c r="AT195" s="6"/>
      <c r="AU195" s="6"/>
      <c r="AV195" s="6"/>
      <c r="AW195" s="6"/>
      <c r="AX195" s="6"/>
      <c r="AY195" s="6"/>
      <c r="AZ195" s="6"/>
      <c r="BA195" s="6"/>
      <c r="BB195" s="6"/>
      <c r="BC195" s="6"/>
      <c r="BD195" s="6"/>
      <c r="BE195" s="6"/>
      <c r="BF195" s="6"/>
      <c r="BG195" s="6"/>
      <c r="BH195" s="6"/>
      <c r="BI195" s="6"/>
      <c r="BJ195" s="6"/>
      <c r="BK195" s="7"/>
      <c r="BL195" s="48"/>
      <c r="BM195" s="48"/>
      <c r="BN195" s="48"/>
    </row>
    <row r="196" spans="4:66"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  <c r="AC196" s="6"/>
      <c r="AD196" s="7"/>
      <c r="AE196" s="48"/>
      <c r="AF196" s="48"/>
      <c r="AG196" s="48"/>
      <c r="AK196" s="6"/>
      <c r="AL196" s="6"/>
      <c r="AM196" s="6"/>
      <c r="AN196" s="6"/>
      <c r="AO196" s="6"/>
      <c r="AP196" s="6"/>
      <c r="AQ196" s="6"/>
      <c r="AR196" s="6"/>
      <c r="AS196" s="6"/>
      <c r="AT196" s="6"/>
      <c r="AU196" s="6"/>
      <c r="AV196" s="6"/>
      <c r="AW196" s="6"/>
      <c r="AX196" s="6"/>
      <c r="AY196" s="6"/>
      <c r="AZ196" s="6"/>
      <c r="BA196" s="6"/>
      <c r="BB196" s="6"/>
      <c r="BC196" s="6"/>
      <c r="BD196" s="6"/>
      <c r="BE196" s="6"/>
      <c r="BF196" s="6"/>
      <c r="BG196" s="6"/>
      <c r="BH196" s="6"/>
      <c r="BI196" s="6"/>
      <c r="BJ196" s="6"/>
      <c r="BK196" s="7"/>
      <c r="BL196" s="48"/>
      <c r="BM196" s="48"/>
      <c r="BN196" s="48"/>
    </row>
    <row r="197" spans="4:66"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  <c r="AC197" s="6"/>
      <c r="AD197" s="7"/>
      <c r="AE197" s="48"/>
      <c r="AF197" s="48"/>
      <c r="AG197" s="48"/>
      <c r="AK197" s="6"/>
      <c r="AL197" s="6"/>
      <c r="AM197" s="6"/>
      <c r="AN197" s="6"/>
      <c r="AO197" s="6"/>
      <c r="AP197" s="6"/>
      <c r="AQ197" s="6"/>
      <c r="AR197" s="6"/>
      <c r="AS197" s="6"/>
      <c r="AT197" s="6"/>
      <c r="AU197" s="6"/>
      <c r="AV197" s="6"/>
      <c r="AW197" s="6"/>
      <c r="AX197" s="6"/>
      <c r="AY197" s="6"/>
      <c r="AZ197" s="6"/>
      <c r="BA197" s="6"/>
      <c r="BB197" s="6"/>
      <c r="BC197" s="6"/>
      <c r="BD197" s="6"/>
      <c r="BE197" s="6"/>
      <c r="BF197" s="6"/>
      <c r="BG197" s="6"/>
      <c r="BH197" s="6"/>
      <c r="BI197" s="6"/>
      <c r="BJ197" s="6"/>
      <c r="BK197" s="7"/>
      <c r="BL197" s="48"/>
      <c r="BM197" s="48"/>
      <c r="BN197" s="48"/>
    </row>
    <row r="198" spans="4:66"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  <c r="AC198" s="6"/>
      <c r="AD198" s="7"/>
      <c r="AE198" s="48"/>
      <c r="AF198" s="48"/>
      <c r="AG198" s="48"/>
      <c r="AK198" s="6"/>
      <c r="AL198" s="6"/>
      <c r="AM198" s="6"/>
      <c r="AN198" s="6"/>
      <c r="AO198" s="6"/>
      <c r="AP198" s="6"/>
      <c r="AQ198" s="6"/>
      <c r="AR198" s="6"/>
      <c r="AS198" s="6"/>
      <c r="AT198" s="6"/>
      <c r="AU198" s="6"/>
      <c r="AV198" s="6"/>
      <c r="AW198" s="6"/>
      <c r="AX198" s="6"/>
      <c r="AY198" s="6"/>
      <c r="AZ198" s="6"/>
      <c r="BA198" s="6"/>
      <c r="BB198" s="6"/>
      <c r="BC198" s="6"/>
      <c r="BD198" s="6"/>
      <c r="BE198" s="6"/>
      <c r="BF198" s="6"/>
      <c r="BG198" s="6"/>
      <c r="BH198" s="6"/>
      <c r="BI198" s="6"/>
      <c r="BJ198" s="6"/>
      <c r="BK198" s="7"/>
      <c r="BL198" s="48"/>
      <c r="BM198" s="48"/>
      <c r="BN198" s="48"/>
    </row>
    <row r="199" spans="4:66"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  <c r="AC199" s="6"/>
      <c r="AD199" s="7"/>
      <c r="AE199" s="48"/>
      <c r="AF199" s="48"/>
      <c r="AG199" s="48"/>
      <c r="AK199" s="6"/>
      <c r="AL199" s="6"/>
      <c r="AM199" s="6"/>
      <c r="AN199" s="6"/>
      <c r="AO199" s="6"/>
      <c r="AP199" s="6"/>
      <c r="AQ199" s="6"/>
      <c r="AR199" s="6"/>
      <c r="AS199" s="6"/>
      <c r="AT199" s="6"/>
      <c r="AU199" s="6"/>
      <c r="AV199" s="6"/>
      <c r="AW199" s="6"/>
      <c r="AX199" s="6"/>
      <c r="AY199" s="6"/>
      <c r="AZ199" s="6"/>
      <c r="BA199" s="6"/>
      <c r="BB199" s="6"/>
      <c r="BC199" s="6"/>
      <c r="BD199" s="6"/>
      <c r="BE199" s="6"/>
      <c r="BF199" s="6"/>
      <c r="BG199" s="6"/>
      <c r="BH199" s="6"/>
      <c r="BI199" s="6"/>
      <c r="BJ199" s="6"/>
      <c r="BK199" s="7"/>
      <c r="BL199" s="48"/>
      <c r="BM199" s="48"/>
      <c r="BN199" s="48"/>
    </row>
    <row r="200" spans="4:66"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  <c r="AC200" s="6"/>
      <c r="AD200" s="7"/>
      <c r="AE200" s="48"/>
      <c r="AF200" s="48"/>
      <c r="AG200" s="48"/>
      <c r="AK200" s="6"/>
      <c r="AL200" s="6"/>
      <c r="AM200" s="6"/>
      <c r="AN200" s="6"/>
      <c r="AO200" s="6"/>
      <c r="AP200" s="6"/>
      <c r="AQ200" s="6"/>
      <c r="AR200" s="6"/>
      <c r="AS200" s="6"/>
      <c r="AT200" s="6"/>
      <c r="AU200" s="6"/>
      <c r="AV200" s="6"/>
      <c r="AW200" s="6"/>
      <c r="AX200" s="6"/>
      <c r="AY200" s="6"/>
      <c r="AZ200" s="6"/>
      <c r="BA200" s="6"/>
      <c r="BB200" s="6"/>
      <c r="BC200" s="6"/>
      <c r="BD200" s="6"/>
      <c r="BE200" s="6"/>
      <c r="BF200" s="6"/>
      <c r="BG200" s="6"/>
      <c r="BH200" s="6"/>
      <c r="BI200" s="6"/>
      <c r="BJ200" s="6"/>
      <c r="BK200" s="7"/>
      <c r="BL200" s="48"/>
      <c r="BM200" s="48"/>
      <c r="BN200" s="48"/>
    </row>
    <row r="201" spans="4:66"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  <c r="AC201" s="6"/>
      <c r="AD201" s="7"/>
      <c r="AE201" s="48"/>
      <c r="AF201" s="48"/>
      <c r="AG201" s="48"/>
      <c r="AK201" s="6"/>
      <c r="AL201" s="6"/>
      <c r="AM201" s="6"/>
      <c r="AN201" s="6"/>
      <c r="AO201" s="6"/>
      <c r="AP201" s="6"/>
      <c r="AQ201" s="6"/>
      <c r="AR201" s="6"/>
      <c r="AS201" s="6"/>
      <c r="AT201" s="6"/>
      <c r="AU201" s="6"/>
      <c r="AV201" s="6"/>
      <c r="AW201" s="6"/>
      <c r="AX201" s="6"/>
      <c r="AY201" s="6"/>
      <c r="AZ201" s="6"/>
      <c r="BA201" s="6"/>
      <c r="BB201" s="6"/>
      <c r="BC201" s="6"/>
      <c r="BD201" s="6"/>
      <c r="BE201" s="6"/>
      <c r="BF201" s="6"/>
      <c r="BG201" s="6"/>
      <c r="BH201" s="6"/>
      <c r="BI201" s="6"/>
      <c r="BJ201" s="6"/>
      <c r="BK201" s="7"/>
      <c r="BL201" s="48"/>
      <c r="BM201" s="48"/>
      <c r="BN201" s="48"/>
    </row>
    <row r="202" spans="4:66"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  <c r="AC202" s="6"/>
      <c r="AD202" s="7"/>
      <c r="AE202" s="48"/>
      <c r="AF202" s="48"/>
      <c r="AG202" s="48"/>
      <c r="AK202" s="6"/>
      <c r="AL202" s="6"/>
      <c r="AM202" s="6"/>
      <c r="AN202" s="6"/>
      <c r="AO202" s="6"/>
      <c r="AP202" s="6"/>
      <c r="AQ202" s="6"/>
      <c r="AR202" s="6"/>
      <c r="AS202" s="6"/>
      <c r="AT202" s="6"/>
      <c r="AU202" s="6"/>
      <c r="AV202" s="6"/>
      <c r="AW202" s="6"/>
      <c r="AX202" s="6"/>
      <c r="AY202" s="6"/>
      <c r="AZ202" s="6"/>
      <c r="BA202" s="6"/>
      <c r="BB202" s="6"/>
      <c r="BC202" s="6"/>
      <c r="BD202" s="6"/>
      <c r="BE202" s="6"/>
      <c r="BF202" s="6"/>
      <c r="BG202" s="6"/>
      <c r="BH202" s="6"/>
      <c r="BI202" s="6"/>
      <c r="BJ202" s="6"/>
      <c r="BK202" s="7"/>
      <c r="BL202" s="48"/>
      <c r="BM202" s="48"/>
      <c r="BN202" s="48"/>
    </row>
    <row r="203" spans="4:66"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  <c r="AC203" s="6"/>
      <c r="AD203" s="7"/>
      <c r="AE203" s="48"/>
      <c r="AF203" s="48"/>
      <c r="AG203" s="48"/>
      <c r="AK203" s="6"/>
      <c r="AL203" s="6"/>
      <c r="AM203" s="6"/>
      <c r="AN203" s="6"/>
      <c r="AO203" s="6"/>
      <c r="AP203" s="6"/>
      <c r="AQ203" s="6"/>
      <c r="AR203" s="6"/>
      <c r="AS203" s="6"/>
      <c r="AT203" s="6"/>
      <c r="AU203" s="6"/>
      <c r="AV203" s="6"/>
      <c r="AW203" s="6"/>
      <c r="AX203" s="6"/>
      <c r="AY203" s="6"/>
      <c r="AZ203" s="6"/>
      <c r="BA203" s="6"/>
      <c r="BB203" s="6"/>
      <c r="BC203" s="6"/>
      <c r="BD203" s="6"/>
      <c r="BE203" s="6"/>
      <c r="BF203" s="6"/>
      <c r="BG203" s="6"/>
      <c r="BH203" s="6"/>
      <c r="BI203" s="6"/>
      <c r="BJ203" s="6"/>
      <c r="BK203" s="7"/>
      <c r="BL203" s="48"/>
      <c r="BM203" s="48"/>
      <c r="BN203" s="48"/>
    </row>
    <row r="204" spans="4:66"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  <c r="AC204" s="6"/>
      <c r="AD204" s="7"/>
      <c r="AE204" s="48"/>
      <c r="AF204" s="48"/>
      <c r="AG204" s="48"/>
      <c r="AK204" s="6"/>
      <c r="AL204" s="6"/>
      <c r="AM204" s="6"/>
      <c r="AN204" s="6"/>
      <c r="AO204" s="6"/>
      <c r="AP204" s="6"/>
      <c r="AQ204" s="6"/>
      <c r="AR204" s="6"/>
      <c r="AS204" s="6"/>
      <c r="AT204" s="6"/>
      <c r="AU204" s="6"/>
      <c r="AV204" s="6"/>
      <c r="AW204" s="6"/>
      <c r="AX204" s="6"/>
      <c r="AY204" s="6"/>
      <c r="AZ204" s="6"/>
      <c r="BA204" s="6"/>
      <c r="BB204" s="6"/>
      <c r="BC204" s="6"/>
      <c r="BD204" s="6"/>
      <c r="BE204" s="6"/>
      <c r="BF204" s="6"/>
      <c r="BG204" s="6"/>
      <c r="BH204" s="6"/>
      <c r="BI204" s="6"/>
      <c r="BJ204" s="6"/>
      <c r="BK204" s="7"/>
      <c r="BL204" s="48"/>
      <c r="BM204" s="48"/>
      <c r="BN204" s="48"/>
    </row>
    <row r="205" spans="4:66"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  <c r="AC205" s="6"/>
      <c r="AD205" s="7"/>
      <c r="AE205" s="48"/>
      <c r="AF205" s="48"/>
      <c r="AG205" s="48"/>
      <c r="AK205" s="6"/>
      <c r="AL205" s="6"/>
      <c r="AM205" s="6"/>
      <c r="AN205" s="6"/>
      <c r="AO205" s="6"/>
      <c r="AP205" s="6"/>
      <c r="AQ205" s="6"/>
      <c r="AR205" s="6"/>
      <c r="AS205" s="6"/>
      <c r="AT205" s="6"/>
      <c r="AU205" s="6"/>
      <c r="AV205" s="6"/>
      <c r="AW205" s="6"/>
      <c r="AX205" s="6"/>
      <c r="AY205" s="6"/>
      <c r="AZ205" s="6"/>
      <c r="BA205" s="6"/>
      <c r="BB205" s="6"/>
      <c r="BC205" s="6"/>
      <c r="BD205" s="6"/>
      <c r="BE205" s="6"/>
      <c r="BF205" s="6"/>
      <c r="BG205" s="6"/>
      <c r="BH205" s="6"/>
      <c r="BI205" s="6"/>
      <c r="BJ205" s="6"/>
      <c r="BK205" s="7"/>
      <c r="BL205" s="48"/>
      <c r="BM205" s="48"/>
      <c r="BN205" s="48"/>
    </row>
    <row r="206" spans="4:66"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  <c r="AC206" s="6"/>
      <c r="AD206" s="7"/>
      <c r="AE206" s="48"/>
      <c r="AF206" s="48"/>
      <c r="AG206" s="48"/>
      <c r="AK206" s="6"/>
      <c r="AL206" s="6"/>
      <c r="AM206" s="6"/>
      <c r="AN206" s="6"/>
      <c r="AO206" s="6"/>
      <c r="AP206" s="6"/>
      <c r="AQ206" s="6"/>
      <c r="AR206" s="6"/>
      <c r="AS206" s="6"/>
      <c r="AT206" s="6"/>
      <c r="AU206" s="6"/>
      <c r="AV206" s="6"/>
      <c r="AW206" s="6"/>
      <c r="AX206" s="6"/>
      <c r="AY206" s="6"/>
      <c r="AZ206" s="6"/>
      <c r="BA206" s="6"/>
      <c r="BB206" s="6"/>
      <c r="BC206" s="6"/>
      <c r="BD206" s="6"/>
      <c r="BE206" s="6"/>
      <c r="BF206" s="6"/>
      <c r="BG206" s="6"/>
      <c r="BH206" s="6"/>
      <c r="BI206" s="6"/>
      <c r="BJ206" s="6"/>
      <c r="BK206" s="7"/>
      <c r="BL206" s="48"/>
      <c r="BM206" s="48"/>
      <c r="BN206" s="48"/>
    </row>
    <row r="207" spans="4:66"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  <c r="AC207" s="6"/>
      <c r="AD207" s="7"/>
      <c r="AE207" s="48"/>
      <c r="AF207" s="48"/>
      <c r="AG207" s="48"/>
      <c r="AK207" s="6"/>
      <c r="AL207" s="6"/>
      <c r="AM207" s="6"/>
      <c r="AN207" s="6"/>
      <c r="AO207" s="6"/>
      <c r="AP207" s="6"/>
      <c r="AQ207" s="6"/>
      <c r="AR207" s="6"/>
      <c r="AS207" s="6"/>
      <c r="AT207" s="6"/>
      <c r="AU207" s="6"/>
      <c r="AV207" s="6"/>
      <c r="AW207" s="6"/>
      <c r="AX207" s="6"/>
      <c r="AY207" s="6"/>
      <c r="AZ207" s="6"/>
      <c r="BA207" s="6"/>
      <c r="BB207" s="6"/>
      <c r="BC207" s="6"/>
      <c r="BD207" s="6"/>
      <c r="BE207" s="6"/>
      <c r="BF207" s="6"/>
      <c r="BG207" s="6"/>
      <c r="BH207" s="6"/>
      <c r="BI207" s="6"/>
      <c r="BJ207" s="6"/>
      <c r="BK207" s="7"/>
      <c r="BL207" s="48"/>
      <c r="BM207" s="48"/>
      <c r="BN207" s="48"/>
    </row>
    <row r="208" spans="4:66"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  <c r="AC208" s="6"/>
      <c r="AD208" s="7"/>
      <c r="AE208" s="48"/>
      <c r="AF208" s="48"/>
      <c r="AG208" s="48"/>
      <c r="AK208" s="6"/>
      <c r="AL208" s="6"/>
      <c r="AM208" s="6"/>
      <c r="AN208" s="6"/>
      <c r="AO208" s="6"/>
      <c r="AP208" s="6"/>
      <c r="AQ208" s="6"/>
      <c r="AR208" s="6"/>
      <c r="AS208" s="6"/>
      <c r="AT208" s="6"/>
      <c r="AU208" s="6"/>
      <c r="AV208" s="6"/>
      <c r="AW208" s="6"/>
      <c r="AX208" s="6"/>
      <c r="AY208" s="6"/>
      <c r="AZ208" s="6"/>
      <c r="BA208" s="6"/>
      <c r="BB208" s="6"/>
      <c r="BC208" s="6"/>
      <c r="BD208" s="6"/>
      <c r="BE208" s="6"/>
      <c r="BF208" s="6"/>
      <c r="BG208" s="6"/>
      <c r="BH208" s="6"/>
      <c r="BI208" s="6"/>
      <c r="BJ208" s="6"/>
      <c r="BK208" s="7"/>
      <c r="BL208" s="48"/>
      <c r="BM208" s="48"/>
      <c r="BN208" s="48"/>
    </row>
    <row r="209" spans="4:66"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  <c r="AC209" s="6"/>
      <c r="AD209" s="7"/>
      <c r="AE209" s="48"/>
      <c r="AF209" s="48"/>
      <c r="AG209" s="48"/>
      <c r="AK209" s="6"/>
      <c r="AL209" s="6"/>
      <c r="AM209" s="6"/>
      <c r="AN209" s="6"/>
      <c r="AO209" s="6"/>
      <c r="AP209" s="6"/>
      <c r="AQ209" s="6"/>
      <c r="AR209" s="6"/>
      <c r="AS209" s="6"/>
      <c r="AT209" s="6"/>
      <c r="AU209" s="6"/>
      <c r="AV209" s="6"/>
      <c r="AW209" s="6"/>
      <c r="AX209" s="6"/>
      <c r="AY209" s="6"/>
      <c r="AZ209" s="6"/>
      <c r="BA209" s="6"/>
      <c r="BB209" s="6"/>
      <c r="BC209" s="6"/>
      <c r="BD209" s="6"/>
      <c r="BE209" s="6"/>
      <c r="BF209" s="6"/>
      <c r="BG209" s="6"/>
      <c r="BH209" s="6"/>
      <c r="BI209" s="6"/>
      <c r="BJ209" s="6"/>
      <c r="BK209" s="7"/>
      <c r="BL209" s="48"/>
      <c r="BM209" s="48"/>
      <c r="BN209" s="48"/>
    </row>
    <row r="210" spans="4:66"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  <c r="AC210" s="6"/>
      <c r="AD210" s="7"/>
      <c r="AE210" s="48"/>
      <c r="AF210" s="48"/>
      <c r="AG210" s="48"/>
      <c r="AK210" s="6"/>
      <c r="AL210" s="6"/>
      <c r="AM210" s="6"/>
      <c r="AN210" s="6"/>
      <c r="AO210" s="6"/>
      <c r="AP210" s="6"/>
      <c r="AQ210" s="6"/>
      <c r="AR210" s="6"/>
      <c r="AS210" s="6"/>
      <c r="AT210" s="6"/>
      <c r="AU210" s="6"/>
      <c r="AV210" s="6"/>
      <c r="AW210" s="6"/>
      <c r="AX210" s="6"/>
      <c r="AY210" s="6"/>
      <c r="AZ210" s="6"/>
      <c r="BA210" s="6"/>
      <c r="BB210" s="6"/>
      <c r="BC210" s="6"/>
      <c r="BD210" s="6"/>
      <c r="BE210" s="6"/>
      <c r="BF210" s="6"/>
      <c r="BG210" s="6"/>
      <c r="BH210" s="6"/>
      <c r="BI210" s="6"/>
      <c r="BJ210" s="6"/>
      <c r="BK210" s="7"/>
      <c r="BL210" s="48"/>
      <c r="BM210" s="48"/>
      <c r="BN210" s="48"/>
    </row>
    <row r="211" spans="4:66"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  <c r="AC211" s="6"/>
      <c r="AD211" s="7"/>
      <c r="AE211" s="48"/>
      <c r="AF211" s="48"/>
      <c r="AG211" s="48"/>
      <c r="AK211" s="6"/>
      <c r="AL211" s="6"/>
      <c r="AM211" s="6"/>
      <c r="AN211" s="6"/>
      <c r="AO211" s="6"/>
      <c r="AP211" s="6"/>
      <c r="AQ211" s="6"/>
      <c r="AR211" s="6"/>
      <c r="AS211" s="6"/>
      <c r="AT211" s="6"/>
      <c r="AU211" s="6"/>
      <c r="AV211" s="6"/>
      <c r="AW211" s="6"/>
      <c r="AX211" s="6"/>
      <c r="AY211" s="6"/>
      <c r="AZ211" s="6"/>
      <c r="BA211" s="6"/>
      <c r="BB211" s="6"/>
      <c r="BC211" s="6"/>
      <c r="BD211" s="6"/>
      <c r="BE211" s="6"/>
      <c r="BF211" s="6"/>
      <c r="BG211" s="6"/>
      <c r="BH211" s="6"/>
      <c r="BI211" s="6"/>
      <c r="BJ211" s="6"/>
      <c r="BK211" s="7"/>
      <c r="BL211" s="48"/>
      <c r="BM211" s="48"/>
      <c r="BN211" s="48"/>
    </row>
    <row r="212" spans="4:66"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  <c r="AC212" s="6"/>
      <c r="AD212" s="7"/>
      <c r="AE212" s="48"/>
      <c r="AF212" s="48"/>
      <c r="AG212" s="48"/>
      <c r="AK212" s="6"/>
      <c r="AL212" s="6"/>
      <c r="AM212" s="6"/>
      <c r="AN212" s="6"/>
      <c r="AO212" s="6"/>
      <c r="AP212" s="6"/>
      <c r="AQ212" s="6"/>
      <c r="AR212" s="6"/>
      <c r="AS212" s="6"/>
      <c r="AT212" s="6"/>
      <c r="AU212" s="6"/>
      <c r="AV212" s="6"/>
      <c r="AW212" s="6"/>
      <c r="AX212" s="6"/>
      <c r="AY212" s="6"/>
      <c r="AZ212" s="6"/>
      <c r="BA212" s="6"/>
      <c r="BB212" s="6"/>
      <c r="BC212" s="6"/>
      <c r="BD212" s="6"/>
      <c r="BE212" s="6"/>
      <c r="BF212" s="6"/>
      <c r="BG212" s="6"/>
      <c r="BH212" s="6"/>
      <c r="BI212" s="6"/>
      <c r="BJ212" s="6"/>
      <c r="BK212" s="7"/>
      <c r="BL212" s="48"/>
      <c r="BM212" s="48"/>
      <c r="BN212" s="48"/>
    </row>
    <row r="213" spans="4:66"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  <c r="AC213" s="6"/>
      <c r="AD213" s="7"/>
      <c r="AE213" s="48"/>
      <c r="AF213" s="48"/>
      <c r="AG213" s="48"/>
      <c r="AK213" s="6"/>
      <c r="AL213" s="6"/>
      <c r="AM213" s="6"/>
      <c r="AN213" s="6"/>
      <c r="AO213" s="6"/>
      <c r="AP213" s="6"/>
      <c r="AQ213" s="6"/>
      <c r="AR213" s="6"/>
      <c r="AS213" s="6"/>
      <c r="AT213" s="6"/>
      <c r="AU213" s="6"/>
      <c r="AV213" s="6"/>
      <c r="AW213" s="6"/>
      <c r="AX213" s="6"/>
      <c r="AY213" s="6"/>
      <c r="AZ213" s="6"/>
      <c r="BA213" s="6"/>
      <c r="BB213" s="6"/>
      <c r="BC213" s="6"/>
      <c r="BD213" s="6"/>
      <c r="BE213" s="6"/>
      <c r="BF213" s="6"/>
      <c r="BG213" s="6"/>
      <c r="BH213" s="6"/>
      <c r="BI213" s="6"/>
      <c r="BJ213" s="6"/>
      <c r="BK213" s="7"/>
      <c r="BL213" s="48"/>
      <c r="BM213" s="48"/>
      <c r="BN213" s="48"/>
    </row>
    <row r="214" spans="4:66"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  <c r="AC214" s="6"/>
      <c r="AD214" s="7"/>
      <c r="AE214" s="48"/>
      <c r="AF214" s="48"/>
      <c r="AG214" s="48"/>
      <c r="AK214" s="6"/>
      <c r="AL214" s="6"/>
      <c r="AM214" s="6"/>
      <c r="AN214" s="6"/>
      <c r="AO214" s="6"/>
      <c r="AP214" s="6"/>
      <c r="AQ214" s="6"/>
      <c r="AR214" s="6"/>
      <c r="AS214" s="6"/>
      <c r="AT214" s="6"/>
      <c r="AU214" s="6"/>
      <c r="AV214" s="6"/>
      <c r="AW214" s="6"/>
      <c r="AX214" s="6"/>
      <c r="AY214" s="6"/>
      <c r="AZ214" s="6"/>
      <c r="BA214" s="6"/>
      <c r="BB214" s="6"/>
      <c r="BC214" s="6"/>
      <c r="BD214" s="6"/>
      <c r="BE214" s="6"/>
      <c r="BF214" s="6"/>
      <c r="BG214" s="6"/>
      <c r="BH214" s="6"/>
      <c r="BI214" s="6"/>
      <c r="BJ214" s="6"/>
      <c r="BK214" s="7"/>
      <c r="BL214" s="48"/>
      <c r="BM214" s="48"/>
      <c r="BN214" s="48"/>
    </row>
    <row r="215" spans="4:66"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  <c r="AC215" s="6"/>
      <c r="AD215" s="7"/>
      <c r="AE215" s="48"/>
      <c r="AF215" s="48"/>
      <c r="AG215" s="48"/>
      <c r="AK215" s="6"/>
      <c r="AL215" s="6"/>
      <c r="AM215" s="6"/>
      <c r="AN215" s="6"/>
      <c r="AO215" s="6"/>
      <c r="AP215" s="6"/>
      <c r="AQ215" s="6"/>
      <c r="AR215" s="6"/>
      <c r="AS215" s="6"/>
      <c r="AT215" s="6"/>
      <c r="AU215" s="6"/>
      <c r="AV215" s="6"/>
      <c r="AW215" s="6"/>
      <c r="AX215" s="6"/>
      <c r="AY215" s="6"/>
      <c r="AZ215" s="6"/>
      <c r="BA215" s="6"/>
      <c r="BB215" s="6"/>
      <c r="BC215" s="6"/>
      <c r="BD215" s="6"/>
      <c r="BE215" s="6"/>
      <c r="BF215" s="6"/>
      <c r="BG215" s="6"/>
      <c r="BH215" s="6"/>
      <c r="BI215" s="6"/>
      <c r="BJ215" s="6"/>
      <c r="BK215" s="7"/>
      <c r="BL215" s="48"/>
      <c r="BM215" s="48"/>
      <c r="BN215" s="48"/>
    </row>
    <row r="216" spans="4:66"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  <c r="AC216" s="6"/>
      <c r="AD216" s="7"/>
      <c r="AE216" s="48"/>
      <c r="AF216" s="48"/>
      <c r="AG216" s="48"/>
      <c r="AK216" s="6"/>
      <c r="AL216" s="6"/>
      <c r="AM216" s="6"/>
      <c r="AN216" s="6"/>
      <c r="AO216" s="6"/>
      <c r="AP216" s="6"/>
      <c r="AQ216" s="6"/>
      <c r="AR216" s="6"/>
      <c r="AS216" s="6"/>
      <c r="AT216" s="6"/>
      <c r="AU216" s="6"/>
      <c r="AV216" s="6"/>
      <c r="AW216" s="6"/>
      <c r="AX216" s="6"/>
      <c r="AY216" s="6"/>
      <c r="AZ216" s="6"/>
      <c r="BA216" s="6"/>
      <c r="BB216" s="6"/>
      <c r="BC216" s="6"/>
      <c r="BD216" s="6"/>
      <c r="BE216" s="6"/>
      <c r="BF216" s="6"/>
      <c r="BG216" s="6"/>
      <c r="BH216" s="6"/>
      <c r="BI216" s="6"/>
      <c r="BJ216" s="6"/>
      <c r="BK216" s="7"/>
      <c r="BL216" s="48"/>
      <c r="BM216" s="48"/>
      <c r="BN216" s="48"/>
    </row>
    <row r="217" spans="4:66"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  <c r="AC217" s="6"/>
      <c r="AD217" s="7"/>
      <c r="AE217" s="48"/>
      <c r="AF217" s="48"/>
      <c r="AG217" s="48"/>
      <c r="AK217" s="6"/>
      <c r="AL217" s="6"/>
      <c r="AM217" s="6"/>
      <c r="AN217" s="6"/>
      <c r="AO217" s="6"/>
      <c r="AP217" s="6"/>
      <c r="AQ217" s="6"/>
      <c r="AR217" s="6"/>
      <c r="AS217" s="6"/>
      <c r="AT217" s="6"/>
      <c r="AU217" s="6"/>
      <c r="AV217" s="6"/>
      <c r="AW217" s="6"/>
      <c r="AX217" s="6"/>
      <c r="AY217" s="6"/>
      <c r="AZ217" s="6"/>
      <c r="BA217" s="6"/>
      <c r="BB217" s="6"/>
      <c r="BC217" s="6"/>
      <c r="BD217" s="6"/>
      <c r="BE217" s="6"/>
      <c r="BF217" s="6"/>
      <c r="BG217" s="6"/>
      <c r="BH217" s="6"/>
      <c r="BI217" s="6"/>
      <c r="BJ217" s="6"/>
      <c r="BK217" s="7"/>
      <c r="BL217" s="48"/>
      <c r="BM217" s="48"/>
      <c r="BN217" s="48"/>
    </row>
    <row r="218" spans="4:66"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  <c r="AC218" s="6"/>
      <c r="AD218" s="7"/>
      <c r="AE218" s="48"/>
      <c r="AF218" s="48"/>
      <c r="AG218" s="48"/>
      <c r="AK218" s="6"/>
      <c r="AL218" s="6"/>
      <c r="AM218" s="6"/>
      <c r="AN218" s="6"/>
      <c r="AO218" s="6"/>
      <c r="AP218" s="6"/>
      <c r="AQ218" s="6"/>
      <c r="AR218" s="6"/>
      <c r="AS218" s="6"/>
      <c r="AT218" s="6"/>
      <c r="AU218" s="6"/>
      <c r="AV218" s="6"/>
      <c r="AW218" s="6"/>
      <c r="AX218" s="6"/>
      <c r="AY218" s="6"/>
      <c r="AZ218" s="6"/>
      <c r="BA218" s="6"/>
      <c r="BB218" s="6"/>
      <c r="BC218" s="6"/>
      <c r="BD218" s="6"/>
      <c r="BE218" s="6"/>
      <c r="BF218" s="6"/>
      <c r="BG218" s="6"/>
      <c r="BH218" s="6"/>
      <c r="BI218" s="6"/>
      <c r="BJ218" s="6"/>
      <c r="BK218" s="7"/>
      <c r="BL218" s="48"/>
      <c r="BM218" s="48"/>
      <c r="BN218" s="48"/>
    </row>
    <row r="219" spans="4:66"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  <c r="AC219" s="6"/>
      <c r="AD219" s="7"/>
      <c r="AE219" s="48"/>
      <c r="AF219" s="48"/>
      <c r="AG219" s="48"/>
      <c r="AK219" s="6"/>
      <c r="AL219" s="6"/>
      <c r="AM219" s="6"/>
      <c r="AN219" s="6"/>
      <c r="AO219" s="6"/>
      <c r="AP219" s="6"/>
      <c r="AQ219" s="6"/>
      <c r="AR219" s="6"/>
      <c r="AS219" s="6"/>
      <c r="AT219" s="6"/>
      <c r="AU219" s="6"/>
      <c r="AV219" s="6"/>
      <c r="AW219" s="6"/>
      <c r="AX219" s="6"/>
      <c r="AY219" s="6"/>
      <c r="AZ219" s="6"/>
      <c r="BA219" s="6"/>
      <c r="BB219" s="6"/>
      <c r="BC219" s="6"/>
      <c r="BD219" s="6"/>
      <c r="BE219" s="6"/>
      <c r="BF219" s="6"/>
      <c r="BG219" s="6"/>
      <c r="BH219" s="6"/>
      <c r="BI219" s="6"/>
      <c r="BJ219" s="6"/>
      <c r="BK219" s="7"/>
      <c r="BL219" s="48"/>
      <c r="BM219" s="48"/>
      <c r="BN219" s="48"/>
    </row>
    <row r="220" spans="4:66"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  <c r="AC220" s="6"/>
      <c r="AD220" s="7"/>
      <c r="AE220" s="48"/>
      <c r="AF220" s="48"/>
      <c r="AG220" s="48"/>
      <c r="AK220" s="6"/>
      <c r="AL220" s="6"/>
      <c r="AM220" s="6"/>
      <c r="AN220" s="6"/>
      <c r="AO220" s="6"/>
      <c r="AP220" s="6"/>
      <c r="AQ220" s="6"/>
      <c r="AR220" s="6"/>
      <c r="AS220" s="6"/>
      <c r="AT220" s="6"/>
      <c r="AU220" s="6"/>
      <c r="AV220" s="6"/>
      <c r="AW220" s="6"/>
      <c r="AX220" s="6"/>
      <c r="AY220" s="6"/>
      <c r="AZ220" s="6"/>
      <c r="BA220" s="6"/>
      <c r="BB220" s="6"/>
      <c r="BC220" s="6"/>
      <c r="BD220" s="6"/>
      <c r="BE220" s="6"/>
      <c r="BF220" s="6"/>
      <c r="BG220" s="6"/>
      <c r="BH220" s="6"/>
      <c r="BI220" s="6"/>
      <c r="BJ220" s="6"/>
      <c r="BK220" s="7"/>
      <c r="BL220" s="48"/>
      <c r="BM220" s="48"/>
      <c r="BN220" s="48"/>
    </row>
    <row r="221" spans="4:66"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  <c r="AA221" s="6"/>
      <c r="AB221" s="6"/>
      <c r="AC221" s="6"/>
      <c r="AD221" s="7"/>
      <c r="AE221" s="48"/>
      <c r="AF221" s="48"/>
      <c r="AG221" s="48"/>
      <c r="AK221" s="6"/>
      <c r="AL221" s="6"/>
      <c r="AM221" s="6"/>
      <c r="AN221" s="6"/>
      <c r="AO221" s="6"/>
      <c r="AP221" s="6"/>
      <c r="AQ221" s="6"/>
      <c r="AR221" s="6"/>
      <c r="AS221" s="6"/>
      <c r="AT221" s="6"/>
      <c r="AU221" s="6"/>
      <c r="AV221" s="6"/>
      <c r="AW221" s="6"/>
      <c r="AX221" s="6"/>
      <c r="AY221" s="6"/>
      <c r="AZ221" s="6"/>
      <c r="BA221" s="6"/>
      <c r="BB221" s="6"/>
      <c r="BC221" s="6"/>
      <c r="BD221" s="6"/>
      <c r="BE221" s="6"/>
      <c r="BF221" s="6"/>
      <c r="BG221" s="6"/>
      <c r="BH221" s="6"/>
      <c r="BI221" s="6"/>
      <c r="BJ221" s="6"/>
      <c r="BK221" s="7"/>
      <c r="BL221" s="48"/>
      <c r="BM221" s="48"/>
      <c r="BN221" s="48"/>
    </row>
    <row r="222" spans="4:66"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  <c r="AC222" s="6"/>
      <c r="AD222" s="7"/>
      <c r="AE222" s="48"/>
      <c r="AF222" s="48"/>
      <c r="AG222" s="48"/>
      <c r="AK222" s="6"/>
      <c r="AL222" s="6"/>
      <c r="AM222" s="6"/>
      <c r="AN222" s="6"/>
      <c r="AO222" s="6"/>
      <c r="AP222" s="6"/>
      <c r="AQ222" s="6"/>
      <c r="AR222" s="6"/>
      <c r="AS222" s="6"/>
      <c r="AT222" s="6"/>
      <c r="AU222" s="6"/>
      <c r="AV222" s="6"/>
      <c r="AW222" s="6"/>
      <c r="AX222" s="6"/>
      <c r="AY222" s="6"/>
      <c r="AZ222" s="6"/>
      <c r="BA222" s="6"/>
      <c r="BB222" s="6"/>
      <c r="BC222" s="6"/>
      <c r="BD222" s="6"/>
      <c r="BE222" s="6"/>
      <c r="BF222" s="6"/>
      <c r="BG222" s="6"/>
      <c r="BH222" s="6"/>
      <c r="BI222" s="6"/>
      <c r="BJ222" s="6"/>
      <c r="BK222" s="7"/>
      <c r="BL222" s="48"/>
      <c r="BM222" s="48"/>
      <c r="BN222" s="48"/>
    </row>
    <row r="223" spans="4:66"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/>
      <c r="AC223" s="6"/>
      <c r="AD223" s="7"/>
      <c r="AE223" s="48"/>
      <c r="AF223" s="48"/>
      <c r="AG223" s="48"/>
      <c r="AK223" s="6"/>
      <c r="AL223" s="6"/>
      <c r="AM223" s="6"/>
      <c r="AN223" s="6"/>
      <c r="AO223" s="6"/>
      <c r="AP223" s="6"/>
      <c r="AQ223" s="6"/>
      <c r="AR223" s="6"/>
      <c r="AS223" s="6"/>
      <c r="AT223" s="6"/>
      <c r="AU223" s="6"/>
      <c r="AV223" s="6"/>
      <c r="AW223" s="6"/>
      <c r="AX223" s="6"/>
      <c r="AY223" s="6"/>
      <c r="AZ223" s="6"/>
      <c r="BA223" s="6"/>
      <c r="BB223" s="6"/>
      <c r="BC223" s="6"/>
      <c r="BD223" s="6"/>
      <c r="BE223" s="6"/>
      <c r="BF223" s="6"/>
      <c r="BG223" s="6"/>
      <c r="BH223" s="6"/>
      <c r="BI223" s="6"/>
      <c r="BJ223" s="6"/>
      <c r="BK223" s="7"/>
      <c r="BL223" s="48"/>
      <c r="BM223" s="48"/>
      <c r="BN223" s="48"/>
    </row>
    <row r="224" spans="4:66"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  <c r="AA224" s="6"/>
      <c r="AB224" s="6"/>
      <c r="AC224" s="6"/>
      <c r="AD224" s="7"/>
      <c r="AE224" s="48"/>
      <c r="AF224" s="48"/>
      <c r="AG224" s="48"/>
      <c r="AK224" s="6"/>
      <c r="AL224" s="6"/>
      <c r="AM224" s="6"/>
      <c r="AN224" s="6"/>
      <c r="AO224" s="6"/>
      <c r="AP224" s="6"/>
      <c r="AQ224" s="6"/>
      <c r="AR224" s="6"/>
      <c r="AS224" s="6"/>
      <c r="AT224" s="6"/>
      <c r="AU224" s="6"/>
      <c r="AV224" s="6"/>
      <c r="AW224" s="6"/>
      <c r="AX224" s="6"/>
      <c r="AY224" s="6"/>
      <c r="AZ224" s="6"/>
      <c r="BA224" s="6"/>
      <c r="BB224" s="6"/>
      <c r="BC224" s="6"/>
      <c r="BD224" s="6"/>
      <c r="BE224" s="6"/>
      <c r="BF224" s="6"/>
      <c r="BG224" s="6"/>
      <c r="BH224" s="6"/>
      <c r="BI224" s="6"/>
      <c r="BJ224" s="6"/>
      <c r="BK224" s="7"/>
      <c r="BL224" s="48"/>
      <c r="BM224" s="48"/>
      <c r="BN224" s="48"/>
    </row>
    <row r="225" spans="4:66"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  <c r="AC225" s="6"/>
      <c r="AD225" s="7"/>
      <c r="AE225" s="48"/>
      <c r="AF225" s="48"/>
      <c r="AG225" s="48"/>
      <c r="AK225" s="6"/>
      <c r="AL225" s="6"/>
      <c r="AM225" s="6"/>
      <c r="AN225" s="6"/>
      <c r="AO225" s="6"/>
      <c r="AP225" s="6"/>
      <c r="AQ225" s="6"/>
      <c r="AR225" s="6"/>
      <c r="AS225" s="6"/>
      <c r="AT225" s="6"/>
      <c r="AU225" s="6"/>
      <c r="AV225" s="6"/>
      <c r="AW225" s="6"/>
      <c r="AX225" s="6"/>
      <c r="AY225" s="6"/>
      <c r="AZ225" s="6"/>
      <c r="BA225" s="6"/>
      <c r="BB225" s="6"/>
      <c r="BC225" s="6"/>
      <c r="BD225" s="6"/>
      <c r="BE225" s="6"/>
      <c r="BF225" s="6"/>
      <c r="BG225" s="6"/>
      <c r="BH225" s="6"/>
      <c r="BI225" s="6"/>
      <c r="BJ225" s="6"/>
      <c r="BK225" s="7"/>
      <c r="BL225" s="48"/>
      <c r="BM225" s="48"/>
      <c r="BN225" s="48"/>
    </row>
    <row r="226" spans="4:66"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  <c r="AC226" s="6"/>
      <c r="AD226" s="7"/>
      <c r="AE226" s="48"/>
      <c r="AF226" s="48"/>
      <c r="AG226" s="48"/>
      <c r="AK226" s="6"/>
      <c r="AL226" s="6"/>
      <c r="AM226" s="6"/>
      <c r="AN226" s="6"/>
      <c r="AO226" s="6"/>
      <c r="AP226" s="6"/>
      <c r="AQ226" s="6"/>
      <c r="AR226" s="6"/>
      <c r="AS226" s="6"/>
      <c r="AT226" s="6"/>
      <c r="AU226" s="6"/>
      <c r="AV226" s="6"/>
      <c r="AW226" s="6"/>
      <c r="AX226" s="6"/>
      <c r="AY226" s="6"/>
      <c r="AZ226" s="6"/>
      <c r="BA226" s="6"/>
      <c r="BB226" s="6"/>
      <c r="BC226" s="6"/>
      <c r="BD226" s="6"/>
      <c r="BE226" s="6"/>
      <c r="BF226" s="6"/>
      <c r="BG226" s="6"/>
      <c r="BH226" s="6"/>
      <c r="BI226" s="6"/>
      <c r="BJ226" s="6"/>
      <c r="BK226" s="7"/>
      <c r="BL226" s="48"/>
      <c r="BM226" s="48"/>
      <c r="BN226" s="48"/>
    </row>
    <row r="227" spans="4:66"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  <c r="AA227" s="6"/>
      <c r="AB227" s="6"/>
      <c r="AC227" s="6"/>
      <c r="AD227" s="7"/>
      <c r="AE227" s="48"/>
      <c r="AF227" s="48"/>
      <c r="AG227" s="48"/>
      <c r="AK227" s="6"/>
      <c r="AL227" s="6"/>
      <c r="AM227" s="6"/>
      <c r="AN227" s="6"/>
      <c r="AO227" s="6"/>
      <c r="AP227" s="6"/>
      <c r="AQ227" s="6"/>
      <c r="AR227" s="6"/>
      <c r="AS227" s="6"/>
      <c r="AT227" s="6"/>
      <c r="AU227" s="6"/>
      <c r="AV227" s="6"/>
      <c r="AW227" s="6"/>
      <c r="AX227" s="6"/>
      <c r="AY227" s="6"/>
      <c r="AZ227" s="6"/>
      <c r="BA227" s="6"/>
      <c r="BB227" s="6"/>
      <c r="BC227" s="6"/>
      <c r="BD227" s="6"/>
      <c r="BE227" s="6"/>
      <c r="BF227" s="6"/>
      <c r="BG227" s="6"/>
      <c r="BH227" s="6"/>
      <c r="BI227" s="6"/>
      <c r="BJ227" s="6"/>
      <c r="BK227" s="7"/>
      <c r="BL227" s="48"/>
      <c r="BM227" s="48"/>
      <c r="BN227" s="48"/>
    </row>
    <row r="228" spans="4:66"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  <c r="AC228" s="6"/>
      <c r="AD228" s="7"/>
      <c r="AE228" s="48"/>
      <c r="AF228" s="48"/>
      <c r="AG228" s="48"/>
      <c r="AK228" s="6"/>
      <c r="AL228" s="6"/>
      <c r="AM228" s="6"/>
      <c r="AN228" s="6"/>
      <c r="AO228" s="6"/>
      <c r="AP228" s="6"/>
      <c r="AQ228" s="6"/>
      <c r="AR228" s="6"/>
      <c r="AS228" s="6"/>
      <c r="AT228" s="6"/>
      <c r="AU228" s="6"/>
      <c r="AV228" s="6"/>
      <c r="AW228" s="6"/>
      <c r="AX228" s="6"/>
      <c r="AY228" s="6"/>
      <c r="AZ228" s="6"/>
      <c r="BA228" s="6"/>
      <c r="BB228" s="6"/>
      <c r="BC228" s="6"/>
      <c r="BD228" s="6"/>
      <c r="BE228" s="6"/>
      <c r="BF228" s="6"/>
      <c r="BG228" s="6"/>
      <c r="BH228" s="6"/>
      <c r="BI228" s="6"/>
      <c r="BJ228" s="6"/>
      <c r="BK228" s="7"/>
      <c r="BL228" s="48"/>
      <c r="BM228" s="48"/>
      <c r="BN228" s="48"/>
    </row>
    <row r="229" spans="4:66"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  <c r="AA229" s="6"/>
      <c r="AB229" s="6"/>
      <c r="AC229" s="6"/>
      <c r="AD229" s="7"/>
      <c r="AE229" s="48"/>
      <c r="AF229" s="48"/>
      <c r="AG229" s="48"/>
      <c r="AK229" s="6"/>
      <c r="AL229" s="6"/>
      <c r="AM229" s="6"/>
      <c r="AN229" s="6"/>
      <c r="AO229" s="6"/>
      <c r="AP229" s="6"/>
      <c r="AQ229" s="6"/>
      <c r="AR229" s="6"/>
      <c r="AS229" s="6"/>
      <c r="AT229" s="6"/>
      <c r="AU229" s="6"/>
      <c r="AV229" s="6"/>
      <c r="AW229" s="6"/>
      <c r="AX229" s="6"/>
      <c r="AY229" s="6"/>
      <c r="AZ229" s="6"/>
      <c r="BA229" s="6"/>
      <c r="BB229" s="6"/>
      <c r="BC229" s="6"/>
      <c r="BD229" s="6"/>
      <c r="BE229" s="6"/>
      <c r="BF229" s="6"/>
      <c r="BG229" s="6"/>
      <c r="BH229" s="6"/>
      <c r="BI229" s="6"/>
      <c r="BJ229" s="6"/>
      <c r="BK229" s="7"/>
      <c r="BL229" s="48"/>
      <c r="BM229" s="48"/>
      <c r="BN229" s="48"/>
    </row>
    <row r="230" spans="4:66"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  <c r="AA230" s="6"/>
      <c r="AB230" s="6"/>
      <c r="AC230" s="6"/>
      <c r="AD230" s="7"/>
      <c r="AE230" s="48"/>
      <c r="AF230" s="48"/>
      <c r="AG230" s="48"/>
      <c r="AK230" s="6"/>
      <c r="AL230" s="6"/>
      <c r="AM230" s="6"/>
      <c r="AN230" s="6"/>
      <c r="AO230" s="6"/>
      <c r="AP230" s="6"/>
      <c r="AQ230" s="6"/>
      <c r="AR230" s="6"/>
      <c r="AS230" s="6"/>
      <c r="AT230" s="6"/>
      <c r="AU230" s="6"/>
      <c r="AV230" s="6"/>
      <c r="AW230" s="6"/>
      <c r="AX230" s="6"/>
      <c r="AY230" s="6"/>
      <c r="AZ230" s="6"/>
      <c r="BA230" s="6"/>
      <c r="BB230" s="6"/>
      <c r="BC230" s="6"/>
      <c r="BD230" s="6"/>
      <c r="BE230" s="6"/>
      <c r="BF230" s="6"/>
      <c r="BG230" s="6"/>
      <c r="BH230" s="6"/>
      <c r="BI230" s="6"/>
      <c r="BJ230" s="6"/>
      <c r="BK230" s="7"/>
      <c r="BL230" s="48"/>
      <c r="BM230" s="48"/>
      <c r="BN230" s="48"/>
    </row>
    <row r="231" spans="4:66"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  <c r="AA231" s="6"/>
      <c r="AB231" s="6"/>
      <c r="AC231" s="6"/>
      <c r="AD231" s="7"/>
      <c r="AE231" s="48"/>
      <c r="AF231" s="48"/>
      <c r="AG231" s="48"/>
      <c r="AK231" s="6"/>
      <c r="AL231" s="6"/>
      <c r="AM231" s="6"/>
      <c r="AN231" s="6"/>
      <c r="AO231" s="6"/>
      <c r="AP231" s="6"/>
      <c r="AQ231" s="6"/>
      <c r="AR231" s="6"/>
      <c r="AS231" s="6"/>
      <c r="AT231" s="6"/>
      <c r="AU231" s="6"/>
      <c r="AV231" s="6"/>
      <c r="AW231" s="6"/>
      <c r="AX231" s="6"/>
      <c r="AY231" s="6"/>
      <c r="AZ231" s="6"/>
      <c r="BA231" s="6"/>
      <c r="BB231" s="6"/>
      <c r="BC231" s="6"/>
      <c r="BD231" s="6"/>
      <c r="BE231" s="6"/>
      <c r="BF231" s="6"/>
      <c r="BG231" s="6"/>
      <c r="BH231" s="6"/>
      <c r="BI231" s="6"/>
      <c r="BJ231" s="6"/>
      <c r="BK231" s="7"/>
      <c r="BL231" s="48"/>
      <c r="BM231" s="48"/>
      <c r="BN231" s="48"/>
    </row>
    <row r="232" spans="4:66"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  <c r="AA232" s="6"/>
      <c r="AB232" s="6"/>
      <c r="AC232" s="6"/>
      <c r="AD232" s="7"/>
      <c r="AE232" s="48"/>
      <c r="AF232" s="48"/>
      <c r="AG232" s="48"/>
      <c r="AK232" s="6"/>
      <c r="AL232" s="6"/>
      <c r="AM232" s="6"/>
      <c r="AN232" s="6"/>
      <c r="AO232" s="6"/>
      <c r="AP232" s="6"/>
      <c r="AQ232" s="6"/>
      <c r="AR232" s="6"/>
      <c r="AS232" s="6"/>
      <c r="AT232" s="6"/>
      <c r="AU232" s="6"/>
      <c r="AV232" s="6"/>
      <c r="AW232" s="6"/>
      <c r="AX232" s="6"/>
      <c r="AY232" s="6"/>
      <c r="AZ232" s="6"/>
      <c r="BA232" s="6"/>
      <c r="BB232" s="6"/>
      <c r="BC232" s="6"/>
      <c r="BD232" s="6"/>
      <c r="BE232" s="6"/>
      <c r="BF232" s="6"/>
      <c r="BG232" s="6"/>
      <c r="BH232" s="6"/>
      <c r="BI232" s="6"/>
      <c r="BJ232" s="6"/>
      <c r="BK232" s="7"/>
      <c r="BL232" s="48"/>
      <c r="BM232" s="48"/>
      <c r="BN232" s="48"/>
    </row>
    <row r="233" spans="4:66"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  <c r="AA233" s="6"/>
      <c r="AB233" s="6"/>
      <c r="AC233" s="6"/>
      <c r="AD233" s="7"/>
      <c r="AE233" s="48"/>
      <c r="AF233" s="48"/>
      <c r="AG233" s="48"/>
      <c r="AK233" s="6"/>
      <c r="AL233" s="6"/>
      <c r="AM233" s="6"/>
      <c r="AN233" s="6"/>
      <c r="AO233" s="6"/>
      <c r="AP233" s="6"/>
      <c r="AQ233" s="6"/>
      <c r="AR233" s="6"/>
      <c r="AS233" s="6"/>
      <c r="AT233" s="6"/>
      <c r="AU233" s="6"/>
      <c r="AV233" s="6"/>
      <c r="AW233" s="6"/>
      <c r="AX233" s="6"/>
      <c r="AY233" s="6"/>
      <c r="AZ233" s="6"/>
      <c r="BA233" s="6"/>
      <c r="BB233" s="6"/>
      <c r="BC233" s="6"/>
      <c r="BD233" s="6"/>
      <c r="BE233" s="6"/>
      <c r="BF233" s="6"/>
      <c r="BG233" s="6"/>
      <c r="BH233" s="6"/>
      <c r="BI233" s="6"/>
      <c r="BJ233" s="6"/>
      <c r="BK233" s="7"/>
      <c r="BL233" s="48"/>
      <c r="BM233" s="48"/>
      <c r="BN233" s="48"/>
    </row>
    <row r="234" spans="4:66"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  <c r="AA234" s="6"/>
      <c r="AB234" s="6"/>
      <c r="AC234" s="6"/>
      <c r="AD234" s="7"/>
      <c r="AE234" s="48"/>
      <c r="AF234" s="48"/>
      <c r="AG234" s="48"/>
      <c r="AK234" s="6"/>
      <c r="AL234" s="6"/>
      <c r="AM234" s="6"/>
      <c r="AN234" s="6"/>
      <c r="AO234" s="6"/>
      <c r="AP234" s="6"/>
      <c r="AQ234" s="6"/>
      <c r="AR234" s="6"/>
      <c r="AS234" s="6"/>
      <c r="AT234" s="6"/>
      <c r="AU234" s="6"/>
      <c r="AV234" s="6"/>
      <c r="AW234" s="6"/>
      <c r="AX234" s="6"/>
      <c r="AY234" s="6"/>
      <c r="AZ234" s="6"/>
      <c r="BA234" s="6"/>
      <c r="BB234" s="6"/>
      <c r="BC234" s="6"/>
      <c r="BD234" s="6"/>
      <c r="BE234" s="6"/>
      <c r="BF234" s="6"/>
      <c r="BG234" s="6"/>
      <c r="BH234" s="6"/>
      <c r="BI234" s="6"/>
      <c r="BJ234" s="6"/>
      <c r="BK234" s="7"/>
      <c r="BL234" s="48"/>
      <c r="BM234" s="48"/>
      <c r="BN234" s="48"/>
    </row>
    <row r="235" spans="4:66"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  <c r="AA235" s="6"/>
      <c r="AB235" s="6"/>
      <c r="AC235" s="6"/>
      <c r="AD235" s="7"/>
      <c r="AE235" s="48"/>
      <c r="AF235" s="48"/>
      <c r="AG235" s="48"/>
      <c r="AK235" s="6"/>
      <c r="AL235" s="6"/>
      <c r="AM235" s="6"/>
      <c r="AN235" s="6"/>
      <c r="AO235" s="6"/>
      <c r="AP235" s="6"/>
      <c r="AQ235" s="6"/>
      <c r="AR235" s="6"/>
      <c r="AS235" s="6"/>
      <c r="AT235" s="6"/>
      <c r="AU235" s="6"/>
      <c r="AV235" s="6"/>
      <c r="AW235" s="6"/>
      <c r="AX235" s="6"/>
      <c r="AY235" s="6"/>
      <c r="AZ235" s="6"/>
      <c r="BA235" s="6"/>
      <c r="BB235" s="6"/>
      <c r="BC235" s="6"/>
      <c r="BD235" s="6"/>
      <c r="BE235" s="6"/>
      <c r="BF235" s="6"/>
      <c r="BG235" s="6"/>
      <c r="BH235" s="6"/>
      <c r="BI235" s="6"/>
      <c r="BJ235" s="6"/>
      <c r="BK235" s="7"/>
      <c r="BL235" s="48"/>
      <c r="BM235" s="48"/>
      <c r="BN235" s="48"/>
    </row>
    <row r="236" spans="4:66"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  <c r="AA236" s="6"/>
      <c r="AB236" s="6"/>
      <c r="AC236" s="6"/>
      <c r="AD236" s="7"/>
      <c r="AE236" s="48"/>
      <c r="AF236" s="48"/>
      <c r="AG236" s="48"/>
      <c r="AK236" s="6"/>
      <c r="AL236" s="6"/>
      <c r="AM236" s="6"/>
      <c r="AN236" s="6"/>
      <c r="AO236" s="6"/>
      <c r="AP236" s="6"/>
      <c r="AQ236" s="6"/>
      <c r="AR236" s="6"/>
      <c r="AS236" s="6"/>
      <c r="AT236" s="6"/>
      <c r="AU236" s="6"/>
      <c r="AV236" s="6"/>
      <c r="AW236" s="6"/>
      <c r="AX236" s="6"/>
      <c r="AY236" s="6"/>
      <c r="AZ236" s="6"/>
      <c r="BA236" s="6"/>
      <c r="BB236" s="6"/>
      <c r="BC236" s="6"/>
      <c r="BD236" s="6"/>
      <c r="BE236" s="6"/>
      <c r="BF236" s="6"/>
      <c r="BG236" s="6"/>
      <c r="BH236" s="6"/>
      <c r="BI236" s="6"/>
      <c r="BJ236" s="6"/>
      <c r="BK236" s="7"/>
      <c r="BL236" s="48"/>
      <c r="BM236" s="48"/>
      <c r="BN236" s="48"/>
    </row>
    <row r="237" spans="4:66"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  <c r="AA237" s="6"/>
      <c r="AB237" s="6"/>
      <c r="AC237" s="6"/>
      <c r="AD237" s="7"/>
      <c r="AE237" s="48"/>
      <c r="AF237" s="48"/>
      <c r="AG237" s="48"/>
      <c r="AK237" s="6"/>
      <c r="AL237" s="6"/>
      <c r="AM237" s="6"/>
      <c r="AN237" s="6"/>
      <c r="AO237" s="6"/>
      <c r="AP237" s="6"/>
      <c r="AQ237" s="6"/>
      <c r="AR237" s="6"/>
      <c r="AS237" s="6"/>
      <c r="AT237" s="6"/>
      <c r="AU237" s="6"/>
      <c r="AV237" s="6"/>
      <c r="AW237" s="6"/>
      <c r="AX237" s="6"/>
      <c r="AY237" s="6"/>
      <c r="AZ237" s="6"/>
      <c r="BA237" s="6"/>
      <c r="BB237" s="6"/>
      <c r="BC237" s="6"/>
      <c r="BD237" s="6"/>
      <c r="BE237" s="6"/>
      <c r="BF237" s="6"/>
      <c r="BG237" s="6"/>
      <c r="BH237" s="6"/>
      <c r="BI237" s="6"/>
      <c r="BJ237" s="6"/>
      <c r="BK237" s="7"/>
      <c r="BL237" s="48"/>
      <c r="BM237" s="48"/>
      <c r="BN237" s="48"/>
    </row>
    <row r="238" spans="4:66"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  <c r="AA238" s="6"/>
      <c r="AB238" s="6"/>
      <c r="AC238" s="6"/>
      <c r="AD238" s="7"/>
      <c r="AE238" s="48"/>
      <c r="AF238" s="48"/>
      <c r="AG238" s="48"/>
      <c r="AK238" s="6"/>
      <c r="AL238" s="6"/>
      <c r="AM238" s="6"/>
      <c r="AN238" s="6"/>
      <c r="AO238" s="6"/>
      <c r="AP238" s="6"/>
      <c r="AQ238" s="6"/>
      <c r="AR238" s="6"/>
      <c r="AS238" s="6"/>
      <c r="AT238" s="6"/>
      <c r="AU238" s="6"/>
      <c r="AV238" s="6"/>
      <c r="AW238" s="6"/>
      <c r="AX238" s="6"/>
      <c r="AY238" s="6"/>
      <c r="AZ238" s="6"/>
      <c r="BA238" s="6"/>
      <c r="BB238" s="6"/>
      <c r="BC238" s="6"/>
      <c r="BD238" s="6"/>
      <c r="BE238" s="6"/>
      <c r="BF238" s="6"/>
      <c r="BG238" s="6"/>
      <c r="BH238" s="6"/>
      <c r="BI238" s="6"/>
      <c r="BJ238" s="6"/>
      <c r="BK238" s="7"/>
      <c r="BL238" s="48"/>
      <c r="BM238" s="48"/>
      <c r="BN238" s="48"/>
    </row>
    <row r="239" spans="4:66"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  <c r="AA239" s="6"/>
      <c r="AB239" s="6"/>
      <c r="AC239" s="6"/>
      <c r="AD239" s="7"/>
      <c r="AE239" s="48"/>
      <c r="AF239" s="48"/>
      <c r="AG239" s="48"/>
      <c r="AK239" s="6"/>
      <c r="AL239" s="6"/>
      <c r="AM239" s="6"/>
      <c r="AN239" s="6"/>
      <c r="AO239" s="6"/>
      <c r="AP239" s="6"/>
      <c r="AQ239" s="6"/>
      <c r="AR239" s="6"/>
      <c r="AS239" s="6"/>
      <c r="AT239" s="6"/>
      <c r="AU239" s="6"/>
      <c r="AV239" s="6"/>
      <c r="AW239" s="6"/>
      <c r="AX239" s="6"/>
      <c r="AY239" s="6"/>
      <c r="AZ239" s="6"/>
      <c r="BA239" s="6"/>
      <c r="BB239" s="6"/>
      <c r="BC239" s="6"/>
      <c r="BD239" s="6"/>
      <c r="BE239" s="6"/>
      <c r="BF239" s="6"/>
      <c r="BG239" s="6"/>
      <c r="BH239" s="6"/>
      <c r="BI239" s="6"/>
      <c r="BJ239" s="6"/>
      <c r="BK239" s="7"/>
      <c r="BL239" s="48"/>
      <c r="BM239" s="48"/>
      <c r="BN239" s="48"/>
    </row>
    <row r="240" spans="4:66"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  <c r="AA240" s="6"/>
      <c r="AB240" s="6"/>
      <c r="AC240" s="6"/>
      <c r="AD240" s="7"/>
      <c r="AE240" s="48"/>
      <c r="AF240" s="48"/>
      <c r="AG240" s="48"/>
      <c r="AK240" s="6"/>
      <c r="AL240" s="6"/>
      <c r="AM240" s="6"/>
      <c r="AN240" s="6"/>
      <c r="AO240" s="6"/>
      <c r="AP240" s="6"/>
      <c r="AQ240" s="6"/>
      <c r="AR240" s="6"/>
      <c r="AS240" s="6"/>
      <c r="AT240" s="6"/>
      <c r="AU240" s="6"/>
      <c r="AV240" s="6"/>
      <c r="AW240" s="6"/>
      <c r="AX240" s="6"/>
      <c r="AY240" s="6"/>
      <c r="AZ240" s="6"/>
      <c r="BA240" s="6"/>
      <c r="BB240" s="6"/>
      <c r="BC240" s="6"/>
      <c r="BD240" s="6"/>
      <c r="BE240" s="6"/>
      <c r="BF240" s="6"/>
      <c r="BG240" s="6"/>
      <c r="BH240" s="6"/>
      <c r="BI240" s="6"/>
      <c r="BJ240" s="6"/>
      <c r="BK240" s="7"/>
      <c r="BL240" s="48"/>
      <c r="BM240" s="48"/>
      <c r="BN240" s="48"/>
    </row>
    <row r="241" spans="4:66"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  <c r="AA241" s="6"/>
      <c r="AB241" s="6"/>
      <c r="AC241" s="6"/>
      <c r="AD241" s="7"/>
      <c r="AE241" s="48"/>
      <c r="AF241" s="48"/>
      <c r="AG241" s="48"/>
      <c r="AK241" s="6"/>
      <c r="AL241" s="6"/>
      <c r="AM241" s="6"/>
      <c r="AN241" s="6"/>
      <c r="AO241" s="6"/>
      <c r="AP241" s="6"/>
      <c r="AQ241" s="6"/>
      <c r="AR241" s="6"/>
      <c r="AS241" s="6"/>
      <c r="AT241" s="6"/>
      <c r="AU241" s="6"/>
      <c r="AV241" s="6"/>
      <c r="AW241" s="6"/>
      <c r="AX241" s="6"/>
      <c r="AY241" s="6"/>
      <c r="AZ241" s="6"/>
      <c r="BA241" s="6"/>
      <c r="BB241" s="6"/>
      <c r="BC241" s="6"/>
      <c r="BD241" s="6"/>
      <c r="BE241" s="6"/>
      <c r="BF241" s="6"/>
      <c r="BG241" s="6"/>
      <c r="BH241" s="6"/>
      <c r="BI241" s="6"/>
      <c r="BJ241" s="6"/>
      <c r="BK241" s="7"/>
      <c r="BL241" s="48"/>
      <c r="BM241" s="48"/>
      <c r="BN241" s="48"/>
    </row>
    <row r="242" spans="4:66"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  <c r="AA242" s="6"/>
      <c r="AB242" s="6"/>
      <c r="AC242" s="6"/>
      <c r="AD242" s="7"/>
      <c r="AE242" s="48"/>
      <c r="AF242" s="48"/>
      <c r="AG242" s="48"/>
      <c r="AK242" s="6"/>
      <c r="AL242" s="6"/>
      <c r="AM242" s="6"/>
      <c r="AN242" s="6"/>
      <c r="AO242" s="6"/>
      <c r="AP242" s="6"/>
      <c r="AQ242" s="6"/>
      <c r="AR242" s="6"/>
      <c r="AS242" s="6"/>
      <c r="AT242" s="6"/>
      <c r="AU242" s="6"/>
      <c r="AV242" s="6"/>
      <c r="AW242" s="6"/>
      <c r="AX242" s="6"/>
      <c r="AY242" s="6"/>
      <c r="AZ242" s="6"/>
      <c r="BA242" s="6"/>
      <c r="BB242" s="6"/>
      <c r="BC242" s="6"/>
      <c r="BD242" s="6"/>
      <c r="BE242" s="6"/>
      <c r="BF242" s="6"/>
      <c r="BG242" s="6"/>
      <c r="BH242" s="6"/>
      <c r="BI242" s="6"/>
      <c r="BJ242" s="6"/>
      <c r="BK242" s="7"/>
      <c r="BL242" s="48"/>
      <c r="BM242" s="48"/>
      <c r="BN242" s="48"/>
    </row>
    <row r="243" spans="4:66"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  <c r="AA243" s="6"/>
      <c r="AB243" s="6"/>
      <c r="AC243" s="6"/>
      <c r="AD243" s="7"/>
      <c r="AE243" s="48"/>
      <c r="AF243" s="48"/>
      <c r="AG243" s="48"/>
      <c r="AK243" s="6"/>
      <c r="AL243" s="6"/>
      <c r="AM243" s="6"/>
      <c r="AN243" s="6"/>
      <c r="AO243" s="6"/>
      <c r="AP243" s="6"/>
      <c r="AQ243" s="6"/>
      <c r="AR243" s="6"/>
      <c r="AS243" s="6"/>
      <c r="AT243" s="6"/>
      <c r="AU243" s="6"/>
      <c r="AV243" s="6"/>
      <c r="AW243" s="6"/>
      <c r="AX243" s="6"/>
      <c r="AY243" s="6"/>
      <c r="AZ243" s="6"/>
      <c r="BA243" s="6"/>
      <c r="BB243" s="6"/>
      <c r="BC243" s="6"/>
      <c r="BD243" s="6"/>
      <c r="BE243" s="6"/>
      <c r="BF243" s="6"/>
      <c r="BG243" s="6"/>
      <c r="BH243" s="6"/>
      <c r="BI243" s="6"/>
      <c r="BJ243" s="6"/>
      <c r="BK243" s="7"/>
      <c r="BL243" s="48"/>
      <c r="BM243" s="48"/>
      <c r="BN243" s="48"/>
    </row>
    <row r="244" spans="4:66"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  <c r="AA244" s="6"/>
      <c r="AB244" s="6"/>
      <c r="AC244" s="6"/>
      <c r="AD244" s="7"/>
      <c r="AE244" s="48"/>
      <c r="AF244" s="48"/>
      <c r="AG244" s="48"/>
      <c r="AK244" s="6"/>
      <c r="AL244" s="6"/>
      <c r="AM244" s="6"/>
      <c r="AN244" s="6"/>
      <c r="AO244" s="6"/>
      <c r="AP244" s="6"/>
      <c r="AQ244" s="6"/>
      <c r="AR244" s="6"/>
      <c r="AS244" s="6"/>
      <c r="AT244" s="6"/>
      <c r="AU244" s="6"/>
      <c r="AV244" s="6"/>
      <c r="AW244" s="6"/>
      <c r="AX244" s="6"/>
      <c r="AY244" s="6"/>
      <c r="AZ244" s="6"/>
      <c r="BA244" s="6"/>
      <c r="BB244" s="6"/>
      <c r="BC244" s="6"/>
      <c r="BD244" s="6"/>
      <c r="BE244" s="6"/>
      <c r="BF244" s="6"/>
      <c r="BG244" s="6"/>
      <c r="BH244" s="6"/>
      <c r="BI244" s="6"/>
      <c r="BJ244" s="6"/>
      <c r="BK244" s="7"/>
      <c r="BL244" s="48"/>
      <c r="BM244" s="48"/>
      <c r="BN244" s="48"/>
    </row>
    <row r="245" spans="4:66"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  <c r="AA245" s="6"/>
      <c r="AB245" s="6"/>
      <c r="AC245" s="6"/>
      <c r="AD245" s="7"/>
      <c r="AE245" s="48"/>
      <c r="AF245" s="48"/>
      <c r="AG245" s="48"/>
      <c r="AK245" s="6"/>
      <c r="AL245" s="6"/>
      <c r="AM245" s="6"/>
      <c r="AN245" s="6"/>
      <c r="AO245" s="6"/>
      <c r="AP245" s="6"/>
      <c r="AQ245" s="6"/>
      <c r="AR245" s="6"/>
      <c r="AS245" s="6"/>
      <c r="AT245" s="6"/>
      <c r="AU245" s="6"/>
      <c r="AV245" s="6"/>
      <c r="AW245" s="6"/>
      <c r="AX245" s="6"/>
      <c r="AY245" s="6"/>
      <c r="AZ245" s="6"/>
      <c r="BA245" s="6"/>
      <c r="BB245" s="6"/>
      <c r="BC245" s="6"/>
      <c r="BD245" s="6"/>
      <c r="BE245" s="6"/>
      <c r="BF245" s="6"/>
      <c r="BG245" s="6"/>
      <c r="BH245" s="6"/>
      <c r="BI245" s="6"/>
      <c r="BJ245" s="6"/>
      <c r="BK245" s="7"/>
      <c r="BL245" s="48"/>
      <c r="BM245" s="48"/>
      <c r="BN245" s="48"/>
    </row>
    <row r="246" spans="4:66"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  <c r="AA246" s="6"/>
      <c r="AB246" s="6"/>
      <c r="AC246" s="6"/>
      <c r="AD246" s="7"/>
      <c r="AE246" s="48"/>
      <c r="AF246" s="48"/>
      <c r="AG246" s="48"/>
      <c r="AK246" s="6"/>
      <c r="AL246" s="6"/>
      <c r="AM246" s="6"/>
      <c r="AN246" s="6"/>
      <c r="AO246" s="6"/>
      <c r="AP246" s="6"/>
      <c r="AQ246" s="6"/>
      <c r="AR246" s="6"/>
      <c r="AS246" s="6"/>
      <c r="AT246" s="6"/>
      <c r="AU246" s="6"/>
      <c r="AV246" s="6"/>
      <c r="AW246" s="6"/>
      <c r="AX246" s="6"/>
      <c r="AY246" s="6"/>
      <c r="AZ246" s="6"/>
      <c r="BA246" s="6"/>
      <c r="BB246" s="6"/>
      <c r="BC246" s="6"/>
      <c r="BD246" s="6"/>
      <c r="BE246" s="6"/>
      <c r="BF246" s="6"/>
      <c r="BG246" s="6"/>
      <c r="BH246" s="6"/>
      <c r="BI246" s="6"/>
      <c r="BJ246" s="6"/>
      <c r="BK246" s="7"/>
      <c r="BL246" s="48"/>
      <c r="BM246" s="48"/>
      <c r="BN246" s="48"/>
    </row>
    <row r="247" spans="4:66"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  <c r="AA247" s="6"/>
      <c r="AB247" s="6"/>
      <c r="AC247" s="6"/>
      <c r="AD247" s="7"/>
      <c r="AE247" s="48"/>
      <c r="AF247" s="48"/>
      <c r="AG247" s="48"/>
      <c r="AK247" s="6"/>
      <c r="AL247" s="6"/>
      <c r="AM247" s="6"/>
      <c r="AN247" s="6"/>
      <c r="AO247" s="6"/>
      <c r="AP247" s="6"/>
      <c r="AQ247" s="6"/>
      <c r="AR247" s="6"/>
      <c r="AS247" s="6"/>
      <c r="AT247" s="6"/>
      <c r="AU247" s="6"/>
      <c r="AV247" s="6"/>
      <c r="AW247" s="6"/>
      <c r="AX247" s="6"/>
      <c r="AY247" s="6"/>
      <c r="AZ247" s="6"/>
      <c r="BA247" s="6"/>
      <c r="BB247" s="6"/>
      <c r="BC247" s="6"/>
      <c r="BD247" s="6"/>
      <c r="BE247" s="6"/>
      <c r="BF247" s="6"/>
      <c r="BG247" s="6"/>
      <c r="BH247" s="6"/>
      <c r="BI247" s="6"/>
      <c r="BJ247" s="6"/>
      <c r="BK247" s="7"/>
      <c r="BL247" s="48"/>
      <c r="BM247" s="48"/>
      <c r="BN247" s="48"/>
    </row>
    <row r="248" spans="4:66"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  <c r="AA248" s="6"/>
      <c r="AB248" s="6"/>
      <c r="AC248" s="6"/>
      <c r="AD248" s="7"/>
      <c r="AE248" s="48"/>
      <c r="AF248" s="48"/>
      <c r="AG248" s="48"/>
      <c r="AK248" s="6"/>
      <c r="AL248" s="6"/>
      <c r="AM248" s="6"/>
      <c r="AN248" s="6"/>
      <c r="AO248" s="6"/>
      <c r="AP248" s="6"/>
      <c r="AQ248" s="6"/>
      <c r="AR248" s="6"/>
      <c r="AS248" s="6"/>
      <c r="AT248" s="6"/>
      <c r="AU248" s="6"/>
      <c r="AV248" s="6"/>
      <c r="AW248" s="6"/>
      <c r="AX248" s="6"/>
      <c r="AY248" s="6"/>
      <c r="AZ248" s="6"/>
      <c r="BA248" s="6"/>
      <c r="BB248" s="6"/>
      <c r="BC248" s="6"/>
      <c r="BD248" s="6"/>
      <c r="BE248" s="6"/>
      <c r="BF248" s="6"/>
      <c r="BG248" s="6"/>
      <c r="BH248" s="6"/>
      <c r="BI248" s="6"/>
      <c r="BJ248" s="6"/>
      <c r="BK248" s="7"/>
      <c r="BL248" s="48"/>
      <c r="BM248" s="48"/>
      <c r="BN248" s="48"/>
    </row>
    <row r="249" spans="4:66"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  <c r="AA249" s="6"/>
      <c r="AB249" s="6"/>
      <c r="AC249" s="6"/>
      <c r="AD249" s="7"/>
      <c r="AE249" s="48"/>
      <c r="AF249" s="48"/>
      <c r="AG249" s="48"/>
      <c r="AK249" s="6"/>
      <c r="AL249" s="6"/>
      <c r="AM249" s="6"/>
      <c r="AN249" s="6"/>
      <c r="AO249" s="6"/>
      <c r="AP249" s="6"/>
      <c r="AQ249" s="6"/>
      <c r="AR249" s="6"/>
      <c r="AS249" s="6"/>
      <c r="AT249" s="6"/>
      <c r="AU249" s="6"/>
      <c r="AV249" s="6"/>
      <c r="AW249" s="6"/>
      <c r="AX249" s="6"/>
      <c r="AY249" s="6"/>
      <c r="AZ249" s="6"/>
      <c r="BA249" s="6"/>
      <c r="BB249" s="6"/>
      <c r="BC249" s="6"/>
      <c r="BD249" s="6"/>
      <c r="BE249" s="6"/>
      <c r="BF249" s="6"/>
      <c r="BG249" s="6"/>
      <c r="BH249" s="6"/>
      <c r="BI249" s="6"/>
      <c r="BJ249" s="6"/>
      <c r="BK249" s="7"/>
      <c r="BL249" s="48"/>
      <c r="BM249" s="48"/>
      <c r="BN249" s="48"/>
    </row>
    <row r="250" spans="4:66"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  <c r="AC250" s="6"/>
      <c r="AD250" s="7"/>
      <c r="AE250" s="48"/>
      <c r="AF250" s="48"/>
      <c r="AG250" s="48"/>
      <c r="AK250" s="6"/>
      <c r="AL250" s="6"/>
      <c r="AM250" s="6"/>
      <c r="AN250" s="6"/>
      <c r="AO250" s="6"/>
      <c r="AP250" s="6"/>
      <c r="AQ250" s="6"/>
      <c r="AR250" s="6"/>
      <c r="AS250" s="6"/>
      <c r="AT250" s="6"/>
      <c r="AU250" s="6"/>
      <c r="AV250" s="6"/>
      <c r="AW250" s="6"/>
      <c r="AX250" s="6"/>
      <c r="AY250" s="6"/>
      <c r="AZ250" s="6"/>
      <c r="BA250" s="6"/>
      <c r="BB250" s="6"/>
      <c r="BC250" s="6"/>
      <c r="BD250" s="6"/>
      <c r="BE250" s="6"/>
      <c r="BF250" s="6"/>
      <c r="BG250" s="6"/>
      <c r="BH250" s="6"/>
      <c r="BI250" s="6"/>
      <c r="BJ250" s="6"/>
      <c r="BK250" s="7"/>
      <c r="BL250" s="48"/>
      <c r="BM250" s="48"/>
      <c r="BN250" s="48"/>
    </row>
    <row r="251" spans="4:66"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  <c r="AA251" s="6"/>
      <c r="AB251" s="6"/>
      <c r="AC251" s="6"/>
      <c r="AD251" s="7"/>
      <c r="AE251" s="48"/>
      <c r="AF251" s="48"/>
      <c r="AG251" s="48"/>
      <c r="AK251" s="6"/>
      <c r="AL251" s="6"/>
      <c r="AM251" s="6"/>
      <c r="AN251" s="6"/>
      <c r="AO251" s="6"/>
      <c r="AP251" s="6"/>
      <c r="AQ251" s="6"/>
      <c r="AR251" s="6"/>
      <c r="AS251" s="6"/>
      <c r="AT251" s="6"/>
      <c r="AU251" s="6"/>
      <c r="AV251" s="6"/>
      <c r="AW251" s="6"/>
      <c r="AX251" s="6"/>
      <c r="AY251" s="6"/>
      <c r="AZ251" s="6"/>
      <c r="BA251" s="6"/>
      <c r="BB251" s="6"/>
      <c r="BC251" s="6"/>
      <c r="BD251" s="6"/>
      <c r="BE251" s="6"/>
      <c r="BF251" s="6"/>
      <c r="BG251" s="6"/>
      <c r="BH251" s="6"/>
      <c r="BI251" s="6"/>
      <c r="BJ251" s="6"/>
      <c r="BK251" s="7"/>
      <c r="BL251" s="48"/>
      <c r="BM251" s="48"/>
      <c r="BN251" s="48"/>
    </row>
    <row r="252" spans="4:66"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  <c r="AA252" s="6"/>
      <c r="AB252" s="6"/>
      <c r="AC252" s="6"/>
      <c r="AD252" s="7"/>
      <c r="AE252" s="48"/>
      <c r="AF252" s="48"/>
      <c r="AG252" s="48"/>
      <c r="AK252" s="6"/>
      <c r="AL252" s="6"/>
      <c r="AM252" s="6"/>
      <c r="AN252" s="6"/>
      <c r="AO252" s="6"/>
      <c r="AP252" s="6"/>
      <c r="AQ252" s="6"/>
      <c r="AR252" s="6"/>
      <c r="AS252" s="6"/>
      <c r="AT252" s="6"/>
      <c r="AU252" s="6"/>
      <c r="AV252" s="6"/>
      <c r="AW252" s="6"/>
      <c r="AX252" s="6"/>
      <c r="AY252" s="6"/>
      <c r="AZ252" s="6"/>
      <c r="BA252" s="6"/>
      <c r="BB252" s="6"/>
      <c r="BC252" s="6"/>
      <c r="BD252" s="6"/>
      <c r="BE252" s="6"/>
      <c r="BF252" s="6"/>
      <c r="BG252" s="6"/>
      <c r="BH252" s="6"/>
      <c r="BI252" s="6"/>
      <c r="BJ252" s="6"/>
      <c r="BK252" s="7"/>
      <c r="BL252" s="48"/>
      <c r="BM252" s="48"/>
      <c r="BN252" s="48"/>
    </row>
    <row r="253" spans="4:66"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  <c r="AA253" s="6"/>
      <c r="AB253" s="6"/>
      <c r="AC253" s="6"/>
      <c r="AD253" s="7"/>
      <c r="AE253" s="48"/>
      <c r="AF253" s="48"/>
      <c r="AG253" s="48"/>
      <c r="AK253" s="6"/>
      <c r="AL253" s="6"/>
      <c r="AM253" s="6"/>
      <c r="AN253" s="6"/>
      <c r="AO253" s="6"/>
      <c r="AP253" s="6"/>
      <c r="AQ253" s="6"/>
      <c r="AR253" s="6"/>
      <c r="AS253" s="6"/>
      <c r="AT253" s="6"/>
      <c r="AU253" s="6"/>
      <c r="AV253" s="6"/>
      <c r="AW253" s="6"/>
      <c r="AX253" s="6"/>
      <c r="AY253" s="6"/>
      <c r="AZ253" s="6"/>
      <c r="BA253" s="6"/>
      <c r="BB253" s="6"/>
      <c r="BC253" s="6"/>
      <c r="BD253" s="6"/>
      <c r="BE253" s="6"/>
      <c r="BF253" s="6"/>
      <c r="BG253" s="6"/>
      <c r="BH253" s="6"/>
      <c r="BI253" s="6"/>
      <c r="BJ253" s="6"/>
      <c r="BK253" s="7"/>
      <c r="BL253" s="48"/>
      <c r="BM253" s="48"/>
      <c r="BN253" s="48"/>
    </row>
    <row r="254" spans="4:66"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  <c r="AA254" s="6"/>
      <c r="AB254" s="6"/>
      <c r="AC254" s="6"/>
      <c r="AD254" s="7"/>
      <c r="AE254" s="48"/>
      <c r="AF254" s="48"/>
      <c r="AG254" s="48"/>
      <c r="AK254" s="6"/>
      <c r="AL254" s="6"/>
      <c r="AM254" s="6"/>
      <c r="AN254" s="6"/>
      <c r="AO254" s="6"/>
      <c r="AP254" s="6"/>
      <c r="AQ254" s="6"/>
      <c r="AR254" s="6"/>
      <c r="AS254" s="6"/>
      <c r="AT254" s="6"/>
      <c r="AU254" s="6"/>
      <c r="AV254" s="6"/>
      <c r="AW254" s="6"/>
      <c r="AX254" s="6"/>
      <c r="AY254" s="6"/>
      <c r="AZ254" s="6"/>
      <c r="BA254" s="6"/>
      <c r="BB254" s="6"/>
      <c r="BC254" s="6"/>
      <c r="BD254" s="6"/>
      <c r="BE254" s="6"/>
      <c r="BF254" s="6"/>
      <c r="BG254" s="6"/>
      <c r="BH254" s="6"/>
      <c r="BI254" s="6"/>
      <c r="BJ254" s="6"/>
      <c r="BK254" s="7"/>
      <c r="BL254" s="48"/>
      <c r="BM254" s="48"/>
      <c r="BN254" s="48"/>
    </row>
    <row r="255" spans="4:66"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  <c r="AA255" s="6"/>
      <c r="AB255" s="6"/>
      <c r="AC255" s="6"/>
      <c r="AD255" s="7"/>
      <c r="AE255" s="48"/>
      <c r="AF255" s="48"/>
      <c r="AG255" s="48"/>
      <c r="AK255" s="6"/>
      <c r="AL255" s="6"/>
      <c r="AM255" s="6"/>
      <c r="AN255" s="6"/>
      <c r="AO255" s="6"/>
      <c r="AP255" s="6"/>
      <c r="AQ255" s="6"/>
      <c r="AR255" s="6"/>
      <c r="AS255" s="6"/>
      <c r="AT255" s="6"/>
      <c r="AU255" s="6"/>
      <c r="AV255" s="6"/>
      <c r="AW255" s="6"/>
      <c r="AX255" s="6"/>
      <c r="AY255" s="6"/>
      <c r="AZ255" s="6"/>
      <c r="BA255" s="6"/>
      <c r="BB255" s="6"/>
      <c r="BC255" s="6"/>
      <c r="BD255" s="6"/>
      <c r="BE255" s="6"/>
      <c r="BF255" s="6"/>
      <c r="BG255" s="6"/>
      <c r="BH255" s="6"/>
      <c r="BI255" s="6"/>
      <c r="BJ255" s="6"/>
      <c r="BK255" s="7"/>
      <c r="BL255" s="48"/>
      <c r="BM255" s="48"/>
      <c r="BN255" s="48"/>
    </row>
    <row r="256" spans="4:66"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  <c r="AA256" s="6"/>
      <c r="AB256" s="6"/>
      <c r="AC256" s="6"/>
      <c r="AD256" s="7"/>
      <c r="AE256" s="48"/>
      <c r="AF256" s="48"/>
      <c r="AG256" s="48"/>
      <c r="AK256" s="6"/>
      <c r="AL256" s="6"/>
      <c r="AM256" s="6"/>
      <c r="AN256" s="6"/>
      <c r="AO256" s="6"/>
      <c r="AP256" s="6"/>
      <c r="AQ256" s="6"/>
      <c r="AR256" s="6"/>
      <c r="AS256" s="6"/>
      <c r="AT256" s="6"/>
      <c r="AU256" s="6"/>
      <c r="AV256" s="6"/>
      <c r="AW256" s="6"/>
      <c r="AX256" s="6"/>
      <c r="AY256" s="6"/>
      <c r="AZ256" s="6"/>
      <c r="BA256" s="6"/>
      <c r="BB256" s="6"/>
      <c r="BC256" s="6"/>
      <c r="BD256" s="6"/>
      <c r="BE256" s="6"/>
      <c r="BF256" s="6"/>
      <c r="BG256" s="6"/>
      <c r="BH256" s="6"/>
      <c r="BI256" s="6"/>
      <c r="BJ256" s="6"/>
      <c r="BK256" s="7"/>
      <c r="BL256" s="48"/>
      <c r="BM256" s="48"/>
      <c r="BN256" s="48"/>
    </row>
    <row r="257" spans="4:66"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  <c r="AA257" s="6"/>
      <c r="AB257" s="6"/>
      <c r="AC257" s="6"/>
      <c r="AD257" s="7"/>
      <c r="AE257" s="48"/>
      <c r="AF257" s="48"/>
      <c r="AG257" s="48"/>
      <c r="AK257" s="6"/>
      <c r="AL257" s="6"/>
      <c r="AM257" s="6"/>
      <c r="AN257" s="6"/>
      <c r="AO257" s="6"/>
      <c r="AP257" s="6"/>
      <c r="AQ257" s="6"/>
      <c r="AR257" s="6"/>
      <c r="AS257" s="6"/>
      <c r="AT257" s="6"/>
      <c r="AU257" s="6"/>
      <c r="AV257" s="6"/>
      <c r="AW257" s="6"/>
      <c r="AX257" s="6"/>
      <c r="AY257" s="6"/>
      <c r="AZ257" s="6"/>
      <c r="BA257" s="6"/>
      <c r="BB257" s="6"/>
      <c r="BC257" s="6"/>
      <c r="BD257" s="6"/>
      <c r="BE257" s="6"/>
      <c r="BF257" s="6"/>
      <c r="BG257" s="6"/>
      <c r="BH257" s="6"/>
      <c r="BI257" s="6"/>
      <c r="BJ257" s="6"/>
      <c r="BK257" s="7"/>
      <c r="BL257" s="48"/>
      <c r="BM257" s="48"/>
      <c r="BN257" s="48"/>
    </row>
    <row r="258" spans="4:66"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  <c r="AA258" s="6"/>
      <c r="AB258" s="6"/>
      <c r="AC258" s="6"/>
      <c r="AD258" s="7"/>
      <c r="AE258" s="48"/>
      <c r="AF258" s="48"/>
      <c r="AG258" s="48"/>
      <c r="AK258" s="6"/>
      <c r="AL258" s="6"/>
      <c r="AM258" s="6"/>
      <c r="AN258" s="6"/>
      <c r="AO258" s="6"/>
      <c r="AP258" s="6"/>
      <c r="AQ258" s="6"/>
      <c r="AR258" s="6"/>
      <c r="AS258" s="6"/>
      <c r="AT258" s="6"/>
      <c r="AU258" s="6"/>
      <c r="AV258" s="6"/>
      <c r="AW258" s="6"/>
      <c r="AX258" s="6"/>
      <c r="AY258" s="6"/>
      <c r="AZ258" s="6"/>
      <c r="BA258" s="6"/>
      <c r="BB258" s="6"/>
      <c r="BC258" s="6"/>
      <c r="BD258" s="6"/>
      <c r="BE258" s="6"/>
      <c r="BF258" s="6"/>
      <c r="BG258" s="6"/>
      <c r="BH258" s="6"/>
      <c r="BI258" s="6"/>
      <c r="BJ258" s="6"/>
      <c r="BK258" s="7"/>
      <c r="BL258" s="48"/>
      <c r="BM258" s="48"/>
      <c r="BN258" s="48"/>
    </row>
    <row r="259" spans="4:66"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  <c r="AA259" s="6"/>
      <c r="AB259" s="6"/>
      <c r="AC259" s="6"/>
      <c r="AD259" s="7"/>
      <c r="AE259" s="48"/>
      <c r="AF259" s="48"/>
      <c r="AG259" s="48"/>
      <c r="AK259" s="6"/>
      <c r="AL259" s="6"/>
      <c r="AM259" s="6"/>
      <c r="AN259" s="6"/>
      <c r="AO259" s="6"/>
      <c r="AP259" s="6"/>
      <c r="AQ259" s="6"/>
      <c r="AR259" s="6"/>
      <c r="AS259" s="6"/>
      <c r="AT259" s="6"/>
      <c r="AU259" s="6"/>
      <c r="AV259" s="6"/>
      <c r="AW259" s="6"/>
      <c r="AX259" s="6"/>
      <c r="AY259" s="6"/>
      <c r="AZ259" s="6"/>
      <c r="BA259" s="6"/>
      <c r="BB259" s="6"/>
      <c r="BC259" s="6"/>
      <c r="BD259" s="6"/>
      <c r="BE259" s="6"/>
      <c r="BF259" s="6"/>
      <c r="BG259" s="6"/>
      <c r="BH259" s="6"/>
      <c r="BI259" s="6"/>
      <c r="BJ259" s="6"/>
      <c r="BK259" s="7"/>
      <c r="BL259" s="48"/>
      <c r="BM259" s="48"/>
      <c r="BN259" s="48"/>
    </row>
    <row r="260" spans="4:66"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  <c r="AA260" s="6"/>
      <c r="AB260" s="6"/>
      <c r="AC260" s="6"/>
      <c r="AD260" s="7"/>
      <c r="AE260" s="48"/>
      <c r="AF260" s="48"/>
      <c r="AG260" s="48"/>
      <c r="AK260" s="6"/>
      <c r="AL260" s="6"/>
      <c r="AM260" s="6"/>
      <c r="AN260" s="6"/>
      <c r="AO260" s="6"/>
      <c r="AP260" s="6"/>
      <c r="AQ260" s="6"/>
      <c r="AR260" s="6"/>
      <c r="AS260" s="6"/>
      <c r="AT260" s="6"/>
      <c r="AU260" s="6"/>
      <c r="AV260" s="6"/>
      <c r="AW260" s="6"/>
      <c r="AX260" s="6"/>
      <c r="AY260" s="6"/>
      <c r="AZ260" s="6"/>
      <c r="BA260" s="6"/>
      <c r="BB260" s="6"/>
      <c r="BC260" s="6"/>
      <c r="BD260" s="6"/>
      <c r="BE260" s="6"/>
      <c r="BF260" s="6"/>
      <c r="BG260" s="6"/>
      <c r="BH260" s="6"/>
      <c r="BI260" s="6"/>
      <c r="BJ260" s="6"/>
      <c r="BK260" s="7"/>
      <c r="BL260" s="48"/>
      <c r="BM260" s="48"/>
      <c r="BN260" s="48"/>
    </row>
    <row r="261" spans="4:66"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  <c r="AA261" s="6"/>
      <c r="AB261" s="6"/>
      <c r="AC261" s="6"/>
      <c r="AD261" s="7"/>
      <c r="AE261" s="48"/>
      <c r="AF261" s="48"/>
      <c r="AG261" s="48"/>
      <c r="AK261" s="6"/>
      <c r="AL261" s="6"/>
      <c r="AM261" s="6"/>
      <c r="AN261" s="6"/>
      <c r="AO261" s="6"/>
      <c r="AP261" s="6"/>
      <c r="AQ261" s="6"/>
      <c r="AR261" s="6"/>
      <c r="AS261" s="6"/>
      <c r="AT261" s="6"/>
      <c r="AU261" s="6"/>
      <c r="AV261" s="6"/>
      <c r="AW261" s="6"/>
      <c r="AX261" s="6"/>
      <c r="AY261" s="6"/>
      <c r="AZ261" s="6"/>
      <c r="BA261" s="6"/>
      <c r="BB261" s="6"/>
      <c r="BC261" s="6"/>
      <c r="BD261" s="6"/>
      <c r="BE261" s="6"/>
      <c r="BF261" s="6"/>
      <c r="BG261" s="6"/>
      <c r="BH261" s="6"/>
      <c r="BI261" s="6"/>
      <c r="BJ261" s="6"/>
      <c r="BK261" s="7"/>
      <c r="BL261" s="48"/>
      <c r="BM261" s="48"/>
      <c r="BN261" s="48"/>
    </row>
    <row r="262" spans="4:66"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  <c r="AA262" s="6"/>
      <c r="AB262" s="6"/>
      <c r="AC262" s="6"/>
      <c r="AD262" s="7"/>
      <c r="AE262" s="48"/>
      <c r="AF262" s="48"/>
      <c r="AG262" s="48"/>
      <c r="AK262" s="6"/>
      <c r="AL262" s="6"/>
      <c r="AM262" s="6"/>
      <c r="AN262" s="6"/>
      <c r="AO262" s="6"/>
      <c r="AP262" s="6"/>
      <c r="AQ262" s="6"/>
      <c r="AR262" s="6"/>
      <c r="AS262" s="6"/>
      <c r="AT262" s="6"/>
      <c r="AU262" s="6"/>
      <c r="AV262" s="6"/>
      <c r="AW262" s="6"/>
      <c r="AX262" s="6"/>
      <c r="AY262" s="6"/>
      <c r="AZ262" s="6"/>
      <c r="BA262" s="6"/>
      <c r="BB262" s="6"/>
      <c r="BC262" s="6"/>
      <c r="BD262" s="6"/>
      <c r="BE262" s="6"/>
      <c r="BF262" s="6"/>
      <c r="BG262" s="6"/>
      <c r="BH262" s="6"/>
      <c r="BI262" s="6"/>
      <c r="BJ262" s="6"/>
      <c r="BK262" s="7"/>
      <c r="BL262" s="48"/>
      <c r="BM262" s="48"/>
      <c r="BN262" s="48"/>
    </row>
    <row r="263" spans="4:66"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  <c r="AA263" s="6"/>
      <c r="AB263" s="6"/>
      <c r="AC263" s="6"/>
      <c r="AD263" s="7"/>
      <c r="AE263" s="48"/>
      <c r="AF263" s="48"/>
      <c r="AG263" s="48"/>
      <c r="AK263" s="6"/>
      <c r="AL263" s="6"/>
      <c r="AM263" s="6"/>
      <c r="AN263" s="6"/>
      <c r="AO263" s="6"/>
      <c r="AP263" s="6"/>
      <c r="AQ263" s="6"/>
      <c r="AR263" s="6"/>
      <c r="AS263" s="6"/>
      <c r="AT263" s="6"/>
      <c r="AU263" s="6"/>
      <c r="AV263" s="6"/>
      <c r="AW263" s="6"/>
      <c r="AX263" s="6"/>
      <c r="AY263" s="6"/>
      <c r="AZ263" s="6"/>
      <c r="BA263" s="6"/>
      <c r="BB263" s="6"/>
      <c r="BC263" s="6"/>
      <c r="BD263" s="6"/>
      <c r="BE263" s="6"/>
      <c r="BF263" s="6"/>
      <c r="BG263" s="6"/>
      <c r="BH263" s="6"/>
      <c r="BI263" s="6"/>
      <c r="BJ263" s="6"/>
      <c r="BK263" s="7"/>
      <c r="BL263" s="48"/>
      <c r="BM263" s="48"/>
      <c r="BN263" s="48"/>
    </row>
    <row r="264" spans="4:66"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  <c r="AA264" s="6"/>
      <c r="AB264" s="6"/>
      <c r="AC264" s="6"/>
      <c r="AD264" s="7"/>
      <c r="AE264" s="48"/>
      <c r="AF264" s="48"/>
      <c r="AG264" s="48"/>
      <c r="AK264" s="6"/>
      <c r="AL264" s="6"/>
      <c r="AM264" s="6"/>
      <c r="AN264" s="6"/>
      <c r="AO264" s="6"/>
      <c r="AP264" s="6"/>
      <c r="AQ264" s="6"/>
      <c r="AR264" s="6"/>
      <c r="AS264" s="6"/>
      <c r="AT264" s="6"/>
      <c r="AU264" s="6"/>
      <c r="AV264" s="6"/>
      <c r="AW264" s="6"/>
      <c r="AX264" s="6"/>
      <c r="AY264" s="6"/>
      <c r="AZ264" s="6"/>
      <c r="BA264" s="6"/>
      <c r="BB264" s="6"/>
      <c r="BC264" s="6"/>
      <c r="BD264" s="6"/>
      <c r="BE264" s="6"/>
      <c r="BF264" s="6"/>
      <c r="BG264" s="6"/>
      <c r="BH264" s="6"/>
      <c r="BI264" s="6"/>
      <c r="BJ264" s="6"/>
      <c r="BK264" s="7"/>
      <c r="BL264" s="48"/>
      <c r="BM264" s="48"/>
      <c r="BN264" s="48"/>
    </row>
    <row r="265" spans="4:66"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  <c r="AA265" s="6"/>
      <c r="AB265" s="6"/>
      <c r="AC265" s="6"/>
      <c r="AD265" s="7"/>
      <c r="AE265" s="48"/>
      <c r="AF265" s="48"/>
      <c r="AG265" s="48"/>
      <c r="AK265" s="6"/>
      <c r="AL265" s="6"/>
      <c r="AM265" s="6"/>
      <c r="AN265" s="6"/>
      <c r="AO265" s="6"/>
      <c r="AP265" s="6"/>
      <c r="AQ265" s="6"/>
      <c r="AR265" s="6"/>
      <c r="AS265" s="6"/>
      <c r="AT265" s="6"/>
      <c r="AU265" s="6"/>
      <c r="AV265" s="6"/>
      <c r="AW265" s="6"/>
      <c r="AX265" s="6"/>
      <c r="AY265" s="6"/>
      <c r="AZ265" s="6"/>
      <c r="BA265" s="6"/>
      <c r="BB265" s="6"/>
      <c r="BC265" s="6"/>
      <c r="BD265" s="6"/>
      <c r="BE265" s="6"/>
      <c r="BF265" s="6"/>
      <c r="BG265" s="6"/>
      <c r="BH265" s="6"/>
      <c r="BI265" s="6"/>
      <c r="BJ265" s="6"/>
      <c r="BK265" s="7"/>
      <c r="BL265" s="48"/>
      <c r="BM265" s="48"/>
      <c r="BN265" s="48"/>
    </row>
    <row r="266" spans="4:66"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  <c r="AA266" s="6"/>
      <c r="AB266" s="6"/>
      <c r="AC266" s="6"/>
      <c r="AD266" s="7"/>
      <c r="AE266" s="48"/>
      <c r="AF266" s="48"/>
      <c r="AG266" s="48"/>
      <c r="AK266" s="6"/>
      <c r="AL266" s="6"/>
      <c r="AM266" s="6"/>
      <c r="AN266" s="6"/>
      <c r="AO266" s="6"/>
      <c r="AP266" s="6"/>
      <c r="AQ266" s="6"/>
      <c r="AR266" s="6"/>
      <c r="AS266" s="6"/>
      <c r="AT266" s="6"/>
      <c r="AU266" s="6"/>
      <c r="AV266" s="6"/>
      <c r="AW266" s="6"/>
      <c r="AX266" s="6"/>
      <c r="AY266" s="6"/>
      <c r="AZ266" s="6"/>
      <c r="BA266" s="6"/>
      <c r="BB266" s="6"/>
      <c r="BC266" s="6"/>
      <c r="BD266" s="6"/>
      <c r="BE266" s="6"/>
      <c r="BF266" s="6"/>
      <c r="BG266" s="6"/>
      <c r="BH266" s="6"/>
      <c r="BI266" s="6"/>
      <c r="BJ266" s="6"/>
      <c r="BK266" s="7"/>
      <c r="BL266" s="48"/>
      <c r="BM266" s="48"/>
      <c r="BN266" s="48"/>
    </row>
    <row r="267" spans="4:66"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  <c r="AA267" s="6"/>
      <c r="AB267" s="6"/>
      <c r="AC267" s="6"/>
      <c r="AD267" s="7"/>
      <c r="AE267" s="48"/>
      <c r="AF267" s="48"/>
      <c r="AG267" s="48"/>
      <c r="AK267" s="6"/>
      <c r="AL267" s="6"/>
      <c r="AM267" s="6"/>
      <c r="AN267" s="6"/>
      <c r="AO267" s="6"/>
      <c r="AP267" s="6"/>
      <c r="AQ267" s="6"/>
      <c r="AR267" s="6"/>
      <c r="AS267" s="6"/>
      <c r="AT267" s="6"/>
      <c r="AU267" s="6"/>
      <c r="AV267" s="6"/>
      <c r="AW267" s="6"/>
      <c r="AX267" s="6"/>
      <c r="AY267" s="6"/>
      <c r="AZ267" s="6"/>
      <c r="BA267" s="6"/>
      <c r="BB267" s="6"/>
      <c r="BC267" s="6"/>
      <c r="BD267" s="6"/>
      <c r="BE267" s="6"/>
      <c r="BF267" s="6"/>
      <c r="BG267" s="6"/>
      <c r="BH267" s="6"/>
      <c r="BI267" s="6"/>
      <c r="BJ267" s="6"/>
      <c r="BK267" s="7"/>
      <c r="BL267" s="48"/>
      <c r="BM267" s="48"/>
      <c r="BN267" s="48"/>
    </row>
    <row r="268" spans="4:66"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  <c r="AA268" s="6"/>
      <c r="AB268" s="6"/>
      <c r="AC268" s="6"/>
      <c r="AD268" s="7"/>
      <c r="AE268" s="48"/>
      <c r="AF268" s="48"/>
      <c r="AG268" s="48"/>
      <c r="AK268" s="6"/>
      <c r="AL268" s="6"/>
      <c r="AM268" s="6"/>
      <c r="AN268" s="6"/>
      <c r="AO268" s="6"/>
      <c r="AP268" s="6"/>
      <c r="AQ268" s="6"/>
      <c r="AR268" s="6"/>
      <c r="AS268" s="6"/>
      <c r="AT268" s="6"/>
      <c r="AU268" s="6"/>
      <c r="AV268" s="6"/>
      <c r="AW268" s="6"/>
      <c r="AX268" s="6"/>
      <c r="AY268" s="6"/>
      <c r="AZ268" s="6"/>
      <c r="BA268" s="6"/>
      <c r="BB268" s="6"/>
      <c r="BC268" s="6"/>
      <c r="BD268" s="6"/>
      <c r="BE268" s="6"/>
      <c r="BF268" s="6"/>
      <c r="BG268" s="6"/>
      <c r="BH268" s="6"/>
      <c r="BI268" s="6"/>
      <c r="BJ268" s="6"/>
      <c r="BK268" s="7"/>
      <c r="BL268" s="48"/>
      <c r="BM268" s="48"/>
      <c r="BN268" s="48"/>
    </row>
    <row r="269" spans="4:66"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  <c r="AA269" s="6"/>
      <c r="AB269" s="6"/>
      <c r="AC269" s="6"/>
      <c r="AD269" s="7"/>
      <c r="AE269" s="48"/>
      <c r="AF269" s="48"/>
      <c r="AG269" s="48"/>
      <c r="AK269" s="6"/>
      <c r="AL269" s="6"/>
      <c r="AM269" s="6"/>
      <c r="AN269" s="6"/>
      <c r="AO269" s="6"/>
      <c r="AP269" s="6"/>
      <c r="AQ269" s="6"/>
      <c r="AR269" s="6"/>
      <c r="AS269" s="6"/>
      <c r="AT269" s="6"/>
      <c r="AU269" s="6"/>
      <c r="AV269" s="6"/>
      <c r="AW269" s="6"/>
      <c r="AX269" s="6"/>
      <c r="AY269" s="6"/>
      <c r="AZ269" s="6"/>
      <c r="BA269" s="6"/>
      <c r="BB269" s="6"/>
      <c r="BC269" s="6"/>
      <c r="BD269" s="6"/>
      <c r="BE269" s="6"/>
      <c r="BF269" s="6"/>
      <c r="BG269" s="6"/>
      <c r="BH269" s="6"/>
      <c r="BI269" s="6"/>
      <c r="BJ269" s="6"/>
      <c r="BK269" s="7"/>
      <c r="BL269" s="48"/>
      <c r="BM269" s="48"/>
      <c r="BN269" s="48"/>
    </row>
    <row r="270" spans="4:66"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  <c r="AA270" s="6"/>
      <c r="AB270" s="6"/>
      <c r="AC270" s="6"/>
      <c r="AD270" s="7"/>
      <c r="AE270" s="48"/>
      <c r="AF270" s="48"/>
      <c r="AG270" s="48"/>
      <c r="AK270" s="6"/>
      <c r="AL270" s="6"/>
      <c r="AM270" s="6"/>
      <c r="AN270" s="6"/>
      <c r="AO270" s="6"/>
      <c r="AP270" s="6"/>
      <c r="AQ270" s="6"/>
      <c r="AR270" s="6"/>
      <c r="AS270" s="6"/>
      <c r="AT270" s="6"/>
      <c r="AU270" s="6"/>
      <c r="AV270" s="6"/>
      <c r="AW270" s="6"/>
      <c r="AX270" s="6"/>
      <c r="AY270" s="6"/>
      <c r="AZ270" s="6"/>
      <c r="BA270" s="6"/>
      <c r="BB270" s="6"/>
      <c r="BC270" s="6"/>
      <c r="BD270" s="6"/>
      <c r="BE270" s="6"/>
      <c r="BF270" s="6"/>
      <c r="BG270" s="6"/>
      <c r="BH270" s="6"/>
      <c r="BI270" s="6"/>
      <c r="BJ270" s="6"/>
      <c r="BK270" s="7"/>
      <c r="BL270" s="48"/>
      <c r="BM270" s="48"/>
      <c r="BN270" s="48"/>
    </row>
    <row r="271" spans="4:66"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  <c r="AA271" s="6"/>
      <c r="AB271" s="6"/>
      <c r="AC271" s="6"/>
      <c r="AD271" s="7"/>
      <c r="AE271" s="48"/>
      <c r="AF271" s="48"/>
      <c r="AG271" s="48"/>
      <c r="AK271" s="6"/>
      <c r="AL271" s="6"/>
      <c r="AM271" s="6"/>
      <c r="AN271" s="6"/>
      <c r="AO271" s="6"/>
      <c r="AP271" s="6"/>
      <c r="AQ271" s="6"/>
      <c r="AR271" s="6"/>
      <c r="AS271" s="6"/>
      <c r="AT271" s="6"/>
      <c r="AU271" s="6"/>
      <c r="AV271" s="6"/>
      <c r="AW271" s="6"/>
      <c r="AX271" s="6"/>
      <c r="AY271" s="6"/>
      <c r="AZ271" s="6"/>
      <c r="BA271" s="6"/>
      <c r="BB271" s="6"/>
      <c r="BC271" s="6"/>
      <c r="BD271" s="6"/>
      <c r="BE271" s="6"/>
      <c r="BF271" s="6"/>
      <c r="BG271" s="6"/>
      <c r="BH271" s="6"/>
      <c r="BI271" s="6"/>
      <c r="BJ271" s="6"/>
      <c r="BK271" s="7"/>
      <c r="BL271" s="48"/>
      <c r="BM271" s="48"/>
      <c r="BN271" s="48"/>
    </row>
    <row r="272" spans="4:66"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  <c r="AA272" s="6"/>
      <c r="AB272" s="6"/>
      <c r="AC272" s="6"/>
      <c r="AD272" s="7"/>
      <c r="AE272" s="48"/>
      <c r="AF272" s="48"/>
      <c r="AG272" s="48"/>
      <c r="AK272" s="6"/>
      <c r="AL272" s="6"/>
      <c r="AM272" s="6"/>
      <c r="AN272" s="6"/>
      <c r="AO272" s="6"/>
      <c r="AP272" s="6"/>
      <c r="AQ272" s="6"/>
      <c r="AR272" s="6"/>
      <c r="AS272" s="6"/>
      <c r="AT272" s="6"/>
      <c r="AU272" s="6"/>
      <c r="AV272" s="6"/>
      <c r="AW272" s="6"/>
      <c r="AX272" s="6"/>
      <c r="AY272" s="6"/>
      <c r="AZ272" s="6"/>
      <c r="BA272" s="6"/>
      <c r="BB272" s="6"/>
      <c r="BC272" s="6"/>
      <c r="BD272" s="6"/>
      <c r="BE272" s="6"/>
      <c r="BF272" s="6"/>
      <c r="BG272" s="6"/>
      <c r="BH272" s="6"/>
      <c r="BI272" s="6"/>
      <c r="BJ272" s="6"/>
      <c r="BK272" s="7"/>
      <c r="BL272" s="48"/>
      <c r="BM272" s="48"/>
      <c r="BN272" s="48"/>
    </row>
    <row r="273" spans="4:66"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  <c r="AA273" s="6"/>
      <c r="AB273" s="6"/>
      <c r="AC273" s="6"/>
      <c r="AD273" s="7"/>
      <c r="AE273" s="48"/>
      <c r="AF273" s="48"/>
      <c r="AG273" s="48"/>
      <c r="AK273" s="6"/>
      <c r="AL273" s="6"/>
      <c r="AM273" s="6"/>
      <c r="AN273" s="6"/>
      <c r="AO273" s="6"/>
      <c r="AP273" s="6"/>
      <c r="AQ273" s="6"/>
      <c r="AR273" s="6"/>
      <c r="AS273" s="6"/>
      <c r="AT273" s="6"/>
      <c r="AU273" s="6"/>
      <c r="AV273" s="6"/>
      <c r="AW273" s="6"/>
      <c r="AX273" s="6"/>
      <c r="AY273" s="6"/>
      <c r="AZ273" s="6"/>
      <c r="BA273" s="6"/>
      <c r="BB273" s="6"/>
      <c r="BC273" s="6"/>
      <c r="BD273" s="6"/>
      <c r="BE273" s="6"/>
      <c r="BF273" s="6"/>
      <c r="BG273" s="6"/>
      <c r="BH273" s="6"/>
      <c r="BI273" s="6"/>
      <c r="BJ273" s="6"/>
      <c r="BK273" s="7"/>
      <c r="BL273" s="48"/>
      <c r="BM273" s="48"/>
      <c r="BN273" s="48"/>
    </row>
    <row r="274" spans="4:66"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  <c r="AA274" s="6"/>
      <c r="AB274" s="6"/>
      <c r="AC274" s="6"/>
      <c r="AD274" s="7"/>
      <c r="AE274" s="48"/>
      <c r="AF274" s="48"/>
      <c r="AG274" s="48"/>
      <c r="AK274" s="6"/>
      <c r="AL274" s="6"/>
      <c r="AM274" s="6"/>
      <c r="AN274" s="6"/>
      <c r="AO274" s="6"/>
      <c r="AP274" s="6"/>
      <c r="AQ274" s="6"/>
      <c r="AR274" s="6"/>
      <c r="AS274" s="6"/>
      <c r="AT274" s="6"/>
      <c r="AU274" s="6"/>
      <c r="AV274" s="6"/>
      <c r="AW274" s="6"/>
      <c r="AX274" s="6"/>
      <c r="AY274" s="6"/>
      <c r="AZ274" s="6"/>
      <c r="BA274" s="6"/>
      <c r="BB274" s="6"/>
      <c r="BC274" s="6"/>
      <c r="BD274" s="6"/>
      <c r="BE274" s="6"/>
      <c r="BF274" s="6"/>
      <c r="BG274" s="6"/>
      <c r="BH274" s="6"/>
      <c r="BI274" s="6"/>
      <c r="BJ274" s="6"/>
      <c r="BK274" s="7"/>
      <c r="BL274" s="48"/>
      <c r="BM274" s="48"/>
      <c r="BN274" s="48"/>
    </row>
    <row r="275" spans="4:66"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  <c r="AA275" s="6"/>
      <c r="AB275" s="6"/>
      <c r="AC275" s="6"/>
      <c r="AD275" s="7"/>
      <c r="AE275" s="48"/>
      <c r="AF275" s="48"/>
      <c r="AG275" s="48"/>
      <c r="AK275" s="6"/>
      <c r="AL275" s="6"/>
      <c r="AM275" s="6"/>
      <c r="AN275" s="6"/>
      <c r="AO275" s="6"/>
      <c r="AP275" s="6"/>
      <c r="AQ275" s="6"/>
      <c r="AR275" s="6"/>
      <c r="AS275" s="6"/>
      <c r="AT275" s="6"/>
      <c r="AU275" s="6"/>
      <c r="AV275" s="6"/>
      <c r="AW275" s="6"/>
      <c r="AX275" s="6"/>
      <c r="AY275" s="6"/>
      <c r="AZ275" s="6"/>
      <c r="BA275" s="6"/>
      <c r="BB275" s="6"/>
      <c r="BC275" s="6"/>
      <c r="BD275" s="6"/>
      <c r="BE275" s="6"/>
      <c r="BF275" s="6"/>
      <c r="BG275" s="6"/>
      <c r="BH275" s="6"/>
      <c r="BI275" s="6"/>
      <c r="BJ275" s="6"/>
      <c r="BK275" s="7"/>
      <c r="BL275" s="48"/>
      <c r="BM275" s="48"/>
      <c r="BN275" s="48"/>
    </row>
    <row r="276" spans="4:66"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  <c r="AA276" s="6"/>
      <c r="AB276" s="6"/>
      <c r="AC276" s="6"/>
      <c r="AD276" s="7"/>
      <c r="AE276" s="48"/>
      <c r="AF276" s="48"/>
      <c r="AG276" s="48"/>
      <c r="AK276" s="6"/>
      <c r="AL276" s="6"/>
      <c r="AM276" s="6"/>
      <c r="AN276" s="6"/>
      <c r="AO276" s="6"/>
      <c r="AP276" s="6"/>
      <c r="AQ276" s="6"/>
      <c r="AR276" s="6"/>
      <c r="AS276" s="6"/>
      <c r="AT276" s="6"/>
      <c r="AU276" s="6"/>
      <c r="AV276" s="6"/>
      <c r="AW276" s="6"/>
      <c r="AX276" s="6"/>
      <c r="AY276" s="6"/>
      <c r="AZ276" s="6"/>
      <c r="BA276" s="6"/>
      <c r="BB276" s="6"/>
      <c r="BC276" s="6"/>
      <c r="BD276" s="6"/>
      <c r="BE276" s="6"/>
      <c r="BF276" s="6"/>
      <c r="BG276" s="6"/>
      <c r="BH276" s="6"/>
      <c r="BI276" s="6"/>
      <c r="BJ276" s="6"/>
      <c r="BK276" s="7"/>
      <c r="BL276" s="48"/>
      <c r="BM276" s="48"/>
      <c r="BN276" s="48"/>
    </row>
    <row r="277" spans="4:66"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  <c r="AA277" s="6"/>
      <c r="AB277" s="6"/>
      <c r="AC277" s="6"/>
      <c r="AD277" s="7"/>
      <c r="AE277" s="48"/>
      <c r="AF277" s="48"/>
      <c r="AG277" s="48"/>
      <c r="AK277" s="6"/>
      <c r="AL277" s="6"/>
      <c r="AM277" s="6"/>
      <c r="AN277" s="6"/>
      <c r="AO277" s="6"/>
      <c r="AP277" s="6"/>
      <c r="AQ277" s="6"/>
      <c r="AR277" s="6"/>
      <c r="AS277" s="6"/>
      <c r="AT277" s="6"/>
      <c r="AU277" s="6"/>
      <c r="AV277" s="6"/>
      <c r="AW277" s="6"/>
      <c r="AX277" s="6"/>
      <c r="AY277" s="6"/>
      <c r="AZ277" s="6"/>
      <c r="BA277" s="6"/>
      <c r="BB277" s="6"/>
      <c r="BC277" s="6"/>
      <c r="BD277" s="6"/>
      <c r="BE277" s="6"/>
      <c r="BF277" s="6"/>
      <c r="BG277" s="6"/>
      <c r="BH277" s="6"/>
      <c r="BI277" s="6"/>
      <c r="BJ277" s="6"/>
      <c r="BK277" s="7"/>
      <c r="BL277" s="48"/>
      <c r="BM277" s="48"/>
      <c r="BN277" s="48"/>
    </row>
    <row r="278" spans="4:66"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  <c r="AA278" s="6"/>
      <c r="AB278" s="6"/>
      <c r="AC278" s="6"/>
      <c r="AD278" s="7"/>
      <c r="AE278" s="48"/>
      <c r="AF278" s="48"/>
      <c r="AG278" s="48"/>
      <c r="AK278" s="6"/>
      <c r="AL278" s="6"/>
      <c r="AM278" s="6"/>
      <c r="AN278" s="6"/>
      <c r="AO278" s="6"/>
      <c r="AP278" s="6"/>
      <c r="AQ278" s="6"/>
      <c r="AR278" s="6"/>
      <c r="AS278" s="6"/>
      <c r="AT278" s="6"/>
      <c r="AU278" s="6"/>
      <c r="AV278" s="6"/>
      <c r="AW278" s="6"/>
      <c r="AX278" s="6"/>
      <c r="AY278" s="6"/>
      <c r="AZ278" s="6"/>
      <c r="BA278" s="6"/>
      <c r="BB278" s="6"/>
      <c r="BC278" s="6"/>
      <c r="BD278" s="6"/>
      <c r="BE278" s="6"/>
      <c r="BF278" s="6"/>
      <c r="BG278" s="6"/>
      <c r="BH278" s="6"/>
      <c r="BI278" s="6"/>
      <c r="BJ278" s="6"/>
      <c r="BK278" s="7"/>
      <c r="BL278" s="48"/>
      <c r="BM278" s="48"/>
      <c r="BN278" s="48"/>
    </row>
    <row r="279" spans="4:66"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  <c r="AA279" s="6"/>
      <c r="AB279" s="6"/>
      <c r="AC279" s="6"/>
      <c r="AD279" s="7"/>
      <c r="AE279" s="48"/>
      <c r="AF279" s="48"/>
      <c r="AG279" s="48"/>
      <c r="AK279" s="6"/>
      <c r="AL279" s="6"/>
      <c r="AM279" s="6"/>
      <c r="AN279" s="6"/>
      <c r="AO279" s="6"/>
      <c r="AP279" s="6"/>
      <c r="AQ279" s="6"/>
      <c r="AR279" s="6"/>
      <c r="AS279" s="6"/>
      <c r="AT279" s="6"/>
      <c r="AU279" s="6"/>
      <c r="AV279" s="6"/>
      <c r="AW279" s="6"/>
      <c r="AX279" s="6"/>
      <c r="AY279" s="6"/>
      <c r="AZ279" s="6"/>
      <c r="BA279" s="6"/>
      <c r="BB279" s="6"/>
      <c r="BC279" s="6"/>
      <c r="BD279" s="6"/>
      <c r="BE279" s="6"/>
      <c r="BF279" s="6"/>
      <c r="BG279" s="6"/>
      <c r="BH279" s="6"/>
      <c r="BI279" s="6"/>
      <c r="BJ279" s="6"/>
      <c r="BK279" s="7"/>
      <c r="BL279" s="48"/>
      <c r="BM279" s="48"/>
      <c r="BN279" s="48"/>
    </row>
    <row r="280" spans="4:66"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  <c r="AA280" s="6"/>
      <c r="AB280" s="6"/>
      <c r="AC280" s="6"/>
      <c r="AD280" s="7"/>
      <c r="AE280" s="48"/>
      <c r="AF280" s="48"/>
      <c r="AG280" s="48"/>
      <c r="AK280" s="6"/>
      <c r="AL280" s="6"/>
      <c r="AM280" s="6"/>
      <c r="AN280" s="6"/>
      <c r="AO280" s="6"/>
      <c r="AP280" s="6"/>
      <c r="AQ280" s="6"/>
      <c r="AR280" s="6"/>
      <c r="AS280" s="6"/>
      <c r="AT280" s="6"/>
      <c r="AU280" s="6"/>
      <c r="AV280" s="6"/>
      <c r="AW280" s="6"/>
      <c r="AX280" s="6"/>
      <c r="AY280" s="6"/>
      <c r="AZ280" s="6"/>
      <c r="BA280" s="6"/>
      <c r="BB280" s="6"/>
      <c r="BC280" s="6"/>
      <c r="BD280" s="6"/>
      <c r="BE280" s="6"/>
      <c r="BF280" s="6"/>
      <c r="BG280" s="6"/>
      <c r="BH280" s="6"/>
      <c r="BI280" s="6"/>
      <c r="BJ280" s="6"/>
      <c r="BK280" s="7"/>
      <c r="BL280" s="48"/>
      <c r="BM280" s="48"/>
      <c r="BN280" s="48"/>
    </row>
    <row r="281" spans="4:66"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  <c r="AA281" s="6"/>
      <c r="AB281" s="6"/>
      <c r="AC281" s="6"/>
      <c r="AD281" s="7"/>
      <c r="AE281" s="48"/>
      <c r="AF281" s="48"/>
      <c r="AG281" s="48"/>
      <c r="AK281" s="6"/>
      <c r="AL281" s="6"/>
      <c r="AM281" s="6"/>
      <c r="AN281" s="6"/>
      <c r="AO281" s="6"/>
      <c r="AP281" s="6"/>
      <c r="AQ281" s="6"/>
      <c r="AR281" s="6"/>
      <c r="AS281" s="6"/>
      <c r="AT281" s="6"/>
      <c r="AU281" s="6"/>
      <c r="AV281" s="6"/>
      <c r="AW281" s="6"/>
      <c r="AX281" s="6"/>
      <c r="AY281" s="6"/>
      <c r="AZ281" s="6"/>
      <c r="BA281" s="6"/>
      <c r="BB281" s="6"/>
      <c r="BC281" s="6"/>
      <c r="BD281" s="6"/>
      <c r="BE281" s="6"/>
      <c r="BF281" s="6"/>
      <c r="BG281" s="6"/>
      <c r="BH281" s="6"/>
      <c r="BI281" s="6"/>
      <c r="BJ281" s="6"/>
      <c r="BK281" s="7"/>
      <c r="BL281" s="48"/>
      <c r="BM281" s="48"/>
      <c r="BN281" s="48"/>
    </row>
    <row r="282" spans="4:66"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  <c r="AA282" s="6"/>
      <c r="AB282" s="6"/>
      <c r="AC282" s="6"/>
      <c r="AD282" s="7"/>
      <c r="AE282" s="48"/>
      <c r="AF282" s="48"/>
      <c r="AG282" s="48"/>
      <c r="AK282" s="6"/>
      <c r="AL282" s="6"/>
      <c r="AM282" s="6"/>
      <c r="AN282" s="6"/>
      <c r="AO282" s="6"/>
      <c r="AP282" s="6"/>
      <c r="AQ282" s="6"/>
      <c r="AR282" s="6"/>
      <c r="AS282" s="6"/>
      <c r="AT282" s="6"/>
      <c r="AU282" s="6"/>
      <c r="AV282" s="6"/>
      <c r="AW282" s="6"/>
      <c r="AX282" s="6"/>
      <c r="AY282" s="6"/>
      <c r="AZ282" s="6"/>
      <c r="BA282" s="6"/>
      <c r="BB282" s="6"/>
      <c r="BC282" s="6"/>
      <c r="BD282" s="6"/>
      <c r="BE282" s="6"/>
      <c r="BF282" s="6"/>
      <c r="BG282" s="6"/>
      <c r="BH282" s="6"/>
      <c r="BI282" s="6"/>
      <c r="BJ282" s="6"/>
      <c r="BK282" s="7"/>
      <c r="BL282" s="48"/>
      <c r="BM282" s="48"/>
      <c r="BN282" s="48"/>
    </row>
    <row r="283" spans="4:66"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  <c r="AA283" s="6"/>
      <c r="AB283" s="6"/>
      <c r="AC283" s="6"/>
      <c r="AD283" s="7"/>
      <c r="AE283" s="48"/>
      <c r="AF283" s="48"/>
      <c r="AG283" s="48"/>
      <c r="AK283" s="6"/>
      <c r="AL283" s="6"/>
      <c r="AM283" s="6"/>
      <c r="AN283" s="6"/>
      <c r="AO283" s="6"/>
      <c r="AP283" s="6"/>
      <c r="AQ283" s="6"/>
      <c r="AR283" s="6"/>
      <c r="AS283" s="6"/>
      <c r="AT283" s="6"/>
      <c r="AU283" s="6"/>
      <c r="AV283" s="6"/>
      <c r="AW283" s="6"/>
      <c r="AX283" s="6"/>
      <c r="AY283" s="6"/>
      <c r="AZ283" s="6"/>
      <c r="BA283" s="6"/>
      <c r="BB283" s="6"/>
      <c r="BC283" s="6"/>
      <c r="BD283" s="6"/>
      <c r="BE283" s="6"/>
      <c r="BF283" s="6"/>
      <c r="BG283" s="6"/>
      <c r="BH283" s="6"/>
      <c r="BI283" s="6"/>
      <c r="BJ283" s="6"/>
      <c r="BK283" s="7"/>
      <c r="BL283" s="48"/>
      <c r="BM283" s="48"/>
      <c r="BN283" s="48"/>
    </row>
    <row r="284" spans="4:66"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  <c r="AA284" s="6"/>
      <c r="AB284" s="6"/>
      <c r="AC284" s="6"/>
      <c r="AD284" s="7"/>
      <c r="AE284" s="48"/>
      <c r="AF284" s="48"/>
      <c r="AG284" s="48"/>
      <c r="AK284" s="6"/>
      <c r="AL284" s="6"/>
      <c r="AM284" s="6"/>
      <c r="AN284" s="6"/>
      <c r="AO284" s="6"/>
      <c r="AP284" s="6"/>
      <c r="AQ284" s="6"/>
      <c r="AR284" s="6"/>
      <c r="AS284" s="6"/>
      <c r="AT284" s="6"/>
      <c r="AU284" s="6"/>
      <c r="AV284" s="6"/>
      <c r="AW284" s="6"/>
      <c r="AX284" s="6"/>
      <c r="AY284" s="6"/>
      <c r="AZ284" s="6"/>
      <c r="BA284" s="6"/>
      <c r="BB284" s="6"/>
      <c r="BC284" s="6"/>
      <c r="BD284" s="6"/>
      <c r="BE284" s="6"/>
      <c r="BF284" s="6"/>
      <c r="BG284" s="6"/>
      <c r="BH284" s="6"/>
      <c r="BI284" s="6"/>
      <c r="BJ284" s="6"/>
      <c r="BK284" s="7"/>
      <c r="BL284" s="48"/>
      <c r="BM284" s="48"/>
      <c r="BN284" s="48"/>
    </row>
    <row r="285" spans="4:66"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  <c r="AA285" s="6"/>
      <c r="AB285" s="6"/>
      <c r="AC285" s="6"/>
      <c r="AD285" s="7"/>
      <c r="AE285" s="48"/>
      <c r="AF285" s="48"/>
      <c r="AG285" s="48"/>
      <c r="AK285" s="6"/>
      <c r="AL285" s="6"/>
      <c r="AM285" s="6"/>
      <c r="AN285" s="6"/>
      <c r="AO285" s="6"/>
      <c r="AP285" s="6"/>
      <c r="AQ285" s="6"/>
      <c r="AR285" s="6"/>
      <c r="AS285" s="6"/>
      <c r="AT285" s="6"/>
      <c r="AU285" s="6"/>
      <c r="AV285" s="6"/>
      <c r="AW285" s="6"/>
      <c r="AX285" s="6"/>
      <c r="AY285" s="6"/>
      <c r="AZ285" s="6"/>
      <c r="BA285" s="6"/>
      <c r="BB285" s="6"/>
      <c r="BC285" s="6"/>
      <c r="BD285" s="6"/>
      <c r="BE285" s="6"/>
      <c r="BF285" s="6"/>
      <c r="BG285" s="6"/>
      <c r="BH285" s="6"/>
      <c r="BI285" s="6"/>
      <c r="BJ285" s="6"/>
      <c r="BK285" s="7"/>
      <c r="BL285" s="48"/>
      <c r="BM285" s="48"/>
      <c r="BN285" s="48"/>
    </row>
    <row r="286" spans="4:66"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  <c r="AA286" s="6"/>
      <c r="AB286" s="6"/>
      <c r="AC286" s="6"/>
      <c r="AD286" s="7"/>
      <c r="AE286" s="48"/>
      <c r="AF286" s="48"/>
      <c r="AG286" s="48"/>
      <c r="AK286" s="6"/>
      <c r="AL286" s="6"/>
      <c r="AM286" s="6"/>
      <c r="AN286" s="6"/>
      <c r="AO286" s="6"/>
      <c r="AP286" s="6"/>
      <c r="AQ286" s="6"/>
      <c r="AR286" s="6"/>
      <c r="AS286" s="6"/>
      <c r="AT286" s="6"/>
      <c r="AU286" s="6"/>
      <c r="AV286" s="6"/>
      <c r="AW286" s="6"/>
      <c r="AX286" s="6"/>
      <c r="AY286" s="6"/>
      <c r="AZ286" s="6"/>
      <c r="BA286" s="6"/>
      <c r="BB286" s="6"/>
      <c r="BC286" s="6"/>
      <c r="BD286" s="6"/>
      <c r="BE286" s="6"/>
      <c r="BF286" s="6"/>
      <c r="BG286" s="6"/>
      <c r="BH286" s="6"/>
      <c r="BI286" s="6"/>
      <c r="BJ286" s="6"/>
      <c r="BK286" s="7"/>
      <c r="BL286" s="48"/>
      <c r="BM286" s="48"/>
      <c r="BN286" s="48"/>
    </row>
    <row r="287" spans="4:66"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  <c r="AA287" s="6"/>
      <c r="AB287" s="6"/>
      <c r="AC287" s="6"/>
      <c r="AD287" s="7"/>
      <c r="AE287" s="48"/>
      <c r="AF287" s="48"/>
      <c r="AG287" s="48"/>
      <c r="AK287" s="6"/>
      <c r="AL287" s="6"/>
      <c r="AM287" s="6"/>
      <c r="AN287" s="6"/>
      <c r="AO287" s="6"/>
      <c r="AP287" s="6"/>
      <c r="AQ287" s="6"/>
      <c r="AR287" s="6"/>
      <c r="AS287" s="6"/>
      <c r="AT287" s="6"/>
      <c r="AU287" s="6"/>
      <c r="AV287" s="6"/>
      <c r="AW287" s="6"/>
      <c r="AX287" s="6"/>
      <c r="AY287" s="6"/>
      <c r="AZ287" s="6"/>
      <c r="BA287" s="6"/>
      <c r="BB287" s="6"/>
      <c r="BC287" s="6"/>
      <c r="BD287" s="6"/>
      <c r="BE287" s="6"/>
      <c r="BF287" s="6"/>
      <c r="BG287" s="6"/>
      <c r="BH287" s="6"/>
      <c r="BI287" s="6"/>
      <c r="BJ287" s="6"/>
      <c r="BK287" s="7"/>
      <c r="BL287" s="48"/>
      <c r="BM287" s="48"/>
      <c r="BN287" s="48"/>
    </row>
    <row r="288" spans="4:66"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  <c r="AA288" s="6"/>
      <c r="AB288" s="6"/>
      <c r="AC288" s="6"/>
      <c r="AD288" s="7"/>
      <c r="AE288" s="48"/>
      <c r="AF288" s="48"/>
      <c r="AG288" s="48"/>
      <c r="AK288" s="6"/>
      <c r="AL288" s="6"/>
      <c r="AM288" s="6"/>
      <c r="AN288" s="6"/>
      <c r="AO288" s="6"/>
      <c r="AP288" s="6"/>
      <c r="AQ288" s="6"/>
      <c r="AR288" s="6"/>
      <c r="AS288" s="6"/>
      <c r="AT288" s="6"/>
      <c r="AU288" s="6"/>
      <c r="AV288" s="6"/>
      <c r="AW288" s="6"/>
      <c r="AX288" s="6"/>
      <c r="AY288" s="6"/>
      <c r="AZ288" s="6"/>
      <c r="BA288" s="6"/>
      <c r="BB288" s="6"/>
      <c r="BC288" s="6"/>
      <c r="BD288" s="6"/>
      <c r="BE288" s="6"/>
      <c r="BF288" s="6"/>
      <c r="BG288" s="6"/>
      <c r="BH288" s="6"/>
      <c r="BI288" s="6"/>
      <c r="BJ288" s="6"/>
      <c r="BK288" s="7"/>
      <c r="BL288" s="48"/>
      <c r="BM288" s="48"/>
      <c r="BN288" s="48"/>
    </row>
    <row r="289" spans="4:66"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  <c r="AA289" s="6"/>
      <c r="AB289" s="6"/>
      <c r="AC289" s="6"/>
      <c r="AD289" s="7"/>
      <c r="AE289" s="48"/>
      <c r="AF289" s="48"/>
      <c r="AG289" s="48"/>
      <c r="AK289" s="6"/>
      <c r="AL289" s="6"/>
      <c r="AM289" s="6"/>
      <c r="AN289" s="6"/>
      <c r="AO289" s="6"/>
      <c r="AP289" s="6"/>
      <c r="AQ289" s="6"/>
      <c r="AR289" s="6"/>
      <c r="AS289" s="6"/>
      <c r="AT289" s="6"/>
      <c r="AU289" s="6"/>
      <c r="AV289" s="6"/>
      <c r="AW289" s="6"/>
      <c r="AX289" s="6"/>
      <c r="AY289" s="6"/>
      <c r="AZ289" s="6"/>
      <c r="BA289" s="6"/>
      <c r="BB289" s="6"/>
      <c r="BC289" s="6"/>
      <c r="BD289" s="6"/>
      <c r="BE289" s="6"/>
      <c r="BF289" s="6"/>
      <c r="BG289" s="6"/>
      <c r="BH289" s="6"/>
      <c r="BI289" s="6"/>
      <c r="BJ289" s="6"/>
      <c r="BK289" s="7"/>
      <c r="BL289" s="48"/>
      <c r="BM289" s="48"/>
      <c r="BN289" s="48"/>
    </row>
    <row r="290" spans="4:66"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  <c r="AA290" s="6"/>
      <c r="AB290" s="6"/>
      <c r="AC290" s="6"/>
      <c r="AD290" s="7"/>
      <c r="AE290" s="48"/>
      <c r="AF290" s="48"/>
      <c r="AG290" s="48"/>
      <c r="AK290" s="6"/>
      <c r="AL290" s="6"/>
      <c r="AM290" s="6"/>
      <c r="AN290" s="6"/>
      <c r="AO290" s="6"/>
      <c r="AP290" s="6"/>
      <c r="AQ290" s="6"/>
      <c r="AR290" s="6"/>
      <c r="AS290" s="6"/>
      <c r="AT290" s="6"/>
      <c r="AU290" s="6"/>
      <c r="AV290" s="6"/>
      <c r="AW290" s="6"/>
      <c r="AX290" s="6"/>
      <c r="AY290" s="6"/>
      <c r="AZ290" s="6"/>
      <c r="BA290" s="6"/>
      <c r="BB290" s="6"/>
      <c r="BC290" s="6"/>
      <c r="BD290" s="6"/>
      <c r="BE290" s="6"/>
      <c r="BF290" s="6"/>
      <c r="BG290" s="6"/>
      <c r="BH290" s="6"/>
      <c r="BI290" s="6"/>
      <c r="BJ290" s="6"/>
      <c r="BK290" s="7"/>
      <c r="BL290" s="48"/>
      <c r="BM290" s="48"/>
      <c r="BN290" s="48"/>
    </row>
    <row r="291" spans="4:66"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  <c r="AA291" s="6"/>
      <c r="AB291" s="6"/>
      <c r="AC291" s="6"/>
      <c r="AD291" s="7"/>
      <c r="AE291" s="48"/>
      <c r="AF291" s="48"/>
      <c r="AG291" s="48"/>
      <c r="AK291" s="6"/>
      <c r="AL291" s="6"/>
      <c r="AM291" s="6"/>
      <c r="AN291" s="6"/>
      <c r="AO291" s="6"/>
      <c r="AP291" s="6"/>
      <c r="AQ291" s="6"/>
      <c r="AR291" s="6"/>
      <c r="AS291" s="6"/>
      <c r="AT291" s="6"/>
      <c r="AU291" s="6"/>
      <c r="AV291" s="6"/>
      <c r="AW291" s="6"/>
      <c r="AX291" s="6"/>
      <c r="AY291" s="6"/>
      <c r="AZ291" s="6"/>
      <c r="BA291" s="6"/>
      <c r="BB291" s="6"/>
      <c r="BC291" s="6"/>
      <c r="BD291" s="6"/>
      <c r="BE291" s="6"/>
      <c r="BF291" s="6"/>
      <c r="BG291" s="6"/>
      <c r="BH291" s="6"/>
      <c r="BI291" s="6"/>
      <c r="BJ291" s="6"/>
      <c r="BK291" s="7"/>
      <c r="BL291" s="48"/>
      <c r="BM291" s="48"/>
      <c r="BN291" s="48"/>
    </row>
    <row r="292" spans="4:66"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  <c r="AA292" s="6"/>
      <c r="AB292" s="6"/>
      <c r="AC292" s="6"/>
      <c r="AD292" s="7"/>
      <c r="AE292" s="48"/>
      <c r="AF292" s="48"/>
      <c r="AG292" s="48"/>
      <c r="AK292" s="6"/>
      <c r="AL292" s="6"/>
      <c r="AM292" s="6"/>
      <c r="AN292" s="6"/>
      <c r="AO292" s="6"/>
      <c r="AP292" s="6"/>
      <c r="AQ292" s="6"/>
      <c r="AR292" s="6"/>
      <c r="AS292" s="6"/>
      <c r="AT292" s="6"/>
      <c r="AU292" s="6"/>
      <c r="AV292" s="6"/>
      <c r="AW292" s="6"/>
      <c r="AX292" s="6"/>
      <c r="AY292" s="6"/>
      <c r="AZ292" s="6"/>
      <c r="BA292" s="6"/>
      <c r="BB292" s="6"/>
      <c r="BC292" s="6"/>
      <c r="BD292" s="6"/>
      <c r="BE292" s="6"/>
      <c r="BF292" s="6"/>
      <c r="BG292" s="6"/>
      <c r="BH292" s="6"/>
      <c r="BI292" s="6"/>
      <c r="BJ292" s="6"/>
      <c r="BK292" s="7"/>
      <c r="BL292" s="48"/>
      <c r="BM292" s="48"/>
      <c r="BN292" s="48"/>
    </row>
    <row r="293" spans="4:66"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  <c r="AA293" s="6"/>
      <c r="AB293" s="6"/>
      <c r="AC293" s="6"/>
      <c r="AD293" s="7"/>
      <c r="AE293" s="48"/>
      <c r="AF293" s="48"/>
      <c r="AG293" s="48"/>
      <c r="AK293" s="6"/>
      <c r="AL293" s="6"/>
      <c r="AM293" s="6"/>
      <c r="AN293" s="6"/>
      <c r="AO293" s="6"/>
      <c r="AP293" s="6"/>
      <c r="AQ293" s="6"/>
      <c r="AR293" s="6"/>
      <c r="AS293" s="6"/>
      <c r="AT293" s="6"/>
      <c r="AU293" s="6"/>
      <c r="AV293" s="6"/>
      <c r="AW293" s="6"/>
      <c r="AX293" s="6"/>
      <c r="AY293" s="6"/>
      <c r="AZ293" s="6"/>
      <c r="BA293" s="6"/>
      <c r="BB293" s="6"/>
      <c r="BC293" s="6"/>
      <c r="BD293" s="6"/>
      <c r="BE293" s="6"/>
      <c r="BF293" s="6"/>
      <c r="BG293" s="6"/>
      <c r="BH293" s="6"/>
      <c r="BI293" s="6"/>
      <c r="BJ293" s="6"/>
      <c r="BK293" s="7"/>
      <c r="BL293" s="48"/>
      <c r="BM293" s="48"/>
      <c r="BN293" s="48"/>
    </row>
    <row r="294" spans="4:66"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  <c r="AA294" s="6"/>
      <c r="AB294" s="6"/>
      <c r="AC294" s="6"/>
      <c r="AD294" s="7"/>
      <c r="AE294" s="48"/>
      <c r="AF294" s="48"/>
      <c r="AG294" s="48"/>
      <c r="AK294" s="6"/>
      <c r="AL294" s="6"/>
      <c r="AM294" s="6"/>
      <c r="AN294" s="6"/>
      <c r="AO294" s="6"/>
      <c r="AP294" s="6"/>
      <c r="AQ294" s="6"/>
      <c r="AR294" s="6"/>
      <c r="AS294" s="6"/>
      <c r="AT294" s="6"/>
      <c r="AU294" s="6"/>
      <c r="AV294" s="6"/>
      <c r="AW294" s="6"/>
      <c r="AX294" s="6"/>
      <c r="AY294" s="6"/>
      <c r="AZ294" s="6"/>
      <c r="BA294" s="6"/>
      <c r="BB294" s="6"/>
      <c r="BC294" s="6"/>
      <c r="BD294" s="6"/>
      <c r="BE294" s="6"/>
      <c r="BF294" s="6"/>
      <c r="BG294" s="6"/>
      <c r="BH294" s="6"/>
      <c r="BI294" s="6"/>
      <c r="BJ294" s="6"/>
      <c r="BK294" s="7"/>
      <c r="BL294" s="48"/>
      <c r="BM294" s="48"/>
      <c r="BN294" s="48"/>
    </row>
    <row r="295" spans="4:66"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  <c r="AA295" s="6"/>
      <c r="AB295" s="6"/>
      <c r="AC295" s="6"/>
      <c r="AD295" s="7"/>
      <c r="AE295" s="48"/>
      <c r="AF295" s="48"/>
      <c r="AG295" s="48"/>
      <c r="AK295" s="6"/>
      <c r="AL295" s="6"/>
      <c r="AM295" s="6"/>
      <c r="AN295" s="6"/>
      <c r="AO295" s="6"/>
      <c r="AP295" s="6"/>
      <c r="AQ295" s="6"/>
      <c r="AR295" s="6"/>
      <c r="AS295" s="6"/>
      <c r="AT295" s="6"/>
      <c r="AU295" s="6"/>
      <c r="AV295" s="6"/>
      <c r="AW295" s="6"/>
      <c r="AX295" s="6"/>
      <c r="AY295" s="6"/>
      <c r="AZ295" s="6"/>
      <c r="BA295" s="6"/>
      <c r="BB295" s="6"/>
      <c r="BC295" s="6"/>
      <c r="BD295" s="6"/>
      <c r="BE295" s="6"/>
      <c r="BF295" s="6"/>
      <c r="BG295" s="6"/>
      <c r="BH295" s="6"/>
      <c r="BI295" s="6"/>
      <c r="BJ295" s="6"/>
      <c r="BK295" s="7"/>
      <c r="BL295" s="48"/>
      <c r="BM295" s="48"/>
      <c r="BN295" s="48"/>
    </row>
    <row r="296" spans="4:66"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  <c r="AA296" s="6"/>
      <c r="AB296" s="6"/>
      <c r="AC296" s="6"/>
      <c r="AD296" s="7"/>
      <c r="AE296" s="48"/>
      <c r="AF296" s="48"/>
      <c r="AG296" s="48"/>
      <c r="AK296" s="6"/>
      <c r="AL296" s="6"/>
      <c r="AM296" s="6"/>
      <c r="AN296" s="6"/>
      <c r="AO296" s="6"/>
      <c r="AP296" s="6"/>
      <c r="AQ296" s="6"/>
      <c r="AR296" s="6"/>
      <c r="AS296" s="6"/>
      <c r="AT296" s="6"/>
      <c r="AU296" s="6"/>
      <c r="AV296" s="6"/>
      <c r="AW296" s="6"/>
      <c r="AX296" s="6"/>
      <c r="AY296" s="6"/>
      <c r="AZ296" s="6"/>
      <c r="BA296" s="6"/>
      <c r="BB296" s="6"/>
      <c r="BC296" s="6"/>
      <c r="BD296" s="6"/>
      <c r="BE296" s="6"/>
      <c r="BF296" s="6"/>
      <c r="BG296" s="6"/>
      <c r="BH296" s="6"/>
      <c r="BI296" s="6"/>
      <c r="BJ296" s="6"/>
      <c r="BK296" s="7"/>
      <c r="BL296" s="48"/>
      <c r="BM296" s="48"/>
      <c r="BN296" s="48"/>
    </row>
    <row r="297" spans="4:66"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  <c r="AA297" s="6"/>
      <c r="AB297" s="6"/>
      <c r="AC297" s="6"/>
      <c r="AD297" s="7"/>
      <c r="AE297" s="48"/>
      <c r="AF297" s="48"/>
      <c r="AG297" s="48"/>
      <c r="AK297" s="6"/>
      <c r="AL297" s="6"/>
      <c r="AM297" s="6"/>
      <c r="AN297" s="6"/>
      <c r="AO297" s="6"/>
      <c r="AP297" s="6"/>
      <c r="AQ297" s="6"/>
      <c r="AR297" s="6"/>
      <c r="AS297" s="6"/>
      <c r="AT297" s="6"/>
      <c r="AU297" s="6"/>
      <c r="AV297" s="6"/>
      <c r="AW297" s="6"/>
      <c r="AX297" s="6"/>
      <c r="AY297" s="6"/>
      <c r="AZ297" s="6"/>
      <c r="BA297" s="6"/>
      <c r="BB297" s="6"/>
      <c r="BC297" s="6"/>
      <c r="BD297" s="6"/>
      <c r="BE297" s="6"/>
      <c r="BF297" s="6"/>
      <c r="BG297" s="6"/>
      <c r="BH297" s="6"/>
      <c r="BI297" s="6"/>
      <c r="BJ297" s="6"/>
      <c r="BK297" s="7"/>
      <c r="BL297" s="48"/>
      <c r="BM297" s="48"/>
      <c r="BN297" s="48"/>
    </row>
    <row r="298" spans="4:66"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  <c r="AA298" s="6"/>
      <c r="AB298" s="6"/>
      <c r="AC298" s="6"/>
      <c r="AD298" s="7"/>
      <c r="AE298" s="48"/>
      <c r="AF298" s="48"/>
      <c r="AG298" s="48"/>
      <c r="AK298" s="6"/>
      <c r="AL298" s="6"/>
      <c r="AM298" s="6"/>
      <c r="AN298" s="6"/>
      <c r="AO298" s="6"/>
      <c r="AP298" s="6"/>
      <c r="AQ298" s="6"/>
      <c r="AR298" s="6"/>
      <c r="AS298" s="6"/>
      <c r="AT298" s="6"/>
      <c r="AU298" s="6"/>
      <c r="AV298" s="6"/>
      <c r="AW298" s="6"/>
      <c r="AX298" s="6"/>
      <c r="AY298" s="6"/>
      <c r="AZ298" s="6"/>
      <c r="BA298" s="6"/>
      <c r="BB298" s="6"/>
      <c r="BC298" s="6"/>
      <c r="BD298" s="6"/>
      <c r="BE298" s="6"/>
      <c r="BF298" s="6"/>
      <c r="BG298" s="6"/>
      <c r="BH298" s="6"/>
      <c r="BI298" s="6"/>
      <c r="BJ298" s="6"/>
      <c r="BK298" s="7"/>
      <c r="BL298" s="48"/>
      <c r="BM298" s="48"/>
      <c r="BN298" s="48"/>
    </row>
    <row r="299" spans="4:66"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  <c r="AA299" s="6"/>
      <c r="AB299" s="6"/>
      <c r="AC299" s="6"/>
      <c r="AD299" s="7"/>
      <c r="AE299" s="48"/>
      <c r="AF299" s="48"/>
      <c r="AG299" s="48"/>
      <c r="AK299" s="6"/>
      <c r="AL299" s="6"/>
      <c r="AM299" s="6"/>
      <c r="AN299" s="6"/>
      <c r="AO299" s="6"/>
      <c r="AP299" s="6"/>
      <c r="AQ299" s="6"/>
      <c r="AR299" s="6"/>
      <c r="AS299" s="6"/>
      <c r="AT299" s="6"/>
      <c r="AU299" s="6"/>
      <c r="AV299" s="6"/>
      <c r="AW299" s="6"/>
      <c r="AX299" s="6"/>
      <c r="AY299" s="6"/>
      <c r="AZ299" s="6"/>
      <c r="BA299" s="6"/>
      <c r="BB299" s="6"/>
      <c r="BC299" s="6"/>
      <c r="BD299" s="6"/>
      <c r="BE299" s="6"/>
      <c r="BF299" s="6"/>
      <c r="BG299" s="6"/>
      <c r="BH299" s="6"/>
      <c r="BI299" s="6"/>
      <c r="BJ299" s="6"/>
      <c r="BK299" s="7"/>
      <c r="BL299" s="48"/>
      <c r="BM299" s="48"/>
      <c r="BN299" s="48"/>
    </row>
    <row r="300" spans="4:66"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  <c r="AA300" s="6"/>
      <c r="AB300" s="6"/>
      <c r="AC300" s="6"/>
      <c r="AD300" s="7"/>
      <c r="AE300" s="48"/>
      <c r="AF300" s="48"/>
      <c r="AG300" s="48"/>
      <c r="AK300" s="6"/>
      <c r="AL300" s="6"/>
      <c r="AM300" s="6"/>
      <c r="AN300" s="6"/>
      <c r="AO300" s="6"/>
      <c r="AP300" s="6"/>
      <c r="AQ300" s="6"/>
      <c r="AR300" s="6"/>
      <c r="AS300" s="6"/>
      <c r="AT300" s="6"/>
      <c r="AU300" s="6"/>
      <c r="AV300" s="6"/>
      <c r="AW300" s="6"/>
      <c r="AX300" s="6"/>
      <c r="AY300" s="6"/>
      <c r="AZ300" s="6"/>
      <c r="BA300" s="6"/>
      <c r="BB300" s="6"/>
      <c r="BC300" s="6"/>
      <c r="BD300" s="6"/>
      <c r="BE300" s="6"/>
      <c r="BF300" s="6"/>
      <c r="BG300" s="6"/>
      <c r="BH300" s="6"/>
      <c r="BI300" s="6"/>
      <c r="BJ300" s="6"/>
      <c r="BK300" s="7"/>
      <c r="BL300" s="48"/>
      <c r="BM300" s="48"/>
      <c r="BN300" s="48"/>
    </row>
    <row r="301" spans="4:66"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  <c r="AA301" s="6"/>
      <c r="AB301" s="6"/>
      <c r="AC301" s="6"/>
      <c r="AD301" s="7"/>
      <c r="AE301" s="48"/>
      <c r="AF301" s="48"/>
      <c r="AG301" s="48"/>
      <c r="AK301" s="6"/>
      <c r="AL301" s="6"/>
      <c r="AM301" s="6"/>
      <c r="AN301" s="6"/>
      <c r="AO301" s="6"/>
      <c r="AP301" s="6"/>
      <c r="AQ301" s="6"/>
      <c r="AR301" s="6"/>
      <c r="AS301" s="6"/>
      <c r="AT301" s="6"/>
      <c r="AU301" s="6"/>
      <c r="AV301" s="6"/>
      <c r="AW301" s="6"/>
      <c r="AX301" s="6"/>
      <c r="AY301" s="6"/>
      <c r="AZ301" s="6"/>
      <c r="BA301" s="6"/>
      <c r="BB301" s="6"/>
      <c r="BC301" s="6"/>
      <c r="BD301" s="6"/>
      <c r="BE301" s="6"/>
      <c r="BF301" s="6"/>
      <c r="BG301" s="6"/>
      <c r="BH301" s="6"/>
      <c r="BI301" s="6"/>
      <c r="BJ301" s="6"/>
      <c r="BK301" s="7"/>
      <c r="BL301" s="48"/>
      <c r="BM301" s="48"/>
      <c r="BN301" s="48"/>
    </row>
    <row r="302" spans="4:66"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  <c r="AA302" s="6"/>
      <c r="AB302" s="6"/>
      <c r="AC302" s="6"/>
      <c r="AD302" s="7"/>
      <c r="AE302" s="48"/>
      <c r="AF302" s="48"/>
      <c r="AG302" s="48"/>
      <c r="AK302" s="6"/>
      <c r="AL302" s="6"/>
      <c r="AM302" s="6"/>
      <c r="AN302" s="6"/>
      <c r="AO302" s="6"/>
      <c r="AP302" s="6"/>
      <c r="AQ302" s="6"/>
      <c r="AR302" s="6"/>
      <c r="AS302" s="6"/>
      <c r="AT302" s="6"/>
      <c r="AU302" s="6"/>
      <c r="AV302" s="6"/>
      <c r="AW302" s="6"/>
      <c r="AX302" s="6"/>
      <c r="AY302" s="6"/>
      <c r="AZ302" s="6"/>
      <c r="BA302" s="6"/>
      <c r="BB302" s="6"/>
      <c r="BC302" s="6"/>
      <c r="BD302" s="6"/>
      <c r="BE302" s="6"/>
      <c r="BF302" s="6"/>
      <c r="BG302" s="6"/>
      <c r="BH302" s="6"/>
      <c r="BI302" s="6"/>
      <c r="BJ302" s="6"/>
      <c r="BK302" s="7"/>
      <c r="BL302" s="48"/>
      <c r="BM302" s="48"/>
      <c r="BN302" s="48"/>
    </row>
    <row r="303" spans="4:66"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  <c r="AA303" s="6"/>
      <c r="AB303" s="6"/>
      <c r="AC303" s="6"/>
      <c r="AD303" s="7"/>
      <c r="AE303" s="48"/>
      <c r="AF303" s="48"/>
      <c r="AG303" s="48"/>
      <c r="AK303" s="6"/>
      <c r="AL303" s="6"/>
      <c r="AM303" s="6"/>
      <c r="AN303" s="6"/>
      <c r="AO303" s="6"/>
      <c r="AP303" s="6"/>
      <c r="AQ303" s="6"/>
      <c r="AR303" s="6"/>
      <c r="AS303" s="6"/>
      <c r="AT303" s="6"/>
      <c r="AU303" s="6"/>
      <c r="AV303" s="6"/>
      <c r="AW303" s="6"/>
      <c r="AX303" s="6"/>
      <c r="AY303" s="6"/>
      <c r="AZ303" s="6"/>
      <c r="BA303" s="6"/>
      <c r="BB303" s="6"/>
      <c r="BC303" s="6"/>
      <c r="BD303" s="6"/>
      <c r="BE303" s="6"/>
      <c r="BF303" s="6"/>
      <c r="BG303" s="6"/>
      <c r="BH303" s="6"/>
      <c r="BI303" s="6"/>
      <c r="BJ303" s="6"/>
      <c r="BK303" s="7"/>
      <c r="BL303" s="48"/>
      <c r="BM303" s="48"/>
      <c r="BN303" s="48"/>
    </row>
    <row r="304" spans="4:66"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  <c r="AA304" s="6"/>
      <c r="AB304" s="6"/>
      <c r="AC304" s="6"/>
      <c r="AD304" s="7"/>
      <c r="AE304" s="48"/>
      <c r="AF304" s="48"/>
      <c r="AG304" s="48"/>
      <c r="AK304" s="6"/>
      <c r="AL304" s="6"/>
      <c r="AM304" s="6"/>
      <c r="AN304" s="6"/>
      <c r="AO304" s="6"/>
      <c r="AP304" s="6"/>
      <c r="AQ304" s="6"/>
      <c r="AR304" s="6"/>
      <c r="AS304" s="6"/>
      <c r="AT304" s="6"/>
      <c r="AU304" s="6"/>
      <c r="AV304" s="6"/>
      <c r="AW304" s="6"/>
      <c r="AX304" s="6"/>
      <c r="AY304" s="6"/>
      <c r="AZ304" s="6"/>
      <c r="BA304" s="6"/>
      <c r="BB304" s="6"/>
      <c r="BC304" s="6"/>
      <c r="BD304" s="6"/>
      <c r="BE304" s="6"/>
      <c r="BF304" s="6"/>
      <c r="BG304" s="6"/>
      <c r="BH304" s="6"/>
      <c r="BI304" s="6"/>
      <c r="BJ304" s="6"/>
      <c r="BK304" s="7"/>
      <c r="BL304" s="48"/>
      <c r="BM304" s="48"/>
      <c r="BN304" s="48"/>
    </row>
    <row r="305" spans="4:66"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  <c r="AA305" s="6"/>
      <c r="AB305" s="6"/>
      <c r="AC305" s="6"/>
      <c r="AD305" s="7"/>
      <c r="AE305" s="48"/>
      <c r="AF305" s="48"/>
      <c r="AG305" s="48"/>
      <c r="AK305" s="6"/>
      <c r="AL305" s="6"/>
      <c r="AM305" s="6"/>
      <c r="AN305" s="6"/>
      <c r="AO305" s="6"/>
      <c r="AP305" s="6"/>
      <c r="AQ305" s="6"/>
      <c r="AR305" s="6"/>
      <c r="AS305" s="6"/>
      <c r="AT305" s="6"/>
      <c r="AU305" s="6"/>
      <c r="AV305" s="6"/>
      <c r="AW305" s="6"/>
      <c r="AX305" s="6"/>
      <c r="AY305" s="6"/>
      <c r="AZ305" s="6"/>
      <c r="BA305" s="6"/>
      <c r="BB305" s="6"/>
      <c r="BC305" s="6"/>
      <c r="BD305" s="6"/>
      <c r="BE305" s="6"/>
      <c r="BF305" s="6"/>
      <c r="BG305" s="6"/>
      <c r="BH305" s="6"/>
      <c r="BI305" s="6"/>
      <c r="BJ305" s="6"/>
      <c r="BK305" s="7"/>
      <c r="BL305" s="48"/>
      <c r="BM305" s="48"/>
      <c r="BN305" s="48"/>
    </row>
    <row r="306" spans="4:66"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  <c r="AA306" s="6"/>
      <c r="AB306" s="6"/>
      <c r="AC306" s="6"/>
      <c r="AD306" s="7"/>
      <c r="AE306" s="48"/>
      <c r="AF306" s="48"/>
      <c r="AG306" s="48"/>
      <c r="AK306" s="6"/>
      <c r="AL306" s="6"/>
      <c r="AM306" s="6"/>
      <c r="AN306" s="6"/>
      <c r="AO306" s="6"/>
      <c r="AP306" s="6"/>
      <c r="AQ306" s="6"/>
      <c r="AR306" s="6"/>
      <c r="AS306" s="6"/>
      <c r="AT306" s="6"/>
      <c r="AU306" s="6"/>
      <c r="AV306" s="6"/>
      <c r="AW306" s="6"/>
      <c r="AX306" s="6"/>
      <c r="AY306" s="6"/>
      <c r="AZ306" s="6"/>
      <c r="BA306" s="6"/>
      <c r="BB306" s="6"/>
      <c r="BC306" s="6"/>
      <c r="BD306" s="6"/>
      <c r="BE306" s="6"/>
      <c r="BF306" s="6"/>
      <c r="BG306" s="6"/>
      <c r="BH306" s="6"/>
      <c r="BI306" s="6"/>
      <c r="BJ306" s="6"/>
      <c r="BK306" s="7"/>
      <c r="BL306" s="48"/>
      <c r="BM306" s="48"/>
      <c r="BN306" s="48"/>
    </row>
    <row r="307" spans="4:66"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  <c r="AA307" s="6"/>
      <c r="AB307" s="6"/>
      <c r="AC307" s="6"/>
      <c r="AD307" s="7"/>
      <c r="AE307" s="48"/>
      <c r="AF307" s="48"/>
      <c r="AG307" s="48"/>
      <c r="AK307" s="6"/>
      <c r="AL307" s="6"/>
      <c r="AM307" s="6"/>
      <c r="AN307" s="6"/>
      <c r="AO307" s="6"/>
      <c r="AP307" s="6"/>
      <c r="AQ307" s="6"/>
      <c r="AR307" s="6"/>
      <c r="AS307" s="6"/>
      <c r="AT307" s="6"/>
      <c r="AU307" s="6"/>
      <c r="AV307" s="6"/>
      <c r="AW307" s="6"/>
      <c r="AX307" s="6"/>
      <c r="AY307" s="6"/>
      <c r="AZ307" s="6"/>
      <c r="BA307" s="6"/>
      <c r="BB307" s="6"/>
      <c r="BC307" s="6"/>
      <c r="BD307" s="6"/>
      <c r="BE307" s="6"/>
      <c r="BF307" s="6"/>
      <c r="BG307" s="6"/>
      <c r="BH307" s="6"/>
      <c r="BI307" s="6"/>
      <c r="BJ307" s="6"/>
      <c r="BK307" s="7"/>
      <c r="BL307" s="48"/>
      <c r="BM307" s="48"/>
      <c r="BN307" s="48"/>
    </row>
    <row r="308" spans="4:66"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  <c r="AA308" s="6"/>
      <c r="AB308" s="6"/>
      <c r="AC308" s="6"/>
      <c r="AD308" s="7"/>
      <c r="AE308" s="48"/>
      <c r="AF308" s="48"/>
      <c r="AG308" s="48"/>
      <c r="AK308" s="6"/>
      <c r="AL308" s="6"/>
      <c r="AM308" s="6"/>
      <c r="AN308" s="6"/>
      <c r="AO308" s="6"/>
      <c r="AP308" s="6"/>
      <c r="AQ308" s="6"/>
      <c r="AR308" s="6"/>
      <c r="AS308" s="6"/>
      <c r="AT308" s="6"/>
      <c r="AU308" s="6"/>
      <c r="AV308" s="6"/>
      <c r="AW308" s="6"/>
      <c r="AX308" s="6"/>
      <c r="AY308" s="6"/>
      <c r="AZ308" s="6"/>
      <c r="BA308" s="6"/>
      <c r="BB308" s="6"/>
      <c r="BC308" s="6"/>
      <c r="BD308" s="6"/>
      <c r="BE308" s="6"/>
      <c r="BF308" s="6"/>
      <c r="BG308" s="6"/>
      <c r="BH308" s="6"/>
      <c r="BI308" s="6"/>
      <c r="BJ308" s="6"/>
      <c r="BK308" s="7"/>
      <c r="BL308" s="48"/>
      <c r="BM308" s="48"/>
      <c r="BN308" s="48"/>
    </row>
    <row r="309" spans="4:66"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  <c r="AA309" s="6"/>
      <c r="AB309" s="6"/>
      <c r="AC309" s="6"/>
      <c r="AD309" s="7"/>
      <c r="AE309" s="48"/>
      <c r="AF309" s="48"/>
      <c r="AG309" s="48"/>
      <c r="AK309" s="6"/>
      <c r="AL309" s="6"/>
      <c r="AM309" s="6"/>
      <c r="AN309" s="6"/>
      <c r="AO309" s="6"/>
      <c r="AP309" s="6"/>
      <c r="AQ309" s="6"/>
      <c r="AR309" s="6"/>
      <c r="AS309" s="6"/>
      <c r="AT309" s="6"/>
      <c r="AU309" s="6"/>
      <c r="AV309" s="6"/>
      <c r="AW309" s="6"/>
      <c r="AX309" s="6"/>
      <c r="AY309" s="6"/>
      <c r="AZ309" s="6"/>
      <c r="BA309" s="6"/>
      <c r="BB309" s="6"/>
      <c r="BC309" s="6"/>
      <c r="BD309" s="6"/>
      <c r="BE309" s="6"/>
      <c r="BF309" s="6"/>
      <c r="BG309" s="6"/>
      <c r="BH309" s="6"/>
      <c r="BI309" s="6"/>
      <c r="BJ309" s="6"/>
      <c r="BK309" s="7"/>
      <c r="BL309" s="48"/>
      <c r="BM309" s="48"/>
      <c r="BN309" s="48"/>
    </row>
    <row r="310" spans="4:66"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  <c r="AA310" s="6"/>
      <c r="AB310" s="6"/>
      <c r="AC310" s="6"/>
      <c r="AD310" s="7"/>
      <c r="AE310" s="48"/>
      <c r="AF310" s="48"/>
      <c r="AG310" s="48"/>
      <c r="AK310" s="6"/>
      <c r="AL310" s="6"/>
      <c r="AM310" s="6"/>
      <c r="AN310" s="6"/>
      <c r="AO310" s="6"/>
      <c r="AP310" s="6"/>
      <c r="AQ310" s="6"/>
      <c r="AR310" s="6"/>
      <c r="AS310" s="6"/>
      <c r="AT310" s="6"/>
      <c r="AU310" s="6"/>
      <c r="AV310" s="6"/>
      <c r="AW310" s="6"/>
      <c r="AX310" s="6"/>
      <c r="AY310" s="6"/>
      <c r="AZ310" s="6"/>
      <c r="BA310" s="6"/>
      <c r="BB310" s="6"/>
      <c r="BC310" s="6"/>
      <c r="BD310" s="6"/>
      <c r="BE310" s="6"/>
      <c r="BF310" s="6"/>
      <c r="BG310" s="6"/>
      <c r="BH310" s="6"/>
      <c r="BI310" s="6"/>
      <c r="BJ310" s="6"/>
      <c r="BK310" s="7"/>
      <c r="BL310" s="48"/>
      <c r="BM310" s="48"/>
      <c r="BN310" s="48"/>
    </row>
    <row r="311" spans="4:66"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  <c r="AA311" s="6"/>
      <c r="AB311" s="6"/>
      <c r="AC311" s="6"/>
      <c r="AD311" s="7"/>
      <c r="AE311" s="48"/>
      <c r="AF311" s="48"/>
      <c r="AG311" s="48"/>
      <c r="AK311" s="6"/>
      <c r="AL311" s="6"/>
      <c r="AM311" s="6"/>
      <c r="AN311" s="6"/>
      <c r="AO311" s="6"/>
      <c r="AP311" s="6"/>
      <c r="AQ311" s="6"/>
      <c r="AR311" s="6"/>
      <c r="AS311" s="6"/>
      <c r="AT311" s="6"/>
      <c r="AU311" s="6"/>
      <c r="AV311" s="6"/>
      <c r="AW311" s="6"/>
      <c r="AX311" s="6"/>
      <c r="AY311" s="6"/>
      <c r="AZ311" s="6"/>
      <c r="BA311" s="6"/>
      <c r="BB311" s="6"/>
      <c r="BC311" s="6"/>
      <c r="BD311" s="6"/>
      <c r="BE311" s="6"/>
      <c r="BF311" s="6"/>
      <c r="BG311" s="6"/>
      <c r="BH311" s="6"/>
      <c r="BI311" s="6"/>
      <c r="BJ311" s="6"/>
      <c r="BK311" s="7"/>
      <c r="BL311" s="48"/>
      <c r="BM311" s="48"/>
      <c r="BN311" s="48"/>
    </row>
    <row r="312" spans="4:66"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  <c r="AA312" s="6"/>
      <c r="AB312" s="6"/>
      <c r="AC312" s="6"/>
      <c r="AD312" s="7"/>
      <c r="AE312" s="48"/>
      <c r="AF312" s="48"/>
      <c r="AG312" s="48"/>
      <c r="AK312" s="6"/>
      <c r="AL312" s="6"/>
      <c r="AM312" s="6"/>
      <c r="AN312" s="6"/>
      <c r="AO312" s="6"/>
      <c r="AP312" s="6"/>
      <c r="AQ312" s="6"/>
      <c r="AR312" s="6"/>
      <c r="AS312" s="6"/>
      <c r="AT312" s="6"/>
      <c r="AU312" s="6"/>
      <c r="AV312" s="6"/>
      <c r="AW312" s="6"/>
      <c r="AX312" s="6"/>
      <c r="AY312" s="6"/>
      <c r="AZ312" s="6"/>
      <c r="BA312" s="6"/>
      <c r="BB312" s="6"/>
      <c r="BC312" s="6"/>
      <c r="BD312" s="6"/>
      <c r="BE312" s="6"/>
      <c r="BF312" s="6"/>
      <c r="BG312" s="6"/>
      <c r="BH312" s="6"/>
      <c r="BI312" s="6"/>
      <c r="BJ312" s="6"/>
      <c r="BK312" s="7"/>
      <c r="BL312" s="48"/>
      <c r="BM312" s="48"/>
      <c r="BN312" s="48"/>
    </row>
    <row r="313" spans="4:66"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  <c r="AA313" s="6"/>
      <c r="AB313" s="6"/>
      <c r="AC313" s="6"/>
      <c r="AD313" s="7"/>
      <c r="AE313" s="48"/>
      <c r="AF313" s="48"/>
      <c r="AG313" s="48"/>
      <c r="AK313" s="6"/>
      <c r="AL313" s="6"/>
      <c r="AM313" s="6"/>
      <c r="AN313" s="6"/>
      <c r="AO313" s="6"/>
      <c r="AP313" s="6"/>
      <c r="AQ313" s="6"/>
      <c r="AR313" s="6"/>
      <c r="AS313" s="6"/>
      <c r="AT313" s="6"/>
      <c r="AU313" s="6"/>
      <c r="AV313" s="6"/>
      <c r="AW313" s="6"/>
      <c r="AX313" s="6"/>
      <c r="AY313" s="6"/>
      <c r="AZ313" s="6"/>
      <c r="BA313" s="6"/>
      <c r="BB313" s="6"/>
      <c r="BC313" s="6"/>
      <c r="BD313" s="6"/>
      <c r="BE313" s="6"/>
      <c r="BF313" s="6"/>
      <c r="BG313" s="6"/>
      <c r="BH313" s="6"/>
      <c r="BI313" s="6"/>
      <c r="BJ313" s="6"/>
      <c r="BK313" s="7"/>
      <c r="BL313" s="48"/>
      <c r="BM313" s="48"/>
      <c r="BN313" s="48"/>
    </row>
    <row r="314" spans="4:66"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  <c r="AA314" s="6"/>
      <c r="AB314" s="6"/>
      <c r="AC314" s="6"/>
      <c r="AD314" s="7"/>
      <c r="AE314" s="48"/>
      <c r="AF314" s="48"/>
      <c r="AG314" s="48"/>
      <c r="AK314" s="6"/>
      <c r="AL314" s="6"/>
      <c r="AM314" s="6"/>
      <c r="AN314" s="6"/>
      <c r="AO314" s="6"/>
      <c r="AP314" s="6"/>
      <c r="AQ314" s="6"/>
      <c r="AR314" s="6"/>
      <c r="AS314" s="6"/>
      <c r="AT314" s="6"/>
      <c r="AU314" s="6"/>
      <c r="AV314" s="6"/>
      <c r="AW314" s="6"/>
      <c r="AX314" s="6"/>
      <c r="AY314" s="6"/>
      <c r="AZ314" s="6"/>
      <c r="BA314" s="6"/>
      <c r="BB314" s="6"/>
      <c r="BC314" s="6"/>
      <c r="BD314" s="6"/>
      <c r="BE314" s="6"/>
      <c r="BF314" s="6"/>
      <c r="BG314" s="6"/>
      <c r="BH314" s="6"/>
      <c r="BI314" s="6"/>
      <c r="BJ314" s="6"/>
      <c r="BK314" s="7"/>
      <c r="BL314" s="48"/>
      <c r="BM314" s="48"/>
      <c r="BN314" s="48"/>
    </row>
    <row r="315" spans="4:66"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  <c r="AA315" s="6"/>
      <c r="AB315" s="6"/>
      <c r="AC315" s="6"/>
      <c r="AD315" s="7"/>
      <c r="AE315" s="48"/>
      <c r="AF315" s="48"/>
      <c r="AG315" s="48"/>
      <c r="AK315" s="6"/>
      <c r="AL315" s="6"/>
      <c r="AM315" s="6"/>
      <c r="AN315" s="6"/>
      <c r="AO315" s="6"/>
      <c r="AP315" s="6"/>
      <c r="AQ315" s="6"/>
      <c r="AR315" s="6"/>
      <c r="AS315" s="6"/>
      <c r="AT315" s="6"/>
      <c r="AU315" s="6"/>
      <c r="AV315" s="6"/>
      <c r="AW315" s="6"/>
      <c r="AX315" s="6"/>
      <c r="AY315" s="6"/>
      <c r="AZ315" s="6"/>
      <c r="BA315" s="6"/>
      <c r="BB315" s="6"/>
      <c r="BC315" s="6"/>
      <c r="BD315" s="6"/>
      <c r="BE315" s="6"/>
      <c r="BF315" s="6"/>
      <c r="BG315" s="6"/>
      <c r="BH315" s="6"/>
      <c r="BI315" s="6"/>
      <c r="BJ315" s="6"/>
      <c r="BK315" s="7"/>
      <c r="BL315" s="48"/>
      <c r="BM315" s="48"/>
      <c r="BN315" s="48"/>
    </row>
    <row r="316" spans="4:66"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  <c r="AA316" s="6"/>
      <c r="AB316" s="6"/>
      <c r="AC316" s="6"/>
      <c r="AD316" s="7"/>
      <c r="AE316" s="48"/>
      <c r="AF316" s="48"/>
      <c r="AG316" s="48"/>
      <c r="AK316" s="6"/>
      <c r="AL316" s="6"/>
      <c r="AM316" s="6"/>
      <c r="AN316" s="6"/>
      <c r="AO316" s="6"/>
      <c r="AP316" s="6"/>
      <c r="AQ316" s="6"/>
      <c r="AR316" s="6"/>
      <c r="AS316" s="6"/>
      <c r="AT316" s="6"/>
      <c r="AU316" s="6"/>
      <c r="AV316" s="6"/>
      <c r="AW316" s="6"/>
      <c r="AX316" s="6"/>
      <c r="AY316" s="6"/>
      <c r="AZ316" s="6"/>
      <c r="BA316" s="6"/>
      <c r="BB316" s="6"/>
      <c r="BC316" s="6"/>
      <c r="BD316" s="6"/>
      <c r="BE316" s="6"/>
      <c r="BF316" s="6"/>
      <c r="BG316" s="6"/>
      <c r="BH316" s="6"/>
      <c r="BI316" s="6"/>
      <c r="BJ316" s="6"/>
      <c r="BK316" s="7"/>
      <c r="BL316" s="48"/>
      <c r="BM316" s="48"/>
      <c r="BN316" s="48"/>
    </row>
    <row r="317" spans="4:66"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  <c r="AA317" s="6"/>
      <c r="AB317" s="6"/>
      <c r="AC317" s="6"/>
      <c r="AD317" s="7"/>
      <c r="AE317" s="48"/>
      <c r="AF317" s="48"/>
      <c r="AG317" s="48"/>
      <c r="AK317" s="6"/>
      <c r="AL317" s="6"/>
      <c r="AM317" s="6"/>
      <c r="AN317" s="6"/>
      <c r="AO317" s="6"/>
      <c r="AP317" s="6"/>
      <c r="AQ317" s="6"/>
      <c r="AR317" s="6"/>
      <c r="AS317" s="6"/>
      <c r="AT317" s="6"/>
      <c r="AU317" s="6"/>
      <c r="AV317" s="6"/>
      <c r="AW317" s="6"/>
      <c r="AX317" s="6"/>
      <c r="AY317" s="6"/>
      <c r="AZ317" s="6"/>
      <c r="BA317" s="6"/>
      <c r="BB317" s="6"/>
      <c r="BC317" s="6"/>
      <c r="BD317" s="6"/>
      <c r="BE317" s="6"/>
      <c r="BF317" s="6"/>
      <c r="BG317" s="6"/>
      <c r="BH317" s="6"/>
      <c r="BI317" s="6"/>
      <c r="BJ317" s="6"/>
      <c r="BK317" s="7"/>
      <c r="BL317" s="48"/>
      <c r="BM317" s="48"/>
      <c r="BN317" s="48"/>
    </row>
    <row r="318" spans="4:66"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  <c r="AA318" s="6"/>
      <c r="AB318" s="6"/>
      <c r="AC318" s="6"/>
      <c r="AD318" s="7"/>
      <c r="AE318" s="48"/>
      <c r="AF318" s="48"/>
      <c r="AG318" s="48"/>
      <c r="AK318" s="6"/>
      <c r="AL318" s="6"/>
      <c r="AM318" s="6"/>
      <c r="AN318" s="6"/>
      <c r="AO318" s="6"/>
      <c r="AP318" s="6"/>
      <c r="AQ318" s="6"/>
      <c r="AR318" s="6"/>
      <c r="AS318" s="6"/>
      <c r="AT318" s="6"/>
      <c r="AU318" s="6"/>
      <c r="AV318" s="6"/>
      <c r="AW318" s="6"/>
      <c r="AX318" s="6"/>
      <c r="AY318" s="6"/>
      <c r="AZ318" s="6"/>
      <c r="BA318" s="6"/>
      <c r="BB318" s="6"/>
      <c r="BC318" s="6"/>
      <c r="BD318" s="6"/>
      <c r="BE318" s="6"/>
      <c r="BF318" s="6"/>
      <c r="BG318" s="6"/>
      <c r="BH318" s="6"/>
      <c r="BI318" s="6"/>
      <c r="BJ318" s="6"/>
      <c r="BK318" s="7"/>
      <c r="BL318" s="48"/>
      <c r="BM318" s="48"/>
      <c r="BN318" s="48"/>
    </row>
    <row r="319" spans="4:66"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  <c r="AA319" s="6"/>
      <c r="AB319" s="6"/>
      <c r="AC319" s="6"/>
      <c r="AD319" s="7"/>
      <c r="AE319" s="48"/>
      <c r="AF319" s="48"/>
      <c r="AG319" s="48"/>
      <c r="AK319" s="6"/>
      <c r="AL319" s="6"/>
      <c r="AM319" s="6"/>
      <c r="AN319" s="6"/>
      <c r="AO319" s="6"/>
      <c r="AP319" s="6"/>
      <c r="AQ319" s="6"/>
      <c r="AR319" s="6"/>
      <c r="AS319" s="6"/>
      <c r="AT319" s="6"/>
      <c r="AU319" s="6"/>
      <c r="AV319" s="6"/>
      <c r="AW319" s="6"/>
      <c r="AX319" s="6"/>
      <c r="AY319" s="6"/>
      <c r="AZ319" s="6"/>
      <c r="BA319" s="6"/>
      <c r="BB319" s="6"/>
      <c r="BC319" s="6"/>
      <c r="BD319" s="6"/>
      <c r="BE319" s="6"/>
      <c r="BF319" s="6"/>
      <c r="BG319" s="6"/>
      <c r="BH319" s="6"/>
      <c r="BI319" s="6"/>
      <c r="BJ319" s="6"/>
      <c r="BK319" s="7"/>
      <c r="BL319" s="48"/>
      <c r="BM319" s="48"/>
      <c r="BN319" s="48"/>
    </row>
    <row r="320" spans="4:66"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  <c r="AA320" s="6"/>
      <c r="AB320" s="6"/>
      <c r="AC320" s="6"/>
      <c r="AD320" s="7"/>
      <c r="AE320" s="48"/>
      <c r="AF320" s="48"/>
      <c r="AG320" s="48"/>
      <c r="AK320" s="6"/>
      <c r="AL320" s="6"/>
      <c r="AM320" s="6"/>
      <c r="AN320" s="6"/>
      <c r="AO320" s="6"/>
      <c r="AP320" s="6"/>
      <c r="AQ320" s="6"/>
      <c r="AR320" s="6"/>
      <c r="AS320" s="6"/>
      <c r="AT320" s="6"/>
      <c r="AU320" s="6"/>
      <c r="AV320" s="6"/>
      <c r="AW320" s="6"/>
      <c r="AX320" s="6"/>
      <c r="AY320" s="6"/>
      <c r="AZ320" s="6"/>
      <c r="BA320" s="6"/>
      <c r="BB320" s="6"/>
      <c r="BC320" s="6"/>
      <c r="BD320" s="6"/>
      <c r="BE320" s="6"/>
      <c r="BF320" s="6"/>
      <c r="BG320" s="6"/>
      <c r="BH320" s="6"/>
      <c r="BI320" s="6"/>
      <c r="BJ320" s="6"/>
      <c r="BK320" s="7"/>
      <c r="BL320" s="48"/>
      <c r="BM320" s="48"/>
      <c r="BN320" s="48"/>
    </row>
    <row r="321" spans="4:66"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  <c r="AA321" s="6"/>
      <c r="AB321" s="6"/>
      <c r="AC321" s="6"/>
      <c r="AD321" s="7"/>
      <c r="AE321" s="48"/>
      <c r="AF321" s="48"/>
      <c r="AG321" s="48"/>
      <c r="AK321" s="6"/>
      <c r="AL321" s="6"/>
      <c r="AM321" s="6"/>
      <c r="AN321" s="6"/>
      <c r="AO321" s="6"/>
      <c r="AP321" s="6"/>
      <c r="AQ321" s="6"/>
      <c r="AR321" s="6"/>
      <c r="AS321" s="6"/>
      <c r="AT321" s="6"/>
      <c r="AU321" s="6"/>
      <c r="AV321" s="6"/>
      <c r="AW321" s="6"/>
      <c r="AX321" s="6"/>
      <c r="AY321" s="6"/>
      <c r="AZ321" s="6"/>
      <c r="BA321" s="6"/>
      <c r="BB321" s="6"/>
      <c r="BC321" s="6"/>
      <c r="BD321" s="6"/>
      <c r="BE321" s="6"/>
      <c r="BF321" s="6"/>
      <c r="BG321" s="6"/>
      <c r="BH321" s="6"/>
      <c r="BI321" s="6"/>
      <c r="BJ321" s="6"/>
      <c r="BK321" s="7"/>
      <c r="BL321" s="48"/>
      <c r="BM321" s="48"/>
      <c r="BN321" s="48"/>
    </row>
    <row r="322" spans="4:66"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  <c r="AA322" s="6"/>
      <c r="AB322" s="6"/>
      <c r="AC322" s="6"/>
      <c r="AD322" s="7"/>
      <c r="AE322" s="48"/>
      <c r="AF322" s="48"/>
      <c r="AG322" s="48"/>
      <c r="AK322" s="6"/>
      <c r="AL322" s="6"/>
      <c r="AM322" s="6"/>
      <c r="AN322" s="6"/>
      <c r="AO322" s="6"/>
      <c r="AP322" s="6"/>
      <c r="AQ322" s="6"/>
      <c r="AR322" s="6"/>
      <c r="AS322" s="6"/>
      <c r="AT322" s="6"/>
      <c r="AU322" s="6"/>
      <c r="AV322" s="6"/>
      <c r="AW322" s="6"/>
      <c r="AX322" s="6"/>
      <c r="AY322" s="6"/>
      <c r="AZ322" s="6"/>
      <c r="BA322" s="6"/>
      <c r="BB322" s="6"/>
      <c r="BC322" s="6"/>
      <c r="BD322" s="6"/>
      <c r="BE322" s="6"/>
      <c r="BF322" s="6"/>
      <c r="BG322" s="6"/>
      <c r="BH322" s="6"/>
      <c r="BI322" s="6"/>
      <c r="BJ322" s="6"/>
      <c r="BK322" s="7"/>
      <c r="BL322" s="48"/>
      <c r="BM322" s="48"/>
      <c r="BN322" s="48"/>
    </row>
    <row r="323" spans="4:66"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  <c r="AA323" s="6"/>
      <c r="AB323" s="6"/>
      <c r="AC323" s="6"/>
      <c r="AD323" s="7"/>
      <c r="AE323" s="48"/>
      <c r="AF323" s="48"/>
      <c r="AG323" s="48"/>
      <c r="AK323" s="6"/>
      <c r="AL323" s="6"/>
      <c r="AM323" s="6"/>
      <c r="AN323" s="6"/>
      <c r="AO323" s="6"/>
      <c r="AP323" s="6"/>
      <c r="AQ323" s="6"/>
      <c r="AR323" s="6"/>
      <c r="AS323" s="6"/>
      <c r="AT323" s="6"/>
      <c r="AU323" s="6"/>
      <c r="AV323" s="6"/>
      <c r="AW323" s="6"/>
      <c r="AX323" s="6"/>
      <c r="AY323" s="6"/>
      <c r="AZ323" s="6"/>
      <c r="BA323" s="6"/>
      <c r="BB323" s="6"/>
      <c r="BC323" s="6"/>
      <c r="BD323" s="6"/>
      <c r="BE323" s="6"/>
      <c r="BF323" s="6"/>
      <c r="BG323" s="6"/>
      <c r="BH323" s="6"/>
      <c r="BI323" s="6"/>
      <c r="BJ323" s="6"/>
      <c r="BK323" s="7"/>
      <c r="BL323" s="48"/>
      <c r="BM323" s="48"/>
      <c r="BN323" s="48"/>
    </row>
    <row r="324" spans="4:66"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  <c r="AA324" s="6"/>
      <c r="AB324" s="6"/>
      <c r="AC324" s="6"/>
      <c r="AD324" s="7"/>
      <c r="AE324" s="48"/>
      <c r="AF324" s="48"/>
      <c r="AG324" s="48"/>
      <c r="AK324" s="6"/>
      <c r="AL324" s="6"/>
      <c r="AM324" s="6"/>
      <c r="AN324" s="6"/>
      <c r="AO324" s="6"/>
      <c r="AP324" s="6"/>
      <c r="AQ324" s="6"/>
      <c r="AR324" s="6"/>
      <c r="AS324" s="6"/>
      <c r="AT324" s="6"/>
      <c r="AU324" s="6"/>
      <c r="AV324" s="6"/>
      <c r="AW324" s="6"/>
      <c r="AX324" s="6"/>
      <c r="AY324" s="6"/>
      <c r="AZ324" s="6"/>
      <c r="BA324" s="6"/>
      <c r="BB324" s="6"/>
      <c r="BC324" s="6"/>
      <c r="BD324" s="6"/>
      <c r="BE324" s="6"/>
      <c r="BF324" s="6"/>
      <c r="BG324" s="6"/>
      <c r="BH324" s="6"/>
      <c r="BI324" s="6"/>
      <c r="BJ324" s="6"/>
      <c r="BK324" s="7"/>
      <c r="BL324" s="48"/>
      <c r="BM324" s="48"/>
      <c r="BN324" s="48"/>
    </row>
    <row r="325" spans="4:66"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  <c r="AA325" s="6"/>
      <c r="AB325" s="6"/>
      <c r="AC325" s="6"/>
      <c r="AD325" s="7"/>
      <c r="AE325" s="48"/>
      <c r="AF325" s="48"/>
      <c r="AG325" s="48"/>
      <c r="AK325" s="6"/>
      <c r="AL325" s="6"/>
      <c r="AM325" s="6"/>
      <c r="AN325" s="6"/>
      <c r="AO325" s="6"/>
      <c r="AP325" s="6"/>
      <c r="AQ325" s="6"/>
      <c r="AR325" s="6"/>
      <c r="AS325" s="6"/>
      <c r="AT325" s="6"/>
      <c r="AU325" s="6"/>
      <c r="AV325" s="6"/>
      <c r="AW325" s="6"/>
      <c r="AX325" s="6"/>
      <c r="AY325" s="6"/>
      <c r="AZ325" s="6"/>
      <c r="BA325" s="6"/>
      <c r="BB325" s="6"/>
      <c r="BC325" s="6"/>
      <c r="BD325" s="6"/>
      <c r="BE325" s="6"/>
      <c r="BF325" s="6"/>
      <c r="BG325" s="6"/>
      <c r="BH325" s="6"/>
      <c r="BI325" s="6"/>
      <c r="BJ325" s="6"/>
      <c r="BK325" s="7"/>
      <c r="BL325" s="48"/>
      <c r="BM325" s="48"/>
      <c r="BN325" s="48"/>
    </row>
    <row r="326" spans="4:66"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  <c r="AA326" s="6"/>
      <c r="AB326" s="6"/>
      <c r="AC326" s="6"/>
      <c r="AD326" s="7"/>
      <c r="AE326" s="48"/>
      <c r="AF326" s="48"/>
      <c r="AG326" s="48"/>
      <c r="AK326" s="6"/>
      <c r="AL326" s="6"/>
      <c r="AM326" s="6"/>
      <c r="AN326" s="6"/>
      <c r="AO326" s="6"/>
      <c r="AP326" s="6"/>
      <c r="AQ326" s="6"/>
      <c r="AR326" s="6"/>
      <c r="AS326" s="6"/>
      <c r="AT326" s="6"/>
      <c r="AU326" s="6"/>
      <c r="AV326" s="6"/>
      <c r="AW326" s="6"/>
      <c r="AX326" s="6"/>
      <c r="AY326" s="6"/>
      <c r="AZ326" s="6"/>
      <c r="BA326" s="6"/>
      <c r="BB326" s="6"/>
      <c r="BC326" s="6"/>
      <c r="BD326" s="6"/>
      <c r="BE326" s="6"/>
      <c r="BF326" s="6"/>
      <c r="BG326" s="6"/>
      <c r="BH326" s="6"/>
      <c r="BI326" s="6"/>
      <c r="BJ326" s="6"/>
      <c r="BK326" s="7"/>
      <c r="BL326" s="48"/>
      <c r="BM326" s="48"/>
      <c r="BN326" s="48"/>
    </row>
    <row r="327" spans="4:66"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  <c r="AA327" s="6"/>
      <c r="AB327" s="6"/>
      <c r="AC327" s="6"/>
      <c r="AD327" s="7"/>
      <c r="AE327" s="48"/>
      <c r="AF327" s="48"/>
      <c r="AG327" s="48"/>
      <c r="AK327" s="6"/>
      <c r="AL327" s="6"/>
      <c r="AM327" s="6"/>
      <c r="AN327" s="6"/>
      <c r="AO327" s="6"/>
      <c r="AP327" s="6"/>
      <c r="AQ327" s="6"/>
      <c r="AR327" s="6"/>
      <c r="AS327" s="6"/>
      <c r="AT327" s="6"/>
      <c r="AU327" s="6"/>
      <c r="AV327" s="6"/>
      <c r="AW327" s="6"/>
      <c r="AX327" s="6"/>
      <c r="AY327" s="6"/>
      <c r="AZ327" s="6"/>
      <c r="BA327" s="6"/>
      <c r="BB327" s="6"/>
      <c r="BC327" s="6"/>
      <c r="BD327" s="6"/>
      <c r="BE327" s="6"/>
      <c r="BF327" s="6"/>
      <c r="BG327" s="6"/>
      <c r="BH327" s="6"/>
      <c r="BI327" s="6"/>
      <c r="BJ327" s="6"/>
      <c r="BK327" s="7"/>
      <c r="BL327" s="48"/>
      <c r="BM327" s="48"/>
      <c r="BN327" s="48"/>
    </row>
    <row r="328" spans="4:66"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  <c r="AA328" s="6"/>
      <c r="AB328" s="6"/>
      <c r="AC328" s="6"/>
      <c r="AD328" s="7"/>
      <c r="AE328" s="48"/>
      <c r="AF328" s="48"/>
      <c r="AG328" s="48"/>
      <c r="AK328" s="6"/>
      <c r="AL328" s="6"/>
      <c r="AM328" s="6"/>
      <c r="AN328" s="6"/>
      <c r="AO328" s="6"/>
      <c r="AP328" s="6"/>
      <c r="AQ328" s="6"/>
      <c r="AR328" s="6"/>
      <c r="AS328" s="6"/>
      <c r="AT328" s="6"/>
      <c r="AU328" s="6"/>
      <c r="AV328" s="6"/>
      <c r="AW328" s="6"/>
      <c r="AX328" s="6"/>
      <c r="AY328" s="6"/>
      <c r="AZ328" s="6"/>
      <c r="BA328" s="6"/>
      <c r="BB328" s="6"/>
      <c r="BC328" s="6"/>
      <c r="BD328" s="6"/>
      <c r="BE328" s="6"/>
      <c r="BF328" s="6"/>
      <c r="BG328" s="6"/>
      <c r="BH328" s="6"/>
      <c r="BI328" s="6"/>
      <c r="BJ328" s="6"/>
      <c r="BK328" s="7"/>
      <c r="BL328" s="48"/>
      <c r="BM328" s="48"/>
      <c r="BN328" s="48"/>
    </row>
    <row r="329" spans="4:66"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  <c r="AA329" s="6"/>
      <c r="AB329" s="6"/>
      <c r="AC329" s="6"/>
      <c r="AD329" s="7"/>
      <c r="AE329" s="48"/>
      <c r="AF329" s="48"/>
      <c r="AG329" s="48"/>
      <c r="AK329" s="6"/>
      <c r="AL329" s="6"/>
      <c r="AM329" s="6"/>
      <c r="AN329" s="6"/>
      <c r="AO329" s="6"/>
      <c r="AP329" s="6"/>
      <c r="AQ329" s="6"/>
      <c r="AR329" s="6"/>
      <c r="AS329" s="6"/>
      <c r="AT329" s="6"/>
      <c r="AU329" s="6"/>
      <c r="AV329" s="6"/>
      <c r="AW329" s="6"/>
      <c r="AX329" s="6"/>
      <c r="AY329" s="6"/>
      <c r="AZ329" s="6"/>
      <c r="BA329" s="6"/>
      <c r="BB329" s="6"/>
      <c r="BC329" s="6"/>
      <c r="BD329" s="6"/>
      <c r="BE329" s="6"/>
      <c r="BF329" s="6"/>
      <c r="BG329" s="6"/>
      <c r="BH329" s="6"/>
      <c r="BI329" s="6"/>
      <c r="BJ329" s="6"/>
      <c r="BK329" s="7"/>
      <c r="BL329" s="48"/>
      <c r="BM329" s="48"/>
      <c r="BN329" s="48"/>
    </row>
    <row r="330" spans="4:66"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  <c r="AA330" s="6"/>
      <c r="AB330" s="6"/>
      <c r="AC330" s="6"/>
      <c r="AD330" s="7"/>
      <c r="AE330" s="48"/>
      <c r="AF330" s="48"/>
      <c r="AG330" s="48"/>
      <c r="AK330" s="6"/>
      <c r="AL330" s="6"/>
      <c r="AM330" s="6"/>
      <c r="AN330" s="6"/>
      <c r="AO330" s="6"/>
      <c r="AP330" s="6"/>
      <c r="AQ330" s="6"/>
      <c r="AR330" s="6"/>
      <c r="AS330" s="6"/>
      <c r="AT330" s="6"/>
      <c r="AU330" s="6"/>
      <c r="AV330" s="6"/>
      <c r="AW330" s="6"/>
      <c r="AX330" s="6"/>
      <c r="AY330" s="6"/>
      <c r="AZ330" s="6"/>
      <c r="BA330" s="6"/>
      <c r="BB330" s="6"/>
      <c r="BC330" s="6"/>
      <c r="BD330" s="6"/>
      <c r="BE330" s="6"/>
      <c r="BF330" s="6"/>
      <c r="BG330" s="6"/>
      <c r="BH330" s="6"/>
      <c r="BI330" s="6"/>
      <c r="BJ330" s="6"/>
      <c r="BK330" s="7"/>
      <c r="BL330" s="48"/>
      <c r="BM330" s="48"/>
      <c r="BN330" s="48"/>
    </row>
    <row r="331" spans="4:66"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  <c r="AA331" s="6"/>
      <c r="AB331" s="6"/>
      <c r="AC331" s="6"/>
      <c r="AD331" s="7"/>
      <c r="AE331" s="48"/>
      <c r="AF331" s="48"/>
      <c r="AG331" s="48"/>
      <c r="AK331" s="6"/>
      <c r="AL331" s="6"/>
      <c r="AM331" s="6"/>
      <c r="AN331" s="6"/>
      <c r="AO331" s="6"/>
      <c r="AP331" s="6"/>
      <c r="AQ331" s="6"/>
      <c r="AR331" s="6"/>
      <c r="AS331" s="6"/>
      <c r="AT331" s="6"/>
      <c r="AU331" s="6"/>
      <c r="AV331" s="6"/>
      <c r="AW331" s="6"/>
      <c r="AX331" s="6"/>
      <c r="AY331" s="6"/>
      <c r="AZ331" s="6"/>
      <c r="BA331" s="6"/>
      <c r="BB331" s="6"/>
      <c r="BC331" s="6"/>
      <c r="BD331" s="6"/>
      <c r="BE331" s="6"/>
      <c r="BF331" s="6"/>
      <c r="BG331" s="6"/>
      <c r="BH331" s="6"/>
      <c r="BI331" s="6"/>
      <c r="BJ331" s="6"/>
      <c r="BK331" s="7"/>
      <c r="BL331" s="48"/>
      <c r="BM331" s="48"/>
      <c r="BN331" s="48"/>
    </row>
    <row r="332" spans="4:66"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  <c r="AA332" s="6"/>
      <c r="AB332" s="6"/>
      <c r="AC332" s="6"/>
      <c r="AD332" s="7"/>
      <c r="AE332" s="48"/>
      <c r="AF332" s="48"/>
      <c r="AG332" s="48"/>
      <c r="AK332" s="6"/>
      <c r="AL332" s="6"/>
      <c r="AM332" s="6"/>
      <c r="AN332" s="6"/>
      <c r="AO332" s="6"/>
      <c r="AP332" s="6"/>
      <c r="AQ332" s="6"/>
      <c r="AR332" s="6"/>
      <c r="AS332" s="6"/>
      <c r="AT332" s="6"/>
      <c r="AU332" s="6"/>
      <c r="AV332" s="6"/>
      <c r="AW332" s="6"/>
      <c r="AX332" s="6"/>
      <c r="AY332" s="6"/>
      <c r="AZ332" s="6"/>
      <c r="BA332" s="6"/>
      <c r="BB332" s="6"/>
      <c r="BC332" s="6"/>
      <c r="BD332" s="6"/>
      <c r="BE332" s="6"/>
      <c r="BF332" s="6"/>
      <c r="BG332" s="6"/>
      <c r="BH332" s="6"/>
      <c r="BI332" s="6"/>
      <c r="BJ332" s="6"/>
      <c r="BK332" s="7"/>
      <c r="BL332" s="48"/>
      <c r="BM332" s="48"/>
      <c r="BN332" s="48"/>
    </row>
    <row r="333" spans="4:66"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  <c r="AA333" s="6"/>
      <c r="AB333" s="6"/>
      <c r="AC333" s="6"/>
      <c r="AD333" s="7"/>
      <c r="AE333" s="48"/>
      <c r="AF333" s="48"/>
      <c r="AG333" s="48"/>
      <c r="AK333" s="6"/>
      <c r="AL333" s="6"/>
      <c r="AM333" s="6"/>
      <c r="AN333" s="6"/>
      <c r="AO333" s="6"/>
      <c r="AP333" s="6"/>
      <c r="AQ333" s="6"/>
      <c r="AR333" s="6"/>
      <c r="AS333" s="6"/>
      <c r="AT333" s="6"/>
      <c r="AU333" s="6"/>
      <c r="AV333" s="6"/>
      <c r="AW333" s="6"/>
      <c r="AX333" s="6"/>
      <c r="AY333" s="6"/>
      <c r="AZ333" s="6"/>
      <c r="BA333" s="6"/>
      <c r="BB333" s="6"/>
      <c r="BC333" s="6"/>
      <c r="BD333" s="6"/>
      <c r="BE333" s="6"/>
      <c r="BF333" s="6"/>
      <c r="BG333" s="6"/>
      <c r="BH333" s="6"/>
      <c r="BI333" s="6"/>
      <c r="BJ333" s="6"/>
      <c r="BK333" s="7"/>
      <c r="BL333" s="48"/>
      <c r="BM333" s="48"/>
      <c r="BN333" s="48"/>
    </row>
    <row r="334" spans="4:66"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  <c r="AA334" s="6"/>
      <c r="AB334" s="6"/>
      <c r="AC334" s="6"/>
      <c r="AD334" s="7"/>
      <c r="AE334" s="48"/>
      <c r="AF334" s="48"/>
      <c r="AG334" s="48"/>
      <c r="AK334" s="6"/>
      <c r="AL334" s="6"/>
      <c r="AM334" s="6"/>
      <c r="AN334" s="6"/>
      <c r="AO334" s="6"/>
      <c r="AP334" s="6"/>
      <c r="AQ334" s="6"/>
      <c r="AR334" s="6"/>
      <c r="AS334" s="6"/>
      <c r="AT334" s="6"/>
      <c r="AU334" s="6"/>
      <c r="AV334" s="6"/>
      <c r="AW334" s="6"/>
      <c r="AX334" s="6"/>
      <c r="AY334" s="6"/>
      <c r="AZ334" s="6"/>
      <c r="BA334" s="6"/>
      <c r="BB334" s="6"/>
      <c r="BC334" s="6"/>
      <c r="BD334" s="6"/>
      <c r="BE334" s="6"/>
      <c r="BF334" s="6"/>
      <c r="BG334" s="6"/>
      <c r="BH334" s="6"/>
      <c r="BI334" s="6"/>
      <c r="BJ334" s="6"/>
      <c r="BK334" s="7"/>
      <c r="BL334" s="48"/>
      <c r="BM334" s="48"/>
      <c r="BN334" s="48"/>
    </row>
    <row r="335" spans="4:66"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  <c r="AC335" s="6"/>
      <c r="AD335" s="7"/>
      <c r="AE335" s="48"/>
      <c r="AF335" s="48"/>
      <c r="AG335" s="48"/>
      <c r="AK335" s="6"/>
      <c r="AL335" s="6"/>
      <c r="AM335" s="6"/>
      <c r="AN335" s="6"/>
      <c r="AO335" s="6"/>
      <c r="AP335" s="6"/>
      <c r="AQ335" s="6"/>
      <c r="AR335" s="6"/>
      <c r="AS335" s="6"/>
      <c r="AT335" s="6"/>
      <c r="AU335" s="6"/>
      <c r="AV335" s="6"/>
      <c r="AW335" s="6"/>
      <c r="AX335" s="6"/>
      <c r="AY335" s="6"/>
      <c r="AZ335" s="6"/>
      <c r="BA335" s="6"/>
      <c r="BB335" s="6"/>
      <c r="BC335" s="6"/>
      <c r="BD335" s="6"/>
      <c r="BE335" s="6"/>
      <c r="BF335" s="6"/>
      <c r="BG335" s="6"/>
      <c r="BH335" s="6"/>
      <c r="BI335" s="6"/>
      <c r="BJ335" s="6"/>
      <c r="BK335" s="7"/>
      <c r="BL335" s="48"/>
      <c r="BM335" s="48"/>
      <c r="BN335" s="48"/>
    </row>
    <row r="336" spans="4:66"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  <c r="AA336" s="6"/>
      <c r="AB336" s="6"/>
      <c r="AC336" s="6"/>
      <c r="AD336" s="7"/>
      <c r="AE336" s="48"/>
      <c r="AF336" s="48"/>
      <c r="AG336" s="48"/>
      <c r="AK336" s="6"/>
      <c r="AL336" s="6"/>
      <c r="AM336" s="6"/>
      <c r="AN336" s="6"/>
      <c r="AO336" s="6"/>
      <c r="AP336" s="6"/>
      <c r="AQ336" s="6"/>
      <c r="AR336" s="6"/>
      <c r="AS336" s="6"/>
      <c r="AT336" s="6"/>
      <c r="AU336" s="6"/>
      <c r="AV336" s="6"/>
      <c r="AW336" s="6"/>
      <c r="AX336" s="6"/>
      <c r="AY336" s="6"/>
      <c r="AZ336" s="6"/>
      <c r="BA336" s="6"/>
      <c r="BB336" s="6"/>
      <c r="BC336" s="6"/>
      <c r="BD336" s="6"/>
      <c r="BE336" s="6"/>
      <c r="BF336" s="6"/>
      <c r="BG336" s="6"/>
      <c r="BH336" s="6"/>
      <c r="BI336" s="6"/>
      <c r="BJ336" s="6"/>
      <c r="BK336" s="7"/>
      <c r="BL336" s="48"/>
      <c r="BM336" s="48"/>
      <c r="BN336" s="48"/>
    </row>
    <row r="337" spans="4:66"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  <c r="AA337" s="6"/>
      <c r="AB337" s="6"/>
      <c r="AC337" s="6"/>
      <c r="AD337" s="7"/>
      <c r="AE337" s="48"/>
      <c r="AF337" s="48"/>
      <c r="AG337" s="48"/>
      <c r="AK337" s="6"/>
      <c r="AL337" s="6"/>
      <c r="AM337" s="6"/>
      <c r="AN337" s="6"/>
      <c r="AO337" s="6"/>
      <c r="AP337" s="6"/>
      <c r="AQ337" s="6"/>
      <c r="AR337" s="6"/>
      <c r="AS337" s="6"/>
      <c r="AT337" s="6"/>
      <c r="AU337" s="6"/>
      <c r="AV337" s="6"/>
      <c r="AW337" s="6"/>
      <c r="AX337" s="6"/>
      <c r="AY337" s="6"/>
      <c r="AZ337" s="6"/>
      <c r="BA337" s="6"/>
      <c r="BB337" s="6"/>
      <c r="BC337" s="6"/>
      <c r="BD337" s="6"/>
      <c r="BE337" s="6"/>
      <c r="BF337" s="6"/>
      <c r="BG337" s="6"/>
      <c r="BH337" s="6"/>
      <c r="BI337" s="6"/>
      <c r="BJ337" s="6"/>
      <c r="BK337" s="7"/>
      <c r="BL337" s="48"/>
      <c r="BM337" s="48"/>
      <c r="BN337" s="48"/>
    </row>
    <row r="338" spans="4:66"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  <c r="AA338" s="6"/>
      <c r="AB338" s="6"/>
      <c r="AC338" s="6"/>
      <c r="AD338" s="7"/>
      <c r="AE338" s="48"/>
      <c r="AF338" s="48"/>
      <c r="AG338" s="48"/>
      <c r="AK338" s="6"/>
      <c r="AL338" s="6"/>
      <c r="AM338" s="6"/>
      <c r="AN338" s="6"/>
      <c r="AO338" s="6"/>
      <c r="AP338" s="6"/>
      <c r="AQ338" s="6"/>
      <c r="AR338" s="6"/>
      <c r="AS338" s="6"/>
      <c r="AT338" s="6"/>
      <c r="AU338" s="6"/>
      <c r="AV338" s="6"/>
      <c r="AW338" s="6"/>
      <c r="AX338" s="6"/>
      <c r="AY338" s="6"/>
      <c r="AZ338" s="6"/>
      <c r="BA338" s="6"/>
      <c r="BB338" s="6"/>
      <c r="BC338" s="6"/>
      <c r="BD338" s="6"/>
      <c r="BE338" s="6"/>
      <c r="BF338" s="6"/>
      <c r="BG338" s="6"/>
      <c r="BH338" s="6"/>
      <c r="BI338" s="6"/>
      <c r="BJ338" s="6"/>
      <c r="BK338" s="7"/>
      <c r="BL338" s="48"/>
      <c r="BM338" s="48"/>
      <c r="BN338" s="48"/>
    </row>
    <row r="339" spans="4:66"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  <c r="AA339" s="6"/>
      <c r="AB339" s="6"/>
      <c r="AC339" s="6"/>
      <c r="AD339" s="7"/>
      <c r="AE339" s="48"/>
      <c r="AF339" s="48"/>
      <c r="AG339" s="48"/>
      <c r="AK339" s="6"/>
      <c r="AL339" s="6"/>
      <c r="AM339" s="6"/>
      <c r="AN339" s="6"/>
      <c r="AO339" s="6"/>
      <c r="AP339" s="6"/>
      <c r="AQ339" s="6"/>
      <c r="AR339" s="6"/>
      <c r="AS339" s="6"/>
      <c r="AT339" s="6"/>
      <c r="AU339" s="6"/>
      <c r="AV339" s="6"/>
      <c r="AW339" s="6"/>
      <c r="AX339" s="6"/>
      <c r="AY339" s="6"/>
      <c r="AZ339" s="6"/>
      <c r="BA339" s="6"/>
      <c r="BB339" s="6"/>
      <c r="BC339" s="6"/>
      <c r="BD339" s="6"/>
      <c r="BE339" s="6"/>
      <c r="BF339" s="6"/>
      <c r="BG339" s="6"/>
      <c r="BH339" s="6"/>
      <c r="BI339" s="6"/>
      <c r="BJ339" s="6"/>
      <c r="BK339" s="7"/>
      <c r="BL339" s="48"/>
      <c r="BM339" s="48"/>
      <c r="BN339" s="48"/>
    </row>
    <row r="340" spans="4:66"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  <c r="AA340" s="6"/>
      <c r="AB340" s="6"/>
      <c r="AC340" s="6"/>
      <c r="AD340" s="7"/>
      <c r="AE340" s="48"/>
      <c r="AF340" s="48"/>
      <c r="AG340" s="48"/>
      <c r="AK340" s="6"/>
      <c r="AL340" s="6"/>
      <c r="AM340" s="6"/>
      <c r="AN340" s="6"/>
      <c r="AO340" s="6"/>
      <c r="AP340" s="6"/>
      <c r="AQ340" s="6"/>
      <c r="AR340" s="6"/>
      <c r="AS340" s="6"/>
      <c r="AT340" s="6"/>
      <c r="AU340" s="6"/>
      <c r="AV340" s="6"/>
      <c r="AW340" s="6"/>
      <c r="AX340" s="6"/>
      <c r="AY340" s="6"/>
      <c r="AZ340" s="6"/>
      <c r="BA340" s="6"/>
      <c r="BB340" s="6"/>
      <c r="BC340" s="6"/>
      <c r="BD340" s="6"/>
      <c r="BE340" s="6"/>
      <c r="BF340" s="6"/>
      <c r="BG340" s="6"/>
      <c r="BH340" s="6"/>
      <c r="BI340" s="6"/>
      <c r="BJ340" s="6"/>
      <c r="BK340" s="7"/>
      <c r="BL340" s="48"/>
      <c r="BM340" s="48"/>
      <c r="BN340" s="48"/>
    </row>
    <row r="341" spans="4:66"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  <c r="AA341" s="6"/>
      <c r="AB341" s="6"/>
      <c r="AC341" s="6"/>
      <c r="AD341" s="7"/>
      <c r="AE341" s="48"/>
      <c r="AF341" s="48"/>
      <c r="AG341" s="48"/>
      <c r="AK341" s="6"/>
      <c r="AL341" s="6"/>
      <c r="AM341" s="6"/>
      <c r="AN341" s="6"/>
      <c r="AO341" s="6"/>
      <c r="AP341" s="6"/>
      <c r="AQ341" s="6"/>
      <c r="AR341" s="6"/>
      <c r="AS341" s="6"/>
      <c r="AT341" s="6"/>
      <c r="AU341" s="6"/>
      <c r="AV341" s="6"/>
      <c r="AW341" s="6"/>
      <c r="AX341" s="6"/>
      <c r="AY341" s="6"/>
      <c r="AZ341" s="6"/>
      <c r="BA341" s="6"/>
      <c r="BB341" s="6"/>
      <c r="BC341" s="6"/>
      <c r="BD341" s="6"/>
      <c r="BE341" s="6"/>
      <c r="BF341" s="6"/>
      <c r="BG341" s="6"/>
      <c r="BH341" s="6"/>
      <c r="BI341" s="6"/>
      <c r="BJ341" s="6"/>
      <c r="BK341" s="7"/>
      <c r="BL341" s="48"/>
      <c r="BM341" s="48"/>
      <c r="BN341" s="48"/>
    </row>
    <row r="342" spans="4:66"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  <c r="AA342" s="6"/>
      <c r="AB342" s="6"/>
      <c r="AC342" s="6"/>
      <c r="AD342" s="7"/>
      <c r="AE342" s="48"/>
      <c r="AF342" s="48"/>
      <c r="AG342" s="48"/>
      <c r="AK342" s="6"/>
      <c r="AL342" s="6"/>
      <c r="AM342" s="6"/>
      <c r="AN342" s="6"/>
      <c r="AO342" s="6"/>
      <c r="AP342" s="6"/>
      <c r="AQ342" s="6"/>
      <c r="AR342" s="6"/>
      <c r="AS342" s="6"/>
      <c r="AT342" s="6"/>
      <c r="AU342" s="6"/>
      <c r="AV342" s="6"/>
      <c r="AW342" s="6"/>
      <c r="AX342" s="6"/>
      <c r="AY342" s="6"/>
      <c r="AZ342" s="6"/>
      <c r="BA342" s="6"/>
      <c r="BB342" s="6"/>
      <c r="BC342" s="6"/>
      <c r="BD342" s="6"/>
      <c r="BE342" s="6"/>
      <c r="BF342" s="6"/>
      <c r="BG342" s="6"/>
      <c r="BH342" s="6"/>
      <c r="BI342" s="6"/>
      <c r="BJ342" s="6"/>
      <c r="BK342" s="7"/>
      <c r="BL342" s="48"/>
      <c r="BM342" s="48"/>
      <c r="BN342" s="48"/>
    </row>
    <row r="343" spans="4:66"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  <c r="AA343" s="6"/>
      <c r="AB343" s="6"/>
      <c r="AC343" s="6"/>
      <c r="AD343" s="7"/>
      <c r="AE343" s="48"/>
      <c r="AF343" s="48"/>
      <c r="AG343" s="48"/>
      <c r="AK343" s="6"/>
      <c r="AL343" s="6"/>
      <c r="AM343" s="6"/>
      <c r="AN343" s="6"/>
      <c r="AO343" s="6"/>
      <c r="AP343" s="6"/>
      <c r="AQ343" s="6"/>
      <c r="AR343" s="6"/>
      <c r="AS343" s="6"/>
      <c r="AT343" s="6"/>
      <c r="AU343" s="6"/>
      <c r="AV343" s="6"/>
      <c r="AW343" s="6"/>
      <c r="AX343" s="6"/>
      <c r="AY343" s="6"/>
      <c r="AZ343" s="6"/>
      <c r="BA343" s="6"/>
      <c r="BB343" s="6"/>
      <c r="BC343" s="6"/>
      <c r="BD343" s="6"/>
      <c r="BE343" s="6"/>
      <c r="BF343" s="6"/>
      <c r="BG343" s="6"/>
      <c r="BH343" s="6"/>
      <c r="BI343" s="6"/>
      <c r="BJ343" s="6"/>
      <c r="BK343" s="7"/>
      <c r="BL343" s="48"/>
      <c r="BM343" s="48"/>
      <c r="BN343" s="48"/>
    </row>
    <row r="344" spans="4:66"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  <c r="AA344" s="6"/>
      <c r="AB344" s="6"/>
      <c r="AC344" s="6"/>
      <c r="AD344" s="7"/>
      <c r="AE344" s="48"/>
      <c r="AF344" s="48"/>
      <c r="AG344" s="48"/>
      <c r="AK344" s="6"/>
      <c r="AL344" s="6"/>
      <c r="AM344" s="6"/>
      <c r="AN344" s="6"/>
      <c r="AO344" s="6"/>
      <c r="AP344" s="6"/>
      <c r="AQ344" s="6"/>
      <c r="AR344" s="6"/>
      <c r="AS344" s="6"/>
      <c r="AT344" s="6"/>
      <c r="AU344" s="6"/>
      <c r="AV344" s="6"/>
      <c r="AW344" s="6"/>
      <c r="AX344" s="6"/>
      <c r="AY344" s="6"/>
      <c r="AZ344" s="6"/>
      <c r="BA344" s="6"/>
      <c r="BB344" s="6"/>
      <c r="BC344" s="6"/>
      <c r="BD344" s="6"/>
      <c r="BE344" s="6"/>
      <c r="BF344" s="6"/>
      <c r="BG344" s="6"/>
      <c r="BH344" s="6"/>
      <c r="BI344" s="6"/>
      <c r="BJ344" s="6"/>
      <c r="BK344" s="7"/>
      <c r="BL344" s="48"/>
      <c r="BM344" s="48"/>
      <c r="BN344" s="48"/>
    </row>
    <row r="345" spans="4:66"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  <c r="AA345" s="6"/>
      <c r="AB345" s="6"/>
      <c r="AC345" s="6"/>
      <c r="AD345" s="7"/>
      <c r="AE345" s="48"/>
      <c r="AF345" s="48"/>
      <c r="AG345" s="48"/>
      <c r="AK345" s="6"/>
      <c r="AL345" s="6"/>
      <c r="AM345" s="6"/>
      <c r="AN345" s="6"/>
      <c r="AO345" s="6"/>
      <c r="AP345" s="6"/>
      <c r="AQ345" s="6"/>
      <c r="AR345" s="6"/>
      <c r="AS345" s="6"/>
      <c r="AT345" s="6"/>
      <c r="AU345" s="6"/>
      <c r="AV345" s="6"/>
      <c r="AW345" s="6"/>
      <c r="AX345" s="6"/>
      <c r="AY345" s="6"/>
      <c r="AZ345" s="6"/>
      <c r="BA345" s="6"/>
      <c r="BB345" s="6"/>
      <c r="BC345" s="6"/>
      <c r="BD345" s="6"/>
      <c r="BE345" s="6"/>
      <c r="BF345" s="6"/>
      <c r="BG345" s="6"/>
      <c r="BH345" s="6"/>
      <c r="BI345" s="6"/>
      <c r="BJ345" s="6"/>
      <c r="BK345" s="7"/>
      <c r="BL345" s="48"/>
      <c r="BM345" s="48"/>
      <c r="BN345" s="48"/>
    </row>
    <row r="346" spans="4:66"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  <c r="AA346" s="6"/>
      <c r="AB346" s="6"/>
      <c r="AC346" s="6"/>
      <c r="AD346" s="7"/>
      <c r="AE346" s="48"/>
      <c r="AF346" s="48"/>
      <c r="AG346" s="48"/>
      <c r="AK346" s="6"/>
      <c r="AL346" s="6"/>
      <c r="AM346" s="6"/>
      <c r="AN346" s="6"/>
      <c r="AO346" s="6"/>
      <c r="AP346" s="6"/>
      <c r="AQ346" s="6"/>
      <c r="AR346" s="6"/>
      <c r="AS346" s="6"/>
      <c r="AT346" s="6"/>
      <c r="AU346" s="6"/>
      <c r="AV346" s="6"/>
      <c r="AW346" s="6"/>
      <c r="AX346" s="6"/>
      <c r="AY346" s="6"/>
      <c r="AZ346" s="6"/>
      <c r="BA346" s="6"/>
      <c r="BB346" s="6"/>
      <c r="BC346" s="6"/>
      <c r="BD346" s="6"/>
      <c r="BE346" s="6"/>
      <c r="BF346" s="6"/>
      <c r="BG346" s="6"/>
      <c r="BH346" s="6"/>
      <c r="BI346" s="6"/>
      <c r="BJ346" s="6"/>
      <c r="BK346" s="7"/>
      <c r="BL346" s="48"/>
      <c r="BM346" s="48"/>
      <c r="BN346" s="48"/>
    </row>
    <row r="347" spans="4:66"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  <c r="AA347" s="6"/>
      <c r="AB347" s="6"/>
      <c r="AC347" s="6"/>
      <c r="AD347" s="7"/>
      <c r="AE347" s="48"/>
      <c r="AF347" s="48"/>
      <c r="AG347" s="48"/>
      <c r="AK347" s="6"/>
      <c r="AL347" s="6"/>
      <c r="AM347" s="6"/>
      <c r="AN347" s="6"/>
      <c r="AO347" s="6"/>
      <c r="AP347" s="6"/>
      <c r="AQ347" s="6"/>
      <c r="AR347" s="6"/>
      <c r="AS347" s="6"/>
      <c r="AT347" s="6"/>
      <c r="AU347" s="6"/>
      <c r="AV347" s="6"/>
      <c r="AW347" s="6"/>
      <c r="AX347" s="6"/>
      <c r="AY347" s="6"/>
      <c r="AZ347" s="6"/>
      <c r="BA347" s="6"/>
      <c r="BB347" s="6"/>
      <c r="BC347" s="6"/>
      <c r="BD347" s="6"/>
      <c r="BE347" s="6"/>
      <c r="BF347" s="6"/>
      <c r="BG347" s="6"/>
      <c r="BH347" s="6"/>
      <c r="BI347" s="6"/>
      <c r="BJ347" s="6"/>
      <c r="BK347" s="7"/>
      <c r="BL347" s="48"/>
      <c r="BM347" s="48"/>
      <c r="BN347" s="48"/>
    </row>
    <row r="348" spans="4:66"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  <c r="AA348" s="6"/>
      <c r="AB348" s="6"/>
      <c r="AC348" s="6"/>
      <c r="AD348" s="7"/>
      <c r="AE348" s="48"/>
      <c r="AF348" s="48"/>
      <c r="AG348" s="48"/>
      <c r="AK348" s="6"/>
      <c r="AL348" s="6"/>
      <c r="AM348" s="6"/>
      <c r="AN348" s="6"/>
      <c r="AO348" s="6"/>
      <c r="AP348" s="6"/>
      <c r="AQ348" s="6"/>
      <c r="AR348" s="6"/>
      <c r="AS348" s="6"/>
      <c r="AT348" s="6"/>
      <c r="AU348" s="6"/>
      <c r="AV348" s="6"/>
      <c r="AW348" s="6"/>
      <c r="AX348" s="6"/>
      <c r="AY348" s="6"/>
      <c r="AZ348" s="6"/>
      <c r="BA348" s="6"/>
      <c r="BB348" s="6"/>
      <c r="BC348" s="6"/>
      <c r="BD348" s="6"/>
      <c r="BE348" s="6"/>
      <c r="BF348" s="6"/>
      <c r="BG348" s="6"/>
      <c r="BH348" s="6"/>
      <c r="BI348" s="6"/>
      <c r="BJ348" s="6"/>
      <c r="BK348" s="7"/>
      <c r="BL348" s="48"/>
      <c r="BM348" s="48"/>
      <c r="BN348" s="48"/>
    </row>
    <row r="349" spans="4:66"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  <c r="AA349" s="6"/>
      <c r="AB349" s="6"/>
      <c r="AC349" s="6"/>
      <c r="AD349" s="7"/>
      <c r="AE349" s="48"/>
      <c r="AF349" s="48"/>
      <c r="AG349" s="48"/>
      <c r="AK349" s="6"/>
      <c r="AL349" s="6"/>
      <c r="AM349" s="6"/>
      <c r="AN349" s="6"/>
      <c r="AO349" s="6"/>
      <c r="AP349" s="6"/>
      <c r="AQ349" s="6"/>
      <c r="AR349" s="6"/>
      <c r="AS349" s="6"/>
      <c r="AT349" s="6"/>
      <c r="AU349" s="6"/>
      <c r="AV349" s="6"/>
      <c r="AW349" s="6"/>
      <c r="AX349" s="6"/>
      <c r="AY349" s="6"/>
      <c r="AZ349" s="6"/>
      <c r="BA349" s="6"/>
      <c r="BB349" s="6"/>
      <c r="BC349" s="6"/>
      <c r="BD349" s="6"/>
      <c r="BE349" s="6"/>
      <c r="BF349" s="6"/>
      <c r="BG349" s="6"/>
      <c r="BH349" s="6"/>
      <c r="BI349" s="6"/>
      <c r="BJ349" s="6"/>
      <c r="BK349" s="7"/>
      <c r="BL349" s="48"/>
      <c r="BM349" s="48"/>
      <c r="BN349" s="48"/>
    </row>
    <row r="350" spans="4:66"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  <c r="AA350" s="6"/>
      <c r="AB350" s="6"/>
      <c r="AC350" s="6"/>
      <c r="AD350" s="7"/>
      <c r="AE350" s="48"/>
      <c r="AF350" s="48"/>
      <c r="AG350" s="48"/>
      <c r="AK350" s="6"/>
      <c r="AL350" s="6"/>
      <c r="AM350" s="6"/>
      <c r="AN350" s="6"/>
      <c r="AO350" s="6"/>
      <c r="AP350" s="6"/>
      <c r="AQ350" s="6"/>
      <c r="AR350" s="6"/>
      <c r="AS350" s="6"/>
      <c r="AT350" s="6"/>
      <c r="AU350" s="6"/>
      <c r="AV350" s="6"/>
      <c r="AW350" s="6"/>
      <c r="AX350" s="6"/>
      <c r="AY350" s="6"/>
      <c r="AZ350" s="6"/>
      <c r="BA350" s="6"/>
      <c r="BB350" s="6"/>
      <c r="BC350" s="6"/>
      <c r="BD350" s="6"/>
      <c r="BE350" s="6"/>
      <c r="BF350" s="6"/>
      <c r="BG350" s="6"/>
      <c r="BH350" s="6"/>
      <c r="BI350" s="6"/>
      <c r="BJ350" s="6"/>
      <c r="BK350" s="7"/>
      <c r="BL350" s="48"/>
      <c r="BM350" s="48"/>
      <c r="BN350" s="48"/>
    </row>
    <row r="351" spans="4:66"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  <c r="AA351" s="6"/>
      <c r="AB351" s="6"/>
      <c r="AC351" s="6"/>
      <c r="AD351" s="7"/>
      <c r="AE351" s="48"/>
      <c r="AF351" s="48"/>
      <c r="AG351" s="48"/>
      <c r="AK351" s="6"/>
      <c r="AL351" s="6"/>
      <c r="AM351" s="6"/>
      <c r="AN351" s="6"/>
      <c r="AO351" s="6"/>
      <c r="AP351" s="6"/>
      <c r="AQ351" s="6"/>
      <c r="AR351" s="6"/>
      <c r="AS351" s="6"/>
      <c r="AT351" s="6"/>
      <c r="AU351" s="6"/>
      <c r="AV351" s="6"/>
      <c r="AW351" s="6"/>
      <c r="AX351" s="6"/>
      <c r="AY351" s="6"/>
      <c r="AZ351" s="6"/>
      <c r="BA351" s="6"/>
      <c r="BB351" s="6"/>
      <c r="BC351" s="6"/>
      <c r="BD351" s="6"/>
      <c r="BE351" s="6"/>
      <c r="BF351" s="6"/>
      <c r="BG351" s="6"/>
      <c r="BH351" s="6"/>
      <c r="BI351" s="6"/>
      <c r="BJ351" s="6"/>
      <c r="BK351" s="7"/>
      <c r="BL351" s="48"/>
      <c r="BM351" s="48"/>
      <c r="BN351" s="48"/>
    </row>
    <row r="352" spans="4:66"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  <c r="AA352" s="6"/>
      <c r="AB352" s="6"/>
      <c r="AC352" s="6"/>
      <c r="AD352" s="7"/>
      <c r="AE352" s="48"/>
      <c r="AF352" s="48"/>
      <c r="AG352" s="48"/>
      <c r="AK352" s="6"/>
      <c r="AL352" s="6"/>
      <c r="AM352" s="6"/>
      <c r="AN352" s="6"/>
      <c r="AO352" s="6"/>
      <c r="AP352" s="6"/>
      <c r="AQ352" s="6"/>
      <c r="AR352" s="6"/>
      <c r="AS352" s="6"/>
      <c r="AT352" s="6"/>
      <c r="AU352" s="6"/>
      <c r="AV352" s="6"/>
      <c r="AW352" s="6"/>
      <c r="AX352" s="6"/>
      <c r="AY352" s="6"/>
      <c r="AZ352" s="6"/>
      <c r="BA352" s="6"/>
      <c r="BB352" s="6"/>
      <c r="BC352" s="6"/>
      <c r="BD352" s="6"/>
      <c r="BE352" s="6"/>
      <c r="BF352" s="6"/>
      <c r="BG352" s="6"/>
      <c r="BH352" s="6"/>
      <c r="BI352" s="6"/>
      <c r="BJ352" s="6"/>
      <c r="BK352" s="7"/>
      <c r="BL352" s="48"/>
      <c r="BM352" s="48"/>
      <c r="BN352" s="48"/>
    </row>
    <row r="353" spans="4:66"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  <c r="AA353" s="6"/>
      <c r="AB353" s="6"/>
      <c r="AC353" s="6"/>
      <c r="AD353" s="7"/>
      <c r="AE353" s="48"/>
      <c r="AF353" s="48"/>
      <c r="AG353" s="48"/>
      <c r="AK353" s="6"/>
      <c r="AL353" s="6"/>
      <c r="AM353" s="6"/>
      <c r="AN353" s="6"/>
      <c r="AO353" s="6"/>
      <c r="AP353" s="6"/>
      <c r="AQ353" s="6"/>
      <c r="AR353" s="6"/>
      <c r="AS353" s="6"/>
      <c r="AT353" s="6"/>
      <c r="AU353" s="6"/>
      <c r="AV353" s="6"/>
      <c r="AW353" s="6"/>
      <c r="AX353" s="6"/>
      <c r="AY353" s="6"/>
      <c r="AZ353" s="6"/>
      <c r="BA353" s="6"/>
      <c r="BB353" s="6"/>
      <c r="BC353" s="6"/>
      <c r="BD353" s="6"/>
      <c r="BE353" s="6"/>
      <c r="BF353" s="6"/>
      <c r="BG353" s="6"/>
      <c r="BH353" s="6"/>
      <c r="BI353" s="6"/>
      <c r="BJ353" s="6"/>
      <c r="BK353" s="7"/>
      <c r="BL353" s="48"/>
      <c r="BM353" s="48"/>
      <c r="BN353" s="48"/>
    </row>
    <row r="354" spans="4:66"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  <c r="AA354" s="6"/>
      <c r="AB354" s="6"/>
      <c r="AC354" s="6"/>
      <c r="AD354" s="7"/>
      <c r="AE354" s="48"/>
      <c r="AF354" s="48"/>
      <c r="AG354" s="48"/>
      <c r="AK354" s="6"/>
      <c r="AL354" s="6"/>
      <c r="AM354" s="6"/>
      <c r="AN354" s="6"/>
      <c r="AO354" s="6"/>
      <c r="AP354" s="6"/>
      <c r="AQ354" s="6"/>
      <c r="AR354" s="6"/>
      <c r="AS354" s="6"/>
      <c r="AT354" s="6"/>
      <c r="AU354" s="6"/>
      <c r="AV354" s="6"/>
      <c r="AW354" s="6"/>
      <c r="AX354" s="6"/>
      <c r="AY354" s="6"/>
      <c r="AZ354" s="6"/>
      <c r="BA354" s="6"/>
      <c r="BB354" s="6"/>
      <c r="BC354" s="6"/>
      <c r="BD354" s="6"/>
      <c r="BE354" s="6"/>
      <c r="BF354" s="6"/>
      <c r="BG354" s="6"/>
      <c r="BH354" s="6"/>
      <c r="BI354" s="6"/>
      <c r="BJ354" s="6"/>
      <c r="BK354" s="7"/>
      <c r="BL354" s="48"/>
      <c r="BM354" s="48"/>
      <c r="BN354" s="48"/>
    </row>
    <row r="355" spans="4:66"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  <c r="AA355" s="6"/>
      <c r="AB355" s="6"/>
      <c r="AC355" s="6"/>
      <c r="AD355" s="7"/>
      <c r="AE355" s="48"/>
      <c r="AF355" s="48"/>
      <c r="AG355" s="48"/>
      <c r="AK355" s="6"/>
      <c r="AL355" s="6"/>
      <c r="AM355" s="6"/>
      <c r="AN355" s="6"/>
      <c r="AO355" s="6"/>
      <c r="AP355" s="6"/>
      <c r="AQ355" s="6"/>
      <c r="AR355" s="6"/>
      <c r="AS355" s="6"/>
      <c r="AT355" s="6"/>
      <c r="AU355" s="6"/>
      <c r="AV355" s="6"/>
      <c r="AW355" s="6"/>
      <c r="AX355" s="6"/>
      <c r="AY355" s="6"/>
      <c r="AZ355" s="6"/>
      <c r="BA355" s="6"/>
      <c r="BB355" s="6"/>
      <c r="BC355" s="6"/>
      <c r="BD355" s="6"/>
      <c r="BE355" s="6"/>
      <c r="BF355" s="6"/>
      <c r="BG355" s="6"/>
      <c r="BH355" s="6"/>
      <c r="BI355" s="6"/>
      <c r="BJ355" s="6"/>
      <c r="BK355" s="7"/>
      <c r="BL355" s="48"/>
      <c r="BM355" s="48"/>
      <c r="BN355" s="48"/>
    </row>
    <row r="356" spans="4:66"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  <c r="AA356" s="6"/>
      <c r="AB356" s="6"/>
      <c r="AC356" s="6"/>
      <c r="AD356" s="7"/>
      <c r="AE356" s="48"/>
      <c r="AF356" s="48"/>
      <c r="AG356" s="48"/>
      <c r="AK356" s="6"/>
      <c r="AL356" s="6"/>
      <c r="AM356" s="6"/>
      <c r="AN356" s="6"/>
      <c r="AO356" s="6"/>
      <c r="AP356" s="6"/>
      <c r="AQ356" s="6"/>
      <c r="AR356" s="6"/>
      <c r="AS356" s="6"/>
      <c r="AT356" s="6"/>
      <c r="AU356" s="6"/>
      <c r="AV356" s="6"/>
      <c r="AW356" s="6"/>
      <c r="AX356" s="6"/>
      <c r="AY356" s="6"/>
      <c r="AZ356" s="6"/>
      <c r="BA356" s="6"/>
      <c r="BB356" s="6"/>
      <c r="BC356" s="6"/>
      <c r="BD356" s="6"/>
      <c r="BE356" s="6"/>
      <c r="BF356" s="6"/>
      <c r="BG356" s="6"/>
      <c r="BH356" s="6"/>
      <c r="BI356" s="6"/>
      <c r="BJ356" s="6"/>
      <c r="BK356" s="7"/>
      <c r="BL356" s="48"/>
      <c r="BM356" s="48"/>
      <c r="BN356" s="48"/>
    </row>
    <row r="357" spans="4:66"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  <c r="AA357" s="6"/>
      <c r="AB357" s="6"/>
      <c r="AC357" s="6"/>
      <c r="AD357" s="7"/>
      <c r="AE357" s="48"/>
      <c r="AF357" s="48"/>
      <c r="AG357" s="48"/>
      <c r="AK357" s="6"/>
      <c r="AL357" s="6"/>
      <c r="AM357" s="6"/>
      <c r="AN357" s="6"/>
      <c r="AO357" s="6"/>
      <c r="AP357" s="6"/>
      <c r="AQ357" s="6"/>
      <c r="AR357" s="6"/>
      <c r="AS357" s="6"/>
      <c r="AT357" s="6"/>
      <c r="AU357" s="6"/>
      <c r="AV357" s="6"/>
      <c r="AW357" s="6"/>
      <c r="AX357" s="6"/>
      <c r="AY357" s="6"/>
      <c r="AZ357" s="6"/>
      <c r="BA357" s="6"/>
      <c r="BB357" s="6"/>
      <c r="BC357" s="6"/>
      <c r="BD357" s="6"/>
      <c r="BE357" s="6"/>
      <c r="BF357" s="6"/>
      <c r="BG357" s="6"/>
      <c r="BH357" s="6"/>
      <c r="BI357" s="6"/>
      <c r="BJ357" s="6"/>
      <c r="BK357" s="7"/>
      <c r="BL357" s="48"/>
      <c r="BM357" s="48"/>
      <c r="BN357" s="48"/>
    </row>
    <row r="358" spans="4:66"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  <c r="AA358" s="6"/>
      <c r="AB358" s="6"/>
      <c r="AC358" s="6"/>
      <c r="AD358" s="7"/>
      <c r="AE358" s="48"/>
      <c r="AF358" s="48"/>
      <c r="AG358" s="48"/>
      <c r="AK358" s="6"/>
      <c r="AL358" s="6"/>
      <c r="AM358" s="6"/>
      <c r="AN358" s="6"/>
      <c r="AO358" s="6"/>
      <c r="AP358" s="6"/>
      <c r="AQ358" s="6"/>
      <c r="AR358" s="6"/>
      <c r="AS358" s="6"/>
      <c r="AT358" s="6"/>
      <c r="AU358" s="6"/>
      <c r="AV358" s="6"/>
      <c r="AW358" s="6"/>
      <c r="AX358" s="6"/>
      <c r="AY358" s="6"/>
      <c r="AZ358" s="6"/>
      <c r="BA358" s="6"/>
      <c r="BB358" s="6"/>
      <c r="BC358" s="6"/>
      <c r="BD358" s="6"/>
      <c r="BE358" s="6"/>
      <c r="BF358" s="6"/>
      <c r="BG358" s="6"/>
      <c r="BH358" s="6"/>
      <c r="BI358" s="6"/>
      <c r="BJ358" s="6"/>
      <c r="BK358" s="7"/>
      <c r="BL358" s="48"/>
      <c r="BM358" s="48"/>
      <c r="BN358" s="48"/>
    </row>
    <row r="359" spans="4:66"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  <c r="AA359" s="6"/>
      <c r="AB359" s="6"/>
      <c r="AC359" s="6"/>
      <c r="AD359" s="7"/>
      <c r="AE359" s="48"/>
      <c r="AF359" s="48"/>
      <c r="AG359" s="48"/>
      <c r="AK359" s="6"/>
      <c r="AL359" s="6"/>
      <c r="AM359" s="6"/>
      <c r="AN359" s="6"/>
      <c r="AO359" s="6"/>
      <c r="AP359" s="6"/>
      <c r="AQ359" s="6"/>
      <c r="AR359" s="6"/>
      <c r="AS359" s="6"/>
      <c r="AT359" s="6"/>
      <c r="AU359" s="6"/>
      <c r="AV359" s="6"/>
      <c r="AW359" s="6"/>
      <c r="AX359" s="6"/>
      <c r="AY359" s="6"/>
      <c r="AZ359" s="6"/>
      <c r="BA359" s="6"/>
      <c r="BB359" s="6"/>
      <c r="BC359" s="6"/>
      <c r="BD359" s="6"/>
      <c r="BE359" s="6"/>
      <c r="BF359" s="6"/>
      <c r="BG359" s="6"/>
      <c r="BH359" s="6"/>
      <c r="BI359" s="6"/>
      <c r="BJ359" s="6"/>
      <c r="BK359" s="7"/>
      <c r="BL359" s="48"/>
      <c r="BM359" s="48"/>
      <c r="BN359" s="48"/>
    </row>
    <row r="360" spans="4:66"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  <c r="AA360" s="6"/>
      <c r="AB360" s="6"/>
      <c r="AC360" s="6"/>
      <c r="AD360" s="7"/>
      <c r="AE360" s="48"/>
      <c r="AF360" s="48"/>
      <c r="AG360" s="48"/>
      <c r="AK360" s="6"/>
      <c r="AL360" s="6"/>
      <c r="AM360" s="6"/>
      <c r="AN360" s="6"/>
      <c r="AO360" s="6"/>
      <c r="AP360" s="6"/>
      <c r="AQ360" s="6"/>
      <c r="AR360" s="6"/>
      <c r="AS360" s="6"/>
      <c r="AT360" s="6"/>
      <c r="AU360" s="6"/>
      <c r="AV360" s="6"/>
      <c r="AW360" s="6"/>
      <c r="AX360" s="6"/>
      <c r="AY360" s="6"/>
      <c r="AZ360" s="6"/>
      <c r="BA360" s="6"/>
      <c r="BB360" s="6"/>
      <c r="BC360" s="6"/>
      <c r="BD360" s="6"/>
      <c r="BE360" s="6"/>
      <c r="BF360" s="6"/>
      <c r="BG360" s="6"/>
      <c r="BH360" s="6"/>
      <c r="BI360" s="6"/>
      <c r="BJ360" s="6"/>
      <c r="BK360" s="7"/>
      <c r="BL360" s="48"/>
      <c r="BM360" s="48"/>
      <c r="BN360" s="48"/>
    </row>
    <row r="361" spans="4:66"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  <c r="AA361" s="6"/>
      <c r="AB361" s="6"/>
      <c r="AC361" s="6"/>
      <c r="AD361" s="7"/>
      <c r="AE361" s="48"/>
      <c r="AF361" s="48"/>
      <c r="AG361" s="48"/>
      <c r="AK361" s="6"/>
      <c r="AL361" s="6"/>
      <c r="AM361" s="6"/>
      <c r="AN361" s="6"/>
      <c r="AO361" s="6"/>
      <c r="AP361" s="6"/>
      <c r="AQ361" s="6"/>
      <c r="AR361" s="6"/>
      <c r="AS361" s="6"/>
      <c r="AT361" s="6"/>
      <c r="AU361" s="6"/>
      <c r="AV361" s="6"/>
      <c r="AW361" s="6"/>
      <c r="AX361" s="6"/>
      <c r="AY361" s="6"/>
      <c r="AZ361" s="6"/>
      <c r="BA361" s="6"/>
      <c r="BB361" s="6"/>
      <c r="BC361" s="6"/>
      <c r="BD361" s="6"/>
      <c r="BE361" s="6"/>
      <c r="BF361" s="6"/>
      <c r="BG361" s="6"/>
      <c r="BH361" s="6"/>
      <c r="BI361" s="6"/>
      <c r="BJ361" s="6"/>
      <c r="BK361" s="7"/>
      <c r="BL361" s="48"/>
      <c r="BM361" s="48"/>
      <c r="BN361" s="48"/>
    </row>
    <row r="362" spans="4:66"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  <c r="AA362" s="6"/>
      <c r="AB362" s="6"/>
      <c r="AC362" s="6"/>
      <c r="AD362" s="7"/>
      <c r="AE362" s="48"/>
      <c r="AF362" s="48"/>
      <c r="AG362" s="48"/>
      <c r="AK362" s="6"/>
      <c r="AL362" s="6"/>
      <c r="AM362" s="6"/>
      <c r="AN362" s="6"/>
      <c r="AO362" s="6"/>
      <c r="AP362" s="6"/>
      <c r="AQ362" s="6"/>
      <c r="AR362" s="6"/>
      <c r="AS362" s="6"/>
      <c r="AT362" s="6"/>
      <c r="AU362" s="6"/>
      <c r="AV362" s="6"/>
      <c r="AW362" s="6"/>
      <c r="AX362" s="6"/>
      <c r="AY362" s="6"/>
      <c r="AZ362" s="6"/>
      <c r="BA362" s="6"/>
      <c r="BB362" s="6"/>
      <c r="BC362" s="6"/>
      <c r="BD362" s="6"/>
      <c r="BE362" s="6"/>
      <c r="BF362" s="6"/>
      <c r="BG362" s="6"/>
      <c r="BH362" s="6"/>
      <c r="BI362" s="6"/>
      <c r="BJ362" s="6"/>
      <c r="BK362" s="7"/>
      <c r="BL362" s="48"/>
      <c r="BM362" s="48"/>
      <c r="BN362" s="48"/>
    </row>
    <row r="363" spans="4:66"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  <c r="AA363" s="6"/>
      <c r="AB363" s="6"/>
      <c r="AC363" s="6"/>
      <c r="AD363" s="7"/>
      <c r="AE363" s="48"/>
      <c r="AF363" s="48"/>
      <c r="AG363" s="48"/>
      <c r="AK363" s="6"/>
      <c r="AL363" s="6"/>
      <c r="AM363" s="6"/>
      <c r="AN363" s="6"/>
      <c r="AO363" s="6"/>
      <c r="AP363" s="6"/>
      <c r="AQ363" s="6"/>
      <c r="AR363" s="6"/>
      <c r="AS363" s="6"/>
      <c r="AT363" s="6"/>
      <c r="AU363" s="6"/>
      <c r="AV363" s="6"/>
      <c r="AW363" s="6"/>
      <c r="AX363" s="6"/>
      <c r="AY363" s="6"/>
      <c r="AZ363" s="6"/>
      <c r="BA363" s="6"/>
      <c r="BB363" s="6"/>
      <c r="BC363" s="6"/>
      <c r="BD363" s="6"/>
      <c r="BE363" s="6"/>
      <c r="BF363" s="6"/>
      <c r="BG363" s="6"/>
      <c r="BH363" s="6"/>
      <c r="BI363" s="6"/>
      <c r="BJ363" s="6"/>
      <c r="BK363" s="7"/>
      <c r="BL363" s="48"/>
      <c r="BM363" s="48"/>
      <c r="BN363" s="48"/>
    </row>
    <row r="364" spans="4:66"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  <c r="AA364" s="6"/>
      <c r="AB364" s="6"/>
      <c r="AC364" s="6"/>
      <c r="AD364" s="7"/>
      <c r="AE364" s="48"/>
      <c r="AF364" s="48"/>
      <c r="AG364" s="48"/>
      <c r="AK364" s="6"/>
      <c r="AL364" s="6"/>
      <c r="AM364" s="6"/>
      <c r="AN364" s="6"/>
      <c r="AO364" s="6"/>
      <c r="AP364" s="6"/>
      <c r="AQ364" s="6"/>
      <c r="AR364" s="6"/>
      <c r="AS364" s="6"/>
      <c r="AT364" s="6"/>
      <c r="AU364" s="6"/>
      <c r="AV364" s="6"/>
      <c r="AW364" s="6"/>
      <c r="AX364" s="6"/>
      <c r="AY364" s="6"/>
      <c r="AZ364" s="6"/>
      <c r="BA364" s="6"/>
      <c r="BB364" s="6"/>
      <c r="BC364" s="6"/>
      <c r="BD364" s="6"/>
      <c r="BE364" s="6"/>
      <c r="BF364" s="6"/>
      <c r="BG364" s="6"/>
      <c r="BH364" s="6"/>
      <c r="BI364" s="6"/>
      <c r="BJ364" s="6"/>
      <c r="BK364" s="7"/>
      <c r="BL364" s="48"/>
      <c r="BM364" s="48"/>
      <c r="BN364" s="48"/>
    </row>
    <row r="365" spans="4:66"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  <c r="AA365" s="6"/>
      <c r="AB365" s="6"/>
      <c r="AC365" s="6"/>
      <c r="AD365" s="7"/>
      <c r="AE365" s="48"/>
      <c r="AF365" s="48"/>
      <c r="AG365" s="48"/>
      <c r="AK365" s="6"/>
      <c r="AL365" s="6"/>
      <c r="AM365" s="6"/>
      <c r="AN365" s="6"/>
      <c r="AO365" s="6"/>
      <c r="AP365" s="6"/>
      <c r="AQ365" s="6"/>
      <c r="AR365" s="6"/>
      <c r="AS365" s="6"/>
      <c r="AT365" s="6"/>
      <c r="AU365" s="6"/>
      <c r="AV365" s="6"/>
      <c r="AW365" s="6"/>
      <c r="AX365" s="6"/>
      <c r="AY365" s="6"/>
      <c r="AZ365" s="6"/>
      <c r="BA365" s="6"/>
      <c r="BB365" s="6"/>
      <c r="BC365" s="6"/>
      <c r="BD365" s="6"/>
      <c r="BE365" s="6"/>
      <c r="BF365" s="6"/>
      <c r="BG365" s="6"/>
      <c r="BH365" s="6"/>
      <c r="BI365" s="6"/>
      <c r="BJ365" s="6"/>
      <c r="BK365" s="7"/>
      <c r="BL365" s="48"/>
      <c r="BM365" s="48"/>
      <c r="BN365" s="48"/>
    </row>
    <row r="366" spans="4:66"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  <c r="AA366" s="6"/>
      <c r="AB366" s="6"/>
      <c r="AC366" s="6"/>
      <c r="AD366" s="7"/>
      <c r="AE366" s="48"/>
      <c r="AF366" s="48"/>
      <c r="AG366" s="48"/>
      <c r="AK366" s="6"/>
      <c r="AL366" s="6"/>
      <c r="AM366" s="6"/>
      <c r="AN366" s="6"/>
      <c r="AO366" s="6"/>
      <c r="AP366" s="6"/>
      <c r="AQ366" s="6"/>
      <c r="AR366" s="6"/>
      <c r="AS366" s="6"/>
      <c r="AT366" s="6"/>
      <c r="AU366" s="6"/>
      <c r="AV366" s="6"/>
      <c r="AW366" s="6"/>
      <c r="AX366" s="6"/>
      <c r="AY366" s="6"/>
      <c r="AZ366" s="6"/>
      <c r="BA366" s="6"/>
      <c r="BB366" s="6"/>
      <c r="BC366" s="6"/>
      <c r="BD366" s="6"/>
      <c r="BE366" s="6"/>
      <c r="BF366" s="6"/>
      <c r="BG366" s="6"/>
      <c r="BH366" s="6"/>
      <c r="BI366" s="6"/>
      <c r="BJ366" s="6"/>
      <c r="BK366" s="7"/>
      <c r="BL366" s="48"/>
      <c r="BM366" s="48"/>
      <c r="BN366" s="48"/>
    </row>
    <row r="367" spans="4:66"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  <c r="AA367" s="6"/>
      <c r="AB367" s="6"/>
      <c r="AC367" s="6"/>
      <c r="AD367" s="7"/>
      <c r="AE367" s="48"/>
      <c r="AF367" s="48"/>
      <c r="AG367" s="48"/>
      <c r="AK367" s="6"/>
      <c r="AL367" s="6"/>
      <c r="AM367" s="6"/>
      <c r="AN367" s="6"/>
      <c r="AO367" s="6"/>
      <c r="AP367" s="6"/>
      <c r="AQ367" s="6"/>
      <c r="AR367" s="6"/>
      <c r="AS367" s="6"/>
      <c r="AT367" s="6"/>
      <c r="AU367" s="6"/>
      <c r="AV367" s="6"/>
      <c r="AW367" s="6"/>
      <c r="AX367" s="6"/>
      <c r="AY367" s="6"/>
      <c r="AZ367" s="6"/>
      <c r="BA367" s="6"/>
      <c r="BB367" s="6"/>
      <c r="BC367" s="6"/>
      <c r="BD367" s="6"/>
      <c r="BE367" s="6"/>
      <c r="BF367" s="6"/>
      <c r="BG367" s="6"/>
      <c r="BH367" s="6"/>
      <c r="BI367" s="6"/>
      <c r="BJ367" s="6"/>
      <c r="BK367" s="7"/>
      <c r="BL367" s="48"/>
      <c r="BM367" s="48"/>
      <c r="BN367" s="48"/>
    </row>
    <row r="368" spans="4:66"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  <c r="AA368" s="6"/>
      <c r="AB368" s="6"/>
      <c r="AC368" s="6"/>
      <c r="AD368" s="7"/>
      <c r="AE368" s="48"/>
      <c r="AF368" s="48"/>
      <c r="AG368" s="48"/>
      <c r="AK368" s="6"/>
      <c r="AL368" s="6"/>
      <c r="AM368" s="6"/>
      <c r="AN368" s="6"/>
      <c r="AO368" s="6"/>
      <c r="AP368" s="6"/>
      <c r="AQ368" s="6"/>
      <c r="AR368" s="6"/>
      <c r="AS368" s="6"/>
      <c r="AT368" s="6"/>
      <c r="AU368" s="6"/>
      <c r="AV368" s="6"/>
      <c r="AW368" s="6"/>
      <c r="AX368" s="6"/>
      <c r="AY368" s="6"/>
      <c r="AZ368" s="6"/>
      <c r="BA368" s="6"/>
      <c r="BB368" s="6"/>
      <c r="BC368" s="6"/>
      <c r="BD368" s="6"/>
      <c r="BE368" s="6"/>
      <c r="BF368" s="6"/>
      <c r="BG368" s="6"/>
      <c r="BH368" s="6"/>
      <c r="BI368" s="6"/>
      <c r="BJ368" s="6"/>
      <c r="BK368" s="7"/>
      <c r="BL368" s="48"/>
      <c r="BM368" s="48"/>
      <c r="BN368" s="48"/>
    </row>
    <row r="369" spans="4:66"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  <c r="AA369" s="6"/>
      <c r="AB369" s="6"/>
      <c r="AC369" s="6"/>
      <c r="AD369" s="7"/>
      <c r="AE369" s="48"/>
      <c r="AF369" s="48"/>
      <c r="AG369" s="48"/>
      <c r="AK369" s="6"/>
      <c r="AL369" s="6"/>
      <c r="AM369" s="6"/>
      <c r="AN369" s="6"/>
      <c r="AO369" s="6"/>
      <c r="AP369" s="6"/>
      <c r="AQ369" s="6"/>
      <c r="AR369" s="6"/>
      <c r="AS369" s="6"/>
      <c r="AT369" s="6"/>
      <c r="AU369" s="6"/>
      <c r="AV369" s="6"/>
      <c r="AW369" s="6"/>
      <c r="AX369" s="6"/>
      <c r="AY369" s="6"/>
      <c r="AZ369" s="6"/>
      <c r="BA369" s="6"/>
      <c r="BB369" s="6"/>
      <c r="BC369" s="6"/>
      <c r="BD369" s="6"/>
      <c r="BE369" s="6"/>
      <c r="BF369" s="6"/>
      <c r="BG369" s="6"/>
      <c r="BH369" s="6"/>
      <c r="BI369" s="6"/>
      <c r="BJ369" s="6"/>
      <c r="BK369" s="7"/>
      <c r="BL369" s="48"/>
      <c r="BM369" s="48"/>
      <c r="BN369" s="48"/>
    </row>
    <row r="370" spans="4:66"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  <c r="AA370" s="6"/>
      <c r="AB370" s="6"/>
      <c r="AC370" s="6"/>
      <c r="AD370" s="7"/>
      <c r="AE370" s="48"/>
      <c r="AF370" s="48"/>
      <c r="AG370" s="48"/>
      <c r="AK370" s="6"/>
      <c r="AL370" s="6"/>
      <c r="AM370" s="6"/>
      <c r="AN370" s="6"/>
      <c r="AO370" s="6"/>
      <c r="AP370" s="6"/>
      <c r="AQ370" s="6"/>
      <c r="AR370" s="6"/>
      <c r="AS370" s="6"/>
      <c r="AT370" s="6"/>
      <c r="AU370" s="6"/>
      <c r="AV370" s="6"/>
      <c r="AW370" s="6"/>
      <c r="AX370" s="6"/>
      <c r="AY370" s="6"/>
      <c r="AZ370" s="6"/>
      <c r="BA370" s="6"/>
      <c r="BB370" s="6"/>
      <c r="BC370" s="6"/>
      <c r="BD370" s="6"/>
      <c r="BE370" s="6"/>
      <c r="BF370" s="6"/>
      <c r="BG370" s="6"/>
      <c r="BH370" s="6"/>
      <c r="BI370" s="6"/>
      <c r="BJ370" s="6"/>
      <c r="BK370" s="7"/>
      <c r="BL370" s="48"/>
      <c r="BM370" s="48"/>
      <c r="BN370" s="48"/>
    </row>
    <row r="371" spans="4:66"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  <c r="AA371" s="6"/>
      <c r="AB371" s="6"/>
      <c r="AC371" s="6"/>
      <c r="AD371" s="7"/>
      <c r="AE371" s="48"/>
      <c r="AF371" s="48"/>
      <c r="AG371" s="48"/>
      <c r="AK371" s="6"/>
      <c r="AL371" s="6"/>
      <c r="AM371" s="6"/>
      <c r="AN371" s="6"/>
      <c r="AO371" s="6"/>
      <c r="AP371" s="6"/>
      <c r="AQ371" s="6"/>
      <c r="AR371" s="6"/>
      <c r="AS371" s="6"/>
      <c r="AT371" s="6"/>
      <c r="AU371" s="6"/>
      <c r="AV371" s="6"/>
      <c r="AW371" s="6"/>
      <c r="AX371" s="6"/>
      <c r="AY371" s="6"/>
      <c r="AZ371" s="6"/>
      <c r="BA371" s="6"/>
      <c r="BB371" s="6"/>
      <c r="BC371" s="6"/>
      <c r="BD371" s="6"/>
      <c r="BE371" s="6"/>
      <c r="BF371" s="6"/>
      <c r="BG371" s="6"/>
      <c r="BH371" s="6"/>
      <c r="BI371" s="6"/>
      <c r="BJ371" s="6"/>
      <c r="BK371" s="7"/>
      <c r="BL371" s="48"/>
      <c r="BM371" s="48"/>
      <c r="BN371" s="48"/>
    </row>
    <row r="372" spans="4:66"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  <c r="AA372" s="6"/>
      <c r="AB372" s="6"/>
      <c r="AC372" s="6"/>
      <c r="AD372" s="7"/>
      <c r="AE372" s="48"/>
      <c r="AF372" s="48"/>
      <c r="AG372" s="48"/>
      <c r="AK372" s="6"/>
      <c r="AL372" s="6"/>
      <c r="AM372" s="6"/>
      <c r="AN372" s="6"/>
      <c r="AO372" s="6"/>
      <c r="AP372" s="6"/>
      <c r="AQ372" s="6"/>
      <c r="AR372" s="6"/>
      <c r="AS372" s="6"/>
      <c r="AT372" s="6"/>
      <c r="AU372" s="6"/>
      <c r="AV372" s="6"/>
      <c r="AW372" s="6"/>
      <c r="AX372" s="6"/>
      <c r="AY372" s="6"/>
      <c r="AZ372" s="6"/>
      <c r="BA372" s="6"/>
      <c r="BB372" s="6"/>
      <c r="BC372" s="6"/>
      <c r="BD372" s="6"/>
      <c r="BE372" s="6"/>
      <c r="BF372" s="6"/>
      <c r="BG372" s="6"/>
      <c r="BH372" s="6"/>
      <c r="BI372" s="6"/>
      <c r="BJ372" s="6"/>
      <c r="BK372" s="7"/>
      <c r="BL372" s="48"/>
      <c r="BM372" s="48"/>
      <c r="BN372" s="48"/>
    </row>
    <row r="373" spans="4:66"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  <c r="AA373" s="6"/>
      <c r="AB373" s="6"/>
      <c r="AC373" s="6"/>
      <c r="AD373" s="7"/>
      <c r="AE373" s="48"/>
      <c r="AF373" s="48"/>
      <c r="AG373" s="48"/>
      <c r="AK373" s="6"/>
      <c r="AL373" s="6"/>
      <c r="AM373" s="6"/>
      <c r="AN373" s="6"/>
      <c r="AO373" s="6"/>
      <c r="AP373" s="6"/>
      <c r="AQ373" s="6"/>
      <c r="AR373" s="6"/>
      <c r="AS373" s="6"/>
      <c r="AT373" s="6"/>
      <c r="AU373" s="6"/>
      <c r="AV373" s="6"/>
      <c r="AW373" s="6"/>
      <c r="AX373" s="6"/>
      <c r="AY373" s="6"/>
      <c r="AZ373" s="6"/>
      <c r="BA373" s="6"/>
      <c r="BB373" s="6"/>
      <c r="BC373" s="6"/>
      <c r="BD373" s="6"/>
      <c r="BE373" s="6"/>
      <c r="BF373" s="6"/>
      <c r="BG373" s="6"/>
      <c r="BH373" s="6"/>
      <c r="BI373" s="6"/>
      <c r="BJ373" s="6"/>
      <c r="BK373" s="7"/>
      <c r="BL373" s="48"/>
      <c r="BM373" s="48"/>
      <c r="BN373" s="48"/>
    </row>
    <row r="374" spans="4:66"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  <c r="AA374" s="6"/>
      <c r="AB374" s="6"/>
      <c r="AC374" s="6"/>
      <c r="AD374" s="7"/>
      <c r="AE374" s="48"/>
      <c r="AF374" s="48"/>
      <c r="AG374" s="48"/>
      <c r="AK374" s="6"/>
      <c r="AL374" s="6"/>
      <c r="AM374" s="6"/>
      <c r="AN374" s="6"/>
      <c r="AO374" s="6"/>
      <c r="AP374" s="6"/>
      <c r="AQ374" s="6"/>
      <c r="AR374" s="6"/>
      <c r="AS374" s="6"/>
      <c r="AT374" s="6"/>
      <c r="AU374" s="6"/>
      <c r="AV374" s="6"/>
      <c r="AW374" s="6"/>
      <c r="AX374" s="6"/>
      <c r="AY374" s="6"/>
      <c r="AZ374" s="6"/>
      <c r="BA374" s="6"/>
      <c r="BB374" s="6"/>
      <c r="BC374" s="6"/>
      <c r="BD374" s="6"/>
      <c r="BE374" s="6"/>
      <c r="BF374" s="6"/>
      <c r="BG374" s="6"/>
      <c r="BH374" s="6"/>
      <c r="BI374" s="6"/>
      <c r="BJ374" s="6"/>
      <c r="BK374" s="7"/>
      <c r="BL374" s="48"/>
      <c r="BM374" s="48"/>
      <c r="BN374" s="48"/>
    </row>
    <row r="375" spans="4:66"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  <c r="AA375" s="6"/>
      <c r="AB375" s="6"/>
      <c r="AC375" s="6"/>
      <c r="AD375" s="7"/>
      <c r="AE375" s="48"/>
      <c r="AF375" s="48"/>
      <c r="AG375" s="48"/>
      <c r="AK375" s="6"/>
      <c r="AL375" s="6"/>
      <c r="AM375" s="6"/>
      <c r="AN375" s="6"/>
      <c r="AO375" s="6"/>
      <c r="AP375" s="6"/>
      <c r="AQ375" s="6"/>
      <c r="AR375" s="6"/>
      <c r="AS375" s="6"/>
      <c r="AT375" s="6"/>
      <c r="AU375" s="6"/>
      <c r="AV375" s="6"/>
      <c r="AW375" s="6"/>
      <c r="AX375" s="6"/>
      <c r="AY375" s="6"/>
      <c r="AZ375" s="6"/>
      <c r="BA375" s="6"/>
      <c r="BB375" s="6"/>
      <c r="BC375" s="6"/>
      <c r="BD375" s="6"/>
      <c r="BE375" s="6"/>
      <c r="BF375" s="6"/>
      <c r="BG375" s="6"/>
      <c r="BH375" s="6"/>
      <c r="BI375" s="6"/>
      <c r="BJ375" s="6"/>
      <c r="BK375" s="7"/>
      <c r="BL375" s="48"/>
      <c r="BM375" s="48"/>
      <c r="BN375" s="48"/>
    </row>
    <row r="376" spans="4:66"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  <c r="AA376" s="6"/>
      <c r="AB376" s="6"/>
      <c r="AC376" s="6"/>
      <c r="AD376" s="7"/>
      <c r="AE376" s="48"/>
      <c r="AF376" s="48"/>
      <c r="AG376" s="48"/>
      <c r="AK376" s="6"/>
      <c r="AL376" s="6"/>
      <c r="AM376" s="6"/>
      <c r="AN376" s="6"/>
      <c r="AO376" s="6"/>
      <c r="AP376" s="6"/>
      <c r="AQ376" s="6"/>
      <c r="AR376" s="6"/>
      <c r="AS376" s="6"/>
      <c r="AT376" s="6"/>
      <c r="AU376" s="6"/>
      <c r="AV376" s="6"/>
      <c r="AW376" s="6"/>
      <c r="AX376" s="6"/>
      <c r="AY376" s="6"/>
      <c r="AZ376" s="6"/>
      <c r="BA376" s="6"/>
      <c r="BB376" s="6"/>
      <c r="BC376" s="6"/>
      <c r="BD376" s="6"/>
      <c r="BE376" s="6"/>
      <c r="BF376" s="6"/>
      <c r="BG376" s="6"/>
      <c r="BH376" s="6"/>
      <c r="BI376" s="6"/>
      <c r="BJ376" s="6"/>
      <c r="BK376" s="7"/>
      <c r="BL376" s="48"/>
      <c r="BM376" s="48"/>
      <c r="BN376" s="48"/>
    </row>
    <row r="377" spans="4:66"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  <c r="AA377" s="6"/>
      <c r="AB377" s="6"/>
      <c r="AC377" s="6"/>
      <c r="AD377" s="7"/>
      <c r="AE377" s="48"/>
      <c r="AF377" s="48"/>
      <c r="AG377" s="48"/>
      <c r="AK377" s="6"/>
      <c r="AL377" s="6"/>
      <c r="AM377" s="6"/>
      <c r="AN377" s="6"/>
      <c r="AO377" s="6"/>
      <c r="AP377" s="6"/>
      <c r="AQ377" s="6"/>
      <c r="AR377" s="6"/>
      <c r="AS377" s="6"/>
      <c r="AT377" s="6"/>
      <c r="AU377" s="6"/>
      <c r="AV377" s="6"/>
      <c r="AW377" s="6"/>
      <c r="AX377" s="6"/>
      <c r="AY377" s="6"/>
      <c r="AZ377" s="6"/>
      <c r="BA377" s="6"/>
      <c r="BB377" s="6"/>
      <c r="BC377" s="6"/>
      <c r="BD377" s="6"/>
      <c r="BE377" s="6"/>
      <c r="BF377" s="6"/>
      <c r="BG377" s="6"/>
      <c r="BH377" s="6"/>
      <c r="BI377" s="6"/>
      <c r="BJ377" s="6"/>
      <c r="BK377" s="7"/>
      <c r="BL377" s="48"/>
      <c r="BM377" s="48"/>
      <c r="BN377" s="48"/>
    </row>
    <row r="378" spans="4:66"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  <c r="AA378" s="6"/>
      <c r="AB378" s="6"/>
      <c r="AC378" s="6"/>
      <c r="AD378" s="7"/>
      <c r="AE378" s="48"/>
      <c r="AF378" s="48"/>
      <c r="AG378" s="48"/>
      <c r="AK378" s="6"/>
      <c r="AL378" s="6"/>
      <c r="AM378" s="6"/>
      <c r="AN378" s="6"/>
      <c r="AO378" s="6"/>
      <c r="AP378" s="6"/>
      <c r="AQ378" s="6"/>
      <c r="AR378" s="6"/>
      <c r="AS378" s="6"/>
      <c r="AT378" s="6"/>
      <c r="AU378" s="6"/>
      <c r="AV378" s="6"/>
      <c r="AW378" s="6"/>
      <c r="AX378" s="6"/>
      <c r="AY378" s="6"/>
      <c r="AZ378" s="6"/>
      <c r="BA378" s="6"/>
      <c r="BB378" s="6"/>
      <c r="BC378" s="6"/>
      <c r="BD378" s="6"/>
      <c r="BE378" s="6"/>
      <c r="BF378" s="6"/>
      <c r="BG378" s="6"/>
      <c r="BH378" s="6"/>
      <c r="BI378" s="6"/>
      <c r="BJ378" s="6"/>
      <c r="BK378" s="7"/>
      <c r="BL378" s="48"/>
      <c r="BM378" s="48"/>
      <c r="BN378" s="48"/>
    </row>
    <row r="379" spans="4:66"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  <c r="AA379" s="6"/>
      <c r="AB379" s="6"/>
      <c r="AC379" s="6"/>
      <c r="AD379" s="7"/>
      <c r="AE379" s="48"/>
      <c r="AF379" s="48"/>
      <c r="AG379" s="48"/>
      <c r="AK379" s="6"/>
      <c r="AL379" s="6"/>
      <c r="AM379" s="6"/>
      <c r="AN379" s="6"/>
      <c r="AO379" s="6"/>
      <c r="AP379" s="6"/>
      <c r="AQ379" s="6"/>
      <c r="AR379" s="6"/>
      <c r="AS379" s="6"/>
      <c r="AT379" s="6"/>
      <c r="AU379" s="6"/>
      <c r="AV379" s="6"/>
      <c r="AW379" s="6"/>
      <c r="AX379" s="6"/>
      <c r="AY379" s="6"/>
      <c r="AZ379" s="6"/>
      <c r="BA379" s="6"/>
      <c r="BB379" s="6"/>
      <c r="BC379" s="6"/>
      <c r="BD379" s="6"/>
      <c r="BE379" s="6"/>
      <c r="BF379" s="6"/>
      <c r="BG379" s="6"/>
      <c r="BH379" s="6"/>
      <c r="BI379" s="6"/>
      <c r="BJ379" s="6"/>
      <c r="BK379" s="7"/>
      <c r="BL379" s="48"/>
      <c r="BM379" s="48"/>
      <c r="BN379" s="48"/>
    </row>
    <row r="380" spans="4:66"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  <c r="AA380" s="6"/>
      <c r="AB380" s="6"/>
      <c r="AC380" s="6"/>
      <c r="AD380" s="7"/>
      <c r="AE380" s="48"/>
      <c r="AF380" s="48"/>
      <c r="AG380" s="48"/>
      <c r="AK380" s="6"/>
      <c r="AL380" s="6"/>
      <c r="AM380" s="6"/>
      <c r="AN380" s="6"/>
      <c r="AO380" s="6"/>
      <c r="AP380" s="6"/>
      <c r="AQ380" s="6"/>
      <c r="AR380" s="6"/>
      <c r="AS380" s="6"/>
      <c r="AT380" s="6"/>
      <c r="AU380" s="6"/>
      <c r="AV380" s="6"/>
      <c r="AW380" s="6"/>
      <c r="AX380" s="6"/>
      <c r="AY380" s="6"/>
      <c r="AZ380" s="6"/>
      <c r="BA380" s="6"/>
      <c r="BB380" s="6"/>
      <c r="BC380" s="6"/>
      <c r="BD380" s="6"/>
      <c r="BE380" s="6"/>
      <c r="BF380" s="6"/>
      <c r="BG380" s="6"/>
      <c r="BH380" s="6"/>
      <c r="BI380" s="6"/>
      <c r="BJ380" s="6"/>
      <c r="BK380" s="7"/>
      <c r="BL380" s="48"/>
      <c r="BM380" s="48"/>
      <c r="BN380" s="48"/>
    </row>
    <row r="381" spans="4:66"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  <c r="AA381" s="6"/>
      <c r="AB381" s="6"/>
      <c r="AC381" s="6"/>
      <c r="AD381" s="7"/>
      <c r="AE381" s="48"/>
      <c r="AF381" s="48"/>
      <c r="AG381" s="48"/>
      <c r="AK381" s="6"/>
      <c r="AL381" s="6"/>
      <c r="AM381" s="6"/>
      <c r="AN381" s="6"/>
      <c r="AO381" s="6"/>
      <c r="AP381" s="6"/>
      <c r="AQ381" s="6"/>
      <c r="AR381" s="6"/>
      <c r="AS381" s="6"/>
      <c r="AT381" s="6"/>
      <c r="AU381" s="6"/>
      <c r="AV381" s="6"/>
      <c r="AW381" s="6"/>
      <c r="AX381" s="6"/>
      <c r="AY381" s="6"/>
      <c r="AZ381" s="6"/>
      <c r="BA381" s="6"/>
      <c r="BB381" s="6"/>
      <c r="BC381" s="6"/>
      <c r="BD381" s="6"/>
      <c r="BE381" s="6"/>
      <c r="BF381" s="6"/>
      <c r="BG381" s="6"/>
      <c r="BH381" s="6"/>
      <c r="BI381" s="6"/>
      <c r="BJ381" s="6"/>
      <c r="BK381" s="7"/>
      <c r="BL381" s="48"/>
      <c r="BM381" s="48"/>
      <c r="BN381" s="48"/>
    </row>
    <row r="382" spans="4:66"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  <c r="AA382" s="6"/>
      <c r="AB382" s="6"/>
      <c r="AC382" s="6"/>
      <c r="AD382" s="7"/>
      <c r="AE382" s="48"/>
      <c r="AF382" s="48"/>
      <c r="AG382" s="48"/>
      <c r="AK382" s="6"/>
      <c r="AL382" s="6"/>
      <c r="AM382" s="6"/>
      <c r="AN382" s="6"/>
      <c r="AO382" s="6"/>
      <c r="AP382" s="6"/>
      <c r="AQ382" s="6"/>
      <c r="AR382" s="6"/>
      <c r="AS382" s="6"/>
      <c r="AT382" s="6"/>
      <c r="AU382" s="6"/>
      <c r="AV382" s="6"/>
      <c r="AW382" s="6"/>
      <c r="AX382" s="6"/>
      <c r="AY382" s="6"/>
      <c r="AZ382" s="6"/>
      <c r="BA382" s="6"/>
      <c r="BB382" s="6"/>
      <c r="BC382" s="6"/>
      <c r="BD382" s="6"/>
      <c r="BE382" s="6"/>
      <c r="BF382" s="6"/>
      <c r="BG382" s="6"/>
      <c r="BH382" s="6"/>
      <c r="BI382" s="6"/>
      <c r="BJ382" s="6"/>
      <c r="BK382" s="7"/>
      <c r="BL382" s="48"/>
      <c r="BM382" s="48"/>
      <c r="BN382" s="48"/>
    </row>
    <row r="383" spans="4:66"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  <c r="AA383" s="6"/>
      <c r="AB383" s="6"/>
      <c r="AC383" s="6"/>
      <c r="AD383" s="7"/>
      <c r="AE383" s="48"/>
      <c r="AF383" s="48"/>
      <c r="AG383" s="48"/>
      <c r="AK383" s="6"/>
      <c r="AL383" s="6"/>
      <c r="AM383" s="6"/>
      <c r="AN383" s="6"/>
      <c r="AO383" s="6"/>
      <c r="AP383" s="6"/>
      <c r="AQ383" s="6"/>
      <c r="AR383" s="6"/>
      <c r="AS383" s="6"/>
      <c r="AT383" s="6"/>
      <c r="AU383" s="6"/>
      <c r="AV383" s="6"/>
      <c r="AW383" s="6"/>
      <c r="AX383" s="6"/>
      <c r="AY383" s="6"/>
      <c r="AZ383" s="6"/>
      <c r="BA383" s="6"/>
      <c r="BB383" s="6"/>
      <c r="BC383" s="6"/>
      <c r="BD383" s="6"/>
      <c r="BE383" s="6"/>
      <c r="BF383" s="6"/>
      <c r="BG383" s="6"/>
      <c r="BH383" s="6"/>
      <c r="BI383" s="6"/>
      <c r="BJ383" s="6"/>
      <c r="BK383" s="7"/>
      <c r="BL383" s="48"/>
      <c r="BM383" s="48"/>
      <c r="BN383" s="48"/>
    </row>
    <row r="384" spans="4:66"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  <c r="AA384" s="6"/>
      <c r="AB384" s="6"/>
      <c r="AC384" s="6"/>
      <c r="AD384" s="7"/>
      <c r="AE384" s="48"/>
      <c r="AF384" s="48"/>
      <c r="AG384" s="48"/>
      <c r="AK384" s="6"/>
      <c r="AL384" s="6"/>
      <c r="AM384" s="6"/>
      <c r="AN384" s="6"/>
      <c r="AO384" s="6"/>
      <c r="AP384" s="6"/>
      <c r="AQ384" s="6"/>
      <c r="AR384" s="6"/>
      <c r="AS384" s="6"/>
      <c r="AT384" s="6"/>
      <c r="AU384" s="6"/>
      <c r="AV384" s="6"/>
      <c r="AW384" s="6"/>
      <c r="AX384" s="6"/>
      <c r="AY384" s="6"/>
      <c r="AZ384" s="6"/>
      <c r="BA384" s="6"/>
      <c r="BB384" s="6"/>
      <c r="BC384" s="6"/>
      <c r="BD384" s="6"/>
      <c r="BE384" s="6"/>
      <c r="BF384" s="6"/>
      <c r="BG384" s="6"/>
      <c r="BH384" s="6"/>
      <c r="BI384" s="6"/>
      <c r="BJ384" s="6"/>
      <c r="BK384" s="7"/>
      <c r="BL384" s="48"/>
      <c r="BM384" s="48"/>
      <c r="BN384" s="48"/>
    </row>
    <row r="385" spans="4:66"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  <c r="AA385" s="6"/>
      <c r="AB385" s="6"/>
      <c r="AC385" s="6"/>
      <c r="AD385" s="7"/>
      <c r="AE385" s="48"/>
      <c r="AF385" s="48"/>
      <c r="AG385" s="48"/>
      <c r="AK385" s="6"/>
      <c r="AL385" s="6"/>
      <c r="AM385" s="6"/>
      <c r="AN385" s="6"/>
      <c r="AO385" s="6"/>
      <c r="AP385" s="6"/>
      <c r="AQ385" s="6"/>
      <c r="AR385" s="6"/>
      <c r="AS385" s="6"/>
      <c r="AT385" s="6"/>
      <c r="AU385" s="6"/>
      <c r="AV385" s="6"/>
      <c r="AW385" s="6"/>
      <c r="AX385" s="6"/>
      <c r="AY385" s="6"/>
      <c r="AZ385" s="6"/>
      <c r="BA385" s="6"/>
      <c r="BB385" s="6"/>
      <c r="BC385" s="6"/>
      <c r="BD385" s="6"/>
      <c r="BE385" s="6"/>
      <c r="BF385" s="6"/>
      <c r="BG385" s="6"/>
      <c r="BH385" s="6"/>
      <c r="BI385" s="6"/>
      <c r="BJ385" s="6"/>
      <c r="BK385" s="7"/>
      <c r="BL385" s="48"/>
      <c r="BM385" s="48"/>
      <c r="BN385" s="48"/>
    </row>
    <row r="386" spans="4:66"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  <c r="AA386" s="6"/>
      <c r="AB386" s="6"/>
      <c r="AC386" s="6"/>
      <c r="AD386" s="7"/>
      <c r="AE386" s="48"/>
      <c r="AF386" s="48"/>
      <c r="AG386" s="48"/>
      <c r="AK386" s="6"/>
      <c r="AL386" s="6"/>
      <c r="AM386" s="6"/>
      <c r="AN386" s="6"/>
      <c r="AO386" s="6"/>
      <c r="AP386" s="6"/>
      <c r="AQ386" s="6"/>
      <c r="AR386" s="6"/>
      <c r="AS386" s="6"/>
      <c r="AT386" s="6"/>
      <c r="AU386" s="6"/>
      <c r="AV386" s="6"/>
      <c r="AW386" s="6"/>
      <c r="AX386" s="6"/>
      <c r="AY386" s="6"/>
      <c r="AZ386" s="6"/>
      <c r="BA386" s="6"/>
      <c r="BB386" s="6"/>
      <c r="BC386" s="6"/>
      <c r="BD386" s="6"/>
      <c r="BE386" s="6"/>
      <c r="BF386" s="6"/>
      <c r="BG386" s="6"/>
      <c r="BH386" s="6"/>
      <c r="BI386" s="6"/>
      <c r="BJ386" s="6"/>
      <c r="BK386" s="7"/>
      <c r="BL386" s="48"/>
      <c r="BM386" s="48"/>
      <c r="BN386" s="48"/>
    </row>
    <row r="387" spans="4:66"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  <c r="AA387" s="6"/>
      <c r="AB387" s="6"/>
      <c r="AC387" s="6"/>
      <c r="AD387" s="7"/>
      <c r="AE387" s="48"/>
      <c r="AF387" s="48"/>
      <c r="AG387" s="48"/>
      <c r="AK387" s="6"/>
      <c r="AL387" s="6"/>
      <c r="AM387" s="6"/>
      <c r="AN387" s="6"/>
      <c r="AO387" s="6"/>
      <c r="AP387" s="6"/>
      <c r="AQ387" s="6"/>
      <c r="AR387" s="6"/>
      <c r="AS387" s="6"/>
      <c r="AT387" s="6"/>
      <c r="AU387" s="6"/>
      <c r="AV387" s="6"/>
      <c r="AW387" s="6"/>
      <c r="AX387" s="6"/>
      <c r="AY387" s="6"/>
      <c r="AZ387" s="6"/>
      <c r="BA387" s="6"/>
      <c r="BB387" s="6"/>
      <c r="BC387" s="6"/>
      <c r="BD387" s="6"/>
      <c r="BE387" s="6"/>
      <c r="BF387" s="6"/>
      <c r="BG387" s="6"/>
      <c r="BH387" s="6"/>
      <c r="BI387" s="6"/>
      <c r="BJ387" s="6"/>
      <c r="BK387" s="7"/>
      <c r="BL387" s="48"/>
      <c r="BM387" s="48"/>
      <c r="BN387" s="48"/>
    </row>
    <row r="388" spans="4:66"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  <c r="AA388" s="6"/>
      <c r="AB388" s="6"/>
      <c r="AC388" s="6"/>
      <c r="AD388" s="7"/>
      <c r="AE388" s="48"/>
      <c r="AF388" s="48"/>
      <c r="AG388" s="48"/>
      <c r="AK388" s="6"/>
      <c r="AL388" s="6"/>
      <c r="AM388" s="6"/>
      <c r="AN388" s="6"/>
      <c r="AO388" s="6"/>
      <c r="AP388" s="6"/>
      <c r="AQ388" s="6"/>
      <c r="AR388" s="6"/>
      <c r="AS388" s="6"/>
      <c r="AT388" s="6"/>
      <c r="AU388" s="6"/>
      <c r="AV388" s="6"/>
      <c r="AW388" s="6"/>
      <c r="AX388" s="6"/>
      <c r="AY388" s="6"/>
      <c r="AZ388" s="6"/>
      <c r="BA388" s="6"/>
      <c r="BB388" s="6"/>
      <c r="BC388" s="6"/>
      <c r="BD388" s="6"/>
      <c r="BE388" s="6"/>
      <c r="BF388" s="6"/>
      <c r="BG388" s="6"/>
      <c r="BH388" s="6"/>
      <c r="BI388" s="6"/>
      <c r="BJ388" s="6"/>
      <c r="BK388" s="7"/>
      <c r="BL388" s="48"/>
      <c r="BM388" s="48"/>
      <c r="BN388" s="48"/>
    </row>
    <row r="389" spans="4:66"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  <c r="AA389" s="6"/>
      <c r="AB389" s="6"/>
      <c r="AC389" s="6"/>
      <c r="AD389" s="7"/>
      <c r="AE389" s="48"/>
      <c r="AF389" s="48"/>
      <c r="AG389" s="48"/>
      <c r="AK389" s="6"/>
      <c r="AL389" s="6"/>
      <c r="AM389" s="6"/>
      <c r="AN389" s="6"/>
      <c r="AO389" s="6"/>
      <c r="AP389" s="6"/>
      <c r="AQ389" s="6"/>
      <c r="AR389" s="6"/>
      <c r="AS389" s="6"/>
      <c r="AT389" s="6"/>
      <c r="AU389" s="6"/>
      <c r="AV389" s="6"/>
      <c r="AW389" s="6"/>
      <c r="AX389" s="6"/>
      <c r="AY389" s="6"/>
      <c r="AZ389" s="6"/>
      <c r="BA389" s="6"/>
      <c r="BB389" s="6"/>
      <c r="BC389" s="6"/>
      <c r="BD389" s="6"/>
      <c r="BE389" s="6"/>
      <c r="BF389" s="6"/>
      <c r="BG389" s="6"/>
      <c r="BH389" s="6"/>
      <c r="BI389" s="6"/>
      <c r="BJ389" s="6"/>
      <c r="BK389" s="7"/>
      <c r="BL389" s="48"/>
      <c r="BM389" s="48"/>
      <c r="BN389" s="48"/>
    </row>
    <row r="390" spans="4:66"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  <c r="AA390" s="6"/>
      <c r="AB390" s="6"/>
      <c r="AC390" s="6"/>
      <c r="AD390" s="7"/>
      <c r="AE390" s="48"/>
      <c r="AF390" s="48"/>
      <c r="AG390" s="48"/>
      <c r="AK390" s="6"/>
      <c r="AL390" s="6"/>
      <c r="AM390" s="6"/>
      <c r="AN390" s="6"/>
      <c r="AO390" s="6"/>
      <c r="AP390" s="6"/>
      <c r="AQ390" s="6"/>
      <c r="AR390" s="6"/>
      <c r="AS390" s="6"/>
      <c r="AT390" s="6"/>
      <c r="AU390" s="6"/>
      <c r="AV390" s="6"/>
      <c r="AW390" s="6"/>
      <c r="AX390" s="6"/>
      <c r="AY390" s="6"/>
      <c r="AZ390" s="6"/>
      <c r="BA390" s="6"/>
      <c r="BB390" s="6"/>
      <c r="BC390" s="6"/>
      <c r="BD390" s="6"/>
      <c r="BE390" s="6"/>
      <c r="BF390" s="6"/>
      <c r="BG390" s="6"/>
      <c r="BH390" s="6"/>
      <c r="BI390" s="6"/>
      <c r="BJ390" s="6"/>
      <c r="BK390" s="7"/>
      <c r="BL390" s="48"/>
      <c r="BM390" s="48"/>
      <c r="BN390" s="48"/>
    </row>
    <row r="391" spans="4:66"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  <c r="AA391" s="6"/>
      <c r="AB391" s="6"/>
      <c r="AC391" s="6"/>
      <c r="AD391" s="7"/>
      <c r="AE391" s="48"/>
      <c r="AF391" s="48"/>
      <c r="AG391" s="48"/>
      <c r="AK391" s="6"/>
      <c r="AL391" s="6"/>
      <c r="AM391" s="6"/>
      <c r="AN391" s="6"/>
      <c r="AO391" s="6"/>
      <c r="AP391" s="6"/>
      <c r="AQ391" s="6"/>
      <c r="AR391" s="6"/>
      <c r="AS391" s="6"/>
      <c r="AT391" s="6"/>
      <c r="AU391" s="6"/>
      <c r="AV391" s="6"/>
      <c r="AW391" s="6"/>
      <c r="AX391" s="6"/>
      <c r="AY391" s="6"/>
      <c r="AZ391" s="6"/>
      <c r="BA391" s="6"/>
      <c r="BB391" s="6"/>
      <c r="BC391" s="6"/>
      <c r="BD391" s="6"/>
      <c r="BE391" s="6"/>
      <c r="BF391" s="6"/>
      <c r="BG391" s="6"/>
      <c r="BH391" s="6"/>
      <c r="BI391" s="6"/>
      <c r="BJ391" s="6"/>
      <c r="BK391" s="7"/>
      <c r="BL391" s="48"/>
      <c r="BM391" s="48"/>
      <c r="BN391" s="48"/>
    </row>
    <row r="392" spans="4:66"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  <c r="AA392" s="6"/>
      <c r="AB392" s="6"/>
      <c r="AC392" s="6"/>
      <c r="AD392" s="7"/>
      <c r="AE392" s="48"/>
      <c r="AF392" s="48"/>
      <c r="AG392" s="48"/>
      <c r="AK392" s="6"/>
      <c r="AL392" s="6"/>
      <c r="AM392" s="6"/>
      <c r="AN392" s="6"/>
      <c r="AO392" s="6"/>
      <c r="AP392" s="6"/>
      <c r="AQ392" s="6"/>
      <c r="AR392" s="6"/>
      <c r="AS392" s="6"/>
      <c r="AT392" s="6"/>
      <c r="AU392" s="6"/>
      <c r="AV392" s="6"/>
      <c r="AW392" s="6"/>
      <c r="AX392" s="6"/>
      <c r="AY392" s="6"/>
      <c r="AZ392" s="6"/>
      <c r="BA392" s="6"/>
      <c r="BB392" s="6"/>
      <c r="BC392" s="6"/>
      <c r="BD392" s="6"/>
      <c r="BE392" s="6"/>
      <c r="BF392" s="6"/>
      <c r="BG392" s="6"/>
      <c r="BH392" s="6"/>
      <c r="BI392" s="6"/>
      <c r="BJ392" s="6"/>
      <c r="BK392" s="7"/>
      <c r="BL392" s="48"/>
      <c r="BM392" s="48"/>
      <c r="BN392" s="48"/>
    </row>
    <row r="393" spans="4:66"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  <c r="AA393" s="6"/>
      <c r="AB393" s="6"/>
      <c r="AC393" s="6"/>
      <c r="AD393" s="7"/>
      <c r="AE393" s="48"/>
      <c r="AF393" s="48"/>
      <c r="AG393" s="48"/>
      <c r="AK393" s="6"/>
      <c r="AL393" s="6"/>
      <c r="AM393" s="6"/>
      <c r="AN393" s="6"/>
      <c r="AO393" s="6"/>
      <c r="AP393" s="6"/>
      <c r="AQ393" s="6"/>
      <c r="AR393" s="6"/>
      <c r="AS393" s="6"/>
      <c r="AT393" s="6"/>
      <c r="AU393" s="6"/>
      <c r="AV393" s="6"/>
      <c r="AW393" s="6"/>
      <c r="AX393" s="6"/>
      <c r="AY393" s="6"/>
      <c r="AZ393" s="6"/>
      <c r="BA393" s="6"/>
      <c r="BB393" s="6"/>
      <c r="BC393" s="6"/>
      <c r="BD393" s="6"/>
      <c r="BE393" s="6"/>
      <c r="BF393" s="6"/>
      <c r="BG393" s="6"/>
      <c r="BH393" s="6"/>
      <c r="BI393" s="6"/>
      <c r="BJ393" s="6"/>
      <c r="BK393" s="7"/>
      <c r="BL393" s="48"/>
      <c r="BM393" s="48"/>
      <c r="BN393" s="48"/>
    </row>
    <row r="394" spans="4:66"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  <c r="AA394" s="6"/>
      <c r="AB394" s="6"/>
      <c r="AC394" s="6"/>
      <c r="AD394" s="7"/>
      <c r="AE394" s="48"/>
      <c r="AF394" s="48"/>
      <c r="AG394" s="48"/>
      <c r="AK394" s="6"/>
      <c r="AL394" s="6"/>
      <c r="AM394" s="6"/>
      <c r="AN394" s="6"/>
      <c r="AO394" s="6"/>
      <c r="AP394" s="6"/>
      <c r="AQ394" s="6"/>
      <c r="AR394" s="6"/>
      <c r="AS394" s="6"/>
      <c r="AT394" s="6"/>
      <c r="AU394" s="6"/>
      <c r="AV394" s="6"/>
      <c r="AW394" s="6"/>
      <c r="AX394" s="6"/>
      <c r="AY394" s="6"/>
      <c r="AZ394" s="6"/>
      <c r="BA394" s="6"/>
      <c r="BB394" s="6"/>
      <c r="BC394" s="6"/>
      <c r="BD394" s="6"/>
      <c r="BE394" s="6"/>
      <c r="BF394" s="6"/>
      <c r="BG394" s="6"/>
      <c r="BH394" s="6"/>
      <c r="BI394" s="6"/>
      <c r="BJ394" s="6"/>
      <c r="BK394" s="7"/>
      <c r="BL394" s="48"/>
      <c r="BM394" s="48"/>
      <c r="BN394" s="48"/>
    </row>
    <row r="395" spans="4:66"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  <c r="AA395" s="6"/>
      <c r="AB395" s="6"/>
      <c r="AC395" s="6"/>
      <c r="AD395" s="7"/>
      <c r="AE395" s="48"/>
      <c r="AF395" s="48"/>
      <c r="AG395" s="48"/>
      <c r="AK395" s="6"/>
      <c r="AL395" s="6"/>
      <c r="AM395" s="6"/>
      <c r="AN395" s="6"/>
      <c r="AO395" s="6"/>
      <c r="AP395" s="6"/>
      <c r="AQ395" s="6"/>
      <c r="AR395" s="6"/>
      <c r="AS395" s="6"/>
      <c r="AT395" s="6"/>
      <c r="AU395" s="6"/>
      <c r="AV395" s="6"/>
      <c r="AW395" s="6"/>
      <c r="AX395" s="6"/>
      <c r="AY395" s="6"/>
      <c r="AZ395" s="6"/>
      <c r="BA395" s="6"/>
      <c r="BB395" s="6"/>
      <c r="BC395" s="6"/>
      <c r="BD395" s="6"/>
      <c r="BE395" s="6"/>
      <c r="BF395" s="6"/>
      <c r="BG395" s="6"/>
      <c r="BH395" s="6"/>
      <c r="BI395" s="6"/>
      <c r="BJ395" s="6"/>
      <c r="BK395" s="7"/>
      <c r="BL395" s="48"/>
      <c r="BM395" s="48"/>
      <c r="BN395" s="48"/>
    </row>
    <row r="396" spans="4:66"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  <c r="AA396" s="6"/>
      <c r="AB396" s="6"/>
      <c r="AC396" s="6"/>
      <c r="AD396" s="7"/>
      <c r="AE396" s="48"/>
      <c r="AF396" s="48"/>
      <c r="AG396" s="48"/>
      <c r="AK396" s="6"/>
      <c r="AL396" s="6"/>
      <c r="AM396" s="6"/>
      <c r="AN396" s="6"/>
      <c r="AO396" s="6"/>
      <c r="AP396" s="6"/>
      <c r="AQ396" s="6"/>
      <c r="AR396" s="6"/>
      <c r="AS396" s="6"/>
      <c r="AT396" s="6"/>
      <c r="AU396" s="6"/>
      <c r="AV396" s="6"/>
      <c r="AW396" s="6"/>
      <c r="AX396" s="6"/>
      <c r="AY396" s="6"/>
      <c r="AZ396" s="6"/>
      <c r="BA396" s="6"/>
      <c r="BB396" s="6"/>
      <c r="BC396" s="6"/>
      <c r="BD396" s="6"/>
      <c r="BE396" s="6"/>
      <c r="BF396" s="6"/>
      <c r="BG396" s="6"/>
      <c r="BH396" s="6"/>
      <c r="BI396" s="6"/>
      <c r="BJ396" s="6"/>
      <c r="BK396" s="7"/>
      <c r="BL396" s="48"/>
      <c r="BM396" s="48"/>
      <c r="BN396" s="48"/>
    </row>
    <row r="397" spans="4:66"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  <c r="AA397" s="6"/>
      <c r="AB397" s="6"/>
      <c r="AC397" s="6"/>
      <c r="AD397" s="7"/>
      <c r="AE397" s="48"/>
      <c r="AF397" s="48"/>
      <c r="AG397" s="48"/>
      <c r="AK397" s="6"/>
      <c r="AL397" s="6"/>
      <c r="AM397" s="6"/>
      <c r="AN397" s="6"/>
      <c r="AO397" s="6"/>
      <c r="AP397" s="6"/>
      <c r="AQ397" s="6"/>
      <c r="AR397" s="6"/>
      <c r="AS397" s="6"/>
      <c r="AT397" s="6"/>
      <c r="AU397" s="6"/>
      <c r="AV397" s="6"/>
      <c r="AW397" s="6"/>
      <c r="AX397" s="6"/>
      <c r="AY397" s="6"/>
      <c r="AZ397" s="6"/>
      <c r="BA397" s="6"/>
      <c r="BB397" s="6"/>
      <c r="BC397" s="6"/>
      <c r="BD397" s="6"/>
      <c r="BE397" s="6"/>
      <c r="BF397" s="6"/>
      <c r="BG397" s="6"/>
      <c r="BH397" s="6"/>
      <c r="BI397" s="6"/>
      <c r="BJ397" s="6"/>
      <c r="BK397" s="7"/>
      <c r="BL397" s="48"/>
      <c r="BM397" s="48"/>
      <c r="BN397" s="48"/>
    </row>
    <row r="398" spans="4:66"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  <c r="AA398" s="6"/>
      <c r="AB398" s="6"/>
      <c r="AC398" s="6"/>
      <c r="AD398" s="7"/>
      <c r="AE398" s="48"/>
      <c r="AF398" s="48"/>
      <c r="AG398" s="48"/>
      <c r="AK398" s="6"/>
      <c r="AL398" s="6"/>
      <c r="AM398" s="6"/>
      <c r="AN398" s="6"/>
      <c r="AO398" s="6"/>
      <c r="AP398" s="6"/>
      <c r="AQ398" s="6"/>
      <c r="AR398" s="6"/>
      <c r="AS398" s="6"/>
      <c r="AT398" s="6"/>
      <c r="AU398" s="6"/>
      <c r="AV398" s="6"/>
      <c r="AW398" s="6"/>
      <c r="AX398" s="6"/>
      <c r="AY398" s="6"/>
      <c r="AZ398" s="6"/>
      <c r="BA398" s="6"/>
      <c r="BB398" s="6"/>
      <c r="BC398" s="6"/>
      <c r="BD398" s="6"/>
      <c r="BE398" s="6"/>
      <c r="BF398" s="6"/>
      <c r="BG398" s="6"/>
      <c r="BH398" s="6"/>
      <c r="BI398" s="6"/>
      <c r="BJ398" s="6"/>
      <c r="BK398" s="7"/>
      <c r="BL398" s="48"/>
      <c r="BM398" s="48"/>
      <c r="BN398" s="48"/>
    </row>
    <row r="399" spans="4:66"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  <c r="AA399" s="6"/>
      <c r="AB399" s="6"/>
      <c r="AC399" s="6"/>
      <c r="AD399" s="7"/>
      <c r="AE399" s="48"/>
      <c r="AF399" s="48"/>
      <c r="AG399" s="48"/>
      <c r="AK399" s="6"/>
      <c r="AL399" s="6"/>
      <c r="AM399" s="6"/>
      <c r="AN399" s="6"/>
      <c r="AO399" s="6"/>
      <c r="AP399" s="6"/>
      <c r="AQ399" s="6"/>
      <c r="AR399" s="6"/>
      <c r="AS399" s="6"/>
      <c r="AT399" s="6"/>
      <c r="AU399" s="6"/>
      <c r="AV399" s="6"/>
      <c r="AW399" s="6"/>
      <c r="AX399" s="6"/>
      <c r="AY399" s="6"/>
      <c r="AZ399" s="6"/>
      <c r="BA399" s="6"/>
      <c r="BB399" s="6"/>
      <c r="BC399" s="6"/>
      <c r="BD399" s="6"/>
      <c r="BE399" s="6"/>
      <c r="BF399" s="6"/>
      <c r="BG399" s="6"/>
      <c r="BH399" s="6"/>
      <c r="BI399" s="6"/>
      <c r="BJ399" s="6"/>
      <c r="BK399" s="7"/>
      <c r="BL399" s="48"/>
      <c r="BM399" s="48"/>
      <c r="BN399" s="48"/>
    </row>
    <row r="400" spans="4:66"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  <c r="AA400" s="6"/>
      <c r="AB400" s="6"/>
      <c r="AC400" s="6"/>
      <c r="AD400" s="7"/>
      <c r="AE400" s="48"/>
      <c r="AF400" s="48"/>
      <c r="AG400" s="48"/>
      <c r="AK400" s="6"/>
      <c r="AL400" s="6"/>
      <c r="AM400" s="6"/>
      <c r="AN400" s="6"/>
      <c r="AO400" s="6"/>
      <c r="AP400" s="6"/>
      <c r="AQ400" s="6"/>
      <c r="AR400" s="6"/>
      <c r="AS400" s="6"/>
      <c r="AT400" s="6"/>
      <c r="AU400" s="6"/>
      <c r="AV400" s="6"/>
      <c r="AW400" s="6"/>
      <c r="AX400" s="6"/>
      <c r="AY400" s="6"/>
      <c r="AZ400" s="6"/>
      <c r="BA400" s="6"/>
      <c r="BB400" s="6"/>
      <c r="BC400" s="6"/>
      <c r="BD400" s="6"/>
      <c r="BE400" s="6"/>
      <c r="BF400" s="6"/>
      <c r="BG400" s="6"/>
      <c r="BH400" s="6"/>
      <c r="BI400" s="6"/>
      <c r="BJ400" s="6"/>
      <c r="BK400" s="7"/>
      <c r="BL400" s="48"/>
      <c r="BM400" s="48"/>
      <c r="BN400" s="48"/>
    </row>
    <row r="401" spans="4:66"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  <c r="AA401" s="6"/>
      <c r="AB401" s="6"/>
      <c r="AC401" s="6"/>
      <c r="AD401" s="7"/>
      <c r="AE401" s="48"/>
      <c r="AF401" s="48"/>
      <c r="AG401" s="48"/>
      <c r="AK401" s="6"/>
      <c r="AL401" s="6"/>
      <c r="AM401" s="6"/>
      <c r="AN401" s="6"/>
      <c r="AO401" s="6"/>
      <c r="AP401" s="6"/>
      <c r="AQ401" s="6"/>
      <c r="AR401" s="6"/>
      <c r="AS401" s="6"/>
      <c r="AT401" s="6"/>
      <c r="AU401" s="6"/>
      <c r="AV401" s="6"/>
      <c r="AW401" s="6"/>
      <c r="AX401" s="6"/>
      <c r="AY401" s="6"/>
      <c r="AZ401" s="6"/>
      <c r="BA401" s="6"/>
      <c r="BB401" s="6"/>
      <c r="BC401" s="6"/>
      <c r="BD401" s="6"/>
      <c r="BE401" s="6"/>
      <c r="BF401" s="6"/>
      <c r="BG401" s="6"/>
      <c r="BH401" s="6"/>
      <c r="BI401" s="6"/>
      <c r="BJ401" s="6"/>
      <c r="BK401" s="7"/>
      <c r="BL401" s="48"/>
      <c r="BM401" s="48"/>
      <c r="BN401" s="48"/>
    </row>
    <row r="402" spans="4:66"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  <c r="AA402" s="6"/>
      <c r="AB402" s="6"/>
      <c r="AC402" s="6"/>
      <c r="AD402" s="7"/>
      <c r="AE402" s="48"/>
      <c r="AF402" s="48"/>
      <c r="AG402" s="48"/>
      <c r="AK402" s="6"/>
      <c r="AL402" s="6"/>
      <c r="AM402" s="6"/>
      <c r="AN402" s="6"/>
      <c r="AO402" s="6"/>
      <c r="AP402" s="6"/>
      <c r="AQ402" s="6"/>
      <c r="AR402" s="6"/>
      <c r="AS402" s="6"/>
      <c r="AT402" s="6"/>
      <c r="AU402" s="6"/>
      <c r="AV402" s="6"/>
      <c r="AW402" s="6"/>
      <c r="AX402" s="6"/>
      <c r="AY402" s="6"/>
      <c r="AZ402" s="6"/>
      <c r="BA402" s="6"/>
      <c r="BB402" s="6"/>
      <c r="BC402" s="6"/>
      <c r="BD402" s="6"/>
      <c r="BE402" s="6"/>
      <c r="BF402" s="6"/>
      <c r="BG402" s="6"/>
      <c r="BH402" s="6"/>
      <c r="BI402" s="6"/>
      <c r="BJ402" s="6"/>
      <c r="BK402" s="7"/>
      <c r="BL402" s="48"/>
      <c r="BM402" s="48"/>
      <c r="BN402" s="48"/>
    </row>
    <row r="403" spans="4:66"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  <c r="AA403" s="6"/>
      <c r="AB403" s="6"/>
      <c r="AC403" s="6"/>
      <c r="AD403" s="7"/>
      <c r="AE403" s="48"/>
      <c r="AF403" s="48"/>
      <c r="AG403" s="48"/>
      <c r="AK403" s="6"/>
      <c r="AL403" s="6"/>
      <c r="AM403" s="6"/>
      <c r="AN403" s="6"/>
      <c r="AO403" s="6"/>
      <c r="AP403" s="6"/>
      <c r="AQ403" s="6"/>
      <c r="AR403" s="6"/>
      <c r="AS403" s="6"/>
      <c r="AT403" s="6"/>
      <c r="AU403" s="6"/>
      <c r="AV403" s="6"/>
      <c r="AW403" s="6"/>
      <c r="AX403" s="6"/>
      <c r="AY403" s="6"/>
      <c r="AZ403" s="6"/>
      <c r="BA403" s="6"/>
      <c r="BB403" s="6"/>
      <c r="BC403" s="6"/>
      <c r="BD403" s="6"/>
      <c r="BE403" s="6"/>
      <c r="BF403" s="6"/>
      <c r="BG403" s="6"/>
      <c r="BH403" s="6"/>
      <c r="BI403" s="6"/>
      <c r="BJ403" s="6"/>
      <c r="BK403" s="7"/>
      <c r="BL403" s="48"/>
      <c r="BM403" s="48"/>
      <c r="BN403" s="48"/>
    </row>
    <row r="404" spans="4:66"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  <c r="AA404" s="6"/>
      <c r="AB404" s="6"/>
      <c r="AC404" s="6"/>
      <c r="AD404" s="7"/>
      <c r="AE404" s="48"/>
      <c r="AF404" s="48"/>
      <c r="AG404" s="48"/>
      <c r="AK404" s="6"/>
      <c r="AL404" s="6"/>
      <c r="AM404" s="6"/>
      <c r="AN404" s="6"/>
      <c r="AO404" s="6"/>
      <c r="AP404" s="6"/>
      <c r="AQ404" s="6"/>
      <c r="AR404" s="6"/>
      <c r="AS404" s="6"/>
      <c r="AT404" s="6"/>
      <c r="AU404" s="6"/>
      <c r="AV404" s="6"/>
      <c r="AW404" s="6"/>
      <c r="AX404" s="6"/>
      <c r="AY404" s="6"/>
      <c r="AZ404" s="6"/>
      <c r="BA404" s="6"/>
      <c r="BB404" s="6"/>
      <c r="BC404" s="6"/>
      <c r="BD404" s="6"/>
      <c r="BE404" s="6"/>
      <c r="BF404" s="6"/>
      <c r="BG404" s="6"/>
      <c r="BH404" s="6"/>
      <c r="BI404" s="6"/>
      <c r="BJ404" s="6"/>
      <c r="BK404" s="7"/>
      <c r="BL404" s="48"/>
      <c r="BM404" s="48"/>
      <c r="BN404" s="48"/>
    </row>
    <row r="405" spans="4:66"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  <c r="AA405" s="6"/>
      <c r="AB405" s="6"/>
      <c r="AC405" s="6"/>
      <c r="AD405" s="7"/>
      <c r="AE405" s="48"/>
      <c r="AF405" s="48"/>
      <c r="AG405" s="48"/>
      <c r="AK405" s="6"/>
      <c r="AL405" s="6"/>
      <c r="AM405" s="6"/>
      <c r="AN405" s="6"/>
      <c r="AO405" s="6"/>
      <c r="AP405" s="6"/>
      <c r="AQ405" s="6"/>
      <c r="AR405" s="6"/>
      <c r="AS405" s="6"/>
      <c r="AT405" s="6"/>
      <c r="AU405" s="6"/>
      <c r="AV405" s="6"/>
      <c r="AW405" s="6"/>
      <c r="AX405" s="6"/>
      <c r="AY405" s="6"/>
      <c r="AZ405" s="6"/>
      <c r="BA405" s="6"/>
      <c r="BB405" s="6"/>
      <c r="BC405" s="6"/>
      <c r="BD405" s="6"/>
      <c r="BE405" s="6"/>
      <c r="BF405" s="6"/>
      <c r="BG405" s="6"/>
      <c r="BH405" s="6"/>
      <c r="BI405" s="6"/>
      <c r="BJ405" s="6"/>
      <c r="BK405" s="7"/>
      <c r="BL405" s="48"/>
      <c r="BM405" s="48"/>
      <c r="BN405" s="48"/>
    </row>
    <row r="406" spans="4:66"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  <c r="AA406" s="6"/>
      <c r="AB406" s="6"/>
      <c r="AC406" s="6"/>
      <c r="AD406" s="7"/>
      <c r="AE406" s="48"/>
      <c r="AF406" s="48"/>
      <c r="AG406" s="48"/>
      <c r="AK406" s="6"/>
      <c r="AL406" s="6"/>
      <c r="AM406" s="6"/>
      <c r="AN406" s="6"/>
      <c r="AO406" s="6"/>
      <c r="AP406" s="6"/>
      <c r="AQ406" s="6"/>
      <c r="AR406" s="6"/>
      <c r="AS406" s="6"/>
      <c r="AT406" s="6"/>
      <c r="AU406" s="6"/>
      <c r="AV406" s="6"/>
      <c r="AW406" s="6"/>
      <c r="AX406" s="6"/>
      <c r="AY406" s="6"/>
      <c r="AZ406" s="6"/>
      <c r="BA406" s="6"/>
      <c r="BB406" s="6"/>
      <c r="BC406" s="6"/>
      <c r="BD406" s="6"/>
      <c r="BE406" s="6"/>
      <c r="BF406" s="6"/>
      <c r="BG406" s="6"/>
      <c r="BH406" s="6"/>
      <c r="BI406" s="6"/>
      <c r="BJ406" s="6"/>
      <c r="BK406" s="7"/>
      <c r="BL406" s="48"/>
      <c r="BM406" s="48"/>
      <c r="BN406" s="48"/>
    </row>
    <row r="407" spans="4:66"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  <c r="AA407" s="6"/>
      <c r="AB407" s="6"/>
      <c r="AC407" s="6"/>
      <c r="AD407" s="7"/>
      <c r="AE407" s="48"/>
      <c r="AF407" s="48"/>
      <c r="AG407" s="48"/>
      <c r="AK407" s="6"/>
      <c r="AL407" s="6"/>
      <c r="AM407" s="6"/>
      <c r="AN407" s="6"/>
      <c r="AO407" s="6"/>
      <c r="AP407" s="6"/>
      <c r="AQ407" s="6"/>
      <c r="AR407" s="6"/>
      <c r="AS407" s="6"/>
      <c r="AT407" s="6"/>
      <c r="AU407" s="6"/>
      <c r="AV407" s="6"/>
      <c r="AW407" s="6"/>
      <c r="AX407" s="6"/>
      <c r="AY407" s="6"/>
      <c r="AZ407" s="6"/>
      <c r="BA407" s="6"/>
      <c r="BB407" s="6"/>
      <c r="BC407" s="6"/>
      <c r="BD407" s="6"/>
      <c r="BE407" s="6"/>
      <c r="BF407" s="6"/>
      <c r="BG407" s="6"/>
      <c r="BH407" s="6"/>
      <c r="BI407" s="6"/>
      <c r="BJ407" s="6"/>
      <c r="BK407" s="7"/>
      <c r="BL407" s="48"/>
      <c r="BM407" s="48"/>
      <c r="BN407" s="48"/>
    </row>
    <row r="408" spans="4:66"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  <c r="AA408" s="6"/>
      <c r="AB408" s="6"/>
      <c r="AC408" s="6"/>
      <c r="AD408" s="7"/>
      <c r="AE408" s="48"/>
      <c r="AF408" s="48"/>
      <c r="AG408" s="48"/>
      <c r="AK408" s="6"/>
      <c r="AL408" s="6"/>
      <c r="AM408" s="6"/>
      <c r="AN408" s="6"/>
      <c r="AO408" s="6"/>
      <c r="AP408" s="6"/>
      <c r="AQ408" s="6"/>
      <c r="AR408" s="6"/>
      <c r="AS408" s="6"/>
      <c r="AT408" s="6"/>
      <c r="AU408" s="6"/>
      <c r="AV408" s="6"/>
      <c r="AW408" s="6"/>
      <c r="AX408" s="6"/>
      <c r="AY408" s="6"/>
      <c r="AZ408" s="6"/>
      <c r="BA408" s="6"/>
      <c r="BB408" s="6"/>
      <c r="BC408" s="6"/>
      <c r="BD408" s="6"/>
      <c r="BE408" s="6"/>
      <c r="BF408" s="6"/>
      <c r="BG408" s="6"/>
      <c r="BH408" s="6"/>
      <c r="BI408" s="6"/>
      <c r="BJ408" s="6"/>
      <c r="BK408" s="7"/>
      <c r="BL408" s="48"/>
      <c r="BM408" s="48"/>
      <c r="BN408" s="48"/>
    </row>
    <row r="409" spans="4:66"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  <c r="AA409" s="6"/>
      <c r="AB409" s="6"/>
      <c r="AC409" s="6"/>
      <c r="AD409" s="7"/>
      <c r="AE409" s="48"/>
      <c r="AF409" s="48"/>
      <c r="AG409" s="48"/>
      <c r="AK409" s="6"/>
      <c r="AL409" s="6"/>
      <c r="AM409" s="6"/>
      <c r="AN409" s="6"/>
      <c r="AO409" s="6"/>
      <c r="AP409" s="6"/>
      <c r="AQ409" s="6"/>
      <c r="AR409" s="6"/>
      <c r="AS409" s="6"/>
      <c r="AT409" s="6"/>
      <c r="AU409" s="6"/>
      <c r="AV409" s="6"/>
      <c r="AW409" s="6"/>
      <c r="AX409" s="6"/>
      <c r="AY409" s="6"/>
      <c r="AZ409" s="6"/>
      <c r="BA409" s="6"/>
      <c r="BB409" s="6"/>
      <c r="BC409" s="6"/>
      <c r="BD409" s="6"/>
      <c r="BE409" s="6"/>
      <c r="BF409" s="6"/>
      <c r="BG409" s="6"/>
      <c r="BH409" s="6"/>
      <c r="BI409" s="6"/>
      <c r="BJ409" s="6"/>
      <c r="BK409" s="7"/>
      <c r="BL409" s="48"/>
      <c r="BM409" s="48"/>
      <c r="BN409" s="48"/>
    </row>
    <row r="410" spans="4:66"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  <c r="AA410" s="6"/>
      <c r="AB410" s="6"/>
      <c r="AC410" s="6"/>
      <c r="AD410" s="7"/>
      <c r="AE410" s="48"/>
      <c r="AF410" s="48"/>
      <c r="AG410" s="48"/>
      <c r="AK410" s="6"/>
      <c r="AL410" s="6"/>
      <c r="AM410" s="6"/>
      <c r="AN410" s="6"/>
      <c r="AO410" s="6"/>
      <c r="AP410" s="6"/>
      <c r="AQ410" s="6"/>
      <c r="AR410" s="6"/>
      <c r="AS410" s="6"/>
      <c r="AT410" s="6"/>
      <c r="AU410" s="6"/>
      <c r="AV410" s="6"/>
      <c r="AW410" s="6"/>
      <c r="AX410" s="6"/>
      <c r="AY410" s="6"/>
      <c r="AZ410" s="6"/>
      <c r="BA410" s="6"/>
      <c r="BB410" s="6"/>
      <c r="BC410" s="6"/>
      <c r="BD410" s="6"/>
      <c r="BE410" s="6"/>
      <c r="BF410" s="6"/>
      <c r="BG410" s="6"/>
      <c r="BH410" s="6"/>
      <c r="BI410" s="6"/>
      <c r="BJ410" s="6"/>
      <c r="BK410" s="7"/>
      <c r="BL410" s="48"/>
      <c r="BM410" s="48"/>
      <c r="BN410" s="48"/>
    </row>
    <row r="411" spans="4:66"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  <c r="AA411" s="6"/>
      <c r="AB411" s="6"/>
      <c r="AC411" s="6"/>
      <c r="AD411" s="7"/>
      <c r="AE411" s="48"/>
      <c r="AF411" s="48"/>
      <c r="AG411" s="48"/>
      <c r="AK411" s="6"/>
      <c r="AL411" s="6"/>
      <c r="AM411" s="6"/>
      <c r="AN411" s="6"/>
      <c r="AO411" s="6"/>
      <c r="AP411" s="6"/>
      <c r="AQ411" s="6"/>
      <c r="AR411" s="6"/>
      <c r="AS411" s="6"/>
      <c r="AT411" s="6"/>
      <c r="AU411" s="6"/>
      <c r="AV411" s="6"/>
      <c r="AW411" s="6"/>
      <c r="AX411" s="6"/>
      <c r="AY411" s="6"/>
      <c r="AZ411" s="6"/>
      <c r="BA411" s="6"/>
      <c r="BB411" s="6"/>
      <c r="BC411" s="6"/>
      <c r="BD411" s="6"/>
      <c r="BE411" s="6"/>
      <c r="BF411" s="6"/>
      <c r="BG411" s="6"/>
      <c r="BH411" s="6"/>
      <c r="BI411" s="6"/>
      <c r="BJ411" s="6"/>
      <c r="BK411" s="7"/>
      <c r="BL411" s="48"/>
      <c r="BM411" s="48"/>
      <c r="BN411" s="48"/>
    </row>
    <row r="412" spans="4:66"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  <c r="AA412" s="6"/>
      <c r="AB412" s="6"/>
      <c r="AC412" s="6"/>
      <c r="AD412" s="7"/>
      <c r="AE412" s="48"/>
      <c r="AF412" s="48"/>
      <c r="AG412" s="48"/>
      <c r="AK412" s="6"/>
      <c r="AL412" s="6"/>
      <c r="AM412" s="6"/>
      <c r="AN412" s="6"/>
      <c r="AO412" s="6"/>
      <c r="AP412" s="6"/>
      <c r="AQ412" s="6"/>
      <c r="AR412" s="6"/>
      <c r="AS412" s="6"/>
      <c r="AT412" s="6"/>
      <c r="AU412" s="6"/>
      <c r="AV412" s="6"/>
      <c r="AW412" s="6"/>
      <c r="AX412" s="6"/>
      <c r="AY412" s="6"/>
      <c r="AZ412" s="6"/>
      <c r="BA412" s="6"/>
      <c r="BB412" s="6"/>
      <c r="BC412" s="6"/>
      <c r="BD412" s="6"/>
      <c r="BE412" s="6"/>
      <c r="BF412" s="6"/>
      <c r="BG412" s="6"/>
      <c r="BH412" s="6"/>
      <c r="BI412" s="6"/>
      <c r="BJ412" s="6"/>
      <c r="BK412" s="7"/>
      <c r="BL412" s="48"/>
      <c r="BM412" s="48"/>
      <c r="BN412" s="48"/>
    </row>
    <row r="413" spans="4:66"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  <c r="AA413" s="6"/>
      <c r="AB413" s="6"/>
      <c r="AC413" s="6"/>
      <c r="AD413" s="7"/>
      <c r="AE413" s="48"/>
      <c r="AF413" s="48"/>
      <c r="AG413" s="48"/>
      <c r="AK413" s="6"/>
      <c r="AL413" s="6"/>
      <c r="AM413" s="6"/>
      <c r="AN413" s="6"/>
      <c r="AO413" s="6"/>
      <c r="AP413" s="6"/>
      <c r="AQ413" s="6"/>
      <c r="AR413" s="6"/>
      <c r="AS413" s="6"/>
      <c r="AT413" s="6"/>
      <c r="AU413" s="6"/>
      <c r="AV413" s="6"/>
      <c r="AW413" s="6"/>
      <c r="AX413" s="6"/>
      <c r="AY413" s="6"/>
      <c r="AZ413" s="6"/>
      <c r="BA413" s="6"/>
      <c r="BB413" s="6"/>
      <c r="BC413" s="6"/>
      <c r="BD413" s="6"/>
      <c r="BE413" s="6"/>
      <c r="BF413" s="6"/>
      <c r="BG413" s="6"/>
      <c r="BH413" s="6"/>
      <c r="BI413" s="6"/>
      <c r="BJ413" s="6"/>
      <c r="BK413" s="7"/>
      <c r="BL413" s="48"/>
      <c r="BM413" s="48"/>
      <c r="BN413" s="48"/>
    </row>
    <row r="414" spans="4:66"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  <c r="AA414" s="6"/>
      <c r="AB414" s="6"/>
      <c r="AC414" s="6"/>
      <c r="AD414" s="7"/>
      <c r="AE414" s="48"/>
      <c r="AF414" s="48"/>
      <c r="AG414" s="48"/>
      <c r="AK414" s="6"/>
      <c r="AL414" s="6"/>
      <c r="AM414" s="6"/>
      <c r="AN414" s="6"/>
      <c r="AO414" s="6"/>
      <c r="AP414" s="6"/>
      <c r="AQ414" s="6"/>
      <c r="AR414" s="6"/>
      <c r="AS414" s="6"/>
      <c r="AT414" s="6"/>
      <c r="AU414" s="6"/>
      <c r="AV414" s="6"/>
      <c r="AW414" s="6"/>
      <c r="AX414" s="6"/>
      <c r="AY414" s="6"/>
      <c r="AZ414" s="6"/>
      <c r="BA414" s="6"/>
      <c r="BB414" s="6"/>
      <c r="BC414" s="6"/>
      <c r="BD414" s="6"/>
      <c r="BE414" s="6"/>
      <c r="BF414" s="6"/>
      <c r="BG414" s="6"/>
      <c r="BH414" s="6"/>
      <c r="BI414" s="6"/>
      <c r="BJ414" s="6"/>
      <c r="BK414" s="7"/>
      <c r="BL414" s="48"/>
      <c r="BM414" s="48"/>
      <c r="BN414" s="48"/>
    </row>
    <row r="415" spans="4:66"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  <c r="AA415" s="6"/>
      <c r="AB415" s="6"/>
      <c r="AC415" s="6"/>
      <c r="AD415" s="7"/>
      <c r="AE415" s="48"/>
      <c r="AF415" s="48"/>
      <c r="AG415" s="48"/>
      <c r="AK415" s="6"/>
      <c r="AL415" s="6"/>
      <c r="AM415" s="6"/>
      <c r="AN415" s="6"/>
      <c r="AO415" s="6"/>
      <c r="AP415" s="6"/>
      <c r="AQ415" s="6"/>
      <c r="AR415" s="6"/>
      <c r="AS415" s="6"/>
      <c r="AT415" s="6"/>
      <c r="AU415" s="6"/>
      <c r="AV415" s="6"/>
      <c r="AW415" s="6"/>
      <c r="AX415" s="6"/>
      <c r="AY415" s="6"/>
      <c r="AZ415" s="6"/>
      <c r="BA415" s="6"/>
      <c r="BB415" s="6"/>
      <c r="BC415" s="6"/>
      <c r="BD415" s="6"/>
      <c r="BE415" s="6"/>
      <c r="BF415" s="6"/>
      <c r="BG415" s="6"/>
      <c r="BH415" s="6"/>
      <c r="BI415" s="6"/>
      <c r="BJ415" s="6"/>
      <c r="BK415" s="7"/>
      <c r="BL415" s="48"/>
      <c r="BM415" s="48"/>
      <c r="BN415" s="48"/>
    </row>
    <row r="416" spans="4:66"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  <c r="AA416" s="6"/>
      <c r="AB416" s="6"/>
      <c r="AC416" s="6"/>
      <c r="AD416" s="7"/>
      <c r="AE416" s="48"/>
      <c r="AF416" s="48"/>
      <c r="AG416" s="48"/>
      <c r="AK416" s="6"/>
      <c r="AL416" s="6"/>
      <c r="AM416" s="6"/>
      <c r="AN416" s="6"/>
      <c r="AO416" s="6"/>
      <c r="AP416" s="6"/>
      <c r="AQ416" s="6"/>
      <c r="AR416" s="6"/>
      <c r="AS416" s="6"/>
      <c r="AT416" s="6"/>
      <c r="AU416" s="6"/>
      <c r="AV416" s="6"/>
      <c r="AW416" s="6"/>
      <c r="AX416" s="6"/>
      <c r="AY416" s="6"/>
      <c r="AZ416" s="6"/>
      <c r="BA416" s="6"/>
      <c r="BB416" s="6"/>
      <c r="BC416" s="6"/>
      <c r="BD416" s="6"/>
      <c r="BE416" s="6"/>
      <c r="BF416" s="6"/>
      <c r="BG416" s="6"/>
      <c r="BH416" s="6"/>
      <c r="BI416" s="6"/>
      <c r="BJ416" s="6"/>
      <c r="BK416" s="7"/>
      <c r="BL416" s="48"/>
      <c r="BM416" s="48"/>
      <c r="BN416" s="48"/>
    </row>
    <row r="417" spans="4:66"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  <c r="AA417" s="6"/>
      <c r="AB417" s="6"/>
      <c r="AC417" s="6"/>
      <c r="AD417" s="7"/>
      <c r="AE417" s="48"/>
      <c r="AF417" s="48"/>
      <c r="AG417" s="48"/>
      <c r="AK417" s="6"/>
      <c r="AL417" s="6"/>
      <c r="AM417" s="6"/>
      <c r="AN417" s="6"/>
      <c r="AO417" s="6"/>
      <c r="AP417" s="6"/>
      <c r="AQ417" s="6"/>
      <c r="AR417" s="6"/>
      <c r="AS417" s="6"/>
      <c r="AT417" s="6"/>
      <c r="AU417" s="6"/>
      <c r="AV417" s="6"/>
      <c r="AW417" s="6"/>
      <c r="AX417" s="6"/>
      <c r="AY417" s="6"/>
      <c r="AZ417" s="6"/>
      <c r="BA417" s="6"/>
      <c r="BB417" s="6"/>
      <c r="BC417" s="6"/>
      <c r="BD417" s="6"/>
      <c r="BE417" s="6"/>
      <c r="BF417" s="6"/>
      <c r="BG417" s="6"/>
      <c r="BH417" s="6"/>
      <c r="BI417" s="6"/>
      <c r="BJ417" s="6"/>
      <c r="BK417" s="7"/>
      <c r="BL417" s="48"/>
      <c r="BM417" s="48"/>
      <c r="BN417" s="48"/>
    </row>
    <row r="418" spans="4:66"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  <c r="AA418" s="6"/>
      <c r="AB418" s="6"/>
      <c r="AC418" s="6"/>
      <c r="AD418" s="7"/>
      <c r="AE418" s="48"/>
      <c r="AF418" s="48"/>
      <c r="AG418" s="48"/>
      <c r="AK418" s="6"/>
      <c r="AL418" s="6"/>
      <c r="AM418" s="6"/>
      <c r="AN418" s="6"/>
      <c r="AO418" s="6"/>
      <c r="AP418" s="6"/>
      <c r="AQ418" s="6"/>
      <c r="AR418" s="6"/>
      <c r="AS418" s="6"/>
      <c r="AT418" s="6"/>
      <c r="AU418" s="6"/>
      <c r="AV418" s="6"/>
      <c r="AW418" s="6"/>
      <c r="AX418" s="6"/>
      <c r="AY418" s="6"/>
      <c r="AZ418" s="6"/>
      <c r="BA418" s="6"/>
      <c r="BB418" s="6"/>
      <c r="BC418" s="6"/>
      <c r="BD418" s="6"/>
      <c r="BE418" s="6"/>
      <c r="BF418" s="6"/>
      <c r="BG418" s="6"/>
      <c r="BH418" s="6"/>
      <c r="BI418" s="6"/>
      <c r="BJ418" s="6"/>
      <c r="BK418" s="7"/>
      <c r="BL418" s="48"/>
      <c r="BM418" s="48"/>
      <c r="BN418" s="48"/>
    </row>
    <row r="419" spans="4:66"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  <c r="AA419" s="6"/>
      <c r="AB419" s="6"/>
      <c r="AC419" s="6"/>
      <c r="AD419" s="7"/>
      <c r="AE419" s="48"/>
      <c r="AF419" s="48"/>
      <c r="AG419" s="48"/>
      <c r="AK419" s="6"/>
      <c r="AL419" s="6"/>
      <c r="AM419" s="6"/>
      <c r="AN419" s="6"/>
      <c r="AO419" s="6"/>
      <c r="AP419" s="6"/>
      <c r="AQ419" s="6"/>
      <c r="AR419" s="6"/>
      <c r="AS419" s="6"/>
      <c r="AT419" s="6"/>
      <c r="AU419" s="6"/>
      <c r="AV419" s="6"/>
      <c r="AW419" s="6"/>
      <c r="AX419" s="6"/>
      <c r="AY419" s="6"/>
      <c r="AZ419" s="6"/>
      <c r="BA419" s="6"/>
      <c r="BB419" s="6"/>
      <c r="BC419" s="6"/>
      <c r="BD419" s="6"/>
      <c r="BE419" s="6"/>
      <c r="BF419" s="6"/>
      <c r="BG419" s="6"/>
      <c r="BH419" s="6"/>
      <c r="BI419" s="6"/>
      <c r="BJ419" s="6"/>
      <c r="BK419" s="7"/>
      <c r="BL419" s="48"/>
      <c r="BM419" s="48"/>
      <c r="BN419" s="48"/>
    </row>
    <row r="420" spans="4:66"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  <c r="AA420" s="6"/>
      <c r="AB420" s="6"/>
      <c r="AC420" s="6"/>
      <c r="AD420" s="7"/>
      <c r="AE420" s="48"/>
      <c r="AF420" s="48"/>
      <c r="AG420" s="48"/>
      <c r="AK420" s="6"/>
      <c r="AL420" s="6"/>
      <c r="AM420" s="6"/>
      <c r="AN420" s="6"/>
      <c r="AO420" s="6"/>
      <c r="AP420" s="6"/>
      <c r="AQ420" s="6"/>
      <c r="AR420" s="6"/>
      <c r="AS420" s="6"/>
      <c r="AT420" s="6"/>
      <c r="AU420" s="6"/>
      <c r="AV420" s="6"/>
      <c r="AW420" s="6"/>
      <c r="AX420" s="6"/>
      <c r="AY420" s="6"/>
      <c r="AZ420" s="6"/>
      <c r="BA420" s="6"/>
      <c r="BB420" s="6"/>
      <c r="BC420" s="6"/>
      <c r="BD420" s="6"/>
      <c r="BE420" s="6"/>
      <c r="BF420" s="6"/>
      <c r="BG420" s="6"/>
      <c r="BH420" s="6"/>
      <c r="BI420" s="6"/>
      <c r="BJ420" s="6"/>
      <c r="BK420" s="7"/>
      <c r="BL420" s="48"/>
      <c r="BM420" s="48"/>
      <c r="BN420" s="48"/>
    </row>
    <row r="421" spans="4:66"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  <c r="AA421" s="6"/>
      <c r="AB421" s="6"/>
      <c r="AC421" s="6"/>
      <c r="AD421" s="7"/>
      <c r="AE421" s="48"/>
      <c r="AF421" s="48"/>
      <c r="AG421" s="48"/>
      <c r="AK421" s="6"/>
      <c r="AL421" s="6"/>
      <c r="AM421" s="6"/>
      <c r="AN421" s="6"/>
      <c r="AO421" s="6"/>
      <c r="AP421" s="6"/>
      <c r="AQ421" s="6"/>
      <c r="AR421" s="6"/>
      <c r="AS421" s="6"/>
      <c r="AT421" s="6"/>
      <c r="AU421" s="6"/>
      <c r="AV421" s="6"/>
      <c r="AW421" s="6"/>
      <c r="AX421" s="6"/>
      <c r="AY421" s="6"/>
      <c r="AZ421" s="6"/>
      <c r="BA421" s="6"/>
      <c r="BB421" s="6"/>
      <c r="BC421" s="6"/>
      <c r="BD421" s="6"/>
      <c r="BE421" s="6"/>
      <c r="BF421" s="6"/>
      <c r="BG421" s="6"/>
      <c r="BH421" s="6"/>
      <c r="BI421" s="6"/>
      <c r="BJ421" s="6"/>
      <c r="BK421" s="7"/>
      <c r="BL421" s="48"/>
      <c r="BM421" s="48"/>
      <c r="BN421" s="48"/>
    </row>
    <row r="422" spans="4:66"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  <c r="AA422" s="6"/>
      <c r="AB422" s="6"/>
      <c r="AC422" s="6"/>
      <c r="AD422" s="7"/>
      <c r="AE422" s="48"/>
      <c r="AF422" s="48"/>
      <c r="AG422" s="48"/>
      <c r="AK422" s="6"/>
      <c r="AL422" s="6"/>
      <c r="AM422" s="6"/>
      <c r="AN422" s="6"/>
      <c r="AO422" s="6"/>
      <c r="AP422" s="6"/>
      <c r="AQ422" s="6"/>
      <c r="AR422" s="6"/>
      <c r="AS422" s="6"/>
      <c r="AT422" s="6"/>
      <c r="AU422" s="6"/>
      <c r="AV422" s="6"/>
      <c r="AW422" s="6"/>
      <c r="AX422" s="6"/>
      <c r="AY422" s="6"/>
      <c r="AZ422" s="6"/>
      <c r="BA422" s="6"/>
      <c r="BB422" s="6"/>
      <c r="BC422" s="6"/>
      <c r="BD422" s="6"/>
      <c r="BE422" s="6"/>
      <c r="BF422" s="6"/>
      <c r="BG422" s="6"/>
      <c r="BH422" s="6"/>
      <c r="BI422" s="6"/>
      <c r="BJ422" s="6"/>
      <c r="BK422" s="7"/>
      <c r="BL422" s="48"/>
      <c r="BM422" s="48"/>
      <c r="BN422" s="48"/>
    </row>
    <row r="423" spans="4:66"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  <c r="AA423" s="6"/>
      <c r="AB423" s="6"/>
      <c r="AC423" s="6"/>
      <c r="AD423" s="7"/>
      <c r="AE423" s="48"/>
      <c r="AF423" s="48"/>
      <c r="AG423" s="48"/>
      <c r="AK423" s="6"/>
      <c r="AL423" s="6"/>
      <c r="AM423" s="6"/>
      <c r="AN423" s="6"/>
      <c r="AO423" s="6"/>
      <c r="AP423" s="6"/>
      <c r="AQ423" s="6"/>
      <c r="AR423" s="6"/>
      <c r="AS423" s="6"/>
      <c r="AT423" s="6"/>
      <c r="AU423" s="6"/>
      <c r="AV423" s="6"/>
      <c r="AW423" s="6"/>
      <c r="AX423" s="6"/>
      <c r="AY423" s="6"/>
      <c r="AZ423" s="6"/>
      <c r="BA423" s="6"/>
      <c r="BB423" s="6"/>
      <c r="BC423" s="6"/>
      <c r="BD423" s="6"/>
      <c r="BE423" s="6"/>
      <c r="BF423" s="6"/>
      <c r="BG423" s="6"/>
      <c r="BH423" s="6"/>
      <c r="BI423" s="6"/>
      <c r="BJ423" s="6"/>
      <c r="BK423" s="7"/>
      <c r="BL423" s="48"/>
      <c r="BM423" s="48"/>
      <c r="BN423" s="48"/>
    </row>
    <row r="424" spans="4:66"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  <c r="AA424" s="6"/>
      <c r="AB424" s="6"/>
      <c r="AC424" s="6"/>
      <c r="AD424" s="7"/>
      <c r="AE424" s="48"/>
      <c r="AF424" s="48"/>
      <c r="AG424" s="48"/>
      <c r="AK424" s="6"/>
      <c r="AL424" s="6"/>
      <c r="AM424" s="6"/>
      <c r="AN424" s="6"/>
      <c r="AO424" s="6"/>
      <c r="AP424" s="6"/>
      <c r="AQ424" s="6"/>
      <c r="AR424" s="6"/>
      <c r="AS424" s="6"/>
      <c r="AT424" s="6"/>
      <c r="AU424" s="6"/>
      <c r="AV424" s="6"/>
      <c r="AW424" s="6"/>
      <c r="AX424" s="6"/>
      <c r="AY424" s="6"/>
      <c r="AZ424" s="6"/>
      <c r="BA424" s="6"/>
      <c r="BB424" s="6"/>
      <c r="BC424" s="6"/>
      <c r="BD424" s="6"/>
      <c r="BE424" s="6"/>
      <c r="BF424" s="6"/>
      <c r="BG424" s="6"/>
      <c r="BH424" s="6"/>
      <c r="BI424" s="6"/>
      <c r="BJ424" s="6"/>
      <c r="BK424" s="7"/>
      <c r="BL424" s="48"/>
      <c r="BM424" s="48"/>
      <c r="BN424" s="48"/>
    </row>
    <row r="425" spans="4:66"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  <c r="AA425" s="6"/>
      <c r="AB425" s="6"/>
      <c r="AC425" s="6"/>
      <c r="AD425" s="7"/>
      <c r="AE425" s="48"/>
      <c r="AF425" s="48"/>
      <c r="AG425" s="48"/>
      <c r="AK425" s="6"/>
      <c r="AL425" s="6"/>
      <c r="AM425" s="6"/>
      <c r="AN425" s="6"/>
      <c r="AO425" s="6"/>
      <c r="AP425" s="6"/>
      <c r="AQ425" s="6"/>
      <c r="AR425" s="6"/>
      <c r="AS425" s="6"/>
      <c r="AT425" s="6"/>
      <c r="AU425" s="6"/>
      <c r="AV425" s="6"/>
      <c r="AW425" s="6"/>
      <c r="AX425" s="6"/>
      <c r="AY425" s="6"/>
      <c r="AZ425" s="6"/>
      <c r="BA425" s="6"/>
      <c r="BB425" s="6"/>
      <c r="BC425" s="6"/>
      <c r="BD425" s="6"/>
      <c r="BE425" s="6"/>
      <c r="BF425" s="6"/>
      <c r="BG425" s="6"/>
      <c r="BH425" s="6"/>
      <c r="BI425" s="6"/>
      <c r="BJ425" s="6"/>
      <c r="BK425" s="7"/>
      <c r="BL425" s="48"/>
      <c r="BM425" s="48"/>
      <c r="BN425" s="48"/>
    </row>
    <row r="426" spans="4:66"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  <c r="AA426" s="6"/>
      <c r="AB426" s="6"/>
      <c r="AC426" s="6"/>
      <c r="AD426" s="7"/>
      <c r="AE426" s="48"/>
      <c r="AF426" s="48"/>
      <c r="AG426" s="48"/>
      <c r="AK426" s="6"/>
      <c r="AL426" s="6"/>
      <c r="AM426" s="6"/>
      <c r="AN426" s="6"/>
      <c r="AO426" s="6"/>
      <c r="AP426" s="6"/>
      <c r="AQ426" s="6"/>
      <c r="AR426" s="6"/>
      <c r="AS426" s="6"/>
      <c r="AT426" s="6"/>
      <c r="AU426" s="6"/>
      <c r="AV426" s="6"/>
      <c r="AW426" s="6"/>
      <c r="AX426" s="6"/>
      <c r="AY426" s="6"/>
      <c r="AZ426" s="6"/>
      <c r="BA426" s="6"/>
      <c r="BB426" s="6"/>
      <c r="BC426" s="6"/>
      <c r="BD426" s="6"/>
      <c r="BE426" s="6"/>
      <c r="BF426" s="6"/>
      <c r="BG426" s="6"/>
      <c r="BH426" s="6"/>
      <c r="BI426" s="6"/>
      <c r="BJ426" s="6"/>
      <c r="BK426" s="7"/>
      <c r="BL426" s="48"/>
      <c r="BM426" s="48"/>
      <c r="BN426" s="48"/>
    </row>
    <row r="427" spans="4:66"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  <c r="AA427" s="6"/>
      <c r="AB427" s="6"/>
      <c r="AC427" s="6"/>
      <c r="AD427" s="7"/>
      <c r="AE427" s="48"/>
      <c r="AF427" s="48"/>
      <c r="AG427" s="48"/>
      <c r="AK427" s="6"/>
      <c r="AL427" s="6"/>
      <c r="AM427" s="6"/>
      <c r="AN427" s="6"/>
      <c r="AO427" s="6"/>
      <c r="AP427" s="6"/>
      <c r="AQ427" s="6"/>
      <c r="AR427" s="6"/>
      <c r="AS427" s="6"/>
      <c r="AT427" s="6"/>
      <c r="AU427" s="6"/>
      <c r="AV427" s="6"/>
      <c r="AW427" s="6"/>
      <c r="AX427" s="6"/>
      <c r="AY427" s="6"/>
      <c r="AZ427" s="6"/>
      <c r="BA427" s="6"/>
      <c r="BB427" s="6"/>
      <c r="BC427" s="6"/>
      <c r="BD427" s="6"/>
      <c r="BE427" s="6"/>
      <c r="BF427" s="6"/>
      <c r="BG427" s="6"/>
      <c r="BH427" s="6"/>
      <c r="BI427" s="6"/>
      <c r="BJ427" s="6"/>
      <c r="BK427" s="7"/>
      <c r="BL427" s="48"/>
      <c r="BM427" s="48"/>
      <c r="BN427" s="48"/>
    </row>
    <row r="428" spans="4:66"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  <c r="AA428" s="6"/>
      <c r="AB428" s="6"/>
      <c r="AC428" s="6"/>
      <c r="AD428" s="7"/>
      <c r="AE428" s="48"/>
      <c r="AF428" s="48"/>
      <c r="AG428" s="48"/>
      <c r="AK428" s="6"/>
      <c r="AL428" s="6"/>
      <c r="AM428" s="6"/>
      <c r="AN428" s="6"/>
      <c r="AO428" s="6"/>
      <c r="AP428" s="6"/>
      <c r="AQ428" s="6"/>
      <c r="AR428" s="6"/>
      <c r="AS428" s="6"/>
      <c r="AT428" s="6"/>
      <c r="AU428" s="6"/>
      <c r="AV428" s="6"/>
      <c r="AW428" s="6"/>
      <c r="AX428" s="6"/>
      <c r="AY428" s="6"/>
      <c r="AZ428" s="6"/>
      <c r="BA428" s="6"/>
      <c r="BB428" s="6"/>
      <c r="BC428" s="6"/>
      <c r="BD428" s="6"/>
      <c r="BE428" s="6"/>
      <c r="BF428" s="6"/>
      <c r="BG428" s="6"/>
      <c r="BH428" s="6"/>
      <c r="BI428" s="6"/>
      <c r="BJ428" s="6"/>
      <c r="BK428" s="7"/>
      <c r="BL428" s="48"/>
      <c r="BM428" s="48"/>
      <c r="BN428" s="48"/>
    </row>
    <row r="429" spans="4:66"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  <c r="AA429" s="6"/>
      <c r="AB429" s="6"/>
      <c r="AC429" s="6"/>
      <c r="AD429" s="7"/>
      <c r="AE429" s="48"/>
      <c r="AF429" s="48"/>
      <c r="AG429" s="48"/>
      <c r="AK429" s="6"/>
      <c r="AL429" s="6"/>
      <c r="AM429" s="6"/>
      <c r="AN429" s="6"/>
      <c r="AO429" s="6"/>
      <c r="AP429" s="6"/>
      <c r="AQ429" s="6"/>
      <c r="AR429" s="6"/>
      <c r="AS429" s="6"/>
      <c r="AT429" s="6"/>
      <c r="AU429" s="6"/>
      <c r="AV429" s="6"/>
      <c r="AW429" s="6"/>
      <c r="AX429" s="6"/>
      <c r="AY429" s="6"/>
      <c r="AZ429" s="6"/>
      <c r="BA429" s="6"/>
      <c r="BB429" s="6"/>
      <c r="BC429" s="6"/>
      <c r="BD429" s="6"/>
      <c r="BE429" s="6"/>
      <c r="BF429" s="6"/>
      <c r="BG429" s="6"/>
      <c r="BH429" s="6"/>
      <c r="BI429" s="6"/>
      <c r="BJ429" s="6"/>
      <c r="BK429" s="7"/>
      <c r="BL429" s="48"/>
      <c r="BM429" s="48"/>
      <c r="BN429" s="48"/>
    </row>
    <row r="430" spans="4:66"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  <c r="AA430" s="6"/>
      <c r="AB430" s="6"/>
      <c r="AC430" s="6"/>
      <c r="AD430" s="7"/>
      <c r="AE430" s="48"/>
      <c r="AF430" s="48"/>
      <c r="AG430" s="48"/>
      <c r="AK430" s="6"/>
      <c r="AL430" s="6"/>
      <c r="AM430" s="6"/>
      <c r="AN430" s="6"/>
      <c r="AO430" s="6"/>
      <c r="AP430" s="6"/>
      <c r="AQ430" s="6"/>
      <c r="AR430" s="6"/>
      <c r="AS430" s="6"/>
      <c r="AT430" s="6"/>
      <c r="AU430" s="6"/>
      <c r="AV430" s="6"/>
      <c r="AW430" s="6"/>
      <c r="AX430" s="6"/>
      <c r="AY430" s="6"/>
      <c r="AZ430" s="6"/>
      <c r="BA430" s="6"/>
      <c r="BB430" s="6"/>
      <c r="BC430" s="6"/>
      <c r="BD430" s="6"/>
      <c r="BE430" s="6"/>
      <c r="BF430" s="6"/>
      <c r="BG430" s="6"/>
      <c r="BH430" s="6"/>
      <c r="BI430" s="6"/>
      <c r="BJ430" s="6"/>
      <c r="BK430" s="7"/>
      <c r="BL430" s="48"/>
      <c r="BM430" s="48"/>
      <c r="BN430" s="48"/>
    </row>
    <row r="431" spans="4:66"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  <c r="AA431" s="6"/>
      <c r="AB431" s="6"/>
      <c r="AC431" s="6"/>
      <c r="AD431" s="7"/>
      <c r="AE431" s="48"/>
      <c r="AF431" s="48"/>
      <c r="AG431" s="48"/>
      <c r="AK431" s="6"/>
      <c r="AL431" s="6"/>
      <c r="AM431" s="6"/>
      <c r="AN431" s="6"/>
      <c r="AO431" s="6"/>
      <c r="AP431" s="6"/>
      <c r="AQ431" s="6"/>
      <c r="AR431" s="6"/>
      <c r="AS431" s="6"/>
      <c r="AT431" s="6"/>
      <c r="AU431" s="6"/>
      <c r="AV431" s="6"/>
      <c r="AW431" s="6"/>
      <c r="AX431" s="6"/>
      <c r="AY431" s="6"/>
      <c r="AZ431" s="6"/>
      <c r="BA431" s="6"/>
      <c r="BB431" s="6"/>
      <c r="BC431" s="6"/>
      <c r="BD431" s="6"/>
      <c r="BE431" s="6"/>
      <c r="BF431" s="6"/>
      <c r="BG431" s="6"/>
      <c r="BH431" s="6"/>
      <c r="BI431" s="6"/>
      <c r="BJ431" s="6"/>
      <c r="BK431" s="7"/>
      <c r="BL431" s="48"/>
      <c r="BM431" s="48"/>
      <c r="BN431" s="48"/>
    </row>
    <row r="432" spans="4:66"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  <c r="AA432" s="6"/>
      <c r="AB432" s="6"/>
      <c r="AC432" s="6"/>
      <c r="AD432" s="7"/>
      <c r="AE432" s="48"/>
      <c r="AF432" s="48"/>
      <c r="AG432" s="48"/>
      <c r="AK432" s="6"/>
      <c r="AL432" s="6"/>
      <c r="AM432" s="6"/>
      <c r="AN432" s="6"/>
      <c r="AO432" s="6"/>
      <c r="AP432" s="6"/>
      <c r="AQ432" s="6"/>
      <c r="AR432" s="6"/>
      <c r="AS432" s="6"/>
      <c r="AT432" s="6"/>
      <c r="AU432" s="6"/>
      <c r="AV432" s="6"/>
      <c r="AW432" s="6"/>
      <c r="AX432" s="6"/>
      <c r="AY432" s="6"/>
      <c r="AZ432" s="6"/>
      <c r="BA432" s="6"/>
      <c r="BB432" s="6"/>
      <c r="BC432" s="6"/>
      <c r="BD432" s="6"/>
      <c r="BE432" s="6"/>
      <c r="BF432" s="6"/>
      <c r="BG432" s="6"/>
      <c r="BH432" s="6"/>
      <c r="BI432" s="6"/>
      <c r="BJ432" s="6"/>
      <c r="BK432" s="7"/>
      <c r="BL432" s="48"/>
      <c r="BM432" s="48"/>
      <c r="BN432" s="48"/>
    </row>
    <row r="433" spans="4:66"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  <c r="AA433" s="6"/>
      <c r="AB433" s="6"/>
      <c r="AC433" s="6"/>
      <c r="AD433" s="7"/>
      <c r="AE433" s="48"/>
      <c r="AF433" s="48"/>
      <c r="AG433" s="48"/>
      <c r="AK433" s="6"/>
      <c r="AL433" s="6"/>
      <c r="AM433" s="6"/>
      <c r="AN433" s="6"/>
      <c r="AO433" s="6"/>
      <c r="AP433" s="6"/>
      <c r="AQ433" s="6"/>
      <c r="AR433" s="6"/>
      <c r="AS433" s="6"/>
      <c r="AT433" s="6"/>
      <c r="AU433" s="6"/>
      <c r="AV433" s="6"/>
      <c r="AW433" s="6"/>
      <c r="AX433" s="6"/>
      <c r="AY433" s="6"/>
      <c r="AZ433" s="6"/>
      <c r="BA433" s="6"/>
      <c r="BB433" s="6"/>
      <c r="BC433" s="6"/>
      <c r="BD433" s="6"/>
      <c r="BE433" s="6"/>
      <c r="BF433" s="6"/>
      <c r="BG433" s="6"/>
      <c r="BH433" s="6"/>
      <c r="BI433" s="6"/>
      <c r="BJ433" s="6"/>
      <c r="BK433" s="7"/>
      <c r="BL433" s="48"/>
      <c r="BM433" s="48"/>
      <c r="BN433" s="48"/>
    </row>
    <row r="434" spans="4:66"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  <c r="AA434" s="6"/>
      <c r="AB434" s="6"/>
      <c r="AC434" s="6"/>
      <c r="AD434" s="7"/>
      <c r="AE434" s="48"/>
      <c r="AF434" s="48"/>
      <c r="AG434" s="48"/>
      <c r="AK434" s="6"/>
      <c r="AL434" s="6"/>
      <c r="AM434" s="6"/>
      <c r="AN434" s="6"/>
      <c r="AO434" s="6"/>
      <c r="AP434" s="6"/>
      <c r="AQ434" s="6"/>
      <c r="AR434" s="6"/>
      <c r="AS434" s="6"/>
      <c r="AT434" s="6"/>
      <c r="AU434" s="6"/>
      <c r="AV434" s="6"/>
      <c r="AW434" s="6"/>
      <c r="AX434" s="6"/>
      <c r="AY434" s="6"/>
      <c r="AZ434" s="6"/>
      <c r="BA434" s="6"/>
      <c r="BB434" s="6"/>
      <c r="BC434" s="6"/>
      <c r="BD434" s="6"/>
      <c r="BE434" s="6"/>
      <c r="BF434" s="6"/>
      <c r="BG434" s="6"/>
      <c r="BH434" s="6"/>
      <c r="BI434" s="6"/>
      <c r="BJ434" s="6"/>
      <c r="BK434" s="7"/>
      <c r="BL434" s="48"/>
      <c r="BM434" s="48"/>
      <c r="BN434" s="48"/>
    </row>
    <row r="435" spans="4:66"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  <c r="AA435" s="6"/>
      <c r="AB435" s="6"/>
      <c r="AC435" s="6"/>
      <c r="AD435" s="7"/>
      <c r="AE435" s="48"/>
      <c r="AF435" s="48"/>
      <c r="AG435" s="48"/>
      <c r="AK435" s="6"/>
      <c r="AL435" s="6"/>
      <c r="AM435" s="6"/>
      <c r="AN435" s="6"/>
      <c r="AO435" s="6"/>
      <c r="AP435" s="6"/>
      <c r="AQ435" s="6"/>
      <c r="AR435" s="6"/>
      <c r="AS435" s="6"/>
      <c r="AT435" s="6"/>
      <c r="AU435" s="6"/>
      <c r="AV435" s="6"/>
      <c r="AW435" s="6"/>
      <c r="AX435" s="6"/>
      <c r="AY435" s="6"/>
      <c r="AZ435" s="6"/>
      <c r="BA435" s="6"/>
      <c r="BB435" s="6"/>
      <c r="BC435" s="6"/>
      <c r="BD435" s="6"/>
      <c r="BE435" s="6"/>
      <c r="BF435" s="6"/>
      <c r="BG435" s="6"/>
      <c r="BH435" s="6"/>
      <c r="BI435" s="6"/>
      <c r="BJ435" s="6"/>
      <c r="BK435" s="7"/>
      <c r="BL435" s="48"/>
      <c r="BM435" s="48"/>
      <c r="BN435" s="48"/>
    </row>
    <row r="436" spans="4:66"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  <c r="AA436" s="6"/>
      <c r="AB436" s="6"/>
      <c r="AC436" s="6"/>
      <c r="AD436" s="7"/>
      <c r="AE436" s="48"/>
      <c r="AF436" s="48"/>
      <c r="AG436" s="48"/>
      <c r="AK436" s="6"/>
      <c r="AL436" s="6"/>
      <c r="AM436" s="6"/>
      <c r="AN436" s="6"/>
      <c r="AO436" s="6"/>
      <c r="AP436" s="6"/>
      <c r="AQ436" s="6"/>
      <c r="AR436" s="6"/>
      <c r="AS436" s="6"/>
      <c r="AT436" s="6"/>
      <c r="AU436" s="6"/>
      <c r="AV436" s="6"/>
      <c r="AW436" s="6"/>
      <c r="AX436" s="6"/>
      <c r="AY436" s="6"/>
      <c r="AZ436" s="6"/>
      <c r="BA436" s="6"/>
      <c r="BB436" s="6"/>
      <c r="BC436" s="6"/>
      <c r="BD436" s="6"/>
      <c r="BE436" s="6"/>
      <c r="BF436" s="6"/>
      <c r="BG436" s="6"/>
      <c r="BH436" s="6"/>
      <c r="BI436" s="6"/>
      <c r="BJ436" s="6"/>
      <c r="BK436" s="7"/>
      <c r="BL436" s="48"/>
      <c r="BM436" s="48"/>
      <c r="BN436" s="48"/>
    </row>
    <row r="437" spans="4:66"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  <c r="AA437" s="6"/>
      <c r="AB437" s="6"/>
      <c r="AC437" s="6"/>
      <c r="AD437" s="7"/>
      <c r="AE437" s="48"/>
      <c r="AF437" s="48"/>
      <c r="AG437" s="48"/>
      <c r="AK437" s="6"/>
      <c r="AL437" s="6"/>
      <c r="AM437" s="6"/>
      <c r="AN437" s="6"/>
      <c r="AO437" s="6"/>
      <c r="AP437" s="6"/>
      <c r="AQ437" s="6"/>
      <c r="AR437" s="6"/>
      <c r="AS437" s="6"/>
      <c r="AT437" s="6"/>
      <c r="AU437" s="6"/>
      <c r="AV437" s="6"/>
      <c r="AW437" s="6"/>
      <c r="AX437" s="6"/>
      <c r="AY437" s="6"/>
      <c r="AZ437" s="6"/>
      <c r="BA437" s="6"/>
      <c r="BB437" s="6"/>
      <c r="BC437" s="6"/>
      <c r="BD437" s="6"/>
      <c r="BE437" s="6"/>
      <c r="BF437" s="6"/>
      <c r="BG437" s="6"/>
      <c r="BH437" s="6"/>
      <c r="BI437" s="6"/>
      <c r="BJ437" s="6"/>
      <c r="BK437" s="7"/>
      <c r="BL437" s="48"/>
      <c r="BM437" s="48"/>
      <c r="BN437" s="48"/>
    </row>
    <row r="438" spans="4:66"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  <c r="AA438" s="6"/>
      <c r="AB438" s="6"/>
      <c r="AC438" s="6"/>
      <c r="AD438" s="7"/>
      <c r="AE438" s="48"/>
      <c r="AF438" s="48"/>
      <c r="AG438" s="48"/>
      <c r="AK438" s="6"/>
      <c r="AL438" s="6"/>
      <c r="AM438" s="6"/>
      <c r="AN438" s="6"/>
      <c r="AO438" s="6"/>
      <c r="AP438" s="6"/>
      <c r="AQ438" s="6"/>
      <c r="AR438" s="6"/>
      <c r="AS438" s="6"/>
      <c r="AT438" s="6"/>
      <c r="AU438" s="6"/>
      <c r="AV438" s="6"/>
      <c r="AW438" s="6"/>
      <c r="AX438" s="6"/>
      <c r="AY438" s="6"/>
      <c r="AZ438" s="6"/>
      <c r="BA438" s="6"/>
      <c r="BB438" s="6"/>
      <c r="BC438" s="6"/>
      <c r="BD438" s="6"/>
      <c r="BE438" s="6"/>
      <c r="BF438" s="6"/>
      <c r="BG438" s="6"/>
      <c r="BH438" s="6"/>
      <c r="BI438" s="6"/>
      <c r="BJ438" s="6"/>
      <c r="BK438" s="7"/>
      <c r="BL438" s="48"/>
      <c r="BM438" s="48"/>
      <c r="BN438" s="48"/>
    </row>
    <row r="439" spans="4:66"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  <c r="AA439" s="6"/>
      <c r="AB439" s="6"/>
      <c r="AC439" s="6"/>
      <c r="AD439" s="7"/>
      <c r="AE439" s="48"/>
      <c r="AF439" s="48"/>
      <c r="AG439" s="48"/>
      <c r="AK439" s="6"/>
      <c r="AL439" s="6"/>
      <c r="AM439" s="6"/>
      <c r="AN439" s="6"/>
      <c r="AO439" s="6"/>
      <c r="AP439" s="6"/>
      <c r="AQ439" s="6"/>
      <c r="AR439" s="6"/>
      <c r="AS439" s="6"/>
      <c r="AT439" s="6"/>
      <c r="AU439" s="6"/>
      <c r="AV439" s="6"/>
      <c r="AW439" s="6"/>
      <c r="AX439" s="6"/>
      <c r="AY439" s="6"/>
      <c r="AZ439" s="6"/>
      <c r="BA439" s="6"/>
      <c r="BB439" s="6"/>
      <c r="BC439" s="6"/>
      <c r="BD439" s="6"/>
      <c r="BE439" s="6"/>
      <c r="BF439" s="6"/>
      <c r="BG439" s="6"/>
      <c r="BH439" s="6"/>
      <c r="BI439" s="6"/>
      <c r="BJ439" s="6"/>
      <c r="BK439" s="7"/>
      <c r="BL439" s="48"/>
      <c r="BM439" s="48"/>
      <c r="BN439" s="48"/>
    </row>
    <row r="440" spans="4:66"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  <c r="AA440" s="6"/>
      <c r="AB440" s="6"/>
      <c r="AC440" s="6"/>
      <c r="AD440" s="7"/>
      <c r="AE440" s="48"/>
      <c r="AF440" s="48"/>
      <c r="AG440" s="48"/>
      <c r="AK440" s="6"/>
      <c r="AL440" s="6"/>
      <c r="AM440" s="6"/>
      <c r="AN440" s="6"/>
      <c r="AO440" s="6"/>
      <c r="AP440" s="6"/>
      <c r="AQ440" s="6"/>
      <c r="AR440" s="6"/>
      <c r="AS440" s="6"/>
      <c r="AT440" s="6"/>
      <c r="AU440" s="6"/>
      <c r="AV440" s="6"/>
      <c r="AW440" s="6"/>
      <c r="AX440" s="6"/>
      <c r="AY440" s="6"/>
      <c r="AZ440" s="6"/>
      <c r="BA440" s="6"/>
      <c r="BB440" s="6"/>
      <c r="BC440" s="6"/>
      <c r="BD440" s="6"/>
      <c r="BE440" s="6"/>
      <c r="BF440" s="6"/>
      <c r="BG440" s="6"/>
      <c r="BH440" s="6"/>
      <c r="BI440" s="6"/>
      <c r="BJ440" s="6"/>
      <c r="BK440" s="7"/>
      <c r="BL440" s="48"/>
      <c r="BM440" s="48"/>
      <c r="BN440" s="48"/>
    </row>
    <row r="441" spans="4:66"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  <c r="AA441" s="6"/>
      <c r="AB441" s="6"/>
      <c r="AC441" s="6"/>
      <c r="AD441" s="7"/>
      <c r="AE441" s="48"/>
      <c r="AF441" s="48"/>
      <c r="AG441" s="48"/>
      <c r="AK441" s="6"/>
      <c r="AL441" s="6"/>
      <c r="AM441" s="6"/>
      <c r="AN441" s="6"/>
      <c r="AO441" s="6"/>
      <c r="AP441" s="6"/>
      <c r="AQ441" s="6"/>
      <c r="AR441" s="6"/>
      <c r="AS441" s="6"/>
      <c r="AT441" s="6"/>
      <c r="AU441" s="6"/>
      <c r="AV441" s="6"/>
      <c r="AW441" s="6"/>
      <c r="AX441" s="6"/>
      <c r="AY441" s="6"/>
      <c r="AZ441" s="6"/>
      <c r="BA441" s="6"/>
      <c r="BB441" s="6"/>
      <c r="BC441" s="6"/>
      <c r="BD441" s="6"/>
      <c r="BE441" s="6"/>
      <c r="BF441" s="6"/>
      <c r="BG441" s="6"/>
      <c r="BH441" s="6"/>
      <c r="BI441" s="6"/>
      <c r="BJ441" s="6"/>
      <c r="BK441" s="7"/>
      <c r="BL441" s="48"/>
      <c r="BM441" s="48"/>
      <c r="BN441" s="48"/>
    </row>
    <row r="442" spans="4:66"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  <c r="AA442" s="6"/>
      <c r="AB442" s="6"/>
      <c r="AC442" s="6"/>
      <c r="AD442" s="7"/>
      <c r="AE442" s="48"/>
      <c r="AF442" s="48"/>
      <c r="AG442" s="48"/>
      <c r="AK442" s="6"/>
      <c r="AL442" s="6"/>
      <c r="AM442" s="6"/>
      <c r="AN442" s="6"/>
      <c r="AO442" s="6"/>
      <c r="AP442" s="6"/>
      <c r="AQ442" s="6"/>
      <c r="AR442" s="6"/>
      <c r="AS442" s="6"/>
      <c r="AT442" s="6"/>
      <c r="AU442" s="6"/>
      <c r="AV442" s="6"/>
      <c r="AW442" s="6"/>
      <c r="AX442" s="6"/>
      <c r="AY442" s="6"/>
      <c r="AZ442" s="6"/>
      <c r="BA442" s="6"/>
      <c r="BB442" s="6"/>
      <c r="BC442" s="6"/>
      <c r="BD442" s="6"/>
      <c r="BE442" s="6"/>
      <c r="BF442" s="6"/>
      <c r="BG442" s="6"/>
      <c r="BH442" s="6"/>
      <c r="BI442" s="6"/>
      <c r="BJ442" s="6"/>
      <c r="BK442" s="7"/>
      <c r="BL442" s="48"/>
      <c r="BM442" s="48"/>
      <c r="BN442" s="48"/>
    </row>
    <row r="443" spans="4:66"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  <c r="AA443" s="6"/>
      <c r="AB443" s="6"/>
      <c r="AC443" s="6"/>
      <c r="AD443" s="7"/>
      <c r="AE443" s="48"/>
      <c r="AF443" s="48"/>
      <c r="AG443" s="48"/>
      <c r="AK443" s="6"/>
      <c r="AL443" s="6"/>
      <c r="AM443" s="6"/>
      <c r="AN443" s="6"/>
      <c r="AO443" s="6"/>
      <c r="AP443" s="6"/>
      <c r="AQ443" s="6"/>
      <c r="AR443" s="6"/>
      <c r="AS443" s="6"/>
      <c r="AT443" s="6"/>
      <c r="AU443" s="6"/>
      <c r="AV443" s="6"/>
      <c r="AW443" s="6"/>
      <c r="AX443" s="6"/>
      <c r="AY443" s="6"/>
      <c r="AZ443" s="6"/>
      <c r="BA443" s="6"/>
      <c r="BB443" s="6"/>
      <c r="BC443" s="6"/>
      <c r="BD443" s="6"/>
      <c r="BE443" s="6"/>
      <c r="BF443" s="6"/>
      <c r="BG443" s="6"/>
      <c r="BH443" s="6"/>
      <c r="BI443" s="6"/>
      <c r="BJ443" s="6"/>
      <c r="BK443" s="7"/>
      <c r="BL443" s="48"/>
      <c r="BM443" s="48"/>
      <c r="BN443" s="48"/>
    </row>
    <row r="444" spans="4:66"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  <c r="AA444" s="6"/>
      <c r="AB444" s="6"/>
      <c r="AC444" s="6"/>
      <c r="AD444" s="7"/>
      <c r="AE444" s="48"/>
      <c r="AF444" s="48"/>
      <c r="AG444" s="48"/>
      <c r="AK444" s="6"/>
      <c r="AL444" s="6"/>
      <c r="AM444" s="6"/>
      <c r="AN444" s="6"/>
      <c r="AO444" s="6"/>
      <c r="AP444" s="6"/>
      <c r="AQ444" s="6"/>
      <c r="AR444" s="6"/>
      <c r="AS444" s="6"/>
      <c r="AT444" s="6"/>
      <c r="AU444" s="6"/>
      <c r="AV444" s="6"/>
      <c r="AW444" s="6"/>
      <c r="AX444" s="6"/>
      <c r="AY444" s="6"/>
      <c r="AZ444" s="6"/>
      <c r="BA444" s="6"/>
      <c r="BB444" s="6"/>
      <c r="BC444" s="6"/>
      <c r="BD444" s="6"/>
      <c r="BE444" s="6"/>
      <c r="BF444" s="6"/>
      <c r="BG444" s="6"/>
      <c r="BH444" s="6"/>
      <c r="BI444" s="6"/>
      <c r="BJ444" s="6"/>
      <c r="BK444" s="7"/>
      <c r="BL444" s="48"/>
      <c r="BM444" s="48"/>
      <c r="BN444" s="48"/>
    </row>
    <row r="445" spans="4:66"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  <c r="AA445" s="6"/>
      <c r="AB445" s="6"/>
      <c r="AC445" s="6"/>
      <c r="AD445" s="7"/>
      <c r="AE445" s="48"/>
      <c r="AF445" s="48"/>
      <c r="AG445" s="48"/>
      <c r="AK445" s="6"/>
      <c r="AL445" s="6"/>
      <c r="AM445" s="6"/>
      <c r="AN445" s="6"/>
      <c r="AO445" s="6"/>
      <c r="AP445" s="6"/>
      <c r="AQ445" s="6"/>
      <c r="AR445" s="6"/>
      <c r="AS445" s="6"/>
      <c r="AT445" s="6"/>
      <c r="AU445" s="6"/>
      <c r="AV445" s="6"/>
      <c r="AW445" s="6"/>
      <c r="AX445" s="6"/>
      <c r="AY445" s="6"/>
      <c r="AZ445" s="6"/>
      <c r="BA445" s="6"/>
      <c r="BB445" s="6"/>
      <c r="BC445" s="6"/>
      <c r="BD445" s="6"/>
      <c r="BE445" s="6"/>
      <c r="BF445" s="6"/>
      <c r="BG445" s="6"/>
      <c r="BH445" s="6"/>
      <c r="BI445" s="6"/>
      <c r="BJ445" s="6"/>
      <c r="BK445" s="7"/>
      <c r="BL445" s="48"/>
      <c r="BM445" s="48"/>
      <c r="BN445" s="48"/>
    </row>
    <row r="446" spans="4:66"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  <c r="AA446" s="6"/>
      <c r="AB446" s="6"/>
      <c r="AC446" s="6"/>
      <c r="AD446" s="7"/>
      <c r="AE446" s="48"/>
      <c r="AF446" s="48"/>
      <c r="AG446" s="48"/>
      <c r="AK446" s="6"/>
      <c r="AL446" s="6"/>
      <c r="AM446" s="6"/>
      <c r="AN446" s="6"/>
      <c r="AO446" s="6"/>
      <c r="AP446" s="6"/>
      <c r="AQ446" s="6"/>
      <c r="AR446" s="6"/>
      <c r="AS446" s="6"/>
      <c r="AT446" s="6"/>
      <c r="AU446" s="6"/>
      <c r="AV446" s="6"/>
      <c r="AW446" s="6"/>
      <c r="AX446" s="6"/>
      <c r="AY446" s="6"/>
      <c r="AZ446" s="6"/>
      <c r="BA446" s="6"/>
      <c r="BB446" s="6"/>
      <c r="BC446" s="6"/>
      <c r="BD446" s="6"/>
      <c r="BE446" s="6"/>
      <c r="BF446" s="6"/>
      <c r="BG446" s="6"/>
      <c r="BH446" s="6"/>
      <c r="BI446" s="6"/>
      <c r="BJ446" s="6"/>
      <c r="BK446" s="7"/>
      <c r="BL446" s="48"/>
      <c r="BM446" s="48"/>
      <c r="BN446" s="48"/>
    </row>
    <row r="447" spans="4:66"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  <c r="AA447" s="6"/>
      <c r="AB447" s="6"/>
      <c r="AC447" s="6"/>
      <c r="AD447" s="7"/>
      <c r="AE447" s="48"/>
      <c r="AF447" s="48"/>
      <c r="AG447" s="48"/>
      <c r="AK447" s="6"/>
      <c r="AL447" s="6"/>
      <c r="AM447" s="6"/>
      <c r="AN447" s="6"/>
      <c r="AO447" s="6"/>
      <c r="AP447" s="6"/>
      <c r="AQ447" s="6"/>
      <c r="AR447" s="6"/>
      <c r="AS447" s="6"/>
      <c r="AT447" s="6"/>
      <c r="AU447" s="6"/>
      <c r="AV447" s="6"/>
      <c r="AW447" s="6"/>
      <c r="AX447" s="6"/>
      <c r="AY447" s="6"/>
      <c r="AZ447" s="6"/>
      <c r="BA447" s="6"/>
      <c r="BB447" s="6"/>
      <c r="BC447" s="6"/>
      <c r="BD447" s="6"/>
      <c r="BE447" s="6"/>
      <c r="BF447" s="6"/>
      <c r="BG447" s="6"/>
      <c r="BH447" s="6"/>
      <c r="BI447" s="6"/>
      <c r="BJ447" s="6"/>
      <c r="BK447" s="7"/>
      <c r="BL447" s="48"/>
      <c r="BM447" s="48"/>
      <c r="BN447" s="48"/>
    </row>
    <row r="448" spans="4:66"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  <c r="AA448" s="6"/>
      <c r="AB448" s="6"/>
      <c r="AC448" s="6"/>
      <c r="AD448" s="7"/>
      <c r="AE448" s="48"/>
      <c r="AF448" s="48"/>
      <c r="AG448" s="48"/>
      <c r="AK448" s="6"/>
      <c r="AL448" s="6"/>
      <c r="AM448" s="6"/>
      <c r="AN448" s="6"/>
      <c r="AO448" s="6"/>
      <c r="AP448" s="6"/>
      <c r="AQ448" s="6"/>
      <c r="AR448" s="6"/>
      <c r="AS448" s="6"/>
      <c r="AT448" s="6"/>
      <c r="AU448" s="6"/>
      <c r="AV448" s="6"/>
      <c r="AW448" s="6"/>
      <c r="AX448" s="6"/>
      <c r="AY448" s="6"/>
      <c r="AZ448" s="6"/>
      <c r="BA448" s="6"/>
      <c r="BB448" s="6"/>
      <c r="BC448" s="6"/>
      <c r="BD448" s="6"/>
      <c r="BE448" s="6"/>
      <c r="BF448" s="6"/>
      <c r="BG448" s="6"/>
      <c r="BH448" s="6"/>
      <c r="BI448" s="6"/>
      <c r="BJ448" s="6"/>
      <c r="BK448" s="7"/>
      <c r="BL448" s="48"/>
      <c r="BM448" s="48"/>
      <c r="BN448" s="48"/>
    </row>
    <row r="449" spans="4:66"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  <c r="AA449" s="6"/>
      <c r="AB449" s="6"/>
      <c r="AC449" s="6"/>
      <c r="AD449" s="7"/>
      <c r="AE449" s="48"/>
      <c r="AF449" s="48"/>
      <c r="AG449" s="48"/>
      <c r="AK449" s="6"/>
      <c r="AL449" s="6"/>
      <c r="AM449" s="6"/>
      <c r="AN449" s="6"/>
      <c r="AO449" s="6"/>
      <c r="AP449" s="6"/>
      <c r="AQ449" s="6"/>
      <c r="AR449" s="6"/>
      <c r="AS449" s="6"/>
      <c r="AT449" s="6"/>
      <c r="AU449" s="6"/>
      <c r="AV449" s="6"/>
      <c r="AW449" s="6"/>
      <c r="AX449" s="6"/>
      <c r="AY449" s="6"/>
      <c r="AZ449" s="6"/>
      <c r="BA449" s="6"/>
      <c r="BB449" s="6"/>
      <c r="BC449" s="6"/>
      <c r="BD449" s="6"/>
      <c r="BE449" s="6"/>
      <c r="BF449" s="6"/>
      <c r="BG449" s="6"/>
      <c r="BH449" s="6"/>
      <c r="BI449" s="6"/>
      <c r="BJ449" s="6"/>
      <c r="BK449" s="7"/>
      <c r="BL449" s="48"/>
      <c r="BM449" s="48"/>
      <c r="BN449" s="48"/>
    </row>
    <row r="450" spans="4:66"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  <c r="AA450" s="6"/>
      <c r="AB450" s="6"/>
      <c r="AC450" s="6"/>
      <c r="AD450" s="7"/>
      <c r="AE450" s="48"/>
      <c r="AF450" s="48"/>
      <c r="AG450" s="48"/>
      <c r="AK450" s="6"/>
      <c r="AL450" s="6"/>
      <c r="AM450" s="6"/>
      <c r="AN450" s="6"/>
      <c r="AO450" s="6"/>
      <c r="AP450" s="6"/>
      <c r="AQ450" s="6"/>
      <c r="AR450" s="6"/>
      <c r="AS450" s="6"/>
      <c r="AT450" s="6"/>
      <c r="AU450" s="6"/>
      <c r="AV450" s="6"/>
      <c r="AW450" s="6"/>
      <c r="AX450" s="6"/>
      <c r="AY450" s="6"/>
      <c r="AZ450" s="6"/>
      <c r="BA450" s="6"/>
      <c r="BB450" s="6"/>
      <c r="BC450" s="6"/>
      <c r="BD450" s="6"/>
      <c r="BE450" s="6"/>
      <c r="BF450" s="6"/>
      <c r="BG450" s="6"/>
      <c r="BH450" s="6"/>
      <c r="BI450" s="6"/>
      <c r="BJ450" s="6"/>
      <c r="BK450" s="7"/>
      <c r="BL450" s="48"/>
      <c r="BM450" s="48"/>
      <c r="BN450" s="48"/>
    </row>
    <row r="451" spans="4:66"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  <c r="AA451" s="6"/>
      <c r="AB451" s="6"/>
      <c r="AC451" s="6"/>
      <c r="AD451" s="7"/>
      <c r="AE451" s="48"/>
      <c r="AF451" s="48"/>
      <c r="AG451" s="48"/>
      <c r="AK451" s="6"/>
      <c r="AL451" s="6"/>
      <c r="AM451" s="6"/>
      <c r="AN451" s="6"/>
      <c r="AO451" s="6"/>
      <c r="AP451" s="6"/>
      <c r="AQ451" s="6"/>
      <c r="AR451" s="6"/>
      <c r="AS451" s="6"/>
      <c r="AT451" s="6"/>
      <c r="AU451" s="6"/>
      <c r="AV451" s="6"/>
      <c r="AW451" s="6"/>
      <c r="AX451" s="6"/>
      <c r="AY451" s="6"/>
      <c r="AZ451" s="6"/>
      <c r="BA451" s="6"/>
      <c r="BB451" s="6"/>
      <c r="BC451" s="6"/>
      <c r="BD451" s="6"/>
      <c r="BE451" s="6"/>
      <c r="BF451" s="6"/>
      <c r="BG451" s="6"/>
      <c r="BH451" s="6"/>
      <c r="BI451" s="6"/>
      <c r="BJ451" s="6"/>
      <c r="BK451" s="7"/>
      <c r="BL451" s="48"/>
      <c r="BM451" s="48"/>
      <c r="BN451" s="48"/>
    </row>
    <row r="452" spans="4:66"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  <c r="AA452" s="6"/>
      <c r="AB452" s="6"/>
      <c r="AC452" s="6"/>
      <c r="AD452" s="7"/>
      <c r="AE452" s="48"/>
      <c r="AF452" s="48"/>
      <c r="AG452" s="48"/>
      <c r="AK452" s="6"/>
      <c r="AL452" s="6"/>
      <c r="AM452" s="6"/>
      <c r="AN452" s="6"/>
      <c r="AO452" s="6"/>
      <c r="AP452" s="6"/>
      <c r="AQ452" s="6"/>
      <c r="AR452" s="6"/>
      <c r="AS452" s="6"/>
      <c r="AT452" s="6"/>
      <c r="AU452" s="6"/>
      <c r="AV452" s="6"/>
      <c r="AW452" s="6"/>
      <c r="AX452" s="6"/>
      <c r="AY452" s="6"/>
      <c r="AZ452" s="6"/>
      <c r="BA452" s="6"/>
      <c r="BB452" s="6"/>
      <c r="BC452" s="6"/>
      <c r="BD452" s="6"/>
      <c r="BE452" s="6"/>
      <c r="BF452" s="6"/>
      <c r="BG452" s="6"/>
      <c r="BH452" s="6"/>
      <c r="BI452" s="6"/>
      <c r="BJ452" s="6"/>
      <c r="BK452" s="7"/>
      <c r="BL452" s="48"/>
      <c r="BM452" s="48"/>
      <c r="BN452" s="48"/>
    </row>
    <row r="453" spans="4:66"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  <c r="AA453" s="6"/>
      <c r="AB453" s="6"/>
      <c r="AC453" s="6"/>
      <c r="AD453" s="7"/>
      <c r="AE453" s="48"/>
      <c r="AF453" s="48"/>
      <c r="AG453" s="48"/>
      <c r="AK453" s="6"/>
      <c r="AL453" s="6"/>
      <c r="AM453" s="6"/>
      <c r="AN453" s="6"/>
      <c r="AO453" s="6"/>
      <c r="AP453" s="6"/>
      <c r="AQ453" s="6"/>
      <c r="AR453" s="6"/>
      <c r="AS453" s="6"/>
      <c r="AT453" s="6"/>
      <c r="AU453" s="6"/>
      <c r="AV453" s="6"/>
      <c r="AW453" s="6"/>
      <c r="AX453" s="6"/>
      <c r="AY453" s="6"/>
      <c r="AZ453" s="6"/>
      <c r="BA453" s="6"/>
      <c r="BB453" s="6"/>
      <c r="BC453" s="6"/>
      <c r="BD453" s="6"/>
      <c r="BE453" s="6"/>
      <c r="BF453" s="6"/>
      <c r="BG453" s="6"/>
      <c r="BH453" s="6"/>
      <c r="BI453" s="6"/>
      <c r="BJ453" s="6"/>
      <c r="BK453" s="7"/>
      <c r="BL453" s="48"/>
      <c r="BM453" s="48"/>
      <c r="BN453" s="48"/>
    </row>
    <row r="454" spans="4:66"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  <c r="AA454" s="6"/>
      <c r="AB454" s="6"/>
      <c r="AC454" s="6"/>
      <c r="AD454" s="7"/>
      <c r="AE454" s="48"/>
      <c r="AF454" s="48"/>
      <c r="AG454" s="48"/>
      <c r="AK454" s="6"/>
      <c r="AL454" s="6"/>
      <c r="AM454" s="6"/>
      <c r="AN454" s="6"/>
      <c r="AO454" s="6"/>
      <c r="AP454" s="6"/>
      <c r="AQ454" s="6"/>
      <c r="AR454" s="6"/>
      <c r="AS454" s="6"/>
      <c r="AT454" s="6"/>
      <c r="AU454" s="6"/>
      <c r="AV454" s="6"/>
      <c r="AW454" s="6"/>
      <c r="AX454" s="6"/>
      <c r="AY454" s="6"/>
      <c r="AZ454" s="6"/>
      <c r="BA454" s="6"/>
      <c r="BB454" s="6"/>
      <c r="BC454" s="6"/>
      <c r="BD454" s="6"/>
      <c r="BE454" s="6"/>
      <c r="BF454" s="6"/>
      <c r="BG454" s="6"/>
      <c r="BH454" s="6"/>
      <c r="BI454" s="6"/>
      <c r="BJ454" s="6"/>
      <c r="BK454" s="7"/>
      <c r="BL454" s="48"/>
      <c r="BM454" s="48"/>
      <c r="BN454" s="48"/>
    </row>
    <row r="455" spans="4:66"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  <c r="AA455" s="6"/>
      <c r="AB455" s="6"/>
      <c r="AC455" s="6"/>
      <c r="AD455" s="7"/>
      <c r="AE455" s="48"/>
      <c r="AF455" s="48"/>
      <c r="AG455" s="48"/>
      <c r="AK455" s="6"/>
      <c r="AL455" s="6"/>
      <c r="AM455" s="6"/>
      <c r="AN455" s="6"/>
      <c r="AO455" s="6"/>
      <c r="AP455" s="6"/>
      <c r="AQ455" s="6"/>
      <c r="AR455" s="6"/>
      <c r="AS455" s="6"/>
      <c r="AT455" s="6"/>
      <c r="AU455" s="6"/>
      <c r="AV455" s="6"/>
      <c r="AW455" s="6"/>
      <c r="AX455" s="6"/>
      <c r="AY455" s="6"/>
      <c r="AZ455" s="6"/>
      <c r="BA455" s="6"/>
      <c r="BB455" s="6"/>
      <c r="BC455" s="6"/>
      <c r="BD455" s="6"/>
      <c r="BE455" s="6"/>
      <c r="BF455" s="6"/>
      <c r="BG455" s="6"/>
      <c r="BH455" s="6"/>
      <c r="BI455" s="6"/>
      <c r="BJ455" s="6"/>
      <c r="BK455" s="7"/>
      <c r="BL455" s="48"/>
      <c r="BM455" s="48"/>
      <c r="BN455" s="48"/>
    </row>
    <row r="456" spans="4:66"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  <c r="AA456" s="6"/>
      <c r="AB456" s="6"/>
      <c r="AC456" s="6"/>
      <c r="AD456" s="7"/>
      <c r="AE456" s="48"/>
      <c r="AF456" s="48"/>
      <c r="AG456" s="48"/>
      <c r="AK456" s="6"/>
      <c r="AL456" s="6"/>
      <c r="AM456" s="6"/>
      <c r="AN456" s="6"/>
      <c r="AO456" s="6"/>
      <c r="AP456" s="6"/>
      <c r="AQ456" s="6"/>
      <c r="AR456" s="6"/>
      <c r="AS456" s="6"/>
      <c r="AT456" s="6"/>
      <c r="AU456" s="6"/>
      <c r="AV456" s="6"/>
      <c r="AW456" s="6"/>
      <c r="AX456" s="6"/>
      <c r="AY456" s="6"/>
      <c r="AZ456" s="6"/>
      <c r="BA456" s="6"/>
      <c r="BB456" s="6"/>
      <c r="BC456" s="6"/>
      <c r="BD456" s="6"/>
      <c r="BE456" s="6"/>
      <c r="BF456" s="6"/>
      <c r="BG456" s="6"/>
      <c r="BH456" s="6"/>
      <c r="BI456" s="6"/>
      <c r="BJ456" s="6"/>
      <c r="BK456" s="7"/>
      <c r="BL456" s="48"/>
      <c r="BM456" s="48"/>
      <c r="BN456" s="48"/>
    </row>
    <row r="457" spans="4:66"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  <c r="AA457" s="6"/>
      <c r="AB457" s="6"/>
      <c r="AC457" s="6"/>
      <c r="AD457" s="7"/>
      <c r="AE457" s="48"/>
      <c r="AF457" s="48"/>
      <c r="AG457" s="48"/>
      <c r="AK457" s="6"/>
      <c r="AL457" s="6"/>
      <c r="AM457" s="6"/>
      <c r="AN457" s="6"/>
      <c r="AO457" s="6"/>
      <c r="AP457" s="6"/>
      <c r="AQ457" s="6"/>
      <c r="AR457" s="6"/>
      <c r="AS457" s="6"/>
      <c r="AT457" s="6"/>
      <c r="AU457" s="6"/>
      <c r="AV457" s="6"/>
      <c r="AW457" s="6"/>
      <c r="AX457" s="6"/>
      <c r="AY457" s="6"/>
      <c r="AZ457" s="6"/>
      <c r="BA457" s="6"/>
      <c r="BB457" s="6"/>
      <c r="BC457" s="6"/>
      <c r="BD457" s="6"/>
      <c r="BE457" s="6"/>
      <c r="BF457" s="6"/>
      <c r="BG457" s="6"/>
      <c r="BH457" s="6"/>
      <c r="BI457" s="6"/>
      <c r="BJ457" s="6"/>
      <c r="BK457" s="7"/>
      <c r="BL457" s="48"/>
      <c r="BM457" s="48"/>
      <c r="BN457" s="48"/>
    </row>
    <row r="458" spans="4:66"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  <c r="AA458" s="6"/>
      <c r="AB458" s="6"/>
      <c r="AC458" s="6"/>
      <c r="AD458" s="7"/>
      <c r="AE458" s="48"/>
      <c r="AF458" s="48"/>
      <c r="AG458" s="48"/>
      <c r="AK458" s="6"/>
      <c r="AL458" s="6"/>
      <c r="AM458" s="6"/>
      <c r="AN458" s="6"/>
      <c r="AO458" s="6"/>
      <c r="AP458" s="6"/>
      <c r="AQ458" s="6"/>
      <c r="AR458" s="6"/>
      <c r="AS458" s="6"/>
      <c r="AT458" s="6"/>
      <c r="AU458" s="6"/>
      <c r="AV458" s="6"/>
      <c r="AW458" s="6"/>
      <c r="AX458" s="6"/>
      <c r="AY458" s="6"/>
      <c r="AZ458" s="6"/>
      <c r="BA458" s="6"/>
      <c r="BB458" s="6"/>
      <c r="BC458" s="6"/>
      <c r="BD458" s="6"/>
      <c r="BE458" s="6"/>
      <c r="BF458" s="6"/>
      <c r="BG458" s="6"/>
      <c r="BH458" s="6"/>
      <c r="BI458" s="6"/>
      <c r="BJ458" s="6"/>
      <c r="BK458" s="7"/>
      <c r="BL458" s="48"/>
      <c r="BM458" s="48"/>
      <c r="BN458" s="48"/>
    </row>
    <row r="459" spans="4:66"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  <c r="AA459" s="6"/>
      <c r="AB459" s="6"/>
      <c r="AC459" s="6"/>
      <c r="AD459" s="7"/>
      <c r="AE459" s="48"/>
      <c r="AF459" s="48"/>
      <c r="AG459" s="48"/>
      <c r="AK459" s="6"/>
      <c r="AL459" s="6"/>
      <c r="AM459" s="6"/>
      <c r="AN459" s="6"/>
      <c r="AO459" s="6"/>
      <c r="AP459" s="6"/>
      <c r="AQ459" s="6"/>
      <c r="AR459" s="6"/>
      <c r="AS459" s="6"/>
      <c r="AT459" s="6"/>
      <c r="AU459" s="6"/>
      <c r="AV459" s="6"/>
      <c r="AW459" s="6"/>
      <c r="AX459" s="6"/>
      <c r="AY459" s="6"/>
      <c r="AZ459" s="6"/>
      <c r="BA459" s="6"/>
      <c r="BB459" s="6"/>
      <c r="BC459" s="6"/>
      <c r="BD459" s="6"/>
      <c r="BE459" s="6"/>
      <c r="BF459" s="6"/>
      <c r="BG459" s="6"/>
      <c r="BH459" s="6"/>
      <c r="BI459" s="6"/>
      <c r="BJ459" s="6"/>
      <c r="BK459" s="7"/>
      <c r="BL459" s="48"/>
      <c r="BM459" s="48"/>
      <c r="BN459" s="48"/>
    </row>
    <row r="460" spans="4:66"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  <c r="AA460" s="6"/>
      <c r="AB460" s="6"/>
      <c r="AC460" s="6"/>
      <c r="AD460" s="7"/>
      <c r="AE460" s="48"/>
      <c r="AF460" s="48"/>
      <c r="AG460" s="48"/>
      <c r="AK460" s="6"/>
      <c r="AL460" s="6"/>
      <c r="AM460" s="6"/>
      <c r="AN460" s="6"/>
      <c r="AO460" s="6"/>
      <c r="AP460" s="6"/>
      <c r="AQ460" s="6"/>
      <c r="AR460" s="6"/>
      <c r="AS460" s="6"/>
      <c r="AT460" s="6"/>
      <c r="AU460" s="6"/>
      <c r="AV460" s="6"/>
      <c r="AW460" s="6"/>
      <c r="AX460" s="6"/>
      <c r="AY460" s="6"/>
      <c r="AZ460" s="6"/>
      <c r="BA460" s="6"/>
      <c r="BB460" s="6"/>
      <c r="BC460" s="6"/>
      <c r="BD460" s="6"/>
      <c r="BE460" s="6"/>
      <c r="BF460" s="6"/>
      <c r="BG460" s="6"/>
      <c r="BH460" s="6"/>
      <c r="BI460" s="6"/>
      <c r="BJ460" s="6"/>
      <c r="BK460" s="7"/>
      <c r="BL460" s="48"/>
      <c r="BM460" s="48"/>
      <c r="BN460" s="48"/>
    </row>
    <row r="461" spans="4:66"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  <c r="AA461" s="6"/>
      <c r="AB461" s="6"/>
      <c r="AC461" s="6"/>
      <c r="AD461" s="7"/>
      <c r="AE461" s="48"/>
      <c r="AF461" s="48"/>
      <c r="AG461" s="48"/>
      <c r="AK461" s="6"/>
      <c r="AL461" s="6"/>
      <c r="AM461" s="6"/>
      <c r="AN461" s="6"/>
      <c r="AO461" s="6"/>
      <c r="AP461" s="6"/>
      <c r="AQ461" s="6"/>
      <c r="AR461" s="6"/>
      <c r="AS461" s="6"/>
      <c r="AT461" s="6"/>
      <c r="AU461" s="6"/>
      <c r="AV461" s="6"/>
      <c r="AW461" s="6"/>
      <c r="AX461" s="6"/>
      <c r="AY461" s="6"/>
      <c r="AZ461" s="6"/>
      <c r="BA461" s="6"/>
      <c r="BB461" s="6"/>
      <c r="BC461" s="6"/>
      <c r="BD461" s="6"/>
      <c r="BE461" s="6"/>
      <c r="BF461" s="6"/>
      <c r="BG461" s="6"/>
      <c r="BH461" s="6"/>
      <c r="BI461" s="6"/>
      <c r="BJ461" s="6"/>
      <c r="BK461" s="7"/>
      <c r="BL461" s="48"/>
      <c r="BM461" s="48"/>
      <c r="BN461" s="48"/>
    </row>
    <row r="462" spans="4:66"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  <c r="AA462" s="6"/>
      <c r="AB462" s="6"/>
      <c r="AC462" s="6"/>
      <c r="AD462" s="7"/>
      <c r="AE462" s="48"/>
      <c r="AF462" s="48"/>
      <c r="AG462" s="48"/>
      <c r="AK462" s="6"/>
      <c r="AL462" s="6"/>
      <c r="AM462" s="6"/>
      <c r="AN462" s="6"/>
      <c r="AO462" s="6"/>
      <c r="AP462" s="6"/>
      <c r="AQ462" s="6"/>
      <c r="AR462" s="6"/>
      <c r="AS462" s="6"/>
      <c r="AT462" s="6"/>
      <c r="AU462" s="6"/>
      <c r="AV462" s="6"/>
      <c r="AW462" s="6"/>
      <c r="AX462" s="6"/>
      <c r="AY462" s="6"/>
      <c r="AZ462" s="6"/>
      <c r="BA462" s="6"/>
      <c r="BB462" s="6"/>
      <c r="BC462" s="6"/>
      <c r="BD462" s="6"/>
      <c r="BE462" s="6"/>
      <c r="BF462" s="6"/>
      <c r="BG462" s="6"/>
      <c r="BH462" s="6"/>
      <c r="BI462" s="6"/>
      <c r="BJ462" s="6"/>
      <c r="BK462" s="7"/>
      <c r="BL462" s="48"/>
      <c r="BM462" s="48"/>
      <c r="BN462" s="48"/>
    </row>
    <row r="463" spans="4:66"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  <c r="AA463" s="6"/>
      <c r="AB463" s="6"/>
      <c r="AC463" s="6"/>
      <c r="AD463" s="7"/>
      <c r="AE463" s="48"/>
      <c r="AF463" s="48"/>
      <c r="AG463" s="48"/>
      <c r="AK463" s="6"/>
      <c r="AL463" s="6"/>
      <c r="AM463" s="6"/>
      <c r="AN463" s="6"/>
      <c r="AO463" s="6"/>
      <c r="AP463" s="6"/>
      <c r="AQ463" s="6"/>
      <c r="AR463" s="6"/>
      <c r="AS463" s="6"/>
      <c r="AT463" s="6"/>
      <c r="AU463" s="6"/>
      <c r="AV463" s="6"/>
      <c r="AW463" s="6"/>
      <c r="AX463" s="6"/>
      <c r="AY463" s="6"/>
      <c r="AZ463" s="6"/>
      <c r="BA463" s="6"/>
      <c r="BB463" s="6"/>
      <c r="BC463" s="6"/>
      <c r="BD463" s="6"/>
      <c r="BE463" s="6"/>
      <c r="BF463" s="6"/>
      <c r="BG463" s="6"/>
      <c r="BH463" s="6"/>
      <c r="BI463" s="6"/>
      <c r="BJ463" s="6"/>
      <c r="BK463" s="7"/>
      <c r="BL463" s="48"/>
      <c r="BM463" s="48"/>
      <c r="BN463" s="48"/>
    </row>
    <row r="464" spans="4:66"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  <c r="AA464" s="6"/>
      <c r="AB464" s="6"/>
      <c r="AC464" s="6"/>
      <c r="AD464" s="7"/>
      <c r="AE464" s="48"/>
      <c r="AF464" s="48"/>
      <c r="AG464" s="48"/>
      <c r="AK464" s="6"/>
      <c r="AL464" s="6"/>
      <c r="AM464" s="6"/>
      <c r="AN464" s="6"/>
      <c r="AO464" s="6"/>
      <c r="AP464" s="6"/>
      <c r="AQ464" s="6"/>
      <c r="AR464" s="6"/>
      <c r="AS464" s="6"/>
      <c r="AT464" s="6"/>
      <c r="AU464" s="6"/>
      <c r="AV464" s="6"/>
      <c r="AW464" s="6"/>
      <c r="AX464" s="6"/>
      <c r="AY464" s="6"/>
      <c r="AZ464" s="6"/>
      <c r="BA464" s="6"/>
      <c r="BB464" s="6"/>
      <c r="BC464" s="6"/>
      <c r="BD464" s="6"/>
      <c r="BE464" s="6"/>
      <c r="BF464" s="6"/>
      <c r="BG464" s="6"/>
      <c r="BH464" s="6"/>
      <c r="BI464" s="6"/>
      <c r="BJ464" s="6"/>
      <c r="BK464" s="7"/>
      <c r="BL464" s="48"/>
      <c r="BM464" s="48"/>
      <c r="BN464" s="48"/>
    </row>
    <row r="465" spans="4:66"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  <c r="AA465" s="6"/>
      <c r="AB465" s="6"/>
      <c r="AC465" s="6"/>
      <c r="AD465" s="7"/>
      <c r="AE465" s="48"/>
      <c r="AF465" s="48"/>
      <c r="AG465" s="48"/>
      <c r="AK465" s="6"/>
      <c r="AL465" s="6"/>
      <c r="AM465" s="6"/>
      <c r="AN465" s="6"/>
      <c r="AO465" s="6"/>
      <c r="AP465" s="6"/>
      <c r="AQ465" s="6"/>
      <c r="AR465" s="6"/>
      <c r="AS465" s="6"/>
      <c r="AT465" s="6"/>
      <c r="AU465" s="6"/>
      <c r="AV465" s="6"/>
      <c r="AW465" s="6"/>
      <c r="AX465" s="6"/>
      <c r="AY465" s="6"/>
      <c r="AZ465" s="6"/>
      <c r="BA465" s="6"/>
      <c r="BB465" s="6"/>
      <c r="BC465" s="6"/>
      <c r="BD465" s="6"/>
      <c r="BE465" s="6"/>
      <c r="BF465" s="6"/>
      <c r="BG465" s="6"/>
      <c r="BH465" s="6"/>
      <c r="BI465" s="6"/>
      <c r="BJ465" s="6"/>
      <c r="BK465" s="7"/>
      <c r="BL465" s="48"/>
      <c r="BM465" s="48"/>
      <c r="BN465" s="48"/>
    </row>
    <row r="466" spans="4:66"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  <c r="AA466" s="6"/>
      <c r="AB466" s="6"/>
      <c r="AC466" s="6"/>
      <c r="AD466" s="7"/>
      <c r="AE466" s="48"/>
      <c r="AF466" s="48"/>
      <c r="AG466" s="48"/>
      <c r="AK466" s="6"/>
      <c r="AL466" s="6"/>
      <c r="AM466" s="6"/>
      <c r="AN466" s="6"/>
      <c r="AO466" s="6"/>
      <c r="AP466" s="6"/>
      <c r="AQ466" s="6"/>
      <c r="AR466" s="6"/>
      <c r="AS466" s="6"/>
      <c r="AT466" s="6"/>
      <c r="AU466" s="6"/>
      <c r="AV466" s="6"/>
      <c r="AW466" s="6"/>
      <c r="AX466" s="6"/>
      <c r="AY466" s="6"/>
      <c r="AZ466" s="6"/>
      <c r="BA466" s="6"/>
      <c r="BB466" s="6"/>
      <c r="BC466" s="6"/>
      <c r="BD466" s="6"/>
      <c r="BE466" s="6"/>
      <c r="BF466" s="6"/>
      <c r="BG466" s="6"/>
      <c r="BH466" s="6"/>
      <c r="BI466" s="6"/>
      <c r="BJ466" s="6"/>
      <c r="BK466" s="7"/>
      <c r="BL466" s="48"/>
      <c r="BM466" s="48"/>
      <c r="BN466" s="48"/>
    </row>
    <row r="467" spans="4:66"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  <c r="AA467" s="6"/>
      <c r="AB467" s="6"/>
      <c r="AC467" s="6"/>
      <c r="AD467" s="7"/>
      <c r="AE467" s="48"/>
      <c r="AF467" s="48"/>
      <c r="AG467" s="48"/>
      <c r="AK467" s="6"/>
      <c r="AL467" s="6"/>
      <c r="AM467" s="6"/>
      <c r="AN467" s="6"/>
      <c r="AO467" s="6"/>
      <c r="AP467" s="6"/>
      <c r="AQ467" s="6"/>
      <c r="AR467" s="6"/>
      <c r="AS467" s="6"/>
      <c r="AT467" s="6"/>
      <c r="AU467" s="6"/>
      <c r="AV467" s="6"/>
      <c r="AW467" s="6"/>
      <c r="AX467" s="6"/>
      <c r="AY467" s="6"/>
      <c r="AZ467" s="6"/>
      <c r="BA467" s="6"/>
      <c r="BB467" s="6"/>
      <c r="BC467" s="6"/>
      <c r="BD467" s="6"/>
      <c r="BE467" s="6"/>
      <c r="BF467" s="6"/>
      <c r="BG467" s="6"/>
      <c r="BH467" s="6"/>
      <c r="BI467" s="6"/>
      <c r="BJ467" s="6"/>
      <c r="BK467" s="7"/>
      <c r="BL467" s="48"/>
      <c r="BM467" s="48"/>
      <c r="BN467" s="48"/>
    </row>
    <row r="468" spans="4:66"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  <c r="AA468" s="6"/>
      <c r="AB468" s="6"/>
      <c r="AC468" s="6"/>
      <c r="AD468" s="7"/>
      <c r="AE468" s="48"/>
      <c r="AF468" s="48"/>
      <c r="AG468" s="48"/>
      <c r="AK468" s="6"/>
      <c r="AL468" s="6"/>
      <c r="AM468" s="6"/>
      <c r="AN468" s="6"/>
      <c r="AO468" s="6"/>
      <c r="AP468" s="6"/>
      <c r="AQ468" s="6"/>
      <c r="AR468" s="6"/>
      <c r="AS468" s="6"/>
      <c r="AT468" s="6"/>
      <c r="AU468" s="6"/>
      <c r="AV468" s="6"/>
      <c r="AW468" s="6"/>
      <c r="AX468" s="6"/>
      <c r="AY468" s="6"/>
      <c r="AZ468" s="6"/>
      <c r="BA468" s="6"/>
      <c r="BB468" s="6"/>
      <c r="BC468" s="6"/>
      <c r="BD468" s="6"/>
      <c r="BE468" s="6"/>
      <c r="BF468" s="6"/>
      <c r="BG468" s="6"/>
      <c r="BH468" s="6"/>
      <c r="BI468" s="6"/>
      <c r="BJ468" s="6"/>
      <c r="BK468" s="7"/>
      <c r="BL468" s="48"/>
      <c r="BM468" s="48"/>
      <c r="BN468" s="48"/>
    </row>
    <row r="469" spans="4:66"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  <c r="AA469" s="6"/>
      <c r="AB469" s="6"/>
      <c r="AC469" s="6"/>
      <c r="AD469" s="7"/>
      <c r="AE469" s="48"/>
      <c r="AF469" s="48"/>
      <c r="AG469" s="48"/>
      <c r="AK469" s="6"/>
      <c r="AL469" s="6"/>
      <c r="AM469" s="6"/>
      <c r="AN469" s="6"/>
      <c r="AO469" s="6"/>
      <c r="AP469" s="6"/>
      <c r="AQ469" s="6"/>
      <c r="AR469" s="6"/>
      <c r="AS469" s="6"/>
      <c r="AT469" s="6"/>
      <c r="AU469" s="6"/>
      <c r="AV469" s="6"/>
      <c r="AW469" s="6"/>
      <c r="AX469" s="6"/>
      <c r="AY469" s="6"/>
      <c r="AZ469" s="6"/>
      <c r="BA469" s="6"/>
      <c r="BB469" s="6"/>
      <c r="BC469" s="6"/>
      <c r="BD469" s="6"/>
      <c r="BE469" s="6"/>
      <c r="BF469" s="6"/>
      <c r="BG469" s="6"/>
      <c r="BH469" s="6"/>
      <c r="BI469" s="6"/>
      <c r="BJ469" s="6"/>
      <c r="BK469" s="7"/>
      <c r="BL469" s="48"/>
      <c r="BM469" s="48"/>
      <c r="BN469" s="48"/>
    </row>
    <row r="470" spans="4:66"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  <c r="AA470" s="6"/>
      <c r="AB470" s="6"/>
      <c r="AC470" s="6"/>
      <c r="AD470" s="7"/>
      <c r="AE470" s="48"/>
      <c r="AF470" s="48"/>
      <c r="AG470" s="48"/>
      <c r="AK470" s="6"/>
      <c r="AL470" s="6"/>
      <c r="AM470" s="6"/>
      <c r="AN470" s="6"/>
      <c r="AO470" s="6"/>
      <c r="AP470" s="6"/>
      <c r="AQ470" s="6"/>
      <c r="AR470" s="6"/>
      <c r="AS470" s="6"/>
      <c r="AT470" s="6"/>
      <c r="AU470" s="6"/>
      <c r="AV470" s="6"/>
      <c r="AW470" s="6"/>
      <c r="AX470" s="6"/>
      <c r="AY470" s="6"/>
      <c r="AZ470" s="6"/>
      <c r="BA470" s="6"/>
      <c r="BB470" s="6"/>
      <c r="BC470" s="6"/>
      <c r="BD470" s="6"/>
      <c r="BE470" s="6"/>
      <c r="BF470" s="6"/>
      <c r="BG470" s="6"/>
      <c r="BH470" s="6"/>
      <c r="BI470" s="6"/>
      <c r="BJ470" s="6"/>
      <c r="BK470" s="7"/>
      <c r="BL470" s="48"/>
      <c r="BM470" s="48"/>
      <c r="BN470" s="48"/>
    </row>
    <row r="471" spans="4:66"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  <c r="AA471" s="6"/>
      <c r="AB471" s="6"/>
      <c r="AC471" s="6"/>
      <c r="AD471" s="7"/>
      <c r="AE471" s="48"/>
      <c r="AF471" s="48"/>
      <c r="AG471" s="48"/>
      <c r="AK471" s="6"/>
      <c r="AL471" s="6"/>
      <c r="AM471" s="6"/>
      <c r="AN471" s="6"/>
      <c r="AO471" s="6"/>
      <c r="AP471" s="6"/>
      <c r="AQ471" s="6"/>
      <c r="AR471" s="6"/>
      <c r="AS471" s="6"/>
      <c r="AT471" s="6"/>
      <c r="AU471" s="6"/>
      <c r="AV471" s="6"/>
      <c r="AW471" s="6"/>
      <c r="AX471" s="6"/>
      <c r="AY471" s="6"/>
      <c r="AZ471" s="6"/>
      <c r="BA471" s="6"/>
      <c r="BB471" s="6"/>
      <c r="BC471" s="6"/>
      <c r="BD471" s="6"/>
      <c r="BE471" s="6"/>
      <c r="BF471" s="6"/>
      <c r="BG471" s="6"/>
      <c r="BH471" s="6"/>
      <c r="BI471" s="6"/>
      <c r="BJ471" s="6"/>
      <c r="BK471" s="7"/>
      <c r="BL471" s="48"/>
      <c r="BM471" s="48"/>
      <c r="BN471" s="48"/>
    </row>
    <row r="472" spans="4:66"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  <c r="AA472" s="6"/>
      <c r="AB472" s="6"/>
      <c r="AC472" s="6"/>
      <c r="AD472" s="7"/>
      <c r="AE472" s="48"/>
      <c r="AF472" s="48"/>
      <c r="AG472" s="48"/>
      <c r="AK472" s="6"/>
      <c r="AL472" s="6"/>
      <c r="AM472" s="6"/>
      <c r="AN472" s="6"/>
      <c r="AO472" s="6"/>
      <c r="AP472" s="6"/>
      <c r="AQ472" s="6"/>
      <c r="AR472" s="6"/>
      <c r="AS472" s="6"/>
      <c r="AT472" s="6"/>
      <c r="AU472" s="6"/>
      <c r="AV472" s="6"/>
      <c r="AW472" s="6"/>
      <c r="AX472" s="6"/>
      <c r="AY472" s="6"/>
      <c r="AZ472" s="6"/>
      <c r="BA472" s="6"/>
      <c r="BB472" s="6"/>
      <c r="BC472" s="6"/>
      <c r="BD472" s="6"/>
      <c r="BE472" s="6"/>
      <c r="BF472" s="6"/>
      <c r="BG472" s="6"/>
      <c r="BH472" s="6"/>
      <c r="BI472" s="6"/>
      <c r="BJ472" s="6"/>
      <c r="BK472" s="7"/>
      <c r="BL472" s="48"/>
      <c r="BM472" s="48"/>
      <c r="BN472" s="48"/>
    </row>
    <row r="473" spans="4:66"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  <c r="AA473" s="6"/>
      <c r="AB473" s="6"/>
      <c r="AC473" s="6"/>
      <c r="AD473" s="7"/>
      <c r="AE473" s="48"/>
      <c r="AF473" s="48"/>
      <c r="AG473" s="48"/>
      <c r="AK473" s="6"/>
      <c r="AL473" s="6"/>
      <c r="AM473" s="6"/>
      <c r="AN473" s="6"/>
      <c r="AO473" s="6"/>
      <c r="AP473" s="6"/>
      <c r="AQ473" s="6"/>
      <c r="AR473" s="6"/>
      <c r="AS473" s="6"/>
      <c r="AT473" s="6"/>
      <c r="AU473" s="6"/>
      <c r="AV473" s="6"/>
      <c r="AW473" s="6"/>
      <c r="AX473" s="6"/>
      <c r="AY473" s="6"/>
      <c r="AZ473" s="6"/>
      <c r="BA473" s="6"/>
      <c r="BB473" s="6"/>
      <c r="BC473" s="6"/>
      <c r="BD473" s="6"/>
      <c r="BE473" s="6"/>
      <c r="BF473" s="6"/>
      <c r="BG473" s="6"/>
      <c r="BH473" s="6"/>
      <c r="BI473" s="6"/>
      <c r="BJ473" s="6"/>
      <c r="BK473" s="7"/>
      <c r="BL473" s="48"/>
      <c r="BM473" s="48"/>
      <c r="BN473" s="48"/>
    </row>
    <row r="474" spans="4:66"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  <c r="AA474" s="6"/>
      <c r="AB474" s="6"/>
      <c r="AC474" s="6"/>
      <c r="AD474" s="7"/>
      <c r="AE474" s="48"/>
      <c r="AF474" s="48"/>
      <c r="AG474" s="48"/>
      <c r="AK474" s="6"/>
      <c r="AL474" s="6"/>
      <c r="AM474" s="6"/>
      <c r="AN474" s="6"/>
      <c r="AO474" s="6"/>
      <c r="AP474" s="6"/>
      <c r="AQ474" s="6"/>
      <c r="AR474" s="6"/>
      <c r="AS474" s="6"/>
      <c r="AT474" s="6"/>
      <c r="AU474" s="6"/>
      <c r="AV474" s="6"/>
      <c r="AW474" s="6"/>
      <c r="AX474" s="6"/>
      <c r="AY474" s="6"/>
      <c r="AZ474" s="6"/>
      <c r="BA474" s="6"/>
      <c r="BB474" s="6"/>
      <c r="BC474" s="6"/>
      <c r="BD474" s="6"/>
      <c r="BE474" s="6"/>
      <c r="BF474" s="6"/>
      <c r="BG474" s="6"/>
      <c r="BH474" s="6"/>
      <c r="BI474" s="6"/>
      <c r="BJ474" s="6"/>
      <c r="BK474" s="7"/>
      <c r="BL474" s="48"/>
      <c r="BM474" s="48"/>
      <c r="BN474" s="48"/>
    </row>
    <row r="475" spans="4:66"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  <c r="AA475" s="6"/>
      <c r="AB475" s="6"/>
      <c r="AC475" s="6"/>
      <c r="AD475" s="7"/>
      <c r="AE475" s="48"/>
      <c r="AF475" s="48"/>
      <c r="AG475" s="48"/>
      <c r="AK475" s="6"/>
      <c r="AL475" s="6"/>
      <c r="AM475" s="6"/>
      <c r="AN475" s="6"/>
      <c r="AO475" s="6"/>
      <c r="AP475" s="6"/>
      <c r="AQ475" s="6"/>
      <c r="AR475" s="6"/>
      <c r="AS475" s="6"/>
      <c r="AT475" s="6"/>
      <c r="AU475" s="6"/>
      <c r="AV475" s="6"/>
      <c r="AW475" s="6"/>
      <c r="AX475" s="6"/>
      <c r="AY475" s="6"/>
      <c r="AZ475" s="6"/>
      <c r="BA475" s="6"/>
      <c r="BB475" s="6"/>
      <c r="BC475" s="6"/>
      <c r="BD475" s="6"/>
      <c r="BE475" s="6"/>
      <c r="BF475" s="6"/>
      <c r="BG475" s="6"/>
      <c r="BH475" s="6"/>
      <c r="BI475" s="6"/>
      <c r="BJ475" s="6"/>
      <c r="BK475" s="7"/>
      <c r="BL475" s="48"/>
      <c r="BM475" s="48"/>
      <c r="BN475" s="48"/>
    </row>
    <row r="476" spans="4:66"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  <c r="AA476" s="6"/>
      <c r="AB476" s="6"/>
      <c r="AC476" s="6"/>
      <c r="AD476" s="7"/>
      <c r="AE476" s="48"/>
      <c r="AF476" s="48"/>
      <c r="AG476" s="48"/>
      <c r="AK476" s="6"/>
      <c r="AL476" s="6"/>
      <c r="AM476" s="6"/>
      <c r="AN476" s="6"/>
      <c r="AO476" s="6"/>
      <c r="AP476" s="6"/>
      <c r="AQ476" s="6"/>
      <c r="AR476" s="6"/>
      <c r="AS476" s="6"/>
      <c r="AT476" s="6"/>
      <c r="AU476" s="6"/>
      <c r="AV476" s="6"/>
      <c r="AW476" s="6"/>
      <c r="AX476" s="6"/>
      <c r="AY476" s="6"/>
      <c r="AZ476" s="6"/>
      <c r="BA476" s="6"/>
      <c r="BB476" s="6"/>
      <c r="BC476" s="6"/>
      <c r="BD476" s="6"/>
      <c r="BE476" s="6"/>
      <c r="BF476" s="6"/>
      <c r="BG476" s="6"/>
      <c r="BH476" s="6"/>
      <c r="BI476" s="6"/>
      <c r="BJ476" s="6"/>
      <c r="BK476" s="7"/>
      <c r="BL476" s="48"/>
      <c r="BM476" s="48"/>
      <c r="BN476" s="48"/>
    </row>
    <row r="477" spans="4:66"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  <c r="AA477" s="6"/>
      <c r="AB477" s="6"/>
      <c r="AC477" s="6"/>
      <c r="AD477" s="7"/>
      <c r="AE477" s="48"/>
      <c r="AF477" s="48"/>
      <c r="AG477" s="48"/>
      <c r="AK477" s="6"/>
      <c r="AL477" s="6"/>
      <c r="AM477" s="6"/>
      <c r="AN477" s="6"/>
      <c r="AO477" s="6"/>
      <c r="AP477" s="6"/>
      <c r="AQ477" s="6"/>
      <c r="AR477" s="6"/>
      <c r="AS477" s="6"/>
      <c r="AT477" s="6"/>
      <c r="AU477" s="6"/>
      <c r="AV477" s="6"/>
      <c r="AW477" s="6"/>
      <c r="AX477" s="6"/>
      <c r="AY477" s="6"/>
      <c r="AZ477" s="6"/>
      <c r="BA477" s="6"/>
      <c r="BB477" s="6"/>
      <c r="BC477" s="6"/>
      <c r="BD477" s="6"/>
      <c r="BE477" s="6"/>
      <c r="BF477" s="6"/>
      <c r="BG477" s="6"/>
      <c r="BH477" s="6"/>
      <c r="BI477" s="6"/>
      <c r="BJ477" s="6"/>
      <c r="BK477" s="7"/>
      <c r="BL477" s="48"/>
      <c r="BM477" s="48"/>
      <c r="BN477" s="48"/>
    </row>
    <row r="478" spans="4:66"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  <c r="AA478" s="6"/>
      <c r="AB478" s="6"/>
      <c r="AC478" s="6"/>
      <c r="AD478" s="7"/>
      <c r="AE478" s="48"/>
      <c r="AF478" s="48"/>
      <c r="AG478" s="48"/>
      <c r="AK478" s="6"/>
      <c r="AL478" s="6"/>
      <c r="AM478" s="6"/>
      <c r="AN478" s="6"/>
      <c r="AO478" s="6"/>
      <c r="AP478" s="6"/>
      <c r="AQ478" s="6"/>
      <c r="AR478" s="6"/>
      <c r="AS478" s="6"/>
      <c r="AT478" s="6"/>
      <c r="AU478" s="6"/>
      <c r="AV478" s="6"/>
      <c r="AW478" s="6"/>
      <c r="AX478" s="6"/>
      <c r="AY478" s="6"/>
      <c r="AZ478" s="6"/>
      <c r="BA478" s="6"/>
      <c r="BB478" s="6"/>
      <c r="BC478" s="6"/>
      <c r="BD478" s="6"/>
      <c r="BE478" s="6"/>
      <c r="BF478" s="6"/>
      <c r="BG478" s="6"/>
      <c r="BH478" s="6"/>
      <c r="BI478" s="6"/>
      <c r="BJ478" s="6"/>
      <c r="BK478" s="7"/>
      <c r="BL478" s="48"/>
      <c r="BM478" s="48"/>
      <c r="BN478" s="48"/>
    </row>
    <row r="479" spans="4:66"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  <c r="AA479" s="6"/>
      <c r="AB479" s="6"/>
      <c r="AC479" s="6"/>
      <c r="AD479" s="7"/>
      <c r="AE479" s="48"/>
      <c r="AF479" s="48"/>
      <c r="AG479" s="48"/>
      <c r="AK479" s="6"/>
      <c r="AL479" s="6"/>
      <c r="AM479" s="6"/>
      <c r="AN479" s="6"/>
      <c r="AO479" s="6"/>
      <c r="AP479" s="6"/>
      <c r="AQ479" s="6"/>
      <c r="AR479" s="6"/>
      <c r="AS479" s="6"/>
      <c r="AT479" s="6"/>
      <c r="AU479" s="6"/>
      <c r="AV479" s="6"/>
      <c r="AW479" s="6"/>
      <c r="AX479" s="6"/>
      <c r="AY479" s="6"/>
      <c r="AZ479" s="6"/>
      <c r="BA479" s="6"/>
      <c r="BB479" s="6"/>
      <c r="BC479" s="6"/>
      <c r="BD479" s="6"/>
      <c r="BE479" s="6"/>
      <c r="BF479" s="6"/>
      <c r="BG479" s="6"/>
      <c r="BH479" s="6"/>
      <c r="BI479" s="6"/>
      <c r="BJ479" s="6"/>
      <c r="BK479" s="7"/>
      <c r="BL479" s="48"/>
      <c r="BM479" s="48"/>
      <c r="BN479" s="48"/>
    </row>
    <row r="480" spans="4:66"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  <c r="AA480" s="6"/>
      <c r="AB480" s="6"/>
      <c r="AC480" s="6"/>
      <c r="AD480" s="7"/>
      <c r="AE480" s="48"/>
      <c r="AF480" s="48"/>
      <c r="AG480" s="48"/>
      <c r="AK480" s="6"/>
      <c r="AL480" s="6"/>
      <c r="AM480" s="6"/>
      <c r="AN480" s="6"/>
      <c r="AO480" s="6"/>
      <c r="AP480" s="6"/>
      <c r="AQ480" s="6"/>
      <c r="AR480" s="6"/>
      <c r="AS480" s="6"/>
      <c r="AT480" s="6"/>
      <c r="AU480" s="6"/>
      <c r="AV480" s="6"/>
      <c r="AW480" s="6"/>
      <c r="AX480" s="6"/>
      <c r="AY480" s="6"/>
      <c r="AZ480" s="6"/>
      <c r="BA480" s="6"/>
      <c r="BB480" s="6"/>
      <c r="BC480" s="6"/>
      <c r="BD480" s="6"/>
      <c r="BE480" s="6"/>
      <c r="BF480" s="6"/>
      <c r="BG480" s="6"/>
      <c r="BH480" s="6"/>
      <c r="BI480" s="6"/>
      <c r="BJ480" s="6"/>
      <c r="BK480" s="7"/>
      <c r="BL480" s="48"/>
      <c r="BM480" s="48"/>
      <c r="BN480" s="48"/>
    </row>
    <row r="481" spans="4:66"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  <c r="AA481" s="6"/>
      <c r="AB481" s="6"/>
      <c r="AC481" s="6"/>
      <c r="AD481" s="7"/>
      <c r="AE481" s="48"/>
      <c r="AF481" s="48"/>
      <c r="AG481" s="48"/>
      <c r="AK481" s="6"/>
      <c r="AL481" s="6"/>
      <c r="AM481" s="6"/>
      <c r="AN481" s="6"/>
      <c r="AO481" s="6"/>
      <c r="AP481" s="6"/>
      <c r="AQ481" s="6"/>
      <c r="AR481" s="6"/>
      <c r="AS481" s="6"/>
      <c r="AT481" s="6"/>
      <c r="AU481" s="6"/>
      <c r="AV481" s="6"/>
      <c r="AW481" s="6"/>
      <c r="AX481" s="6"/>
      <c r="AY481" s="6"/>
      <c r="AZ481" s="6"/>
      <c r="BA481" s="6"/>
      <c r="BB481" s="6"/>
      <c r="BC481" s="6"/>
      <c r="BD481" s="6"/>
      <c r="BE481" s="6"/>
      <c r="BF481" s="6"/>
      <c r="BG481" s="6"/>
      <c r="BH481" s="6"/>
      <c r="BI481" s="6"/>
      <c r="BJ481" s="6"/>
      <c r="BK481" s="7"/>
      <c r="BL481" s="48"/>
      <c r="BM481" s="48"/>
      <c r="BN481" s="48"/>
    </row>
    <row r="482" spans="4:66"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  <c r="AA482" s="6"/>
      <c r="AB482" s="6"/>
      <c r="AC482" s="6"/>
      <c r="AD482" s="7"/>
      <c r="AE482" s="48"/>
      <c r="AF482" s="48"/>
      <c r="AG482" s="48"/>
      <c r="AK482" s="6"/>
      <c r="AL482" s="6"/>
      <c r="AM482" s="6"/>
      <c r="AN482" s="6"/>
      <c r="AO482" s="6"/>
      <c r="AP482" s="6"/>
      <c r="AQ482" s="6"/>
      <c r="AR482" s="6"/>
      <c r="AS482" s="6"/>
      <c r="AT482" s="6"/>
      <c r="AU482" s="6"/>
      <c r="AV482" s="6"/>
      <c r="AW482" s="6"/>
      <c r="AX482" s="6"/>
      <c r="AY482" s="6"/>
      <c r="AZ482" s="6"/>
      <c r="BA482" s="6"/>
      <c r="BB482" s="6"/>
      <c r="BC482" s="6"/>
      <c r="BD482" s="6"/>
      <c r="BE482" s="6"/>
      <c r="BF482" s="6"/>
      <c r="BG482" s="6"/>
      <c r="BH482" s="6"/>
      <c r="BI482" s="6"/>
      <c r="BJ482" s="6"/>
      <c r="BK482" s="7"/>
      <c r="BL482" s="48"/>
      <c r="BM482" s="48"/>
      <c r="BN482" s="48"/>
    </row>
    <row r="483" spans="4:66"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  <c r="AA483" s="6"/>
      <c r="AB483" s="6"/>
      <c r="AC483" s="6"/>
      <c r="AD483" s="7"/>
      <c r="AE483" s="48"/>
      <c r="AF483" s="48"/>
      <c r="AG483" s="48"/>
      <c r="AK483" s="6"/>
      <c r="AL483" s="6"/>
      <c r="AM483" s="6"/>
      <c r="AN483" s="6"/>
      <c r="AO483" s="6"/>
      <c r="AP483" s="6"/>
      <c r="AQ483" s="6"/>
      <c r="AR483" s="6"/>
      <c r="AS483" s="6"/>
      <c r="AT483" s="6"/>
      <c r="AU483" s="6"/>
      <c r="AV483" s="6"/>
      <c r="AW483" s="6"/>
      <c r="AX483" s="6"/>
      <c r="AY483" s="6"/>
      <c r="AZ483" s="6"/>
      <c r="BA483" s="6"/>
      <c r="BB483" s="6"/>
      <c r="BC483" s="6"/>
      <c r="BD483" s="6"/>
      <c r="BE483" s="6"/>
      <c r="BF483" s="6"/>
      <c r="BG483" s="6"/>
      <c r="BH483" s="6"/>
      <c r="BI483" s="6"/>
      <c r="BJ483" s="6"/>
      <c r="BK483" s="7"/>
      <c r="BL483" s="48"/>
      <c r="BM483" s="48"/>
      <c r="BN483" s="48"/>
    </row>
    <row r="484" spans="4:66"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  <c r="AA484" s="6"/>
      <c r="AB484" s="6"/>
      <c r="AC484" s="6"/>
      <c r="AD484" s="7"/>
      <c r="AE484" s="48"/>
      <c r="AF484" s="48"/>
      <c r="AG484" s="48"/>
      <c r="AK484" s="6"/>
      <c r="AL484" s="6"/>
      <c r="AM484" s="6"/>
      <c r="AN484" s="6"/>
      <c r="AO484" s="6"/>
      <c r="AP484" s="6"/>
      <c r="AQ484" s="6"/>
      <c r="AR484" s="6"/>
      <c r="AS484" s="6"/>
      <c r="AT484" s="6"/>
      <c r="AU484" s="6"/>
      <c r="AV484" s="6"/>
      <c r="AW484" s="6"/>
      <c r="AX484" s="6"/>
      <c r="AY484" s="6"/>
      <c r="AZ484" s="6"/>
      <c r="BA484" s="6"/>
      <c r="BB484" s="6"/>
      <c r="BC484" s="6"/>
      <c r="BD484" s="6"/>
      <c r="BE484" s="6"/>
      <c r="BF484" s="6"/>
      <c r="BG484" s="6"/>
      <c r="BH484" s="6"/>
      <c r="BI484" s="6"/>
      <c r="BJ484" s="6"/>
      <c r="BK484" s="7"/>
      <c r="BL484" s="48"/>
      <c r="BM484" s="48"/>
      <c r="BN484" s="48"/>
    </row>
    <row r="485" spans="4:66"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  <c r="AA485" s="6"/>
      <c r="AB485" s="6"/>
      <c r="AC485" s="6"/>
      <c r="AD485" s="7"/>
      <c r="AE485" s="48"/>
      <c r="AF485" s="48"/>
      <c r="AG485" s="48"/>
      <c r="AK485" s="6"/>
      <c r="AL485" s="6"/>
      <c r="AM485" s="6"/>
      <c r="AN485" s="6"/>
      <c r="AO485" s="6"/>
      <c r="AP485" s="6"/>
      <c r="AQ485" s="6"/>
      <c r="AR485" s="6"/>
      <c r="AS485" s="6"/>
      <c r="AT485" s="6"/>
      <c r="AU485" s="6"/>
      <c r="AV485" s="6"/>
      <c r="AW485" s="6"/>
      <c r="AX485" s="6"/>
      <c r="AY485" s="6"/>
      <c r="AZ485" s="6"/>
      <c r="BA485" s="6"/>
      <c r="BB485" s="6"/>
      <c r="BC485" s="6"/>
      <c r="BD485" s="6"/>
      <c r="BE485" s="6"/>
      <c r="BF485" s="6"/>
      <c r="BG485" s="6"/>
      <c r="BH485" s="6"/>
      <c r="BI485" s="6"/>
      <c r="BJ485" s="6"/>
      <c r="BK485" s="7"/>
      <c r="BL485" s="48"/>
      <c r="BM485" s="48"/>
      <c r="BN485" s="48"/>
    </row>
    <row r="486" spans="4:66"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  <c r="AA486" s="6"/>
      <c r="AB486" s="6"/>
      <c r="AC486" s="6"/>
      <c r="AD486" s="7"/>
      <c r="AE486" s="48"/>
      <c r="AF486" s="48"/>
      <c r="AG486" s="48"/>
      <c r="AK486" s="6"/>
      <c r="AL486" s="6"/>
      <c r="AM486" s="6"/>
      <c r="AN486" s="6"/>
      <c r="AO486" s="6"/>
      <c r="AP486" s="6"/>
      <c r="AQ486" s="6"/>
      <c r="AR486" s="6"/>
      <c r="AS486" s="6"/>
      <c r="AT486" s="6"/>
      <c r="AU486" s="6"/>
      <c r="AV486" s="6"/>
      <c r="AW486" s="6"/>
      <c r="AX486" s="6"/>
      <c r="AY486" s="6"/>
      <c r="AZ486" s="6"/>
      <c r="BA486" s="6"/>
      <c r="BB486" s="6"/>
      <c r="BC486" s="6"/>
      <c r="BD486" s="6"/>
      <c r="BE486" s="6"/>
      <c r="BF486" s="6"/>
      <c r="BG486" s="6"/>
      <c r="BH486" s="6"/>
      <c r="BI486" s="6"/>
      <c r="BJ486" s="6"/>
      <c r="BK486" s="7"/>
      <c r="BL486" s="48"/>
      <c r="BM486" s="48"/>
      <c r="BN486" s="48"/>
    </row>
    <row r="487" spans="4:66"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  <c r="AA487" s="6"/>
      <c r="AB487" s="6"/>
      <c r="AC487" s="6"/>
      <c r="AD487" s="7"/>
      <c r="AE487" s="48"/>
      <c r="AF487" s="48"/>
      <c r="AG487" s="48"/>
      <c r="AK487" s="6"/>
      <c r="AL487" s="6"/>
      <c r="AM487" s="6"/>
      <c r="AN487" s="6"/>
      <c r="AO487" s="6"/>
      <c r="AP487" s="6"/>
      <c r="AQ487" s="6"/>
      <c r="AR487" s="6"/>
      <c r="AS487" s="6"/>
      <c r="AT487" s="6"/>
      <c r="AU487" s="6"/>
      <c r="AV487" s="6"/>
      <c r="AW487" s="6"/>
      <c r="AX487" s="6"/>
      <c r="AY487" s="6"/>
      <c r="AZ487" s="6"/>
      <c r="BA487" s="6"/>
      <c r="BB487" s="6"/>
      <c r="BC487" s="6"/>
      <c r="BD487" s="6"/>
      <c r="BE487" s="6"/>
      <c r="BF487" s="6"/>
      <c r="BG487" s="6"/>
      <c r="BH487" s="6"/>
      <c r="BI487" s="6"/>
      <c r="BJ487" s="6"/>
      <c r="BK487" s="7"/>
      <c r="BL487" s="48"/>
      <c r="BM487" s="48"/>
      <c r="BN487" s="48"/>
    </row>
    <row r="488" spans="4:66"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  <c r="AA488" s="6"/>
      <c r="AB488" s="6"/>
      <c r="AC488" s="6"/>
      <c r="AD488" s="7"/>
      <c r="AE488" s="48"/>
      <c r="AF488" s="48"/>
      <c r="AG488" s="48"/>
      <c r="AK488" s="6"/>
      <c r="AL488" s="6"/>
      <c r="AM488" s="6"/>
      <c r="AN488" s="6"/>
      <c r="AO488" s="6"/>
      <c r="AP488" s="6"/>
      <c r="AQ488" s="6"/>
      <c r="AR488" s="6"/>
      <c r="AS488" s="6"/>
      <c r="AT488" s="6"/>
      <c r="AU488" s="6"/>
      <c r="AV488" s="6"/>
      <c r="AW488" s="6"/>
      <c r="AX488" s="6"/>
      <c r="AY488" s="6"/>
      <c r="AZ488" s="6"/>
      <c r="BA488" s="6"/>
      <c r="BB488" s="6"/>
      <c r="BC488" s="6"/>
      <c r="BD488" s="6"/>
      <c r="BE488" s="6"/>
      <c r="BF488" s="6"/>
      <c r="BG488" s="6"/>
      <c r="BH488" s="6"/>
      <c r="BI488" s="6"/>
      <c r="BJ488" s="6"/>
      <c r="BK488" s="7"/>
      <c r="BL488" s="48"/>
      <c r="BM488" s="48"/>
      <c r="BN488" s="48"/>
    </row>
    <row r="489" spans="4:66"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  <c r="AA489" s="6"/>
      <c r="AB489" s="6"/>
      <c r="AC489" s="6"/>
      <c r="AD489" s="7"/>
      <c r="AE489" s="48"/>
      <c r="AF489" s="48"/>
      <c r="AG489" s="48"/>
      <c r="AK489" s="6"/>
      <c r="AL489" s="6"/>
      <c r="AM489" s="6"/>
      <c r="AN489" s="6"/>
      <c r="AO489" s="6"/>
      <c r="AP489" s="6"/>
      <c r="AQ489" s="6"/>
      <c r="AR489" s="6"/>
      <c r="AS489" s="6"/>
      <c r="AT489" s="6"/>
      <c r="AU489" s="6"/>
      <c r="AV489" s="6"/>
      <c r="AW489" s="6"/>
      <c r="AX489" s="6"/>
      <c r="AY489" s="6"/>
      <c r="AZ489" s="6"/>
      <c r="BA489" s="6"/>
      <c r="BB489" s="6"/>
      <c r="BC489" s="6"/>
      <c r="BD489" s="6"/>
      <c r="BE489" s="6"/>
      <c r="BF489" s="6"/>
      <c r="BG489" s="6"/>
      <c r="BH489" s="6"/>
      <c r="BI489" s="6"/>
      <c r="BJ489" s="6"/>
      <c r="BK489" s="7"/>
      <c r="BL489" s="48"/>
      <c r="BM489" s="48"/>
      <c r="BN489" s="48"/>
    </row>
    <row r="490" spans="4:66"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  <c r="AA490" s="6"/>
      <c r="AB490" s="6"/>
      <c r="AC490" s="6"/>
      <c r="AD490" s="7"/>
      <c r="AE490" s="48"/>
      <c r="AF490" s="48"/>
      <c r="AG490" s="48"/>
      <c r="AK490" s="6"/>
      <c r="AL490" s="6"/>
      <c r="AM490" s="6"/>
      <c r="AN490" s="6"/>
      <c r="AO490" s="6"/>
      <c r="AP490" s="6"/>
      <c r="AQ490" s="6"/>
      <c r="AR490" s="6"/>
      <c r="AS490" s="6"/>
      <c r="AT490" s="6"/>
      <c r="AU490" s="6"/>
      <c r="AV490" s="6"/>
      <c r="AW490" s="6"/>
      <c r="AX490" s="6"/>
      <c r="AY490" s="6"/>
      <c r="AZ490" s="6"/>
      <c r="BA490" s="6"/>
      <c r="BB490" s="6"/>
      <c r="BC490" s="6"/>
      <c r="BD490" s="6"/>
      <c r="BE490" s="6"/>
      <c r="BF490" s="6"/>
      <c r="BG490" s="6"/>
      <c r="BH490" s="6"/>
      <c r="BI490" s="6"/>
      <c r="BJ490" s="6"/>
      <c r="BK490" s="7"/>
      <c r="BL490" s="48"/>
      <c r="BM490" s="48"/>
      <c r="BN490" s="48"/>
    </row>
    <row r="491" spans="4:66"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  <c r="AA491" s="6"/>
      <c r="AB491" s="6"/>
      <c r="AC491" s="6"/>
      <c r="AD491" s="7"/>
      <c r="AE491" s="48"/>
      <c r="AF491" s="48"/>
      <c r="AG491" s="48"/>
      <c r="AK491" s="6"/>
      <c r="AL491" s="6"/>
      <c r="AM491" s="6"/>
      <c r="AN491" s="6"/>
      <c r="AO491" s="6"/>
      <c r="AP491" s="6"/>
      <c r="AQ491" s="6"/>
      <c r="AR491" s="6"/>
      <c r="AS491" s="6"/>
      <c r="AT491" s="6"/>
      <c r="AU491" s="6"/>
      <c r="AV491" s="6"/>
      <c r="AW491" s="6"/>
      <c r="AX491" s="6"/>
      <c r="AY491" s="6"/>
      <c r="AZ491" s="6"/>
      <c r="BA491" s="6"/>
      <c r="BB491" s="6"/>
      <c r="BC491" s="6"/>
      <c r="BD491" s="6"/>
      <c r="BE491" s="6"/>
      <c r="BF491" s="6"/>
      <c r="BG491" s="6"/>
      <c r="BH491" s="6"/>
      <c r="BI491" s="6"/>
      <c r="BJ491" s="6"/>
      <c r="BK491" s="7"/>
      <c r="BL491" s="48"/>
      <c r="BM491" s="48"/>
      <c r="BN491" s="48"/>
    </row>
    <row r="492" spans="4:66"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  <c r="AA492" s="6"/>
      <c r="AB492" s="6"/>
      <c r="AC492" s="6"/>
      <c r="AD492" s="7"/>
      <c r="AE492" s="48"/>
      <c r="AF492" s="48"/>
      <c r="AG492" s="48"/>
      <c r="AK492" s="6"/>
      <c r="AL492" s="6"/>
      <c r="AM492" s="6"/>
      <c r="AN492" s="6"/>
      <c r="AO492" s="6"/>
      <c r="AP492" s="6"/>
      <c r="AQ492" s="6"/>
      <c r="AR492" s="6"/>
      <c r="AS492" s="6"/>
      <c r="AT492" s="6"/>
      <c r="AU492" s="6"/>
      <c r="AV492" s="6"/>
      <c r="AW492" s="6"/>
      <c r="AX492" s="6"/>
      <c r="AY492" s="6"/>
      <c r="AZ492" s="6"/>
      <c r="BA492" s="6"/>
      <c r="BB492" s="6"/>
      <c r="BC492" s="6"/>
      <c r="BD492" s="6"/>
      <c r="BE492" s="6"/>
      <c r="BF492" s="6"/>
      <c r="BG492" s="6"/>
      <c r="BH492" s="6"/>
      <c r="BI492" s="6"/>
      <c r="BJ492" s="6"/>
      <c r="BK492" s="7"/>
      <c r="BL492" s="48"/>
      <c r="BM492" s="48"/>
      <c r="BN492" s="48"/>
    </row>
    <row r="493" spans="4:66"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  <c r="AA493" s="6"/>
      <c r="AB493" s="6"/>
      <c r="AC493" s="6"/>
      <c r="AD493" s="7"/>
      <c r="AE493" s="48"/>
      <c r="AF493" s="48"/>
      <c r="AG493" s="48"/>
      <c r="AK493" s="6"/>
      <c r="AL493" s="6"/>
      <c r="AM493" s="6"/>
      <c r="AN493" s="6"/>
      <c r="AO493" s="6"/>
      <c r="AP493" s="6"/>
      <c r="AQ493" s="6"/>
      <c r="AR493" s="6"/>
      <c r="AS493" s="6"/>
      <c r="AT493" s="6"/>
      <c r="AU493" s="6"/>
      <c r="AV493" s="6"/>
      <c r="AW493" s="6"/>
      <c r="AX493" s="6"/>
      <c r="AY493" s="6"/>
      <c r="AZ493" s="6"/>
      <c r="BA493" s="6"/>
      <c r="BB493" s="6"/>
      <c r="BC493" s="6"/>
      <c r="BD493" s="6"/>
      <c r="BE493" s="6"/>
      <c r="BF493" s="6"/>
      <c r="BG493" s="6"/>
      <c r="BH493" s="6"/>
      <c r="BI493" s="6"/>
      <c r="BJ493" s="6"/>
      <c r="BK493" s="7"/>
      <c r="BL493" s="48"/>
      <c r="BM493" s="48"/>
      <c r="BN493" s="48"/>
    </row>
    <row r="494" spans="4:66"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  <c r="AA494" s="6"/>
      <c r="AB494" s="6"/>
      <c r="AC494" s="6"/>
      <c r="AD494" s="7"/>
      <c r="AE494" s="48"/>
      <c r="AF494" s="48"/>
      <c r="AG494" s="48"/>
      <c r="AK494" s="6"/>
      <c r="AL494" s="6"/>
      <c r="AM494" s="6"/>
      <c r="AN494" s="6"/>
      <c r="AO494" s="6"/>
      <c r="AP494" s="6"/>
      <c r="AQ494" s="6"/>
      <c r="AR494" s="6"/>
      <c r="AS494" s="6"/>
      <c r="AT494" s="6"/>
      <c r="AU494" s="6"/>
      <c r="AV494" s="6"/>
      <c r="AW494" s="6"/>
      <c r="AX494" s="6"/>
      <c r="AY494" s="6"/>
      <c r="AZ494" s="6"/>
      <c r="BA494" s="6"/>
      <c r="BB494" s="6"/>
      <c r="BC494" s="6"/>
      <c r="BD494" s="6"/>
      <c r="BE494" s="6"/>
      <c r="BF494" s="6"/>
      <c r="BG494" s="6"/>
      <c r="BH494" s="6"/>
      <c r="BI494" s="6"/>
      <c r="BJ494" s="6"/>
      <c r="BK494" s="7"/>
      <c r="BL494" s="48"/>
      <c r="BM494" s="48"/>
      <c r="BN494" s="48"/>
    </row>
    <row r="495" spans="4:66"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  <c r="AA495" s="6"/>
      <c r="AB495" s="6"/>
      <c r="AC495" s="6"/>
      <c r="AD495" s="7"/>
      <c r="AE495" s="48"/>
      <c r="AF495" s="48"/>
      <c r="AG495" s="48"/>
      <c r="AK495" s="6"/>
      <c r="AL495" s="6"/>
      <c r="AM495" s="6"/>
      <c r="AN495" s="6"/>
      <c r="AO495" s="6"/>
      <c r="AP495" s="6"/>
      <c r="AQ495" s="6"/>
      <c r="AR495" s="6"/>
      <c r="AS495" s="6"/>
      <c r="AT495" s="6"/>
      <c r="AU495" s="6"/>
      <c r="AV495" s="6"/>
      <c r="AW495" s="6"/>
      <c r="AX495" s="6"/>
      <c r="AY495" s="6"/>
      <c r="AZ495" s="6"/>
      <c r="BA495" s="6"/>
      <c r="BB495" s="6"/>
      <c r="BC495" s="6"/>
      <c r="BD495" s="6"/>
      <c r="BE495" s="6"/>
      <c r="BF495" s="6"/>
      <c r="BG495" s="6"/>
      <c r="BH495" s="6"/>
      <c r="BI495" s="6"/>
      <c r="BJ495" s="6"/>
      <c r="BK495" s="7"/>
      <c r="BL495" s="48"/>
      <c r="BM495" s="48"/>
      <c r="BN495" s="48"/>
    </row>
    <row r="496" spans="4:66"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  <c r="AA496" s="6"/>
      <c r="AB496" s="6"/>
      <c r="AC496" s="6"/>
      <c r="AD496" s="7"/>
      <c r="AE496" s="48"/>
      <c r="AF496" s="48"/>
      <c r="AG496" s="48"/>
      <c r="AK496" s="6"/>
      <c r="AL496" s="6"/>
      <c r="AM496" s="6"/>
      <c r="AN496" s="6"/>
      <c r="AO496" s="6"/>
      <c r="AP496" s="6"/>
      <c r="AQ496" s="6"/>
      <c r="AR496" s="6"/>
      <c r="AS496" s="6"/>
      <c r="AT496" s="6"/>
      <c r="AU496" s="6"/>
      <c r="AV496" s="6"/>
      <c r="AW496" s="6"/>
      <c r="AX496" s="6"/>
      <c r="AY496" s="6"/>
      <c r="AZ496" s="6"/>
      <c r="BA496" s="6"/>
      <c r="BB496" s="6"/>
      <c r="BC496" s="6"/>
      <c r="BD496" s="6"/>
      <c r="BE496" s="6"/>
      <c r="BF496" s="6"/>
      <c r="BG496" s="6"/>
      <c r="BH496" s="6"/>
      <c r="BI496" s="6"/>
      <c r="BJ496" s="6"/>
      <c r="BK496" s="7"/>
      <c r="BL496" s="48"/>
      <c r="BM496" s="48"/>
      <c r="BN496" s="48"/>
    </row>
    <row r="497" spans="4:66"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  <c r="AA497" s="6"/>
      <c r="AB497" s="6"/>
      <c r="AC497" s="6"/>
      <c r="AD497" s="7"/>
      <c r="AE497" s="48"/>
      <c r="AF497" s="48"/>
      <c r="AG497" s="48"/>
      <c r="AK497" s="6"/>
      <c r="AL497" s="6"/>
      <c r="AM497" s="6"/>
      <c r="AN497" s="6"/>
      <c r="AO497" s="6"/>
      <c r="AP497" s="6"/>
      <c r="AQ497" s="6"/>
      <c r="AR497" s="6"/>
      <c r="AS497" s="6"/>
      <c r="AT497" s="6"/>
      <c r="AU497" s="6"/>
      <c r="AV497" s="6"/>
      <c r="AW497" s="6"/>
      <c r="AX497" s="6"/>
      <c r="AY497" s="6"/>
      <c r="AZ497" s="6"/>
      <c r="BA497" s="6"/>
      <c r="BB497" s="6"/>
      <c r="BC497" s="6"/>
      <c r="BD497" s="6"/>
      <c r="BE497" s="6"/>
      <c r="BF497" s="6"/>
      <c r="BG497" s="6"/>
      <c r="BH497" s="6"/>
      <c r="BI497" s="6"/>
      <c r="BJ497" s="6"/>
      <c r="BK497" s="7"/>
      <c r="BL497" s="48"/>
      <c r="BM497" s="48"/>
      <c r="BN497" s="48"/>
    </row>
    <row r="498" spans="4:66"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  <c r="AA498" s="6"/>
      <c r="AB498" s="6"/>
      <c r="AC498" s="6"/>
      <c r="AD498" s="7"/>
      <c r="AE498" s="48"/>
      <c r="AF498" s="48"/>
      <c r="AG498" s="48"/>
      <c r="AK498" s="6"/>
      <c r="AL498" s="6"/>
      <c r="AM498" s="6"/>
      <c r="AN498" s="6"/>
      <c r="AO498" s="6"/>
      <c r="AP498" s="6"/>
      <c r="AQ498" s="6"/>
      <c r="AR498" s="6"/>
      <c r="AS498" s="6"/>
      <c r="AT498" s="6"/>
      <c r="AU498" s="6"/>
      <c r="AV498" s="6"/>
      <c r="AW498" s="6"/>
      <c r="AX498" s="6"/>
      <c r="AY498" s="6"/>
      <c r="AZ498" s="6"/>
      <c r="BA498" s="6"/>
      <c r="BB498" s="6"/>
      <c r="BC498" s="6"/>
      <c r="BD498" s="6"/>
      <c r="BE498" s="6"/>
      <c r="BF498" s="6"/>
      <c r="BG498" s="6"/>
      <c r="BH498" s="6"/>
      <c r="BI498" s="6"/>
      <c r="BJ498" s="6"/>
      <c r="BK498" s="7"/>
      <c r="BL498" s="48"/>
      <c r="BM498" s="48"/>
      <c r="BN498" s="48"/>
    </row>
    <row r="499" spans="4:66"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  <c r="AA499" s="6"/>
      <c r="AB499" s="6"/>
      <c r="AC499" s="6"/>
      <c r="AD499" s="7"/>
      <c r="AE499" s="48"/>
      <c r="AF499" s="48"/>
      <c r="AG499" s="48"/>
      <c r="AK499" s="6"/>
      <c r="AL499" s="6"/>
      <c r="AM499" s="6"/>
      <c r="AN499" s="6"/>
      <c r="AO499" s="6"/>
      <c r="AP499" s="6"/>
      <c r="AQ499" s="6"/>
      <c r="AR499" s="6"/>
      <c r="AS499" s="6"/>
      <c r="AT499" s="6"/>
      <c r="AU499" s="6"/>
      <c r="AV499" s="6"/>
      <c r="AW499" s="6"/>
      <c r="AX499" s="6"/>
      <c r="AY499" s="6"/>
      <c r="AZ499" s="6"/>
      <c r="BA499" s="6"/>
      <c r="BB499" s="6"/>
      <c r="BC499" s="6"/>
      <c r="BD499" s="6"/>
      <c r="BE499" s="6"/>
      <c r="BF499" s="6"/>
      <c r="BG499" s="6"/>
      <c r="BH499" s="6"/>
      <c r="BI499" s="6"/>
      <c r="BJ499" s="6"/>
      <c r="BK499" s="7"/>
      <c r="BL499" s="48"/>
      <c r="BM499" s="48"/>
      <c r="BN499" s="48"/>
    </row>
    <row r="500" spans="4:66"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  <c r="AA500" s="6"/>
      <c r="AB500" s="6"/>
      <c r="AC500" s="6"/>
      <c r="AD500" s="7"/>
      <c r="AE500" s="48"/>
      <c r="AF500" s="48"/>
      <c r="AG500" s="48"/>
      <c r="AK500" s="6"/>
      <c r="AL500" s="6"/>
      <c r="AM500" s="6"/>
      <c r="AN500" s="6"/>
      <c r="AO500" s="6"/>
      <c r="AP500" s="6"/>
      <c r="AQ500" s="6"/>
      <c r="AR500" s="6"/>
      <c r="AS500" s="6"/>
      <c r="AT500" s="6"/>
      <c r="AU500" s="6"/>
      <c r="AV500" s="6"/>
      <c r="AW500" s="6"/>
      <c r="AX500" s="6"/>
      <c r="AY500" s="6"/>
      <c r="AZ500" s="6"/>
      <c r="BA500" s="6"/>
      <c r="BB500" s="6"/>
      <c r="BC500" s="6"/>
      <c r="BD500" s="6"/>
      <c r="BE500" s="6"/>
      <c r="BF500" s="6"/>
      <c r="BG500" s="6"/>
      <c r="BH500" s="6"/>
      <c r="BI500" s="6"/>
      <c r="BJ500" s="6"/>
      <c r="BK500" s="7"/>
      <c r="BL500" s="48"/>
      <c r="BM500" s="48"/>
      <c r="BN500" s="48"/>
    </row>
    <row r="501" spans="4:66"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  <c r="AA501" s="6"/>
      <c r="AB501" s="6"/>
      <c r="AC501" s="6"/>
      <c r="AD501" s="7"/>
      <c r="AE501" s="48"/>
      <c r="AF501" s="48"/>
      <c r="AG501" s="48"/>
      <c r="AK501" s="6"/>
      <c r="AL501" s="6"/>
      <c r="AM501" s="6"/>
      <c r="AN501" s="6"/>
      <c r="AO501" s="6"/>
      <c r="AP501" s="6"/>
      <c r="AQ501" s="6"/>
      <c r="AR501" s="6"/>
      <c r="AS501" s="6"/>
      <c r="AT501" s="6"/>
      <c r="AU501" s="6"/>
      <c r="AV501" s="6"/>
      <c r="AW501" s="6"/>
      <c r="AX501" s="6"/>
      <c r="AY501" s="6"/>
      <c r="AZ501" s="6"/>
      <c r="BA501" s="6"/>
      <c r="BB501" s="6"/>
      <c r="BC501" s="6"/>
      <c r="BD501" s="6"/>
      <c r="BE501" s="6"/>
      <c r="BF501" s="6"/>
      <c r="BG501" s="6"/>
      <c r="BH501" s="6"/>
      <c r="BI501" s="6"/>
      <c r="BJ501" s="6"/>
      <c r="BK501" s="7"/>
      <c r="BL501" s="48"/>
      <c r="BM501" s="48"/>
      <c r="BN501" s="48"/>
    </row>
    <row r="502" spans="4:66"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  <c r="AA502" s="6"/>
      <c r="AB502" s="6"/>
      <c r="AC502" s="6"/>
      <c r="AD502" s="7"/>
      <c r="AE502" s="48"/>
      <c r="AF502" s="48"/>
      <c r="AG502" s="48"/>
      <c r="AK502" s="6"/>
      <c r="AL502" s="6"/>
      <c r="AM502" s="6"/>
      <c r="AN502" s="6"/>
      <c r="AO502" s="6"/>
      <c r="AP502" s="6"/>
      <c r="AQ502" s="6"/>
      <c r="AR502" s="6"/>
      <c r="AS502" s="6"/>
      <c r="AT502" s="6"/>
      <c r="AU502" s="6"/>
      <c r="AV502" s="6"/>
      <c r="AW502" s="6"/>
      <c r="AX502" s="6"/>
      <c r="AY502" s="6"/>
      <c r="AZ502" s="6"/>
      <c r="BA502" s="6"/>
      <c r="BB502" s="6"/>
      <c r="BC502" s="6"/>
      <c r="BD502" s="6"/>
      <c r="BE502" s="6"/>
      <c r="BF502" s="6"/>
      <c r="BG502" s="6"/>
      <c r="BH502" s="6"/>
      <c r="BI502" s="6"/>
      <c r="BJ502" s="6"/>
      <c r="BK502" s="7"/>
      <c r="BL502" s="48"/>
      <c r="BM502" s="48"/>
      <c r="BN502" s="48"/>
    </row>
    <row r="503" spans="4:66"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  <c r="AA503" s="6"/>
      <c r="AB503" s="6"/>
      <c r="AC503" s="6"/>
      <c r="AD503" s="7"/>
      <c r="AE503" s="48"/>
      <c r="AF503" s="48"/>
      <c r="AG503" s="48"/>
      <c r="AK503" s="6"/>
      <c r="AL503" s="6"/>
      <c r="AM503" s="6"/>
      <c r="AN503" s="6"/>
      <c r="AO503" s="6"/>
      <c r="AP503" s="6"/>
      <c r="AQ503" s="6"/>
      <c r="AR503" s="6"/>
      <c r="AS503" s="6"/>
      <c r="AT503" s="6"/>
      <c r="AU503" s="6"/>
      <c r="AV503" s="6"/>
      <c r="AW503" s="6"/>
      <c r="AX503" s="6"/>
      <c r="AY503" s="6"/>
      <c r="AZ503" s="6"/>
      <c r="BA503" s="6"/>
      <c r="BB503" s="6"/>
      <c r="BC503" s="6"/>
      <c r="BD503" s="6"/>
      <c r="BE503" s="6"/>
      <c r="BF503" s="6"/>
      <c r="BG503" s="6"/>
      <c r="BH503" s="6"/>
      <c r="BI503" s="6"/>
      <c r="BJ503" s="6"/>
      <c r="BK503" s="7"/>
      <c r="BL503" s="48"/>
      <c r="BM503" s="48"/>
      <c r="BN503" s="48"/>
    </row>
    <row r="504" spans="4:66"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  <c r="AA504" s="6"/>
      <c r="AB504" s="6"/>
      <c r="AC504" s="6"/>
      <c r="AD504" s="7"/>
      <c r="AE504" s="48"/>
      <c r="AF504" s="48"/>
      <c r="AG504" s="48"/>
      <c r="AK504" s="6"/>
      <c r="AL504" s="6"/>
      <c r="AM504" s="6"/>
      <c r="AN504" s="6"/>
      <c r="AO504" s="6"/>
      <c r="AP504" s="6"/>
      <c r="AQ504" s="6"/>
      <c r="AR504" s="6"/>
      <c r="AS504" s="6"/>
      <c r="AT504" s="6"/>
      <c r="AU504" s="6"/>
      <c r="AV504" s="6"/>
      <c r="AW504" s="6"/>
      <c r="AX504" s="6"/>
      <c r="AY504" s="6"/>
      <c r="AZ504" s="6"/>
      <c r="BA504" s="6"/>
      <c r="BB504" s="6"/>
      <c r="BC504" s="6"/>
      <c r="BD504" s="6"/>
      <c r="BE504" s="6"/>
      <c r="BF504" s="6"/>
      <c r="BG504" s="6"/>
      <c r="BH504" s="6"/>
      <c r="BI504" s="6"/>
      <c r="BJ504" s="6"/>
      <c r="BK504" s="7"/>
      <c r="BL504" s="48"/>
      <c r="BM504" s="48"/>
      <c r="BN504" s="48"/>
    </row>
    <row r="505" spans="4:66"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  <c r="AA505" s="6"/>
      <c r="AB505" s="6"/>
      <c r="AC505" s="6"/>
      <c r="AD505" s="7"/>
      <c r="AE505" s="48"/>
      <c r="AF505" s="48"/>
      <c r="AG505" s="48"/>
      <c r="AK505" s="6"/>
      <c r="AL505" s="6"/>
      <c r="AM505" s="6"/>
      <c r="AN505" s="6"/>
      <c r="AO505" s="6"/>
      <c r="AP505" s="6"/>
      <c r="AQ505" s="6"/>
      <c r="AR505" s="6"/>
      <c r="AS505" s="6"/>
      <c r="AT505" s="6"/>
      <c r="AU505" s="6"/>
      <c r="AV505" s="6"/>
      <c r="AW505" s="6"/>
      <c r="AX505" s="6"/>
      <c r="AY505" s="6"/>
      <c r="AZ505" s="6"/>
      <c r="BA505" s="6"/>
      <c r="BB505" s="6"/>
      <c r="BC505" s="6"/>
      <c r="BD505" s="6"/>
      <c r="BE505" s="6"/>
      <c r="BF505" s="6"/>
      <c r="BG505" s="6"/>
      <c r="BH505" s="6"/>
      <c r="BI505" s="6"/>
      <c r="BJ505" s="6"/>
      <c r="BK505" s="7"/>
      <c r="BL505" s="48"/>
      <c r="BM505" s="48"/>
      <c r="BN505" s="48"/>
    </row>
    <row r="506" spans="4:66"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  <c r="AA506" s="6"/>
      <c r="AB506" s="6"/>
      <c r="AC506" s="6"/>
      <c r="AD506" s="7"/>
      <c r="AE506" s="48"/>
      <c r="AF506" s="48"/>
      <c r="AG506" s="48"/>
      <c r="AK506" s="6"/>
      <c r="AL506" s="6"/>
      <c r="AM506" s="6"/>
      <c r="AN506" s="6"/>
      <c r="AO506" s="6"/>
      <c r="AP506" s="6"/>
      <c r="AQ506" s="6"/>
      <c r="AR506" s="6"/>
      <c r="AS506" s="6"/>
      <c r="AT506" s="6"/>
      <c r="AU506" s="6"/>
      <c r="AV506" s="6"/>
      <c r="AW506" s="6"/>
      <c r="AX506" s="6"/>
      <c r="AY506" s="6"/>
      <c r="AZ506" s="6"/>
      <c r="BA506" s="6"/>
      <c r="BB506" s="6"/>
      <c r="BC506" s="6"/>
      <c r="BD506" s="6"/>
      <c r="BE506" s="6"/>
      <c r="BF506" s="6"/>
      <c r="BG506" s="6"/>
      <c r="BH506" s="6"/>
      <c r="BI506" s="6"/>
      <c r="BJ506" s="6"/>
      <c r="BK506" s="7"/>
      <c r="BL506" s="48"/>
      <c r="BM506" s="48"/>
      <c r="BN506" s="48"/>
    </row>
    <row r="507" spans="4:66"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  <c r="AA507" s="6"/>
      <c r="AB507" s="6"/>
      <c r="AC507" s="6"/>
      <c r="AD507" s="7"/>
      <c r="AE507" s="48"/>
      <c r="AF507" s="48"/>
      <c r="AG507" s="48"/>
      <c r="AK507" s="6"/>
      <c r="AL507" s="6"/>
      <c r="AM507" s="6"/>
      <c r="AN507" s="6"/>
      <c r="AO507" s="6"/>
      <c r="AP507" s="6"/>
      <c r="AQ507" s="6"/>
      <c r="AR507" s="6"/>
      <c r="AS507" s="6"/>
      <c r="AT507" s="6"/>
      <c r="AU507" s="6"/>
      <c r="AV507" s="6"/>
      <c r="AW507" s="6"/>
      <c r="AX507" s="6"/>
      <c r="AY507" s="6"/>
      <c r="AZ507" s="6"/>
      <c r="BA507" s="6"/>
      <c r="BB507" s="6"/>
      <c r="BC507" s="6"/>
      <c r="BD507" s="6"/>
      <c r="BE507" s="6"/>
      <c r="BF507" s="6"/>
      <c r="BG507" s="6"/>
      <c r="BH507" s="6"/>
      <c r="BI507" s="6"/>
      <c r="BJ507" s="6"/>
      <c r="BK507" s="7"/>
      <c r="BL507" s="48"/>
      <c r="BM507" s="48"/>
      <c r="BN507" s="48"/>
    </row>
    <row r="508" spans="4:66"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  <c r="AA508" s="6"/>
      <c r="AB508" s="6"/>
      <c r="AC508" s="6"/>
      <c r="AD508" s="7"/>
      <c r="AE508" s="48"/>
      <c r="AF508" s="48"/>
      <c r="AG508" s="48"/>
      <c r="AK508" s="6"/>
      <c r="AL508" s="6"/>
      <c r="AM508" s="6"/>
      <c r="AN508" s="6"/>
      <c r="AO508" s="6"/>
      <c r="AP508" s="6"/>
      <c r="AQ508" s="6"/>
      <c r="AR508" s="6"/>
      <c r="AS508" s="6"/>
      <c r="AT508" s="6"/>
      <c r="AU508" s="6"/>
      <c r="AV508" s="6"/>
      <c r="AW508" s="6"/>
      <c r="AX508" s="6"/>
      <c r="AY508" s="6"/>
      <c r="AZ508" s="6"/>
      <c r="BA508" s="6"/>
      <c r="BB508" s="6"/>
      <c r="BC508" s="6"/>
      <c r="BD508" s="6"/>
      <c r="BE508" s="6"/>
      <c r="BF508" s="6"/>
      <c r="BG508" s="6"/>
      <c r="BH508" s="6"/>
      <c r="BI508" s="6"/>
      <c r="BJ508" s="6"/>
      <c r="BK508" s="7"/>
      <c r="BL508" s="48"/>
      <c r="BM508" s="48"/>
      <c r="BN508" s="48"/>
    </row>
    <row r="509" spans="4:66"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  <c r="AA509" s="6"/>
      <c r="AB509" s="6"/>
      <c r="AC509" s="6"/>
      <c r="AD509" s="7"/>
      <c r="AE509" s="48"/>
      <c r="AF509" s="48"/>
      <c r="AG509" s="48"/>
      <c r="AK509" s="6"/>
      <c r="AL509" s="6"/>
      <c r="AM509" s="6"/>
      <c r="AN509" s="6"/>
      <c r="AO509" s="6"/>
      <c r="AP509" s="6"/>
      <c r="AQ509" s="6"/>
      <c r="AR509" s="6"/>
      <c r="AS509" s="6"/>
      <c r="AT509" s="6"/>
      <c r="AU509" s="6"/>
      <c r="AV509" s="6"/>
      <c r="AW509" s="6"/>
      <c r="AX509" s="6"/>
      <c r="AY509" s="6"/>
      <c r="AZ509" s="6"/>
      <c r="BA509" s="6"/>
      <c r="BB509" s="6"/>
      <c r="BC509" s="6"/>
      <c r="BD509" s="6"/>
      <c r="BE509" s="6"/>
      <c r="BF509" s="6"/>
      <c r="BG509" s="6"/>
      <c r="BH509" s="6"/>
      <c r="BI509" s="6"/>
      <c r="BJ509" s="6"/>
      <c r="BK509" s="7"/>
      <c r="BL509" s="48"/>
      <c r="BM509" s="48"/>
      <c r="BN509" s="48"/>
    </row>
    <row r="510" spans="4:66"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  <c r="AA510" s="6"/>
      <c r="AB510" s="6"/>
      <c r="AC510" s="6"/>
      <c r="AD510" s="7"/>
      <c r="AE510" s="48"/>
      <c r="AF510" s="48"/>
      <c r="AG510" s="48"/>
      <c r="AK510" s="6"/>
      <c r="AL510" s="6"/>
      <c r="AM510" s="6"/>
      <c r="AN510" s="6"/>
      <c r="AO510" s="6"/>
      <c r="AP510" s="6"/>
      <c r="AQ510" s="6"/>
      <c r="AR510" s="6"/>
      <c r="AS510" s="6"/>
      <c r="AT510" s="6"/>
      <c r="AU510" s="6"/>
      <c r="AV510" s="6"/>
      <c r="AW510" s="6"/>
      <c r="AX510" s="6"/>
      <c r="AY510" s="6"/>
      <c r="AZ510" s="6"/>
      <c r="BA510" s="6"/>
      <c r="BB510" s="6"/>
      <c r="BC510" s="6"/>
      <c r="BD510" s="6"/>
      <c r="BE510" s="6"/>
      <c r="BF510" s="6"/>
      <c r="BG510" s="6"/>
      <c r="BH510" s="6"/>
      <c r="BI510" s="6"/>
      <c r="BJ510" s="6"/>
      <c r="BK510" s="7"/>
      <c r="BL510" s="48"/>
      <c r="BM510" s="48"/>
      <c r="BN510" s="48"/>
    </row>
    <row r="511" spans="4:66"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  <c r="AA511" s="6"/>
      <c r="AB511" s="6"/>
      <c r="AC511" s="6"/>
      <c r="AD511" s="7"/>
      <c r="AE511" s="48"/>
      <c r="AF511" s="48"/>
      <c r="AG511" s="48"/>
      <c r="AK511" s="6"/>
      <c r="AL511" s="6"/>
      <c r="AM511" s="6"/>
      <c r="AN511" s="6"/>
      <c r="AO511" s="6"/>
      <c r="AP511" s="6"/>
      <c r="AQ511" s="6"/>
      <c r="AR511" s="6"/>
      <c r="AS511" s="6"/>
      <c r="AT511" s="6"/>
      <c r="AU511" s="6"/>
      <c r="AV511" s="6"/>
      <c r="AW511" s="6"/>
      <c r="AX511" s="6"/>
      <c r="AY511" s="6"/>
      <c r="AZ511" s="6"/>
      <c r="BA511" s="6"/>
      <c r="BB511" s="6"/>
      <c r="BC511" s="6"/>
      <c r="BD511" s="6"/>
      <c r="BE511" s="6"/>
      <c r="BF511" s="6"/>
      <c r="BG511" s="6"/>
      <c r="BH511" s="6"/>
      <c r="BI511" s="6"/>
      <c r="BJ511" s="6"/>
      <c r="BK511" s="7"/>
      <c r="BL511" s="48"/>
      <c r="BM511" s="48"/>
      <c r="BN511" s="48"/>
    </row>
    <row r="512" spans="4:66"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  <c r="AA512" s="6"/>
      <c r="AB512" s="6"/>
      <c r="AC512" s="6"/>
      <c r="AD512" s="7"/>
      <c r="AE512" s="48"/>
      <c r="AF512" s="48"/>
      <c r="AG512" s="48"/>
      <c r="AK512" s="6"/>
      <c r="AL512" s="6"/>
      <c r="AM512" s="6"/>
      <c r="AN512" s="6"/>
      <c r="AO512" s="6"/>
      <c r="AP512" s="6"/>
      <c r="AQ512" s="6"/>
      <c r="AR512" s="6"/>
      <c r="AS512" s="6"/>
      <c r="AT512" s="6"/>
      <c r="AU512" s="6"/>
      <c r="AV512" s="6"/>
      <c r="AW512" s="6"/>
      <c r="AX512" s="6"/>
      <c r="AY512" s="6"/>
      <c r="AZ512" s="6"/>
      <c r="BA512" s="6"/>
      <c r="BB512" s="6"/>
      <c r="BC512" s="6"/>
      <c r="BD512" s="6"/>
      <c r="BE512" s="6"/>
      <c r="BF512" s="6"/>
      <c r="BG512" s="6"/>
      <c r="BH512" s="6"/>
      <c r="BI512" s="6"/>
      <c r="BJ512" s="6"/>
      <c r="BK512" s="7"/>
      <c r="BL512" s="48"/>
      <c r="BM512" s="48"/>
      <c r="BN512" s="48"/>
    </row>
    <row r="513" spans="4:66"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  <c r="AA513" s="6"/>
      <c r="AB513" s="6"/>
      <c r="AC513" s="6"/>
      <c r="AD513" s="7"/>
      <c r="AE513" s="48"/>
      <c r="AF513" s="48"/>
      <c r="AG513" s="48"/>
      <c r="AK513" s="6"/>
      <c r="AL513" s="6"/>
      <c r="AM513" s="6"/>
      <c r="AN513" s="6"/>
      <c r="AO513" s="6"/>
      <c r="AP513" s="6"/>
      <c r="AQ513" s="6"/>
      <c r="AR513" s="6"/>
      <c r="AS513" s="6"/>
      <c r="AT513" s="6"/>
      <c r="AU513" s="6"/>
      <c r="AV513" s="6"/>
      <c r="AW513" s="6"/>
      <c r="AX513" s="6"/>
      <c r="AY513" s="6"/>
      <c r="AZ513" s="6"/>
      <c r="BA513" s="6"/>
      <c r="BB513" s="6"/>
      <c r="BC513" s="6"/>
      <c r="BD513" s="6"/>
      <c r="BE513" s="6"/>
      <c r="BF513" s="6"/>
      <c r="BG513" s="6"/>
      <c r="BH513" s="6"/>
      <c r="BI513" s="6"/>
      <c r="BJ513" s="6"/>
      <c r="BK513" s="7"/>
      <c r="BL513" s="48"/>
      <c r="BM513" s="48"/>
      <c r="BN513" s="48"/>
    </row>
    <row r="514" spans="4:66"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  <c r="AA514" s="6"/>
      <c r="AB514" s="6"/>
      <c r="AC514" s="6"/>
      <c r="AD514" s="7"/>
      <c r="AE514" s="48"/>
      <c r="AF514" s="48"/>
      <c r="AG514" s="48"/>
      <c r="AK514" s="6"/>
      <c r="AL514" s="6"/>
      <c r="AM514" s="6"/>
      <c r="AN514" s="6"/>
      <c r="AO514" s="6"/>
      <c r="AP514" s="6"/>
      <c r="AQ514" s="6"/>
      <c r="AR514" s="6"/>
      <c r="AS514" s="6"/>
      <c r="AT514" s="6"/>
      <c r="AU514" s="6"/>
      <c r="AV514" s="6"/>
      <c r="AW514" s="6"/>
      <c r="AX514" s="6"/>
      <c r="AY514" s="6"/>
      <c r="AZ514" s="6"/>
      <c r="BA514" s="6"/>
      <c r="BB514" s="6"/>
      <c r="BC514" s="6"/>
      <c r="BD514" s="6"/>
      <c r="BE514" s="6"/>
      <c r="BF514" s="6"/>
      <c r="BG514" s="6"/>
      <c r="BH514" s="6"/>
      <c r="BI514" s="6"/>
      <c r="BJ514" s="6"/>
      <c r="BK514" s="7"/>
      <c r="BL514" s="48"/>
      <c r="BM514" s="48"/>
      <c r="BN514" s="48"/>
    </row>
    <row r="515" spans="4:66"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  <c r="AA515" s="6"/>
      <c r="AB515" s="6"/>
      <c r="AC515" s="6"/>
      <c r="AD515" s="7"/>
      <c r="AE515" s="48"/>
      <c r="AF515" s="48"/>
      <c r="AG515" s="48"/>
      <c r="AK515" s="6"/>
      <c r="AL515" s="6"/>
      <c r="AM515" s="6"/>
      <c r="AN515" s="6"/>
      <c r="AO515" s="6"/>
      <c r="AP515" s="6"/>
      <c r="AQ515" s="6"/>
      <c r="AR515" s="6"/>
      <c r="AS515" s="6"/>
      <c r="AT515" s="6"/>
      <c r="AU515" s="6"/>
      <c r="AV515" s="6"/>
      <c r="AW515" s="6"/>
      <c r="AX515" s="6"/>
      <c r="AY515" s="6"/>
      <c r="AZ515" s="6"/>
      <c r="BA515" s="6"/>
      <c r="BB515" s="6"/>
      <c r="BC515" s="6"/>
      <c r="BD515" s="6"/>
      <c r="BE515" s="6"/>
      <c r="BF515" s="6"/>
      <c r="BG515" s="6"/>
      <c r="BH515" s="6"/>
      <c r="BI515" s="6"/>
      <c r="BJ515" s="6"/>
      <c r="BK515" s="7"/>
      <c r="BL515" s="48"/>
      <c r="BM515" s="48"/>
      <c r="BN515" s="48"/>
    </row>
    <row r="516" spans="4:66"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  <c r="AA516" s="6"/>
      <c r="AB516" s="6"/>
      <c r="AC516" s="6"/>
      <c r="AD516" s="7"/>
      <c r="AE516" s="48"/>
      <c r="AF516" s="48"/>
      <c r="AG516" s="48"/>
      <c r="AK516" s="6"/>
      <c r="AL516" s="6"/>
      <c r="AM516" s="6"/>
      <c r="AN516" s="6"/>
      <c r="AO516" s="6"/>
      <c r="AP516" s="6"/>
      <c r="AQ516" s="6"/>
      <c r="AR516" s="6"/>
      <c r="AS516" s="6"/>
      <c r="AT516" s="6"/>
      <c r="AU516" s="6"/>
      <c r="AV516" s="6"/>
      <c r="AW516" s="6"/>
      <c r="AX516" s="6"/>
      <c r="AY516" s="6"/>
      <c r="AZ516" s="6"/>
      <c r="BA516" s="6"/>
      <c r="BB516" s="6"/>
      <c r="BC516" s="6"/>
      <c r="BD516" s="6"/>
      <c r="BE516" s="6"/>
      <c r="BF516" s="6"/>
      <c r="BG516" s="6"/>
      <c r="BH516" s="6"/>
      <c r="BI516" s="6"/>
      <c r="BJ516" s="6"/>
      <c r="BK516" s="7"/>
      <c r="BL516" s="48"/>
      <c r="BM516" s="48"/>
      <c r="BN516" s="48"/>
    </row>
    <row r="517" spans="4:66"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  <c r="AA517" s="6"/>
      <c r="AB517" s="6"/>
      <c r="AC517" s="6"/>
      <c r="AD517" s="7"/>
      <c r="AE517" s="48"/>
      <c r="AF517" s="48"/>
      <c r="AG517" s="48"/>
      <c r="AK517" s="6"/>
      <c r="AL517" s="6"/>
      <c r="AM517" s="6"/>
      <c r="AN517" s="6"/>
      <c r="AO517" s="6"/>
      <c r="AP517" s="6"/>
      <c r="AQ517" s="6"/>
      <c r="AR517" s="6"/>
      <c r="AS517" s="6"/>
      <c r="AT517" s="6"/>
      <c r="AU517" s="6"/>
      <c r="AV517" s="6"/>
      <c r="AW517" s="6"/>
      <c r="AX517" s="6"/>
      <c r="AY517" s="6"/>
      <c r="AZ517" s="6"/>
      <c r="BA517" s="6"/>
      <c r="BB517" s="6"/>
      <c r="BC517" s="6"/>
      <c r="BD517" s="6"/>
      <c r="BE517" s="6"/>
      <c r="BF517" s="6"/>
      <c r="BG517" s="6"/>
      <c r="BH517" s="6"/>
      <c r="BI517" s="6"/>
      <c r="BJ517" s="6"/>
      <c r="BK517" s="7"/>
      <c r="BL517" s="48"/>
      <c r="BM517" s="48"/>
      <c r="BN517" s="48"/>
    </row>
    <row r="518" spans="4:66"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  <c r="AA518" s="6"/>
      <c r="AB518" s="6"/>
      <c r="AC518" s="6"/>
      <c r="AD518" s="7"/>
      <c r="AE518" s="48"/>
      <c r="AF518" s="48"/>
      <c r="AG518" s="48"/>
      <c r="AK518" s="6"/>
      <c r="AL518" s="6"/>
      <c r="AM518" s="6"/>
      <c r="AN518" s="6"/>
      <c r="AO518" s="6"/>
      <c r="AP518" s="6"/>
      <c r="AQ518" s="6"/>
      <c r="AR518" s="6"/>
      <c r="AS518" s="6"/>
      <c r="AT518" s="6"/>
      <c r="AU518" s="6"/>
      <c r="AV518" s="6"/>
      <c r="AW518" s="6"/>
      <c r="AX518" s="6"/>
      <c r="AY518" s="6"/>
      <c r="AZ518" s="6"/>
      <c r="BA518" s="6"/>
      <c r="BB518" s="6"/>
      <c r="BC518" s="6"/>
      <c r="BD518" s="6"/>
      <c r="BE518" s="6"/>
      <c r="BF518" s="6"/>
      <c r="BG518" s="6"/>
      <c r="BH518" s="6"/>
      <c r="BI518" s="6"/>
      <c r="BJ518" s="6"/>
      <c r="BK518" s="7"/>
      <c r="BL518" s="48"/>
      <c r="BM518" s="48"/>
      <c r="BN518" s="48"/>
    </row>
    <row r="519" spans="4:66"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  <c r="AA519" s="6"/>
      <c r="AB519" s="6"/>
      <c r="AC519" s="6"/>
      <c r="AD519" s="7"/>
      <c r="AE519" s="48"/>
      <c r="AF519" s="48"/>
      <c r="AG519" s="48"/>
      <c r="AK519" s="6"/>
      <c r="AL519" s="6"/>
      <c r="AM519" s="6"/>
      <c r="AN519" s="6"/>
      <c r="AO519" s="6"/>
      <c r="AP519" s="6"/>
      <c r="AQ519" s="6"/>
      <c r="AR519" s="6"/>
      <c r="AS519" s="6"/>
      <c r="AT519" s="6"/>
      <c r="AU519" s="6"/>
      <c r="AV519" s="6"/>
      <c r="AW519" s="6"/>
      <c r="AX519" s="6"/>
      <c r="AY519" s="6"/>
      <c r="AZ519" s="6"/>
      <c r="BA519" s="6"/>
      <c r="BB519" s="6"/>
      <c r="BC519" s="6"/>
      <c r="BD519" s="6"/>
      <c r="BE519" s="6"/>
      <c r="BF519" s="6"/>
      <c r="BG519" s="6"/>
      <c r="BH519" s="6"/>
      <c r="BI519" s="6"/>
      <c r="BJ519" s="6"/>
      <c r="BK519" s="7"/>
      <c r="BL519" s="48"/>
      <c r="BM519" s="48"/>
      <c r="BN519" s="48"/>
    </row>
    <row r="520" spans="4:66"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  <c r="AA520" s="6"/>
      <c r="AB520" s="6"/>
      <c r="AC520" s="6"/>
      <c r="AD520" s="7"/>
      <c r="AE520" s="48"/>
      <c r="AF520" s="48"/>
      <c r="AG520" s="48"/>
      <c r="AK520" s="6"/>
      <c r="AL520" s="6"/>
      <c r="AM520" s="6"/>
      <c r="AN520" s="6"/>
      <c r="AO520" s="6"/>
      <c r="AP520" s="6"/>
      <c r="AQ520" s="6"/>
      <c r="AR520" s="6"/>
      <c r="AS520" s="6"/>
      <c r="AT520" s="6"/>
      <c r="AU520" s="6"/>
      <c r="AV520" s="6"/>
      <c r="AW520" s="6"/>
      <c r="AX520" s="6"/>
      <c r="AY520" s="6"/>
      <c r="AZ520" s="6"/>
      <c r="BA520" s="6"/>
      <c r="BB520" s="6"/>
      <c r="BC520" s="6"/>
      <c r="BD520" s="6"/>
      <c r="BE520" s="6"/>
      <c r="BF520" s="6"/>
      <c r="BG520" s="6"/>
      <c r="BH520" s="6"/>
      <c r="BI520" s="6"/>
      <c r="BJ520" s="6"/>
      <c r="BK520" s="7"/>
      <c r="BL520" s="48"/>
      <c r="BM520" s="48"/>
      <c r="BN520" s="48"/>
    </row>
    <row r="521" spans="4:66"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  <c r="AA521" s="6"/>
      <c r="AB521" s="6"/>
      <c r="AC521" s="6"/>
      <c r="AD521" s="7"/>
      <c r="AE521" s="48"/>
      <c r="AF521" s="48"/>
      <c r="AG521" s="48"/>
      <c r="AK521" s="6"/>
      <c r="AL521" s="6"/>
      <c r="AM521" s="6"/>
      <c r="AN521" s="6"/>
      <c r="AO521" s="6"/>
      <c r="AP521" s="6"/>
      <c r="AQ521" s="6"/>
      <c r="AR521" s="6"/>
      <c r="AS521" s="6"/>
      <c r="AT521" s="6"/>
      <c r="AU521" s="6"/>
      <c r="AV521" s="6"/>
      <c r="AW521" s="6"/>
      <c r="AX521" s="6"/>
      <c r="AY521" s="6"/>
      <c r="AZ521" s="6"/>
      <c r="BA521" s="6"/>
      <c r="BB521" s="6"/>
      <c r="BC521" s="6"/>
      <c r="BD521" s="6"/>
      <c r="BE521" s="6"/>
      <c r="BF521" s="6"/>
      <c r="BG521" s="6"/>
      <c r="BH521" s="6"/>
      <c r="BI521" s="6"/>
      <c r="BJ521" s="6"/>
      <c r="BK521" s="7"/>
      <c r="BL521" s="48"/>
      <c r="BM521" s="48"/>
      <c r="BN521" s="48"/>
    </row>
    <row r="522" spans="4:66"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  <c r="AA522" s="6"/>
      <c r="AB522" s="6"/>
      <c r="AC522" s="6"/>
      <c r="AD522" s="7"/>
      <c r="AE522" s="48"/>
      <c r="AF522" s="48"/>
      <c r="AG522" s="48"/>
      <c r="AK522" s="6"/>
      <c r="AL522" s="6"/>
      <c r="AM522" s="6"/>
      <c r="AN522" s="6"/>
      <c r="AO522" s="6"/>
      <c r="AP522" s="6"/>
      <c r="AQ522" s="6"/>
      <c r="AR522" s="6"/>
      <c r="AS522" s="6"/>
      <c r="AT522" s="6"/>
      <c r="AU522" s="6"/>
      <c r="AV522" s="6"/>
      <c r="AW522" s="6"/>
      <c r="AX522" s="6"/>
      <c r="AY522" s="6"/>
      <c r="AZ522" s="6"/>
      <c r="BA522" s="6"/>
      <c r="BB522" s="6"/>
      <c r="BC522" s="6"/>
      <c r="BD522" s="6"/>
      <c r="BE522" s="6"/>
      <c r="BF522" s="6"/>
      <c r="BG522" s="6"/>
      <c r="BH522" s="6"/>
      <c r="BI522" s="6"/>
      <c r="BJ522" s="6"/>
      <c r="BK522" s="7"/>
      <c r="BL522" s="48"/>
      <c r="BM522" s="48"/>
      <c r="BN522" s="48"/>
    </row>
    <row r="523" spans="4:66"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  <c r="AA523" s="6"/>
      <c r="AB523" s="6"/>
      <c r="AC523" s="6"/>
      <c r="AD523" s="7"/>
      <c r="AE523" s="48"/>
      <c r="AF523" s="48"/>
      <c r="AG523" s="48"/>
      <c r="AK523" s="6"/>
      <c r="AL523" s="6"/>
      <c r="AM523" s="6"/>
      <c r="AN523" s="6"/>
      <c r="AO523" s="6"/>
      <c r="AP523" s="6"/>
      <c r="AQ523" s="6"/>
      <c r="AR523" s="6"/>
      <c r="AS523" s="6"/>
      <c r="AT523" s="6"/>
      <c r="AU523" s="6"/>
      <c r="AV523" s="6"/>
      <c r="AW523" s="6"/>
      <c r="AX523" s="6"/>
      <c r="AY523" s="6"/>
      <c r="AZ523" s="6"/>
      <c r="BA523" s="6"/>
      <c r="BB523" s="6"/>
      <c r="BC523" s="6"/>
      <c r="BD523" s="6"/>
      <c r="BE523" s="6"/>
      <c r="BF523" s="6"/>
      <c r="BG523" s="6"/>
      <c r="BH523" s="6"/>
      <c r="BI523" s="6"/>
      <c r="BJ523" s="6"/>
      <c r="BK523" s="7"/>
      <c r="BL523" s="48"/>
      <c r="BM523" s="48"/>
      <c r="BN523" s="48"/>
    </row>
    <row r="524" spans="4:66"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  <c r="AA524" s="6"/>
      <c r="AB524" s="6"/>
      <c r="AC524" s="6"/>
      <c r="AD524" s="7"/>
      <c r="AE524" s="48"/>
      <c r="AF524" s="48"/>
      <c r="AG524" s="48"/>
      <c r="AK524" s="6"/>
      <c r="AL524" s="6"/>
      <c r="AM524" s="6"/>
      <c r="AN524" s="6"/>
      <c r="AO524" s="6"/>
      <c r="AP524" s="6"/>
      <c r="AQ524" s="6"/>
      <c r="AR524" s="6"/>
      <c r="AS524" s="6"/>
      <c r="AT524" s="6"/>
      <c r="AU524" s="6"/>
      <c r="AV524" s="6"/>
      <c r="AW524" s="6"/>
      <c r="AX524" s="6"/>
      <c r="AY524" s="6"/>
      <c r="AZ524" s="6"/>
      <c r="BA524" s="6"/>
      <c r="BB524" s="6"/>
      <c r="BC524" s="6"/>
      <c r="BD524" s="6"/>
      <c r="BE524" s="6"/>
      <c r="BF524" s="6"/>
      <c r="BG524" s="6"/>
      <c r="BH524" s="6"/>
      <c r="BI524" s="6"/>
      <c r="BJ524" s="6"/>
      <c r="BK524" s="7"/>
      <c r="BL524" s="48"/>
      <c r="BM524" s="48"/>
      <c r="BN524" s="48"/>
    </row>
    <row r="525" spans="4:66"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  <c r="AA525" s="6"/>
      <c r="AB525" s="6"/>
      <c r="AC525" s="6"/>
      <c r="AD525" s="7"/>
      <c r="AE525" s="48"/>
      <c r="AF525" s="48"/>
      <c r="AG525" s="48"/>
      <c r="AK525" s="6"/>
      <c r="AL525" s="6"/>
      <c r="AM525" s="6"/>
      <c r="AN525" s="6"/>
      <c r="AO525" s="6"/>
      <c r="AP525" s="6"/>
      <c r="AQ525" s="6"/>
      <c r="AR525" s="6"/>
      <c r="AS525" s="6"/>
      <c r="AT525" s="6"/>
      <c r="AU525" s="6"/>
      <c r="AV525" s="6"/>
      <c r="AW525" s="6"/>
      <c r="AX525" s="6"/>
      <c r="AY525" s="6"/>
      <c r="AZ525" s="6"/>
      <c r="BA525" s="6"/>
      <c r="BB525" s="6"/>
      <c r="BC525" s="6"/>
      <c r="BD525" s="6"/>
      <c r="BE525" s="6"/>
      <c r="BF525" s="6"/>
      <c r="BG525" s="6"/>
      <c r="BH525" s="6"/>
      <c r="BI525" s="6"/>
      <c r="BJ525" s="6"/>
      <c r="BK525" s="7"/>
      <c r="BL525" s="48"/>
      <c r="BM525" s="48"/>
      <c r="BN525" s="48"/>
    </row>
    <row r="526" spans="4:66"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  <c r="AA526" s="6"/>
      <c r="AB526" s="6"/>
      <c r="AC526" s="6"/>
      <c r="AD526" s="7"/>
      <c r="AE526" s="48"/>
      <c r="AF526" s="48"/>
      <c r="AG526" s="48"/>
      <c r="AK526" s="6"/>
      <c r="AL526" s="6"/>
      <c r="AM526" s="6"/>
      <c r="AN526" s="6"/>
      <c r="AO526" s="6"/>
      <c r="AP526" s="6"/>
      <c r="AQ526" s="6"/>
      <c r="AR526" s="6"/>
      <c r="AS526" s="6"/>
      <c r="AT526" s="6"/>
      <c r="AU526" s="6"/>
      <c r="AV526" s="6"/>
      <c r="AW526" s="6"/>
      <c r="AX526" s="6"/>
      <c r="AY526" s="6"/>
      <c r="AZ526" s="6"/>
      <c r="BA526" s="6"/>
      <c r="BB526" s="6"/>
      <c r="BC526" s="6"/>
      <c r="BD526" s="6"/>
      <c r="BE526" s="6"/>
      <c r="BF526" s="6"/>
      <c r="BG526" s="6"/>
      <c r="BH526" s="6"/>
      <c r="BI526" s="6"/>
      <c r="BJ526" s="6"/>
      <c r="BK526" s="7"/>
      <c r="BL526" s="48"/>
      <c r="BM526" s="48"/>
      <c r="BN526" s="48"/>
    </row>
    <row r="527" spans="4:66"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  <c r="AA527" s="6"/>
      <c r="AB527" s="6"/>
      <c r="AC527" s="6"/>
      <c r="AD527" s="7"/>
      <c r="AE527" s="48"/>
      <c r="AF527" s="48"/>
      <c r="AG527" s="48"/>
      <c r="AK527" s="6"/>
      <c r="AL527" s="6"/>
      <c r="AM527" s="6"/>
      <c r="AN527" s="6"/>
      <c r="AO527" s="6"/>
      <c r="AP527" s="6"/>
      <c r="AQ527" s="6"/>
      <c r="AR527" s="6"/>
      <c r="AS527" s="6"/>
      <c r="AT527" s="6"/>
      <c r="AU527" s="6"/>
      <c r="AV527" s="6"/>
      <c r="AW527" s="6"/>
      <c r="AX527" s="6"/>
      <c r="AY527" s="6"/>
      <c r="AZ527" s="6"/>
      <c r="BA527" s="6"/>
      <c r="BB527" s="6"/>
      <c r="BC527" s="6"/>
      <c r="BD527" s="6"/>
      <c r="BE527" s="6"/>
      <c r="BF527" s="6"/>
      <c r="BG527" s="6"/>
      <c r="BH527" s="6"/>
      <c r="BI527" s="6"/>
      <c r="BJ527" s="6"/>
      <c r="BK527" s="7"/>
      <c r="BL527" s="48"/>
      <c r="BM527" s="48"/>
      <c r="BN527" s="48"/>
    </row>
    <row r="528" spans="4:66"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  <c r="AA528" s="6"/>
      <c r="AB528" s="6"/>
      <c r="AC528" s="6"/>
      <c r="AD528" s="7"/>
      <c r="AE528" s="48"/>
      <c r="AF528" s="48"/>
      <c r="AG528" s="48"/>
      <c r="AK528" s="6"/>
      <c r="AL528" s="6"/>
      <c r="AM528" s="6"/>
      <c r="AN528" s="6"/>
      <c r="AO528" s="6"/>
      <c r="AP528" s="6"/>
      <c r="AQ528" s="6"/>
      <c r="AR528" s="6"/>
      <c r="AS528" s="6"/>
      <c r="AT528" s="6"/>
      <c r="AU528" s="6"/>
      <c r="AV528" s="6"/>
      <c r="AW528" s="6"/>
      <c r="AX528" s="6"/>
      <c r="AY528" s="6"/>
      <c r="AZ528" s="6"/>
      <c r="BA528" s="6"/>
      <c r="BB528" s="6"/>
      <c r="BC528" s="6"/>
      <c r="BD528" s="6"/>
      <c r="BE528" s="6"/>
      <c r="BF528" s="6"/>
      <c r="BG528" s="6"/>
      <c r="BH528" s="6"/>
      <c r="BI528" s="6"/>
      <c r="BJ528" s="6"/>
      <c r="BK528" s="7"/>
      <c r="BL528" s="48"/>
      <c r="BM528" s="48"/>
      <c r="BN528" s="48"/>
    </row>
    <row r="529" spans="4:66"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  <c r="AA529" s="6"/>
      <c r="AB529" s="6"/>
      <c r="AC529" s="6"/>
      <c r="AD529" s="7"/>
      <c r="AE529" s="48"/>
      <c r="AF529" s="48"/>
      <c r="AG529" s="48"/>
      <c r="AK529" s="6"/>
      <c r="AL529" s="6"/>
      <c r="AM529" s="6"/>
      <c r="AN529" s="6"/>
      <c r="AO529" s="6"/>
      <c r="AP529" s="6"/>
      <c r="AQ529" s="6"/>
      <c r="AR529" s="6"/>
      <c r="AS529" s="6"/>
      <c r="AT529" s="6"/>
      <c r="AU529" s="6"/>
      <c r="AV529" s="6"/>
      <c r="AW529" s="6"/>
      <c r="AX529" s="6"/>
      <c r="AY529" s="6"/>
      <c r="AZ529" s="6"/>
      <c r="BA529" s="6"/>
      <c r="BB529" s="6"/>
      <c r="BC529" s="6"/>
      <c r="BD529" s="6"/>
      <c r="BE529" s="6"/>
      <c r="BF529" s="6"/>
      <c r="BG529" s="6"/>
      <c r="BH529" s="6"/>
      <c r="BI529" s="6"/>
      <c r="BJ529" s="6"/>
      <c r="BK529" s="7"/>
      <c r="BL529" s="48"/>
      <c r="BM529" s="48"/>
      <c r="BN529" s="48"/>
    </row>
    <row r="530" spans="4:66"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  <c r="AA530" s="6"/>
      <c r="AB530" s="6"/>
      <c r="AC530" s="6"/>
      <c r="AD530" s="7"/>
      <c r="AE530" s="48"/>
      <c r="AF530" s="48"/>
      <c r="AG530" s="48"/>
      <c r="AK530" s="6"/>
      <c r="AL530" s="6"/>
      <c r="AM530" s="6"/>
      <c r="AN530" s="6"/>
      <c r="AO530" s="6"/>
      <c r="AP530" s="6"/>
      <c r="AQ530" s="6"/>
      <c r="AR530" s="6"/>
      <c r="AS530" s="6"/>
      <c r="AT530" s="6"/>
      <c r="AU530" s="6"/>
      <c r="AV530" s="6"/>
      <c r="AW530" s="6"/>
      <c r="AX530" s="6"/>
      <c r="AY530" s="6"/>
      <c r="AZ530" s="6"/>
      <c r="BA530" s="6"/>
      <c r="BB530" s="6"/>
      <c r="BC530" s="6"/>
      <c r="BD530" s="6"/>
      <c r="BE530" s="6"/>
      <c r="BF530" s="6"/>
      <c r="BG530" s="6"/>
      <c r="BH530" s="6"/>
      <c r="BI530" s="6"/>
      <c r="BJ530" s="6"/>
      <c r="BK530" s="7"/>
      <c r="BL530" s="48"/>
      <c r="BM530" s="48"/>
      <c r="BN530" s="48"/>
    </row>
    <row r="531" spans="4:66"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  <c r="AA531" s="6"/>
      <c r="AB531" s="6"/>
      <c r="AC531" s="6"/>
      <c r="AD531" s="7"/>
      <c r="AE531" s="48"/>
      <c r="AF531" s="48"/>
      <c r="AG531" s="48"/>
      <c r="AK531" s="6"/>
      <c r="AL531" s="6"/>
      <c r="AM531" s="6"/>
      <c r="AN531" s="6"/>
      <c r="AO531" s="6"/>
      <c r="AP531" s="6"/>
      <c r="AQ531" s="6"/>
      <c r="AR531" s="6"/>
      <c r="AS531" s="6"/>
      <c r="AT531" s="6"/>
      <c r="AU531" s="6"/>
      <c r="AV531" s="6"/>
      <c r="AW531" s="6"/>
      <c r="AX531" s="6"/>
      <c r="AY531" s="6"/>
      <c r="AZ531" s="6"/>
      <c r="BA531" s="6"/>
      <c r="BB531" s="6"/>
      <c r="BC531" s="6"/>
      <c r="BD531" s="6"/>
      <c r="BE531" s="6"/>
      <c r="BF531" s="6"/>
      <c r="BG531" s="6"/>
      <c r="BH531" s="6"/>
      <c r="BI531" s="6"/>
      <c r="BJ531" s="6"/>
      <c r="BK531" s="7"/>
      <c r="BL531" s="48"/>
      <c r="BM531" s="48"/>
      <c r="BN531" s="48"/>
    </row>
    <row r="532" spans="4:66"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  <c r="AA532" s="6"/>
      <c r="AB532" s="6"/>
      <c r="AC532" s="6"/>
      <c r="AD532" s="7"/>
      <c r="AE532" s="48"/>
      <c r="AF532" s="48"/>
      <c r="AG532" s="48"/>
      <c r="AK532" s="6"/>
      <c r="AL532" s="6"/>
      <c r="AM532" s="6"/>
      <c r="AN532" s="6"/>
      <c r="AO532" s="6"/>
      <c r="AP532" s="6"/>
      <c r="AQ532" s="6"/>
      <c r="AR532" s="6"/>
      <c r="AS532" s="6"/>
      <c r="AT532" s="6"/>
      <c r="AU532" s="6"/>
      <c r="AV532" s="6"/>
      <c r="AW532" s="6"/>
      <c r="AX532" s="6"/>
      <c r="AY532" s="6"/>
      <c r="AZ532" s="6"/>
      <c r="BA532" s="6"/>
      <c r="BB532" s="6"/>
      <c r="BC532" s="6"/>
      <c r="BD532" s="6"/>
      <c r="BE532" s="6"/>
      <c r="BF532" s="6"/>
      <c r="BG532" s="6"/>
      <c r="BH532" s="6"/>
      <c r="BI532" s="6"/>
      <c r="BJ532" s="6"/>
      <c r="BK532" s="7"/>
      <c r="BL532" s="48"/>
      <c r="BM532" s="48"/>
      <c r="BN532" s="48"/>
    </row>
    <row r="533" spans="4:66"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  <c r="AA533" s="6"/>
      <c r="AB533" s="6"/>
      <c r="AC533" s="6"/>
      <c r="AD533" s="7"/>
      <c r="AE533" s="48"/>
      <c r="AF533" s="48"/>
      <c r="AG533" s="48"/>
      <c r="AK533" s="6"/>
      <c r="AL533" s="6"/>
      <c r="AM533" s="6"/>
      <c r="AN533" s="6"/>
      <c r="AO533" s="6"/>
      <c r="AP533" s="6"/>
      <c r="AQ533" s="6"/>
      <c r="AR533" s="6"/>
      <c r="AS533" s="6"/>
      <c r="AT533" s="6"/>
      <c r="AU533" s="6"/>
      <c r="AV533" s="6"/>
      <c r="AW533" s="6"/>
      <c r="AX533" s="6"/>
      <c r="AY533" s="6"/>
      <c r="AZ533" s="6"/>
      <c r="BA533" s="6"/>
      <c r="BB533" s="6"/>
      <c r="BC533" s="6"/>
      <c r="BD533" s="6"/>
      <c r="BE533" s="6"/>
      <c r="BF533" s="6"/>
      <c r="BG533" s="6"/>
      <c r="BH533" s="6"/>
      <c r="BI533" s="6"/>
      <c r="BJ533" s="6"/>
      <c r="BK533" s="7"/>
      <c r="BL533" s="48"/>
      <c r="BM533" s="48"/>
      <c r="BN533" s="48"/>
    </row>
    <row r="534" spans="4:66"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  <c r="AA534" s="6"/>
      <c r="AB534" s="6"/>
      <c r="AC534" s="6"/>
      <c r="AD534" s="7"/>
      <c r="AE534" s="48"/>
      <c r="AF534" s="48"/>
      <c r="AG534" s="48"/>
      <c r="AK534" s="6"/>
      <c r="AL534" s="6"/>
      <c r="AM534" s="6"/>
      <c r="AN534" s="6"/>
      <c r="AO534" s="6"/>
      <c r="AP534" s="6"/>
      <c r="AQ534" s="6"/>
      <c r="AR534" s="6"/>
      <c r="AS534" s="6"/>
      <c r="AT534" s="6"/>
      <c r="AU534" s="6"/>
      <c r="AV534" s="6"/>
      <c r="AW534" s="6"/>
      <c r="AX534" s="6"/>
      <c r="AY534" s="6"/>
      <c r="AZ534" s="6"/>
      <c r="BA534" s="6"/>
      <c r="BB534" s="6"/>
      <c r="BC534" s="6"/>
      <c r="BD534" s="6"/>
      <c r="BE534" s="6"/>
      <c r="BF534" s="6"/>
      <c r="BG534" s="6"/>
      <c r="BH534" s="6"/>
      <c r="BI534" s="6"/>
      <c r="BJ534" s="6"/>
      <c r="BK534" s="7"/>
      <c r="BL534" s="48"/>
      <c r="BM534" s="48"/>
      <c r="BN534" s="48"/>
    </row>
    <row r="535" spans="4:66"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  <c r="AA535" s="6"/>
      <c r="AB535" s="6"/>
      <c r="AC535" s="6"/>
      <c r="AD535" s="7"/>
      <c r="AE535" s="48"/>
      <c r="AF535" s="48"/>
      <c r="AG535" s="48"/>
      <c r="AK535" s="6"/>
      <c r="AL535" s="6"/>
      <c r="AM535" s="6"/>
      <c r="AN535" s="6"/>
      <c r="AO535" s="6"/>
      <c r="AP535" s="6"/>
      <c r="AQ535" s="6"/>
      <c r="AR535" s="6"/>
      <c r="AS535" s="6"/>
      <c r="AT535" s="6"/>
      <c r="AU535" s="6"/>
      <c r="AV535" s="6"/>
      <c r="AW535" s="6"/>
      <c r="AX535" s="6"/>
      <c r="AY535" s="6"/>
      <c r="AZ535" s="6"/>
      <c r="BA535" s="6"/>
      <c r="BB535" s="6"/>
      <c r="BC535" s="6"/>
      <c r="BD535" s="6"/>
      <c r="BE535" s="6"/>
      <c r="BF535" s="6"/>
      <c r="BG535" s="6"/>
      <c r="BH535" s="6"/>
      <c r="BI535" s="6"/>
      <c r="BJ535" s="6"/>
      <c r="BK535" s="7"/>
      <c r="BL535" s="48"/>
      <c r="BM535" s="48"/>
      <c r="BN535" s="48"/>
    </row>
    <row r="536" spans="4:66"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  <c r="AA536" s="6"/>
      <c r="AB536" s="6"/>
      <c r="AC536" s="6"/>
      <c r="AD536" s="7"/>
      <c r="AE536" s="48"/>
      <c r="AF536" s="48"/>
      <c r="AG536" s="48"/>
      <c r="AK536" s="6"/>
      <c r="AL536" s="6"/>
      <c r="AM536" s="6"/>
      <c r="AN536" s="6"/>
      <c r="AO536" s="6"/>
      <c r="AP536" s="6"/>
      <c r="AQ536" s="6"/>
      <c r="AR536" s="6"/>
      <c r="AS536" s="6"/>
      <c r="AT536" s="6"/>
      <c r="AU536" s="6"/>
      <c r="AV536" s="6"/>
      <c r="AW536" s="6"/>
      <c r="AX536" s="6"/>
      <c r="AY536" s="6"/>
      <c r="AZ536" s="6"/>
      <c r="BA536" s="6"/>
      <c r="BB536" s="6"/>
      <c r="BC536" s="6"/>
      <c r="BD536" s="6"/>
      <c r="BE536" s="6"/>
      <c r="BF536" s="6"/>
      <c r="BG536" s="6"/>
      <c r="BH536" s="6"/>
      <c r="BI536" s="6"/>
      <c r="BJ536" s="6"/>
      <c r="BK536" s="7"/>
      <c r="BL536" s="48"/>
      <c r="BM536" s="48"/>
      <c r="BN536" s="48"/>
    </row>
    <row r="537" spans="4:66"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  <c r="AA537" s="6"/>
      <c r="AB537" s="6"/>
      <c r="AC537" s="6"/>
      <c r="AD537" s="7"/>
      <c r="AE537" s="48"/>
      <c r="AF537" s="48"/>
      <c r="AG537" s="48"/>
      <c r="AK537" s="6"/>
      <c r="AL537" s="6"/>
      <c r="AM537" s="6"/>
      <c r="AN537" s="6"/>
      <c r="AO537" s="6"/>
      <c r="AP537" s="6"/>
      <c r="AQ537" s="6"/>
      <c r="AR537" s="6"/>
      <c r="AS537" s="6"/>
      <c r="AT537" s="6"/>
      <c r="AU537" s="6"/>
      <c r="AV537" s="6"/>
      <c r="AW537" s="6"/>
      <c r="AX537" s="6"/>
      <c r="AY537" s="6"/>
      <c r="AZ537" s="6"/>
      <c r="BA537" s="6"/>
      <c r="BB537" s="6"/>
      <c r="BC537" s="6"/>
      <c r="BD537" s="6"/>
      <c r="BE537" s="6"/>
      <c r="BF537" s="6"/>
      <c r="BG537" s="6"/>
      <c r="BH537" s="6"/>
      <c r="BI537" s="6"/>
      <c r="BJ537" s="6"/>
      <c r="BK537" s="7"/>
      <c r="BL537" s="48"/>
      <c r="BM537" s="48"/>
      <c r="BN537" s="48"/>
    </row>
    <row r="538" spans="4:66"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  <c r="AA538" s="6"/>
      <c r="AB538" s="6"/>
      <c r="AC538" s="6"/>
      <c r="AD538" s="7"/>
      <c r="AE538" s="48"/>
      <c r="AF538" s="48"/>
      <c r="AG538" s="48"/>
      <c r="AK538" s="6"/>
      <c r="AL538" s="6"/>
      <c r="AM538" s="6"/>
      <c r="AN538" s="6"/>
      <c r="AO538" s="6"/>
      <c r="AP538" s="6"/>
      <c r="AQ538" s="6"/>
      <c r="AR538" s="6"/>
      <c r="AS538" s="6"/>
      <c r="AT538" s="6"/>
      <c r="AU538" s="6"/>
      <c r="AV538" s="6"/>
      <c r="AW538" s="6"/>
      <c r="AX538" s="6"/>
      <c r="AY538" s="6"/>
      <c r="AZ538" s="6"/>
      <c r="BA538" s="6"/>
      <c r="BB538" s="6"/>
      <c r="BC538" s="6"/>
      <c r="BD538" s="6"/>
      <c r="BE538" s="6"/>
      <c r="BF538" s="6"/>
      <c r="BG538" s="6"/>
      <c r="BH538" s="6"/>
      <c r="BI538" s="6"/>
      <c r="BJ538" s="6"/>
      <c r="BK538" s="7"/>
      <c r="BL538" s="48"/>
      <c r="BM538" s="48"/>
      <c r="BN538" s="48"/>
    </row>
    <row r="539" spans="4:66"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  <c r="AA539" s="6"/>
      <c r="AB539" s="6"/>
      <c r="AC539" s="6"/>
      <c r="AD539" s="7"/>
      <c r="AE539" s="48"/>
      <c r="AF539" s="48"/>
      <c r="AG539" s="48"/>
      <c r="AK539" s="6"/>
      <c r="AL539" s="6"/>
      <c r="AM539" s="6"/>
      <c r="AN539" s="6"/>
      <c r="AO539" s="6"/>
      <c r="AP539" s="6"/>
      <c r="AQ539" s="6"/>
      <c r="AR539" s="6"/>
      <c r="AS539" s="6"/>
      <c r="AT539" s="6"/>
      <c r="AU539" s="6"/>
      <c r="AV539" s="6"/>
      <c r="AW539" s="6"/>
      <c r="AX539" s="6"/>
      <c r="AY539" s="6"/>
      <c r="AZ539" s="6"/>
      <c r="BA539" s="6"/>
      <c r="BB539" s="6"/>
      <c r="BC539" s="6"/>
      <c r="BD539" s="6"/>
      <c r="BE539" s="6"/>
      <c r="BF539" s="6"/>
      <c r="BG539" s="6"/>
      <c r="BH539" s="6"/>
      <c r="BI539" s="6"/>
      <c r="BJ539" s="6"/>
      <c r="BK539" s="7"/>
      <c r="BL539" s="48"/>
      <c r="BM539" s="48"/>
      <c r="BN539" s="48"/>
    </row>
    <row r="540" spans="4:66"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  <c r="AA540" s="6"/>
      <c r="AB540" s="6"/>
      <c r="AC540" s="6"/>
      <c r="AD540" s="7"/>
      <c r="AE540" s="48"/>
      <c r="AF540" s="48"/>
      <c r="AG540" s="48"/>
      <c r="AK540" s="6"/>
      <c r="AL540" s="6"/>
      <c r="AM540" s="6"/>
      <c r="AN540" s="6"/>
      <c r="AO540" s="6"/>
      <c r="AP540" s="6"/>
      <c r="AQ540" s="6"/>
      <c r="AR540" s="6"/>
      <c r="AS540" s="6"/>
      <c r="AT540" s="6"/>
      <c r="AU540" s="6"/>
      <c r="AV540" s="6"/>
      <c r="AW540" s="6"/>
      <c r="AX540" s="6"/>
      <c r="AY540" s="6"/>
      <c r="AZ540" s="6"/>
      <c r="BA540" s="6"/>
      <c r="BB540" s="6"/>
      <c r="BC540" s="6"/>
      <c r="BD540" s="6"/>
      <c r="BE540" s="6"/>
      <c r="BF540" s="6"/>
      <c r="BG540" s="6"/>
      <c r="BH540" s="6"/>
      <c r="BI540" s="6"/>
      <c r="BJ540" s="6"/>
      <c r="BK540" s="7"/>
      <c r="BL540" s="48"/>
      <c r="BM540" s="48"/>
      <c r="BN540" s="48"/>
    </row>
    <row r="541" spans="4:66"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  <c r="AA541" s="6"/>
      <c r="AB541" s="6"/>
      <c r="AC541" s="6"/>
      <c r="AD541" s="7"/>
      <c r="AE541" s="48"/>
      <c r="AF541" s="48"/>
      <c r="AG541" s="48"/>
      <c r="AK541" s="6"/>
      <c r="AL541" s="6"/>
      <c r="AM541" s="6"/>
      <c r="AN541" s="6"/>
      <c r="AO541" s="6"/>
      <c r="AP541" s="6"/>
      <c r="AQ541" s="6"/>
      <c r="AR541" s="6"/>
      <c r="AS541" s="6"/>
      <c r="AT541" s="6"/>
      <c r="AU541" s="6"/>
      <c r="AV541" s="6"/>
      <c r="AW541" s="6"/>
      <c r="AX541" s="6"/>
      <c r="AY541" s="6"/>
      <c r="AZ541" s="6"/>
      <c r="BA541" s="6"/>
      <c r="BB541" s="6"/>
      <c r="BC541" s="6"/>
      <c r="BD541" s="6"/>
      <c r="BE541" s="6"/>
      <c r="BF541" s="6"/>
      <c r="BG541" s="6"/>
      <c r="BH541" s="6"/>
      <c r="BI541" s="6"/>
      <c r="BJ541" s="6"/>
      <c r="BK541" s="7"/>
      <c r="BL541" s="48"/>
      <c r="BM541" s="48"/>
      <c r="BN541" s="48"/>
    </row>
    <row r="542" spans="4:66"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  <c r="AA542" s="6"/>
      <c r="AB542" s="6"/>
      <c r="AC542" s="6"/>
      <c r="AD542" s="7"/>
      <c r="AE542" s="48"/>
      <c r="AF542" s="48"/>
      <c r="AG542" s="48"/>
      <c r="AK542" s="6"/>
      <c r="AL542" s="6"/>
      <c r="AM542" s="6"/>
      <c r="AN542" s="6"/>
      <c r="AO542" s="6"/>
      <c r="AP542" s="6"/>
      <c r="AQ542" s="6"/>
      <c r="AR542" s="6"/>
      <c r="AS542" s="6"/>
      <c r="AT542" s="6"/>
      <c r="AU542" s="6"/>
      <c r="AV542" s="6"/>
      <c r="AW542" s="6"/>
      <c r="AX542" s="6"/>
      <c r="AY542" s="6"/>
      <c r="AZ542" s="6"/>
      <c r="BA542" s="6"/>
      <c r="BB542" s="6"/>
      <c r="BC542" s="6"/>
      <c r="BD542" s="6"/>
      <c r="BE542" s="6"/>
      <c r="BF542" s="6"/>
      <c r="BG542" s="6"/>
      <c r="BH542" s="6"/>
      <c r="BI542" s="6"/>
      <c r="BJ542" s="6"/>
      <c r="BK542" s="7"/>
      <c r="BL542" s="48"/>
      <c r="BM542" s="48"/>
      <c r="BN542" s="48"/>
    </row>
    <row r="543" spans="4:66"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  <c r="AA543" s="6"/>
      <c r="AB543" s="6"/>
      <c r="AC543" s="6"/>
      <c r="AD543" s="7"/>
      <c r="AE543" s="48"/>
      <c r="AF543" s="48"/>
      <c r="AG543" s="48"/>
      <c r="AK543" s="6"/>
      <c r="AL543" s="6"/>
      <c r="AM543" s="6"/>
      <c r="AN543" s="6"/>
      <c r="AO543" s="6"/>
      <c r="AP543" s="6"/>
      <c r="AQ543" s="6"/>
      <c r="AR543" s="6"/>
      <c r="AS543" s="6"/>
      <c r="AT543" s="6"/>
      <c r="AU543" s="6"/>
      <c r="AV543" s="6"/>
      <c r="AW543" s="6"/>
      <c r="AX543" s="6"/>
      <c r="AY543" s="6"/>
      <c r="AZ543" s="6"/>
      <c r="BA543" s="6"/>
      <c r="BB543" s="6"/>
      <c r="BC543" s="6"/>
      <c r="BD543" s="6"/>
      <c r="BE543" s="6"/>
      <c r="BF543" s="6"/>
      <c r="BG543" s="6"/>
      <c r="BH543" s="6"/>
      <c r="BI543" s="6"/>
      <c r="BJ543" s="6"/>
      <c r="BK543" s="7"/>
      <c r="BL543" s="48"/>
      <c r="BM543" s="48"/>
      <c r="BN543" s="48"/>
    </row>
    <row r="544" spans="4:66"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  <c r="AA544" s="6"/>
      <c r="AB544" s="6"/>
      <c r="AC544" s="6"/>
      <c r="AD544" s="7"/>
      <c r="AE544" s="48"/>
      <c r="AF544" s="48"/>
      <c r="AG544" s="48"/>
      <c r="AK544" s="6"/>
      <c r="AL544" s="6"/>
      <c r="AM544" s="6"/>
      <c r="AN544" s="6"/>
      <c r="AO544" s="6"/>
      <c r="AP544" s="6"/>
      <c r="AQ544" s="6"/>
      <c r="AR544" s="6"/>
      <c r="AS544" s="6"/>
      <c r="AT544" s="6"/>
      <c r="AU544" s="6"/>
      <c r="AV544" s="6"/>
      <c r="AW544" s="6"/>
      <c r="AX544" s="6"/>
      <c r="AY544" s="6"/>
      <c r="AZ544" s="6"/>
      <c r="BA544" s="6"/>
      <c r="BB544" s="6"/>
      <c r="BC544" s="6"/>
      <c r="BD544" s="6"/>
      <c r="BE544" s="6"/>
      <c r="BF544" s="6"/>
      <c r="BG544" s="6"/>
      <c r="BH544" s="6"/>
      <c r="BI544" s="6"/>
      <c r="BJ544" s="6"/>
      <c r="BK544" s="7"/>
      <c r="BL544" s="48"/>
      <c r="BM544" s="48"/>
      <c r="BN544" s="48"/>
    </row>
    <row r="545" spans="4:66"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  <c r="AA545" s="6"/>
      <c r="AB545" s="6"/>
      <c r="AC545" s="6"/>
      <c r="AD545" s="7"/>
      <c r="AE545" s="48"/>
      <c r="AF545" s="48"/>
      <c r="AG545" s="48"/>
      <c r="AK545" s="6"/>
      <c r="AL545" s="6"/>
      <c r="AM545" s="6"/>
      <c r="AN545" s="6"/>
      <c r="AO545" s="6"/>
      <c r="AP545" s="6"/>
      <c r="AQ545" s="6"/>
      <c r="AR545" s="6"/>
      <c r="AS545" s="6"/>
      <c r="AT545" s="6"/>
      <c r="AU545" s="6"/>
      <c r="AV545" s="6"/>
      <c r="AW545" s="6"/>
      <c r="AX545" s="6"/>
      <c r="AY545" s="6"/>
      <c r="AZ545" s="6"/>
      <c r="BA545" s="6"/>
      <c r="BB545" s="6"/>
      <c r="BC545" s="6"/>
      <c r="BD545" s="6"/>
      <c r="BE545" s="6"/>
      <c r="BF545" s="6"/>
      <c r="BG545" s="6"/>
      <c r="BH545" s="6"/>
      <c r="BI545" s="6"/>
      <c r="BJ545" s="6"/>
      <c r="BK545" s="7"/>
      <c r="BL545" s="48"/>
      <c r="BM545" s="48"/>
      <c r="BN545" s="48"/>
    </row>
    <row r="546" spans="4:66"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  <c r="AA546" s="6"/>
      <c r="AB546" s="6"/>
      <c r="AC546" s="6"/>
      <c r="AD546" s="7"/>
      <c r="AE546" s="48"/>
      <c r="AF546" s="48"/>
      <c r="AG546" s="48"/>
      <c r="AK546" s="6"/>
      <c r="AL546" s="6"/>
      <c r="AM546" s="6"/>
      <c r="AN546" s="6"/>
      <c r="AO546" s="6"/>
      <c r="AP546" s="6"/>
      <c r="AQ546" s="6"/>
      <c r="AR546" s="6"/>
      <c r="AS546" s="6"/>
      <c r="AT546" s="6"/>
      <c r="AU546" s="6"/>
      <c r="AV546" s="6"/>
      <c r="AW546" s="6"/>
      <c r="AX546" s="6"/>
      <c r="AY546" s="6"/>
      <c r="AZ546" s="6"/>
      <c r="BA546" s="6"/>
      <c r="BB546" s="6"/>
      <c r="BC546" s="6"/>
      <c r="BD546" s="6"/>
      <c r="BE546" s="6"/>
      <c r="BF546" s="6"/>
      <c r="BG546" s="6"/>
      <c r="BH546" s="6"/>
      <c r="BI546" s="6"/>
      <c r="BJ546" s="6"/>
      <c r="BK546" s="7"/>
      <c r="BL546" s="48"/>
      <c r="BM546" s="48"/>
      <c r="BN546" s="48"/>
    </row>
    <row r="547" spans="4:66"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  <c r="AA547" s="6"/>
      <c r="AB547" s="6"/>
      <c r="AC547" s="6"/>
      <c r="AD547" s="7"/>
      <c r="AE547" s="48"/>
      <c r="AF547" s="48"/>
      <c r="AG547" s="48"/>
      <c r="AK547" s="6"/>
      <c r="AL547" s="6"/>
      <c r="AM547" s="6"/>
      <c r="AN547" s="6"/>
      <c r="AO547" s="6"/>
      <c r="AP547" s="6"/>
      <c r="AQ547" s="6"/>
      <c r="AR547" s="6"/>
      <c r="AS547" s="6"/>
      <c r="AT547" s="6"/>
      <c r="AU547" s="6"/>
      <c r="AV547" s="6"/>
      <c r="AW547" s="6"/>
      <c r="AX547" s="6"/>
      <c r="AY547" s="6"/>
      <c r="AZ547" s="6"/>
      <c r="BA547" s="6"/>
      <c r="BB547" s="6"/>
      <c r="BC547" s="6"/>
      <c r="BD547" s="6"/>
      <c r="BE547" s="6"/>
      <c r="BF547" s="6"/>
      <c r="BG547" s="6"/>
      <c r="BH547" s="6"/>
      <c r="BI547" s="6"/>
      <c r="BJ547" s="6"/>
      <c r="BK547" s="7"/>
      <c r="BL547" s="48"/>
      <c r="BM547" s="48"/>
      <c r="BN547" s="48"/>
    </row>
    <row r="548" spans="4:66"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  <c r="AA548" s="6"/>
      <c r="AB548" s="6"/>
      <c r="AC548" s="6"/>
      <c r="AD548" s="7"/>
      <c r="AE548" s="48"/>
      <c r="AF548" s="48"/>
      <c r="AG548" s="48"/>
      <c r="AK548" s="6"/>
      <c r="AL548" s="6"/>
      <c r="AM548" s="6"/>
      <c r="AN548" s="6"/>
      <c r="AO548" s="6"/>
      <c r="AP548" s="6"/>
      <c r="AQ548" s="6"/>
      <c r="AR548" s="6"/>
      <c r="AS548" s="6"/>
      <c r="AT548" s="6"/>
      <c r="AU548" s="6"/>
      <c r="AV548" s="6"/>
      <c r="AW548" s="6"/>
      <c r="AX548" s="6"/>
      <c r="AY548" s="6"/>
      <c r="AZ548" s="6"/>
      <c r="BA548" s="6"/>
      <c r="BB548" s="6"/>
      <c r="BC548" s="6"/>
      <c r="BD548" s="6"/>
      <c r="BE548" s="6"/>
      <c r="BF548" s="6"/>
      <c r="BG548" s="6"/>
      <c r="BH548" s="6"/>
      <c r="BI548" s="6"/>
      <c r="BJ548" s="6"/>
      <c r="BK548" s="7"/>
      <c r="BL548" s="48"/>
      <c r="BM548" s="48"/>
      <c r="BN548" s="48"/>
    </row>
    <row r="549" spans="4:66"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  <c r="AA549" s="6"/>
      <c r="AB549" s="6"/>
      <c r="AC549" s="6"/>
      <c r="AD549" s="7"/>
      <c r="AE549" s="48"/>
      <c r="AF549" s="48"/>
      <c r="AG549" s="48"/>
      <c r="AK549" s="6"/>
      <c r="AL549" s="6"/>
      <c r="AM549" s="6"/>
      <c r="AN549" s="6"/>
      <c r="AO549" s="6"/>
      <c r="AP549" s="6"/>
      <c r="AQ549" s="6"/>
      <c r="AR549" s="6"/>
      <c r="AS549" s="6"/>
      <c r="AT549" s="6"/>
      <c r="AU549" s="6"/>
      <c r="AV549" s="6"/>
      <c r="AW549" s="6"/>
      <c r="AX549" s="6"/>
      <c r="AY549" s="6"/>
      <c r="AZ549" s="6"/>
      <c r="BA549" s="6"/>
      <c r="BB549" s="6"/>
      <c r="BC549" s="6"/>
      <c r="BD549" s="6"/>
      <c r="BE549" s="6"/>
      <c r="BF549" s="6"/>
      <c r="BG549" s="6"/>
      <c r="BH549" s="6"/>
      <c r="BI549" s="6"/>
      <c r="BJ549" s="6"/>
      <c r="BK549" s="7"/>
      <c r="BL549" s="48"/>
      <c r="BM549" s="48"/>
      <c r="BN549" s="48"/>
    </row>
    <row r="550" spans="4:66"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  <c r="AA550" s="6"/>
      <c r="AB550" s="6"/>
      <c r="AC550" s="6"/>
      <c r="AD550" s="7"/>
      <c r="AE550" s="48"/>
      <c r="AF550" s="48"/>
      <c r="AG550" s="48"/>
      <c r="AK550" s="6"/>
      <c r="AL550" s="6"/>
      <c r="AM550" s="6"/>
      <c r="AN550" s="6"/>
      <c r="AO550" s="6"/>
      <c r="AP550" s="6"/>
      <c r="AQ550" s="6"/>
      <c r="AR550" s="6"/>
      <c r="AS550" s="6"/>
      <c r="AT550" s="6"/>
      <c r="AU550" s="6"/>
      <c r="AV550" s="6"/>
      <c r="AW550" s="6"/>
      <c r="AX550" s="6"/>
      <c r="AY550" s="6"/>
      <c r="AZ550" s="6"/>
      <c r="BA550" s="6"/>
      <c r="BB550" s="6"/>
      <c r="BC550" s="6"/>
      <c r="BD550" s="6"/>
      <c r="BE550" s="6"/>
      <c r="BF550" s="6"/>
      <c r="BG550" s="6"/>
      <c r="BH550" s="6"/>
      <c r="BI550" s="6"/>
      <c r="BJ550" s="6"/>
      <c r="BK550" s="7"/>
      <c r="BL550" s="48"/>
      <c r="BM550" s="48"/>
      <c r="BN550" s="48"/>
    </row>
    <row r="551" spans="4:66"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  <c r="AA551" s="6"/>
      <c r="AB551" s="6"/>
      <c r="AC551" s="6"/>
      <c r="AD551" s="7"/>
      <c r="AE551" s="48"/>
      <c r="AF551" s="48"/>
      <c r="AG551" s="48"/>
      <c r="AK551" s="6"/>
      <c r="AL551" s="6"/>
      <c r="AM551" s="6"/>
      <c r="AN551" s="6"/>
      <c r="AO551" s="6"/>
      <c r="AP551" s="6"/>
      <c r="AQ551" s="6"/>
      <c r="AR551" s="6"/>
      <c r="AS551" s="6"/>
      <c r="AT551" s="6"/>
      <c r="AU551" s="6"/>
      <c r="AV551" s="6"/>
      <c r="AW551" s="6"/>
      <c r="AX551" s="6"/>
      <c r="AY551" s="6"/>
      <c r="AZ551" s="6"/>
      <c r="BA551" s="6"/>
      <c r="BB551" s="6"/>
      <c r="BC551" s="6"/>
      <c r="BD551" s="6"/>
      <c r="BE551" s="6"/>
      <c r="BF551" s="6"/>
      <c r="BG551" s="6"/>
      <c r="BH551" s="6"/>
      <c r="BI551" s="6"/>
      <c r="BJ551" s="6"/>
      <c r="BK551" s="7"/>
      <c r="BL551" s="48"/>
      <c r="BM551" s="48"/>
      <c r="BN551" s="48"/>
    </row>
    <row r="552" spans="4:66"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  <c r="AA552" s="6"/>
      <c r="AB552" s="6"/>
      <c r="AC552" s="6"/>
      <c r="AD552" s="7"/>
      <c r="AE552" s="48"/>
      <c r="AF552" s="48"/>
      <c r="AG552" s="48"/>
      <c r="AK552" s="6"/>
      <c r="AL552" s="6"/>
      <c r="AM552" s="6"/>
      <c r="AN552" s="6"/>
      <c r="AO552" s="6"/>
      <c r="AP552" s="6"/>
      <c r="AQ552" s="6"/>
      <c r="AR552" s="6"/>
      <c r="AS552" s="6"/>
      <c r="AT552" s="6"/>
      <c r="AU552" s="6"/>
      <c r="AV552" s="6"/>
      <c r="AW552" s="6"/>
      <c r="AX552" s="6"/>
      <c r="AY552" s="6"/>
      <c r="AZ552" s="6"/>
      <c r="BA552" s="6"/>
      <c r="BB552" s="6"/>
      <c r="BC552" s="6"/>
      <c r="BD552" s="6"/>
      <c r="BE552" s="6"/>
      <c r="BF552" s="6"/>
      <c r="BG552" s="6"/>
      <c r="BH552" s="6"/>
      <c r="BI552" s="6"/>
      <c r="BJ552" s="6"/>
      <c r="BK552" s="7"/>
      <c r="BL552" s="48"/>
      <c r="BM552" s="48"/>
      <c r="BN552" s="48"/>
    </row>
    <row r="553" spans="4:66"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  <c r="AA553" s="6"/>
      <c r="AB553" s="6"/>
      <c r="AC553" s="6"/>
      <c r="AD553" s="7"/>
      <c r="AE553" s="48"/>
      <c r="AF553" s="48"/>
      <c r="AG553" s="48"/>
      <c r="AK553" s="6"/>
      <c r="AL553" s="6"/>
      <c r="AM553" s="6"/>
      <c r="AN553" s="6"/>
      <c r="AO553" s="6"/>
      <c r="AP553" s="6"/>
      <c r="AQ553" s="6"/>
      <c r="AR553" s="6"/>
      <c r="AS553" s="6"/>
      <c r="AT553" s="6"/>
      <c r="AU553" s="6"/>
      <c r="AV553" s="6"/>
      <c r="AW553" s="6"/>
      <c r="AX553" s="6"/>
      <c r="AY553" s="6"/>
      <c r="AZ553" s="6"/>
      <c r="BA553" s="6"/>
      <c r="BB553" s="6"/>
      <c r="BC553" s="6"/>
      <c r="BD553" s="6"/>
      <c r="BE553" s="6"/>
      <c r="BF553" s="6"/>
      <c r="BG553" s="6"/>
      <c r="BH553" s="6"/>
      <c r="BI553" s="6"/>
      <c r="BJ553" s="6"/>
      <c r="BK553" s="7"/>
      <c r="BL553" s="48"/>
      <c r="BM553" s="48"/>
      <c r="BN553" s="48"/>
    </row>
    <row r="554" spans="4:66"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  <c r="AA554" s="6"/>
      <c r="AB554" s="6"/>
      <c r="AC554" s="6"/>
      <c r="AD554" s="7"/>
      <c r="AE554" s="48"/>
      <c r="AF554" s="48"/>
      <c r="AG554" s="48"/>
      <c r="AK554" s="6"/>
      <c r="AL554" s="6"/>
      <c r="AM554" s="6"/>
      <c r="AN554" s="6"/>
      <c r="AO554" s="6"/>
      <c r="AP554" s="6"/>
      <c r="AQ554" s="6"/>
      <c r="AR554" s="6"/>
      <c r="AS554" s="6"/>
      <c r="AT554" s="6"/>
      <c r="AU554" s="6"/>
      <c r="AV554" s="6"/>
      <c r="AW554" s="6"/>
      <c r="AX554" s="6"/>
      <c r="AY554" s="6"/>
      <c r="AZ554" s="6"/>
      <c r="BA554" s="6"/>
      <c r="BB554" s="6"/>
      <c r="BC554" s="6"/>
      <c r="BD554" s="6"/>
      <c r="BE554" s="6"/>
      <c r="BF554" s="6"/>
      <c r="BG554" s="6"/>
      <c r="BH554" s="6"/>
      <c r="BI554" s="6"/>
      <c r="BJ554" s="6"/>
      <c r="BK554" s="7"/>
      <c r="BL554" s="48"/>
      <c r="BM554" s="48"/>
      <c r="BN554" s="48"/>
    </row>
    <row r="555" spans="4:66"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  <c r="AA555" s="6"/>
      <c r="AB555" s="6"/>
      <c r="AC555" s="6"/>
      <c r="AD555" s="7"/>
      <c r="AE555" s="48"/>
      <c r="AF555" s="48"/>
      <c r="AG555" s="48"/>
      <c r="AK555" s="6"/>
      <c r="AL555" s="6"/>
      <c r="AM555" s="6"/>
      <c r="AN555" s="6"/>
      <c r="AO555" s="6"/>
      <c r="AP555" s="6"/>
      <c r="AQ555" s="6"/>
      <c r="AR555" s="6"/>
      <c r="AS555" s="6"/>
      <c r="AT555" s="6"/>
      <c r="AU555" s="6"/>
      <c r="AV555" s="6"/>
      <c r="AW555" s="6"/>
      <c r="AX555" s="6"/>
      <c r="AY555" s="6"/>
      <c r="AZ555" s="6"/>
      <c r="BA555" s="6"/>
      <c r="BB555" s="6"/>
      <c r="BC555" s="6"/>
      <c r="BD555" s="6"/>
      <c r="BE555" s="6"/>
      <c r="BF555" s="6"/>
      <c r="BG555" s="6"/>
      <c r="BH555" s="6"/>
      <c r="BI555" s="6"/>
      <c r="BJ555" s="6"/>
      <c r="BK555" s="7"/>
      <c r="BL555" s="48"/>
      <c r="BM555" s="48"/>
      <c r="BN555" s="48"/>
    </row>
    <row r="556" spans="4:66"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  <c r="AA556" s="6"/>
      <c r="AB556" s="6"/>
      <c r="AC556" s="6"/>
      <c r="AD556" s="7"/>
      <c r="AE556" s="48"/>
      <c r="AF556" s="48"/>
      <c r="AG556" s="48"/>
      <c r="AK556" s="6"/>
      <c r="AL556" s="6"/>
      <c r="AM556" s="6"/>
      <c r="AN556" s="6"/>
      <c r="AO556" s="6"/>
      <c r="AP556" s="6"/>
      <c r="AQ556" s="6"/>
      <c r="AR556" s="6"/>
      <c r="AS556" s="6"/>
      <c r="AT556" s="6"/>
      <c r="AU556" s="6"/>
      <c r="AV556" s="6"/>
      <c r="AW556" s="6"/>
      <c r="AX556" s="6"/>
      <c r="AY556" s="6"/>
      <c r="AZ556" s="6"/>
      <c r="BA556" s="6"/>
      <c r="BB556" s="6"/>
      <c r="BC556" s="6"/>
      <c r="BD556" s="6"/>
      <c r="BE556" s="6"/>
      <c r="BF556" s="6"/>
      <c r="BG556" s="6"/>
      <c r="BH556" s="6"/>
      <c r="BI556" s="6"/>
      <c r="BJ556" s="6"/>
      <c r="BK556" s="7"/>
      <c r="BL556" s="48"/>
      <c r="BM556" s="48"/>
      <c r="BN556" s="48"/>
    </row>
    <row r="557" spans="4:66"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  <c r="AA557" s="6"/>
      <c r="AB557" s="6"/>
      <c r="AC557" s="6"/>
      <c r="AD557" s="7"/>
      <c r="AE557" s="48"/>
      <c r="AF557" s="48"/>
      <c r="AG557" s="48"/>
      <c r="AK557" s="6"/>
      <c r="AL557" s="6"/>
      <c r="AM557" s="6"/>
      <c r="AN557" s="6"/>
      <c r="AO557" s="6"/>
      <c r="AP557" s="6"/>
      <c r="AQ557" s="6"/>
      <c r="AR557" s="6"/>
      <c r="AS557" s="6"/>
      <c r="AT557" s="6"/>
      <c r="AU557" s="6"/>
      <c r="AV557" s="6"/>
      <c r="AW557" s="6"/>
      <c r="AX557" s="6"/>
      <c r="AY557" s="6"/>
      <c r="AZ557" s="6"/>
      <c r="BA557" s="6"/>
      <c r="BB557" s="6"/>
      <c r="BC557" s="6"/>
      <c r="BD557" s="6"/>
      <c r="BE557" s="6"/>
      <c r="BF557" s="6"/>
      <c r="BG557" s="6"/>
      <c r="BH557" s="6"/>
      <c r="BI557" s="6"/>
      <c r="BJ557" s="6"/>
      <c r="BK557" s="7"/>
      <c r="BL557" s="48"/>
      <c r="BM557" s="48"/>
      <c r="BN557" s="48"/>
    </row>
    <row r="558" spans="4:66"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  <c r="AA558" s="6"/>
      <c r="AB558" s="6"/>
      <c r="AC558" s="6"/>
      <c r="AD558" s="7"/>
      <c r="AE558" s="48"/>
      <c r="AF558" s="48"/>
      <c r="AG558" s="48"/>
      <c r="AK558" s="6"/>
      <c r="AL558" s="6"/>
      <c r="AM558" s="6"/>
      <c r="AN558" s="6"/>
      <c r="AO558" s="6"/>
      <c r="AP558" s="6"/>
      <c r="AQ558" s="6"/>
      <c r="AR558" s="6"/>
      <c r="AS558" s="6"/>
      <c r="AT558" s="6"/>
      <c r="AU558" s="6"/>
      <c r="AV558" s="6"/>
      <c r="AW558" s="6"/>
      <c r="AX558" s="6"/>
      <c r="AY558" s="6"/>
      <c r="AZ558" s="6"/>
      <c r="BA558" s="6"/>
      <c r="BB558" s="6"/>
      <c r="BC558" s="6"/>
      <c r="BD558" s="6"/>
      <c r="BE558" s="6"/>
      <c r="BF558" s="6"/>
      <c r="BG558" s="6"/>
      <c r="BH558" s="6"/>
      <c r="BI558" s="6"/>
      <c r="BJ558" s="6"/>
      <c r="BK558" s="7"/>
      <c r="BL558" s="48"/>
      <c r="BM558" s="48"/>
      <c r="BN558" s="48"/>
    </row>
    <row r="559" spans="4:66"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  <c r="AA559" s="6"/>
      <c r="AB559" s="6"/>
      <c r="AC559" s="6"/>
      <c r="AD559" s="7"/>
      <c r="AE559" s="48"/>
      <c r="AF559" s="48"/>
      <c r="AG559" s="48"/>
      <c r="AK559" s="6"/>
      <c r="AL559" s="6"/>
      <c r="AM559" s="6"/>
      <c r="AN559" s="6"/>
      <c r="AO559" s="6"/>
      <c r="AP559" s="6"/>
      <c r="AQ559" s="6"/>
      <c r="AR559" s="6"/>
      <c r="AS559" s="6"/>
      <c r="AT559" s="6"/>
      <c r="AU559" s="6"/>
      <c r="AV559" s="6"/>
      <c r="AW559" s="6"/>
      <c r="AX559" s="6"/>
      <c r="AY559" s="6"/>
      <c r="AZ559" s="6"/>
      <c r="BA559" s="6"/>
      <c r="BB559" s="6"/>
      <c r="BC559" s="6"/>
      <c r="BD559" s="6"/>
      <c r="BE559" s="6"/>
      <c r="BF559" s="6"/>
      <c r="BG559" s="6"/>
      <c r="BH559" s="6"/>
      <c r="BI559" s="6"/>
      <c r="BJ559" s="6"/>
      <c r="BK559" s="7"/>
      <c r="BL559" s="48"/>
      <c r="BM559" s="48"/>
      <c r="BN559" s="48"/>
    </row>
    <row r="560" spans="4:66"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  <c r="AA560" s="6"/>
      <c r="AB560" s="6"/>
      <c r="AC560" s="6"/>
      <c r="AD560" s="7"/>
      <c r="AE560" s="48"/>
      <c r="AF560" s="48"/>
      <c r="AG560" s="48"/>
      <c r="AK560" s="6"/>
      <c r="AL560" s="6"/>
      <c r="AM560" s="6"/>
      <c r="AN560" s="6"/>
      <c r="AO560" s="6"/>
      <c r="AP560" s="6"/>
      <c r="AQ560" s="6"/>
      <c r="AR560" s="6"/>
      <c r="AS560" s="6"/>
      <c r="AT560" s="6"/>
      <c r="AU560" s="6"/>
      <c r="AV560" s="6"/>
      <c r="AW560" s="6"/>
      <c r="AX560" s="6"/>
      <c r="AY560" s="6"/>
      <c r="AZ560" s="6"/>
      <c r="BA560" s="6"/>
      <c r="BB560" s="6"/>
      <c r="BC560" s="6"/>
      <c r="BD560" s="6"/>
      <c r="BE560" s="6"/>
      <c r="BF560" s="6"/>
      <c r="BG560" s="6"/>
      <c r="BH560" s="6"/>
      <c r="BI560" s="6"/>
      <c r="BJ560" s="6"/>
      <c r="BK560" s="7"/>
      <c r="BL560" s="48"/>
      <c r="BM560" s="48"/>
      <c r="BN560" s="48"/>
    </row>
    <row r="561" spans="4:66"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  <c r="AA561" s="6"/>
      <c r="AB561" s="6"/>
      <c r="AC561" s="6"/>
      <c r="AD561" s="7"/>
      <c r="AE561" s="48"/>
      <c r="AF561" s="48"/>
      <c r="AG561" s="48"/>
      <c r="AK561" s="6"/>
      <c r="AL561" s="6"/>
      <c r="AM561" s="6"/>
      <c r="AN561" s="6"/>
      <c r="AO561" s="6"/>
      <c r="AP561" s="6"/>
      <c r="AQ561" s="6"/>
      <c r="AR561" s="6"/>
      <c r="AS561" s="6"/>
      <c r="AT561" s="6"/>
      <c r="AU561" s="6"/>
      <c r="AV561" s="6"/>
      <c r="AW561" s="6"/>
      <c r="AX561" s="6"/>
      <c r="AY561" s="6"/>
      <c r="AZ561" s="6"/>
      <c r="BA561" s="6"/>
      <c r="BB561" s="6"/>
      <c r="BC561" s="6"/>
      <c r="BD561" s="6"/>
      <c r="BE561" s="6"/>
      <c r="BF561" s="6"/>
      <c r="BG561" s="6"/>
      <c r="BH561" s="6"/>
      <c r="BI561" s="6"/>
      <c r="BJ561" s="6"/>
      <c r="BK561" s="7"/>
      <c r="BL561" s="48"/>
      <c r="BM561" s="48"/>
      <c r="BN561" s="48"/>
    </row>
    <row r="562" spans="4:66"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  <c r="AA562" s="6"/>
      <c r="AB562" s="6"/>
      <c r="AC562" s="6"/>
      <c r="AD562" s="7"/>
      <c r="AE562" s="48"/>
      <c r="AF562" s="48"/>
      <c r="AG562" s="48"/>
      <c r="AK562" s="6"/>
      <c r="AL562" s="6"/>
      <c r="AM562" s="6"/>
      <c r="AN562" s="6"/>
      <c r="AO562" s="6"/>
      <c r="AP562" s="6"/>
      <c r="AQ562" s="6"/>
      <c r="AR562" s="6"/>
      <c r="AS562" s="6"/>
      <c r="AT562" s="6"/>
      <c r="AU562" s="6"/>
      <c r="AV562" s="6"/>
      <c r="AW562" s="6"/>
      <c r="AX562" s="6"/>
      <c r="AY562" s="6"/>
      <c r="AZ562" s="6"/>
      <c r="BA562" s="6"/>
      <c r="BB562" s="6"/>
      <c r="BC562" s="6"/>
      <c r="BD562" s="6"/>
      <c r="BE562" s="6"/>
      <c r="BF562" s="6"/>
      <c r="BG562" s="6"/>
      <c r="BH562" s="6"/>
      <c r="BI562" s="6"/>
      <c r="BJ562" s="6"/>
      <c r="BK562" s="7"/>
      <c r="BL562" s="48"/>
      <c r="BM562" s="48"/>
      <c r="BN562" s="48"/>
    </row>
    <row r="563" spans="4:66"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  <c r="AA563" s="6"/>
      <c r="AB563" s="6"/>
      <c r="AC563" s="6"/>
      <c r="AD563" s="7"/>
      <c r="AE563" s="48"/>
      <c r="AF563" s="48"/>
      <c r="AG563" s="48"/>
      <c r="AK563" s="6"/>
      <c r="AL563" s="6"/>
      <c r="AM563" s="6"/>
      <c r="AN563" s="6"/>
      <c r="AO563" s="6"/>
      <c r="AP563" s="6"/>
      <c r="AQ563" s="6"/>
      <c r="AR563" s="6"/>
      <c r="AS563" s="6"/>
      <c r="AT563" s="6"/>
      <c r="AU563" s="6"/>
      <c r="AV563" s="6"/>
      <c r="AW563" s="6"/>
      <c r="AX563" s="6"/>
      <c r="AY563" s="6"/>
      <c r="AZ563" s="6"/>
      <c r="BA563" s="6"/>
      <c r="BB563" s="6"/>
      <c r="BC563" s="6"/>
      <c r="BD563" s="6"/>
      <c r="BE563" s="6"/>
      <c r="BF563" s="6"/>
      <c r="BG563" s="6"/>
      <c r="BH563" s="6"/>
      <c r="BI563" s="6"/>
      <c r="BJ563" s="6"/>
      <c r="BK563" s="7"/>
      <c r="BL563" s="48"/>
      <c r="BM563" s="48"/>
      <c r="BN563" s="48"/>
    </row>
    <row r="564" spans="4:66"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  <c r="AA564" s="6"/>
      <c r="AB564" s="6"/>
      <c r="AC564" s="6"/>
      <c r="AD564" s="7"/>
      <c r="AE564" s="48"/>
      <c r="AF564" s="48"/>
      <c r="AG564" s="48"/>
      <c r="AK564" s="6"/>
      <c r="AL564" s="6"/>
      <c r="AM564" s="6"/>
      <c r="AN564" s="6"/>
      <c r="AO564" s="6"/>
      <c r="AP564" s="6"/>
      <c r="AQ564" s="6"/>
      <c r="AR564" s="6"/>
      <c r="AS564" s="6"/>
      <c r="AT564" s="6"/>
      <c r="AU564" s="6"/>
      <c r="AV564" s="6"/>
      <c r="AW564" s="6"/>
      <c r="AX564" s="6"/>
      <c r="AY564" s="6"/>
      <c r="AZ564" s="6"/>
      <c r="BA564" s="6"/>
      <c r="BB564" s="6"/>
      <c r="BC564" s="6"/>
      <c r="BD564" s="6"/>
      <c r="BE564" s="6"/>
      <c r="BF564" s="6"/>
      <c r="BG564" s="6"/>
      <c r="BH564" s="6"/>
      <c r="BI564" s="6"/>
      <c r="BJ564" s="6"/>
      <c r="BK564" s="7"/>
      <c r="BL564" s="48"/>
      <c r="BM564" s="48"/>
      <c r="BN564" s="48"/>
    </row>
    <row r="565" spans="4:66"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  <c r="AA565" s="6"/>
      <c r="AB565" s="6"/>
      <c r="AC565" s="6"/>
      <c r="AD565" s="7"/>
      <c r="AE565" s="48"/>
      <c r="AF565" s="48"/>
      <c r="AG565" s="48"/>
      <c r="AK565" s="6"/>
      <c r="AL565" s="6"/>
      <c r="AM565" s="6"/>
      <c r="AN565" s="6"/>
      <c r="AO565" s="6"/>
      <c r="AP565" s="6"/>
      <c r="AQ565" s="6"/>
      <c r="AR565" s="6"/>
      <c r="AS565" s="6"/>
      <c r="AT565" s="6"/>
      <c r="AU565" s="6"/>
      <c r="AV565" s="6"/>
      <c r="AW565" s="6"/>
      <c r="AX565" s="6"/>
      <c r="AY565" s="6"/>
      <c r="AZ565" s="6"/>
      <c r="BA565" s="6"/>
      <c r="BB565" s="6"/>
      <c r="BC565" s="6"/>
      <c r="BD565" s="6"/>
      <c r="BE565" s="6"/>
      <c r="BF565" s="6"/>
      <c r="BG565" s="6"/>
      <c r="BH565" s="6"/>
      <c r="BI565" s="6"/>
      <c r="BJ565" s="6"/>
      <c r="BK565" s="7"/>
      <c r="BL565" s="48"/>
      <c r="BM565" s="48"/>
      <c r="BN565" s="48"/>
    </row>
    <row r="566" spans="4:66"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  <c r="AA566" s="6"/>
      <c r="AB566" s="6"/>
      <c r="AC566" s="6"/>
      <c r="AD566" s="7"/>
      <c r="AE566" s="48"/>
      <c r="AF566" s="48"/>
      <c r="AG566" s="48"/>
      <c r="AK566" s="6"/>
      <c r="AL566" s="6"/>
      <c r="AM566" s="6"/>
      <c r="AN566" s="6"/>
      <c r="AO566" s="6"/>
      <c r="AP566" s="6"/>
      <c r="AQ566" s="6"/>
      <c r="AR566" s="6"/>
      <c r="AS566" s="6"/>
      <c r="AT566" s="6"/>
      <c r="AU566" s="6"/>
      <c r="AV566" s="6"/>
      <c r="AW566" s="6"/>
      <c r="AX566" s="6"/>
      <c r="AY566" s="6"/>
      <c r="AZ566" s="6"/>
      <c r="BA566" s="6"/>
      <c r="BB566" s="6"/>
      <c r="BC566" s="6"/>
      <c r="BD566" s="6"/>
      <c r="BE566" s="6"/>
      <c r="BF566" s="6"/>
      <c r="BG566" s="6"/>
      <c r="BH566" s="6"/>
      <c r="BI566" s="6"/>
      <c r="BJ566" s="6"/>
      <c r="BK566" s="7"/>
      <c r="BL566" s="48"/>
      <c r="BM566" s="48"/>
      <c r="BN566" s="48"/>
    </row>
    <row r="567" spans="4:66"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  <c r="AA567" s="6"/>
      <c r="AB567" s="6"/>
      <c r="AC567" s="6"/>
      <c r="AD567" s="7"/>
      <c r="AE567" s="48"/>
      <c r="AF567" s="48"/>
      <c r="AG567" s="48"/>
      <c r="AK567" s="6"/>
      <c r="AL567" s="6"/>
      <c r="AM567" s="6"/>
      <c r="AN567" s="6"/>
      <c r="AO567" s="6"/>
      <c r="AP567" s="6"/>
      <c r="AQ567" s="6"/>
      <c r="AR567" s="6"/>
      <c r="AS567" s="6"/>
      <c r="AT567" s="6"/>
      <c r="AU567" s="6"/>
      <c r="AV567" s="6"/>
      <c r="AW567" s="6"/>
      <c r="AX567" s="6"/>
      <c r="AY567" s="6"/>
      <c r="AZ567" s="6"/>
      <c r="BA567" s="6"/>
      <c r="BB567" s="6"/>
      <c r="BC567" s="6"/>
      <c r="BD567" s="6"/>
      <c r="BE567" s="6"/>
      <c r="BF567" s="6"/>
      <c r="BG567" s="6"/>
      <c r="BH567" s="6"/>
      <c r="BI567" s="6"/>
      <c r="BJ567" s="6"/>
      <c r="BK567" s="7"/>
      <c r="BL567" s="48"/>
      <c r="BM567" s="48"/>
      <c r="BN567" s="48"/>
    </row>
    <row r="568" spans="4:66"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  <c r="AA568" s="6"/>
      <c r="AB568" s="6"/>
      <c r="AC568" s="6"/>
      <c r="AD568" s="7"/>
      <c r="AE568" s="48"/>
      <c r="AF568" s="48"/>
      <c r="AG568" s="48"/>
      <c r="AK568" s="6"/>
      <c r="AL568" s="6"/>
      <c r="AM568" s="6"/>
      <c r="AN568" s="6"/>
      <c r="AO568" s="6"/>
      <c r="AP568" s="6"/>
      <c r="AQ568" s="6"/>
      <c r="AR568" s="6"/>
      <c r="AS568" s="6"/>
      <c r="AT568" s="6"/>
      <c r="AU568" s="6"/>
      <c r="AV568" s="6"/>
      <c r="AW568" s="6"/>
      <c r="AX568" s="6"/>
      <c r="AY568" s="6"/>
      <c r="AZ568" s="6"/>
      <c r="BA568" s="6"/>
      <c r="BB568" s="6"/>
      <c r="BC568" s="6"/>
      <c r="BD568" s="6"/>
      <c r="BE568" s="6"/>
      <c r="BF568" s="6"/>
      <c r="BG568" s="6"/>
      <c r="BH568" s="6"/>
      <c r="BI568" s="6"/>
      <c r="BJ568" s="6"/>
      <c r="BK568" s="7"/>
      <c r="BL568" s="48"/>
      <c r="BM568" s="48"/>
      <c r="BN568" s="48"/>
    </row>
    <row r="569" spans="4:66"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  <c r="AA569" s="6"/>
      <c r="AB569" s="6"/>
      <c r="AC569" s="6"/>
      <c r="AD569" s="7"/>
      <c r="AE569" s="48"/>
      <c r="AF569" s="48"/>
      <c r="AG569" s="48"/>
      <c r="AK569" s="6"/>
      <c r="AL569" s="6"/>
      <c r="AM569" s="6"/>
      <c r="AN569" s="6"/>
      <c r="AO569" s="6"/>
      <c r="AP569" s="6"/>
      <c r="AQ569" s="6"/>
      <c r="AR569" s="6"/>
      <c r="AS569" s="6"/>
      <c r="AT569" s="6"/>
      <c r="AU569" s="6"/>
      <c r="AV569" s="6"/>
      <c r="AW569" s="6"/>
      <c r="AX569" s="6"/>
      <c r="AY569" s="6"/>
      <c r="AZ569" s="6"/>
      <c r="BA569" s="6"/>
      <c r="BB569" s="6"/>
      <c r="BC569" s="6"/>
      <c r="BD569" s="6"/>
      <c r="BE569" s="6"/>
      <c r="BF569" s="6"/>
      <c r="BG569" s="6"/>
      <c r="BH569" s="6"/>
      <c r="BI569" s="6"/>
      <c r="BJ569" s="6"/>
      <c r="BK569" s="7"/>
      <c r="BL569" s="48"/>
      <c r="BM569" s="48"/>
      <c r="BN569" s="48"/>
    </row>
    <row r="570" spans="4:66"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  <c r="AA570" s="6"/>
      <c r="AB570" s="6"/>
      <c r="AC570" s="6"/>
      <c r="AD570" s="7"/>
      <c r="AE570" s="48"/>
      <c r="AF570" s="48"/>
      <c r="AG570" s="48"/>
      <c r="AK570" s="6"/>
      <c r="AL570" s="6"/>
      <c r="AM570" s="6"/>
      <c r="AN570" s="6"/>
      <c r="AO570" s="6"/>
      <c r="AP570" s="6"/>
      <c r="AQ570" s="6"/>
      <c r="AR570" s="6"/>
      <c r="AS570" s="6"/>
      <c r="AT570" s="6"/>
      <c r="AU570" s="6"/>
      <c r="AV570" s="6"/>
      <c r="AW570" s="6"/>
      <c r="AX570" s="6"/>
      <c r="AY570" s="6"/>
      <c r="AZ570" s="6"/>
      <c r="BA570" s="6"/>
      <c r="BB570" s="6"/>
      <c r="BC570" s="6"/>
      <c r="BD570" s="6"/>
      <c r="BE570" s="6"/>
      <c r="BF570" s="6"/>
      <c r="BG570" s="6"/>
      <c r="BH570" s="6"/>
      <c r="BI570" s="6"/>
      <c r="BJ570" s="6"/>
      <c r="BK570" s="7"/>
      <c r="BL570" s="48"/>
      <c r="BM570" s="48"/>
      <c r="BN570" s="48"/>
    </row>
    <row r="571" spans="4:66"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  <c r="AA571" s="6"/>
      <c r="AB571" s="6"/>
      <c r="AC571" s="6"/>
      <c r="AD571" s="7"/>
      <c r="AE571" s="48"/>
      <c r="AF571" s="48"/>
      <c r="AG571" s="48"/>
      <c r="AK571" s="6"/>
      <c r="AL571" s="6"/>
      <c r="AM571" s="6"/>
      <c r="AN571" s="6"/>
      <c r="AO571" s="6"/>
      <c r="AP571" s="6"/>
      <c r="AQ571" s="6"/>
      <c r="AR571" s="6"/>
      <c r="AS571" s="6"/>
      <c r="AT571" s="6"/>
      <c r="AU571" s="6"/>
      <c r="AV571" s="6"/>
      <c r="AW571" s="6"/>
      <c r="AX571" s="6"/>
      <c r="AY571" s="6"/>
      <c r="AZ571" s="6"/>
      <c r="BA571" s="6"/>
      <c r="BB571" s="6"/>
      <c r="BC571" s="6"/>
      <c r="BD571" s="6"/>
      <c r="BE571" s="6"/>
      <c r="BF571" s="6"/>
      <c r="BG571" s="6"/>
      <c r="BH571" s="6"/>
      <c r="BI571" s="6"/>
      <c r="BJ571" s="6"/>
      <c r="BK571" s="7"/>
      <c r="BL571" s="48"/>
      <c r="BM571" s="48"/>
      <c r="BN571" s="48"/>
    </row>
    <row r="572" spans="4:66"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  <c r="AA572" s="6"/>
      <c r="AB572" s="6"/>
      <c r="AC572" s="6"/>
      <c r="AD572" s="7"/>
      <c r="AE572" s="48"/>
      <c r="AF572" s="48"/>
      <c r="AG572" s="48"/>
      <c r="AK572" s="6"/>
      <c r="AL572" s="6"/>
      <c r="AM572" s="6"/>
      <c r="AN572" s="6"/>
      <c r="AO572" s="6"/>
      <c r="AP572" s="6"/>
      <c r="AQ572" s="6"/>
      <c r="AR572" s="6"/>
      <c r="AS572" s="6"/>
      <c r="AT572" s="6"/>
      <c r="AU572" s="6"/>
      <c r="AV572" s="6"/>
      <c r="AW572" s="6"/>
      <c r="AX572" s="6"/>
      <c r="AY572" s="6"/>
      <c r="AZ572" s="6"/>
      <c r="BA572" s="6"/>
      <c r="BB572" s="6"/>
      <c r="BC572" s="6"/>
      <c r="BD572" s="6"/>
      <c r="BE572" s="6"/>
      <c r="BF572" s="6"/>
      <c r="BG572" s="6"/>
      <c r="BH572" s="6"/>
      <c r="BI572" s="6"/>
      <c r="BJ572" s="6"/>
      <c r="BK572" s="7"/>
      <c r="BL572" s="48"/>
      <c r="BM572" s="48"/>
      <c r="BN572" s="48"/>
    </row>
    <row r="573" spans="4:66"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  <c r="AA573" s="6"/>
      <c r="AB573" s="6"/>
      <c r="AC573" s="6"/>
      <c r="AD573" s="7"/>
      <c r="AE573" s="48"/>
      <c r="AF573" s="48"/>
      <c r="AG573" s="48"/>
      <c r="AK573" s="6"/>
      <c r="AL573" s="6"/>
      <c r="AM573" s="6"/>
      <c r="AN573" s="6"/>
      <c r="AO573" s="6"/>
      <c r="AP573" s="6"/>
      <c r="AQ573" s="6"/>
      <c r="AR573" s="6"/>
      <c r="AS573" s="6"/>
      <c r="AT573" s="6"/>
      <c r="AU573" s="6"/>
      <c r="AV573" s="6"/>
      <c r="AW573" s="6"/>
      <c r="AX573" s="6"/>
      <c r="AY573" s="6"/>
      <c r="AZ573" s="6"/>
      <c r="BA573" s="6"/>
      <c r="BB573" s="6"/>
      <c r="BC573" s="6"/>
      <c r="BD573" s="6"/>
      <c r="BE573" s="6"/>
      <c r="BF573" s="6"/>
      <c r="BG573" s="6"/>
      <c r="BH573" s="6"/>
      <c r="BI573" s="6"/>
      <c r="BJ573" s="6"/>
      <c r="BK573" s="7"/>
      <c r="BL573" s="48"/>
      <c r="BM573" s="48"/>
      <c r="BN573" s="48"/>
    </row>
    <row r="574" spans="4:66"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  <c r="AA574" s="6"/>
      <c r="AB574" s="6"/>
      <c r="AC574" s="6"/>
      <c r="AD574" s="7"/>
      <c r="AE574" s="48"/>
      <c r="AF574" s="48"/>
      <c r="AG574" s="48"/>
      <c r="AK574" s="6"/>
      <c r="AL574" s="6"/>
      <c r="AM574" s="6"/>
      <c r="AN574" s="6"/>
      <c r="AO574" s="6"/>
      <c r="AP574" s="6"/>
      <c r="AQ574" s="6"/>
      <c r="AR574" s="6"/>
      <c r="AS574" s="6"/>
      <c r="AT574" s="6"/>
      <c r="AU574" s="6"/>
      <c r="AV574" s="6"/>
      <c r="AW574" s="6"/>
      <c r="AX574" s="6"/>
      <c r="AY574" s="6"/>
      <c r="AZ574" s="6"/>
      <c r="BA574" s="6"/>
      <c r="BB574" s="6"/>
      <c r="BC574" s="6"/>
      <c r="BD574" s="6"/>
      <c r="BE574" s="6"/>
      <c r="BF574" s="6"/>
      <c r="BG574" s="6"/>
      <c r="BH574" s="6"/>
      <c r="BI574" s="6"/>
      <c r="BJ574" s="6"/>
      <c r="BK574" s="7"/>
      <c r="BL574" s="48"/>
      <c r="BM574" s="48"/>
      <c r="BN574" s="48"/>
    </row>
    <row r="575" spans="4:66"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  <c r="AA575" s="6"/>
      <c r="AB575" s="6"/>
      <c r="AC575" s="6"/>
      <c r="AD575" s="7"/>
      <c r="AE575" s="48"/>
      <c r="AF575" s="48"/>
      <c r="AG575" s="48"/>
      <c r="AK575" s="6"/>
      <c r="AL575" s="6"/>
      <c r="AM575" s="6"/>
      <c r="AN575" s="6"/>
      <c r="AO575" s="6"/>
      <c r="AP575" s="6"/>
      <c r="AQ575" s="6"/>
      <c r="AR575" s="6"/>
      <c r="AS575" s="6"/>
      <c r="AT575" s="6"/>
      <c r="AU575" s="6"/>
      <c r="AV575" s="6"/>
      <c r="AW575" s="6"/>
      <c r="AX575" s="6"/>
      <c r="AY575" s="6"/>
      <c r="AZ575" s="6"/>
      <c r="BA575" s="6"/>
      <c r="BB575" s="6"/>
      <c r="BC575" s="6"/>
      <c r="BD575" s="6"/>
      <c r="BE575" s="6"/>
      <c r="BF575" s="6"/>
      <c r="BG575" s="6"/>
      <c r="BH575" s="6"/>
      <c r="BI575" s="6"/>
      <c r="BJ575" s="6"/>
      <c r="BK575" s="7"/>
      <c r="BL575" s="48"/>
      <c r="BM575" s="48"/>
      <c r="BN575" s="48"/>
    </row>
    <row r="576" spans="4:66"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  <c r="AA576" s="6"/>
      <c r="AB576" s="6"/>
      <c r="AC576" s="6"/>
      <c r="AD576" s="7"/>
      <c r="AE576" s="48"/>
      <c r="AF576" s="48"/>
      <c r="AG576" s="48"/>
      <c r="AK576" s="6"/>
      <c r="AL576" s="6"/>
      <c r="AM576" s="6"/>
      <c r="AN576" s="6"/>
      <c r="AO576" s="6"/>
      <c r="AP576" s="6"/>
      <c r="AQ576" s="6"/>
      <c r="AR576" s="6"/>
      <c r="AS576" s="6"/>
      <c r="AT576" s="6"/>
      <c r="AU576" s="6"/>
      <c r="AV576" s="6"/>
      <c r="AW576" s="6"/>
      <c r="AX576" s="6"/>
      <c r="AY576" s="6"/>
      <c r="AZ576" s="6"/>
      <c r="BA576" s="6"/>
      <c r="BB576" s="6"/>
      <c r="BC576" s="6"/>
      <c r="BD576" s="6"/>
      <c r="BE576" s="6"/>
      <c r="BF576" s="6"/>
      <c r="BG576" s="6"/>
      <c r="BH576" s="6"/>
      <c r="BI576" s="6"/>
      <c r="BJ576" s="6"/>
      <c r="BK576" s="7"/>
      <c r="BL576" s="48"/>
      <c r="BM576" s="48"/>
      <c r="BN576" s="48"/>
    </row>
    <row r="577" spans="4:101">
      <c r="D577" s="6"/>
      <c r="E577" s="6"/>
      <c r="F577" s="6"/>
      <c r="G577" s="6"/>
      <c r="H577" s="6"/>
      <c r="I577" s="6"/>
      <c r="J577" s="6"/>
      <c r="K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  <c r="AA577" s="6"/>
      <c r="AB577" s="6"/>
      <c r="AC577" s="6"/>
      <c r="AD577" s="7"/>
      <c r="AE577" s="48"/>
      <c r="AF577" s="48"/>
      <c r="AG577" s="48"/>
      <c r="AK577" s="6"/>
      <c r="AL577" s="6"/>
      <c r="AM577" s="6"/>
      <c r="AN577" s="6"/>
      <c r="AO577" s="6"/>
      <c r="AP577" s="6"/>
      <c r="AQ577" s="6"/>
      <c r="AR577" s="6"/>
      <c r="AV577" s="6"/>
      <c r="AW577" s="6"/>
      <c r="AX577" s="6"/>
      <c r="AY577" s="6"/>
      <c r="AZ577" s="6"/>
      <c r="BA577" s="6"/>
      <c r="BB577" s="6"/>
      <c r="BC577" s="6"/>
      <c r="BD577" s="6"/>
      <c r="BE577" s="6"/>
      <c r="BF577" s="6"/>
      <c r="BG577" s="6"/>
      <c r="BH577" s="6"/>
      <c r="BI577" s="6"/>
      <c r="BJ577" s="6"/>
      <c r="BK577" s="7"/>
      <c r="BL577" s="48"/>
      <c r="BM577" s="48"/>
      <c r="BN577" s="48"/>
    </row>
    <row r="578" spans="4:101">
      <c r="D578" s="6"/>
      <c r="E578" s="6"/>
      <c r="F578" s="6"/>
      <c r="G578" s="6"/>
      <c r="H578" s="6"/>
      <c r="I578" s="6"/>
      <c r="J578" s="6"/>
      <c r="K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  <c r="AA578" s="6"/>
      <c r="AB578" s="6"/>
      <c r="AC578" s="6"/>
      <c r="AD578" s="7"/>
      <c r="AE578" s="48"/>
      <c r="AF578" s="48"/>
      <c r="AG578" s="48"/>
      <c r="AK578" s="6"/>
      <c r="AL578" s="6"/>
      <c r="AM578" s="6"/>
      <c r="AN578" s="6"/>
      <c r="AO578" s="6"/>
      <c r="AP578" s="6"/>
      <c r="AQ578" s="6"/>
      <c r="AR578" s="6"/>
      <c r="AV578" s="6"/>
      <c r="AW578" s="6"/>
      <c r="AX578" s="6"/>
      <c r="AY578" s="6"/>
      <c r="AZ578" s="6"/>
      <c r="BA578" s="6"/>
      <c r="BB578" s="6"/>
      <c r="BC578" s="6"/>
      <c r="BD578" s="6"/>
      <c r="BE578" s="6"/>
      <c r="BF578" s="6"/>
      <c r="BG578" s="6"/>
      <c r="BH578" s="6"/>
      <c r="BI578" s="6"/>
      <c r="BJ578" s="6"/>
      <c r="BK578" s="7"/>
      <c r="BL578" s="48"/>
      <c r="BM578" s="48"/>
      <c r="BN578" s="48"/>
    </row>
    <row r="579" spans="4:101">
      <c r="F579" s="6"/>
      <c r="P579" s="6"/>
      <c r="Q579" s="6"/>
      <c r="V579" s="6"/>
      <c r="W579" s="6"/>
      <c r="AM579" s="6"/>
      <c r="AW579" s="6"/>
      <c r="AX579" s="6"/>
      <c r="BC579" s="6"/>
      <c r="BD579" s="6"/>
    </row>
    <row r="580" spans="4:101">
      <c r="F580" s="6"/>
      <c r="P580" s="6"/>
      <c r="Q580" s="6"/>
      <c r="V580" s="6"/>
      <c r="W580" s="6"/>
      <c r="AM580" s="6"/>
      <c r="AW580" s="6"/>
      <c r="AX580" s="6"/>
      <c r="BC580" s="6"/>
      <c r="BD580" s="6"/>
    </row>
    <row r="581" spans="4:101">
      <c r="F581" s="6"/>
      <c r="P581" s="6"/>
      <c r="Q581" s="6"/>
      <c r="V581" s="6"/>
      <c r="W581" s="6"/>
      <c r="AM581" s="6"/>
      <c r="AW581" s="6"/>
      <c r="AX581" s="6"/>
      <c r="BC581" s="6"/>
      <c r="BD581" s="6"/>
    </row>
    <row r="582" spans="4:101">
      <c r="F582" s="6"/>
      <c r="P582" s="6"/>
      <c r="Q582" s="6"/>
      <c r="V582" s="6"/>
      <c r="W582" s="6"/>
      <c r="AM582" s="6"/>
      <c r="AW582" s="6"/>
      <c r="AX582" s="6"/>
      <c r="BC582" s="6"/>
      <c r="BD582" s="6"/>
    </row>
    <row r="583" spans="4:101" s="4" customFormat="1">
      <c r="V583" s="6"/>
      <c r="W583" s="6"/>
      <c r="AD583" s="5"/>
      <c r="AE583" s="47"/>
      <c r="AF583" s="47"/>
      <c r="AG583" s="47"/>
      <c r="BC583" s="6"/>
      <c r="BD583" s="6"/>
      <c r="BK583" s="5"/>
      <c r="BL583" s="47"/>
      <c r="BM583" s="47"/>
      <c r="BN583" s="47"/>
      <c r="BO583" s="3"/>
      <c r="BP583" s="3"/>
      <c r="BQ583" s="3"/>
      <c r="BR583" s="3"/>
      <c r="BS583" s="3"/>
      <c r="BT583" s="3"/>
      <c r="BU583" s="3"/>
      <c r="BV583" s="3"/>
      <c r="BW583" s="3"/>
      <c r="BX583" s="3"/>
      <c r="BY583" s="3"/>
      <c r="BZ583" s="3"/>
      <c r="CA583" s="3"/>
      <c r="CB583" s="3"/>
      <c r="CC583" s="3"/>
      <c r="CD583" s="3"/>
      <c r="CE583" s="3"/>
      <c r="CF583" s="3"/>
      <c r="CG583" s="3"/>
      <c r="CH583" s="3"/>
      <c r="CI583" s="3"/>
      <c r="CJ583" s="3"/>
      <c r="CK583" s="3"/>
      <c r="CL583" s="3"/>
      <c r="CM583" s="3"/>
      <c r="CN583" s="3"/>
      <c r="CO583" s="3"/>
      <c r="CP583" s="3"/>
      <c r="CQ583" s="3"/>
      <c r="CR583" s="3"/>
      <c r="CS583" s="3"/>
      <c r="CT583" s="3"/>
      <c r="CU583" s="3"/>
      <c r="CV583" s="3"/>
      <c r="CW583" s="3"/>
    </row>
    <row r="584" spans="4:101" s="4" customFormat="1">
      <c r="V584" s="6"/>
      <c r="W584" s="6"/>
      <c r="AD584" s="5"/>
      <c r="AE584" s="47"/>
      <c r="AF584" s="47"/>
      <c r="AG584" s="47"/>
      <c r="BC584" s="6"/>
      <c r="BD584" s="6"/>
      <c r="BK584" s="5"/>
      <c r="BL584" s="47"/>
      <c r="BM584" s="47"/>
      <c r="BN584" s="47"/>
      <c r="BO584" s="3"/>
      <c r="BP584" s="3"/>
      <c r="BQ584" s="3"/>
      <c r="BR584" s="3"/>
      <c r="BS584" s="3"/>
      <c r="BT584" s="3"/>
      <c r="BU584" s="3"/>
      <c r="BV584" s="3"/>
      <c r="BW584" s="3"/>
      <c r="BX584" s="3"/>
      <c r="BY584" s="3"/>
      <c r="BZ584" s="3"/>
      <c r="CA584" s="3"/>
      <c r="CB584" s="3"/>
      <c r="CC584" s="3"/>
      <c r="CD584" s="3"/>
      <c r="CE584" s="3"/>
      <c r="CF584" s="3"/>
      <c r="CG584" s="3"/>
      <c r="CH584" s="3"/>
      <c r="CI584" s="3"/>
      <c r="CJ584" s="3"/>
      <c r="CK584" s="3"/>
      <c r="CL584" s="3"/>
      <c r="CM584" s="3"/>
      <c r="CN584" s="3"/>
      <c r="CO584" s="3"/>
      <c r="CP584" s="3"/>
      <c r="CQ584" s="3"/>
      <c r="CR584" s="3"/>
      <c r="CS584" s="3"/>
      <c r="CT584" s="3"/>
      <c r="CU584" s="3"/>
      <c r="CV584" s="3"/>
      <c r="CW584" s="3"/>
    </row>
  </sheetData>
  <sheetProtection formatCells="0" formatColumns="0" formatRows="0" deleteRows="0" selectLockedCells="1"/>
  <mergeCells count="1213">
    <mergeCell ref="BO9:BQ9"/>
    <mergeCell ref="BO10:BQ10"/>
    <mergeCell ref="CI61:CI62"/>
    <mergeCell ref="CJ61:CJ62"/>
    <mergeCell ref="CP1:CR1"/>
    <mergeCell ref="B2:E2"/>
    <mergeCell ref="G2:K2"/>
    <mergeCell ref="N2:X3"/>
    <mergeCell ref="AI2:AL2"/>
    <mergeCell ref="AN2:AR2"/>
    <mergeCell ref="AU2:BE3"/>
    <mergeCell ref="B3:E3"/>
    <mergeCell ref="G3:K3"/>
    <mergeCell ref="AI3:AL3"/>
    <mergeCell ref="CK1:CL1"/>
    <mergeCell ref="BS1:BS8"/>
    <mergeCell ref="BT1:BT8"/>
    <mergeCell ref="BU1:BU8"/>
    <mergeCell ref="BY1:BY8"/>
    <mergeCell ref="CF1:CF8"/>
    <mergeCell ref="CG1:CG8"/>
    <mergeCell ref="CH1:CH8"/>
    <mergeCell ref="CI1:CI8"/>
    <mergeCell ref="CJ1:CJ8"/>
    <mergeCell ref="P7:X7"/>
    <mergeCell ref="AE7:AG7"/>
    <mergeCell ref="AW7:BE7"/>
    <mergeCell ref="BL7:BN7"/>
    <mergeCell ref="L6:M8"/>
    <mergeCell ref="R6:S6"/>
    <mergeCell ref="AE6:AG6"/>
    <mergeCell ref="AH6:AJ7"/>
    <mergeCell ref="B8:C8"/>
    <mergeCell ref="Q8:W8"/>
    <mergeCell ref="AE8:AG8"/>
    <mergeCell ref="BZ1:BZ8"/>
    <mergeCell ref="CA1:CA8"/>
    <mergeCell ref="CB1:CB8"/>
    <mergeCell ref="CC1:CC8"/>
    <mergeCell ref="CD1:CD8"/>
    <mergeCell ref="CE1:CE8"/>
    <mergeCell ref="A6:C7"/>
    <mergeCell ref="D6:E8"/>
    <mergeCell ref="F6:G8"/>
    <mergeCell ref="H6:I8"/>
    <mergeCell ref="J6:K8"/>
    <mergeCell ref="BL8:BN8"/>
    <mergeCell ref="AI8:AJ8"/>
    <mergeCell ref="AX8:BD8"/>
    <mergeCell ref="AF5:AG5"/>
    <mergeCell ref="BM5:BN5"/>
    <mergeCell ref="AN3:AR3"/>
    <mergeCell ref="AF4:AG4"/>
    <mergeCell ref="BM4:BN4"/>
    <mergeCell ref="AO6:AP8"/>
    <mergeCell ref="AQ6:AR8"/>
    <mergeCell ref="AS6:AT8"/>
    <mergeCell ref="AY6:AZ6"/>
    <mergeCell ref="BL6:BN6"/>
    <mergeCell ref="BO1:BP8"/>
    <mergeCell ref="BQ1:BQ8"/>
    <mergeCell ref="BR1:BR8"/>
    <mergeCell ref="AK6:AL8"/>
    <mergeCell ref="AM6:AN8"/>
    <mergeCell ref="R10:W10"/>
    <mergeCell ref="AI10:AJ10"/>
    <mergeCell ref="AK10:AL10"/>
    <mergeCell ref="B10:C10"/>
    <mergeCell ref="D10:E10"/>
    <mergeCell ref="F10:G10"/>
    <mergeCell ref="H10:I10"/>
    <mergeCell ref="J10:K10"/>
    <mergeCell ref="L10:M10"/>
    <mergeCell ref="AI9:AJ9"/>
    <mergeCell ref="AK9:AL9"/>
    <mergeCell ref="AM9:AN9"/>
    <mergeCell ref="AO9:AP9"/>
    <mergeCell ref="AQ9:AR9"/>
    <mergeCell ref="AS9:AT9"/>
    <mergeCell ref="AS10:AT10"/>
    <mergeCell ref="AY10:BD10"/>
    <mergeCell ref="AM10:AN10"/>
    <mergeCell ref="AO10:AP10"/>
    <mergeCell ref="AQ10:AR10"/>
    <mergeCell ref="B9:C9"/>
    <mergeCell ref="D9:E9"/>
    <mergeCell ref="F9:G9"/>
    <mergeCell ref="H9:I9"/>
    <mergeCell ref="J9:K9"/>
    <mergeCell ref="L9:M9"/>
    <mergeCell ref="BH13:BN15"/>
    <mergeCell ref="D14:H15"/>
    <mergeCell ref="I14:J15"/>
    <mergeCell ref="K14:S15"/>
    <mergeCell ref="T14:W15"/>
    <mergeCell ref="X14:Z15"/>
    <mergeCell ref="AK14:AO15"/>
    <mergeCell ref="AP14:AQ15"/>
    <mergeCell ref="AR14:AZ15"/>
    <mergeCell ref="BA14:BD15"/>
    <mergeCell ref="AM11:AN11"/>
    <mergeCell ref="AO11:AP11"/>
    <mergeCell ref="AQ11:AR11"/>
    <mergeCell ref="AS11:AT11"/>
    <mergeCell ref="A13:C15"/>
    <mergeCell ref="D13:Z13"/>
    <mergeCell ref="AA13:AG15"/>
    <mergeCell ref="AH13:AJ15"/>
    <mergeCell ref="AK13:BG13"/>
    <mergeCell ref="BE14:BG15"/>
    <mergeCell ref="B11:C11"/>
    <mergeCell ref="D11:E11"/>
    <mergeCell ref="F11:G11"/>
    <mergeCell ref="H11:I11"/>
    <mergeCell ref="J11:K11"/>
    <mergeCell ref="L11:M11"/>
    <mergeCell ref="AI11:AJ11"/>
    <mergeCell ref="AK11:AL11"/>
    <mergeCell ref="BO17:BQ18"/>
    <mergeCell ref="BO21:BQ22"/>
    <mergeCell ref="A20:A21"/>
    <mergeCell ref="B20:B21"/>
    <mergeCell ref="AA20:AA21"/>
    <mergeCell ref="AB20:AB21"/>
    <mergeCell ref="AC20:AC21"/>
    <mergeCell ref="BN20:BN21"/>
    <mergeCell ref="BJ20:BJ21"/>
    <mergeCell ref="BK20:BK21"/>
    <mergeCell ref="BL20:BL21"/>
    <mergeCell ref="BM20:BM21"/>
    <mergeCell ref="BH20:BH21"/>
    <mergeCell ref="BI20:BI21"/>
    <mergeCell ref="AD20:AD21"/>
    <mergeCell ref="AE20:AE21"/>
    <mergeCell ref="AF20:AF21"/>
    <mergeCell ref="AG20:AG21"/>
    <mergeCell ref="AH20:AH21"/>
    <mergeCell ref="AI20:AI21"/>
    <mergeCell ref="BJ22:BJ23"/>
    <mergeCell ref="BK22:BK23"/>
    <mergeCell ref="BL22:BL23"/>
    <mergeCell ref="A22:A23"/>
    <mergeCell ref="B22:B23"/>
    <mergeCell ref="AA22:AA23"/>
    <mergeCell ref="AB22:AB23"/>
    <mergeCell ref="AC22:AC23"/>
    <mergeCell ref="AD22:AD23"/>
    <mergeCell ref="AE22:AE23"/>
    <mergeCell ref="BM30:BM31"/>
    <mergeCell ref="AE24:AE25"/>
    <mergeCell ref="AF24:AF25"/>
    <mergeCell ref="AG24:AG25"/>
    <mergeCell ref="AH24:AH25"/>
    <mergeCell ref="AI24:AI25"/>
    <mergeCell ref="BH24:BH25"/>
    <mergeCell ref="BM22:BM23"/>
    <mergeCell ref="BN22:BN23"/>
    <mergeCell ref="AF22:AF23"/>
    <mergeCell ref="AG22:AG23"/>
    <mergeCell ref="AH22:AH23"/>
    <mergeCell ref="AI22:AI23"/>
    <mergeCell ref="BH22:BH23"/>
    <mergeCell ref="BI22:BI23"/>
    <mergeCell ref="AE26:AE27"/>
    <mergeCell ref="AF26:AF27"/>
    <mergeCell ref="AG26:AG27"/>
    <mergeCell ref="AH26:AH27"/>
    <mergeCell ref="AI26:AI27"/>
    <mergeCell ref="BH26:BH27"/>
    <mergeCell ref="BJ26:BJ27"/>
    <mergeCell ref="BK26:BK27"/>
    <mergeCell ref="BL26:BL27"/>
    <mergeCell ref="BM26:BM27"/>
    <mergeCell ref="BN26:BN27"/>
    <mergeCell ref="BI26:BI27"/>
    <mergeCell ref="BM24:BM25"/>
    <mergeCell ref="BN24:BN25"/>
    <mergeCell ref="BN28:BN29"/>
    <mergeCell ref="AG28:AG29"/>
    <mergeCell ref="AH28:AH29"/>
    <mergeCell ref="AI28:AI29"/>
    <mergeCell ref="BH28:BH29"/>
    <mergeCell ref="BI28:BI29"/>
    <mergeCell ref="BJ28:BJ29"/>
    <mergeCell ref="A24:A25"/>
    <mergeCell ref="B24:B25"/>
    <mergeCell ref="AA24:AA25"/>
    <mergeCell ref="AB24:AB25"/>
    <mergeCell ref="AC24:AC25"/>
    <mergeCell ref="AD24:AD25"/>
    <mergeCell ref="A26:A27"/>
    <mergeCell ref="B26:B27"/>
    <mergeCell ref="AA26:AA27"/>
    <mergeCell ref="AB26:AB27"/>
    <mergeCell ref="AC26:AC27"/>
    <mergeCell ref="AD26:AD27"/>
    <mergeCell ref="BI24:BI25"/>
    <mergeCell ref="BJ24:BJ25"/>
    <mergeCell ref="BK24:BK25"/>
    <mergeCell ref="BL24:BL25"/>
    <mergeCell ref="BJ34:BJ35"/>
    <mergeCell ref="BK34:BK35"/>
    <mergeCell ref="BL34:BL35"/>
    <mergeCell ref="BJ30:BJ31"/>
    <mergeCell ref="BK30:BK31"/>
    <mergeCell ref="BL30:BL31"/>
    <mergeCell ref="BM34:BM35"/>
    <mergeCell ref="BN30:BN31"/>
    <mergeCell ref="A28:A29"/>
    <mergeCell ref="B28:B29"/>
    <mergeCell ref="AA28:AA29"/>
    <mergeCell ref="AB28:AB29"/>
    <mergeCell ref="AC28:AC29"/>
    <mergeCell ref="AD28:AD29"/>
    <mergeCell ref="AE28:AE29"/>
    <mergeCell ref="AF28:AF29"/>
    <mergeCell ref="BK28:BK29"/>
    <mergeCell ref="BL28:BL29"/>
    <mergeCell ref="BM28:BM29"/>
    <mergeCell ref="BI30:BI31"/>
    <mergeCell ref="AE30:AE31"/>
    <mergeCell ref="AF30:AF31"/>
    <mergeCell ref="AG30:AG31"/>
    <mergeCell ref="AH30:AH31"/>
    <mergeCell ref="AI30:AI31"/>
    <mergeCell ref="BH30:BH31"/>
    <mergeCell ref="A30:A31"/>
    <mergeCell ref="B30:B31"/>
    <mergeCell ref="AA30:AA31"/>
    <mergeCell ref="AB30:AB31"/>
    <mergeCell ref="AC30:AC31"/>
    <mergeCell ref="AD30:AD31"/>
    <mergeCell ref="BN34:BN35"/>
    <mergeCell ref="A32:A33"/>
    <mergeCell ref="B32:B33"/>
    <mergeCell ref="AA32:AA33"/>
    <mergeCell ref="AB32:AB33"/>
    <mergeCell ref="AC32:AC33"/>
    <mergeCell ref="AD32:AD33"/>
    <mergeCell ref="AE32:AE33"/>
    <mergeCell ref="AF32:AF33"/>
    <mergeCell ref="BK32:BK33"/>
    <mergeCell ref="BL32:BL33"/>
    <mergeCell ref="BM32:BM33"/>
    <mergeCell ref="BN32:BN33"/>
    <mergeCell ref="AG32:AG33"/>
    <mergeCell ref="AH32:AH33"/>
    <mergeCell ref="AI32:AI33"/>
    <mergeCell ref="A34:A35"/>
    <mergeCell ref="B34:B35"/>
    <mergeCell ref="AA34:AA35"/>
    <mergeCell ref="AB34:AB35"/>
    <mergeCell ref="AC34:AC35"/>
    <mergeCell ref="AD34:AD35"/>
    <mergeCell ref="BH32:BH33"/>
    <mergeCell ref="BI32:BI33"/>
    <mergeCell ref="BJ32:BJ33"/>
    <mergeCell ref="BI34:BI35"/>
    <mergeCell ref="AE34:AE35"/>
    <mergeCell ref="AF34:AF35"/>
    <mergeCell ref="AG34:AG35"/>
    <mergeCell ref="AH34:AH35"/>
    <mergeCell ref="AI34:AI35"/>
    <mergeCell ref="BH34:BH35"/>
    <mergeCell ref="BM38:BM39"/>
    <mergeCell ref="BN38:BN39"/>
    <mergeCell ref="A36:A37"/>
    <mergeCell ref="B36:B37"/>
    <mergeCell ref="AA36:AA37"/>
    <mergeCell ref="AB36:AB37"/>
    <mergeCell ref="AC36:AC37"/>
    <mergeCell ref="AD36:AD37"/>
    <mergeCell ref="AE36:AE37"/>
    <mergeCell ref="AF36:AF37"/>
    <mergeCell ref="BK36:BK37"/>
    <mergeCell ref="BL36:BL37"/>
    <mergeCell ref="BM36:BM37"/>
    <mergeCell ref="BI38:BI39"/>
    <mergeCell ref="AE38:AE39"/>
    <mergeCell ref="AF38:AF39"/>
    <mergeCell ref="AG38:AG39"/>
    <mergeCell ref="AH38:AH39"/>
    <mergeCell ref="AI38:AI39"/>
    <mergeCell ref="BH38:BH39"/>
    <mergeCell ref="A38:A39"/>
    <mergeCell ref="B38:B39"/>
    <mergeCell ref="AA38:AA39"/>
    <mergeCell ref="AB38:AB39"/>
    <mergeCell ref="AC38:AC39"/>
    <mergeCell ref="AD38:AD39"/>
    <mergeCell ref="BN36:BN37"/>
    <mergeCell ref="AG36:AG37"/>
    <mergeCell ref="AH36:AH37"/>
    <mergeCell ref="AI36:AI37"/>
    <mergeCell ref="BH36:BH37"/>
    <mergeCell ref="BI36:BI37"/>
    <mergeCell ref="BJ36:BJ37"/>
    <mergeCell ref="AI40:AI41"/>
    <mergeCell ref="BH40:BH41"/>
    <mergeCell ref="BI40:BI41"/>
    <mergeCell ref="BJ40:BJ41"/>
    <mergeCell ref="AF42:AF43"/>
    <mergeCell ref="AG42:AG43"/>
    <mergeCell ref="AH42:AH43"/>
    <mergeCell ref="AI42:AI43"/>
    <mergeCell ref="BH42:BH43"/>
    <mergeCell ref="BI42:BI43"/>
    <mergeCell ref="BJ42:BJ43"/>
    <mergeCell ref="BK42:BK43"/>
    <mergeCell ref="BL42:BL43"/>
    <mergeCell ref="BJ38:BJ39"/>
    <mergeCell ref="BK38:BK39"/>
    <mergeCell ref="BL38:BL39"/>
    <mergeCell ref="A40:A41"/>
    <mergeCell ref="B40:B41"/>
    <mergeCell ref="AA40:AA41"/>
    <mergeCell ref="AB40:AB41"/>
    <mergeCell ref="AC40:AC41"/>
    <mergeCell ref="AD40:AD41"/>
    <mergeCell ref="AE40:AE41"/>
    <mergeCell ref="AF40:AF41"/>
    <mergeCell ref="BK40:BK41"/>
    <mergeCell ref="BL40:BL41"/>
    <mergeCell ref="BM40:BM41"/>
    <mergeCell ref="BN40:BN41"/>
    <mergeCell ref="AG40:AG41"/>
    <mergeCell ref="AH40:AH41"/>
    <mergeCell ref="A42:A43"/>
    <mergeCell ref="B42:B43"/>
    <mergeCell ref="BN44:BN45"/>
    <mergeCell ref="AH44:AH45"/>
    <mergeCell ref="AI44:AI45"/>
    <mergeCell ref="BH44:BH45"/>
    <mergeCell ref="BI44:BI45"/>
    <mergeCell ref="BJ44:BJ45"/>
    <mergeCell ref="BK44:BK45"/>
    <mergeCell ref="A44:A45"/>
    <mergeCell ref="B44:B45"/>
    <mergeCell ref="BJ46:BJ47"/>
    <mergeCell ref="BK46:BK47"/>
    <mergeCell ref="BL46:BL47"/>
    <mergeCell ref="BM46:BM47"/>
    <mergeCell ref="BN46:BN47"/>
    <mergeCell ref="BH46:BH47"/>
    <mergeCell ref="BI46:BI47"/>
    <mergeCell ref="BL44:BL45"/>
    <mergeCell ref="BM44:BM45"/>
    <mergeCell ref="AA42:AA43"/>
    <mergeCell ref="AB42:AB43"/>
    <mergeCell ref="AC42:AC43"/>
    <mergeCell ref="AD42:AD43"/>
    <mergeCell ref="AF46:AF47"/>
    <mergeCell ref="AG46:AG47"/>
    <mergeCell ref="AH46:AH47"/>
    <mergeCell ref="AI46:AI47"/>
    <mergeCell ref="BM42:BM43"/>
    <mergeCell ref="BN42:BN43"/>
    <mergeCell ref="AE42:AE43"/>
    <mergeCell ref="AA46:AA47"/>
    <mergeCell ref="AB46:AB47"/>
    <mergeCell ref="AA44:AA45"/>
    <mergeCell ref="AB44:AB45"/>
    <mergeCell ref="AC44:AC45"/>
    <mergeCell ref="AD44:AD45"/>
    <mergeCell ref="AE44:AE45"/>
    <mergeCell ref="AF44:AF45"/>
    <mergeCell ref="AG44:AG45"/>
    <mergeCell ref="A50:A51"/>
    <mergeCell ref="B50:B51"/>
    <mergeCell ref="AA50:AA51"/>
    <mergeCell ref="AB50:AB51"/>
    <mergeCell ref="AC50:AC51"/>
    <mergeCell ref="AD50:AD51"/>
    <mergeCell ref="AE50:AE51"/>
    <mergeCell ref="AF50:AF51"/>
    <mergeCell ref="AG50:AG51"/>
    <mergeCell ref="AC46:AC47"/>
    <mergeCell ref="AD46:AD47"/>
    <mergeCell ref="AE46:AE47"/>
    <mergeCell ref="A46:A47"/>
    <mergeCell ref="B46:B47"/>
    <mergeCell ref="A52:A53"/>
    <mergeCell ref="B52:B53"/>
    <mergeCell ref="AA52:AA53"/>
    <mergeCell ref="AB52:AB53"/>
    <mergeCell ref="AC52:AC53"/>
    <mergeCell ref="AD52:AD53"/>
    <mergeCell ref="AE52:AE53"/>
    <mergeCell ref="A48:A49"/>
    <mergeCell ref="B48:B49"/>
    <mergeCell ref="AA48:AA49"/>
    <mergeCell ref="AB48:AB49"/>
    <mergeCell ref="AC48:AC49"/>
    <mergeCell ref="BH48:BH49"/>
    <mergeCell ref="BI48:BI49"/>
    <mergeCell ref="BJ48:BJ49"/>
    <mergeCell ref="BK48:BK49"/>
    <mergeCell ref="BL48:BL49"/>
    <mergeCell ref="BM48:BM49"/>
    <mergeCell ref="AD48:AD49"/>
    <mergeCell ref="AE48:AE49"/>
    <mergeCell ref="AF48:AF49"/>
    <mergeCell ref="AG48:AG49"/>
    <mergeCell ref="AH48:AH49"/>
    <mergeCell ref="AI48:AI49"/>
    <mergeCell ref="BL50:BL51"/>
    <mergeCell ref="BM50:BM51"/>
    <mergeCell ref="BK50:BK51"/>
    <mergeCell ref="BJ52:BJ53"/>
    <mergeCell ref="BK52:BK53"/>
    <mergeCell ref="BL52:BL53"/>
    <mergeCell ref="AF52:AF53"/>
    <mergeCell ref="AG52:AG53"/>
    <mergeCell ref="AH52:AH53"/>
    <mergeCell ref="AI52:AI53"/>
    <mergeCell ref="BH52:BH53"/>
    <mergeCell ref="BI52:BI53"/>
    <mergeCell ref="A56:A57"/>
    <mergeCell ref="B56:B57"/>
    <mergeCell ref="AA56:AA57"/>
    <mergeCell ref="AB56:AB57"/>
    <mergeCell ref="AC56:AC57"/>
    <mergeCell ref="AD56:AD57"/>
    <mergeCell ref="AE56:AE57"/>
    <mergeCell ref="AH54:AH55"/>
    <mergeCell ref="AI54:AI55"/>
    <mergeCell ref="A54:A55"/>
    <mergeCell ref="B54:B55"/>
    <mergeCell ref="AA54:AA55"/>
    <mergeCell ref="AB54:AB55"/>
    <mergeCell ref="AC54:AC55"/>
    <mergeCell ref="AD54:AD55"/>
    <mergeCell ref="AE54:AE55"/>
    <mergeCell ref="BH54:BH55"/>
    <mergeCell ref="BI54:BI55"/>
    <mergeCell ref="AF54:AF55"/>
    <mergeCell ref="AG54:AG55"/>
    <mergeCell ref="BL54:BL55"/>
    <mergeCell ref="BM54:BM55"/>
    <mergeCell ref="BN54:BN55"/>
    <mergeCell ref="BJ54:BJ55"/>
    <mergeCell ref="BK54:BK55"/>
    <mergeCell ref="BN60:BN61"/>
    <mergeCell ref="BN62:BN63"/>
    <mergeCell ref="A58:A59"/>
    <mergeCell ref="B58:B59"/>
    <mergeCell ref="AA58:AA59"/>
    <mergeCell ref="AB58:AB59"/>
    <mergeCell ref="AC58:AC59"/>
    <mergeCell ref="AF56:AF57"/>
    <mergeCell ref="AG56:AG57"/>
    <mergeCell ref="AH56:AH57"/>
    <mergeCell ref="AI56:AI57"/>
    <mergeCell ref="BH56:BH57"/>
    <mergeCell ref="BI56:BI57"/>
    <mergeCell ref="BN58:BN59"/>
    <mergeCell ref="BH58:BH59"/>
    <mergeCell ref="BI58:BI59"/>
    <mergeCell ref="BJ58:BJ59"/>
    <mergeCell ref="BK58:BK59"/>
    <mergeCell ref="BL58:BL59"/>
    <mergeCell ref="AD58:AD59"/>
    <mergeCell ref="AE58:AE59"/>
    <mergeCell ref="AF58:AF59"/>
    <mergeCell ref="AG58:AG59"/>
    <mergeCell ref="AH58:AH59"/>
    <mergeCell ref="AI58:AI59"/>
    <mergeCell ref="AH60:AH61"/>
    <mergeCell ref="AI60:AI61"/>
    <mergeCell ref="AD64:AD65"/>
    <mergeCell ref="AE64:AE65"/>
    <mergeCell ref="AF64:AF65"/>
    <mergeCell ref="AG64:AG65"/>
    <mergeCell ref="AH64:AH65"/>
    <mergeCell ref="AI64:AI65"/>
    <mergeCell ref="A64:A65"/>
    <mergeCell ref="B64:B65"/>
    <mergeCell ref="AA64:AA65"/>
    <mergeCell ref="AB64:AB65"/>
    <mergeCell ref="AC64:AC65"/>
    <mergeCell ref="A60:A61"/>
    <mergeCell ref="B60:B61"/>
    <mergeCell ref="AA60:AA61"/>
    <mergeCell ref="AB60:AB61"/>
    <mergeCell ref="AC60:AC61"/>
    <mergeCell ref="AD60:AD61"/>
    <mergeCell ref="AE60:AE61"/>
    <mergeCell ref="AF60:AF61"/>
    <mergeCell ref="AG60:AG61"/>
    <mergeCell ref="AF62:AF63"/>
    <mergeCell ref="AG62:AG63"/>
    <mergeCell ref="AI62:AI63"/>
    <mergeCell ref="A62:A63"/>
    <mergeCell ref="AH74:AH75"/>
    <mergeCell ref="AH62:AH63"/>
    <mergeCell ref="A66:A67"/>
    <mergeCell ref="B66:B67"/>
    <mergeCell ref="AA66:AA67"/>
    <mergeCell ref="AB66:AB67"/>
    <mergeCell ref="AC66:AC67"/>
    <mergeCell ref="AD66:AD67"/>
    <mergeCell ref="AE66:AE67"/>
    <mergeCell ref="AF66:AF67"/>
    <mergeCell ref="AG66:AG67"/>
    <mergeCell ref="B62:B63"/>
    <mergeCell ref="AA62:AA63"/>
    <mergeCell ref="AB62:AB63"/>
    <mergeCell ref="AC62:AC63"/>
    <mergeCell ref="AD62:AD63"/>
    <mergeCell ref="AE62:AE63"/>
    <mergeCell ref="A70:A71"/>
    <mergeCell ref="B70:B71"/>
    <mergeCell ref="AA70:AA71"/>
    <mergeCell ref="AB70:AB71"/>
    <mergeCell ref="AC70:AC71"/>
    <mergeCell ref="AD70:AD71"/>
    <mergeCell ref="AE70:AE71"/>
    <mergeCell ref="AF70:AF71"/>
    <mergeCell ref="AG70:AG71"/>
    <mergeCell ref="AH70:AH71"/>
    <mergeCell ref="AI74:AI75"/>
    <mergeCell ref="BH74:BK75"/>
    <mergeCell ref="BL66:BL67"/>
    <mergeCell ref="BM66:BM67"/>
    <mergeCell ref="BN66:BN67"/>
    <mergeCell ref="AH66:AH67"/>
    <mergeCell ref="AI66:AI67"/>
    <mergeCell ref="BH66:BH67"/>
    <mergeCell ref="BI66:BI67"/>
    <mergeCell ref="BJ66:BJ67"/>
    <mergeCell ref="BK66:BK67"/>
    <mergeCell ref="A72:A73"/>
    <mergeCell ref="AF72:AF73"/>
    <mergeCell ref="AG72:AG73"/>
    <mergeCell ref="AH72:AH73"/>
    <mergeCell ref="AI72:AI73"/>
    <mergeCell ref="BH72:BH73"/>
    <mergeCell ref="BI72:BI73"/>
    <mergeCell ref="BJ72:BJ73"/>
    <mergeCell ref="BK72:BK73"/>
    <mergeCell ref="BL72:BL73"/>
    <mergeCell ref="BM72:BM73"/>
    <mergeCell ref="BN72:BN73"/>
    <mergeCell ref="B72:B73"/>
    <mergeCell ref="AA72:AA73"/>
    <mergeCell ref="AB72:AB73"/>
    <mergeCell ref="A74:A75"/>
    <mergeCell ref="B74:B75"/>
    <mergeCell ref="AA74:AD75"/>
    <mergeCell ref="AE74:AE75"/>
    <mergeCell ref="AF74:AF75"/>
    <mergeCell ref="AG74:AG75"/>
    <mergeCell ref="BA80:BB80"/>
    <mergeCell ref="BD80:BG80"/>
    <mergeCell ref="AL79:AN79"/>
    <mergeCell ref="AY79:AZ79"/>
    <mergeCell ref="BA79:BB79"/>
    <mergeCell ref="BD79:BF79"/>
    <mergeCell ref="B80:C80"/>
    <mergeCell ref="E80:G80"/>
    <mergeCell ref="T80:U80"/>
    <mergeCell ref="W80:Z80"/>
    <mergeCell ref="AI80:AJ80"/>
    <mergeCell ref="AL80:AN80"/>
    <mergeCell ref="B79:C79"/>
    <mergeCell ref="E79:G79"/>
    <mergeCell ref="R79:S79"/>
    <mergeCell ref="T79:U79"/>
    <mergeCell ref="W79:Y79"/>
    <mergeCell ref="AI79:AJ79"/>
    <mergeCell ref="BN48:BN49"/>
    <mergeCell ref="A68:A69"/>
    <mergeCell ref="B68:B69"/>
    <mergeCell ref="AA68:AA69"/>
    <mergeCell ref="AB68:AB69"/>
    <mergeCell ref="AC68:AC69"/>
    <mergeCell ref="AD68:AD69"/>
    <mergeCell ref="AE68:AE69"/>
    <mergeCell ref="AF68:AF69"/>
    <mergeCell ref="AG68:AG69"/>
    <mergeCell ref="B78:C78"/>
    <mergeCell ref="T78:U78"/>
    <mergeCell ref="W78:Z78"/>
    <mergeCell ref="AI78:AJ78"/>
    <mergeCell ref="BA78:BB78"/>
    <mergeCell ref="BD78:BG78"/>
    <mergeCell ref="BL74:BL75"/>
    <mergeCell ref="BM74:BM75"/>
    <mergeCell ref="BN74:BN75"/>
    <mergeCell ref="B77:C77"/>
    <mergeCell ref="E77:G77"/>
    <mergeCell ref="R77:S77"/>
    <mergeCell ref="T77:U77"/>
    <mergeCell ref="W77:Y77"/>
    <mergeCell ref="AI77:AJ77"/>
    <mergeCell ref="AL77:AN77"/>
    <mergeCell ref="AY77:AZ77"/>
    <mergeCell ref="BA77:BB77"/>
    <mergeCell ref="BD77:BF77"/>
    <mergeCell ref="AC72:AC73"/>
    <mergeCell ref="AD72:AD73"/>
    <mergeCell ref="AE72:AE73"/>
    <mergeCell ref="CE13:CE14"/>
    <mergeCell ref="CF13:CF14"/>
    <mergeCell ref="CG13:CG14"/>
    <mergeCell ref="CH13:CH14"/>
    <mergeCell ref="CI13:CI14"/>
    <mergeCell ref="BO11:BQ11"/>
    <mergeCell ref="BO12:BQ12"/>
    <mergeCell ref="BO13:BQ14"/>
    <mergeCell ref="BR13:BR14"/>
    <mergeCell ref="BS13:BS14"/>
    <mergeCell ref="BT13:BT14"/>
    <mergeCell ref="BU13:BU14"/>
    <mergeCell ref="BY13:BY14"/>
    <mergeCell ref="BZ13:BZ14"/>
    <mergeCell ref="AH68:AH69"/>
    <mergeCell ref="AI68:AI69"/>
    <mergeCell ref="BH68:BH69"/>
    <mergeCell ref="BI68:BI69"/>
    <mergeCell ref="BJ68:BJ69"/>
    <mergeCell ref="BK68:BK69"/>
    <mergeCell ref="BL68:BL69"/>
    <mergeCell ref="BM68:BM69"/>
    <mergeCell ref="BN68:BN69"/>
    <mergeCell ref="BM58:BM59"/>
    <mergeCell ref="BM52:BM53"/>
    <mergeCell ref="BN52:BN53"/>
    <mergeCell ref="BN50:BN51"/>
    <mergeCell ref="AH50:AH51"/>
    <mergeCell ref="AI50:AI51"/>
    <mergeCell ref="BH50:BH51"/>
    <mergeCell ref="BI50:BI51"/>
    <mergeCell ref="BJ50:BJ51"/>
    <mergeCell ref="CJ19:CJ20"/>
    <mergeCell ref="BR17:BR18"/>
    <mergeCell ref="BS17:BS18"/>
    <mergeCell ref="BT17:BT18"/>
    <mergeCell ref="BU17:BU18"/>
    <mergeCell ref="BY17:BY18"/>
    <mergeCell ref="BZ17:BZ18"/>
    <mergeCell ref="CA17:CA18"/>
    <mergeCell ref="CB17:CB18"/>
    <mergeCell ref="CC17:CC18"/>
    <mergeCell ref="CJ13:CJ14"/>
    <mergeCell ref="BO15:BQ16"/>
    <mergeCell ref="BR15:BR16"/>
    <mergeCell ref="BS15:BS16"/>
    <mergeCell ref="BT15:BT16"/>
    <mergeCell ref="BU15:BU16"/>
    <mergeCell ref="BY15:BY16"/>
    <mergeCell ref="BZ15:BZ16"/>
    <mergeCell ref="CA15:CA16"/>
    <mergeCell ref="CB15:CB16"/>
    <mergeCell ref="CC15:CC16"/>
    <mergeCell ref="CD15:CD16"/>
    <mergeCell ref="CE15:CE16"/>
    <mergeCell ref="CF15:CF16"/>
    <mergeCell ref="CG15:CG16"/>
    <mergeCell ref="CH15:CH16"/>
    <mergeCell ref="CI15:CI16"/>
    <mergeCell ref="CJ15:CJ16"/>
    <mergeCell ref="CA13:CA14"/>
    <mergeCell ref="CB13:CB14"/>
    <mergeCell ref="CC13:CC14"/>
    <mergeCell ref="CD13:CD14"/>
    <mergeCell ref="BR21:BR22"/>
    <mergeCell ref="BS21:BS22"/>
    <mergeCell ref="BT21:BT22"/>
    <mergeCell ref="BU21:BU22"/>
    <mergeCell ref="BY21:BY22"/>
    <mergeCell ref="BZ21:BZ22"/>
    <mergeCell ref="CA21:CA22"/>
    <mergeCell ref="CB21:CB22"/>
    <mergeCell ref="CC21:CC22"/>
    <mergeCell ref="CD17:CD18"/>
    <mergeCell ref="CE17:CE18"/>
    <mergeCell ref="CF17:CF18"/>
    <mergeCell ref="CG17:CG18"/>
    <mergeCell ref="CH17:CH18"/>
    <mergeCell ref="CI17:CI18"/>
    <mergeCell ref="CJ17:CJ18"/>
    <mergeCell ref="BO19:BQ20"/>
    <mergeCell ref="BR19:BR20"/>
    <mergeCell ref="BS19:BS20"/>
    <mergeCell ref="BT19:BT20"/>
    <mergeCell ref="BU19:BU20"/>
    <mergeCell ref="BY19:BY20"/>
    <mergeCell ref="BZ19:BZ20"/>
    <mergeCell ref="CA19:CA20"/>
    <mergeCell ref="CB19:CB20"/>
    <mergeCell ref="CC19:CC20"/>
    <mergeCell ref="CD19:CD20"/>
    <mergeCell ref="CE19:CE20"/>
    <mergeCell ref="CF19:CF20"/>
    <mergeCell ref="CG19:CG20"/>
    <mergeCell ref="CH19:CH20"/>
    <mergeCell ref="CI19:CI20"/>
    <mergeCell ref="BR25:BR26"/>
    <mergeCell ref="BS25:BS26"/>
    <mergeCell ref="BT25:BT26"/>
    <mergeCell ref="BU25:BU26"/>
    <mergeCell ref="BY25:BY26"/>
    <mergeCell ref="BZ25:BZ26"/>
    <mergeCell ref="CA25:CA26"/>
    <mergeCell ref="CB25:CB26"/>
    <mergeCell ref="CD21:CD22"/>
    <mergeCell ref="CE21:CE22"/>
    <mergeCell ref="CF21:CF22"/>
    <mergeCell ref="CG21:CG22"/>
    <mergeCell ref="CH21:CH22"/>
    <mergeCell ref="CI21:CI22"/>
    <mergeCell ref="CJ21:CJ22"/>
    <mergeCell ref="BO23:BQ24"/>
    <mergeCell ref="BR23:BR24"/>
    <mergeCell ref="BS23:BS24"/>
    <mergeCell ref="BT23:BT24"/>
    <mergeCell ref="BU23:BU24"/>
    <mergeCell ref="BY23:BY24"/>
    <mergeCell ref="BZ23:BZ24"/>
    <mergeCell ref="CA23:CA24"/>
    <mergeCell ref="CB23:CB24"/>
    <mergeCell ref="CC23:CC24"/>
    <mergeCell ref="CD23:CD24"/>
    <mergeCell ref="CE23:CE24"/>
    <mergeCell ref="CF23:CF24"/>
    <mergeCell ref="CG23:CG24"/>
    <mergeCell ref="CH23:CH24"/>
    <mergeCell ref="CI23:CI24"/>
    <mergeCell ref="CJ23:CJ24"/>
    <mergeCell ref="CD31:CD32"/>
    <mergeCell ref="CE31:CE32"/>
    <mergeCell ref="CF31:CF32"/>
    <mergeCell ref="CG31:CG32"/>
    <mergeCell ref="CH31:CH32"/>
    <mergeCell ref="CI31:CI32"/>
    <mergeCell ref="CJ31:CJ32"/>
    <mergeCell ref="CC25:CC26"/>
    <mergeCell ref="CD25:CD26"/>
    <mergeCell ref="CE25:CE26"/>
    <mergeCell ref="CF25:CF26"/>
    <mergeCell ref="CG25:CG26"/>
    <mergeCell ref="CH25:CH26"/>
    <mergeCell ref="CI25:CI26"/>
    <mergeCell ref="CJ25:CJ26"/>
    <mergeCell ref="BO27:BQ28"/>
    <mergeCell ref="BR27:BR28"/>
    <mergeCell ref="BS27:BS28"/>
    <mergeCell ref="BT27:BT28"/>
    <mergeCell ref="BU27:BU28"/>
    <mergeCell ref="BY27:BY28"/>
    <mergeCell ref="BZ27:BZ28"/>
    <mergeCell ref="CA27:CA28"/>
    <mergeCell ref="CB27:CB28"/>
    <mergeCell ref="CC27:CC28"/>
    <mergeCell ref="CD27:CD28"/>
    <mergeCell ref="CE27:CE28"/>
    <mergeCell ref="CF27:CF28"/>
    <mergeCell ref="CG27:CG28"/>
    <mergeCell ref="CH27:CH28"/>
    <mergeCell ref="CI27:CI28"/>
    <mergeCell ref="BO25:BQ26"/>
    <mergeCell ref="CJ33:CJ34"/>
    <mergeCell ref="BO35:BQ36"/>
    <mergeCell ref="BR35:BR36"/>
    <mergeCell ref="BS35:BS36"/>
    <mergeCell ref="BO31:BQ32"/>
    <mergeCell ref="BR31:BR32"/>
    <mergeCell ref="BS31:BS32"/>
    <mergeCell ref="BT31:BT32"/>
    <mergeCell ref="BU31:BU32"/>
    <mergeCell ref="BY31:BY32"/>
    <mergeCell ref="BZ31:BZ32"/>
    <mergeCell ref="CA31:CA32"/>
    <mergeCell ref="CB31:CB32"/>
    <mergeCell ref="CJ27:CJ28"/>
    <mergeCell ref="BO29:BQ30"/>
    <mergeCell ref="BR29:BR30"/>
    <mergeCell ref="BS29:BS30"/>
    <mergeCell ref="BT29:BT30"/>
    <mergeCell ref="BU29:BU30"/>
    <mergeCell ref="BY29:BY30"/>
    <mergeCell ref="BZ29:BZ30"/>
    <mergeCell ref="CA29:CA30"/>
    <mergeCell ref="CB29:CB30"/>
    <mergeCell ref="CC29:CC30"/>
    <mergeCell ref="CD29:CD30"/>
    <mergeCell ref="CE29:CE30"/>
    <mergeCell ref="CF29:CF30"/>
    <mergeCell ref="CG29:CG30"/>
    <mergeCell ref="CH29:CH30"/>
    <mergeCell ref="CI29:CI30"/>
    <mergeCell ref="CJ29:CJ30"/>
    <mergeCell ref="CC31:CC32"/>
    <mergeCell ref="BO33:BQ34"/>
    <mergeCell ref="BR33:BR34"/>
    <mergeCell ref="BS33:BS34"/>
    <mergeCell ref="BT33:BT34"/>
    <mergeCell ref="BU33:BU34"/>
    <mergeCell ref="BY33:BY34"/>
    <mergeCell ref="BZ33:BZ34"/>
    <mergeCell ref="CA33:CA34"/>
    <mergeCell ref="CB33:CB34"/>
    <mergeCell ref="CC33:CC34"/>
    <mergeCell ref="CD33:CD34"/>
    <mergeCell ref="CE33:CE34"/>
    <mergeCell ref="CF33:CF34"/>
    <mergeCell ref="CG33:CG34"/>
    <mergeCell ref="CH33:CH34"/>
    <mergeCell ref="CI33:CI34"/>
    <mergeCell ref="BO37:BQ38"/>
    <mergeCell ref="BR37:BR38"/>
    <mergeCell ref="BS37:BS38"/>
    <mergeCell ref="BT37:BT38"/>
    <mergeCell ref="BU37:BU38"/>
    <mergeCell ref="BY37:BY38"/>
    <mergeCell ref="BZ37:BZ38"/>
    <mergeCell ref="CA37:CA38"/>
    <mergeCell ref="CB37:CB38"/>
    <mergeCell ref="CJ39:CJ40"/>
    <mergeCell ref="BO41:BQ42"/>
    <mergeCell ref="BR41:BR42"/>
    <mergeCell ref="BS41:BS42"/>
    <mergeCell ref="BT35:BT36"/>
    <mergeCell ref="BU35:BU36"/>
    <mergeCell ref="BY35:BY36"/>
    <mergeCell ref="BZ35:BZ36"/>
    <mergeCell ref="CA35:CA36"/>
    <mergeCell ref="CB35:CB36"/>
    <mergeCell ref="CC35:CC36"/>
    <mergeCell ref="CD35:CD36"/>
    <mergeCell ref="CE35:CE36"/>
    <mergeCell ref="CF35:CF36"/>
    <mergeCell ref="CG35:CG36"/>
    <mergeCell ref="CH35:CH36"/>
    <mergeCell ref="CI35:CI36"/>
    <mergeCell ref="CJ35:CJ36"/>
    <mergeCell ref="CC37:CC38"/>
    <mergeCell ref="CD37:CD38"/>
    <mergeCell ref="CE37:CE38"/>
    <mergeCell ref="CF37:CF38"/>
    <mergeCell ref="CG37:CG38"/>
    <mergeCell ref="CH37:CH38"/>
    <mergeCell ref="CI37:CI38"/>
    <mergeCell ref="CJ37:CJ38"/>
    <mergeCell ref="BO39:BQ40"/>
    <mergeCell ref="BR39:BR40"/>
    <mergeCell ref="BS39:BS40"/>
    <mergeCell ref="BT39:BT40"/>
    <mergeCell ref="BU39:BU40"/>
    <mergeCell ref="BY39:BY40"/>
    <mergeCell ref="BZ39:BZ40"/>
    <mergeCell ref="CA39:CA40"/>
    <mergeCell ref="CB39:CB40"/>
    <mergeCell ref="CC39:CC40"/>
    <mergeCell ref="CD39:CD40"/>
    <mergeCell ref="CE39:CE40"/>
    <mergeCell ref="CF39:CF40"/>
    <mergeCell ref="CG39:CG40"/>
    <mergeCell ref="CH39:CH40"/>
    <mergeCell ref="CI39:CI40"/>
    <mergeCell ref="BO43:BQ44"/>
    <mergeCell ref="BR43:BR44"/>
    <mergeCell ref="BS43:BS44"/>
    <mergeCell ref="BT43:BT44"/>
    <mergeCell ref="BU43:BU44"/>
    <mergeCell ref="BY43:BY44"/>
    <mergeCell ref="BZ43:BZ44"/>
    <mergeCell ref="CA43:CA44"/>
    <mergeCell ref="CB43:CB44"/>
    <mergeCell ref="BV39:BV40"/>
    <mergeCell ref="BV41:BV42"/>
    <mergeCell ref="BV43:BV44"/>
    <mergeCell ref="CJ45:CJ46"/>
    <mergeCell ref="BO47:BQ48"/>
    <mergeCell ref="BR47:BR48"/>
    <mergeCell ref="BS47:BS48"/>
    <mergeCell ref="BT41:BT42"/>
    <mergeCell ref="BU41:BU42"/>
    <mergeCell ref="BY41:BY42"/>
    <mergeCell ref="BZ41:BZ42"/>
    <mergeCell ref="CA41:CA42"/>
    <mergeCell ref="CB41:CB42"/>
    <mergeCell ref="CC41:CC42"/>
    <mergeCell ref="CD41:CD42"/>
    <mergeCell ref="CE41:CE42"/>
    <mergeCell ref="CF41:CF42"/>
    <mergeCell ref="CG41:CG42"/>
    <mergeCell ref="CH41:CH42"/>
    <mergeCell ref="CI41:CI42"/>
    <mergeCell ref="CJ41:CJ42"/>
    <mergeCell ref="CC43:CC44"/>
    <mergeCell ref="CD43:CD44"/>
    <mergeCell ref="CE43:CE44"/>
    <mergeCell ref="CF43:CF44"/>
    <mergeCell ref="CG43:CG44"/>
    <mergeCell ref="CH43:CH44"/>
    <mergeCell ref="CI43:CI44"/>
    <mergeCell ref="CJ43:CJ44"/>
    <mergeCell ref="BO45:BQ46"/>
    <mergeCell ref="BR45:BR46"/>
    <mergeCell ref="BS45:BS46"/>
    <mergeCell ref="BT45:BT46"/>
    <mergeCell ref="BU45:BU46"/>
    <mergeCell ref="BY45:BY46"/>
    <mergeCell ref="BZ45:BZ46"/>
    <mergeCell ref="CA45:CA46"/>
    <mergeCell ref="CB45:CB46"/>
    <mergeCell ref="CC45:CC46"/>
    <mergeCell ref="CD45:CD46"/>
    <mergeCell ref="CE45:CE46"/>
    <mergeCell ref="CF45:CF46"/>
    <mergeCell ref="CG45:CG46"/>
    <mergeCell ref="CH45:CH46"/>
    <mergeCell ref="CI45:CI46"/>
    <mergeCell ref="BO49:BQ50"/>
    <mergeCell ref="BR49:BR50"/>
    <mergeCell ref="BS49:BS50"/>
    <mergeCell ref="BT49:BT50"/>
    <mergeCell ref="BU49:BU50"/>
    <mergeCell ref="BY49:BY50"/>
    <mergeCell ref="BZ49:BZ50"/>
    <mergeCell ref="CA49:CA50"/>
    <mergeCell ref="CB49:CB50"/>
    <mergeCell ref="BV45:BV46"/>
    <mergeCell ref="BV47:BV48"/>
    <mergeCell ref="BV49:BV50"/>
    <mergeCell ref="CJ51:CJ52"/>
    <mergeCell ref="BO53:BQ54"/>
    <mergeCell ref="BR53:BR54"/>
    <mergeCell ref="BS53:BS54"/>
    <mergeCell ref="BT47:BT48"/>
    <mergeCell ref="BU47:BU48"/>
    <mergeCell ref="BY47:BY48"/>
    <mergeCell ref="BZ47:BZ48"/>
    <mergeCell ref="CA47:CA48"/>
    <mergeCell ref="CB47:CB48"/>
    <mergeCell ref="CC47:CC48"/>
    <mergeCell ref="CD47:CD48"/>
    <mergeCell ref="CE47:CE48"/>
    <mergeCell ref="CF47:CF48"/>
    <mergeCell ref="CG47:CG48"/>
    <mergeCell ref="CH47:CH48"/>
    <mergeCell ref="CI47:CI48"/>
    <mergeCell ref="CJ47:CJ48"/>
    <mergeCell ref="CC49:CC50"/>
    <mergeCell ref="CD49:CD50"/>
    <mergeCell ref="CE49:CE50"/>
    <mergeCell ref="CF49:CF50"/>
    <mergeCell ref="CG49:CG50"/>
    <mergeCell ref="CH49:CH50"/>
    <mergeCell ref="CI49:CI50"/>
    <mergeCell ref="CJ49:CJ50"/>
    <mergeCell ref="BO51:BQ52"/>
    <mergeCell ref="BR51:BR52"/>
    <mergeCell ref="BS51:BS52"/>
    <mergeCell ref="BT51:BT52"/>
    <mergeCell ref="BU51:BU52"/>
    <mergeCell ref="BY51:BY52"/>
    <mergeCell ref="BZ51:BZ52"/>
    <mergeCell ref="CA51:CA52"/>
    <mergeCell ref="CB51:CB52"/>
    <mergeCell ref="CC51:CC52"/>
    <mergeCell ref="CD51:CD52"/>
    <mergeCell ref="CE51:CE52"/>
    <mergeCell ref="CF51:CF52"/>
    <mergeCell ref="CG51:CG52"/>
    <mergeCell ref="CH51:CH52"/>
    <mergeCell ref="CI51:CI52"/>
    <mergeCell ref="BO55:BQ56"/>
    <mergeCell ref="BR55:BR56"/>
    <mergeCell ref="BS55:BS56"/>
    <mergeCell ref="BT55:BT56"/>
    <mergeCell ref="BU55:BU56"/>
    <mergeCell ref="BY55:BY56"/>
    <mergeCell ref="BZ55:BZ56"/>
    <mergeCell ref="CA55:CA56"/>
    <mergeCell ref="CB55:CB56"/>
    <mergeCell ref="BT53:BT54"/>
    <mergeCell ref="BU53:BU54"/>
    <mergeCell ref="BY53:BY54"/>
    <mergeCell ref="BZ53:BZ54"/>
    <mergeCell ref="CA53:CA54"/>
    <mergeCell ref="CB53:CB54"/>
    <mergeCell ref="CC53:CC54"/>
    <mergeCell ref="CD53:CD54"/>
    <mergeCell ref="CE53:CE54"/>
    <mergeCell ref="CF53:CF54"/>
    <mergeCell ref="CG53:CG54"/>
    <mergeCell ref="CH53:CH54"/>
    <mergeCell ref="CI53:CI54"/>
    <mergeCell ref="BS67:BS68"/>
    <mergeCell ref="BO57:BQ58"/>
    <mergeCell ref="BR57:BR58"/>
    <mergeCell ref="BS57:BS58"/>
    <mergeCell ref="BT57:BT58"/>
    <mergeCell ref="BU57:BU58"/>
    <mergeCell ref="BY57:BY58"/>
    <mergeCell ref="BZ57:BZ58"/>
    <mergeCell ref="CA57:CA58"/>
    <mergeCell ref="CB57:CB58"/>
    <mergeCell ref="CC57:CC58"/>
    <mergeCell ref="CD57:CD58"/>
    <mergeCell ref="CE57:CE58"/>
    <mergeCell ref="CF57:CF58"/>
    <mergeCell ref="CG57:CG58"/>
    <mergeCell ref="BO59:BQ60"/>
    <mergeCell ref="BR59:BR60"/>
    <mergeCell ref="BS59:BS60"/>
    <mergeCell ref="CE59:CE60"/>
    <mergeCell ref="BU61:BU62"/>
    <mergeCell ref="BY61:BY62"/>
    <mergeCell ref="BZ61:BZ62"/>
    <mergeCell ref="BT59:BT60"/>
    <mergeCell ref="BU59:BU60"/>
    <mergeCell ref="BY59:BY60"/>
    <mergeCell ref="BZ59:BZ60"/>
    <mergeCell ref="CA59:CA60"/>
    <mergeCell ref="CB59:CB60"/>
    <mergeCell ref="CC59:CC60"/>
    <mergeCell ref="CD65:CD66"/>
    <mergeCell ref="CJ53:CJ54"/>
    <mergeCell ref="CC55:CC56"/>
    <mergeCell ref="CD55:CD56"/>
    <mergeCell ref="CE55:CE56"/>
    <mergeCell ref="CF55:CF56"/>
    <mergeCell ref="CG55:CG56"/>
    <mergeCell ref="CH55:CH56"/>
    <mergeCell ref="CI55:CI56"/>
    <mergeCell ref="CJ55:CJ56"/>
    <mergeCell ref="CI57:CI58"/>
    <mergeCell ref="CJ57:CJ58"/>
    <mergeCell ref="BT67:BT68"/>
    <mergeCell ref="BU67:BU68"/>
    <mergeCell ref="BY67:BY68"/>
    <mergeCell ref="BZ67:BZ68"/>
    <mergeCell ref="CA67:CA68"/>
    <mergeCell ref="CB67:CB68"/>
    <mergeCell ref="CC67:CC68"/>
    <mergeCell ref="CD67:CD68"/>
    <mergeCell ref="CE67:CE68"/>
    <mergeCell ref="CF67:CF68"/>
    <mergeCell ref="CG67:CG68"/>
    <mergeCell ref="CH67:CH68"/>
    <mergeCell ref="CI67:CI68"/>
    <mergeCell ref="CJ67:CJ68"/>
    <mergeCell ref="CC63:CC64"/>
    <mergeCell ref="CD63:CD64"/>
    <mergeCell ref="CE63:CE64"/>
    <mergeCell ref="BX67:BX68"/>
    <mergeCell ref="CF65:CF66"/>
    <mergeCell ref="CG65:CG66"/>
    <mergeCell ref="CH65:CH66"/>
    <mergeCell ref="BI60:BI61"/>
    <mergeCell ref="BJ60:BJ61"/>
    <mergeCell ref="BK60:BK61"/>
    <mergeCell ref="BJ62:BJ63"/>
    <mergeCell ref="BK62:BK63"/>
    <mergeCell ref="BL62:BL63"/>
    <mergeCell ref="BM62:BM63"/>
    <mergeCell ref="BH62:BH63"/>
    <mergeCell ref="CD59:CD60"/>
    <mergeCell ref="CH57:CH58"/>
    <mergeCell ref="CA61:CA62"/>
    <mergeCell ref="CB61:CB62"/>
    <mergeCell ref="CC61:CC62"/>
    <mergeCell ref="CD61:CD62"/>
    <mergeCell ref="CE61:CE62"/>
    <mergeCell ref="CF61:CF62"/>
    <mergeCell ref="CG61:CG62"/>
    <mergeCell ref="CH61:CH62"/>
    <mergeCell ref="CF59:CF60"/>
    <mergeCell ref="CG59:CG60"/>
    <mergeCell ref="CH59:CH60"/>
    <mergeCell ref="BI62:BI63"/>
    <mergeCell ref="BJ56:BJ57"/>
    <mergeCell ref="BK56:BK57"/>
    <mergeCell ref="BL56:BL57"/>
    <mergeCell ref="BM56:BM57"/>
    <mergeCell ref="BN56:BN57"/>
    <mergeCell ref="CB63:CB64"/>
    <mergeCell ref="BO61:BQ62"/>
    <mergeCell ref="BR61:BR62"/>
    <mergeCell ref="BS61:BS62"/>
    <mergeCell ref="BT61:BT62"/>
    <mergeCell ref="BN64:BN65"/>
    <mergeCell ref="BX45:BX46"/>
    <mergeCell ref="BX47:BX48"/>
    <mergeCell ref="BX49:BX50"/>
    <mergeCell ref="BX51:BX52"/>
    <mergeCell ref="BX53:BX54"/>
    <mergeCell ref="BX55:BX56"/>
    <mergeCell ref="BX57:BX58"/>
    <mergeCell ref="BX59:BX60"/>
    <mergeCell ref="BX61:BX62"/>
    <mergeCell ref="BX63:BX64"/>
    <mergeCell ref="AI70:AI71"/>
    <mergeCell ref="BH70:BH71"/>
    <mergeCell ref="BI70:BI71"/>
    <mergeCell ref="BJ70:BJ71"/>
    <mergeCell ref="BK70:BK71"/>
    <mergeCell ref="BL70:BL71"/>
    <mergeCell ref="BM70:BM71"/>
    <mergeCell ref="BN70:BN71"/>
    <mergeCell ref="BO63:BQ64"/>
    <mergeCell ref="BR63:BR64"/>
    <mergeCell ref="BS63:BS64"/>
    <mergeCell ref="BT63:BT64"/>
    <mergeCell ref="BU63:BU64"/>
    <mergeCell ref="BH64:BH65"/>
    <mergeCell ref="BI64:BI65"/>
    <mergeCell ref="BJ64:BJ65"/>
    <mergeCell ref="BK64:BK65"/>
    <mergeCell ref="BL64:BL65"/>
    <mergeCell ref="BM64:BM65"/>
    <mergeCell ref="BL60:BL61"/>
    <mergeCell ref="BM60:BM61"/>
    <mergeCell ref="BH60:BH61"/>
    <mergeCell ref="BX1:BX8"/>
    <mergeCell ref="BX13:BX14"/>
    <mergeCell ref="BX15:BX16"/>
    <mergeCell ref="BX17:BX18"/>
    <mergeCell ref="BX19:BX20"/>
    <mergeCell ref="BX21:BX22"/>
    <mergeCell ref="BX23:BX24"/>
    <mergeCell ref="BX25:BX26"/>
    <mergeCell ref="BX27:BX28"/>
    <mergeCell ref="BX29:BX30"/>
    <mergeCell ref="BX31:BX32"/>
    <mergeCell ref="BX33:BX34"/>
    <mergeCell ref="BX35:BX36"/>
    <mergeCell ref="BX37:BX38"/>
    <mergeCell ref="BX39:BX40"/>
    <mergeCell ref="BX41:BX42"/>
    <mergeCell ref="BX43:BX44"/>
    <mergeCell ref="BV1:BV8"/>
    <mergeCell ref="BV13:BV14"/>
    <mergeCell ref="BV15:BV16"/>
    <mergeCell ref="BV17:BV18"/>
    <mergeCell ref="BV19:BV20"/>
    <mergeCell ref="BV21:BV22"/>
    <mergeCell ref="BV23:BV24"/>
    <mergeCell ref="BV25:BV26"/>
    <mergeCell ref="BV27:BV28"/>
    <mergeCell ref="BV29:BV30"/>
    <mergeCell ref="BV31:BV32"/>
    <mergeCell ref="BV33:BV34"/>
    <mergeCell ref="BV35:BV36"/>
    <mergeCell ref="BV37:BV38"/>
    <mergeCell ref="BV51:BV52"/>
    <mergeCell ref="BV53:BV54"/>
    <mergeCell ref="BV55:BV56"/>
    <mergeCell ref="BV57:BV58"/>
    <mergeCell ref="BV59:BV60"/>
    <mergeCell ref="BV61:BV62"/>
    <mergeCell ref="BV63:BV64"/>
    <mergeCell ref="BV67:BV68"/>
    <mergeCell ref="BW1:BW8"/>
    <mergeCell ref="BW13:BW14"/>
    <mergeCell ref="BW15:BW16"/>
    <mergeCell ref="BW17:BW18"/>
    <mergeCell ref="BW19:BW20"/>
    <mergeCell ref="BW21:BW22"/>
    <mergeCell ref="BW23:BW24"/>
    <mergeCell ref="BW25:BW26"/>
    <mergeCell ref="BW27:BW28"/>
    <mergeCell ref="BW29:BW30"/>
    <mergeCell ref="BW31:BW32"/>
    <mergeCell ref="BW33:BW34"/>
    <mergeCell ref="BW35:BW36"/>
    <mergeCell ref="BW37:BW38"/>
    <mergeCell ref="BW39:BW40"/>
    <mergeCell ref="BW41:BW42"/>
    <mergeCell ref="BW43:BW44"/>
    <mergeCell ref="BW45:BW46"/>
    <mergeCell ref="BW47:BW48"/>
    <mergeCell ref="BW49:BW50"/>
    <mergeCell ref="BW51:BW52"/>
    <mergeCell ref="BW53:BW54"/>
    <mergeCell ref="BW55:BW56"/>
    <mergeCell ref="BW57:BW58"/>
    <mergeCell ref="CI65:CI66"/>
    <mergeCell ref="CJ65:CJ66"/>
    <mergeCell ref="BW59:BW60"/>
    <mergeCell ref="BW61:BW62"/>
    <mergeCell ref="BW63:BW64"/>
    <mergeCell ref="BW67:BW68"/>
    <mergeCell ref="BO65:BQ66"/>
    <mergeCell ref="BR65:BR66"/>
    <mergeCell ref="BS65:BS66"/>
    <mergeCell ref="BT65:BT66"/>
    <mergeCell ref="BU65:BU66"/>
    <mergeCell ref="BV65:BV66"/>
    <mergeCell ref="BW65:BW66"/>
    <mergeCell ref="BX65:BX66"/>
    <mergeCell ref="BY65:BY66"/>
    <mergeCell ref="BZ65:BZ66"/>
    <mergeCell ref="CA65:CA66"/>
    <mergeCell ref="CB65:CB66"/>
    <mergeCell ref="CC65:CC66"/>
    <mergeCell ref="CF63:CF64"/>
    <mergeCell ref="CG63:CG64"/>
    <mergeCell ref="CH63:CH64"/>
    <mergeCell ref="CI63:CI64"/>
    <mergeCell ref="CJ63:CJ64"/>
    <mergeCell ref="BY63:BY64"/>
    <mergeCell ref="BZ63:BZ64"/>
    <mergeCell ref="CA63:CA64"/>
    <mergeCell ref="CI59:CI60"/>
    <mergeCell ref="CJ59:CJ60"/>
    <mergeCell ref="CE65:CE66"/>
    <mergeCell ref="BO67:BQ68"/>
    <mergeCell ref="BR67:BR68"/>
  </mergeCells>
  <pageMargins left="0" right="0" top="0" bottom="0" header="0" footer="0"/>
  <pageSetup paperSize="9" scale="34" orientation="landscape" r:id="rId1"/>
  <headerFooter alignWithMargins="0"/>
  <colBreaks count="2" manualBreakCount="2">
    <brk id="33" max="77" man="1"/>
    <brk id="66" max="77" man="1"/>
  </colBreaks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3" tint="0.39997558519241921"/>
  </sheetPr>
  <dimension ref="A1:EA578"/>
  <sheetViews>
    <sheetView showZeros="0" view="pageBreakPreview" zoomScale="70" zoomScaleNormal="60" zoomScaleSheetLayoutView="70" zoomScalePageLayoutView="10" workbookViewId="0">
      <selection activeCell="CG59" sqref="CG59:CG60"/>
    </sheetView>
  </sheetViews>
  <sheetFormatPr defaultColWidth="9.140625" defaultRowHeight="15.75"/>
  <cols>
    <col min="1" max="1" width="33.85546875" style="4" customWidth="1"/>
    <col min="2" max="2" width="7.42578125" style="4" customWidth="1"/>
    <col min="3" max="3" width="7.7109375" style="4" customWidth="1"/>
    <col min="4" max="26" width="10" style="4" customWidth="1"/>
    <col min="27" max="29" width="11" style="4" customWidth="1"/>
    <col min="30" max="30" width="11" style="5" customWidth="1"/>
    <col min="31" max="33" width="11.28515625" style="47" customWidth="1"/>
    <col min="34" max="34" width="33.85546875" style="4" customWidth="1"/>
    <col min="35" max="35" width="7.42578125" style="4" customWidth="1"/>
    <col min="36" max="36" width="7.7109375" style="4" customWidth="1"/>
    <col min="37" max="59" width="10" style="4" customWidth="1"/>
    <col min="60" max="62" width="11" style="4" customWidth="1"/>
    <col min="63" max="63" width="11" style="5" customWidth="1"/>
    <col min="64" max="66" width="11.28515625" style="47" customWidth="1"/>
    <col min="67" max="67" width="9.140625" style="3"/>
    <col min="68" max="68" width="10.42578125" style="3" customWidth="1"/>
    <col min="69" max="69" width="12.42578125" style="3" customWidth="1"/>
    <col min="70" max="70" width="11.140625" style="3" customWidth="1"/>
    <col min="71" max="71" width="11.42578125" style="3" customWidth="1"/>
    <col min="72" max="72" width="11.5703125" style="3" customWidth="1"/>
    <col min="73" max="73" width="10.7109375" style="3" customWidth="1"/>
    <col min="74" max="74" width="11.140625" style="3" customWidth="1"/>
    <col min="75" max="75" width="11.42578125" style="3" customWidth="1"/>
    <col min="76" max="76" width="10.7109375" style="3" customWidth="1"/>
    <col min="77" max="77" width="11.42578125" style="3" customWidth="1"/>
    <col min="78" max="78" width="11.140625" style="3" customWidth="1"/>
    <col min="79" max="79" width="11.42578125" style="3" customWidth="1"/>
    <col min="80" max="80" width="14" style="3" customWidth="1"/>
    <col min="81" max="81" width="10" style="3" customWidth="1"/>
    <col min="82" max="82" width="10.42578125" style="3" customWidth="1"/>
    <col min="83" max="83" width="11.42578125" style="3" customWidth="1"/>
    <col min="84" max="84" width="11" style="3" customWidth="1"/>
    <col min="85" max="85" width="11.140625" style="3" customWidth="1"/>
    <col min="86" max="86" width="8.140625" style="3" customWidth="1"/>
    <col min="87" max="16384" width="9.140625" style="3"/>
  </cols>
  <sheetData>
    <row r="1" spans="1:131" ht="15" customHeight="1">
      <c r="A1" s="11"/>
      <c r="B1" s="11"/>
      <c r="C1" s="11" t="s">
        <v>71</v>
      </c>
      <c r="D1" s="11"/>
      <c r="E1" s="11"/>
      <c r="F1" s="11"/>
      <c r="G1" s="11"/>
      <c r="H1" s="11"/>
      <c r="I1" s="11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11"/>
      <c r="V1" s="26"/>
      <c r="W1" s="11"/>
      <c r="Y1" s="11"/>
      <c r="Z1" s="11"/>
      <c r="AA1" s="11"/>
      <c r="AB1" s="11"/>
      <c r="AC1" s="11"/>
      <c r="AD1" s="11"/>
      <c r="AE1" s="11"/>
      <c r="AF1" s="11"/>
      <c r="AG1" s="11"/>
      <c r="AH1" s="11"/>
      <c r="AI1" s="11"/>
      <c r="AJ1" s="11" t="s">
        <v>71</v>
      </c>
      <c r="AK1" s="11"/>
      <c r="AL1" s="11"/>
      <c r="AM1" s="11"/>
      <c r="AN1" s="11"/>
      <c r="AO1" s="11"/>
      <c r="AP1" s="11"/>
      <c r="AQ1" s="11"/>
      <c r="AR1" s="11"/>
      <c r="AS1" s="11"/>
      <c r="AT1" s="11"/>
      <c r="AU1" s="11"/>
      <c r="AV1" s="11"/>
      <c r="AW1" s="11"/>
      <c r="AX1" s="11"/>
      <c r="AY1" s="11"/>
      <c r="AZ1" s="11"/>
      <c r="BA1" s="11"/>
      <c r="BB1" s="11"/>
      <c r="BC1" s="26"/>
      <c r="BD1" s="11"/>
      <c r="BF1" s="11"/>
      <c r="BG1" s="11"/>
      <c r="BH1" s="11"/>
      <c r="BI1" s="11"/>
      <c r="BJ1" s="11"/>
      <c r="BK1" s="11"/>
      <c r="BL1" s="11"/>
      <c r="BM1" s="11"/>
      <c r="BN1" s="11"/>
      <c r="BO1" s="845" t="s">
        <v>51</v>
      </c>
      <c r="BP1" s="845"/>
      <c r="BQ1" s="846" t="s">
        <v>448</v>
      </c>
      <c r="BR1" s="828" t="str">
        <f>D16</f>
        <v>каша пшеная молочная</v>
      </c>
      <c r="BS1" s="828" t="str">
        <f t="shared" ref="BS1:BU1" si="0">E16</f>
        <v>масло сливочное порционно</v>
      </c>
      <c r="BT1" s="828" t="str">
        <f t="shared" si="0"/>
        <v xml:space="preserve">чай с сахаром </v>
      </c>
      <c r="BU1" s="828" t="str">
        <f t="shared" si="0"/>
        <v>хлеб пшеничный</v>
      </c>
      <c r="BV1" s="964" t="s">
        <v>50</v>
      </c>
      <c r="BW1" s="828" t="str">
        <f>K16</f>
        <v>щи из свежей капусты с зеленью</v>
      </c>
      <c r="BX1" s="828" t="str">
        <f t="shared" ref="BX1:CB1" si="1">L16</f>
        <v>биточки из говядины</v>
      </c>
      <c r="BY1" s="828" t="str">
        <f t="shared" si="1"/>
        <v>картофель отварной</v>
      </c>
      <c r="BZ1" s="828" t="str">
        <f t="shared" si="1"/>
        <v>компот из сухофруктов</v>
      </c>
      <c r="CA1" s="828" t="str">
        <f t="shared" si="1"/>
        <v>хлеб пшеничный</v>
      </c>
      <c r="CB1" s="828" t="str">
        <f t="shared" si="1"/>
        <v>хлеб ржаной</v>
      </c>
      <c r="CC1" s="828" t="s">
        <v>594</v>
      </c>
      <c r="CD1" s="854" t="s">
        <v>49</v>
      </c>
      <c r="CE1" s="857" t="str">
        <f>T16</f>
        <v>пирожок с повидлом</v>
      </c>
      <c r="CF1" s="857" t="str">
        <f t="shared" ref="CF1" si="2">U16</f>
        <v>кофейный напиток</v>
      </c>
      <c r="CG1" s="857" t="s">
        <v>163</v>
      </c>
      <c r="CH1" s="25"/>
      <c r="CL1" s="820"/>
      <c r="CM1" s="820"/>
      <c r="CN1" s="820"/>
      <c r="CO1" s="827"/>
      <c r="CP1" s="827"/>
      <c r="CQ1" s="820"/>
      <c r="CR1" s="820"/>
      <c r="CS1" s="820"/>
      <c r="CT1" s="820"/>
      <c r="CU1" s="820"/>
      <c r="CV1" s="820"/>
      <c r="CW1" s="820"/>
      <c r="CX1" s="820"/>
      <c r="CY1" s="39"/>
      <c r="CZ1" s="5"/>
      <c r="DA1" s="11"/>
      <c r="DB1" s="476"/>
      <c r="DC1" s="476"/>
      <c r="DD1" s="11"/>
      <c r="DE1" s="11"/>
      <c r="DF1" s="31"/>
      <c r="DG1" s="31"/>
      <c r="DH1" s="31"/>
      <c r="DI1" s="27"/>
      <c r="DJ1" s="30"/>
      <c r="DK1" s="30"/>
      <c r="DL1" s="30"/>
      <c r="DM1" s="30"/>
      <c r="DN1" s="4"/>
      <c r="DO1" s="824"/>
      <c r="DP1" s="824"/>
      <c r="DQ1" s="11"/>
      <c r="DR1" s="11"/>
      <c r="DS1" s="28"/>
      <c r="DT1" s="823"/>
      <c r="DU1" s="823"/>
      <c r="DV1" s="823"/>
    </row>
    <row r="2" spans="1:131" ht="15" customHeight="1">
      <c r="A2" s="11" t="s">
        <v>70</v>
      </c>
      <c r="B2" s="825"/>
      <c r="C2" s="825"/>
      <c r="D2" s="825"/>
      <c r="E2" s="825"/>
      <c r="F2" s="11"/>
      <c r="G2" s="825" t="s">
        <v>495</v>
      </c>
      <c r="H2" s="825"/>
      <c r="I2" s="825"/>
      <c r="J2" s="825"/>
      <c r="K2" s="825"/>
      <c r="L2" s="11"/>
      <c r="M2" s="11"/>
      <c r="N2" s="826" t="s">
        <v>69</v>
      </c>
      <c r="O2" s="826"/>
      <c r="P2" s="826"/>
      <c r="Q2" s="826"/>
      <c r="R2" s="826"/>
      <c r="S2" s="826"/>
      <c r="T2" s="826"/>
      <c r="U2" s="826"/>
      <c r="V2" s="826"/>
      <c r="W2" s="826"/>
      <c r="X2" s="826"/>
      <c r="Y2" s="11"/>
      <c r="Z2" s="46"/>
      <c r="AA2" s="46"/>
      <c r="AB2" s="46"/>
      <c r="AC2" s="46"/>
      <c r="AD2" s="11"/>
      <c r="AE2" s="11"/>
      <c r="AF2" s="11"/>
      <c r="AG2" s="11"/>
      <c r="AH2" s="11" t="s">
        <v>70</v>
      </c>
      <c r="AI2" s="825"/>
      <c r="AJ2" s="825"/>
      <c r="AK2" s="825"/>
      <c r="AL2" s="825"/>
      <c r="AM2" s="11"/>
      <c r="AN2" s="825" t="s">
        <v>495</v>
      </c>
      <c r="AO2" s="825"/>
      <c r="AP2" s="825"/>
      <c r="AQ2" s="825"/>
      <c r="AR2" s="825"/>
      <c r="AS2" s="11"/>
      <c r="AT2" s="11"/>
      <c r="AU2" s="826" t="s">
        <v>69</v>
      </c>
      <c r="AV2" s="826"/>
      <c r="AW2" s="826"/>
      <c r="AX2" s="826"/>
      <c r="AY2" s="826"/>
      <c r="AZ2" s="826"/>
      <c r="BA2" s="826"/>
      <c r="BB2" s="826"/>
      <c r="BC2" s="826"/>
      <c r="BD2" s="826"/>
      <c r="BE2" s="826"/>
      <c r="BF2" s="11"/>
      <c r="BG2" s="46"/>
      <c r="BH2" s="46"/>
      <c r="BI2" s="46"/>
      <c r="BJ2" s="46"/>
      <c r="BK2" s="11"/>
      <c r="BL2" s="11"/>
      <c r="BM2" s="11"/>
      <c r="BN2" s="11"/>
      <c r="BO2" s="845"/>
      <c r="BP2" s="845"/>
      <c r="BQ2" s="847"/>
      <c r="BR2" s="829"/>
      <c r="BS2" s="829"/>
      <c r="BT2" s="829"/>
      <c r="BU2" s="829"/>
      <c r="BV2" s="964"/>
      <c r="BW2" s="829"/>
      <c r="BX2" s="829"/>
      <c r="BY2" s="829"/>
      <c r="BZ2" s="829"/>
      <c r="CA2" s="829"/>
      <c r="CB2" s="829"/>
      <c r="CC2" s="829"/>
      <c r="CD2" s="855"/>
      <c r="CE2" s="858"/>
      <c r="CF2" s="858"/>
      <c r="CG2" s="858"/>
      <c r="CH2" s="25"/>
      <c r="CL2" s="820"/>
      <c r="CM2" s="820"/>
      <c r="CN2" s="820"/>
      <c r="CO2" s="827"/>
      <c r="CP2" s="827"/>
      <c r="CQ2" s="820"/>
      <c r="CR2" s="820"/>
      <c r="CS2" s="820"/>
      <c r="CT2" s="820"/>
      <c r="CU2" s="820"/>
      <c r="CV2" s="820"/>
      <c r="CW2" s="820"/>
      <c r="CX2" s="820"/>
      <c r="CY2" s="39"/>
      <c r="CZ2" s="39"/>
      <c r="DA2" s="11"/>
      <c r="DB2" s="11"/>
      <c r="DC2" s="11"/>
      <c r="DD2" s="11"/>
      <c r="DE2" s="11"/>
      <c r="DF2" s="11"/>
      <c r="DG2" s="11"/>
      <c r="DH2" s="11"/>
      <c r="DI2" s="26"/>
      <c r="DJ2" s="4"/>
      <c r="DK2" s="4"/>
      <c r="DL2" s="4"/>
      <c r="DM2" s="4"/>
      <c r="DN2" s="4"/>
      <c r="DO2" s="42"/>
      <c r="DP2" s="42"/>
      <c r="DQ2" s="11"/>
      <c r="DR2" s="11"/>
      <c r="DS2" s="28"/>
      <c r="DT2" s="28"/>
      <c r="DU2" s="28"/>
      <c r="DV2" s="117"/>
    </row>
    <row r="3" spans="1:131" ht="15" customHeight="1">
      <c r="A3" s="11"/>
      <c r="B3" s="819" t="s">
        <v>68</v>
      </c>
      <c r="C3" s="819"/>
      <c r="D3" s="819"/>
      <c r="E3" s="819"/>
      <c r="F3" s="11"/>
      <c r="G3" s="819" t="s">
        <v>96</v>
      </c>
      <c r="H3" s="819"/>
      <c r="I3" s="819"/>
      <c r="J3" s="819"/>
      <c r="K3" s="819"/>
      <c r="L3" s="11"/>
      <c r="M3" s="11"/>
      <c r="N3" s="826"/>
      <c r="O3" s="826"/>
      <c r="P3" s="826"/>
      <c r="Q3" s="826"/>
      <c r="R3" s="826"/>
      <c r="S3" s="826"/>
      <c r="T3" s="826"/>
      <c r="U3" s="826"/>
      <c r="V3" s="826"/>
      <c r="W3" s="826"/>
      <c r="X3" s="826"/>
      <c r="Y3" s="11"/>
      <c r="Z3" s="45"/>
      <c r="AA3" s="131"/>
      <c r="AB3" s="131"/>
      <c r="AC3" s="131"/>
      <c r="AD3" s="11"/>
      <c r="AE3" s="11"/>
      <c r="AF3" s="11"/>
      <c r="AG3" s="11"/>
      <c r="AH3" s="11"/>
      <c r="AI3" s="819" t="s">
        <v>68</v>
      </c>
      <c r="AJ3" s="819"/>
      <c r="AK3" s="819"/>
      <c r="AL3" s="819"/>
      <c r="AM3" s="11"/>
      <c r="AN3" s="819" t="s">
        <v>96</v>
      </c>
      <c r="AO3" s="819"/>
      <c r="AP3" s="819"/>
      <c r="AQ3" s="819"/>
      <c r="AR3" s="819"/>
      <c r="AS3" s="11"/>
      <c r="AT3" s="11"/>
      <c r="AU3" s="826"/>
      <c r="AV3" s="826"/>
      <c r="AW3" s="826"/>
      <c r="AX3" s="826"/>
      <c r="AY3" s="826"/>
      <c r="AZ3" s="826"/>
      <c r="BA3" s="826"/>
      <c r="BB3" s="826"/>
      <c r="BC3" s="826"/>
      <c r="BD3" s="826"/>
      <c r="BE3" s="826"/>
      <c r="BF3" s="11"/>
      <c r="BG3" s="45"/>
      <c r="BH3" s="131"/>
      <c r="BI3" s="131"/>
      <c r="BJ3" s="131"/>
      <c r="BK3" s="11"/>
      <c r="BL3" s="11"/>
      <c r="BM3" s="11"/>
      <c r="BN3" s="11"/>
      <c r="BO3" s="845"/>
      <c r="BP3" s="845"/>
      <c r="BQ3" s="847"/>
      <c r="BR3" s="829"/>
      <c r="BS3" s="829"/>
      <c r="BT3" s="829"/>
      <c r="BU3" s="829"/>
      <c r="BV3" s="964"/>
      <c r="BW3" s="829"/>
      <c r="BX3" s="829"/>
      <c r="BY3" s="829"/>
      <c r="BZ3" s="829"/>
      <c r="CA3" s="829"/>
      <c r="CB3" s="829"/>
      <c r="CC3" s="829"/>
      <c r="CD3" s="855"/>
      <c r="CE3" s="858"/>
      <c r="CF3" s="858"/>
      <c r="CG3" s="858"/>
      <c r="CH3" s="25"/>
      <c r="CL3" s="31"/>
      <c r="CM3" s="820"/>
      <c r="CN3" s="820"/>
      <c r="CO3" s="827"/>
      <c r="CP3" s="827"/>
      <c r="CQ3" s="820"/>
      <c r="CR3" s="820"/>
      <c r="CS3" s="820"/>
      <c r="CT3" s="820"/>
      <c r="CU3" s="820"/>
      <c r="CV3" s="820"/>
      <c r="CW3" s="820"/>
      <c r="CX3" s="820"/>
      <c r="CY3" s="39"/>
      <c r="CZ3" s="130"/>
      <c r="DA3" s="11"/>
      <c r="DB3" s="11"/>
      <c r="DC3" s="11"/>
      <c r="DD3" s="11"/>
      <c r="DE3" s="11"/>
      <c r="DF3" s="11"/>
      <c r="DG3" s="11"/>
      <c r="DH3" s="11"/>
      <c r="DI3" s="26"/>
      <c r="DJ3" s="4"/>
      <c r="DK3" s="4"/>
      <c r="DL3" s="4"/>
      <c r="DM3" s="4"/>
      <c r="DN3" s="4"/>
      <c r="DO3" s="11"/>
      <c r="DP3" s="11"/>
      <c r="DQ3" s="11"/>
      <c r="DR3" s="11"/>
      <c r="DS3" s="11"/>
      <c r="DT3" s="11"/>
      <c r="DU3" s="11"/>
      <c r="DV3" s="25"/>
    </row>
    <row r="4" spans="1:131" ht="15" customHeight="1">
      <c r="A4" s="11" t="s">
        <v>582</v>
      </c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26"/>
      <c r="W4" s="11"/>
      <c r="X4" s="11"/>
      <c r="AA4" s="477"/>
      <c r="AB4" s="477"/>
      <c r="AC4" s="477"/>
      <c r="AD4" s="11"/>
      <c r="AE4" s="474" t="s">
        <v>95</v>
      </c>
      <c r="AF4" s="821"/>
      <c r="AG4" s="822"/>
      <c r="AH4" s="11" t="s">
        <v>591</v>
      </c>
      <c r="AI4" s="11"/>
      <c r="AJ4" s="11"/>
      <c r="AK4" s="11"/>
      <c r="AL4" s="11"/>
      <c r="AM4" s="11"/>
      <c r="AN4" s="11"/>
      <c r="AO4" s="11"/>
      <c r="AP4" s="11"/>
      <c r="AQ4" s="11"/>
      <c r="AR4" s="11"/>
      <c r="AS4" s="11"/>
      <c r="AT4" s="11"/>
      <c r="AU4" s="11"/>
      <c r="AV4" s="11"/>
      <c r="AW4" s="11"/>
      <c r="AX4" s="11"/>
      <c r="AY4" s="11"/>
      <c r="AZ4" s="11"/>
      <c r="BA4" s="11"/>
      <c r="BB4" s="11"/>
      <c r="BC4" s="26"/>
      <c r="BD4" s="11"/>
      <c r="BE4" s="11"/>
      <c r="BH4" s="477"/>
      <c r="BI4" s="477"/>
      <c r="BJ4" s="477"/>
      <c r="BK4" s="11"/>
      <c r="BL4" s="474" t="s">
        <v>95</v>
      </c>
      <c r="BM4" s="821"/>
      <c r="BN4" s="822"/>
      <c r="BO4" s="845"/>
      <c r="BP4" s="845"/>
      <c r="BQ4" s="847"/>
      <c r="BR4" s="829"/>
      <c r="BS4" s="829"/>
      <c r="BT4" s="829"/>
      <c r="BU4" s="829"/>
      <c r="BV4" s="964"/>
      <c r="BW4" s="829"/>
      <c r="BX4" s="829"/>
      <c r="BY4" s="829"/>
      <c r="BZ4" s="829"/>
      <c r="CA4" s="829"/>
      <c r="CB4" s="829"/>
      <c r="CC4" s="829"/>
      <c r="CD4" s="855"/>
      <c r="CE4" s="858"/>
      <c r="CF4" s="858"/>
      <c r="CG4" s="858"/>
      <c r="CL4" s="28"/>
      <c r="CM4" s="823"/>
      <c r="CN4" s="823"/>
      <c r="CO4" s="823"/>
      <c r="CP4" s="823"/>
      <c r="CQ4" s="823"/>
      <c r="CR4" s="823"/>
      <c r="CS4" s="823"/>
      <c r="CT4" s="823"/>
      <c r="CU4" s="844"/>
      <c r="CV4" s="823"/>
      <c r="CW4" s="844"/>
      <c r="CX4" s="844"/>
      <c r="CY4" s="27"/>
      <c r="CZ4" s="121"/>
      <c r="DA4" s="11"/>
      <c r="DB4" s="11"/>
      <c r="DC4" s="11"/>
      <c r="DD4" s="11"/>
      <c r="DE4" s="11"/>
      <c r="DF4" s="11"/>
      <c r="DG4" s="11"/>
      <c r="DH4" s="11"/>
      <c r="DI4" s="11"/>
      <c r="DJ4" s="11"/>
      <c r="DK4" s="11"/>
      <c r="DL4" s="11"/>
      <c r="DM4" s="11"/>
      <c r="DN4" s="11"/>
      <c r="DO4" s="11"/>
      <c r="DP4" s="11"/>
      <c r="DQ4" s="11"/>
      <c r="DR4" s="11"/>
      <c r="DS4" s="11"/>
      <c r="DT4" s="11"/>
      <c r="DU4" s="11"/>
      <c r="DV4" s="25"/>
    </row>
    <row r="5" spans="1:131" ht="15" customHeight="1">
      <c r="A5" s="11"/>
      <c r="B5" s="11"/>
      <c r="C5" s="11"/>
      <c r="D5" s="11"/>
      <c r="E5" s="11"/>
      <c r="F5" s="11"/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26"/>
      <c r="X5" s="11"/>
      <c r="AA5" s="477"/>
      <c r="AB5" s="477"/>
      <c r="AC5" s="477"/>
      <c r="AD5" s="41" t="s">
        <v>67</v>
      </c>
      <c r="AE5" s="474">
        <v>504202</v>
      </c>
      <c r="AF5" s="821"/>
      <c r="AG5" s="822"/>
      <c r="AH5" s="11"/>
      <c r="AI5" s="11"/>
      <c r="AJ5" s="11"/>
      <c r="AK5" s="11"/>
      <c r="AL5" s="11"/>
      <c r="AM5" s="11"/>
      <c r="AN5" s="11"/>
      <c r="AO5" s="11"/>
      <c r="AP5" s="11"/>
      <c r="AQ5" s="11"/>
      <c r="AR5" s="11"/>
      <c r="AS5" s="11"/>
      <c r="AT5" s="11"/>
      <c r="AU5" s="11"/>
      <c r="AV5" s="11"/>
      <c r="AW5" s="11"/>
      <c r="AX5" s="11"/>
      <c r="AY5" s="11"/>
      <c r="AZ5" s="11"/>
      <c r="BA5" s="11"/>
      <c r="BB5" s="11"/>
      <c r="BC5" s="26"/>
      <c r="BE5" s="11"/>
      <c r="BH5" s="477"/>
      <c r="BI5" s="477"/>
      <c r="BJ5" s="477"/>
      <c r="BK5" s="41" t="s">
        <v>67</v>
      </c>
      <c r="BL5" s="474">
        <v>504202</v>
      </c>
      <c r="BM5" s="821"/>
      <c r="BN5" s="822"/>
      <c r="BO5" s="845"/>
      <c r="BP5" s="845"/>
      <c r="BQ5" s="847"/>
      <c r="BR5" s="829"/>
      <c r="BS5" s="829"/>
      <c r="BT5" s="829"/>
      <c r="BU5" s="829"/>
      <c r="BV5" s="964"/>
      <c r="BW5" s="829"/>
      <c r="BX5" s="829"/>
      <c r="BY5" s="829"/>
      <c r="BZ5" s="829"/>
      <c r="CA5" s="829"/>
      <c r="CB5" s="829"/>
      <c r="CC5" s="829"/>
      <c r="CD5" s="855"/>
      <c r="CE5" s="858"/>
      <c r="CF5" s="858"/>
      <c r="CG5" s="858"/>
      <c r="CL5" s="28"/>
      <c r="CM5" s="823"/>
      <c r="CN5" s="823"/>
      <c r="CO5" s="823"/>
      <c r="CP5" s="823"/>
      <c r="CQ5" s="823"/>
      <c r="CR5" s="823"/>
      <c r="CS5" s="823"/>
      <c r="CT5" s="823"/>
      <c r="CU5" s="823"/>
      <c r="CV5" s="823"/>
      <c r="CW5" s="844"/>
      <c r="CX5" s="844"/>
      <c r="CY5" s="27"/>
      <c r="CZ5" s="129"/>
    </row>
    <row r="6" spans="1:131" ht="16.5" customHeight="1">
      <c r="A6" s="830" t="s">
        <v>66</v>
      </c>
      <c r="B6" s="830"/>
      <c r="C6" s="830"/>
      <c r="D6" s="831" t="s">
        <v>65</v>
      </c>
      <c r="E6" s="832"/>
      <c r="F6" s="830" t="s">
        <v>64</v>
      </c>
      <c r="G6" s="830"/>
      <c r="H6" s="830" t="s">
        <v>63</v>
      </c>
      <c r="I6" s="830"/>
      <c r="J6" s="830" t="s">
        <v>62</v>
      </c>
      <c r="K6" s="830"/>
      <c r="L6" s="837" t="s">
        <v>61</v>
      </c>
      <c r="M6" s="838"/>
      <c r="N6" s="128"/>
      <c r="O6" s="274"/>
      <c r="P6" s="127" t="s">
        <v>94</v>
      </c>
      <c r="Q6" s="475">
        <v>14</v>
      </c>
      <c r="R6" s="843" t="s">
        <v>484</v>
      </c>
      <c r="S6" s="843"/>
      <c r="T6" s="274" t="s">
        <v>437</v>
      </c>
      <c r="U6" s="274"/>
      <c r="V6" s="43"/>
      <c r="W6" s="37"/>
      <c r="X6" s="11"/>
      <c r="AA6" s="125"/>
      <c r="AB6" s="125"/>
      <c r="AC6" s="125"/>
      <c r="AD6" s="4"/>
      <c r="AE6" s="851"/>
      <c r="AF6" s="852"/>
      <c r="AG6" s="853"/>
      <c r="AH6" s="830" t="s">
        <v>66</v>
      </c>
      <c r="AI6" s="830"/>
      <c r="AJ6" s="830"/>
      <c r="AK6" s="831" t="s">
        <v>65</v>
      </c>
      <c r="AL6" s="832"/>
      <c r="AM6" s="830" t="s">
        <v>64</v>
      </c>
      <c r="AN6" s="830"/>
      <c r="AO6" s="830" t="s">
        <v>63</v>
      </c>
      <c r="AP6" s="830"/>
      <c r="AQ6" s="830" t="s">
        <v>62</v>
      </c>
      <c r="AR6" s="830"/>
      <c r="AS6" s="837" t="s">
        <v>61</v>
      </c>
      <c r="AT6" s="838"/>
      <c r="AU6" s="128"/>
      <c r="AV6" s="274"/>
      <c r="AW6" s="127" t="s">
        <v>94</v>
      </c>
      <c r="AX6" s="475">
        <v>14</v>
      </c>
      <c r="AY6" s="843" t="s">
        <v>484</v>
      </c>
      <c r="AZ6" s="843"/>
      <c r="BA6" s="274" t="s">
        <v>437</v>
      </c>
      <c r="BB6" s="274"/>
      <c r="BC6" s="43"/>
      <c r="BD6" s="37"/>
      <c r="BE6" s="11"/>
      <c r="BH6" s="125"/>
      <c r="BI6" s="125"/>
      <c r="BJ6" s="125"/>
      <c r="BK6" s="4"/>
      <c r="BL6" s="851"/>
      <c r="BM6" s="852"/>
      <c r="BN6" s="853"/>
      <c r="BO6" s="845"/>
      <c r="BP6" s="845"/>
      <c r="BQ6" s="847"/>
      <c r="BR6" s="829"/>
      <c r="BS6" s="829"/>
      <c r="BT6" s="829"/>
      <c r="BU6" s="829"/>
      <c r="BV6" s="964"/>
      <c r="BW6" s="829"/>
      <c r="BX6" s="829"/>
      <c r="BY6" s="829"/>
      <c r="BZ6" s="829"/>
      <c r="CA6" s="829"/>
      <c r="CB6" s="829"/>
      <c r="CC6" s="829"/>
      <c r="CD6" s="855"/>
      <c r="CE6" s="858"/>
      <c r="CF6" s="858"/>
      <c r="CG6" s="858"/>
      <c r="CL6" s="28"/>
      <c r="CM6" s="823"/>
      <c r="CN6" s="823"/>
      <c r="CO6" s="823"/>
      <c r="CP6" s="823"/>
      <c r="CQ6" s="823"/>
      <c r="CR6" s="823"/>
      <c r="CS6" s="823"/>
      <c r="CT6" s="823"/>
      <c r="CU6" s="844"/>
      <c r="CV6" s="823"/>
      <c r="CW6" s="844"/>
      <c r="CX6" s="844"/>
      <c r="CY6" s="27"/>
      <c r="CZ6" s="124"/>
    </row>
    <row r="7" spans="1:131" ht="37.5" customHeight="1">
      <c r="A7" s="830"/>
      <c r="B7" s="830"/>
      <c r="C7" s="830"/>
      <c r="D7" s="833"/>
      <c r="E7" s="834"/>
      <c r="F7" s="830"/>
      <c r="G7" s="830"/>
      <c r="H7" s="830"/>
      <c r="I7" s="830"/>
      <c r="J7" s="830"/>
      <c r="K7" s="830"/>
      <c r="L7" s="839"/>
      <c r="M7" s="840"/>
      <c r="N7" s="15" t="s">
        <v>59</v>
      </c>
      <c r="O7" s="42"/>
      <c r="P7" s="850" t="s">
        <v>485</v>
      </c>
      <c r="Q7" s="850"/>
      <c r="R7" s="850"/>
      <c r="S7" s="850"/>
      <c r="T7" s="850"/>
      <c r="U7" s="850"/>
      <c r="V7" s="850"/>
      <c r="W7" s="850"/>
      <c r="X7" s="850"/>
      <c r="AA7" s="123"/>
      <c r="AB7" s="123"/>
      <c r="AC7" s="123"/>
      <c r="AD7" s="41" t="s">
        <v>60</v>
      </c>
      <c r="AE7" s="851"/>
      <c r="AF7" s="852"/>
      <c r="AG7" s="853"/>
      <c r="AH7" s="830"/>
      <c r="AI7" s="830"/>
      <c r="AJ7" s="830"/>
      <c r="AK7" s="833"/>
      <c r="AL7" s="834"/>
      <c r="AM7" s="830"/>
      <c r="AN7" s="830"/>
      <c r="AO7" s="830"/>
      <c r="AP7" s="830"/>
      <c r="AQ7" s="830"/>
      <c r="AR7" s="830"/>
      <c r="AS7" s="839"/>
      <c r="AT7" s="840"/>
      <c r="AU7" s="15" t="s">
        <v>59</v>
      </c>
      <c r="AV7" s="42"/>
      <c r="AW7" s="850" t="s">
        <v>485</v>
      </c>
      <c r="AX7" s="850"/>
      <c r="AY7" s="850"/>
      <c r="AZ7" s="850"/>
      <c r="BA7" s="850"/>
      <c r="BB7" s="850"/>
      <c r="BC7" s="850"/>
      <c r="BD7" s="850"/>
      <c r="BE7" s="850"/>
      <c r="BH7" s="123"/>
      <c r="BI7" s="123"/>
      <c r="BJ7" s="123"/>
      <c r="BK7" s="41" t="s">
        <v>60</v>
      </c>
      <c r="BL7" s="851"/>
      <c r="BM7" s="852"/>
      <c r="BN7" s="853"/>
      <c r="BO7" s="845"/>
      <c r="BP7" s="845"/>
      <c r="BQ7" s="847"/>
      <c r="BR7" s="829"/>
      <c r="BS7" s="829"/>
      <c r="BT7" s="829"/>
      <c r="BU7" s="829"/>
      <c r="BV7" s="964"/>
      <c r="BW7" s="829"/>
      <c r="BX7" s="829"/>
      <c r="BY7" s="829"/>
      <c r="BZ7" s="829"/>
      <c r="CA7" s="829"/>
      <c r="CB7" s="829"/>
      <c r="CC7" s="829"/>
      <c r="CD7" s="855"/>
      <c r="CE7" s="858"/>
      <c r="CF7" s="858"/>
      <c r="CG7" s="858"/>
      <c r="CI7" s="31"/>
      <c r="CJ7" s="122"/>
      <c r="CL7" s="28"/>
      <c r="CM7" s="823"/>
      <c r="CN7" s="823"/>
      <c r="CO7" s="823"/>
      <c r="CP7" s="823"/>
      <c r="CQ7" s="823"/>
      <c r="CR7" s="823"/>
      <c r="CS7" s="823"/>
      <c r="CT7" s="823"/>
      <c r="CU7" s="823"/>
      <c r="CV7" s="823"/>
      <c r="CW7" s="844"/>
      <c r="CX7" s="844"/>
      <c r="CY7" s="27"/>
      <c r="CZ7" s="121"/>
      <c r="DA7" s="23"/>
      <c r="DB7" s="23"/>
      <c r="DC7" s="23"/>
      <c r="DD7" s="23"/>
      <c r="DE7" s="23"/>
      <c r="DF7" s="23"/>
      <c r="DG7" s="23"/>
      <c r="DH7" s="23"/>
      <c r="DI7" s="23"/>
      <c r="DJ7" s="23"/>
      <c r="DK7" s="23"/>
      <c r="DL7" s="23"/>
      <c r="DM7" s="23"/>
      <c r="DN7" s="23"/>
      <c r="DO7" s="23"/>
      <c r="DP7" s="23"/>
      <c r="DQ7" s="23"/>
      <c r="DR7" s="23"/>
      <c r="DS7" s="23"/>
      <c r="DT7" s="23"/>
      <c r="DU7" s="23"/>
      <c r="DV7" s="23"/>
      <c r="DW7" s="23"/>
    </row>
    <row r="8" spans="1:131" ht="31.5" customHeight="1">
      <c r="A8" s="40" t="s">
        <v>55</v>
      </c>
      <c r="B8" s="830" t="s">
        <v>54</v>
      </c>
      <c r="C8" s="830"/>
      <c r="D8" s="835"/>
      <c r="E8" s="836"/>
      <c r="F8" s="830"/>
      <c r="G8" s="830"/>
      <c r="H8" s="830"/>
      <c r="I8" s="830"/>
      <c r="J8" s="830"/>
      <c r="K8" s="830"/>
      <c r="L8" s="841"/>
      <c r="M8" s="842"/>
      <c r="N8" s="15" t="s">
        <v>53</v>
      </c>
      <c r="O8" s="42"/>
      <c r="P8" s="30"/>
      <c r="Q8" s="849" t="s">
        <v>57</v>
      </c>
      <c r="R8" s="849"/>
      <c r="S8" s="849"/>
      <c r="T8" s="849"/>
      <c r="U8" s="849"/>
      <c r="V8" s="849"/>
      <c r="W8" s="849"/>
      <c r="X8" s="11"/>
      <c r="AA8" s="31"/>
      <c r="AB8" s="31"/>
      <c r="AC8" s="31"/>
      <c r="AD8" s="41" t="s">
        <v>56</v>
      </c>
      <c r="AE8" s="821"/>
      <c r="AF8" s="849"/>
      <c r="AG8" s="822"/>
      <c r="AH8" s="40" t="s">
        <v>55</v>
      </c>
      <c r="AI8" s="830" t="s">
        <v>54</v>
      </c>
      <c r="AJ8" s="830"/>
      <c r="AK8" s="835"/>
      <c r="AL8" s="836"/>
      <c r="AM8" s="830"/>
      <c r="AN8" s="830"/>
      <c r="AO8" s="830"/>
      <c r="AP8" s="830"/>
      <c r="AQ8" s="830"/>
      <c r="AR8" s="830"/>
      <c r="AS8" s="841"/>
      <c r="AT8" s="842"/>
      <c r="AU8" s="15" t="s">
        <v>53</v>
      </c>
      <c r="AV8" s="42"/>
      <c r="AW8" s="30"/>
      <c r="AX8" s="849" t="s">
        <v>306</v>
      </c>
      <c r="AY8" s="849"/>
      <c r="AZ8" s="849"/>
      <c r="BA8" s="849"/>
      <c r="BB8" s="849"/>
      <c r="BC8" s="849"/>
      <c r="BD8" s="849"/>
      <c r="BE8" s="11"/>
      <c r="BH8" s="31"/>
      <c r="BI8" s="31"/>
      <c r="BJ8" s="31"/>
      <c r="BK8" s="41" t="s">
        <v>56</v>
      </c>
      <c r="BL8" s="821"/>
      <c r="BM8" s="849"/>
      <c r="BN8" s="822"/>
      <c r="BO8" s="845"/>
      <c r="BP8" s="845"/>
      <c r="BQ8" s="848"/>
      <c r="BR8" s="829"/>
      <c r="BS8" s="829"/>
      <c r="BT8" s="829"/>
      <c r="BU8" s="829"/>
      <c r="BV8" s="964"/>
      <c r="BW8" s="829"/>
      <c r="BX8" s="829"/>
      <c r="BY8" s="829"/>
      <c r="BZ8" s="829"/>
      <c r="CA8" s="829"/>
      <c r="CB8" s="829"/>
      <c r="CC8" s="829"/>
      <c r="CD8" s="856"/>
      <c r="CE8" s="858"/>
      <c r="CF8" s="858"/>
      <c r="CG8" s="858"/>
      <c r="CI8" s="477"/>
      <c r="CJ8" s="477"/>
      <c r="CL8" s="28"/>
      <c r="CM8" s="823"/>
      <c r="CN8" s="823"/>
      <c r="CO8" s="823"/>
      <c r="CP8" s="823"/>
      <c r="CQ8" s="823"/>
      <c r="CR8" s="823"/>
      <c r="CS8" s="823"/>
      <c r="CT8" s="823"/>
      <c r="CU8" s="844"/>
      <c r="CV8" s="823"/>
      <c r="CW8" s="844"/>
      <c r="CX8" s="844"/>
      <c r="CY8" s="33"/>
      <c r="CZ8" s="119"/>
    </row>
    <row r="9" spans="1:131" ht="15" customHeight="1" thickBot="1">
      <c r="A9" s="24"/>
      <c r="B9" s="860" t="s">
        <v>93</v>
      </c>
      <c r="C9" s="860"/>
      <c r="D9" s="860"/>
      <c r="E9" s="860"/>
      <c r="F9" s="860">
        <v>18</v>
      </c>
      <c r="G9" s="860"/>
      <c r="H9" s="821">
        <f>SUM(D9*F9)</f>
        <v>0</v>
      </c>
      <c r="I9" s="822"/>
      <c r="J9" s="861">
        <f>AE68</f>
        <v>170.4</v>
      </c>
      <c r="K9" s="860"/>
      <c r="L9" s="862">
        <f>SUM(J9/F9)</f>
        <v>9.4700000000000006</v>
      </c>
      <c r="M9" s="863"/>
      <c r="N9" s="36"/>
      <c r="O9" s="36"/>
      <c r="P9" s="36"/>
      <c r="Q9" s="36"/>
      <c r="R9" s="35"/>
      <c r="S9" s="35"/>
      <c r="T9" s="35"/>
      <c r="U9" s="35"/>
      <c r="V9" s="34"/>
      <c r="W9" s="37"/>
      <c r="X9" s="11"/>
      <c r="Y9" s="11"/>
      <c r="Z9" s="477"/>
      <c r="AA9" s="477"/>
      <c r="AB9" s="477"/>
      <c r="AC9" s="477"/>
      <c r="AD9" s="477"/>
      <c r="AE9" s="477"/>
      <c r="AF9" s="477"/>
      <c r="AG9" s="477"/>
      <c r="AH9" s="24"/>
      <c r="AI9" s="860" t="s">
        <v>93</v>
      </c>
      <c r="AJ9" s="860"/>
      <c r="AK9" s="860"/>
      <c r="AL9" s="860"/>
      <c r="AM9" s="860">
        <v>44</v>
      </c>
      <c r="AN9" s="860"/>
      <c r="AO9" s="821">
        <f>SUM(AK9*AM9)</f>
        <v>0</v>
      </c>
      <c r="AP9" s="822"/>
      <c r="AQ9" s="861">
        <f>BL68</f>
        <v>530.35</v>
      </c>
      <c r="AR9" s="860"/>
      <c r="AS9" s="862">
        <f>SUM(AQ9/AM9)</f>
        <v>12.05</v>
      </c>
      <c r="AT9" s="863"/>
      <c r="AU9" s="36"/>
      <c r="AV9" s="36"/>
      <c r="AW9" s="36"/>
      <c r="AX9" s="36"/>
      <c r="AY9" s="35"/>
      <c r="AZ9" s="35"/>
      <c r="BA9" s="35"/>
      <c r="BB9" s="35"/>
      <c r="BC9" s="34"/>
      <c r="BD9" s="37"/>
      <c r="BE9" s="11"/>
      <c r="BF9" s="11"/>
      <c r="BG9" s="477"/>
      <c r="BH9" s="477"/>
      <c r="BI9" s="477"/>
      <c r="BJ9" s="477"/>
      <c r="BK9" s="477"/>
      <c r="BL9" s="477"/>
      <c r="BM9" s="477"/>
      <c r="BN9" s="477"/>
      <c r="BO9" s="864" t="s">
        <v>449</v>
      </c>
      <c r="BP9" s="865"/>
      <c r="BQ9" s="866"/>
      <c r="BR9" s="508">
        <v>18</v>
      </c>
      <c r="BS9" s="537">
        <v>18</v>
      </c>
      <c r="BT9" s="537">
        <v>18</v>
      </c>
      <c r="BU9" s="537">
        <v>18</v>
      </c>
      <c r="BV9" s="531"/>
      <c r="BW9" s="531">
        <v>18</v>
      </c>
      <c r="BX9" s="537">
        <v>18</v>
      </c>
      <c r="BY9" s="537">
        <v>18</v>
      </c>
      <c r="BZ9" s="537">
        <v>18</v>
      </c>
      <c r="CA9" s="537">
        <v>18</v>
      </c>
      <c r="CB9" s="537">
        <v>18</v>
      </c>
      <c r="CC9" s="531">
        <v>18</v>
      </c>
      <c r="CD9" s="531"/>
      <c r="CE9" s="531">
        <v>18</v>
      </c>
      <c r="CF9" s="531">
        <v>18</v>
      </c>
      <c r="CG9" s="531">
        <v>18</v>
      </c>
      <c r="CI9" s="477"/>
      <c r="CJ9" s="477"/>
      <c r="CL9" s="28"/>
      <c r="CM9" s="823"/>
      <c r="CN9" s="823"/>
      <c r="CO9" s="823"/>
      <c r="CP9" s="823"/>
      <c r="CQ9" s="823"/>
      <c r="CR9" s="823"/>
      <c r="CS9" s="823"/>
      <c r="CT9" s="823"/>
      <c r="CU9" s="823"/>
      <c r="CV9" s="823"/>
      <c r="CW9" s="823"/>
      <c r="CX9" s="823"/>
      <c r="CY9" s="33"/>
      <c r="CZ9" s="119"/>
      <c r="DA9" s="23"/>
      <c r="DB9" s="23"/>
      <c r="DC9" s="23"/>
      <c r="DD9" s="23"/>
      <c r="DE9" s="23"/>
      <c r="DF9" s="23"/>
      <c r="DG9" s="23"/>
      <c r="DH9" s="23"/>
      <c r="DI9" s="23"/>
      <c r="DJ9" s="23"/>
      <c r="DK9" s="23"/>
      <c r="DL9" s="23"/>
      <c r="DM9" s="23"/>
      <c r="DN9" s="23"/>
      <c r="DO9" s="23"/>
      <c r="DP9" s="23"/>
      <c r="DQ9" s="23"/>
      <c r="DR9" s="23"/>
      <c r="DS9" s="23"/>
      <c r="DT9" s="23"/>
      <c r="DU9" s="23"/>
      <c r="DV9" s="23"/>
      <c r="DW9" s="23"/>
    </row>
    <row r="10" spans="1:131" ht="15" customHeight="1" thickBot="1">
      <c r="A10" s="24"/>
      <c r="B10" s="860" t="s">
        <v>92</v>
      </c>
      <c r="C10" s="860"/>
      <c r="D10" s="860"/>
      <c r="E10" s="860"/>
      <c r="F10" s="860">
        <v>18</v>
      </c>
      <c r="G10" s="860"/>
      <c r="H10" s="821"/>
      <c r="I10" s="822"/>
      <c r="J10" s="861">
        <f>AF68</f>
        <v>817.33</v>
      </c>
      <c r="K10" s="860"/>
      <c r="L10" s="862">
        <f>J10/F10</f>
        <v>45.41</v>
      </c>
      <c r="M10" s="863"/>
      <c r="N10" s="38" t="s">
        <v>52</v>
      </c>
      <c r="O10" s="38"/>
      <c r="P10" s="38"/>
      <c r="Q10" s="38"/>
      <c r="R10" s="867" t="s">
        <v>483</v>
      </c>
      <c r="S10" s="867"/>
      <c r="T10" s="867"/>
      <c r="U10" s="867"/>
      <c r="V10" s="867"/>
      <c r="W10" s="867"/>
      <c r="X10" s="11"/>
      <c r="Y10" s="11"/>
      <c r="Z10" s="477"/>
      <c r="AA10" s="477"/>
      <c r="AB10" s="477"/>
      <c r="AC10" s="477"/>
      <c r="AD10" s="477"/>
      <c r="AE10" s="477"/>
      <c r="AF10" s="477"/>
      <c r="AG10" s="477"/>
      <c r="AH10" s="24"/>
      <c r="AI10" s="860" t="s">
        <v>92</v>
      </c>
      <c r="AJ10" s="860"/>
      <c r="AK10" s="860"/>
      <c r="AL10" s="860"/>
      <c r="AM10" s="860">
        <v>44</v>
      </c>
      <c r="AN10" s="860"/>
      <c r="AO10" s="821"/>
      <c r="AP10" s="822"/>
      <c r="AQ10" s="861">
        <f>BM68</f>
        <v>2122.33</v>
      </c>
      <c r="AR10" s="860"/>
      <c r="AS10" s="862">
        <f>AQ10/AM10</f>
        <v>48.23</v>
      </c>
      <c r="AT10" s="863"/>
      <c r="AU10" s="38" t="s">
        <v>52</v>
      </c>
      <c r="AV10" s="38"/>
      <c r="AW10" s="38"/>
      <c r="AX10" s="38"/>
      <c r="AY10" s="867" t="s">
        <v>512</v>
      </c>
      <c r="AZ10" s="867"/>
      <c r="BA10" s="867"/>
      <c r="BB10" s="867"/>
      <c r="BC10" s="867"/>
      <c r="BD10" s="867"/>
      <c r="BE10" s="11"/>
      <c r="BF10" s="11"/>
      <c r="BG10" s="477"/>
      <c r="BH10" s="477"/>
      <c r="BI10" s="477"/>
      <c r="BJ10" s="477"/>
      <c r="BK10" s="477"/>
      <c r="BL10" s="477"/>
      <c r="BM10" s="477"/>
      <c r="BN10" s="477"/>
      <c r="BO10" s="868" t="s">
        <v>450</v>
      </c>
      <c r="BP10" s="869"/>
      <c r="BQ10" s="870"/>
      <c r="BR10" s="495">
        <v>44</v>
      </c>
      <c r="BS10" s="495">
        <v>44</v>
      </c>
      <c r="BT10" s="495">
        <v>44</v>
      </c>
      <c r="BU10" s="495">
        <v>44</v>
      </c>
      <c r="BV10" s="495"/>
      <c r="BW10" s="495">
        <v>44</v>
      </c>
      <c r="BX10" s="495">
        <v>44</v>
      </c>
      <c r="BY10" s="495">
        <v>44</v>
      </c>
      <c r="BZ10" s="495">
        <v>44</v>
      </c>
      <c r="CA10" s="495">
        <v>44</v>
      </c>
      <c r="CB10" s="495">
        <v>44</v>
      </c>
      <c r="CC10" s="495">
        <v>44</v>
      </c>
      <c r="CD10" s="495"/>
      <c r="CE10" s="495">
        <v>44</v>
      </c>
      <c r="CF10" s="495">
        <v>44</v>
      </c>
      <c r="CG10" s="495">
        <v>44</v>
      </c>
      <c r="CI10" s="28"/>
      <c r="CJ10" s="117"/>
      <c r="CL10" s="28"/>
      <c r="CM10" s="823"/>
      <c r="CN10" s="823"/>
      <c r="CO10" s="823"/>
      <c r="CP10" s="823"/>
      <c r="CQ10" s="823"/>
      <c r="CR10" s="823"/>
      <c r="CS10" s="823"/>
      <c r="CT10" s="823"/>
      <c r="CU10" s="823"/>
      <c r="CV10" s="823"/>
      <c r="CW10" s="823"/>
      <c r="CX10" s="823"/>
      <c r="CY10" s="27"/>
      <c r="CZ10" s="116"/>
      <c r="DA10" s="22"/>
      <c r="DB10" s="22"/>
      <c r="DC10" s="22"/>
      <c r="DD10" s="22"/>
      <c r="DE10" s="22"/>
      <c r="DF10" s="22"/>
      <c r="DG10" s="22"/>
      <c r="DH10" s="22"/>
      <c r="DI10" s="22"/>
      <c r="DJ10" s="22"/>
      <c r="DK10" s="22"/>
      <c r="DL10" s="22"/>
      <c r="DM10" s="22"/>
      <c r="DN10" s="22"/>
      <c r="DO10" s="22"/>
      <c r="DP10" s="22"/>
      <c r="DQ10" s="22"/>
      <c r="DR10" s="22"/>
      <c r="DS10" s="22"/>
      <c r="DT10" s="22"/>
      <c r="DU10" s="22"/>
      <c r="DV10" s="22"/>
      <c r="DW10" s="22"/>
    </row>
    <row r="11" spans="1:131" ht="15" customHeight="1" thickBot="1">
      <c r="A11" s="28"/>
      <c r="B11" s="821" t="s">
        <v>90</v>
      </c>
      <c r="C11" s="822"/>
      <c r="D11" s="821">
        <v>54</v>
      </c>
      <c r="E11" s="822"/>
      <c r="F11" s="821">
        <v>18</v>
      </c>
      <c r="G11" s="822"/>
      <c r="H11" s="860">
        <f>D11*F11</f>
        <v>972</v>
      </c>
      <c r="I11" s="860"/>
      <c r="J11" s="861">
        <f>AG68</f>
        <v>987.71</v>
      </c>
      <c r="K11" s="860"/>
      <c r="L11" s="861">
        <f>J11/F11</f>
        <v>54.87</v>
      </c>
      <c r="M11" s="860"/>
      <c r="N11" s="27"/>
      <c r="O11" s="27"/>
      <c r="P11" s="11"/>
      <c r="Q11" s="11"/>
      <c r="R11" s="11"/>
      <c r="S11" s="11"/>
      <c r="T11" s="11"/>
      <c r="U11" s="11"/>
      <c r="V11" s="11"/>
      <c r="W11" s="11"/>
      <c r="X11" s="26"/>
      <c r="AA11" s="11"/>
      <c r="AB11" s="11"/>
      <c r="AC11" s="11"/>
      <c r="AD11" s="11"/>
      <c r="AE11" s="11"/>
      <c r="AF11" s="11"/>
      <c r="AG11" s="11"/>
      <c r="AH11" s="28"/>
      <c r="AI11" s="821" t="s">
        <v>90</v>
      </c>
      <c r="AJ11" s="822"/>
      <c r="AK11" s="821">
        <v>54</v>
      </c>
      <c r="AL11" s="822"/>
      <c r="AM11" s="821">
        <v>44</v>
      </c>
      <c r="AN11" s="822"/>
      <c r="AO11" s="860">
        <f>AK11*AM11</f>
        <v>2376</v>
      </c>
      <c r="AP11" s="860"/>
      <c r="AQ11" s="861">
        <f>BN68</f>
        <v>2652.68</v>
      </c>
      <c r="AR11" s="860"/>
      <c r="AS11" s="861">
        <f>AQ11/AM11</f>
        <v>60.29</v>
      </c>
      <c r="AT11" s="860"/>
      <c r="AU11" s="27"/>
      <c r="AV11" s="27"/>
      <c r="AW11" s="11"/>
      <c r="AX11" s="11"/>
      <c r="AY11" s="11"/>
      <c r="AZ11" s="11"/>
      <c r="BA11" s="11"/>
      <c r="BB11" s="11"/>
      <c r="BC11" s="11"/>
      <c r="BD11" s="11"/>
      <c r="BE11" s="26"/>
      <c r="BH11" s="11"/>
      <c r="BI11" s="11"/>
      <c r="BJ11" s="11"/>
      <c r="BK11" s="11"/>
      <c r="BL11" s="11"/>
      <c r="BM11" s="11"/>
      <c r="BN11" s="11"/>
      <c r="BO11" s="908" t="s">
        <v>451</v>
      </c>
      <c r="BP11" s="909"/>
      <c r="BQ11" s="910"/>
      <c r="BR11" s="496">
        <v>130</v>
      </c>
      <c r="BS11" s="497">
        <v>5</v>
      </c>
      <c r="BT11" s="498" t="s">
        <v>260</v>
      </c>
      <c r="BU11" s="498" t="s">
        <v>446</v>
      </c>
      <c r="BV11" s="98"/>
      <c r="BW11" s="499" t="s">
        <v>260</v>
      </c>
      <c r="BX11" s="500" t="s">
        <v>387</v>
      </c>
      <c r="BY11" s="499" t="s">
        <v>419</v>
      </c>
      <c r="BZ11" s="501">
        <v>150</v>
      </c>
      <c r="CA11" s="498" t="s">
        <v>261</v>
      </c>
      <c r="CB11" s="498" t="s">
        <v>261</v>
      </c>
      <c r="CC11" s="497">
        <v>100</v>
      </c>
      <c r="CD11" s="97"/>
      <c r="CE11" s="497" t="s">
        <v>436</v>
      </c>
      <c r="CF11" s="498" t="s">
        <v>260</v>
      </c>
      <c r="CG11" s="500"/>
      <c r="CH11" s="11"/>
    </row>
    <row r="12" spans="1:131" ht="17.25" customHeight="1" thickBot="1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1"/>
      <c r="AH12" s="11"/>
      <c r="AI12" s="11"/>
      <c r="AJ12" s="11"/>
      <c r="AK12" s="11"/>
      <c r="AL12" s="11"/>
      <c r="AM12" s="11"/>
      <c r="AN12" s="11"/>
      <c r="AO12" s="11"/>
      <c r="AP12" s="11"/>
      <c r="AQ12" s="11"/>
      <c r="AR12" s="11"/>
      <c r="AS12" s="11"/>
      <c r="AT12" s="11"/>
      <c r="AU12" s="11"/>
      <c r="AV12" s="11"/>
      <c r="AW12" s="11"/>
      <c r="AX12" s="11"/>
      <c r="AY12" s="11"/>
      <c r="AZ12" s="11"/>
      <c r="BA12" s="11"/>
      <c r="BB12" s="11"/>
      <c r="BC12" s="11"/>
      <c r="BD12" s="11"/>
      <c r="BE12" s="11"/>
      <c r="BF12" s="11"/>
      <c r="BG12" s="11"/>
      <c r="BH12" s="11"/>
      <c r="BI12" s="11"/>
      <c r="BJ12" s="11"/>
      <c r="BK12" s="11"/>
      <c r="BL12" s="11"/>
      <c r="BM12" s="11"/>
      <c r="BN12" s="11"/>
      <c r="BO12" s="872" t="s">
        <v>452</v>
      </c>
      <c r="BP12" s="865"/>
      <c r="BQ12" s="866"/>
      <c r="BR12" s="505">
        <v>150</v>
      </c>
      <c r="BS12" s="455">
        <v>10</v>
      </c>
      <c r="BT12" s="455">
        <v>180</v>
      </c>
      <c r="BU12" s="455">
        <v>30</v>
      </c>
      <c r="BV12" s="456"/>
      <c r="BW12" s="455">
        <v>180</v>
      </c>
      <c r="BX12" s="456">
        <v>60</v>
      </c>
      <c r="BY12" s="455">
        <v>130</v>
      </c>
      <c r="BZ12" s="455">
        <v>180</v>
      </c>
      <c r="CA12" s="455">
        <v>37</v>
      </c>
      <c r="CB12" s="455">
        <v>30</v>
      </c>
      <c r="CC12" s="455">
        <v>150</v>
      </c>
      <c r="CD12" s="455"/>
      <c r="CE12" s="455" t="s">
        <v>436</v>
      </c>
      <c r="CF12" s="455">
        <v>180</v>
      </c>
      <c r="CG12" s="455"/>
      <c r="CH12" s="11"/>
      <c r="CI12" s="23"/>
      <c r="CJ12" s="23"/>
      <c r="CK12" s="23"/>
      <c r="CL12" s="23"/>
      <c r="CM12" s="23"/>
      <c r="CN12" s="23"/>
      <c r="CO12" s="23"/>
      <c r="CP12" s="23"/>
      <c r="CQ12" s="23"/>
      <c r="CR12" s="23"/>
      <c r="CS12" s="23"/>
      <c r="CT12" s="23"/>
      <c r="CU12" s="23"/>
      <c r="CV12" s="23"/>
      <c r="CW12" s="23"/>
      <c r="CX12" s="23"/>
      <c r="CY12" s="23"/>
      <c r="CZ12" s="23"/>
      <c r="DX12" s="23"/>
      <c r="DY12" s="23"/>
      <c r="DZ12" s="23"/>
      <c r="EA12" s="23"/>
    </row>
    <row r="13" spans="1:131" ht="17.25" customHeight="1" thickBot="1">
      <c r="A13" s="873" t="s">
        <v>51</v>
      </c>
      <c r="B13" s="874"/>
      <c r="C13" s="874"/>
      <c r="D13" s="879" t="s">
        <v>89</v>
      </c>
      <c r="E13" s="879"/>
      <c r="F13" s="879"/>
      <c r="G13" s="879"/>
      <c r="H13" s="879"/>
      <c r="I13" s="879"/>
      <c r="J13" s="879"/>
      <c r="K13" s="879"/>
      <c r="L13" s="879"/>
      <c r="M13" s="879"/>
      <c r="N13" s="879"/>
      <c r="O13" s="879"/>
      <c r="P13" s="879"/>
      <c r="Q13" s="879"/>
      <c r="R13" s="879"/>
      <c r="S13" s="879"/>
      <c r="T13" s="879"/>
      <c r="U13" s="879"/>
      <c r="V13" s="879"/>
      <c r="W13" s="879"/>
      <c r="X13" s="879"/>
      <c r="Y13" s="879"/>
      <c r="Z13" s="880"/>
      <c r="AA13" s="881"/>
      <c r="AB13" s="882"/>
      <c r="AC13" s="882"/>
      <c r="AD13" s="883"/>
      <c r="AE13" s="884"/>
      <c r="AF13" s="884"/>
      <c r="AG13" s="885"/>
      <c r="AH13" s="873" t="s">
        <v>51</v>
      </c>
      <c r="AI13" s="874"/>
      <c r="AJ13" s="874"/>
      <c r="AK13" s="879" t="s">
        <v>89</v>
      </c>
      <c r="AL13" s="879"/>
      <c r="AM13" s="879"/>
      <c r="AN13" s="879"/>
      <c r="AO13" s="879"/>
      <c r="AP13" s="879"/>
      <c r="AQ13" s="879"/>
      <c r="AR13" s="879"/>
      <c r="AS13" s="879"/>
      <c r="AT13" s="879"/>
      <c r="AU13" s="879"/>
      <c r="AV13" s="879"/>
      <c r="AW13" s="879"/>
      <c r="AX13" s="879"/>
      <c r="AY13" s="879"/>
      <c r="AZ13" s="879"/>
      <c r="BA13" s="879"/>
      <c r="BB13" s="879"/>
      <c r="BC13" s="879"/>
      <c r="BD13" s="879"/>
      <c r="BE13" s="879"/>
      <c r="BF13" s="879"/>
      <c r="BG13" s="880"/>
      <c r="BH13" s="881"/>
      <c r="BI13" s="882"/>
      <c r="BJ13" s="882"/>
      <c r="BK13" s="883"/>
      <c r="BL13" s="884"/>
      <c r="BM13" s="884"/>
      <c r="BN13" s="885"/>
      <c r="BO13" s="896" t="s">
        <v>6</v>
      </c>
      <c r="BP13" s="897"/>
      <c r="BQ13" s="898"/>
      <c r="BR13" s="871"/>
      <c r="BS13" s="914"/>
      <c r="BT13" s="871"/>
      <c r="BU13" s="917">
        <f>G21+AN21</f>
        <v>1.86</v>
      </c>
      <c r="BV13" s="871"/>
      <c r="BW13" s="871"/>
      <c r="BX13" s="914">
        <f>L21+AS21</f>
        <v>0.48</v>
      </c>
      <c r="BY13" s="871"/>
      <c r="BZ13" s="871"/>
      <c r="CA13" s="914">
        <f>O21+AV21</f>
        <v>1.86</v>
      </c>
      <c r="CB13" s="914">
        <f>P21+AW21</f>
        <v>0</v>
      </c>
      <c r="CC13" s="871"/>
      <c r="CD13" s="871"/>
      <c r="CE13" s="871"/>
      <c r="CF13" s="871"/>
      <c r="CG13" s="915">
        <v>4.2</v>
      </c>
      <c r="CI13" s="22"/>
      <c r="CJ13" s="22"/>
      <c r="CK13" s="22"/>
      <c r="CL13" s="22"/>
      <c r="CM13" s="22"/>
      <c r="CN13" s="22"/>
      <c r="CO13" s="22"/>
      <c r="CP13" s="22"/>
      <c r="CQ13" s="22"/>
      <c r="CR13" s="22"/>
      <c r="CS13" s="22"/>
      <c r="CT13" s="22"/>
      <c r="CU13" s="22"/>
      <c r="CV13" s="22"/>
      <c r="CW13" s="22"/>
      <c r="CX13" s="22"/>
      <c r="CY13" s="22"/>
      <c r="CZ13" s="22"/>
      <c r="DX13" s="22"/>
      <c r="DY13" s="22"/>
      <c r="DZ13" s="22"/>
      <c r="EA13" s="22"/>
    </row>
    <row r="14" spans="1:131" ht="14.25" customHeight="1">
      <c r="A14" s="875"/>
      <c r="B14" s="876"/>
      <c r="C14" s="876"/>
      <c r="D14" s="902" t="s">
        <v>88</v>
      </c>
      <c r="E14" s="906"/>
      <c r="F14" s="906"/>
      <c r="G14" s="906"/>
      <c r="H14" s="903"/>
      <c r="I14" s="902" t="s">
        <v>87</v>
      </c>
      <c r="J14" s="903"/>
      <c r="K14" s="902" t="s">
        <v>50</v>
      </c>
      <c r="L14" s="906"/>
      <c r="M14" s="906"/>
      <c r="N14" s="906"/>
      <c r="O14" s="906"/>
      <c r="P14" s="906"/>
      <c r="Q14" s="906"/>
      <c r="R14" s="906"/>
      <c r="S14" s="903"/>
      <c r="T14" s="902" t="s">
        <v>49</v>
      </c>
      <c r="U14" s="906"/>
      <c r="V14" s="906"/>
      <c r="W14" s="903"/>
      <c r="X14" s="902" t="s">
        <v>48</v>
      </c>
      <c r="Y14" s="906"/>
      <c r="Z14" s="906"/>
      <c r="AA14" s="886"/>
      <c r="AB14" s="887"/>
      <c r="AC14" s="887"/>
      <c r="AD14" s="888"/>
      <c r="AE14" s="889"/>
      <c r="AF14" s="889"/>
      <c r="AG14" s="890"/>
      <c r="AH14" s="875"/>
      <c r="AI14" s="876"/>
      <c r="AJ14" s="876"/>
      <c r="AK14" s="902" t="s">
        <v>88</v>
      </c>
      <c r="AL14" s="906"/>
      <c r="AM14" s="906"/>
      <c r="AN14" s="906"/>
      <c r="AO14" s="903"/>
      <c r="AP14" s="902" t="s">
        <v>87</v>
      </c>
      <c r="AQ14" s="903"/>
      <c r="AR14" s="902" t="s">
        <v>50</v>
      </c>
      <c r="AS14" s="906"/>
      <c r="AT14" s="906"/>
      <c r="AU14" s="906"/>
      <c r="AV14" s="906"/>
      <c r="AW14" s="906"/>
      <c r="AX14" s="906"/>
      <c r="AY14" s="906"/>
      <c r="AZ14" s="903"/>
      <c r="BA14" s="902" t="s">
        <v>49</v>
      </c>
      <c r="BB14" s="906"/>
      <c r="BC14" s="906"/>
      <c r="BD14" s="903"/>
      <c r="BE14" s="902" t="s">
        <v>48</v>
      </c>
      <c r="BF14" s="906"/>
      <c r="BG14" s="906"/>
      <c r="BH14" s="886"/>
      <c r="BI14" s="887"/>
      <c r="BJ14" s="887"/>
      <c r="BK14" s="888"/>
      <c r="BL14" s="889"/>
      <c r="BM14" s="889"/>
      <c r="BN14" s="890"/>
      <c r="BO14" s="899"/>
      <c r="BP14" s="900"/>
      <c r="BQ14" s="901"/>
      <c r="BR14" s="871"/>
      <c r="BS14" s="871"/>
      <c r="BT14" s="871"/>
      <c r="BU14" s="918"/>
      <c r="BV14" s="871"/>
      <c r="BW14" s="871"/>
      <c r="BX14" s="871"/>
      <c r="BY14" s="871"/>
      <c r="BZ14" s="871"/>
      <c r="CA14" s="871"/>
      <c r="CB14" s="871"/>
      <c r="CC14" s="871"/>
      <c r="CD14" s="871"/>
      <c r="CE14" s="871"/>
      <c r="CF14" s="871"/>
      <c r="CG14" s="916"/>
      <c r="CI14" s="21"/>
      <c r="CJ14" s="21"/>
      <c r="CK14" s="21"/>
      <c r="CL14" s="21"/>
      <c r="CM14" s="21"/>
      <c r="CN14" s="21"/>
      <c r="CO14" s="21"/>
      <c r="CP14" s="21"/>
      <c r="CQ14" s="21"/>
      <c r="CR14" s="21"/>
      <c r="CS14" s="21"/>
      <c r="CT14" s="21"/>
      <c r="CU14" s="21"/>
      <c r="CV14" s="21"/>
      <c r="CW14" s="21"/>
      <c r="CX14" s="21"/>
      <c r="CY14" s="21"/>
      <c r="CZ14" s="21"/>
      <c r="DX14" s="21"/>
      <c r="DY14" s="21"/>
      <c r="DZ14" s="21"/>
      <c r="EA14" s="21"/>
    </row>
    <row r="15" spans="1:131" s="23" customFormat="1" ht="13.5" customHeight="1" thickBot="1">
      <c r="A15" s="877"/>
      <c r="B15" s="878"/>
      <c r="C15" s="878"/>
      <c r="D15" s="904"/>
      <c r="E15" s="907"/>
      <c r="F15" s="907"/>
      <c r="G15" s="907"/>
      <c r="H15" s="905"/>
      <c r="I15" s="904"/>
      <c r="J15" s="905"/>
      <c r="K15" s="904"/>
      <c r="L15" s="907"/>
      <c r="M15" s="907"/>
      <c r="N15" s="907"/>
      <c r="O15" s="907"/>
      <c r="P15" s="907"/>
      <c r="Q15" s="907"/>
      <c r="R15" s="907"/>
      <c r="S15" s="905"/>
      <c r="T15" s="904"/>
      <c r="U15" s="907"/>
      <c r="V15" s="907"/>
      <c r="W15" s="905"/>
      <c r="X15" s="904"/>
      <c r="Y15" s="907"/>
      <c r="Z15" s="907"/>
      <c r="AA15" s="891"/>
      <c r="AB15" s="892"/>
      <c r="AC15" s="892"/>
      <c r="AD15" s="893"/>
      <c r="AE15" s="894"/>
      <c r="AF15" s="894"/>
      <c r="AG15" s="895"/>
      <c r="AH15" s="877"/>
      <c r="AI15" s="878"/>
      <c r="AJ15" s="878"/>
      <c r="AK15" s="904"/>
      <c r="AL15" s="907"/>
      <c r="AM15" s="907"/>
      <c r="AN15" s="907"/>
      <c r="AO15" s="905"/>
      <c r="AP15" s="904"/>
      <c r="AQ15" s="905"/>
      <c r="AR15" s="904"/>
      <c r="AS15" s="907"/>
      <c r="AT15" s="907"/>
      <c r="AU15" s="907"/>
      <c r="AV15" s="907"/>
      <c r="AW15" s="907"/>
      <c r="AX15" s="907"/>
      <c r="AY15" s="907"/>
      <c r="AZ15" s="905"/>
      <c r="BA15" s="904"/>
      <c r="BB15" s="907"/>
      <c r="BC15" s="907"/>
      <c r="BD15" s="905"/>
      <c r="BE15" s="904"/>
      <c r="BF15" s="907"/>
      <c r="BG15" s="907"/>
      <c r="BH15" s="891"/>
      <c r="BI15" s="892"/>
      <c r="BJ15" s="892"/>
      <c r="BK15" s="893"/>
      <c r="BL15" s="894"/>
      <c r="BM15" s="894"/>
      <c r="BN15" s="895"/>
      <c r="BO15" s="911" t="s">
        <v>14</v>
      </c>
      <c r="BP15" s="912"/>
      <c r="BQ15" s="913"/>
      <c r="BR15" s="871"/>
      <c r="BS15" s="871"/>
      <c r="BT15" s="871"/>
      <c r="BU15" s="871"/>
      <c r="BV15" s="871"/>
      <c r="BW15" s="871"/>
      <c r="BX15" s="871"/>
      <c r="BY15" s="871"/>
      <c r="BZ15" s="871"/>
      <c r="CA15" s="871"/>
      <c r="CB15" s="914">
        <f>P23+AW23</f>
        <v>2</v>
      </c>
      <c r="CC15" s="914">
        <f>Q23+AX23</f>
        <v>0</v>
      </c>
      <c r="CD15" s="871"/>
      <c r="CE15" s="871"/>
      <c r="CF15" s="871"/>
      <c r="CG15" s="915">
        <v>2</v>
      </c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"/>
      <c r="DY15" s="3"/>
      <c r="DZ15" s="3"/>
      <c r="EA15" s="3"/>
    </row>
    <row r="16" spans="1:131" ht="172.5" customHeight="1" thickBot="1">
      <c r="A16" s="115" t="s">
        <v>47</v>
      </c>
      <c r="B16" s="450" t="s">
        <v>46</v>
      </c>
      <c r="C16" s="451" t="s">
        <v>45</v>
      </c>
      <c r="D16" s="112" t="s">
        <v>522</v>
      </c>
      <c r="E16" s="110" t="s">
        <v>259</v>
      </c>
      <c r="F16" s="110" t="s">
        <v>430</v>
      </c>
      <c r="G16" s="110" t="s">
        <v>6</v>
      </c>
      <c r="H16" s="109"/>
      <c r="I16" s="111" t="s">
        <v>525</v>
      </c>
      <c r="J16" s="109"/>
      <c r="K16" s="111" t="s">
        <v>523</v>
      </c>
      <c r="L16" s="110" t="s">
        <v>422</v>
      </c>
      <c r="M16" s="110" t="s">
        <v>420</v>
      </c>
      <c r="N16" s="110" t="s">
        <v>376</v>
      </c>
      <c r="O16" s="110" t="s">
        <v>6</v>
      </c>
      <c r="P16" s="110" t="s">
        <v>14</v>
      </c>
      <c r="Q16" s="110"/>
      <c r="R16" s="110"/>
      <c r="S16" s="109"/>
      <c r="T16" s="111" t="s">
        <v>458</v>
      </c>
      <c r="U16" s="110" t="s">
        <v>504</v>
      </c>
      <c r="V16" s="110"/>
      <c r="W16" s="109"/>
      <c r="X16" s="111"/>
      <c r="Y16" s="110"/>
      <c r="Z16" s="109"/>
      <c r="AA16" s="108" t="s">
        <v>86</v>
      </c>
      <c r="AB16" s="108" t="s">
        <v>85</v>
      </c>
      <c r="AC16" s="108" t="s">
        <v>196</v>
      </c>
      <c r="AD16" s="107" t="s">
        <v>44</v>
      </c>
      <c r="AE16" s="106" t="s">
        <v>84</v>
      </c>
      <c r="AF16" s="106" t="s">
        <v>83</v>
      </c>
      <c r="AG16" s="106" t="s">
        <v>75</v>
      </c>
      <c r="AH16" s="115" t="s">
        <v>47</v>
      </c>
      <c r="AI16" s="450" t="s">
        <v>46</v>
      </c>
      <c r="AJ16" s="451" t="s">
        <v>45</v>
      </c>
      <c r="AK16" s="112" t="s">
        <v>522</v>
      </c>
      <c r="AL16" s="110" t="s">
        <v>259</v>
      </c>
      <c r="AM16" s="110" t="s">
        <v>430</v>
      </c>
      <c r="AN16" s="110" t="s">
        <v>6</v>
      </c>
      <c r="AO16" s="109"/>
      <c r="AP16" s="111" t="s">
        <v>525</v>
      </c>
      <c r="AQ16" s="109"/>
      <c r="AR16" s="111" t="s">
        <v>524</v>
      </c>
      <c r="AS16" s="110" t="s">
        <v>422</v>
      </c>
      <c r="AT16" s="110" t="s">
        <v>420</v>
      </c>
      <c r="AU16" s="110" t="s">
        <v>376</v>
      </c>
      <c r="AV16" s="110" t="s">
        <v>6</v>
      </c>
      <c r="AW16" s="110" t="s">
        <v>14</v>
      </c>
      <c r="AX16" s="110"/>
      <c r="AY16" s="110"/>
      <c r="AZ16" s="109"/>
      <c r="BA16" s="111" t="s">
        <v>458</v>
      </c>
      <c r="BB16" s="110" t="s">
        <v>504</v>
      </c>
      <c r="BC16" s="110"/>
      <c r="BD16" s="109"/>
      <c r="BE16" s="111"/>
      <c r="BF16" s="110"/>
      <c r="BG16" s="109"/>
      <c r="BH16" s="108" t="s">
        <v>86</v>
      </c>
      <c r="BI16" s="108" t="s">
        <v>85</v>
      </c>
      <c r="BJ16" s="108" t="s">
        <v>196</v>
      </c>
      <c r="BK16" s="107" t="s">
        <v>44</v>
      </c>
      <c r="BL16" s="106" t="s">
        <v>84</v>
      </c>
      <c r="BM16" s="106" t="s">
        <v>83</v>
      </c>
      <c r="BN16" s="106" t="s">
        <v>75</v>
      </c>
      <c r="BO16" s="899"/>
      <c r="BP16" s="900"/>
      <c r="BQ16" s="901"/>
      <c r="BR16" s="871"/>
      <c r="BS16" s="871"/>
      <c r="BT16" s="871"/>
      <c r="BU16" s="871"/>
      <c r="BV16" s="871"/>
      <c r="BW16" s="871"/>
      <c r="BX16" s="871"/>
      <c r="BY16" s="871"/>
      <c r="BZ16" s="871"/>
      <c r="CA16" s="871"/>
      <c r="CB16" s="871"/>
      <c r="CC16" s="871"/>
      <c r="CD16" s="871"/>
      <c r="CE16" s="871"/>
      <c r="CF16" s="871"/>
      <c r="CG16" s="916"/>
    </row>
    <row r="17" spans="1:129" s="23" customFormat="1" ht="15.75" customHeight="1" thickBot="1">
      <c r="A17" s="105">
        <v>1</v>
      </c>
      <c r="B17" s="105">
        <v>2</v>
      </c>
      <c r="C17" s="105">
        <v>3</v>
      </c>
      <c r="D17" s="105">
        <v>4</v>
      </c>
      <c r="E17" s="105">
        <v>5</v>
      </c>
      <c r="F17" s="105">
        <v>6</v>
      </c>
      <c r="G17" s="105">
        <v>7</v>
      </c>
      <c r="H17" s="105">
        <v>8</v>
      </c>
      <c r="I17" s="105">
        <v>9</v>
      </c>
      <c r="J17" s="105">
        <v>10</v>
      </c>
      <c r="K17" s="105">
        <v>11</v>
      </c>
      <c r="L17" s="105">
        <v>12</v>
      </c>
      <c r="M17" s="105">
        <v>13</v>
      </c>
      <c r="N17" s="105">
        <v>14</v>
      </c>
      <c r="O17" s="105">
        <v>15</v>
      </c>
      <c r="P17" s="105">
        <v>16</v>
      </c>
      <c r="Q17" s="105">
        <v>17</v>
      </c>
      <c r="R17" s="105">
        <v>18</v>
      </c>
      <c r="S17" s="105">
        <v>19</v>
      </c>
      <c r="T17" s="105">
        <v>20</v>
      </c>
      <c r="U17" s="105">
        <v>21</v>
      </c>
      <c r="V17" s="105">
        <v>22</v>
      </c>
      <c r="W17" s="105">
        <v>23</v>
      </c>
      <c r="X17" s="105">
        <v>24</v>
      </c>
      <c r="Y17" s="105">
        <v>25</v>
      </c>
      <c r="Z17" s="105">
        <v>26</v>
      </c>
      <c r="AA17" s="259">
        <v>27</v>
      </c>
      <c r="AB17" s="259">
        <v>27</v>
      </c>
      <c r="AC17" s="259">
        <v>27</v>
      </c>
      <c r="AD17" s="104">
        <v>28</v>
      </c>
      <c r="AE17" s="103">
        <v>29</v>
      </c>
      <c r="AF17" s="103">
        <v>29</v>
      </c>
      <c r="AG17" s="103">
        <v>29</v>
      </c>
      <c r="AH17" s="105">
        <v>1</v>
      </c>
      <c r="AI17" s="105">
        <v>2</v>
      </c>
      <c r="AJ17" s="105">
        <v>3</v>
      </c>
      <c r="AK17" s="105">
        <v>4</v>
      </c>
      <c r="AL17" s="105">
        <v>5</v>
      </c>
      <c r="AM17" s="105">
        <v>6</v>
      </c>
      <c r="AN17" s="105">
        <v>7</v>
      </c>
      <c r="AO17" s="105">
        <v>8</v>
      </c>
      <c r="AP17" s="105">
        <v>9</v>
      </c>
      <c r="AQ17" s="105">
        <v>10</v>
      </c>
      <c r="AR17" s="105">
        <v>11</v>
      </c>
      <c r="AS17" s="105">
        <v>12</v>
      </c>
      <c r="AT17" s="105">
        <v>13</v>
      </c>
      <c r="AU17" s="105">
        <v>14</v>
      </c>
      <c r="AV17" s="105">
        <v>15</v>
      </c>
      <c r="AW17" s="105">
        <v>16</v>
      </c>
      <c r="AX17" s="105">
        <v>17</v>
      </c>
      <c r="AY17" s="105">
        <v>18</v>
      </c>
      <c r="AZ17" s="105">
        <v>19</v>
      </c>
      <c r="BA17" s="105">
        <v>20</v>
      </c>
      <c r="BB17" s="105">
        <v>21</v>
      </c>
      <c r="BC17" s="105">
        <v>22</v>
      </c>
      <c r="BD17" s="105">
        <v>23</v>
      </c>
      <c r="BE17" s="105">
        <v>24</v>
      </c>
      <c r="BF17" s="105">
        <v>25</v>
      </c>
      <c r="BG17" s="105">
        <v>26</v>
      </c>
      <c r="BH17" s="259">
        <v>27</v>
      </c>
      <c r="BI17" s="259">
        <v>27</v>
      </c>
      <c r="BJ17" s="259">
        <v>27</v>
      </c>
      <c r="BK17" s="104">
        <v>28</v>
      </c>
      <c r="BL17" s="103">
        <v>29</v>
      </c>
      <c r="BM17" s="103">
        <v>29</v>
      </c>
      <c r="BN17" s="103">
        <v>29</v>
      </c>
      <c r="BO17" s="922" t="str">
        <f>A24</f>
        <v>говядина</v>
      </c>
      <c r="BP17" s="923"/>
      <c r="BQ17" s="924"/>
      <c r="BR17" s="871"/>
      <c r="BS17" s="871"/>
      <c r="BT17" s="871"/>
      <c r="BU17" s="871"/>
      <c r="BV17" s="871"/>
      <c r="BW17" s="871"/>
      <c r="BX17" s="914">
        <f>L25+AS25</f>
        <v>3</v>
      </c>
      <c r="BY17" s="914"/>
      <c r="BZ17" s="871"/>
      <c r="CA17" s="871"/>
      <c r="CB17" s="871"/>
      <c r="CC17" s="871"/>
      <c r="CD17" s="871"/>
      <c r="CE17" s="871"/>
      <c r="CF17" s="871"/>
      <c r="CG17" s="915">
        <v>3</v>
      </c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"/>
      <c r="DY17" s="3"/>
    </row>
    <row r="18" spans="1:129" s="22" customFormat="1" ht="18.75" customHeight="1" thickBot="1">
      <c r="A18" s="102" t="s">
        <v>43</v>
      </c>
      <c r="B18" s="101"/>
      <c r="C18" s="100"/>
      <c r="D18" s="99">
        <v>200</v>
      </c>
      <c r="E18" s="97">
        <v>5</v>
      </c>
      <c r="F18" s="95" t="s">
        <v>260</v>
      </c>
      <c r="G18" s="95" t="s">
        <v>261</v>
      </c>
      <c r="H18" s="98"/>
      <c r="I18" s="96" t="s">
        <v>595</v>
      </c>
      <c r="J18" s="94"/>
      <c r="K18" s="96" t="s">
        <v>260</v>
      </c>
      <c r="L18" s="97">
        <v>60</v>
      </c>
      <c r="M18" s="95" t="s">
        <v>463</v>
      </c>
      <c r="N18" s="95" t="s">
        <v>260</v>
      </c>
      <c r="O18" s="97">
        <v>30</v>
      </c>
      <c r="P18" s="97">
        <v>30</v>
      </c>
      <c r="Q18" s="97"/>
      <c r="R18" s="95"/>
      <c r="S18" s="94"/>
      <c r="T18" s="96" t="s">
        <v>387</v>
      </c>
      <c r="U18" s="95" t="s">
        <v>260</v>
      </c>
      <c r="V18" s="95"/>
      <c r="W18" s="94"/>
      <c r="X18" s="96"/>
      <c r="Y18" s="95"/>
      <c r="Z18" s="94"/>
      <c r="AA18" s="93"/>
      <c r="AB18" s="93"/>
      <c r="AC18" s="93"/>
      <c r="AD18" s="452"/>
      <c r="AE18" s="91"/>
      <c r="AF18" s="91"/>
      <c r="AG18" s="91"/>
      <c r="AH18" s="102" t="s">
        <v>43</v>
      </c>
      <c r="AI18" s="101"/>
      <c r="AJ18" s="100"/>
      <c r="AK18" s="99">
        <v>200</v>
      </c>
      <c r="AL18" s="97">
        <v>10</v>
      </c>
      <c r="AM18" s="95" t="s">
        <v>262</v>
      </c>
      <c r="AN18" s="95" t="s">
        <v>261</v>
      </c>
      <c r="AO18" s="98"/>
      <c r="AP18" s="96" t="s">
        <v>447</v>
      </c>
      <c r="AQ18" s="94"/>
      <c r="AR18" s="96" t="s">
        <v>486</v>
      </c>
      <c r="AS18" s="97">
        <v>60</v>
      </c>
      <c r="AT18" s="95" t="s">
        <v>419</v>
      </c>
      <c r="AU18" s="95" t="s">
        <v>262</v>
      </c>
      <c r="AV18" s="97">
        <v>30</v>
      </c>
      <c r="AW18" s="97">
        <v>30</v>
      </c>
      <c r="AX18" s="97"/>
      <c r="AY18" s="95"/>
      <c r="AZ18" s="94"/>
      <c r="BA18" s="96" t="s">
        <v>387</v>
      </c>
      <c r="BB18" s="95" t="s">
        <v>262</v>
      </c>
      <c r="BC18" s="95"/>
      <c r="BD18" s="94"/>
      <c r="BE18" s="96"/>
      <c r="BF18" s="95"/>
      <c r="BG18" s="94"/>
      <c r="BH18" s="93"/>
      <c r="BI18" s="93"/>
      <c r="BJ18" s="93"/>
      <c r="BK18" s="452"/>
      <c r="BL18" s="91"/>
      <c r="BM18" s="91"/>
      <c r="BN18" s="91"/>
      <c r="BO18" s="925"/>
      <c r="BP18" s="926"/>
      <c r="BQ18" s="927"/>
      <c r="BR18" s="871"/>
      <c r="BS18" s="871"/>
      <c r="BT18" s="871"/>
      <c r="BU18" s="871"/>
      <c r="BV18" s="871"/>
      <c r="BW18" s="871"/>
      <c r="BX18" s="871"/>
      <c r="BY18" s="871"/>
      <c r="BZ18" s="871"/>
      <c r="CA18" s="871"/>
      <c r="CB18" s="871"/>
      <c r="CC18" s="871"/>
      <c r="CD18" s="871"/>
      <c r="CE18" s="871"/>
      <c r="CF18" s="871"/>
      <c r="CG18" s="916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</row>
    <row r="19" spans="1:129" s="21" customFormat="1" ht="18.75" customHeight="1" thickBot="1">
      <c r="A19" s="90" t="s">
        <v>41</v>
      </c>
      <c r="B19" s="453"/>
      <c r="C19" s="454"/>
      <c r="D19" s="455">
        <v>18</v>
      </c>
      <c r="E19" s="455">
        <v>18</v>
      </c>
      <c r="F19" s="455">
        <v>18</v>
      </c>
      <c r="G19" s="455">
        <v>18</v>
      </c>
      <c r="H19" s="455"/>
      <c r="I19" s="455">
        <v>18</v>
      </c>
      <c r="J19" s="455"/>
      <c r="K19" s="455">
        <v>18</v>
      </c>
      <c r="L19" s="455">
        <v>18</v>
      </c>
      <c r="M19" s="455">
        <v>18</v>
      </c>
      <c r="N19" s="455">
        <v>18</v>
      </c>
      <c r="O19" s="455">
        <v>18</v>
      </c>
      <c r="P19" s="455">
        <v>18</v>
      </c>
      <c r="Q19" s="455"/>
      <c r="R19" s="455"/>
      <c r="S19" s="455"/>
      <c r="T19" s="455">
        <v>18</v>
      </c>
      <c r="U19" s="455">
        <v>18</v>
      </c>
      <c r="V19" s="457"/>
      <c r="W19" s="456"/>
      <c r="X19" s="455"/>
      <c r="Y19" s="457"/>
      <c r="Z19" s="456"/>
      <c r="AA19" s="458"/>
      <c r="AB19" s="458"/>
      <c r="AC19" s="458"/>
      <c r="AD19" s="83"/>
      <c r="AE19" s="459"/>
      <c r="AF19" s="459"/>
      <c r="AG19" s="459"/>
      <c r="AH19" s="90" t="s">
        <v>41</v>
      </c>
      <c r="AI19" s="453"/>
      <c r="AJ19" s="454"/>
      <c r="AK19" s="455">
        <v>44</v>
      </c>
      <c r="AL19" s="455">
        <v>44</v>
      </c>
      <c r="AM19" s="455">
        <v>44</v>
      </c>
      <c r="AN19" s="455">
        <v>44</v>
      </c>
      <c r="AO19" s="455"/>
      <c r="AP19" s="455">
        <v>44</v>
      </c>
      <c r="AQ19" s="455"/>
      <c r="AR19" s="455">
        <v>44</v>
      </c>
      <c r="AS19" s="455">
        <v>44</v>
      </c>
      <c r="AT19" s="455">
        <v>44</v>
      </c>
      <c r="AU19" s="455">
        <v>44</v>
      </c>
      <c r="AV19" s="455">
        <v>44</v>
      </c>
      <c r="AW19" s="455">
        <v>44</v>
      </c>
      <c r="AX19" s="455"/>
      <c r="AY19" s="455"/>
      <c r="AZ19" s="455"/>
      <c r="BA19" s="455">
        <v>44</v>
      </c>
      <c r="BB19" s="455">
        <v>44</v>
      </c>
      <c r="BC19" s="457"/>
      <c r="BD19" s="456"/>
      <c r="BE19" s="455"/>
      <c r="BF19" s="457"/>
      <c r="BG19" s="456"/>
      <c r="BH19" s="458"/>
      <c r="BI19" s="458"/>
      <c r="BJ19" s="458"/>
      <c r="BK19" s="83"/>
      <c r="BL19" s="459"/>
      <c r="BM19" s="459"/>
      <c r="BN19" s="459"/>
      <c r="BO19" s="922" t="str">
        <f t="shared" ref="BO19" si="3">A26</f>
        <v>молоко</v>
      </c>
      <c r="BP19" s="923"/>
      <c r="BQ19" s="924"/>
      <c r="BR19" s="917">
        <f>D27+AK27</f>
        <v>6.2</v>
      </c>
      <c r="BS19" s="871"/>
      <c r="BT19" s="871"/>
      <c r="BU19" s="871"/>
      <c r="BV19" s="871"/>
      <c r="BW19" s="871"/>
      <c r="BX19" s="914">
        <f>L27+AS27</f>
        <v>0</v>
      </c>
      <c r="BY19" s="914"/>
      <c r="BZ19" s="871"/>
      <c r="CA19" s="871"/>
      <c r="CB19" s="871"/>
      <c r="CC19" s="871"/>
      <c r="CD19" s="871"/>
      <c r="CE19" s="914">
        <f>T27+BA27</f>
        <v>0</v>
      </c>
      <c r="CF19" s="914">
        <f>U27+BB27</f>
        <v>2.8</v>
      </c>
      <c r="CG19" s="915">
        <v>9</v>
      </c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</row>
    <row r="20" spans="1:129" s="55" customFormat="1" ht="18.75" customHeight="1">
      <c r="A20" s="919" t="s">
        <v>6</v>
      </c>
      <c r="B20" s="921"/>
      <c r="C20" s="460" t="s">
        <v>35</v>
      </c>
      <c r="D20" s="461"/>
      <c r="E20" s="462"/>
      <c r="F20" s="462"/>
      <c r="G20" s="462">
        <v>30</v>
      </c>
      <c r="H20" s="463"/>
      <c r="I20" s="461"/>
      <c r="J20" s="463"/>
      <c r="K20" s="461"/>
      <c r="L20" s="462">
        <v>7.74</v>
      </c>
      <c r="M20" s="462"/>
      <c r="N20" s="462"/>
      <c r="O20" s="462">
        <v>30</v>
      </c>
      <c r="P20" s="462"/>
      <c r="Q20" s="462"/>
      <c r="R20" s="462"/>
      <c r="S20" s="463"/>
      <c r="T20" s="461"/>
      <c r="U20" s="462"/>
      <c r="V20" s="462"/>
      <c r="W20" s="463"/>
      <c r="X20" s="461"/>
      <c r="Y20" s="462"/>
      <c r="Z20" s="464"/>
      <c r="AA20" s="814">
        <f>SUM(D21:H21)</f>
        <v>0.54</v>
      </c>
      <c r="AB20" s="814">
        <f>SUM(I21:W21)</f>
        <v>0.67900000000000005</v>
      </c>
      <c r="AC20" s="814">
        <f>SUM(AA20+AB20)</f>
        <v>1.2190000000000001</v>
      </c>
      <c r="AD20" s="815">
        <v>35</v>
      </c>
      <c r="AE20" s="817">
        <f>SUM(AA20*AD20)</f>
        <v>18.899999999999999</v>
      </c>
      <c r="AF20" s="817">
        <f>SUM(AB20*AD20)</f>
        <v>23.77</v>
      </c>
      <c r="AG20" s="817">
        <f>SUM(AE20:AF21)</f>
        <v>42.67</v>
      </c>
      <c r="AH20" s="919" t="s">
        <v>6</v>
      </c>
      <c r="AI20" s="921"/>
      <c r="AJ20" s="460" t="s">
        <v>35</v>
      </c>
      <c r="AK20" s="461"/>
      <c r="AL20" s="462"/>
      <c r="AM20" s="462"/>
      <c r="AN20" s="462">
        <v>30</v>
      </c>
      <c r="AO20" s="463"/>
      <c r="AP20" s="461"/>
      <c r="AQ20" s="463"/>
      <c r="AR20" s="461"/>
      <c r="AS20" s="462">
        <v>7.75</v>
      </c>
      <c r="AT20" s="462"/>
      <c r="AU20" s="462"/>
      <c r="AV20" s="462">
        <v>30</v>
      </c>
      <c r="AW20" s="462"/>
      <c r="AX20" s="462"/>
      <c r="AY20" s="462"/>
      <c r="AZ20" s="463"/>
      <c r="BA20" s="461"/>
      <c r="BB20" s="462"/>
      <c r="BC20" s="462"/>
      <c r="BD20" s="463"/>
      <c r="BE20" s="461"/>
      <c r="BF20" s="462"/>
      <c r="BG20" s="464"/>
      <c r="BH20" s="814">
        <f>SUM(AK21:AO21)</f>
        <v>1.32</v>
      </c>
      <c r="BI20" s="814">
        <f>SUM(AP21:BD21)</f>
        <v>1.661</v>
      </c>
      <c r="BJ20" s="814">
        <f>SUM(BH20+BI20)</f>
        <v>2.9809999999999999</v>
      </c>
      <c r="BK20" s="815">
        <f>AD20</f>
        <v>35</v>
      </c>
      <c r="BL20" s="817">
        <f>SUM(BH20*BK20)</f>
        <v>46.2</v>
      </c>
      <c r="BM20" s="817">
        <f>SUM(BI20*BK20)</f>
        <v>58.14</v>
      </c>
      <c r="BN20" s="817">
        <f>SUM(BL20:BM21)</f>
        <v>104.34</v>
      </c>
      <c r="BO20" s="925"/>
      <c r="BP20" s="926"/>
      <c r="BQ20" s="927"/>
      <c r="BR20" s="918"/>
      <c r="BS20" s="871"/>
      <c r="BT20" s="871"/>
      <c r="BU20" s="871"/>
      <c r="BV20" s="871"/>
      <c r="BW20" s="871"/>
      <c r="BX20" s="871"/>
      <c r="BY20" s="871"/>
      <c r="BZ20" s="871"/>
      <c r="CA20" s="871"/>
      <c r="CB20" s="871"/>
      <c r="CC20" s="871"/>
      <c r="CD20" s="871"/>
      <c r="CE20" s="871"/>
      <c r="CF20" s="871"/>
      <c r="CG20" s="916"/>
    </row>
    <row r="21" spans="1:129" ht="18.75" customHeight="1" thickBot="1">
      <c r="A21" s="920"/>
      <c r="B21" s="813"/>
      <c r="C21" s="20" t="s">
        <v>34</v>
      </c>
      <c r="D21" s="76">
        <f t="shared" ref="D21:Z21" si="4">(D$19*D20)/1000</f>
        <v>0</v>
      </c>
      <c r="E21" s="76">
        <f t="shared" si="4"/>
        <v>0</v>
      </c>
      <c r="F21" s="76">
        <f t="shared" si="4"/>
        <v>0</v>
      </c>
      <c r="G21" s="76">
        <f t="shared" si="4"/>
        <v>0.54</v>
      </c>
      <c r="H21" s="76">
        <f t="shared" si="4"/>
        <v>0</v>
      </c>
      <c r="I21" s="76">
        <f t="shared" si="4"/>
        <v>0</v>
      </c>
      <c r="J21" s="76">
        <f t="shared" si="4"/>
        <v>0</v>
      </c>
      <c r="K21" s="76">
        <f t="shared" si="4"/>
        <v>0</v>
      </c>
      <c r="L21" s="76">
        <f t="shared" si="4"/>
        <v>0.13900000000000001</v>
      </c>
      <c r="M21" s="76">
        <f t="shared" si="4"/>
        <v>0</v>
      </c>
      <c r="N21" s="76">
        <f t="shared" si="4"/>
        <v>0</v>
      </c>
      <c r="O21" s="76">
        <f t="shared" si="4"/>
        <v>0.54</v>
      </c>
      <c r="P21" s="76">
        <f t="shared" si="4"/>
        <v>0</v>
      </c>
      <c r="Q21" s="76">
        <f t="shared" si="4"/>
        <v>0</v>
      </c>
      <c r="R21" s="76">
        <f t="shared" si="4"/>
        <v>0</v>
      </c>
      <c r="S21" s="76">
        <f t="shared" si="4"/>
        <v>0</v>
      </c>
      <c r="T21" s="76">
        <f t="shared" si="4"/>
        <v>0</v>
      </c>
      <c r="U21" s="76">
        <f t="shared" si="4"/>
        <v>0</v>
      </c>
      <c r="V21" s="76">
        <f t="shared" si="4"/>
        <v>0</v>
      </c>
      <c r="W21" s="76">
        <f t="shared" si="4"/>
        <v>0</v>
      </c>
      <c r="X21" s="76">
        <f t="shared" si="4"/>
        <v>0</v>
      </c>
      <c r="Y21" s="76">
        <f t="shared" si="4"/>
        <v>0</v>
      </c>
      <c r="Z21" s="76">
        <f t="shared" si="4"/>
        <v>0</v>
      </c>
      <c r="AA21" s="814"/>
      <c r="AB21" s="814"/>
      <c r="AC21" s="814"/>
      <c r="AD21" s="816"/>
      <c r="AE21" s="818"/>
      <c r="AF21" s="818"/>
      <c r="AG21" s="818"/>
      <c r="AH21" s="920"/>
      <c r="AI21" s="813"/>
      <c r="AJ21" s="20" t="s">
        <v>34</v>
      </c>
      <c r="AK21" s="76">
        <f t="shared" ref="AK21:BG21" si="5">(AK$19*AK20)/1000</f>
        <v>0</v>
      </c>
      <c r="AL21" s="76">
        <f t="shared" si="5"/>
        <v>0</v>
      </c>
      <c r="AM21" s="76">
        <f t="shared" si="5"/>
        <v>0</v>
      </c>
      <c r="AN21" s="76">
        <f t="shared" si="5"/>
        <v>1.32</v>
      </c>
      <c r="AO21" s="76">
        <f t="shared" si="5"/>
        <v>0</v>
      </c>
      <c r="AP21" s="76">
        <f t="shared" si="5"/>
        <v>0</v>
      </c>
      <c r="AQ21" s="76">
        <f t="shared" si="5"/>
        <v>0</v>
      </c>
      <c r="AR21" s="76">
        <f t="shared" si="5"/>
        <v>0</v>
      </c>
      <c r="AS21" s="76">
        <f t="shared" si="5"/>
        <v>0.34100000000000003</v>
      </c>
      <c r="AT21" s="76">
        <f t="shared" si="5"/>
        <v>0</v>
      </c>
      <c r="AU21" s="76">
        <f t="shared" si="5"/>
        <v>0</v>
      </c>
      <c r="AV21" s="76">
        <f t="shared" si="5"/>
        <v>1.32</v>
      </c>
      <c r="AW21" s="76">
        <f t="shared" si="5"/>
        <v>0</v>
      </c>
      <c r="AX21" s="76">
        <f t="shared" si="5"/>
        <v>0</v>
      </c>
      <c r="AY21" s="76">
        <f t="shared" si="5"/>
        <v>0</v>
      </c>
      <c r="AZ21" s="76">
        <f t="shared" si="5"/>
        <v>0</v>
      </c>
      <c r="BA21" s="76">
        <f t="shared" si="5"/>
        <v>0</v>
      </c>
      <c r="BB21" s="76">
        <f t="shared" si="5"/>
        <v>0</v>
      </c>
      <c r="BC21" s="76">
        <f t="shared" si="5"/>
        <v>0</v>
      </c>
      <c r="BD21" s="76">
        <f t="shared" si="5"/>
        <v>0</v>
      </c>
      <c r="BE21" s="76">
        <f t="shared" si="5"/>
        <v>0</v>
      </c>
      <c r="BF21" s="76">
        <f t="shared" si="5"/>
        <v>0</v>
      </c>
      <c r="BG21" s="76">
        <f t="shared" si="5"/>
        <v>0</v>
      </c>
      <c r="BH21" s="814"/>
      <c r="BI21" s="814"/>
      <c r="BJ21" s="814"/>
      <c r="BK21" s="816"/>
      <c r="BL21" s="818"/>
      <c r="BM21" s="818"/>
      <c r="BN21" s="818"/>
      <c r="BO21" s="922" t="s">
        <v>525</v>
      </c>
      <c r="BP21" s="923"/>
      <c r="BQ21" s="924"/>
      <c r="BR21" s="914"/>
      <c r="BS21" s="914"/>
      <c r="BT21" s="914"/>
      <c r="BU21" s="871"/>
      <c r="BV21" s="871"/>
      <c r="BW21" s="914"/>
      <c r="BX21" s="914"/>
      <c r="BY21" s="914">
        <f>M29+AT29</f>
        <v>0</v>
      </c>
      <c r="BZ21" s="914"/>
      <c r="CA21" s="914">
        <f>O29+AV29</f>
        <v>0</v>
      </c>
      <c r="CB21" s="871"/>
      <c r="CC21" s="914">
        <v>9</v>
      </c>
      <c r="CD21" s="871"/>
      <c r="CE21" s="914"/>
      <c r="CF21" s="914"/>
      <c r="CG21" s="915">
        <v>9</v>
      </c>
    </row>
    <row r="22" spans="1:129" s="55" customFormat="1" ht="18.75" customHeight="1">
      <c r="A22" s="920" t="s">
        <v>14</v>
      </c>
      <c r="B22" s="813"/>
      <c r="C22" s="64" t="s">
        <v>35</v>
      </c>
      <c r="D22" s="62"/>
      <c r="E22" s="61">
        <v>0</v>
      </c>
      <c r="F22" s="61"/>
      <c r="G22" s="61"/>
      <c r="H22" s="63"/>
      <c r="I22" s="62"/>
      <c r="J22" s="63"/>
      <c r="K22" s="62"/>
      <c r="L22" s="61"/>
      <c r="M22" s="61"/>
      <c r="N22" s="61"/>
      <c r="O22" s="61">
        <v>0</v>
      </c>
      <c r="P22" s="61">
        <v>30</v>
      </c>
      <c r="Q22" s="61"/>
      <c r="R22" s="61"/>
      <c r="S22" s="63"/>
      <c r="T22" s="62"/>
      <c r="U22" s="61"/>
      <c r="V22" s="61"/>
      <c r="W22" s="63"/>
      <c r="X22" s="62"/>
      <c r="Y22" s="61"/>
      <c r="Z22" s="60"/>
      <c r="AA22" s="814">
        <f>SUM(D23:H23)</f>
        <v>0</v>
      </c>
      <c r="AB22" s="814">
        <f>SUM(I23:W23)</f>
        <v>0.54</v>
      </c>
      <c r="AC22" s="814">
        <f>SUM(AA22+AB22)</f>
        <v>0.54</v>
      </c>
      <c r="AD22" s="816">
        <v>44</v>
      </c>
      <c r="AE22" s="817">
        <f>SUM(AA22*AD22)</f>
        <v>0</v>
      </c>
      <c r="AF22" s="817">
        <f>SUM(AB22*AD22)</f>
        <v>23.76</v>
      </c>
      <c r="AG22" s="817">
        <f>SUM(AE22:AF23)</f>
        <v>23.76</v>
      </c>
      <c r="AH22" s="920" t="s">
        <v>14</v>
      </c>
      <c r="AI22" s="813"/>
      <c r="AJ22" s="64" t="s">
        <v>35</v>
      </c>
      <c r="AK22" s="62"/>
      <c r="AL22" s="61">
        <v>0</v>
      </c>
      <c r="AM22" s="61"/>
      <c r="AN22" s="61"/>
      <c r="AO22" s="63"/>
      <c r="AP22" s="62"/>
      <c r="AQ22" s="63"/>
      <c r="AR22" s="62"/>
      <c r="AS22" s="61"/>
      <c r="AT22" s="61"/>
      <c r="AU22" s="61"/>
      <c r="AV22" s="61">
        <v>0</v>
      </c>
      <c r="AW22" s="61">
        <v>33.18</v>
      </c>
      <c r="AX22" s="61"/>
      <c r="AY22" s="61"/>
      <c r="AZ22" s="63"/>
      <c r="BA22" s="62"/>
      <c r="BB22" s="61"/>
      <c r="BC22" s="61"/>
      <c r="BD22" s="63"/>
      <c r="BE22" s="62"/>
      <c r="BF22" s="61"/>
      <c r="BG22" s="60"/>
      <c r="BH22" s="814">
        <f>SUM(AK23:AO23)</f>
        <v>0</v>
      </c>
      <c r="BI22" s="814">
        <f>SUM(AP23:BD23)</f>
        <v>1.46</v>
      </c>
      <c r="BJ22" s="814">
        <f>SUM(BH22+BI22)</f>
        <v>1.46</v>
      </c>
      <c r="BK22" s="815">
        <f t="shared" ref="BK22" si="6">AD22</f>
        <v>44</v>
      </c>
      <c r="BL22" s="817">
        <f>SUM(BH22*BK22)</f>
        <v>0</v>
      </c>
      <c r="BM22" s="817">
        <f>SUM(BI22*BK22)</f>
        <v>64.239999999999995</v>
      </c>
      <c r="BN22" s="817">
        <f>SUM(BL22:BM23)</f>
        <v>64.239999999999995</v>
      </c>
      <c r="BO22" s="925"/>
      <c r="BP22" s="926"/>
      <c r="BQ22" s="927"/>
      <c r="BR22" s="871"/>
      <c r="BS22" s="871"/>
      <c r="BT22" s="871"/>
      <c r="BU22" s="871"/>
      <c r="BV22" s="871"/>
      <c r="BW22" s="871"/>
      <c r="BX22" s="871"/>
      <c r="BY22" s="871"/>
      <c r="BZ22" s="871"/>
      <c r="CA22" s="871"/>
      <c r="CB22" s="871"/>
      <c r="CC22" s="871"/>
      <c r="CD22" s="871"/>
      <c r="CE22" s="871"/>
      <c r="CF22" s="871"/>
      <c r="CG22" s="916"/>
    </row>
    <row r="23" spans="1:129" ht="18.75" customHeight="1" thickBot="1">
      <c r="A23" s="928"/>
      <c r="B23" s="929"/>
      <c r="C23" s="65" t="s">
        <v>34</v>
      </c>
      <c r="D23" s="273">
        <f t="shared" ref="D23:Z23" si="7">(D$19*D22)/1000</f>
        <v>0</v>
      </c>
      <c r="E23" s="273">
        <f t="shared" si="7"/>
        <v>0</v>
      </c>
      <c r="F23" s="273">
        <f t="shared" si="7"/>
        <v>0</v>
      </c>
      <c r="G23" s="273">
        <f t="shared" si="7"/>
        <v>0</v>
      </c>
      <c r="H23" s="273">
        <f t="shared" si="7"/>
        <v>0</v>
      </c>
      <c r="I23" s="273">
        <f t="shared" si="7"/>
        <v>0</v>
      </c>
      <c r="J23" s="273">
        <f t="shared" si="7"/>
        <v>0</v>
      </c>
      <c r="K23" s="273">
        <f t="shared" si="7"/>
        <v>0</v>
      </c>
      <c r="L23" s="273">
        <f t="shared" si="7"/>
        <v>0</v>
      </c>
      <c r="M23" s="273">
        <f t="shared" si="7"/>
        <v>0</v>
      </c>
      <c r="N23" s="273">
        <f t="shared" si="7"/>
        <v>0</v>
      </c>
      <c r="O23" s="273">
        <f t="shared" si="7"/>
        <v>0</v>
      </c>
      <c r="P23" s="273">
        <f t="shared" si="7"/>
        <v>0.54</v>
      </c>
      <c r="Q23" s="273">
        <f t="shared" si="7"/>
        <v>0</v>
      </c>
      <c r="R23" s="273">
        <f t="shared" si="7"/>
        <v>0</v>
      </c>
      <c r="S23" s="273">
        <f t="shared" si="7"/>
        <v>0</v>
      </c>
      <c r="T23" s="273">
        <f t="shared" si="7"/>
        <v>0</v>
      </c>
      <c r="U23" s="273">
        <f t="shared" si="7"/>
        <v>0</v>
      </c>
      <c r="V23" s="273">
        <f t="shared" si="7"/>
        <v>0</v>
      </c>
      <c r="W23" s="273">
        <f t="shared" si="7"/>
        <v>0</v>
      </c>
      <c r="X23" s="273">
        <f t="shared" si="7"/>
        <v>0</v>
      </c>
      <c r="Y23" s="273">
        <f t="shared" si="7"/>
        <v>0</v>
      </c>
      <c r="Z23" s="273">
        <f t="shared" si="7"/>
        <v>0</v>
      </c>
      <c r="AA23" s="814"/>
      <c r="AB23" s="814"/>
      <c r="AC23" s="814"/>
      <c r="AD23" s="930"/>
      <c r="AE23" s="818"/>
      <c r="AF23" s="818"/>
      <c r="AG23" s="818"/>
      <c r="AH23" s="928"/>
      <c r="AI23" s="929"/>
      <c r="AJ23" s="65" t="s">
        <v>34</v>
      </c>
      <c r="AK23" s="273">
        <f t="shared" ref="AK23:BG23" si="8">(AK$19*AK22)/1000</f>
        <v>0</v>
      </c>
      <c r="AL23" s="273">
        <f t="shared" si="8"/>
        <v>0</v>
      </c>
      <c r="AM23" s="273">
        <f t="shared" si="8"/>
        <v>0</v>
      </c>
      <c r="AN23" s="273">
        <f t="shared" si="8"/>
        <v>0</v>
      </c>
      <c r="AO23" s="273">
        <f t="shared" si="8"/>
        <v>0</v>
      </c>
      <c r="AP23" s="273">
        <f t="shared" si="8"/>
        <v>0</v>
      </c>
      <c r="AQ23" s="273">
        <f t="shared" si="8"/>
        <v>0</v>
      </c>
      <c r="AR23" s="273">
        <f t="shared" si="8"/>
        <v>0</v>
      </c>
      <c r="AS23" s="273">
        <f t="shared" si="8"/>
        <v>0</v>
      </c>
      <c r="AT23" s="273">
        <f t="shared" si="8"/>
        <v>0</v>
      </c>
      <c r="AU23" s="273">
        <f t="shared" si="8"/>
        <v>0</v>
      </c>
      <c r="AV23" s="273">
        <f t="shared" si="8"/>
        <v>0</v>
      </c>
      <c r="AW23" s="273">
        <f t="shared" si="8"/>
        <v>1.46</v>
      </c>
      <c r="AX23" s="273">
        <f t="shared" si="8"/>
        <v>0</v>
      </c>
      <c r="AY23" s="273">
        <f t="shared" si="8"/>
        <v>0</v>
      </c>
      <c r="AZ23" s="273">
        <f t="shared" si="8"/>
        <v>0</v>
      </c>
      <c r="BA23" s="273">
        <f t="shared" si="8"/>
        <v>0</v>
      </c>
      <c r="BB23" s="273">
        <f t="shared" si="8"/>
        <v>0</v>
      </c>
      <c r="BC23" s="273">
        <f t="shared" si="8"/>
        <v>0</v>
      </c>
      <c r="BD23" s="273">
        <f t="shared" si="8"/>
        <v>0</v>
      </c>
      <c r="BE23" s="273">
        <f t="shared" si="8"/>
        <v>0</v>
      </c>
      <c r="BF23" s="273">
        <f t="shared" si="8"/>
        <v>0</v>
      </c>
      <c r="BG23" s="273">
        <f t="shared" si="8"/>
        <v>0</v>
      </c>
      <c r="BH23" s="814"/>
      <c r="BI23" s="814"/>
      <c r="BJ23" s="814"/>
      <c r="BK23" s="816"/>
      <c r="BL23" s="818"/>
      <c r="BM23" s="818"/>
      <c r="BN23" s="818"/>
      <c r="BO23" s="922" t="str">
        <f t="shared" ref="BO23" si="9">A30</f>
        <v>масло сливочное</v>
      </c>
      <c r="BP23" s="923"/>
      <c r="BQ23" s="924"/>
      <c r="BR23" s="914">
        <f>D31+AK31</f>
        <v>0</v>
      </c>
      <c r="BS23" s="914">
        <f>E31+AL31</f>
        <v>0.53</v>
      </c>
      <c r="BT23" s="871"/>
      <c r="BU23" s="871"/>
      <c r="BV23" s="871"/>
      <c r="BW23" s="914">
        <f>K31+AR31</f>
        <v>0</v>
      </c>
      <c r="BX23" s="871"/>
      <c r="BY23" s="871">
        <v>0.20399999999999999</v>
      </c>
      <c r="BZ23" s="871"/>
      <c r="CA23" s="871"/>
      <c r="CB23" s="871"/>
      <c r="CC23" s="871"/>
      <c r="CD23" s="871"/>
      <c r="CE23" s="914">
        <v>0.216</v>
      </c>
      <c r="CF23" s="871"/>
      <c r="CG23" s="915">
        <v>0.95</v>
      </c>
    </row>
    <row r="24" spans="1:129" s="55" customFormat="1" ht="18.75" customHeight="1">
      <c r="A24" s="932" t="s">
        <v>29</v>
      </c>
      <c r="B24" s="813"/>
      <c r="C24" s="64" t="s">
        <v>35</v>
      </c>
      <c r="D24" s="62"/>
      <c r="E24" s="61">
        <v>0</v>
      </c>
      <c r="F24" s="61"/>
      <c r="G24" s="61"/>
      <c r="H24" s="63"/>
      <c r="I24" s="62"/>
      <c r="J24" s="63"/>
      <c r="K24" s="62"/>
      <c r="L24" s="61">
        <v>48.8</v>
      </c>
      <c r="M24" s="61"/>
      <c r="N24" s="61"/>
      <c r="O24" s="61">
        <v>0</v>
      </c>
      <c r="P24" s="61">
        <v>0</v>
      </c>
      <c r="Q24" s="61">
        <v>0</v>
      </c>
      <c r="R24" s="61"/>
      <c r="S24" s="63"/>
      <c r="T24" s="62"/>
      <c r="U24" s="61"/>
      <c r="V24" s="61"/>
      <c r="W24" s="63"/>
      <c r="X24" s="62"/>
      <c r="Y24" s="61"/>
      <c r="Z24" s="60"/>
      <c r="AA24" s="814">
        <f>SUM(D25:H25)</f>
        <v>0</v>
      </c>
      <c r="AB24" s="814">
        <f>SUM(I25:W25)</f>
        <v>0.878</v>
      </c>
      <c r="AC24" s="814">
        <f>SUM(AA24+AB24)</f>
        <v>0.878</v>
      </c>
      <c r="AD24" s="816">
        <v>415</v>
      </c>
      <c r="AE24" s="817">
        <f>SUM(AA24*AD24)</f>
        <v>0</v>
      </c>
      <c r="AF24" s="817">
        <f>SUM(AB24*AD24)</f>
        <v>364.37</v>
      </c>
      <c r="AG24" s="817">
        <f>SUM(AE24:AF25)</f>
        <v>364.37</v>
      </c>
      <c r="AH24" s="932" t="s">
        <v>29</v>
      </c>
      <c r="AI24" s="813"/>
      <c r="AJ24" s="64" t="s">
        <v>35</v>
      </c>
      <c r="AK24" s="62"/>
      <c r="AL24" s="61">
        <v>0</v>
      </c>
      <c r="AM24" s="61"/>
      <c r="AN24" s="61"/>
      <c r="AO24" s="63"/>
      <c r="AP24" s="62"/>
      <c r="AQ24" s="63"/>
      <c r="AR24" s="62"/>
      <c r="AS24" s="61">
        <v>48.22</v>
      </c>
      <c r="AT24" s="61"/>
      <c r="AU24" s="61"/>
      <c r="AV24" s="61">
        <v>0</v>
      </c>
      <c r="AW24" s="61">
        <v>0</v>
      </c>
      <c r="AX24" s="61">
        <v>0</v>
      </c>
      <c r="AY24" s="61"/>
      <c r="AZ24" s="63"/>
      <c r="BA24" s="62"/>
      <c r="BB24" s="61"/>
      <c r="BC24" s="61"/>
      <c r="BD24" s="63"/>
      <c r="BE24" s="62"/>
      <c r="BF24" s="61"/>
      <c r="BG24" s="60"/>
      <c r="BH24" s="814">
        <f>SUM(AK25:AO25)</f>
        <v>0</v>
      </c>
      <c r="BI24" s="814">
        <f>SUM(AP25:BD25)</f>
        <v>2.1219999999999999</v>
      </c>
      <c r="BJ24" s="814">
        <f>SUM(BH24+BI24)</f>
        <v>2.1219999999999999</v>
      </c>
      <c r="BK24" s="815">
        <f t="shared" ref="BK24" si="10">AD24</f>
        <v>415</v>
      </c>
      <c r="BL24" s="817">
        <f>SUM(BH24*BK24)</f>
        <v>0</v>
      </c>
      <c r="BM24" s="817">
        <f>SUM(BI24*BK24)</f>
        <v>880.63</v>
      </c>
      <c r="BN24" s="817">
        <f>SUM(BL24:BM25)</f>
        <v>880.63</v>
      </c>
      <c r="BO24" s="925"/>
      <c r="BP24" s="926"/>
      <c r="BQ24" s="927"/>
      <c r="BR24" s="871"/>
      <c r="BS24" s="871"/>
      <c r="BT24" s="871"/>
      <c r="BU24" s="871"/>
      <c r="BV24" s="871"/>
      <c r="BW24" s="871"/>
      <c r="BX24" s="871"/>
      <c r="BY24" s="871"/>
      <c r="BZ24" s="871"/>
      <c r="CA24" s="871"/>
      <c r="CB24" s="871"/>
      <c r="CC24" s="871"/>
      <c r="CD24" s="871"/>
      <c r="CE24" s="871"/>
      <c r="CF24" s="871"/>
      <c r="CG24" s="916"/>
    </row>
    <row r="25" spans="1:129" ht="18.75" customHeight="1" thickBot="1">
      <c r="A25" s="933"/>
      <c r="B25" s="929"/>
      <c r="C25" s="65" t="s">
        <v>34</v>
      </c>
      <c r="D25" s="273">
        <f t="shared" ref="D25:Z25" si="11">(D$19*D24)/1000</f>
        <v>0</v>
      </c>
      <c r="E25" s="273">
        <f t="shared" si="11"/>
        <v>0</v>
      </c>
      <c r="F25" s="273">
        <f t="shared" si="11"/>
        <v>0</v>
      </c>
      <c r="G25" s="273">
        <f t="shared" si="11"/>
        <v>0</v>
      </c>
      <c r="H25" s="273">
        <f t="shared" si="11"/>
        <v>0</v>
      </c>
      <c r="I25" s="273">
        <f t="shared" si="11"/>
        <v>0</v>
      </c>
      <c r="J25" s="273">
        <f t="shared" si="11"/>
        <v>0</v>
      </c>
      <c r="K25" s="273">
        <f t="shared" si="11"/>
        <v>0</v>
      </c>
      <c r="L25" s="273">
        <f t="shared" si="11"/>
        <v>0.878</v>
      </c>
      <c r="M25" s="273">
        <f t="shared" si="11"/>
        <v>0</v>
      </c>
      <c r="N25" s="273">
        <f t="shared" si="11"/>
        <v>0</v>
      </c>
      <c r="O25" s="273">
        <f t="shared" si="11"/>
        <v>0</v>
      </c>
      <c r="P25" s="273">
        <f t="shared" si="11"/>
        <v>0</v>
      </c>
      <c r="Q25" s="273">
        <f t="shared" si="11"/>
        <v>0</v>
      </c>
      <c r="R25" s="273">
        <f t="shared" si="11"/>
        <v>0</v>
      </c>
      <c r="S25" s="273">
        <f t="shared" si="11"/>
        <v>0</v>
      </c>
      <c r="T25" s="273">
        <f t="shared" si="11"/>
        <v>0</v>
      </c>
      <c r="U25" s="273">
        <f t="shared" si="11"/>
        <v>0</v>
      </c>
      <c r="V25" s="273">
        <f t="shared" si="11"/>
        <v>0</v>
      </c>
      <c r="W25" s="273">
        <f t="shared" si="11"/>
        <v>0</v>
      </c>
      <c r="X25" s="273">
        <f t="shared" si="11"/>
        <v>0</v>
      </c>
      <c r="Y25" s="273">
        <f t="shared" si="11"/>
        <v>0</v>
      </c>
      <c r="Z25" s="273">
        <f t="shared" si="11"/>
        <v>0</v>
      </c>
      <c r="AA25" s="814"/>
      <c r="AB25" s="814"/>
      <c r="AC25" s="814"/>
      <c r="AD25" s="930"/>
      <c r="AE25" s="818"/>
      <c r="AF25" s="818"/>
      <c r="AG25" s="818"/>
      <c r="AH25" s="933"/>
      <c r="AI25" s="929"/>
      <c r="AJ25" s="65" t="s">
        <v>34</v>
      </c>
      <c r="AK25" s="273">
        <f t="shared" ref="AK25:BG25" si="12">(AK$19*AK24)/1000</f>
        <v>0</v>
      </c>
      <c r="AL25" s="273">
        <f t="shared" si="12"/>
        <v>0</v>
      </c>
      <c r="AM25" s="273">
        <f t="shared" si="12"/>
        <v>0</v>
      </c>
      <c r="AN25" s="273">
        <f t="shared" si="12"/>
        <v>0</v>
      </c>
      <c r="AO25" s="273">
        <f t="shared" si="12"/>
        <v>0</v>
      </c>
      <c r="AP25" s="273">
        <f t="shared" si="12"/>
        <v>0</v>
      </c>
      <c r="AQ25" s="273">
        <f t="shared" si="12"/>
        <v>0</v>
      </c>
      <c r="AR25" s="273">
        <f t="shared" si="12"/>
        <v>0</v>
      </c>
      <c r="AS25" s="273">
        <f t="shared" si="12"/>
        <v>2.1219999999999999</v>
      </c>
      <c r="AT25" s="273">
        <f t="shared" si="12"/>
        <v>0</v>
      </c>
      <c r="AU25" s="273">
        <f t="shared" si="12"/>
        <v>0</v>
      </c>
      <c r="AV25" s="273">
        <f t="shared" si="12"/>
        <v>0</v>
      </c>
      <c r="AW25" s="273">
        <f t="shared" si="12"/>
        <v>0</v>
      </c>
      <c r="AX25" s="273">
        <f t="shared" si="12"/>
        <v>0</v>
      </c>
      <c r="AY25" s="273">
        <f t="shared" si="12"/>
        <v>0</v>
      </c>
      <c r="AZ25" s="273">
        <f t="shared" si="12"/>
        <v>0</v>
      </c>
      <c r="BA25" s="273">
        <f t="shared" si="12"/>
        <v>0</v>
      </c>
      <c r="BB25" s="273">
        <f t="shared" si="12"/>
        <v>0</v>
      </c>
      <c r="BC25" s="273">
        <f t="shared" si="12"/>
        <v>0</v>
      </c>
      <c r="BD25" s="273">
        <f t="shared" si="12"/>
        <v>0</v>
      </c>
      <c r="BE25" s="273">
        <f t="shared" si="12"/>
        <v>0</v>
      </c>
      <c r="BF25" s="273">
        <f t="shared" si="12"/>
        <v>0</v>
      </c>
      <c r="BG25" s="273">
        <f t="shared" si="12"/>
        <v>0</v>
      </c>
      <c r="BH25" s="814"/>
      <c r="BI25" s="814"/>
      <c r="BJ25" s="814"/>
      <c r="BK25" s="816"/>
      <c r="BL25" s="818"/>
      <c r="BM25" s="818"/>
      <c r="BN25" s="818"/>
      <c r="BO25" s="922" t="str">
        <f t="shared" ref="BO25" si="13">A32</f>
        <v>масло раст</v>
      </c>
      <c r="BP25" s="923"/>
      <c r="BQ25" s="924"/>
      <c r="BR25" s="914">
        <f>D33+AK33</f>
        <v>0</v>
      </c>
      <c r="BS25" s="871"/>
      <c r="BT25" s="914"/>
      <c r="BU25" s="914"/>
      <c r="BV25" s="871"/>
      <c r="BW25" s="914">
        <f>K33+AR33</f>
        <v>0.13700000000000001</v>
      </c>
      <c r="BX25" s="914">
        <f>L33+AS33</f>
        <v>0.23499999999999999</v>
      </c>
      <c r="BY25" s="914">
        <f>M33+AT33</f>
        <v>0</v>
      </c>
      <c r="BZ25" s="914"/>
      <c r="CA25" s="871"/>
      <c r="CB25" s="871"/>
      <c r="CC25" s="871"/>
      <c r="CD25" s="871"/>
      <c r="CE25" s="914">
        <f>T33+BA33</f>
        <v>2.8000000000000001E-2</v>
      </c>
      <c r="CF25" s="871"/>
      <c r="CG25" s="915">
        <v>0.4</v>
      </c>
    </row>
    <row r="26" spans="1:129" s="55" customFormat="1" ht="18.75" customHeight="1">
      <c r="A26" s="931" t="s">
        <v>5</v>
      </c>
      <c r="B26" s="921"/>
      <c r="C26" s="460" t="s">
        <v>35</v>
      </c>
      <c r="D26" s="461">
        <v>100</v>
      </c>
      <c r="E26" s="462"/>
      <c r="F26" s="462"/>
      <c r="G26" s="462"/>
      <c r="H26" s="463"/>
      <c r="I26" s="461"/>
      <c r="J26" s="463"/>
      <c r="K26" s="461"/>
      <c r="L26" s="462"/>
      <c r="M26" s="462"/>
      <c r="N26" s="462"/>
      <c r="O26" s="462"/>
      <c r="P26" s="462"/>
      <c r="Q26" s="462">
        <v>0</v>
      </c>
      <c r="R26" s="462"/>
      <c r="S26" s="463"/>
      <c r="T26" s="461"/>
      <c r="U26" s="462">
        <v>37.5</v>
      </c>
      <c r="V26" s="462"/>
      <c r="W26" s="463"/>
      <c r="X26" s="461"/>
      <c r="Y26" s="462"/>
      <c r="Z26" s="464"/>
      <c r="AA26" s="814">
        <f>SUM(D27:H27)</f>
        <v>1.8</v>
      </c>
      <c r="AB26" s="814">
        <f>SUM(I27:W27)</f>
        <v>0.67500000000000004</v>
      </c>
      <c r="AC26" s="814">
        <f>SUM(AA26+AB26)</f>
        <v>2.4750000000000001</v>
      </c>
      <c r="AD26" s="815">
        <v>40</v>
      </c>
      <c r="AE26" s="817">
        <f>SUM(AA26*AD26)</f>
        <v>72</v>
      </c>
      <c r="AF26" s="817">
        <f>SUM(AB26*AD26)</f>
        <v>27</v>
      </c>
      <c r="AG26" s="817">
        <f>SUM(AE26:AF27)</f>
        <v>99</v>
      </c>
      <c r="AH26" s="931" t="s">
        <v>5</v>
      </c>
      <c r="AI26" s="921"/>
      <c r="AJ26" s="460" t="s">
        <v>35</v>
      </c>
      <c r="AK26" s="461">
        <v>100</v>
      </c>
      <c r="AL26" s="462"/>
      <c r="AM26" s="462"/>
      <c r="AN26" s="462"/>
      <c r="AO26" s="463"/>
      <c r="AP26" s="461"/>
      <c r="AQ26" s="463"/>
      <c r="AR26" s="461"/>
      <c r="AS26" s="462"/>
      <c r="AT26" s="462"/>
      <c r="AU26" s="462"/>
      <c r="AV26" s="462"/>
      <c r="AW26" s="462"/>
      <c r="AX26" s="462">
        <v>0</v>
      </c>
      <c r="AY26" s="462"/>
      <c r="AZ26" s="463"/>
      <c r="BA26" s="461"/>
      <c r="BB26" s="462">
        <v>48.29</v>
      </c>
      <c r="BC26" s="462"/>
      <c r="BD26" s="463"/>
      <c r="BE26" s="461"/>
      <c r="BF26" s="462"/>
      <c r="BG26" s="464"/>
      <c r="BH26" s="814">
        <f>SUM(AK27:AO27)</f>
        <v>4.4000000000000004</v>
      </c>
      <c r="BI26" s="814">
        <f>SUM(AP27:BD27)</f>
        <v>2.125</v>
      </c>
      <c r="BJ26" s="814">
        <f>SUM(BH26+BI26)</f>
        <v>6.5250000000000004</v>
      </c>
      <c r="BK26" s="815">
        <f t="shared" ref="BK26" si="14">AD26</f>
        <v>40</v>
      </c>
      <c r="BL26" s="817">
        <f>SUM(BH26*BK26)</f>
        <v>176</v>
      </c>
      <c r="BM26" s="817">
        <f>SUM(BI26*BK26)</f>
        <v>85</v>
      </c>
      <c r="BN26" s="817">
        <f>SUM(BL26:BM27)</f>
        <v>261</v>
      </c>
      <c r="BO26" s="925"/>
      <c r="BP26" s="926"/>
      <c r="BQ26" s="927"/>
      <c r="BR26" s="871"/>
      <c r="BS26" s="871"/>
      <c r="BT26" s="871"/>
      <c r="BU26" s="871"/>
      <c r="BV26" s="871"/>
      <c r="BW26" s="871"/>
      <c r="BX26" s="871"/>
      <c r="BY26" s="871"/>
      <c r="BZ26" s="871"/>
      <c r="CA26" s="871"/>
      <c r="CB26" s="871"/>
      <c r="CC26" s="871"/>
      <c r="CD26" s="871"/>
      <c r="CE26" s="871"/>
      <c r="CF26" s="871"/>
      <c r="CG26" s="916"/>
      <c r="CH26" s="68"/>
      <c r="CI26" s="68"/>
      <c r="CJ26" s="68"/>
      <c r="CK26" s="68"/>
      <c r="CL26" s="68"/>
      <c r="CM26" s="68"/>
      <c r="CN26" s="68"/>
      <c r="CO26" s="68"/>
      <c r="CP26" s="68"/>
      <c r="CQ26" s="68"/>
      <c r="CR26" s="68"/>
      <c r="CS26" s="68"/>
      <c r="CT26" s="68"/>
      <c r="CU26" s="68"/>
      <c r="CV26" s="68"/>
      <c r="CW26" s="68"/>
      <c r="CX26" s="68"/>
      <c r="DV26" s="68"/>
      <c r="DW26" s="68"/>
      <c r="DX26" s="68"/>
      <c r="DY26" s="68"/>
    </row>
    <row r="27" spans="1:129" ht="18.75" customHeight="1" thickBot="1">
      <c r="A27" s="932"/>
      <c r="B27" s="813"/>
      <c r="C27" s="20" t="s">
        <v>34</v>
      </c>
      <c r="D27" s="76">
        <f t="shared" ref="D27:Z27" si="15">(D$19*D26)/1000</f>
        <v>1.8</v>
      </c>
      <c r="E27" s="76">
        <f t="shared" si="15"/>
        <v>0</v>
      </c>
      <c r="F27" s="76">
        <f t="shared" si="15"/>
        <v>0</v>
      </c>
      <c r="G27" s="76">
        <f t="shared" si="15"/>
        <v>0</v>
      </c>
      <c r="H27" s="76">
        <f t="shared" si="15"/>
        <v>0</v>
      </c>
      <c r="I27" s="76">
        <f t="shared" si="15"/>
        <v>0</v>
      </c>
      <c r="J27" s="76">
        <f t="shared" si="15"/>
        <v>0</v>
      </c>
      <c r="K27" s="76">
        <f t="shared" si="15"/>
        <v>0</v>
      </c>
      <c r="L27" s="76">
        <f t="shared" si="15"/>
        <v>0</v>
      </c>
      <c r="M27" s="76">
        <f t="shared" si="15"/>
        <v>0</v>
      </c>
      <c r="N27" s="76">
        <f t="shared" si="15"/>
        <v>0</v>
      </c>
      <c r="O27" s="76">
        <f t="shared" si="15"/>
        <v>0</v>
      </c>
      <c r="P27" s="76">
        <f t="shared" si="15"/>
        <v>0</v>
      </c>
      <c r="Q27" s="76">
        <f t="shared" si="15"/>
        <v>0</v>
      </c>
      <c r="R27" s="76">
        <f t="shared" si="15"/>
        <v>0</v>
      </c>
      <c r="S27" s="76">
        <f t="shared" si="15"/>
        <v>0</v>
      </c>
      <c r="T27" s="76">
        <f t="shared" si="15"/>
        <v>0</v>
      </c>
      <c r="U27" s="76">
        <f t="shared" si="15"/>
        <v>0.67500000000000004</v>
      </c>
      <c r="V27" s="76">
        <f t="shared" si="15"/>
        <v>0</v>
      </c>
      <c r="W27" s="76">
        <f t="shared" si="15"/>
        <v>0</v>
      </c>
      <c r="X27" s="76">
        <f t="shared" si="15"/>
        <v>0</v>
      </c>
      <c r="Y27" s="76">
        <f t="shared" si="15"/>
        <v>0</v>
      </c>
      <c r="Z27" s="76">
        <f t="shared" si="15"/>
        <v>0</v>
      </c>
      <c r="AA27" s="814"/>
      <c r="AB27" s="814"/>
      <c r="AC27" s="814"/>
      <c r="AD27" s="816"/>
      <c r="AE27" s="818"/>
      <c r="AF27" s="818"/>
      <c r="AG27" s="818"/>
      <c r="AH27" s="932"/>
      <c r="AI27" s="813"/>
      <c r="AJ27" s="20" t="s">
        <v>34</v>
      </c>
      <c r="AK27" s="76">
        <f t="shared" ref="AK27:BG27" si="16">(AK$19*AK26)/1000</f>
        <v>4.4000000000000004</v>
      </c>
      <c r="AL27" s="76">
        <f t="shared" si="16"/>
        <v>0</v>
      </c>
      <c r="AM27" s="76">
        <f t="shared" si="16"/>
        <v>0</v>
      </c>
      <c r="AN27" s="76">
        <f t="shared" si="16"/>
        <v>0</v>
      </c>
      <c r="AO27" s="76">
        <f t="shared" si="16"/>
        <v>0</v>
      </c>
      <c r="AP27" s="76">
        <f t="shared" si="16"/>
        <v>0</v>
      </c>
      <c r="AQ27" s="76">
        <f t="shared" si="16"/>
        <v>0</v>
      </c>
      <c r="AR27" s="76">
        <f t="shared" si="16"/>
        <v>0</v>
      </c>
      <c r="AS27" s="76">
        <f t="shared" si="16"/>
        <v>0</v>
      </c>
      <c r="AT27" s="76">
        <f t="shared" si="16"/>
        <v>0</v>
      </c>
      <c r="AU27" s="76">
        <f t="shared" si="16"/>
        <v>0</v>
      </c>
      <c r="AV27" s="76">
        <f t="shared" si="16"/>
        <v>0</v>
      </c>
      <c r="AW27" s="76">
        <f t="shared" si="16"/>
        <v>0</v>
      </c>
      <c r="AX27" s="76">
        <f t="shared" si="16"/>
        <v>0</v>
      </c>
      <c r="AY27" s="76">
        <f t="shared" si="16"/>
        <v>0</v>
      </c>
      <c r="AZ27" s="76">
        <f t="shared" si="16"/>
        <v>0</v>
      </c>
      <c r="BA27" s="76">
        <f t="shared" si="16"/>
        <v>0</v>
      </c>
      <c r="BB27" s="76">
        <f t="shared" si="16"/>
        <v>2.125</v>
      </c>
      <c r="BC27" s="76">
        <f t="shared" si="16"/>
        <v>0</v>
      </c>
      <c r="BD27" s="76">
        <f t="shared" si="16"/>
        <v>0</v>
      </c>
      <c r="BE27" s="76">
        <f t="shared" si="16"/>
        <v>0</v>
      </c>
      <c r="BF27" s="76">
        <f t="shared" si="16"/>
        <v>0</v>
      </c>
      <c r="BG27" s="76">
        <f t="shared" si="16"/>
        <v>0</v>
      </c>
      <c r="BH27" s="814"/>
      <c r="BI27" s="814"/>
      <c r="BJ27" s="814"/>
      <c r="BK27" s="816"/>
      <c r="BL27" s="818"/>
      <c r="BM27" s="818"/>
      <c r="BN27" s="818"/>
      <c r="BO27" s="922" t="str">
        <f t="shared" ref="BO27" si="17">A34</f>
        <v>сахар</v>
      </c>
      <c r="BP27" s="923"/>
      <c r="BQ27" s="924"/>
      <c r="BR27" s="914">
        <f>D35+AK35</f>
        <v>0.17899999999999999</v>
      </c>
      <c r="BS27" s="871"/>
      <c r="BT27" s="914">
        <f>F35+AM35</f>
        <v>0.30599999999999999</v>
      </c>
      <c r="BU27" s="871"/>
      <c r="BV27" s="871"/>
      <c r="BW27" s="914">
        <f>K35+AR35</f>
        <v>0</v>
      </c>
      <c r="BX27" s="914"/>
      <c r="BY27" s="914"/>
      <c r="BZ27" s="914">
        <f>N35+AU35</f>
        <v>0.30599999999999999</v>
      </c>
      <c r="CA27" s="871"/>
      <c r="CB27" s="871"/>
      <c r="CC27" s="871"/>
      <c r="CD27" s="871"/>
      <c r="CE27" s="914">
        <f>T35+BA35</f>
        <v>0.124</v>
      </c>
      <c r="CF27" s="914">
        <f>U35+BB35</f>
        <v>0.36699999999999999</v>
      </c>
      <c r="CG27" s="915">
        <v>1.282</v>
      </c>
      <c r="CH27" s="21"/>
      <c r="CI27" s="21"/>
      <c r="CJ27" s="21"/>
      <c r="CK27" s="21"/>
      <c r="CL27" s="21"/>
      <c r="CM27" s="21"/>
      <c r="CN27" s="21"/>
      <c r="CO27" s="21"/>
      <c r="CP27" s="21"/>
      <c r="CQ27" s="21"/>
      <c r="CR27" s="21"/>
      <c r="CS27" s="21"/>
      <c r="CT27" s="21"/>
      <c r="CU27" s="21"/>
      <c r="CV27" s="21"/>
      <c r="CW27" s="21"/>
      <c r="CX27" s="21"/>
      <c r="DV27" s="21"/>
      <c r="DW27" s="21"/>
      <c r="DX27" s="21"/>
      <c r="DY27" s="21"/>
    </row>
    <row r="28" spans="1:129" s="55" customFormat="1" ht="18.75" customHeight="1">
      <c r="A28" s="931" t="s">
        <v>305</v>
      </c>
      <c r="B28" s="921"/>
      <c r="C28" s="460" t="s">
        <v>35</v>
      </c>
      <c r="D28" s="461"/>
      <c r="E28" s="462"/>
      <c r="F28" s="462">
        <v>150</v>
      </c>
      <c r="G28" s="462"/>
      <c r="H28" s="463"/>
      <c r="I28" s="461"/>
      <c r="J28" s="463"/>
      <c r="K28" s="461">
        <v>112.5</v>
      </c>
      <c r="L28" s="462"/>
      <c r="M28" s="462"/>
      <c r="N28" s="462">
        <v>150</v>
      </c>
      <c r="O28" s="462"/>
      <c r="P28" s="462"/>
      <c r="Q28" s="462">
        <v>0</v>
      </c>
      <c r="R28" s="462"/>
      <c r="S28" s="463"/>
      <c r="T28" s="461">
        <v>73</v>
      </c>
      <c r="U28" s="462">
        <v>112.5</v>
      </c>
      <c r="V28" s="462"/>
      <c r="W28" s="463"/>
      <c r="X28" s="461"/>
      <c r="Y28" s="462"/>
      <c r="Z28" s="464"/>
      <c r="AA28" s="814">
        <f>SUM(D29:H29)</f>
        <v>2.7</v>
      </c>
      <c r="AB28" s="814">
        <f>SUM(I29:W29)</f>
        <v>8.0640000000000001</v>
      </c>
      <c r="AC28" s="814">
        <f>SUM(AA28+AB28)</f>
        <v>10.763999999999999</v>
      </c>
      <c r="AD28" s="815"/>
      <c r="AE28" s="817">
        <f>SUM(AA28*AD28)</f>
        <v>0</v>
      </c>
      <c r="AF28" s="817">
        <f>SUM(AB28*AD28)</f>
        <v>0</v>
      </c>
      <c r="AG28" s="817">
        <f>SUM(AE28:AF29)</f>
        <v>0</v>
      </c>
      <c r="AH28" s="931" t="s">
        <v>305</v>
      </c>
      <c r="AI28" s="921"/>
      <c r="AJ28" s="460" t="s">
        <v>35</v>
      </c>
      <c r="AK28" s="461">
        <v>75</v>
      </c>
      <c r="AL28" s="462"/>
      <c r="AM28" s="462">
        <v>180</v>
      </c>
      <c r="AN28" s="462"/>
      <c r="AO28" s="463"/>
      <c r="AP28" s="461"/>
      <c r="AQ28" s="463"/>
      <c r="AR28" s="461"/>
      <c r="AS28" s="462"/>
      <c r="AT28" s="462"/>
      <c r="AU28" s="462">
        <v>180</v>
      </c>
      <c r="AV28" s="462"/>
      <c r="AW28" s="462"/>
      <c r="AX28" s="462">
        <v>0</v>
      </c>
      <c r="AY28" s="462"/>
      <c r="AZ28" s="463"/>
      <c r="BA28" s="461"/>
      <c r="BB28" s="462">
        <v>135</v>
      </c>
      <c r="BC28" s="462"/>
      <c r="BD28" s="463"/>
      <c r="BE28" s="461"/>
      <c r="BF28" s="462"/>
      <c r="BG28" s="464"/>
      <c r="BH28" s="814">
        <f>SUM(AK29:AO29)</f>
        <v>11.22</v>
      </c>
      <c r="BI28" s="814">
        <f>SUM(AP29:BD29)</f>
        <v>13.86</v>
      </c>
      <c r="BJ28" s="814">
        <f>SUM(BH28+BI28)</f>
        <v>25.08</v>
      </c>
      <c r="BK28" s="815">
        <f t="shared" ref="BK28" si="18">AD28</f>
        <v>0</v>
      </c>
      <c r="BL28" s="817">
        <f>SUM(BH28*BK28)</f>
        <v>0</v>
      </c>
      <c r="BM28" s="817">
        <f>SUM(BI28*BK28)</f>
        <v>0</v>
      </c>
      <c r="BN28" s="817">
        <f>SUM(BL28:BM29)</f>
        <v>0</v>
      </c>
      <c r="BO28" s="925"/>
      <c r="BP28" s="926"/>
      <c r="BQ28" s="927"/>
      <c r="BR28" s="871"/>
      <c r="BS28" s="871"/>
      <c r="BT28" s="871"/>
      <c r="BU28" s="871"/>
      <c r="BV28" s="871"/>
      <c r="BW28" s="871"/>
      <c r="BX28" s="871"/>
      <c r="BY28" s="871"/>
      <c r="BZ28" s="871"/>
      <c r="CA28" s="871"/>
      <c r="CB28" s="871"/>
      <c r="CC28" s="871"/>
      <c r="CD28" s="871"/>
      <c r="CE28" s="871"/>
      <c r="CF28" s="871"/>
      <c r="CG28" s="916"/>
      <c r="CH28" s="68"/>
      <c r="CI28" s="68"/>
      <c r="CJ28" s="68"/>
      <c r="CK28" s="68"/>
      <c r="CL28" s="68"/>
      <c r="CM28" s="68"/>
      <c r="CN28" s="68"/>
      <c r="CO28" s="68"/>
      <c r="CP28" s="68"/>
      <c r="CQ28" s="68"/>
      <c r="CR28" s="68"/>
      <c r="CS28" s="68"/>
      <c r="CT28" s="68"/>
      <c r="CU28" s="68"/>
      <c r="CV28" s="68"/>
      <c r="CW28" s="68"/>
      <c r="CX28" s="68"/>
      <c r="DV28" s="68"/>
      <c r="DW28" s="68"/>
      <c r="DX28" s="68"/>
      <c r="DY28" s="68"/>
    </row>
    <row r="29" spans="1:129" ht="18.75" customHeight="1" thickBot="1">
      <c r="A29" s="932"/>
      <c r="B29" s="813"/>
      <c r="C29" s="20" t="s">
        <v>34</v>
      </c>
      <c r="D29" s="76">
        <f t="shared" ref="D29:Z29" si="19">(D$19*D28)/1000</f>
        <v>0</v>
      </c>
      <c r="E29" s="76">
        <f t="shared" si="19"/>
        <v>0</v>
      </c>
      <c r="F29" s="76">
        <f t="shared" si="19"/>
        <v>2.7</v>
      </c>
      <c r="G29" s="76">
        <f t="shared" si="19"/>
        <v>0</v>
      </c>
      <c r="H29" s="76">
        <f t="shared" si="19"/>
        <v>0</v>
      </c>
      <c r="I29" s="76">
        <f t="shared" si="19"/>
        <v>0</v>
      </c>
      <c r="J29" s="76">
        <f t="shared" si="19"/>
        <v>0</v>
      </c>
      <c r="K29" s="76">
        <f t="shared" si="19"/>
        <v>2.0249999999999999</v>
      </c>
      <c r="L29" s="76">
        <f t="shared" si="19"/>
        <v>0</v>
      </c>
      <c r="M29" s="76">
        <f t="shared" si="19"/>
        <v>0</v>
      </c>
      <c r="N29" s="76">
        <f t="shared" si="19"/>
        <v>2.7</v>
      </c>
      <c r="O29" s="76">
        <f t="shared" si="19"/>
        <v>0</v>
      </c>
      <c r="P29" s="76">
        <f t="shared" si="19"/>
        <v>0</v>
      </c>
      <c r="Q29" s="76">
        <f t="shared" si="19"/>
        <v>0</v>
      </c>
      <c r="R29" s="76">
        <f t="shared" si="19"/>
        <v>0</v>
      </c>
      <c r="S29" s="76">
        <f t="shared" si="19"/>
        <v>0</v>
      </c>
      <c r="T29" s="76">
        <f t="shared" si="19"/>
        <v>1.3140000000000001</v>
      </c>
      <c r="U29" s="76">
        <f t="shared" si="19"/>
        <v>2.0249999999999999</v>
      </c>
      <c r="V29" s="76">
        <f t="shared" si="19"/>
        <v>0</v>
      </c>
      <c r="W29" s="76">
        <f t="shared" si="19"/>
        <v>0</v>
      </c>
      <c r="X29" s="76">
        <f t="shared" si="19"/>
        <v>0</v>
      </c>
      <c r="Y29" s="76">
        <f t="shared" si="19"/>
        <v>0</v>
      </c>
      <c r="Z29" s="76">
        <f t="shared" si="19"/>
        <v>0</v>
      </c>
      <c r="AA29" s="814"/>
      <c r="AB29" s="814"/>
      <c r="AC29" s="814"/>
      <c r="AD29" s="816"/>
      <c r="AE29" s="818"/>
      <c r="AF29" s="818"/>
      <c r="AG29" s="818"/>
      <c r="AH29" s="932"/>
      <c r="AI29" s="813"/>
      <c r="AJ29" s="20" t="s">
        <v>34</v>
      </c>
      <c r="AK29" s="76">
        <f t="shared" ref="AK29:BG29" si="20">(AK$19*AK28)/1000</f>
        <v>3.3</v>
      </c>
      <c r="AL29" s="76">
        <f t="shared" si="20"/>
        <v>0</v>
      </c>
      <c r="AM29" s="76">
        <f t="shared" si="20"/>
        <v>7.92</v>
      </c>
      <c r="AN29" s="76">
        <f t="shared" si="20"/>
        <v>0</v>
      </c>
      <c r="AO29" s="76">
        <f t="shared" si="20"/>
        <v>0</v>
      </c>
      <c r="AP29" s="76">
        <f t="shared" si="20"/>
        <v>0</v>
      </c>
      <c r="AQ29" s="76">
        <f t="shared" si="20"/>
        <v>0</v>
      </c>
      <c r="AR29" s="76">
        <f t="shared" si="20"/>
        <v>0</v>
      </c>
      <c r="AS29" s="76">
        <f t="shared" si="20"/>
        <v>0</v>
      </c>
      <c r="AT29" s="76">
        <f t="shared" si="20"/>
        <v>0</v>
      </c>
      <c r="AU29" s="76">
        <f t="shared" si="20"/>
        <v>7.92</v>
      </c>
      <c r="AV29" s="76">
        <f t="shared" si="20"/>
        <v>0</v>
      </c>
      <c r="AW29" s="76">
        <f t="shared" si="20"/>
        <v>0</v>
      </c>
      <c r="AX29" s="76">
        <f t="shared" si="20"/>
        <v>0</v>
      </c>
      <c r="AY29" s="76">
        <f t="shared" si="20"/>
        <v>0</v>
      </c>
      <c r="AZ29" s="76">
        <f t="shared" si="20"/>
        <v>0</v>
      </c>
      <c r="BA29" s="76">
        <f t="shared" si="20"/>
        <v>0</v>
      </c>
      <c r="BB29" s="76">
        <f t="shared" si="20"/>
        <v>5.94</v>
      </c>
      <c r="BC29" s="76">
        <f t="shared" si="20"/>
        <v>0</v>
      </c>
      <c r="BD29" s="76">
        <f t="shared" si="20"/>
        <v>0</v>
      </c>
      <c r="BE29" s="76">
        <f t="shared" si="20"/>
        <v>0</v>
      </c>
      <c r="BF29" s="76">
        <f t="shared" si="20"/>
        <v>0</v>
      </c>
      <c r="BG29" s="76">
        <f t="shared" si="20"/>
        <v>0</v>
      </c>
      <c r="BH29" s="814"/>
      <c r="BI29" s="814"/>
      <c r="BJ29" s="814"/>
      <c r="BK29" s="816"/>
      <c r="BL29" s="818"/>
      <c r="BM29" s="818"/>
      <c r="BN29" s="818"/>
      <c r="BO29" s="922" t="str">
        <f t="shared" ref="BO29" si="21">A36</f>
        <v>соль</v>
      </c>
      <c r="BP29" s="923"/>
      <c r="BQ29" s="924"/>
      <c r="BR29" s="914">
        <f>D37+AK37</f>
        <v>2.5999999999999999E-2</v>
      </c>
      <c r="BS29" s="914"/>
      <c r="BT29" s="914">
        <f>F37+AM37</f>
        <v>0</v>
      </c>
      <c r="BU29" s="871"/>
      <c r="BV29" s="871"/>
      <c r="BW29" s="914">
        <f>K37+AR37</f>
        <v>2.1999999999999999E-2</v>
      </c>
      <c r="BX29" s="914">
        <f>L37+AS37</f>
        <v>7.8E-2</v>
      </c>
      <c r="BY29" s="914">
        <f>M37+AT37</f>
        <v>7.4999999999999997E-2</v>
      </c>
      <c r="BZ29" s="871"/>
      <c r="CA29" s="914">
        <f>O37+AV37</f>
        <v>0</v>
      </c>
      <c r="CB29" s="871"/>
      <c r="CC29" s="914"/>
      <c r="CD29" s="871"/>
      <c r="CE29" s="914">
        <f>T37+BA37</f>
        <v>0</v>
      </c>
      <c r="CF29" s="914"/>
      <c r="CG29" s="915">
        <v>0.20100000000000001</v>
      </c>
      <c r="CH29" s="21"/>
      <c r="CI29" s="21"/>
      <c r="CJ29" s="21"/>
      <c r="CK29" s="21"/>
      <c r="CL29" s="21"/>
      <c r="CM29" s="21"/>
      <c r="CN29" s="21"/>
      <c r="CO29" s="21"/>
      <c r="CP29" s="21"/>
      <c r="CQ29" s="21"/>
      <c r="CR29" s="21"/>
      <c r="CS29" s="21"/>
      <c r="CT29" s="21"/>
      <c r="CU29" s="21"/>
      <c r="CV29" s="21"/>
      <c r="CW29" s="21"/>
      <c r="CX29" s="21"/>
      <c r="DV29" s="21"/>
      <c r="DW29" s="21"/>
      <c r="DX29" s="21"/>
      <c r="DY29" s="21"/>
    </row>
    <row r="30" spans="1:129" s="55" customFormat="1" ht="18.75" customHeight="1">
      <c r="A30" s="932" t="s">
        <v>3</v>
      </c>
      <c r="B30" s="813"/>
      <c r="C30" s="64" t="s">
        <v>35</v>
      </c>
      <c r="D30" s="62"/>
      <c r="E30" s="61">
        <v>5</v>
      </c>
      <c r="F30" s="61"/>
      <c r="G30" s="61"/>
      <c r="H30" s="63"/>
      <c r="I30" s="62"/>
      <c r="J30" s="63"/>
      <c r="K30" s="62"/>
      <c r="L30" s="61"/>
      <c r="M30" s="61">
        <v>2.8</v>
      </c>
      <c r="N30" s="61"/>
      <c r="O30" s="61"/>
      <c r="P30" s="61"/>
      <c r="Q30" s="61">
        <v>0</v>
      </c>
      <c r="R30" s="61"/>
      <c r="S30" s="63"/>
      <c r="T30" s="62">
        <v>3</v>
      </c>
      <c r="U30" s="61"/>
      <c r="V30" s="61"/>
      <c r="W30" s="63"/>
      <c r="X30" s="62"/>
      <c r="Y30" s="61"/>
      <c r="Z30" s="60"/>
      <c r="AA30" s="814">
        <f>SUM(D31:H31)</f>
        <v>0.09</v>
      </c>
      <c r="AB30" s="814">
        <f>SUM(I31:W31)</f>
        <v>0.104</v>
      </c>
      <c r="AC30" s="814">
        <f>SUM(AA30+AB30)</f>
        <v>0.19400000000000001</v>
      </c>
      <c r="AD30" s="934">
        <v>400</v>
      </c>
      <c r="AE30" s="817">
        <f>SUM(AA30*AD30)</f>
        <v>36</v>
      </c>
      <c r="AF30" s="817">
        <f>SUM(AB30*AD30)</f>
        <v>41.6</v>
      </c>
      <c r="AG30" s="817">
        <f>SUM(AE30:AF31)</f>
        <v>77.599999999999994</v>
      </c>
      <c r="AH30" s="932" t="s">
        <v>3</v>
      </c>
      <c r="AI30" s="813"/>
      <c r="AJ30" s="64" t="s">
        <v>35</v>
      </c>
      <c r="AK30" s="62"/>
      <c r="AL30" s="61">
        <v>10</v>
      </c>
      <c r="AM30" s="61"/>
      <c r="AN30" s="61"/>
      <c r="AO30" s="63"/>
      <c r="AP30" s="62"/>
      <c r="AQ30" s="63"/>
      <c r="AR30" s="62"/>
      <c r="AS30" s="61"/>
      <c r="AT30" s="61">
        <v>3.5</v>
      </c>
      <c r="AU30" s="61"/>
      <c r="AV30" s="61"/>
      <c r="AW30" s="61"/>
      <c r="AX30" s="61">
        <v>0</v>
      </c>
      <c r="AY30" s="61"/>
      <c r="AZ30" s="61"/>
      <c r="BA30" s="62">
        <v>3.68</v>
      </c>
      <c r="BC30" s="61"/>
      <c r="BD30" s="63"/>
      <c r="BE30" s="62"/>
      <c r="BF30" s="61"/>
      <c r="BG30" s="60"/>
      <c r="BH30" s="814">
        <f>SUM(AK31:AO31)</f>
        <v>0.44</v>
      </c>
      <c r="BI30" s="814">
        <f>SUM(AP31:BD31)</f>
        <v>0.316</v>
      </c>
      <c r="BJ30" s="814">
        <f>SUM(BH30+BI30)</f>
        <v>0.75600000000000001</v>
      </c>
      <c r="BK30" s="815">
        <f t="shared" ref="BK30" si="22">AD30</f>
        <v>400</v>
      </c>
      <c r="BL30" s="817">
        <f>SUM(BH30*BK30)</f>
        <v>176</v>
      </c>
      <c r="BM30" s="817">
        <f>SUM(BI30*BK30)</f>
        <v>126.4</v>
      </c>
      <c r="BN30" s="817">
        <f>SUM(BL30:BM31)</f>
        <v>302.39999999999998</v>
      </c>
      <c r="BO30" s="925"/>
      <c r="BP30" s="926"/>
      <c r="BQ30" s="927"/>
      <c r="BR30" s="871"/>
      <c r="BS30" s="871"/>
      <c r="BT30" s="871"/>
      <c r="BU30" s="871"/>
      <c r="BV30" s="871"/>
      <c r="BW30" s="871"/>
      <c r="BX30" s="871"/>
      <c r="BY30" s="871"/>
      <c r="BZ30" s="871"/>
      <c r="CA30" s="871"/>
      <c r="CB30" s="871"/>
      <c r="CC30" s="871"/>
      <c r="CD30" s="871"/>
      <c r="CE30" s="871"/>
      <c r="CF30" s="871"/>
      <c r="CG30" s="916"/>
    </row>
    <row r="31" spans="1:129" ht="18.75" customHeight="1" thickBot="1">
      <c r="A31" s="933"/>
      <c r="B31" s="929"/>
      <c r="C31" s="65" t="s">
        <v>34</v>
      </c>
      <c r="D31" s="273">
        <f t="shared" ref="D31:Z31" si="23">(D$19*D30)/1000</f>
        <v>0</v>
      </c>
      <c r="E31" s="273">
        <f t="shared" si="23"/>
        <v>0.09</v>
      </c>
      <c r="F31" s="273">
        <f t="shared" si="23"/>
        <v>0</v>
      </c>
      <c r="G31" s="273">
        <f t="shared" si="23"/>
        <v>0</v>
      </c>
      <c r="H31" s="273">
        <f t="shared" si="23"/>
        <v>0</v>
      </c>
      <c r="I31" s="273">
        <f t="shared" si="23"/>
        <v>0</v>
      </c>
      <c r="J31" s="273">
        <f t="shared" si="23"/>
        <v>0</v>
      </c>
      <c r="K31" s="273">
        <f t="shared" si="23"/>
        <v>0</v>
      </c>
      <c r="L31" s="273">
        <f t="shared" si="23"/>
        <v>0</v>
      </c>
      <c r="M31" s="273">
        <f t="shared" si="23"/>
        <v>0.05</v>
      </c>
      <c r="N31" s="273">
        <f t="shared" si="23"/>
        <v>0</v>
      </c>
      <c r="O31" s="273">
        <f t="shared" si="23"/>
        <v>0</v>
      </c>
      <c r="P31" s="273">
        <f t="shared" si="23"/>
        <v>0</v>
      </c>
      <c r="Q31" s="273">
        <f t="shared" si="23"/>
        <v>0</v>
      </c>
      <c r="R31" s="273">
        <f t="shared" si="23"/>
        <v>0</v>
      </c>
      <c r="S31" s="273">
        <f t="shared" si="23"/>
        <v>0</v>
      </c>
      <c r="T31" s="273">
        <f t="shared" si="23"/>
        <v>5.3999999999999999E-2</v>
      </c>
      <c r="U31" s="273">
        <f t="shared" si="23"/>
        <v>0</v>
      </c>
      <c r="V31" s="273">
        <f t="shared" si="23"/>
        <v>0</v>
      </c>
      <c r="W31" s="273">
        <f t="shared" si="23"/>
        <v>0</v>
      </c>
      <c r="X31" s="273">
        <f t="shared" si="23"/>
        <v>0</v>
      </c>
      <c r="Y31" s="273">
        <f t="shared" si="23"/>
        <v>0</v>
      </c>
      <c r="Z31" s="273">
        <f t="shared" si="23"/>
        <v>0</v>
      </c>
      <c r="AA31" s="814"/>
      <c r="AB31" s="814"/>
      <c r="AC31" s="814"/>
      <c r="AD31" s="935"/>
      <c r="AE31" s="818"/>
      <c r="AF31" s="818"/>
      <c r="AG31" s="818"/>
      <c r="AH31" s="933"/>
      <c r="AI31" s="929"/>
      <c r="AJ31" s="65" t="s">
        <v>34</v>
      </c>
      <c r="AK31" s="273">
        <f t="shared" ref="AK31:BG31" si="24">(AK$19*AK30)/1000</f>
        <v>0</v>
      </c>
      <c r="AL31" s="273">
        <f t="shared" si="24"/>
        <v>0.44</v>
      </c>
      <c r="AM31" s="273">
        <f t="shared" si="24"/>
        <v>0</v>
      </c>
      <c r="AN31" s="273">
        <f t="shared" si="24"/>
        <v>0</v>
      </c>
      <c r="AO31" s="273">
        <f t="shared" si="24"/>
        <v>0</v>
      </c>
      <c r="AP31" s="273">
        <f t="shared" si="24"/>
        <v>0</v>
      </c>
      <c r="AQ31" s="273">
        <f t="shared" si="24"/>
        <v>0</v>
      </c>
      <c r="AR31" s="273">
        <f t="shared" si="24"/>
        <v>0</v>
      </c>
      <c r="AS31" s="273">
        <f t="shared" si="24"/>
        <v>0</v>
      </c>
      <c r="AT31" s="273">
        <f t="shared" si="24"/>
        <v>0.154</v>
      </c>
      <c r="AU31" s="273">
        <f t="shared" si="24"/>
        <v>0</v>
      </c>
      <c r="AV31" s="273">
        <f t="shared" si="24"/>
        <v>0</v>
      </c>
      <c r="AW31" s="273">
        <f t="shared" si="24"/>
        <v>0</v>
      </c>
      <c r="AX31" s="273">
        <f t="shared" si="24"/>
        <v>0</v>
      </c>
      <c r="AY31" s="273">
        <f t="shared" si="24"/>
        <v>0</v>
      </c>
      <c r="AZ31" s="273"/>
      <c r="BA31" s="273">
        <f t="shared" si="24"/>
        <v>0.16200000000000001</v>
      </c>
      <c r="BB31" s="273">
        <f>(BB$19*AZ30)/1000</f>
        <v>0</v>
      </c>
      <c r="BC31" s="273">
        <f t="shared" si="24"/>
        <v>0</v>
      </c>
      <c r="BD31" s="273">
        <f t="shared" si="24"/>
        <v>0</v>
      </c>
      <c r="BE31" s="273">
        <f t="shared" si="24"/>
        <v>0</v>
      </c>
      <c r="BF31" s="273">
        <f t="shared" si="24"/>
        <v>0</v>
      </c>
      <c r="BG31" s="273">
        <f t="shared" si="24"/>
        <v>0</v>
      </c>
      <c r="BH31" s="814"/>
      <c r="BI31" s="814"/>
      <c r="BJ31" s="814"/>
      <c r="BK31" s="816"/>
      <c r="BL31" s="818"/>
      <c r="BM31" s="818"/>
      <c r="BN31" s="818"/>
      <c r="BO31" s="922" t="str">
        <f t="shared" ref="BO31" si="25">A38</f>
        <v>чай</v>
      </c>
      <c r="BP31" s="923"/>
      <c r="BQ31" s="924"/>
      <c r="BR31" s="914">
        <f>D39+AK39</f>
        <v>0</v>
      </c>
      <c r="BS31" s="871"/>
      <c r="BT31" s="914">
        <f>F39+AM39</f>
        <v>0.106</v>
      </c>
      <c r="BU31" s="871"/>
      <c r="BV31" s="871"/>
      <c r="BW31" s="914">
        <f>K39+AR39</f>
        <v>0</v>
      </c>
      <c r="BX31" s="914">
        <f>L39+AS39</f>
        <v>0</v>
      </c>
      <c r="BY31" s="914">
        <f>M39+AT39</f>
        <v>0</v>
      </c>
      <c r="BZ31" s="914"/>
      <c r="CA31" s="871"/>
      <c r="CB31" s="871"/>
      <c r="CC31" s="871"/>
      <c r="CD31" s="871"/>
      <c r="CE31" s="914">
        <f>T39+BA39</f>
        <v>0</v>
      </c>
      <c r="CF31" s="914">
        <f>U39+BB39</f>
        <v>0</v>
      </c>
      <c r="CG31" s="915">
        <v>0.106</v>
      </c>
      <c r="CH31" s="21"/>
      <c r="CI31" s="21"/>
      <c r="CJ31" s="21"/>
      <c r="CK31" s="21"/>
      <c r="CL31" s="21"/>
      <c r="CM31" s="21"/>
      <c r="CN31" s="21"/>
      <c r="CO31" s="21"/>
      <c r="CP31" s="21"/>
      <c r="CQ31" s="21"/>
      <c r="CR31" s="21"/>
      <c r="CS31" s="21"/>
      <c r="CT31" s="21"/>
      <c r="CU31" s="21"/>
      <c r="CV31" s="21"/>
      <c r="CW31" s="21"/>
      <c r="CX31" s="21"/>
      <c r="DV31" s="21"/>
      <c r="DW31" s="21"/>
      <c r="DX31" s="21"/>
      <c r="DY31" s="21"/>
    </row>
    <row r="32" spans="1:129" s="55" customFormat="1" ht="18.75" customHeight="1">
      <c r="A32" s="932" t="s">
        <v>81</v>
      </c>
      <c r="B32" s="813"/>
      <c r="C32" s="64" t="s">
        <v>35</v>
      </c>
      <c r="D32" s="62"/>
      <c r="E32" s="61">
        <v>0</v>
      </c>
      <c r="F32" s="61"/>
      <c r="G32" s="61"/>
      <c r="H32" s="63"/>
      <c r="I32" s="62"/>
      <c r="J32" s="63"/>
      <c r="K32" s="62">
        <v>1.5</v>
      </c>
      <c r="L32" s="61">
        <v>3.8</v>
      </c>
      <c r="M32" s="61"/>
      <c r="N32" s="61"/>
      <c r="O32" s="61">
        <v>0</v>
      </c>
      <c r="P32" s="61">
        <v>0</v>
      </c>
      <c r="Q32" s="61">
        <v>0</v>
      </c>
      <c r="R32" s="61"/>
      <c r="S32" s="63"/>
      <c r="T32" s="62">
        <v>0.2</v>
      </c>
      <c r="U32" s="61"/>
      <c r="V32" s="61"/>
      <c r="W32" s="63"/>
      <c r="X32" s="62"/>
      <c r="Y32" s="61"/>
      <c r="Z32" s="60"/>
      <c r="AA32" s="814">
        <f>SUM(D33:H33)</f>
        <v>0</v>
      </c>
      <c r="AB32" s="814">
        <f>SUM(I33:W33)</f>
        <v>9.9000000000000005E-2</v>
      </c>
      <c r="AC32" s="814">
        <f>SUM(AA32+AB32)</f>
        <v>9.9000000000000005E-2</v>
      </c>
      <c r="AD32" s="816">
        <v>105</v>
      </c>
      <c r="AE32" s="817">
        <f>SUM(AA32*AD32)</f>
        <v>0</v>
      </c>
      <c r="AF32" s="817">
        <f>SUM(AB32*AD32)</f>
        <v>10.4</v>
      </c>
      <c r="AG32" s="817">
        <f>SUM(AE32:AF33)</f>
        <v>10.4</v>
      </c>
      <c r="AH32" s="932" t="s">
        <v>81</v>
      </c>
      <c r="AI32" s="813"/>
      <c r="AJ32" s="64" t="s">
        <v>35</v>
      </c>
      <c r="AK32" s="62"/>
      <c r="AL32" s="61">
        <v>0</v>
      </c>
      <c r="AM32" s="61"/>
      <c r="AN32" s="61"/>
      <c r="AO32" s="63"/>
      <c r="AP32" s="62"/>
      <c r="AQ32" s="63"/>
      <c r="AR32" s="62">
        <v>2.5</v>
      </c>
      <c r="AS32" s="61">
        <v>3.8</v>
      </c>
      <c r="AT32" s="61"/>
      <c r="AU32" s="61"/>
      <c r="AV32" s="61">
        <v>0</v>
      </c>
      <c r="AW32" s="61">
        <v>0</v>
      </c>
      <c r="AX32" s="61">
        <v>0</v>
      </c>
      <c r="AY32" s="61"/>
      <c r="AZ32" s="63"/>
      <c r="BA32" s="62">
        <v>0.54</v>
      </c>
      <c r="BB32" s="61"/>
      <c r="BC32" s="61"/>
      <c r="BD32" s="63"/>
      <c r="BE32" s="62"/>
      <c r="BF32" s="61"/>
      <c r="BG32" s="60"/>
      <c r="BH32" s="814">
        <f>SUM(AK33:AO33)</f>
        <v>0</v>
      </c>
      <c r="BI32" s="814">
        <f>SUM(AP33:BD33)</f>
        <v>0.30099999999999999</v>
      </c>
      <c r="BJ32" s="814">
        <f>SUM(BH32+BI32)</f>
        <v>0.30099999999999999</v>
      </c>
      <c r="BK32" s="815">
        <f t="shared" ref="BK32" si="26">AD32</f>
        <v>105</v>
      </c>
      <c r="BL32" s="817">
        <f>SUM(BH32*BK32)</f>
        <v>0</v>
      </c>
      <c r="BM32" s="817">
        <f>SUM(BI32*BK32)</f>
        <v>31.61</v>
      </c>
      <c r="BN32" s="817">
        <f>SUM(BL32:BM33)</f>
        <v>31.61</v>
      </c>
      <c r="BO32" s="925"/>
      <c r="BP32" s="926"/>
      <c r="BQ32" s="927"/>
      <c r="BR32" s="871"/>
      <c r="BS32" s="871"/>
      <c r="BT32" s="871"/>
      <c r="BU32" s="871"/>
      <c r="BV32" s="871"/>
      <c r="BW32" s="871"/>
      <c r="BX32" s="871"/>
      <c r="BY32" s="871"/>
      <c r="BZ32" s="871"/>
      <c r="CA32" s="871"/>
      <c r="CB32" s="871"/>
      <c r="CC32" s="871"/>
      <c r="CD32" s="871"/>
      <c r="CE32" s="871"/>
      <c r="CF32" s="871"/>
      <c r="CG32" s="916"/>
    </row>
    <row r="33" spans="1:127" ht="18.75" customHeight="1" thickBot="1">
      <c r="A33" s="932"/>
      <c r="B33" s="813"/>
      <c r="C33" s="20" t="s">
        <v>34</v>
      </c>
      <c r="D33" s="76">
        <f t="shared" ref="D33:Z33" si="27">(D$19*D32)/1000</f>
        <v>0</v>
      </c>
      <c r="E33" s="76">
        <f t="shared" si="27"/>
        <v>0</v>
      </c>
      <c r="F33" s="76">
        <f t="shared" si="27"/>
        <v>0</v>
      </c>
      <c r="G33" s="76">
        <f t="shared" si="27"/>
        <v>0</v>
      </c>
      <c r="H33" s="76">
        <f t="shared" si="27"/>
        <v>0</v>
      </c>
      <c r="I33" s="76">
        <f t="shared" si="27"/>
        <v>0</v>
      </c>
      <c r="J33" s="76">
        <f t="shared" si="27"/>
        <v>0</v>
      </c>
      <c r="K33" s="76">
        <f t="shared" si="27"/>
        <v>2.7E-2</v>
      </c>
      <c r="L33" s="76">
        <f t="shared" si="27"/>
        <v>6.8000000000000005E-2</v>
      </c>
      <c r="M33" s="76">
        <f t="shared" si="27"/>
        <v>0</v>
      </c>
      <c r="N33" s="76">
        <f t="shared" si="27"/>
        <v>0</v>
      </c>
      <c r="O33" s="76">
        <f t="shared" si="27"/>
        <v>0</v>
      </c>
      <c r="P33" s="76">
        <f t="shared" si="27"/>
        <v>0</v>
      </c>
      <c r="Q33" s="76">
        <f t="shared" si="27"/>
        <v>0</v>
      </c>
      <c r="R33" s="76">
        <f t="shared" si="27"/>
        <v>0</v>
      </c>
      <c r="S33" s="76">
        <f t="shared" si="27"/>
        <v>0</v>
      </c>
      <c r="T33" s="76">
        <f t="shared" si="27"/>
        <v>4.0000000000000001E-3</v>
      </c>
      <c r="U33" s="76">
        <f t="shared" si="27"/>
        <v>0</v>
      </c>
      <c r="V33" s="76">
        <f t="shared" si="27"/>
        <v>0</v>
      </c>
      <c r="W33" s="76">
        <f t="shared" si="27"/>
        <v>0</v>
      </c>
      <c r="X33" s="76">
        <f t="shared" si="27"/>
        <v>0</v>
      </c>
      <c r="Y33" s="76">
        <f t="shared" si="27"/>
        <v>0</v>
      </c>
      <c r="Z33" s="76">
        <f t="shared" si="27"/>
        <v>0</v>
      </c>
      <c r="AA33" s="814"/>
      <c r="AB33" s="814"/>
      <c r="AC33" s="814"/>
      <c r="AD33" s="816"/>
      <c r="AE33" s="818"/>
      <c r="AF33" s="818"/>
      <c r="AG33" s="818"/>
      <c r="AH33" s="932"/>
      <c r="AI33" s="813"/>
      <c r="AJ33" s="20" t="s">
        <v>34</v>
      </c>
      <c r="AK33" s="76">
        <f t="shared" ref="AK33:BG33" si="28">(AK$19*AK32)/1000</f>
        <v>0</v>
      </c>
      <c r="AL33" s="76">
        <f t="shared" si="28"/>
        <v>0</v>
      </c>
      <c r="AM33" s="76">
        <f t="shared" si="28"/>
        <v>0</v>
      </c>
      <c r="AN33" s="76">
        <f t="shared" si="28"/>
        <v>0</v>
      </c>
      <c r="AO33" s="76">
        <f t="shared" si="28"/>
        <v>0</v>
      </c>
      <c r="AP33" s="76">
        <f t="shared" si="28"/>
        <v>0</v>
      </c>
      <c r="AQ33" s="76">
        <f t="shared" si="28"/>
        <v>0</v>
      </c>
      <c r="AR33" s="76">
        <f t="shared" si="28"/>
        <v>0.11</v>
      </c>
      <c r="AS33" s="76">
        <f t="shared" si="28"/>
        <v>0.16700000000000001</v>
      </c>
      <c r="AT33" s="76">
        <f t="shared" si="28"/>
        <v>0</v>
      </c>
      <c r="AU33" s="76">
        <f t="shared" si="28"/>
        <v>0</v>
      </c>
      <c r="AV33" s="76">
        <f t="shared" si="28"/>
        <v>0</v>
      </c>
      <c r="AW33" s="76">
        <f t="shared" si="28"/>
        <v>0</v>
      </c>
      <c r="AX33" s="76">
        <f t="shared" si="28"/>
        <v>0</v>
      </c>
      <c r="AY33" s="76">
        <f t="shared" si="28"/>
        <v>0</v>
      </c>
      <c r="AZ33" s="76">
        <f t="shared" si="28"/>
        <v>0</v>
      </c>
      <c r="BA33" s="76">
        <f t="shared" si="28"/>
        <v>2.4E-2</v>
      </c>
      <c r="BB33" s="76">
        <f t="shared" si="28"/>
        <v>0</v>
      </c>
      <c r="BC33" s="76">
        <f t="shared" si="28"/>
        <v>0</v>
      </c>
      <c r="BD33" s="76">
        <f t="shared" si="28"/>
        <v>0</v>
      </c>
      <c r="BE33" s="76">
        <f t="shared" si="28"/>
        <v>0</v>
      </c>
      <c r="BF33" s="76">
        <f t="shared" si="28"/>
        <v>0</v>
      </c>
      <c r="BG33" s="76">
        <f t="shared" si="28"/>
        <v>0</v>
      </c>
      <c r="BH33" s="814"/>
      <c r="BI33" s="814"/>
      <c r="BJ33" s="814"/>
      <c r="BK33" s="816"/>
      <c r="BL33" s="818"/>
      <c r="BM33" s="818"/>
      <c r="BN33" s="818"/>
      <c r="BO33" s="922" t="str">
        <f t="shared" ref="BO33" si="29">A40</f>
        <v>кофе</v>
      </c>
      <c r="BP33" s="923"/>
      <c r="BQ33" s="924"/>
      <c r="BR33" s="914"/>
      <c r="BS33" s="914"/>
      <c r="BT33" s="914">
        <f>F41+AM41</f>
        <v>0</v>
      </c>
      <c r="BU33" s="871"/>
      <c r="BV33" s="871"/>
      <c r="BW33" s="914">
        <f>K41+AR41</f>
        <v>0</v>
      </c>
      <c r="BX33" s="914"/>
      <c r="BY33" s="871"/>
      <c r="BZ33" s="871"/>
      <c r="CA33" s="871"/>
      <c r="CB33" s="871"/>
      <c r="CC33" s="871"/>
      <c r="CD33" s="871"/>
      <c r="CE33" s="914"/>
      <c r="CF33" s="914">
        <f>U41+BB41</f>
        <v>0.106</v>
      </c>
      <c r="CG33" s="915">
        <v>0.106</v>
      </c>
    </row>
    <row r="34" spans="1:127" s="55" customFormat="1" ht="15.75" customHeight="1">
      <c r="A34" s="936" t="s">
        <v>2</v>
      </c>
      <c r="B34" s="937"/>
      <c r="C34" s="74" t="s">
        <v>35</v>
      </c>
      <c r="D34" s="72">
        <v>2.6</v>
      </c>
      <c r="E34" s="465"/>
      <c r="F34" s="465">
        <v>4.3</v>
      </c>
      <c r="G34" s="465"/>
      <c r="H34" s="73"/>
      <c r="I34" s="72"/>
      <c r="J34" s="73"/>
      <c r="K34" s="72"/>
      <c r="L34" s="465"/>
      <c r="M34" s="465"/>
      <c r="N34" s="465">
        <v>4.3</v>
      </c>
      <c r="O34" s="465"/>
      <c r="P34" s="465"/>
      <c r="Q34" s="465">
        <v>0</v>
      </c>
      <c r="R34" s="465"/>
      <c r="S34" s="73"/>
      <c r="T34" s="72">
        <v>2</v>
      </c>
      <c r="U34" s="465">
        <v>5.2</v>
      </c>
      <c r="V34" s="465"/>
      <c r="W34" s="73"/>
      <c r="X34" s="72"/>
      <c r="Y34" s="465"/>
      <c r="Z34" s="70"/>
      <c r="AA34" s="814">
        <f>SUM(D35:H35)</f>
        <v>0.124</v>
      </c>
      <c r="AB34" s="814">
        <f>SUM(I35:W35)</f>
        <v>0.20699999999999999</v>
      </c>
      <c r="AC34" s="814">
        <f>SUM(AA34+AB34)</f>
        <v>0.33100000000000002</v>
      </c>
      <c r="AD34" s="938">
        <v>46</v>
      </c>
      <c r="AE34" s="817">
        <f>SUM(AA34*AD34)</f>
        <v>5.7</v>
      </c>
      <c r="AF34" s="817">
        <f>SUM(AB34*AD34)</f>
        <v>9.52</v>
      </c>
      <c r="AG34" s="817">
        <f>SUM(AE34:AF35)</f>
        <v>15.22</v>
      </c>
      <c r="AH34" s="936" t="s">
        <v>2</v>
      </c>
      <c r="AI34" s="937"/>
      <c r="AJ34" s="74" t="s">
        <v>35</v>
      </c>
      <c r="AK34" s="72">
        <v>3</v>
      </c>
      <c r="AL34" s="465"/>
      <c r="AM34" s="465">
        <v>5.2</v>
      </c>
      <c r="AN34" s="465"/>
      <c r="AO34" s="73"/>
      <c r="AP34" s="72"/>
      <c r="AQ34" s="73"/>
      <c r="AR34" s="72"/>
      <c r="AS34" s="465"/>
      <c r="AT34" s="465"/>
      <c r="AU34" s="465">
        <v>5.2</v>
      </c>
      <c r="AV34" s="465"/>
      <c r="AW34" s="465"/>
      <c r="AX34" s="465">
        <v>0</v>
      </c>
      <c r="AY34" s="465"/>
      <c r="AZ34" s="73"/>
      <c r="BA34" s="72">
        <v>2</v>
      </c>
      <c r="BB34" s="465">
        <v>6.2</v>
      </c>
      <c r="BC34" s="465"/>
      <c r="BD34" s="73"/>
      <c r="BE34" s="72"/>
      <c r="BF34" s="465"/>
      <c r="BG34" s="70"/>
      <c r="BH34" s="814">
        <f>SUM(AK35:AO35)</f>
        <v>0.36099999999999999</v>
      </c>
      <c r="BI34" s="814">
        <f>SUM(AP35:BD35)</f>
        <v>0.59</v>
      </c>
      <c r="BJ34" s="814">
        <f>SUM(BH34+BI34)</f>
        <v>0.95099999999999996</v>
      </c>
      <c r="BK34" s="815">
        <f t="shared" ref="BK34" si="30">AD34</f>
        <v>46</v>
      </c>
      <c r="BL34" s="817">
        <f>SUM(BH34*BK34)</f>
        <v>16.61</v>
      </c>
      <c r="BM34" s="817">
        <f>SUM(BI34*BK34)</f>
        <v>27.14</v>
      </c>
      <c r="BN34" s="817">
        <f>SUM(BL34:BM35)</f>
        <v>43.75</v>
      </c>
      <c r="BO34" s="925"/>
      <c r="BP34" s="926"/>
      <c r="BQ34" s="927"/>
      <c r="BR34" s="871"/>
      <c r="BS34" s="871"/>
      <c r="BT34" s="871"/>
      <c r="BU34" s="871"/>
      <c r="BV34" s="871"/>
      <c r="BW34" s="871"/>
      <c r="BX34" s="871"/>
      <c r="BY34" s="871"/>
      <c r="BZ34" s="871"/>
      <c r="CA34" s="871"/>
      <c r="CB34" s="871"/>
      <c r="CC34" s="871"/>
      <c r="CD34" s="871"/>
      <c r="CE34" s="871"/>
      <c r="CF34" s="871"/>
      <c r="CG34" s="916"/>
    </row>
    <row r="35" spans="1:127" ht="18.75" customHeight="1" thickBot="1">
      <c r="A35" s="932"/>
      <c r="B35" s="813"/>
      <c r="C35" s="20" t="s">
        <v>34</v>
      </c>
      <c r="D35" s="76">
        <f t="shared" ref="D35:Z35" si="31">(D$19*D34)/1000</f>
        <v>4.7E-2</v>
      </c>
      <c r="E35" s="76">
        <f t="shared" si="31"/>
        <v>0</v>
      </c>
      <c r="F35" s="76">
        <f t="shared" si="31"/>
        <v>7.6999999999999999E-2</v>
      </c>
      <c r="G35" s="76">
        <f t="shared" si="31"/>
        <v>0</v>
      </c>
      <c r="H35" s="76">
        <f t="shared" si="31"/>
        <v>0</v>
      </c>
      <c r="I35" s="76">
        <f t="shared" si="31"/>
        <v>0</v>
      </c>
      <c r="J35" s="76">
        <f t="shared" si="31"/>
        <v>0</v>
      </c>
      <c r="K35" s="76">
        <f t="shared" si="31"/>
        <v>0</v>
      </c>
      <c r="L35" s="76">
        <f t="shared" si="31"/>
        <v>0</v>
      </c>
      <c r="M35" s="76">
        <f t="shared" si="31"/>
        <v>0</v>
      </c>
      <c r="N35" s="76">
        <f t="shared" si="31"/>
        <v>7.6999999999999999E-2</v>
      </c>
      <c r="O35" s="76">
        <f t="shared" si="31"/>
        <v>0</v>
      </c>
      <c r="P35" s="76">
        <f t="shared" si="31"/>
        <v>0</v>
      </c>
      <c r="Q35" s="76">
        <f t="shared" si="31"/>
        <v>0</v>
      </c>
      <c r="R35" s="76">
        <f t="shared" si="31"/>
        <v>0</v>
      </c>
      <c r="S35" s="76">
        <f t="shared" si="31"/>
        <v>0</v>
      </c>
      <c r="T35" s="76">
        <f t="shared" si="31"/>
        <v>3.5999999999999997E-2</v>
      </c>
      <c r="U35" s="76">
        <f t="shared" si="31"/>
        <v>9.4E-2</v>
      </c>
      <c r="V35" s="76">
        <f t="shared" si="31"/>
        <v>0</v>
      </c>
      <c r="W35" s="76">
        <f t="shared" si="31"/>
        <v>0</v>
      </c>
      <c r="X35" s="76">
        <f t="shared" si="31"/>
        <v>0</v>
      </c>
      <c r="Y35" s="76">
        <f t="shared" si="31"/>
        <v>0</v>
      </c>
      <c r="Z35" s="76">
        <f t="shared" si="31"/>
        <v>0</v>
      </c>
      <c r="AA35" s="814"/>
      <c r="AB35" s="814"/>
      <c r="AC35" s="814"/>
      <c r="AD35" s="816"/>
      <c r="AE35" s="818"/>
      <c r="AF35" s="818"/>
      <c r="AG35" s="818"/>
      <c r="AH35" s="932"/>
      <c r="AI35" s="813"/>
      <c r="AJ35" s="20" t="s">
        <v>34</v>
      </c>
      <c r="AK35" s="76">
        <f t="shared" ref="AK35:BG35" si="32">(AK$19*AK34)/1000</f>
        <v>0.13200000000000001</v>
      </c>
      <c r="AL35" s="76">
        <f t="shared" si="32"/>
        <v>0</v>
      </c>
      <c r="AM35" s="76">
        <f t="shared" si="32"/>
        <v>0.22900000000000001</v>
      </c>
      <c r="AN35" s="76">
        <f t="shared" si="32"/>
        <v>0</v>
      </c>
      <c r="AO35" s="76">
        <f t="shared" si="32"/>
        <v>0</v>
      </c>
      <c r="AP35" s="76">
        <f t="shared" si="32"/>
        <v>0</v>
      </c>
      <c r="AQ35" s="76">
        <f t="shared" si="32"/>
        <v>0</v>
      </c>
      <c r="AR35" s="76">
        <f t="shared" si="32"/>
        <v>0</v>
      </c>
      <c r="AS35" s="76">
        <f t="shared" si="32"/>
        <v>0</v>
      </c>
      <c r="AT35" s="76">
        <f t="shared" si="32"/>
        <v>0</v>
      </c>
      <c r="AU35" s="76">
        <f t="shared" si="32"/>
        <v>0.22900000000000001</v>
      </c>
      <c r="AV35" s="76">
        <f t="shared" si="32"/>
        <v>0</v>
      </c>
      <c r="AW35" s="76">
        <f t="shared" si="32"/>
        <v>0</v>
      </c>
      <c r="AX35" s="76">
        <f t="shared" si="32"/>
        <v>0</v>
      </c>
      <c r="AY35" s="76">
        <f t="shared" si="32"/>
        <v>0</v>
      </c>
      <c r="AZ35" s="76">
        <f t="shared" si="32"/>
        <v>0</v>
      </c>
      <c r="BA35" s="76">
        <f t="shared" si="32"/>
        <v>8.7999999999999995E-2</v>
      </c>
      <c r="BB35" s="76">
        <f t="shared" si="32"/>
        <v>0.27300000000000002</v>
      </c>
      <c r="BC35" s="76">
        <f t="shared" si="32"/>
        <v>0</v>
      </c>
      <c r="BD35" s="76">
        <f t="shared" si="32"/>
        <v>0</v>
      </c>
      <c r="BE35" s="76">
        <f t="shared" si="32"/>
        <v>0</v>
      </c>
      <c r="BF35" s="76">
        <f t="shared" si="32"/>
        <v>0</v>
      </c>
      <c r="BG35" s="76">
        <f t="shared" si="32"/>
        <v>0</v>
      </c>
      <c r="BH35" s="814"/>
      <c r="BI35" s="814"/>
      <c r="BJ35" s="814"/>
      <c r="BK35" s="816"/>
      <c r="BL35" s="818"/>
      <c r="BM35" s="818"/>
      <c r="BN35" s="818"/>
      <c r="BO35" s="922" t="str">
        <f t="shared" ref="BO35" si="33">A42</f>
        <v>пшено</v>
      </c>
      <c r="BP35" s="923"/>
      <c r="BQ35" s="924"/>
      <c r="BR35" s="914">
        <f>D43+AK43</f>
        <v>2.5</v>
      </c>
      <c r="BS35" s="871"/>
      <c r="BT35" s="939"/>
      <c r="BU35" s="871"/>
      <c r="BV35" s="871"/>
      <c r="BW35" s="871"/>
      <c r="BX35" s="871"/>
      <c r="BY35" s="871"/>
      <c r="BZ35" s="871"/>
      <c r="CA35" s="871"/>
      <c r="CB35" s="871"/>
      <c r="CC35" s="871"/>
      <c r="CD35" s="871"/>
      <c r="CE35" s="914">
        <f>T43+BA43</f>
        <v>0</v>
      </c>
      <c r="CF35" s="914"/>
      <c r="CG35" s="915">
        <v>2.5</v>
      </c>
    </row>
    <row r="36" spans="1:127" s="55" customFormat="1" ht="18.75" customHeight="1">
      <c r="A36" s="932" t="s">
        <v>4</v>
      </c>
      <c r="B36" s="813"/>
      <c r="C36" s="64" t="s">
        <v>35</v>
      </c>
      <c r="D36" s="62"/>
      <c r="E36" s="61"/>
      <c r="F36" s="61"/>
      <c r="G36" s="61"/>
      <c r="H36" s="63"/>
      <c r="I36" s="62"/>
      <c r="J36" s="63"/>
      <c r="K36" s="62">
        <v>1.2</v>
      </c>
      <c r="L36" s="61">
        <v>0.65</v>
      </c>
      <c r="M36" s="61">
        <v>1</v>
      </c>
      <c r="N36" s="61"/>
      <c r="O36" s="61"/>
      <c r="P36" s="61"/>
      <c r="Q36" s="61">
        <v>0</v>
      </c>
      <c r="R36" s="61"/>
      <c r="S36" s="63"/>
      <c r="T36" s="62"/>
      <c r="U36" s="61"/>
      <c r="V36" s="61"/>
      <c r="W36" s="63"/>
      <c r="X36" s="62"/>
      <c r="Y36" s="61"/>
      <c r="Z36" s="60"/>
      <c r="AA36" s="814">
        <f>SUM(D37:H37)</f>
        <v>0</v>
      </c>
      <c r="AB36" s="814">
        <f>SUM(I37:W37)</f>
        <v>5.1999999999999998E-2</v>
      </c>
      <c r="AC36" s="814">
        <f>SUM(AA36+AB36)</f>
        <v>5.1999999999999998E-2</v>
      </c>
      <c r="AD36" s="816">
        <v>13</v>
      </c>
      <c r="AE36" s="817">
        <f>SUM(AA36*AD36)</f>
        <v>0</v>
      </c>
      <c r="AF36" s="817">
        <f>SUM(AB36*AD36)</f>
        <v>0.68</v>
      </c>
      <c r="AG36" s="817">
        <f>SUM(AE36:AF37)</f>
        <v>0.68</v>
      </c>
      <c r="AH36" s="932" t="s">
        <v>4</v>
      </c>
      <c r="AI36" s="813"/>
      <c r="AJ36" s="64" t="s">
        <v>35</v>
      </c>
      <c r="AK36" s="62">
        <v>0.6</v>
      </c>
      <c r="AL36" s="61"/>
      <c r="AM36" s="61"/>
      <c r="AN36" s="61"/>
      <c r="AO36" s="63"/>
      <c r="AP36" s="62"/>
      <c r="AQ36" s="63"/>
      <c r="AR36" s="62"/>
      <c r="AS36" s="61">
        <v>1.5</v>
      </c>
      <c r="AT36" s="61">
        <v>1.3</v>
      </c>
      <c r="AU36" s="61"/>
      <c r="AV36" s="61"/>
      <c r="AW36" s="61"/>
      <c r="AX36" s="61">
        <v>0</v>
      </c>
      <c r="AY36" s="61"/>
      <c r="AZ36" s="63"/>
      <c r="BA36" s="62"/>
      <c r="BB36" s="61"/>
      <c r="BC36" s="61"/>
      <c r="BD36" s="63"/>
      <c r="BE36" s="62"/>
      <c r="BF36" s="61"/>
      <c r="BG36" s="60"/>
      <c r="BH36" s="814">
        <f>SUM(AK37:AO37)</f>
        <v>2.5999999999999999E-2</v>
      </c>
      <c r="BI36" s="814">
        <f>SUM(AP37:BD37)</f>
        <v>0.123</v>
      </c>
      <c r="BJ36" s="814">
        <f>SUM(BH36+BI36)</f>
        <v>0.14899999999999999</v>
      </c>
      <c r="BK36" s="815">
        <f t="shared" ref="BK36" si="34">AD36</f>
        <v>13</v>
      </c>
      <c r="BL36" s="817">
        <f>SUM(BH36*BK36)</f>
        <v>0.34</v>
      </c>
      <c r="BM36" s="817">
        <f>SUM(BI36*BK36)</f>
        <v>1.6</v>
      </c>
      <c r="BN36" s="817">
        <f>SUM(BL36:BM37)</f>
        <v>1.94</v>
      </c>
      <c r="BO36" s="925"/>
      <c r="BP36" s="926"/>
      <c r="BQ36" s="927"/>
      <c r="BR36" s="871"/>
      <c r="BS36" s="871"/>
      <c r="BT36" s="871"/>
      <c r="BU36" s="871"/>
      <c r="BV36" s="871"/>
      <c r="BW36" s="871"/>
      <c r="BX36" s="871"/>
      <c r="BY36" s="871"/>
      <c r="BZ36" s="871"/>
      <c r="CA36" s="871"/>
      <c r="CB36" s="871"/>
      <c r="CC36" s="871"/>
      <c r="CD36" s="871"/>
      <c r="CE36" s="871"/>
      <c r="CF36" s="871"/>
      <c r="CG36" s="916"/>
    </row>
    <row r="37" spans="1:127" ht="18.75" customHeight="1" thickBot="1">
      <c r="A37" s="932"/>
      <c r="B37" s="813"/>
      <c r="C37" s="20" t="s">
        <v>34</v>
      </c>
      <c r="D37" s="76">
        <f t="shared" ref="D37:Z37" si="35">(D$19*D36)/1000</f>
        <v>0</v>
      </c>
      <c r="E37" s="76">
        <f t="shared" si="35"/>
        <v>0</v>
      </c>
      <c r="F37" s="76">
        <f t="shared" si="35"/>
        <v>0</v>
      </c>
      <c r="G37" s="76">
        <f t="shared" si="35"/>
        <v>0</v>
      </c>
      <c r="H37" s="76">
        <f t="shared" si="35"/>
        <v>0</v>
      </c>
      <c r="I37" s="76">
        <f t="shared" si="35"/>
        <v>0</v>
      </c>
      <c r="J37" s="76">
        <f t="shared" si="35"/>
        <v>0</v>
      </c>
      <c r="K37" s="76">
        <f t="shared" si="35"/>
        <v>2.1999999999999999E-2</v>
      </c>
      <c r="L37" s="76">
        <f t="shared" si="35"/>
        <v>1.2E-2</v>
      </c>
      <c r="M37" s="76">
        <f t="shared" si="35"/>
        <v>1.7999999999999999E-2</v>
      </c>
      <c r="N37" s="76">
        <f t="shared" si="35"/>
        <v>0</v>
      </c>
      <c r="O37" s="76">
        <f t="shared" si="35"/>
        <v>0</v>
      </c>
      <c r="P37" s="76">
        <f t="shared" si="35"/>
        <v>0</v>
      </c>
      <c r="Q37" s="76">
        <f t="shared" si="35"/>
        <v>0</v>
      </c>
      <c r="R37" s="76">
        <f t="shared" si="35"/>
        <v>0</v>
      </c>
      <c r="S37" s="76">
        <f t="shared" si="35"/>
        <v>0</v>
      </c>
      <c r="T37" s="76">
        <f t="shared" si="35"/>
        <v>0</v>
      </c>
      <c r="U37" s="76">
        <f t="shared" si="35"/>
        <v>0</v>
      </c>
      <c r="V37" s="76">
        <f t="shared" si="35"/>
        <v>0</v>
      </c>
      <c r="W37" s="76">
        <f t="shared" si="35"/>
        <v>0</v>
      </c>
      <c r="X37" s="76">
        <f t="shared" si="35"/>
        <v>0</v>
      </c>
      <c r="Y37" s="76">
        <f t="shared" si="35"/>
        <v>0</v>
      </c>
      <c r="Z37" s="76">
        <f t="shared" si="35"/>
        <v>0</v>
      </c>
      <c r="AA37" s="814"/>
      <c r="AB37" s="814"/>
      <c r="AC37" s="814"/>
      <c r="AD37" s="816"/>
      <c r="AE37" s="818"/>
      <c r="AF37" s="818"/>
      <c r="AG37" s="818"/>
      <c r="AH37" s="932"/>
      <c r="AI37" s="813"/>
      <c r="AJ37" s="20" t="s">
        <v>34</v>
      </c>
      <c r="AK37" s="76">
        <f t="shared" ref="AK37:BG37" si="36">(AK$19*AK36)/1000</f>
        <v>2.5999999999999999E-2</v>
      </c>
      <c r="AL37" s="76">
        <f t="shared" si="36"/>
        <v>0</v>
      </c>
      <c r="AM37" s="76">
        <f t="shared" si="36"/>
        <v>0</v>
      </c>
      <c r="AN37" s="76">
        <f t="shared" si="36"/>
        <v>0</v>
      </c>
      <c r="AO37" s="76">
        <f t="shared" si="36"/>
        <v>0</v>
      </c>
      <c r="AP37" s="76">
        <f t="shared" si="36"/>
        <v>0</v>
      </c>
      <c r="AQ37" s="76">
        <f t="shared" si="36"/>
        <v>0</v>
      </c>
      <c r="AR37" s="76">
        <f t="shared" si="36"/>
        <v>0</v>
      </c>
      <c r="AS37" s="76">
        <f t="shared" si="36"/>
        <v>6.6000000000000003E-2</v>
      </c>
      <c r="AT37" s="76">
        <f t="shared" si="36"/>
        <v>5.7000000000000002E-2</v>
      </c>
      <c r="AU37" s="76">
        <f t="shared" si="36"/>
        <v>0</v>
      </c>
      <c r="AV37" s="76">
        <f t="shared" si="36"/>
        <v>0</v>
      </c>
      <c r="AW37" s="76">
        <f t="shared" si="36"/>
        <v>0</v>
      </c>
      <c r="AX37" s="76">
        <f t="shared" si="36"/>
        <v>0</v>
      </c>
      <c r="AY37" s="76">
        <f t="shared" si="36"/>
        <v>0</v>
      </c>
      <c r="AZ37" s="76">
        <f t="shared" si="36"/>
        <v>0</v>
      </c>
      <c r="BA37" s="76">
        <f t="shared" si="36"/>
        <v>0</v>
      </c>
      <c r="BB37" s="76">
        <f t="shared" si="36"/>
        <v>0</v>
      </c>
      <c r="BC37" s="76">
        <f t="shared" si="36"/>
        <v>0</v>
      </c>
      <c r="BD37" s="76">
        <f t="shared" si="36"/>
        <v>0</v>
      </c>
      <c r="BE37" s="76">
        <f t="shared" si="36"/>
        <v>0</v>
      </c>
      <c r="BF37" s="76">
        <f t="shared" si="36"/>
        <v>0</v>
      </c>
      <c r="BG37" s="76">
        <f t="shared" si="36"/>
        <v>0</v>
      </c>
      <c r="BH37" s="814"/>
      <c r="BI37" s="814"/>
      <c r="BJ37" s="814"/>
      <c r="BK37" s="816"/>
      <c r="BL37" s="818"/>
      <c r="BM37" s="818"/>
      <c r="BN37" s="818"/>
      <c r="BO37" s="922" t="str">
        <f t="shared" ref="BO37" si="37">A44</f>
        <v>мука пшеничная</v>
      </c>
      <c r="BP37" s="923"/>
      <c r="BQ37" s="924"/>
      <c r="BR37" s="914"/>
      <c r="BS37" s="871"/>
      <c r="BT37" s="871"/>
      <c r="BU37" s="871"/>
      <c r="BV37" s="871"/>
      <c r="BW37" s="871"/>
      <c r="BX37" s="914">
        <f>L45+AS45</f>
        <v>0.372</v>
      </c>
      <c r="BY37" s="914">
        <f>M45+AT45</f>
        <v>0</v>
      </c>
      <c r="BZ37" s="871"/>
      <c r="CA37" s="914">
        <f>O45+AV45</f>
        <v>0</v>
      </c>
      <c r="CB37" s="871"/>
      <c r="CC37" s="871"/>
      <c r="CD37" s="871"/>
      <c r="CE37" s="914">
        <f>T45+BA45</f>
        <v>1.728</v>
      </c>
      <c r="CF37" s="914"/>
      <c r="CG37" s="915">
        <v>2.1</v>
      </c>
    </row>
    <row r="38" spans="1:127" s="55" customFormat="1" ht="18.75" customHeight="1">
      <c r="A38" s="932" t="s">
        <v>7</v>
      </c>
      <c r="B38" s="813"/>
      <c r="C38" s="64" t="s">
        <v>35</v>
      </c>
      <c r="D38" s="62"/>
      <c r="E38" s="61">
        <v>0</v>
      </c>
      <c r="F38" s="61">
        <v>1</v>
      </c>
      <c r="G38" s="61"/>
      <c r="H38" s="63"/>
      <c r="I38" s="62"/>
      <c r="J38" s="63"/>
      <c r="K38" s="62"/>
      <c r="L38" s="61"/>
      <c r="M38" s="61"/>
      <c r="N38" s="61"/>
      <c r="O38" s="61">
        <v>0</v>
      </c>
      <c r="P38" s="61">
        <v>0</v>
      </c>
      <c r="Q38" s="61">
        <v>0</v>
      </c>
      <c r="R38" s="61"/>
      <c r="S38" s="63"/>
      <c r="T38" s="62"/>
      <c r="U38" s="61"/>
      <c r="V38" s="61"/>
      <c r="W38" s="63"/>
      <c r="X38" s="62"/>
      <c r="Y38" s="61"/>
      <c r="Z38" s="60"/>
      <c r="AA38" s="814">
        <f>SUM(D39:H39)</f>
        <v>1.7999999999999999E-2</v>
      </c>
      <c r="AB38" s="814">
        <f>SUM(I39:W39)</f>
        <v>0</v>
      </c>
      <c r="AC38" s="814">
        <f>SUM(AA38+AB38)</f>
        <v>1.7999999999999999E-2</v>
      </c>
      <c r="AD38" s="816">
        <v>500</v>
      </c>
      <c r="AE38" s="817">
        <f>SUM(AA38*AD38)</f>
        <v>9</v>
      </c>
      <c r="AF38" s="817">
        <f>SUM(AB38*AD38)</f>
        <v>0</v>
      </c>
      <c r="AG38" s="817">
        <f>SUM(AE38:AF39)</f>
        <v>9</v>
      </c>
      <c r="AH38" s="932" t="s">
        <v>7</v>
      </c>
      <c r="AI38" s="813"/>
      <c r="AJ38" s="64" t="s">
        <v>35</v>
      </c>
      <c r="AK38" s="62"/>
      <c r="AL38" s="61">
        <v>0</v>
      </c>
      <c r="AM38" s="61">
        <v>2</v>
      </c>
      <c r="AN38" s="61"/>
      <c r="AO38" s="63"/>
      <c r="AP38" s="62"/>
      <c r="AQ38" s="63"/>
      <c r="AR38" s="62"/>
      <c r="AS38" s="61"/>
      <c r="AT38" s="61"/>
      <c r="AU38" s="61"/>
      <c r="AV38" s="61">
        <v>0</v>
      </c>
      <c r="AW38" s="61">
        <v>0</v>
      </c>
      <c r="AX38" s="61">
        <v>0</v>
      </c>
      <c r="AY38" s="61"/>
      <c r="AZ38" s="63"/>
      <c r="BA38" s="62"/>
      <c r="BB38" s="61"/>
      <c r="BC38" s="61"/>
      <c r="BD38" s="63"/>
      <c r="BE38" s="62"/>
      <c r="BF38" s="61"/>
      <c r="BG38" s="60"/>
      <c r="BH38" s="814">
        <f>SUM(AK39:AO39)</f>
        <v>8.7999999999999995E-2</v>
      </c>
      <c r="BI38" s="814">
        <f>SUM(AP39:BD39)</f>
        <v>0</v>
      </c>
      <c r="BJ38" s="814">
        <f>SUM(BH38+BI38)</f>
        <v>8.7999999999999995E-2</v>
      </c>
      <c r="BK38" s="815">
        <f t="shared" ref="BK38" si="38">AD38</f>
        <v>500</v>
      </c>
      <c r="BL38" s="817">
        <f>SUM(BH38*BK38)</f>
        <v>44</v>
      </c>
      <c r="BM38" s="817">
        <f>SUM(BI38*BK38)</f>
        <v>0</v>
      </c>
      <c r="BN38" s="817">
        <f>SUM(BL38:BM39)</f>
        <v>44</v>
      </c>
      <c r="BO38" s="925"/>
      <c r="BP38" s="926"/>
      <c r="BQ38" s="927"/>
      <c r="BR38" s="871"/>
      <c r="BS38" s="871"/>
      <c r="BT38" s="871"/>
      <c r="BU38" s="871"/>
      <c r="BV38" s="871"/>
      <c r="BW38" s="871"/>
      <c r="BX38" s="871"/>
      <c r="BY38" s="871"/>
      <c r="BZ38" s="871"/>
      <c r="CA38" s="871"/>
      <c r="CB38" s="871"/>
      <c r="CC38" s="871"/>
      <c r="CD38" s="871"/>
      <c r="CE38" s="871"/>
      <c r="CF38" s="871"/>
      <c r="CG38" s="916"/>
    </row>
    <row r="39" spans="1:127" ht="18.75" customHeight="1" thickBot="1">
      <c r="A39" s="932"/>
      <c r="B39" s="813"/>
      <c r="C39" s="20" t="s">
        <v>34</v>
      </c>
      <c r="D39" s="76">
        <f t="shared" ref="D39:Z39" si="39">(D$19*D38)/1000</f>
        <v>0</v>
      </c>
      <c r="E39" s="76">
        <f t="shared" si="39"/>
        <v>0</v>
      </c>
      <c r="F39" s="76">
        <f t="shared" si="39"/>
        <v>1.7999999999999999E-2</v>
      </c>
      <c r="G39" s="76">
        <f t="shared" si="39"/>
        <v>0</v>
      </c>
      <c r="H39" s="76">
        <f t="shared" si="39"/>
        <v>0</v>
      </c>
      <c r="I39" s="76">
        <f t="shared" si="39"/>
        <v>0</v>
      </c>
      <c r="J39" s="76">
        <f t="shared" si="39"/>
        <v>0</v>
      </c>
      <c r="K39" s="76">
        <f t="shared" si="39"/>
        <v>0</v>
      </c>
      <c r="L39" s="76">
        <f t="shared" si="39"/>
        <v>0</v>
      </c>
      <c r="M39" s="76">
        <f t="shared" si="39"/>
        <v>0</v>
      </c>
      <c r="N39" s="76">
        <f t="shared" si="39"/>
        <v>0</v>
      </c>
      <c r="O39" s="76">
        <f t="shared" si="39"/>
        <v>0</v>
      </c>
      <c r="P39" s="76">
        <f t="shared" si="39"/>
        <v>0</v>
      </c>
      <c r="Q39" s="76">
        <f t="shared" si="39"/>
        <v>0</v>
      </c>
      <c r="R39" s="76">
        <f t="shared" si="39"/>
        <v>0</v>
      </c>
      <c r="S39" s="76">
        <f t="shared" si="39"/>
        <v>0</v>
      </c>
      <c r="T39" s="76">
        <f t="shared" si="39"/>
        <v>0</v>
      </c>
      <c r="U39" s="76">
        <f t="shared" si="39"/>
        <v>0</v>
      </c>
      <c r="V39" s="76">
        <f t="shared" si="39"/>
        <v>0</v>
      </c>
      <c r="W39" s="76">
        <f t="shared" si="39"/>
        <v>0</v>
      </c>
      <c r="X39" s="76">
        <f t="shared" si="39"/>
        <v>0</v>
      </c>
      <c r="Y39" s="76">
        <f t="shared" si="39"/>
        <v>0</v>
      </c>
      <c r="Z39" s="76">
        <f t="shared" si="39"/>
        <v>0</v>
      </c>
      <c r="AA39" s="814"/>
      <c r="AB39" s="814"/>
      <c r="AC39" s="814"/>
      <c r="AD39" s="816"/>
      <c r="AE39" s="818"/>
      <c r="AF39" s="818"/>
      <c r="AG39" s="818"/>
      <c r="AH39" s="932"/>
      <c r="AI39" s="813"/>
      <c r="AJ39" s="20" t="s">
        <v>34</v>
      </c>
      <c r="AK39" s="76">
        <f t="shared" ref="AK39:BG39" si="40">(AK$19*AK38)/1000</f>
        <v>0</v>
      </c>
      <c r="AL39" s="76">
        <f t="shared" si="40"/>
        <v>0</v>
      </c>
      <c r="AM39" s="76">
        <f t="shared" si="40"/>
        <v>8.7999999999999995E-2</v>
      </c>
      <c r="AN39" s="76">
        <f t="shared" si="40"/>
        <v>0</v>
      </c>
      <c r="AO39" s="76">
        <f t="shared" si="40"/>
        <v>0</v>
      </c>
      <c r="AP39" s="76">
        <f t="shared" si="40"/>
        <v>0</v>
      </c>
      <c r="AQ39" s="76">
        <f t="shared" si="40"/>
        <v>0</v>
      </c>
      <c r="AR39" s="76">
        <f t="shared" si="40"/>
        <v>0</v>
      </c>
      <c r="AS39" s="76">
        <f t="shared" si="40"/>
        <v>0</v>
      </c>
      <c r="AT39" s="76">
        <f t="shared" si="40"/>
        <v>0</v>
      </c>
      <c r="AU39" s="76">
        <f t="shared" si="40"/>
        <v>0</v>
      </c>
      <c r="AV39" s="76">
        <f t="shared" si="40"/>
        <v>0</v>
      </c>
      <c r="AW39" s="76">
        <f t="shared" si="40"/>
        <v>0</v>
      </c>
      <c r="AX39" s="76">
        <f t="shared" si="40"/>
        <v>0</v>
      </c>
      <c r="AY39" s="76">
        <f t="shared" si="40"/>
        <v>0</v>
      </c>
      <c r="AZ39" s="76">
        <f t="shared" si="40"/>
        <v>0</v>
      </c>
      <c r="BA39" s="76">
        <f t="shared" si="40"/>
        <v>0</v>
      </c>
      <c r="BB39" s="76">
        <f t="shared" si="40"/>
        <v>0</v>
      </c>
      <c r="BC39" s="76">
        <f t="shared" si="40"/>
        <v>0</v>
      </c>
      <c r="BD39" s="76">
        <f t="shared" si="40"/>
        <v>0</v>
      </c>
      <c r="BE39" s="76">
        <f t="shared" si="40"/>
        <v>0</v>
      </c>
      <c r="BF39" s="76">
        <f t="shared" si="40"/>
        <v>0</v>
      </c>
      <c r="BG39" s="76">
        <f t="shared" si="40"/>
        <v>0</v>
      </c>
      <c r="BH39" s="814"/>
      <c r="BI39" s="814"/>
      <c r="BJ39" s="814"/>
      <c r="BK39" s="816"/>
      <c r="BL39" s="818"/>
      <c r="BM39" s="818"/>
      <c r="BN39" s="818"/>
      <c r="BO39" s="922" t="str">
        <f t="shared" ref="BO39" si="41">A46</f>
        <v>сухофрукты</v>
      </c>
      <c r="BP39" s="923"/>
      <c r="BQ39" s="924"/>
      <c r="BR39" s="871"/>
      <c r="BS39" s="871"/>
      <c r="BT39" s="871"/>
      <c r="BU39" s="871"/>
      <c r="BV39" s="871"/>
      <c r="BW39" s="871"/>
      <c r="BX39" s="914"/>
      <c r="BY39" s="914">
        <f>M47+AT47</f>
        <v>0</v>
      </c>
      <c r="BZ39" s="914">
        <f>N47+AU47</f>
        <v>0.8</v>
      </c>
      <c r="CA39" s="871"/>
      <c r="CB39" s="871"/>
      <c r="CC39" s="914"/>
      <c r="CD39" s="871"/>
      <c r="CE39" s="871"/>
      <c r="CF39" s="871"/>
      <c r="CG39" s="915">
        <v>0.8</v>
      </c>
      <c r="DA39" s="16"/>
      <c r="DB39" s="16"/>
      <c r="DC39" s="16"/>
      <c r="DD39" s="16"/>
      <c r="DE39" s="16"/>
      <c r="DF39" s="16"/>
      <c r="DG39" s="16"/>
      <c r="DH39" s="16"/>
      <c r="DI39" s="16"/>
      <c r="DJ39" s="16"/>
      <c r="DK39" s="16"/>
      <c r="DL39" s="16"/>
      <c r="DM39" s="16"/>
      <c r="DN39" s="16"/>
      <c r="DO39" s="16"/>
      <c r="DP39" s="16"/>
      <c r="DQ39" s="16"/>
      <c r="DR39" s="16"/>
      <c r="DS39" s="16"/>
      <c r="DT39" s="16"/>
      <c r="DU39" s="16"/>
      <c r="DV39" s="16"/>
      <c r="DW39" s="16"/>
    </row>
    <row r="40" spans="1:127" s="55" customFormat="1" ht="18.75" customHeight="1">
      <c r="A40" s="932" t="s">
        <v>402</v>
      </c>
      <c r="B40" s="813"/>
      <c r="C40" s="64" t="s">
        <v>35</v>
      </c>
      <c r="D40" s="62"/>
      <c r="E40" s="61">
        <v>0</v>
      </c>
      <c r="F40" s="61"/>
      <c r="G40" s="61"/>
      <c r="H40" s="63"/>
      <c r="I40" s="62"/>
      <c r="J40" s="63"/>
      <c r="K40" s="62"/>
      <c r="L40" s="61"/>
      <c r="M40" s="61"/>
      <c r="N40" s="61"/>
      <c r="O40" s="61">
        <v>0</v>
      </c>
      <c r="P40" s="61">
        <v>0</v>
      </c>
      <c r="Q40" s="61">
        <v>0</v>
      </c>
      <c r="R40" s="61"/>
      <c r="S40" s="63"/>
      <c r="T40" s="62"/>
      <c r="U40" s="61">
        <v>1.5</v>
      </c>
      <c r="V40" s="61"/>
      <c r="W40" s="63"/>
      <c r="X40" s="62"/>
      <c r="Y40" s="61"/>
      <c r="Z40" s="60"/>
      <c r="AA40" s="814">
        <f>SUM(D41:H41)</f>
        <v>0</v>
      </c>
      <c r="AB40" s="814">
        <f>SUM(I41:W41)</f>
        <v>2.7E-2</v>
      </c>
      <c r="AC40" s="814">
        <f>SUM(AA40+AB40)</f>
        <v>2.7E-2</v>
      </c>
      <c r="AD40" s="816">
        <v>420</v>
      </c>
      <c r="AE40" s="817">
        <f>SUM(AA40*AD40)</f>
        <v>0</v>
      </c>
      <c r="AF40" s="817">
        <f>SUM(AB40*AD40)</f>
        <v>11.34</v>
      </c>
      <c r="AG40" s="817">
        <f>SUM(AE40:AF41)</f>
        <v>11.34</v>
      </c>
      <c r="AH40" s="932" t="s">
        <v>402</v>
      </c>
      <c r="AI40" s="813"/>
      <c r="AJ40" s="64" t="s">
        <v>35</v>
      </c>
      <c r="AK40" s="62"/>
      <c r="AL40" s="61">
        <v>0</v>
      </c>
      <c r="AM40" s="61"/>
      <c r="AN40" s="61"/>
      <c r="AO40" s="63"/>
      <c r="AP40" s="62"/>
      <c r="AQ40" s="63"/>
      <c r="AR40" s="62"/>
      <c r="AS40" s="61"/>
      <c r="AT40" s="61"/>
      <c r="AU40" s="61"/>
      <c r="AV40" s="61">
        <v>0</v>
      </c>
      <c r="AW40" s="61">
        <v>0</v>
      </c>
      <c r="AX40" s="61">
        <v>0</v>
      </c>
      <c r="AY40" s="61"/>
      <c r="AZ40" s="63"/>
      <c r="BA40" s="62"/>
      <c r="BB40" s="61">
        <v>1.8</v>
      </c>
      <c r="BC40" s="61"/>
      <c r="BD40" s="63"/>
      <c r="BE40" s="62"/>
      <c r="BF40" s="61"/>
      <c r="BG40" s="60"/>
      <c r="BH40" s="814">
        <f>SUM(AK41:AO41)</f>
        <v>0</v>
      </c>
      <c r="BI40" s="814">
        <f>SUM(AP41:BD41)</f>
        <v>7.9000000000000001E-2</v>
      </c>
      <c r="BJ40" s="814">
        <f>SUM(BH40+BI40)</f>
        <v>7.9000000000000001E-2</v>
      </c>
      <c r="BK40" s="815">
        <f t="shared" ref="BK40" si="42">AD40</f>
        <v>420</v>
      </c>
      <c r="BL40" s="817">
        <f>SUM(BH40*BK40)</f>
        <v>0</v>
      </c>
      <c r="BM40" s="817">
        <f>SUM(BI40*BK40)</f>
        <v>33.18</v>
      </c>
      <c r="BN40" s="817">
        <f>SUM(BL40:BM41)</f>
        <v>33.18</v>
      </c>
      <c r="BO40" s="925"/>
      <c r="BP40" s="926"/>
      <c r="BQ40" s="927"/>
      <c r="BR40" s="871"/>
      <c r="BS40" s="871"/>
      <c r="BT40" s="871"/>
      <c r="BU40" s="871"/>
      <c r="BV40" s="871"/>
      <c r="BW40" s="871"/>
      <c r="BX40" s="871"/>
      <c r="BY40" s="871"/>
      <c r="BZ40" s="871"/>
      <c r="CA40" s="871"/>
      <c r="CB40" s="871"/>
      <c r="CC40" s="871"/>
      <c r="CD40" s="871"/>
      <c r="CE40" s="871"/>
      <c r="CF40" s="871"/>
      <c r="CG40" s="916"/>
    </row>
    <row r="41" spans="1:127" ht="18.75" customHeight="1" thickBot="1">
      <c r="A41" s="932"/>
      <c r="B41" s="813"/>
      <c r="C41" s="20" t="s">
        <v>34</v>
      </c>
      <c r="D41" s="76">
        <f t="shared" ref="D41:Z41" si="43">(D$19*D40)/1000</f>
        <v>0</v>
      </c>
      <c r="E41" s="76">
        <f t="shared" si="43"/>
        <v>0</v>
      </c>
      <c r="F41" s="76">
        <f t="shared" si="43"/>
        <v>0</v>
      </c>
      <c r="G41" s="76">
        <f t="shared" si="43"/>
        <v>0</v>
      </c>
      <c r="H41" s="76">
        <f t="shared" si="43"/>
        <v>0</v>
      </c>
      <c r="I41" s="76">
        <f t="shared" si="43"/>
        <v>0</v>
      </c>
      <c r="J41" s="76">
        <f t="shared" si="43"/>
        <v>0</v>
      </c>
      <c r="K41" s="76">
        <f t="shared" si="43"/>
        <v>0</v>
      </c>
      <c r="L41" s="76">
        <f t="shared" si="43"/>
        <v>0</v>
      </c>
      <c r="M41" s="76">
        <f t="shared" si="43"/>
        <v>0</v>
      </c>
      <c r="N41" s="76">
        <f t="shared" si="43"/>
        <v>0</v>
      </c>
      <c r="O41" s="76">
        <f t="shared" si="43"/>
        <v>0</v>
      </c>
      <c r="P41" s="76">
        <f t="shared" si="43"/>
        <v>0</v>
      </c>
      <c r="Q41" s="76">
        <f t="shared" si="43"/>
        <v>0</v>
      </c>
      <c r="R41" s="76">
        <f t="shared" si="43"/>
        <v>0</v>
      </c>
      <c r="S41" s="76">
        <f t="shared" si="43"/>
        <v>0</v>
      </c>
      <c r="T41" s="76">
        <f t="shared" si="43"/>
        <v>0</v>
      </c>
      <c r="U41" s="76">
        <f t="shared" si="43"/>
        <v>2.7E-2</v>
      </c>
      <c r="V41" s="76">
        <f t="shared" si="43"/>
        <v>0</v>
      </c>
      <c r="W41" s="76">
        <f t="shared" si="43"/>
        <v>0</v>
      </c>
      <c r="X41" s="76">
        <f t="shared" si="43"/>
        <v>0</v>
      </c>
      <c r="Y41" s="76">
        <f t="shared" si="43"/>
        <v>0</v>
      </c>
      <c r="Z41" s="76">
        <f t="shared" si="43"/>
        <v>0</v>
      </c>
      <c r="AA41" s="814"/>
      <c r="AB41" s="814"/>
      <c r="AC41" s="814"/>
      <c r="AD41" s="816"/>
      <c r="AE41" s="818"/>
      <c r="AF41" s="818"/>
      <c r="AG41" s="818"/>
      <c r="AH41" s="932"/>
      <c r="AI41" s="813"/>
      <c r="AJ41" s="20" t="s">
        <v>34</v>
      </c>
      <c r="AK41" s="76">
        <f t="shared" ref="AK41:BG41" si="44">(AK$19*AK40)/1000</f>
        <v>0</v>
      </c>
      <c r="AL41" s="76">
        <f t="shared" si="44"/>
        <v>0</v>
      </c>
      <c r="AM41" s="76">
        <f t="shared" si="44"/>
        <v>0</v>
      </c>
      <c r="AN41" s="76">
        <f t="shared" si="44"/>
        <v>0</v>
      </c>
      <c r="AO41" s="76">
        <f t="shared" si="44"/>
        <v>0</v>
      </c>
      <c r="AP41" s="76">
        <f t="shared" si="44"/>
        <v>0</v>
      </c>
      <c r="AQ41" s="76">
        <f t="shared" si="44"/>
        <v>0</v>
      </c>
      <c r="AR41" s="76">
        <f t="shared" si="44"/>
        <v>0</v>
      </c>
      <c r="AS41" s="76">
        <f t="shared" si="44"/>
        <v>0</v>
      </c>
      <c r="AT41" s="76">
        <f t="shared" si="44"/>
        <v>0</v>
      </c>
      <c r="AU41" s="76">
        <f t="shared" si="44"/>
        <v>0</v>
      </c>
      <c r="AV41" s="76">
        <f t="shared" si="44"/>
        <v>0</v>
      </c>
      <c r="AW41" s="76">
        <f t="shared" si="44"/>
        <v>0</v>
      </c>
      <c r="AX41" s="76">
        <f t="shared" si="44"/>
        <v>0</v>
      </c>
      <c r="AY41" s="76">
        <f t="shared" si="44"/>
        <v>0</v>
      </c>
      <c r="AZ41" s="76">
        <f t="shared" si="44"/>
        <v>0</v>
      </c>
      <c r="BA41" s="76">
        <f t="shared" si="44"/>
        <v>0</v>
      </c>
      <c r="BB41" s="76">
        <f t="shared" si="44"/>
        <v>7.9000000000000001E-2</v>
      </c>
      <c r="BC41" s="76">
        <f t="shared" si="44"/>
        <v>0</v>
      </c>
      <c r="BD41" s="76">
        <f t="shared" si="44"/>
        <v>0</v>
      </c>
      <c r="BE41" s="76">
        <f t="shared" si="44"/>
        <v>0</v>
      </c>
      <c r="BF41" s="76">
        <f t="shared" si="44"/>
        <v>0</v>
      </c>
      <c r="BG41" s="76">
        <f t="shared" si="44"/>
        <v>0</v>
      </c>
      <c r="BH41" s="814"/>
      <c r="BI41" s="814"/>
      <c r="BJ41" s="814"/>
      <c r="BK41" s="816"/>
      <c r="BL41" s="818"/>
      <c r="BM41" s="818"/>
      <c r="BN41" s="818"/>
      <c r="BO41" s="922" t="str">
        <f t="shared" ref="BO41" si="45">A48</f>
        <v>яйцо</v>
      </c>
      <c r="BP41" s="923"/>
      <c r="BQ41" s="924"/>
      <c r="BR41" s="914">
        <f>D49+AK49</f>
        <v>0</v>
      </c>
      <c r="BS41" s="871"/>
      <c r="BT41" s="871"/>
      <c r="BU41" s="871"/>
      <c r="BV41" s="871"/>
      <c r="BW41" s="871"/>
      <c r="BX41" s="871"/>
      <c r="BY41" s="871"/>
      <c r="BZ41" s="871"/>
      <c r="CA41" s="871"/>
      <c r="CB41" s="871"/>
      <c r="CC41" s="871"/>
      <c r="CD41" s="871"/>
      <c r="CE41" s="940">
        <f>T49+BA49</f>
        <v>7</v>
      </c>
      <c r="CF41" s="871"/>
      <c r="CG41" s="915">
        <v>7</v>
      </c>
    </row>
    <row r="42" spans="1:127" s="55" customFormat="1" ht="18.75" customHeight="1">
      <c r="A42" s="932" t="s">
        <v>364</v>
      </c>
      <c r="B42" s="813"/>
      <c r="C42" s="64" t="s">
        <v>35</v>
      </c>
      <c r="D42" s="62">
        <v>40</v>
      </c>
      <c r="E42" s="61">
        <v>0</v>
      </c>
      <c r="F42" s="61"/>
      <c r="G42" s="61"/>
      <c r="H42" s="63"/>
      <c r="I42" s="62"/>
      <c r="J42" s="63"/>
      <c r="K42" s="62"/>
      <c r="L42" s="61"/>
      <c r="M42" s="61"/>
      <c r="N42" s="61"/>
      <c r="O42" s="61">
        <v>0</v>
      </c>
      <c r="P42" s="61">
        <v>0</v>
      </c>
      <c r="Q42" s="61">
        <v>0</v>
      </c>
      <c r="R42" s="61"/>
      <c r="S42" s="63"/>
      <c r="T42" s="62"/>
      <c r="U42" s="61"/>
      <c r="V42" s="61"/>
      <c r="W42" s="63"/>
      <c r="X42" s="62"/>
      <c r="Y42" s="61"/>
      <c r="Z42" s="60"/>
      <c r="AA42" s="814">
        <f>SUM(D43:H43)</f>
        <v>0.72</v>
      </c>
      <c r="AB42" s="814">
        <f>SUM(I43:W43)</f>
        <v>0</v>
      </c>
      <c r="AC42" s="814">
        <f>SUM(AA42+AB42)</f>
        <v>0.72</v>
      </c>
      <c r="AD42" s="816">
        <v>40</v>
      </c>
      <c r="AE42" s="817">
        <f>SUM(AA42*AD42)</f>
        <v>28.8</v>
      </c>
      <c r="AF42" s="817">
        <f>SUM(AB42*AD42)</f>
        <v>0</v>
      </c>
      <c r="AG42" s="817">
        <f>SUM(AE42:AF43)</f>
        <v>28.8</v>
      </c>
      <c r="AH42" s="932" t="s">
        <v>364</v>
      </c>
      <c r="AI42" s="813"/>
      <c r="AJ42" s="64" t="s">
        <v>35</v>
      </c>
      <c r="AK42" s="62">
        <v>40.450000000000003</v>
      </c>
      <c r="AL42" s="61">
        <v>0</v>
      </c>
      <c r="AM42" s="61"/>
      <c r="AN42" s="61"/>
      <c r="AO42" s="63"/>
      <c r="AP42" s="62"/>
      <c r="AQ42" s="63"/>
      <c r="AR42" s="62"/>
      <c r="AS42" s="61"/>
      <c r="AT42" s="61"/>
      <c r="AU42" s="61"/>
      <c r="AV42" s="61">
        <v>0</v>
      </c>
      <c r="AW42" s="61">
        <v>0</v>
      </c>
      <c r="AX42" s="61">
        <v>0</v>
      </c>
      <c r="AY42" s="61"/>
      <c r="AZ42" s="63"/>
      <c r="BA42" s="62"/>
      <c r="BB42" s="61"/>
      <c r="BC42" s="61"/>
      <c r="BD42" s="63"/>
      <c r="BE42" s="62"/>
      <c r="BF42" s="61"/>
      <c r="BG42" s="60"/>
      <c r="BH42" s="814">
        <f>SUM(AK43:AO43)</f>
        <v>1.78</v>
      </c>
      <c r="BI42" s="814">
        <f>SUM(AP43:BD43)</f>
        <v>0</v>
      </c>
      <c r="BJ42" s="814">
        <f>SUM(BH42+BI42)</f>
        <v>1.78</v>
      </c>
      <c r="BK42" s="815">
        <f t="shared" ref="BK42" si="46">AD42</f>
        <v>40</v>
      </c>
      <c r="BL42" s="817">
        <f>SUM(BH42*BK42)</f>
        <v>71.2</v>
      </c>
      <c r="BM42" s="817">
        <f>SUM(BI42*BK42)</f>
        <v>0</v>
      </c>
      <c r="BN42" s="817">
        <f>SUM(BL42:BM43)</f>
        <v>71.2</v>
      </c>
      <c r="BO42" s="925"/>
      <c r="BP42" s="926"/>
      <c r="BQ42" s="927"/>
      <c r="BR42" s="871"/>
      <c r="BS42" s="871"/>
      <c r="BT42" s="871"/>
      <c r="BU42" s="871"/>
      <c r="BV42" s="871"/>
      <c r="BW42" s="871"/>
      <c r="BX42" s="871"/>
      <c r="BY42" s="871"/>
      <c r="BZ42" s="871"/>
      <c r="CA42" s="871"/>
      <c r="CB42" s="871"/>
      <c r="CC42" s="871"/>
      <c r="CD42" s="871"/>
      <c r="CE42" s="871"/>
      <c r="CF42" s="871"/>
      <c r="CG42" s="916"/>
    </row>
    <row r="43" spans="1:127" ht="18.75" customHeight="1" thickBot="1">
      <c r="A43" s="932"/>
      <c r="B43" s="813"/>
      <c r="C43" s="20" t="s">
        <v>34</v>
      </c>
      <c r="D43" s="76">
        <f t="shared" ref="D43:Z43" si="47">(D$19*D42)/1000</f>
        <v>0.72</v>
      </c>
      <c r="E43" s="76">
        <f t="shared" si="47"/>
        <v>0</v>
      </c>
      <c r="F43" s="76">
        <f t="shared" si="47"/>
        <v>0</v>
      </c>
      <c r="G43" s="76">
        <f t="shared" si="47"/>
        <v>0</v>
      </c>
      <c r="H43" s="76">
        <f t="shared" si="47"/>
        <v>0</v>
      </c>
      <c r="I43" s="76">
        <f t="shared" si="47"/>
        <v>0</v>
      </c>
      <c r="J43" s="76">
        <f t="shared" si="47"/>
        <v>0</v>
      </c>
      <c r="K43" s="76">
        <f t="shared" si="47"/>
        <v>0</v>
      </c>
      <c r="L43" s="76">
        <f t="shared" si="47"/>
        <v>0</v>
      </c>
      <c r="M43" s="76">
        <f t="shared" si="47"/>
        <v>0</v>
      </c>
      <c r="N43" s="76">
        <f t="shared" si="47"/>
        <v>0</v>
      </c>
      <c r="O43" s="76">
        <f t="shared" si="47"/>
        <v>0</v>
      </c>
      <c r="P43" s="76">
        <f t="shared" si="47"/>
        <v>0</v>
      </c>
      <c r="Q43" s="76">
        <f t="shared" si="47"/>
        <v>0</v>
      </c>
      <c r="R43" s="76">
        <f t="shared" si="47"/>
        <v>0</v>
      </c>
      <c r="S43" s="76">
        <f t="shared" si="47"/>
        <v>0</v>
      </c>
      <c r="T43" s="76">
        <f t="shared" si="47"/>
        <v>0</v>
      </c>
      <c r="U43" s="76">
        <f t="shared" si="47"/>
        <v>0</v>
      </c>
      <c r="V43" s="76">
        <f t="shared" si="47"/>
        <v>0</v>
      </c>
      <c r="W43" s="76">
        <f t="shared" si="47"/>
        <v>0</v>
      </c>
      <c r="X43" s="76">
        <f t="shared" si="47"/>
        <v>0</v>
      </c>
      <c r="Y43" s="76">
        <f t="shared" si="47"/>
        <v>0</v>
      </c>
      <c r="Z43" s="76">
        <f t="shared" si="47"/>
        <v>0</v>
      </c>
      <c r="AA43" s="814"/>
      <c r="AB43" s="814"/>
      <c r="AC43" s="814"/>
      <c r="AD43" s="816"/>
      <c r="AE43" s="818"/>
      <c r="AF43" s="818"/>
      <c r="AG43" s="818"/>
      <c r="AH43" s="932"/>
      <c r="AI43" s="813"/>
      <c r="AJ43" s="20" t="s">
        <v>34</v>
      </c>
      <c r="AK43" s="76">
        <f t="shared" ref="AK43:BG43" si="48">(AK$19*AK42)/1000</f>
        <v>1.78</v>
      </c>
      <c r="AL43" s="76">
        <f t="shared" si="48"/>
        <v>0</v>
      </c>
      <c r="AM43" s="76">
        <f t="shared" si="48"/>
        <v>0</v>
      </c>
      <c r="AN43" s="76">
        <f t="shared" si="48"/>
        <v>0</v>
      </c>
      <c r="AO43" s="76">
        <f t="shared" si="48"/>
        <v>0</v>
      </c>
      <c r="AP43" s="76">
        <f t="shared" si="48"/>
        <v>0</v>
      </c>
      <c r="AQ43" s="76">
        <f t="shared" si="48"/>
        <v>0</v>
      </c>
      <c r="AR43" s="76">
        <f t="shared" si="48"/>
        <v>0</v>
      </c>
      <c r="AS43" s="76">
        <f t="shared" si="48"/>
        <v>0</v>
      </c>
      <c r="AT43" s="76">
        <f t="shared" si="48"/>
        <v>0</v>
      </c>
      <c r="AU43" s="76">
        <f t="shared" si="48"/>
        <v>0</v>
      </c>
      <c r="AV43" s="76">
        <f t="shared" si="48"/>
        <v>0</v>
      </c>
      <c r="AW43" s="76">
        <f t="shared" si="48"/>
        <v>0</v>
      </c>
      <c r="AX43" s="76">
        <f t="shared" si="48"/>
        <v>0</v>
      </c>
      <c r="AY43" s="76">
        <f t="shared" si="48"/>
        <v>0</v>
      </c>
      <c r="AZ43" s="76">
        <f t="shared" si="48"/>
        <v>0</v>
      </c>
      <c r="BA43" s="76">
        <f t="shared" si="48"/>
        <v>0</v>
      </c>
      <c r="BB43" s="76">
        <f t="shared" si="48"/>
        <v>0</v>
      </c>
      <c r="BC43" s="76">
        <f t="shared" si="48"/>
        <v>0</v>
      </c>
      <c r="BD43" s="76">
        <f t="shared" si="48"/>
        <v>0</v>
      </c>
      <c r="BE43" s="76">
        <f t="shared" si="48"/>
        <v>0</v>
      </c>
      <c r="BF43" s="76">
        <f t="shared" si="48"/>
        <v>0</v>
      </c>
      <c r="BG43" s="76">
        <f t="shared" si="48"/>
        <v>0</v>
      </c>
      <c r="BH43" s="814"/>
      <c r="BI43" s="814"/>
      <c r="BJ43" s="814"/>
      <c r="BK43" s="816"/>
      <c r="BL43" s="818"/>
      <c r="BM43" s="818"/>
      <c r="BN43" s="818"/>
      <c r="BO43" s="922" t="str">
        <f t="shared" ref="BO43" si="49">A50</f>
        <v>картофель</v>
      </c>
      <c r="BP43" s="923"/>
      <c r="BQ43" s="924"/>
      <c r="BR43" s="941"/>
      <c r="BS43" s="941"/>
      <c r="BT43" s="941"/>
      <c r="BU43" s="941"/>
      <c r="BV43" s="941"/>
      <c r="BW43" s="917">
        <f>K51+AR51</f>
        <v>2.3290000000000002</v>
      </c>
      <c r="BX43" s="941"/>
      <c r="BY43" s="917">
        <f>M51+AT51</f>
        <v>7.7709999999999999</v>
      </c>
      <c r="BZ43" s="941"/>
      <c r="CA43" s="941"/>
      <c r="CB43" s="941"/>
      <c r="CC43" s="941"/>
      <c r="CD43" s="941"/>
      <c r="CE43" s="941"/>
      <c r="CF43" s="941"/>
      <c r="CG43" s="941">
        <v>10.1</v>
      </c>
    </row>
    <row r="44" spans="1:127" s="55" customFormat="1" ht="18.75" customHeight="1">
      <c r="A44" s="932" t="s">
        <v>39</v>
      </c>
      <c r="B44" s="813"/>
      <c r="C44" s="64" t="s">
        <v>35</v>
      </c>
      <c r="D44" s="62"/>
      <c r="E44" s="61">
        <v>0</v>
      </c>
      <c r="F44" s="61"/>
      <c r="G44" s="61"/>
      <c r="H44" s="63"/>
      <c r="I44" s="62"/>
      <c r="J44" s="63"/>
      <c r="K44" s="62"/>
      <c r="L44" s="61">
        <v>6</v>
      </c>
      <c r="M44" s="61"/>
      <c r="N44" s="61"/>
      <c r="O44" s="61">
        <v>0</v>
      </c>
      <c r="P44" s="61">
        <v>0</v>
      </c>
      <c r="Q44" s="61">
        <v>0</v>
      </c>
      <c r="R44" s="61"/>
      <c r="S44" s="63"/>
      <c r="T44" s="62">
        <v>27</v>
      </c>
      <c r="U44" s="61"/>
      <c r="V44" s="61"/>
      <c r="W44" s="63"/>
      <c r="X44" s="62"/>
      <c r="Y44" s="61"/>
      <c r="Z44" s="60"/>
      <c r="AA44" s="814">
        <f>SUM(D45:H45)</f>
        <v>0</v>
      </c>
      <c r="AB44" s="814">
        <f>SUM(I45:W45)</f>
        <v>0.59399999999999997</v>
      </c>
      <c r="AC44" s="814">
        <f>SUM(AA44+AB44)</f>
        <v>0.59399999999999997</v>
      </c>
      <c r="AD44" s="816">
        <v>35</v>
      </c>
      <c r="AE44" s="817">
        <f>SUM(AA44*AD44)</f>
        <v>0</v>
      </c>
      <c r="AF44" s="817">
        <f>SUM(AB44*AD44)</f>
        <v>20.79</v>
      </c>
      <c r="AG44" s="817">
        <f>SUM(AE44:AF45)</f>
        <v>20.79</v>
      </c>
      <c r="AH44" s="932" t="s">
        <v>39</v>
      </c>
      <c r="AI44" s="813"/>
      <c r="AJ44" s="64" t="s">
        <v>35</v>
      </c>
      <c r="AK44" s="62"/>
      <c r="AL44" s="61">
        <v>0</v>
      </c>
      <c r="AM44" s="61"/>
      <c r="AN44" s="61"/>
      <c r="AO44" s="63"/>
      <c r="AP44" s="62"/>
      <c r="AQ44" s="63"/>
      <c r="AR44" s="62"/>
      <c r="AS44" s="61">
        <v>6</v>
      </c>
      <c r="AT44" s="61"/>
      <c r="AU44" s="61"/>
      <c r="AV44" s="61">
        <v>0</v>
      </c>
      <c r="AW44" s="61">
        <v>0</v>
      </c>
      <c r="AX44" s="61">
        <v>0</v>
      </c>
      <c r="AY44" s="61"/>
      <c r="AZ44" s="63"/>
      <c r="BA44" s="62">
        <v>28.22</v>
      </c>
      <c r="BB44" s="61"/>
      <c r="BC44" s="61"/>
      <c r="BD44" s="63"/>
      <c r="BE44" s="62"/>
      <c r="BF44" s="61"/>
      <c r="BG44" s="60"/>
      <c r="BH44" s="814">
        <f>SUM(AK45:AO45)</f>
        <v>0</v>
      </c>
      <c r="BI44" s="814">
        <f>SUM(AP45:BD45)</f>
        <v>1.506</v>
      </c>
      <c r="BJ44" s="814">
        <f>SUM(BH44+BI44)</f>
        <v>1.506</v>
      </c>
      <c r="BK44" s="815">
        <f t="shared" ref="BK44" si="50">AD44</f>
        <v>35</v>
      </c>
      <c r="BL44" s="817">
        <f>SUM(BH44*BK44)</f>
        <v>0</v>
      </c>
      <c r="BM44" s="817">
        <f>SUM(BI44*BK44)</f>
        <v>52.71</v>
      </c>
      <c r="BN44" s="817">
        <f>SUM(BL44:BM45)</f>
        <v>52.71</v>
      </c>
      <c r="BO44" s="925"/>
      <c r="BP44" s="926"/>
      <c r="BQ44" s="927"/>
      <c r="BR44" s="918"/>
      <c r="BS44" s="918"/>
      <c r="BT44" s="918"/>
      <c r="BU44" s="918"/>
      <c r="BV44" s="918"/>
      <c r="BW44" s="918"/>
      <c r="BX44" s="918"/>
      <c r="BY44" s="918"/>
      <c r="BZ44" s="918"/>
      <c r="CA44" s="918"/>
      <c r="CB44" s="918"/>
      <c r="CC44" s="918"/>
      <c r="CD44" s="918"/>
      <c r="CE44" s="918"/>
      <c r="CF44" s="918"/>
      <c r="CG44" s="918"/>
    </row>
    <row r="45" spans="1:127" ht="18.75" customHeight="1" thickBot="1">
      <c r="A45" s="932"/>
      <c r="B45" s="813"/>
      <c r="C45" s="20" t="s">
        <v>34</v>
      </c>
      <c r="D45" s="76">
        <f t="shared" ref="D45:Z45" si="51">(D$19*D44)/1000</f>
        <v>0</v>
      </c>
      <c r="E45" s="76">
        <f t="shared" si="51"/>
        <v>0</v>
      </c>
      <c r="F45" s="76">
        <f t="shared" si="51"/>
        <v>0</v>
      </c>
      <c r="G45" s="76">
        <f t="shared" si="51"/>
        <v>0</v>
      </c>
      <c r="H45" s="76">
        <f t="shared" si="51"/>
        <v>0</v>
      </c>
      <c r="I45" s="76">
        <f t="shared" si="51"/>
        <v>0</v>
      </c>
      <c r="J45" s="76">
        <f t="shared" si="51"/>
        <v>0</v>
      </c>
      <c r="K45" s="76">
        <f t="shared" si="51"/>
        <v>0</v>
      </c>
      <c r="L45" s="76">
        <f t="shared" si="51"/>
        <v>0.108</v>
      </c>
      <c r="M45" s="76">
        <f t="shared" si="51"/>
        <v>0</v>
      </c>
      <c r="N45" s="76">
        <f t="shared" si="51"/>
        <v>0</v>
      </c>
      <c r="O45" s="76">
        <f t="shared" si="51"/>
        <v>0</v>
      </c>
      <c r="P45" s="76">
        <f t="shared" si="51"/>
        <v>0</v>
      </c>
      <c r="Q45" s="76">
        <f t="shared" si="51"/>
        <v>0</v>
      </c>
      <c r="R45" s="76">
        <f t="shared" si="51"/>
        <v>0</v>
      </c>
      <c r="S45" s="76">
        <f t="shared" si="51"/>
        <v>0</v>
      </c>
      <c r="T45" s="76">
        <f t="shared" si="51"/>
        <v>0.48599999999999999</v>
      </c>
      <c r="U45" s="76">
        <f t="shared" si="51"/>
        <v>0</v>
      </c>
      <c r="V45" s="76">
        <f t="shared" si="51"/>
        <v>0</v>
      </c>
      <c r="W45" s="76">
        <f t="shared" si="51"/>
        <v>0</v>
      </c>
      <c r="X45" s="76">
        <f t="shared" si="51"/>
        <v>0</v>
      </c>
      <c r="Y45" s="76">
        <f t="shared" si="51"/>
        <v>0</v>
      </c>
      <c r="Z45" s="76">
        <f t="shared" si="51"/>
        <v>0</v>
      </c>
      <c r="AA45" s="814"/>
      <c r="AB45" s="814"/>
      <c r="AC45" s="814"/>
      <c r="AD45" s="816"/>
      <c r="AE45" s="818"/>
      <c r="AF45" s="818"/>
      <c r="AG45" s="818"/>
      <c r="AH45" s="932"/>
      <c r="AI45" s="813"/>
      <c r="AJ45" s="20" t="s">
        <v>34</v>
      </c>
      <c r="AK45" s="76">
        <f t="shared" ref="AK45:BG45" si="52">(AK$19*AK44)/1000</f>
        <v>0</v>
      </c>
      <c r="AL45" s="76">
        <f t="shared" si="52"/>
        <v>0</v>
      </c>
      <c r="AM45" s="76">
        <f t="shared" si="52"/>
        <v>0</v>
      </c>
      <c r="AN45" s="76">
        <f t="shared" si="52"/>
        <v>0</v>
      </c>
      <c r="AO45" s="76">
        <f t="shared" si="52"/>
        <v>0</v>
      </c>
      <c r="AP45" s="76">
        <f t="shared" si="52"/>
        <v>0</v>
      </c>
      <c r="AQ45" s="76">
        <f t="shared" si="52"/>
        <v>0</v>
      </c>
      <c r="AR45" s="76">
        <f t="shared" si="52"/>
        <v>0</v>
      </c>
      <c r="AS45" s="76">
        <f t="shared" si="52"/>
        <v>0.26400000000000001</v>
      </c>
      <c r="AT45" s="76">
        <f t="shared" si="52"/>
        <v>0</v>
      </c>
      <c r="AU45" s="76">
        <f t="shared" si="52"/>
        <v>0</v>
      </c>
      <c r="AV45" s="76">
        <f t="shared" si="52"/>
        <v>0</v>
      </c>
      <c r="AW45" s="76">
        <f t="shared" si="52"/>
        <v>0</v>
      </c>
      <c r="AX45" s="76">
        <f t="shared" si="52"/>
        <v>0</v>
      </c>
      <c r="AY45" s="76">
        <f t="shared" si="52"/>
        <v>0</v>
      </c>
      <c r="AZ45" s="76">
        <f t="shared" si="52"/>
        <v>0</v>
      </c>
      <c r="BA45" s="76">
        <f t="shared" si="52"/>
        <v>1.242</v>
      </c>
      <c r="BB45" s="76">
        <f t="shared" si="52"/>
        <v>0</v>
      </c>
      <c r="BC45" s="76">
        <f t="shared" si="52"/>
        <v>0</v>
      </c>
      <c r="BD45" s="76">
        <f t="shared" si="52"/>
        <v>0</v>
      </c>
      <c r="BE45" s="76">
        <f t="shared" si="52"/>
        <v>0</v>
      </c>
      <c r="BF45" s="76">
        <f t="shared" si="52"/>
        <v>0</v>
      </c>
      <c r="BG45" s="76">
        <f t="shared" si="52"/>
        <v>0</v>
      </c>
      <c r="BH45" s="814"/>
      <c r="BI45" s="814"/>
      <c r="BJ45" s="814"/>
      <c r="BK45" s="816"/>
      <c r="BL45" s="818"/>
      <c r="BM45" s="818"/>
      <c r="BN45" s="818"/>
      <c r="BO45" s="922" t="str">
        <f t="shared" ref="BO45" si="53">A54</f>
        <v>лук</v>
      </c>
      <c r="BP45" s="923"/>
      <c r="BQ45" s="924"/>
      <c r="BR45" s="871"/>
      <c r="BS45" s="871"/>
      <c r="BT45" s="871"/>
      <c r="BU45" s="871"/>
      <c r="BV45" s="871"/>
      <c r="BW45" s="914">
        <f>K55+AR55</f>
        <v>0.65800000000000003</v>
      </c>
      <c r="BX45" s="871">
        <v>0.29199999999999998</v>
      </c>
      <c r="BY45" s="914">
        <f>M55+AT55</f>
        <v>0</v>
      </c>
      <c r="BZ45" s="871"/>
      <c r="CA45" s="871"/>
      <c r="CB45" s="871"/>
      <c r="CC45" s="914"/>
      <c r="CD45" s="871"/>
      <c r="CE45" s="871"/>
      <c r="CF45" s="871"/>
      <c r="CG45" s="915">
        <v>0.95</v>
      </c>
    </row>
    <row r="46" spans="1:127" s="55" customFormat="1" ht="18.75" customHeight="1">
      <c r="A46" s="936" t="s">
        <v>13</v>
      </c>
      <c r="B46" s="937"/>
      <c r="C46" s="74" t="s">
        <v>35</v>
      </c>
      <c r="D46" s="72"/>
      <c r="E46" s="465">
        <v>0</v>
      </c>
      <c r="F46" s="465"/>
      <c r="G46" s="465"/>
      <c r="H46" s="73"/>
      <c r="I46" s="72"/>
      <c r="J46" s="73"/>
      <c r="K46" s="72"/>
      <c r="L46" s="465"/>
      <c r="M46" s="465"/>
      <c r="N46" s="465">
        <v>11.2</v>
      </c>
      <c r="O46" s="465"/>
      <c r="P46" s="465">
        <v>0</v>
      </c>
      <c r="Q46" s="465">
        <v>0</v>
      </c>
      <c r="R46" s="465"/>
      <c r="S46" s="73"/>
      <c r="T46" s="72"/>
      <c r="U46" s="465"/>
      <c r="V46" s="465"/>
      <c r="W46" s="73"/>
      <c r="X46" s="72"/>
      <c r="Y46" s="465"/>
      <c r="Z46" s="70"/>
      <c r="AA46" s="814">
        <f>SUM(D47:H47)</f>
        <v>0</v>
      </c>
      <c r="AB46" s="814">
        <f>SUM(I47:W47)</f>
        <v>0.20200000000000001</v>
      </c>
      <c r="AC46" s="814">
        <f>SUM(AA46+AB46)</f>
        <v>0.20200000000000001</v>
      </c>
      <c r="AD46" s="938">
        <v>80</v>
      </c>
      <c r="AE46" s="817">
        <f>SUM(AA46*AD46)</f>
        <v>0</v>
      </c>
      <c r="AF46" s="817">
        <f>SUM(AB46*AD46)</f>
        <v>16.16</v>
      </c>
      <c r="AG46" s="817">
        <f>SUM(AE46:AF47)</f>
        <v>16.16</v>
      </c>
      <c r="AH46" s="936" t="s">
        <v>13</v>
      </c>
      <c r="AI46" s="937"/>
      <c r="AJ46" s="74" t="s">
        <v>35</v>
      </c>
      <c r="AK46" s="72"/>
      <c r="AL46" s="465">
        <v>0</v>
      </c>
      <c r="AM46" s="465"/>
      <c r="AN46" s="465"/>
      <c r="AO46" s="73"/>
      <c r="AP46" s="72"/>
      <c r="AQ46" s="73"/>
      <c r="AR46" s="72"/>
      <c r="AS46" s="465"/>
      <c r="AT46" s="465"/>
      <c r="AU46" s="465">
        <v>13.59</v>
      </c>
      <c r="AV46" s="465"/>
      <c r="AW46" s="465">
        <v>0</v>
      </c>
      <c r="AX46" s="465">
        <v>0</v>
      </c>
      <c r="AY46" s="465"/>
      <c r="AZ46" s="73"/>
      <c r="BA46" s="72"/>
      <c r="BB46" s="465"/>
      <c r="BC46" s="465"/>
      <c r="BD46" s="73"/>
      <c r="BE46" s="72"/>
      <c r="BF46" s="465"/>
      <c r="BG46" s="70"/>
      <c r="BH46" s="814">
        <f>SUM(AK47:AO47)</f>
        <v>0</v>
      </c>
      <c r="BI46" s="814">
        <f>SUM(AP47:BD47)</f>
        <v>0.59799999999999998</v>
      </c>
      <c r="BJ46" s="814">
        <f>SUM(BH46+BI46)</f>
        <v>0.59799999999999998</v>
      </c>
      <c r="BK46" s="815">
        <f t="shared" ref="BK46" si="54">AD46</f>
        <v>80</v>
      </c>
      <c r="BL46" s="817">
        <f>SUM(BH46*BK46)</f>
        <v>0</v>
      </c>
      <c r="BM46" s="817">
        <f>SUM(BI46*BK46)</f>
        <v>47.84</v>
      </c>
      <c r="BN46" s="817">
        <f>SUM(BL46:BM47)</f>
        <v>47.84</v>
      </c>
      <c r="BO46" s="925"/>
      <c r="BP46" s="926"/>
      <c r="BQ46" s="927"/>
      <c r="BR46" s="871"/>
      <c r="BS46" s="871"/>
      <c r="BT46" s="871"/>
      <c r="BU46" s="871"/>
      <c r="BV46" s="871"/>
      <c r="BW46" s="871"/>
      <c r="BX46" s="871"/>
      <c r="BY46" s="871"/>
      <c r="BZ46" s="871"/>
      <c r="CA46" s="871"/>
      <c r="CB46" s="871"/>
      <c r="CC46" s="871"/>
      <c r="CD46" s="871"/>
      <c r="CE46" s="871"/>
      <c r="CF46" s="871"/>
      <c r="CG46" s="916"/>
    </row>
    <row r="47" spans="1:127" ht="18.75" customHeight="1" thickBot="1">
      <c r="A47" s="932"/>
      <c r="B47" s="813"/>
      <c r="C47" s="20" t="s">
        <v>34</v>
      </c>
      <c r="D47" s="76">
        <f t="shared" ref="D47:Z47" si="55">(D$19*D46)/1000</f>
        <v>0</v>
      </c>
      <c r="E47" s="76">
        <f t="shared" si="55"/>
        <v>0</v>
      </c>
      <c r="F47" s="76">
        <f t="shared" si="55"/>
        <v>0</v>
      </c>
      <c r="G47" s="76">
        <f t="shared" si="55"/>
        <v>0</v>
      </c>
      <c r="H47" s="76">
        <f t="shared" si="55"/>
        <v>0</v>
      </c>
      <c r="I47" s="76">
        <f t="shared" si="55"/>
        <v>0</v>
      </c>
      <c r="J47" s="76">
        <f t="shared" si="55"/>
        <v>0</v>
      </c>
      <c r="K47" s="76">
        <f t="shared" si="55"/>
        <v>0</v>
      </c>
      <c r="L47" s="76">
        <f t="shared" si="55"/>
        <v>0</v>
      </c>
      <c r="M47" s="76">
        <f t="shared" si="55"/>
        <v>0</v>
      </c>
      <c r="N47" s="76">
        <f t="shared" si="55"/>
        <v>0.20200000000000001</v>
      </c>
      <c r="O47" s="76">
        <f t="shared" si="55"/>
        <v>0</v>
      </c>
      <c r="P47" s="76">
        <f t="shared" si="55"/>
        <v>0</v>
      </c>
      <c r="Q47" s="76">
        <f t="shared" si="55"/>
        <v>0</v>
      </c>
      <c r="R47" s="76">
        <f t="shared" si="55"/>
        <v>0</v>
      </c>
      <c r="S47" s="76">
        <f t="shared" si="55"/>
        <v>0</v>
      </c>
      <c r="T47" s="76">
        <f t="shared" si="55"/>
        <v>0</v>
      </c>
      <c r="U47" s="76">
        <f t="shared" si="55"/>
        <v>0</v>
      </c>
      <c r="V47" s="76">
        <f t="shared" si="55"/>
        <v>0</v>
      </c>
      <c r="W47" s="76">
        <f t="shared" si="55"/>
        <v>0</v>
      </c>
      <c r="X47" s="76">
        <f t="shared" si="55"/>
        <v>0</v>
      </c>
      <c r="Y47" s="76">
        <f t="shared" si="55"/>
        <v>0</v>
      </c>
      <c r="Z47" s="76">
        <f t="shared" si="55"/>
        <v>0</v>
      </c>
      <c r="AA47" s="814"/>
      <c r="AB47" s="814"/>
      <c r="AC47" s="814"/>
      <c r="AD47" s="816"/>
      <c r="AE47" s="818"/>
      <c r="AF47" s="818"/>
      <c r="AG47" s="818"/>
      <c r="AH47" s="932"/>
      <c r="AI47" s="813"/>
      <c r="AJ47" s="20" t="s">
        <v>34</v>
      </c>
      <c r="AK47" s="76">
        <f t="shared" ref="AK47:BG47" si="56">(AK$19*AK46)/1000</f>
        <v>0</v>
      </c>
      <c r="AL47" s="76">
        <f t="shared" si="56"/>
        <v>0</v>
      </c>
      <c r="AM47" s="76">
        <f t="shared" si="56"/>
        <v>0</v>
      </c>
      <c r="AN47" s="76">
        <f t="shared" si="56"/>
        <v>0</v>
      </c>
      <c r="AO47" s="76">
        <f t="shared" si="56"/>
        <v>0</v>
      </c>
      <c r="AP47" s="76">
        <f t="shared" si="56"/>
        <v>0</v>
      </c>
      <c r="AQ47" s="76">
        <f t="shared" si="56"/>
        <v>0</v>
      </c>
      <c r="AR47" s="76">
        <f t="shared" si="56"/>
        <v>0</v>
      </c>
      <c r="AS47" s="76">
        <f t="shared" si="56"/>
        <v>0</v>
      </c>
      <c r="AT47" s="76">
        <f t="shared" si="56"/>
        <v>0</v>
      </c>
      <c r="AU47" s="76">
        <f t="shared" si="56"/>
        <v>0.59799999999999998</v>
      </c>
      <c r="AV47" s="76">
        <f t="shared" si="56"/>
        <v>0</v>
      </c>
      <c r="AW47" s="76">
        <f t="shared" si="56"/>
        <v>0</v>
      </c>
      <c r="AX47" s="76">
        <f t="shared" si="56"/>
        <v>0</v>
      </c>
      <c r="AY47" s="76">
        <f t="shared" si="56"/>
        <v>0</v>
      </c>
      <c r="AZ47" s="76">
        <f t="shared" si="56"/>
        <v>0</v>
      </c>
      <c r="BA47" s="76">
        <f t="shared" si="56"/>
        <v>0</v>
      </c>
      <c r="BB47" s="76">
        <f t="shared" si="56"/>
        <v>0</v>
      </c>
      <c r="BC47" s="76">
        <f t="shared" si="56"/>
        <v>0</v>
      </c>
      <c r="BD47" s="76">
        <f t="shared" si="56"/>
        <v>0</v>
      </c>
      <c r="BE47" s="76">
        <f t="shared" si="56"/>
        <v>0</v>
      </c>
      <c r="BF47" s="76">
        <f t="shared" si="56"/>
        <v>0</v>
      </c>
      <c r="BG47" s="76">
        <f t="shared" si="56"/>
        <v>0</v>
      </c>
      <c r="BH47" s="814"/>
      <c r="BI47" s="814"/>
      <c r="BJ47" s="814"/>
      <c r="BK47" s="816"/>
      <c r="BL47" s="818"/>
      <c r="BM47" s="818"/>
      <c r="BN47" s="818"/>
      <c r="BO47" s="922" t="str">
        <f t="shared" ref="BO47" si="57">A56</f>
        <v>морковь</v>
      </c>
      <c r="BP47" s="923"/>
      <c r="BQ47" s="924"/>
      <c r="BR47" s="871"/>
      <c r="BS47" s="871"/>
      <c r="BT47" s="871"/>
      <c r="BU47" s="871"/>
      <c r="BV47" s="871"/>
      <c r="BW47" s="914">
        <f>K57+AR57</f>
        <v>0.7</v>
      </c>
      <c r="BX47" s="871"/>
      <c r="BY47" s="914">
        <f>M57+AT57</f>
        <v>0</v>
      </c>
      <c r="BZ47" s="914">
        <f>N57+AU57</f>
        <v>0</v>
      </c>
      <c r="CA47" s="871"/>
      <c r="CB47" s="871"/>
      <c r="CC47" s="871"/>
      <c r="CD47" s="871"/>
      <c r="CE47" s="871"/>
      <c r="CF47" s="871"/>
      <c r="CG47" s="871">
        <v>0.7</v>
      </c>
    </row>
    <row r="48" spans="1:127" s="55" customFormat="1" ht="18.75" customHeight="1">
      <c r="A48" s="932" t="s">
        <v>11</v>
      </c>
      <c r="B48" s="813"/>
      <c r="C48" s="64" t="s">
        <v>35</v>
      </c>
      <c r="D48" s="62"/>
      <c r="E48" s="61">
        <v>0</v>
      </c>
      <c r="F48" s="61"/>
      <c r="G48" s="61"/>
      <c r="H48" s="63"/>
      <c r="I48" s="62"/>
      <c r="J48" s="63"/>
      <c r="K48" s="62"/>
      <c r="L48" s="61"/>
      <c r="M48" s="61"/>
      <c r="N48" s="61"/>
      <c r="O48" s="61">
        <v>0</v>
      </c>
      <c r="P48" s="61">
        <v>0</v>
      </c>
      <c r="Q48" s="61">
        <v>0</v>
      </c>
      <c r="R48" s="61"/>
      <c r="S48" s="63"/>
      <c r="T48" s="62">
        <v>4.0999999999999996</v>
      </c>
      <c r="U48" s="61"/>
      <c r="V48" s="61"/>
      <c r="W48" s="63"/>
      <c r="X48" s="62"/>
      <c r="Y48" s="61"/>
      <c r="Z48" s="60"/>
      <c r="AA48" s="814">
        <f>SUM(D49:H49)</f>
        <v>0</v>
      </c>
      <c r="AB48" s="814">
        <f>SUM(I49:W49)</f>
        <v>2</v>
      </c>
      <c r="AC48" s="814">
        <f>SUM(AA48+AB48)</f>
        <v>2</v>
      </c>
      <c r="AD48" s="816">
        <v>7.5</v>
      </c>
      <c r="AE48" s="817">
        <f>SUM(AA48*AD48)</f>
        <v>0</v>
      </c>
      <c r="AF48" s="817">
        <f>SUM(AB48*AD48)</f>
        <v>15</v>
      </c>
      <c r="AG48" s="817">
        <f>SUM(AE48:AF49)</f>
        <v>15</v>
      </c>
      <c r="AH48" s="932" t="s">
        <v>11</v>
      </c>
      <c r="AI48" s="813"/>
      <c r="AJ48" s="64" t="s">
        <v>35</v>
      </c>
      <c r="AK48" s="62"/>
      <c r="AL48" s="61">
        <v>0</v>
      </c>
      <c r="AM48" s="61"/>
      <c r="AN48" s="61"/>
      <c r="AO48" s="63"/>
      <c r="AP48" s="62"/>
      <c r="AQ48" s="63"/>
      <c r="AR48" s="62"/>
      <c r="AS48" s="61"/>
      <c r="AT48" s="61"/>
      <c r="AU48" s="61"/>
      <c r="AV48" s="61">
        <v>0</v>
      </c>
      <c r="AW48" s="61">
        <v>0</v>
      </c>
      <c r="AX48" s="61">
        <v>0</v>
      </c>
      <c r="AY48" s="61"/>
      <c r="AZ48" s="63"/>
      <c r="BA48" s="62">
        <v>4.0999999999999996</v>
      </c>
      <c r="BB48" s="61"/>
      <c r="BC48" s="61"/>
      <c r="BD48" s="63"/>
      <c r="BE48" s="62"/>
      <c r="BF48" s="61"/>
      <c r="BG48" s="60"/>
      <c r="BH48" s="814">
        <f>SUM(AK49:AO49)</f>
        <v>0</v>
      </c>
      <c r="BI48" s="814">
        <f>SUM(AP49:BD49)</f>
        <v>5</v>
      </c>
      <c r="BJ48" s="814">
        <f>SUM(BH48+BI48)</f>
        <v>5</v>
      </c>
      <c r="BK48" s="815">
        <f t="shared" ref="BK48" si="58">AD48</f>
        <v>7.5</v>
      </c>
      <c r="BL48" s="817">
        <f>SUM(BH48*BK48)</f>
        <v>0</v>
      </c>
      <c r="BM48" s="817">
        <f>SUM(BI48*BK48)</f>
        <v>37.5</v>
      </c>
      <c r="BN48" s="817">
        <f>SUM(BL48:BM49)</f>
        <v>37.5</v>
      </c>
      <c r="BO48" s="925"/>
      <c r="BP48" s="926"/>
      <c r="BQ48" s="927"/>
      <c r="BR48" s="871"/>
      <c r="BS48" s="871"/>
      <c r="BT48" s="871"/>
      <c r="BU48" s="871"/>
      <c r="BV48" s="871"/>
      <c r="BW48" s="871"/>
      <c r="BX48" s="871"/>
      <c r="BY48" s="871"/>
      <c r="BZ48" s="871"/>
      <c r="CA48" s="871"/>
      <c r="CB48" s="871"/>
      <c r="CC48" s="871"/>
      <c r="CD48" s="871"/>
      <c r="CE48" s="871"/>
      <c r="CF48" s="871"/>
      <c r="CG48" s="871"/>
    </row>
    <row r="49" spans="1:85" ht="18.75" customHeight="1" thickBot="1">
      <c r="A49" s="942"/>
      <c r="B49" s="943"/>
      <c r="C49" s="467" t="s">
        <v>34</v>
      </c>
      <c r="D49" s="66">
        <f t="shared" ref="D49:Z49" si="59">(D$19*D48)/40</f>
        <v>0</v>
      </c>
      <c r="E49" s="66">
        <f t="shared" si="59"/>
        <v>0</v>
      </c>
      <c r="F49" s="66">
        <f t="shared" si="59"/>
        <v>0</v>
      </c>
      <c r="G49" s="66">
        <f t="shared" si="59"/>
        <v>0</v>
      </c>
      <c r="H49" s="66">
        <f t="shared" si="59"/>
        <v>0</v>
      </c>
      <c r="I49" s="66">
        <f t="shared" si="59"/>
        <v>0</v>
      </c>
      <c r="J49" s="66">
        <f t="shared" si="59"/>
        <v>0</v>
      </c>
      <c r="K49" s="66">
        <f t="shared" si="59"/>
        <v>0</v>
      </c>
      <c r="L49" s="66">
        <f t="shared" si="59"/>
        <v>0</v>
      </c>
      <c r="M49" s="66">
        <f t="shared" si="59"/>
        <v>0</v>
      </c>
      <c r="N49" s="66">
        <f t="shared" si="59"/>
        <v>0</v>
      </c>
      <c r="O49" s="66">
        <f t="shared" si="59"/>
        <v>0</v>
      </c>
      <c r="P49" s="66">
        <f t="shared" si="59"/>
        <v>0</v>
      </c>
      <c r="Q49" s="66">
        <f t="shared" si="59"/>
        <v>0</v>
      </c>
      <c r="R49" s="66">
        <f t="shared" si="59"/>
        <v>0</v>
      </c>
      <c r="S49" s="66">
        <f t="shared" si="59"/>
        <v>0</v>
      </c>
      <c r="T49" s="66">
        <f>(T48*T19)/40</f>
        <v>2</v>
      </c>
      <c r="U49" s="66">
        <f t="shared" si="59"/>
        <v>0</v>
      </c>
      <c r="V49" s="66">
        <f t="shared" si="59"/>
        <v>0</v>
      </c>
      <c r="W49" s="66">
        <f t="shared" si="59"/>
        <v>0</v>
      </c>
      <c r="X49" s="66">
        <f t="shared" si="59"/>
        <v>0</v>
      </c>
      <c r="Y49" s="66">
        <f t="shared" si="59"/>
        <v>0</v>
      </c>
      <c r="Z49" s="66">
        <f t="shared" si="59"/>
        <v>0</v>
      </c>
      <c r="AA49" s="814"/>
      <c r="AB49" s="814"/>
      <c r="AC49" s="814"/>
      <c r="AD49" s="945"/>
      <c r="AE49" s="818"/>
      <c r="AF49" s="818"/>
      <c r="AG49" s="818"/>
      <c r="AH49" s="942"/>
      <c r="AI49" s="943"/>
      <c r="AJ49" s="467" t="s">
        <v>34</v>
      </c>
      <c r="AK49" s="66">
        <f t="shared" ref="AK49:BG49" si="60">(AK$19*AK48)/40</f>
        <v>0</v>
      </c>
      <c r="AL49" s="66">
        <f t="shared" si="60"/>
        <v>0</v>
      </c>
      <c r="AM49" s="66">
        <f t="shared" si="60"/>
        <v>0</v>
      </c>
      <c r="AN49" s="66">
        <f t="shared" si="60"/>
        <v>0</v>
      </c>
      <c r="AO49" s="66">
        <f t="shared" si="60"/>
        <v>0</v>
      </c>
      <c r="AP49" s="66">
        <f t="shared" si="60"/>
        <v>0</v>
      </c>
      <c r="AQ49" s="66">
        <f t="shared" si="60"/>
        <v>0</v>
      </c>
      <c r="AR49" s="66">
        <f t="shared" si="60"/>
        <v>0</v>
      </c>
      <c r="AS49" s="66">
        <f t="shared" si="60"/>
        <v>0</v>
      </c>
      <c r="AT49" s="66">
        <f t="shared" si="60"/>
        <v>0</v>
      </c>
      <c r="AU49" s="66">
        <f t="shared" si="60"/>
        <v>0</v>
      </c>
      <c r="AV49" s="66">
        <f t="shared" si="60"/>
        <v>0</v>
      </c>
      <c r="AW49" s="66">
        <f t="shared" si="60"/>
        <v>0</v>
      </c>
      <c r="AX49" s="66">
        <f t="shared" si="60"/>
        <v>0</v>
      </c>
      <c r="AY49" s="66">
        <f t="shared" si="60"/>
        <v>0</v>
      </c>
      <c r="AZ49" s="66">
        <f t="shared" si="60"/>
        <v>0</v>
      </c>
      <c r="BA49" s="66">
        <f>(BA48*BA19)/40</f>
        <v>5</v>
      </c>
      <c r="BB49" s="66">
        <f t="shared" si="60"/>
        <v>0</v>
      </c>
      <c r="BC49" s="66">
        <f t="shared" si="60"/>
        <v>0</v>
      </c>
      <c r="BD49" s="66">
        <f t="shared" si="60"/>
        <v>0</v>
      </c>
      <c r="BE49" s="66">
        <f t="shared" si="60"/>
        <v>0</v>
      </c>
      <c r="BF49" s="66">
        <f t="shared" si="60"/>
        <v>0</v>
      </c>
      <c r="BG49" s="66">
        <f t="shared" si="60"/>
        <v>0</v>
      </c>
      <c r="BH49" s="814"/>
      <c r="BI49" s="814"/>
      <c r="BJ49" s="814"/>
      <c r="BK49" s="816"/>
      <c r="BL49" s="818"/>
      <c r="BM49" s="818"/>
      <c r="BN49" s="818"/>
      <c r="BO49" s="922" t="str">
        <f t="shared" ref="BO49" si="61">A58</f>
        <v>сок фруктовый</v>
      </c>
      <c r="BP49" s="923"/>
      <c r="BQ49" s="924"/>
      <c r="BR49" s="871"/>
      <c r="BS49" s="871"/>
      <c r="BT49" s="871"/>
      <c r="BU49" s="871"/>
      <c r="BV49" s="871"/>
      <c r="BW49" s="914">
        <f>K59+AR59</f>
        <v>0</v>
      </c>
      <c r="BX49" s="871"/>
      <c r="BY49" s="871"/>
      <c r="BZ49" s="914">
        <f>N59+AU59</f>
        <v>0</v>
      </c>
      <c r="CA49" s="871"/>
      <c r="CB49" s="871"/>
      <c r="CC49" s="914"/>
      <c r="CD49" s="871"/>
      <c r="CE49" s="914"/>
      <c r="CF49" s="871"/>
      <c r="CG49" s="871"/>
    </row>
    <row r="50" spans="1:85" s="55" customFormat="1" ht="18.75" customHeight="1">
      <c r="A50" s="931" t="s">
        <v>8</v>
      </c>
      <c r="B50" s="921"/>
      <c r="C50" s="460" t="s">
        <v>35</v>
      </c>
      <c r="D50" s="461"/>
      <c r="E50" s="462">
        <v>0</v>
      </c>
      <c r="F50" s="462"/>
      <c r="G50" s="462"/>
      <c r="H50" s="463"/>
      <c r="I50" s="461"/>
      <c r="J50" s="463"/>
      <c r="K50" s="461">
        <v>25.5</v>
      </c>
      <c r="L50" s="462"/>
      <c r="M50" s="462">
        <v>106.6</v>
      </c>
      <c r="N50" s="462"/>
      <c r="O50" s="462">
        <v>0</v>
      </c>
      <c r="P50" s="462">
        <v>0</v>
      </c>
      <c r="Q50" s="462">
        <v>0</v>
      </c>
      <c r="R50" s="462"/>
      <c r="S50" s="463"/>
      <c r="T50" s="461"/>
      <c r="U50" s="462"/>
      <c r="V50" s="462"/>
      <c r="W50" s="463"/>
      <c r="X50" s="461"/>
      <c r="Y50" s="462"/>
      <c r="Z50" s="464"/>
      <c r="AA50" s="814">
        <f>SUM(D51:H51)</f>
        <v>0</v>
      </c>
      <c r="AB50" s="814">
        <f>SUM(I51:W51)</f>
        <v>2.3780000000000001</v>
      </c>
      <c r="AC50" s="814">
        <f>SUM(AA50+AB50)</f>
        <v>2.3780000000000001</v>
      </c>
      <c r="AD50" s="815">
        <v>29</v>
      </c>
      <c r="AE50" s="817">
        <f>SUM(AA50*AD50)</f>
        <v>0</v>
      </c>
      <c r="AF50" s="817">
        <f>SUM(AB50*AD50)</f>
        <v>68.959999999999994</v>
      </c>
      <c r="AG50" s="817">
        <f>SUM(AE50:AF51)</f>
        <v>68.959999999999994</v>
      </c>
      <c r="AH50" s="931" t="s">
        <v>8</v>
      </c>
      <c r="AI50" s="921"/>
      <c r="AJ50" s="460" t="s">
        <v>35</v>
      </c>
      <c r="AK50" s="461"/>
      <c r="AL50" s="462">
        <v>0</v>
      </c>
      <c r="AM50" s="462"/>
      <c r="AN50" s="462"/>
      <c r="AO50" s="463"/>
      <c r="AP50" s="461"/>
      <c r="AQ50" s="463"/>
      <c r="AR50" s="461">
        <v>42.5</v>
      </c>
      <c r="AS50" s="462"/>
      <c r="AT50" s="462">
        <v>133</v>
      </c>
      <c r="AU50" s="462"/>
      <c r="AV50" s="462">
        <v>0</v>
      </c>
      <c r="AW50" s="462">
        <v>0</v>
      </c>
      <c r="AX50" s="462">
        <v>0</v>
      </c>
      <c r="AY50" s="462"/>
      <c r="AZ50" s="463"/>
      <c r="BA50" s="461"/>
      <c r="BB50" s="462"/>
      <c r="BC50" s="462"/>
      <c r="BD50" s="463"/>
      <c r="BE50" s="461"/>
      <c r="BF50" s="462"/>
      <c r="BG50" s="464"/>
      <c r="BH50" s="814">
        <f>SUM(AK51:AO51)</f>
        <v>0</v>
      </c>
      <c r="BI50" s="814">
        <f>SUM(AP51:BD51)</f>
        <v>7.7220000000000004</v>
      </c>
      <c r="BJ50" s="814">
        <f>SUM(BH50+BI50)</f>
        <v>7.7220000000000004</v>
      </c>
      <c r="BK50" s="815">
        <f t="shared" ref="BK50" si="62">AD50</f>
        <v>29</v>
      </c>
      <c r="BL50" s="817">
        <f>SUM(BH50*BK50)</f>
        <v>0</v>
      </c>
      <c r="BM50" s="817">
        <f>SUM(BI50*BK50)</f>
        <v>223.94</v>
      </c>
      <c r="BN50" s="817">
        <f>SUM(BL50:BM51)</f>
        <v>223.94</v>
      </c>
      <c r="BO50" s="925"/>
      <c r="BP50" s="926"/>
      <c r="BQ50" s="927"/>
      <c r="BR50" s="871"/>
      <c r="BS50" s="871"/>
      <c r="BT50" s="871"/>
      <c r="BU50" s="871"/>
      <c r="BV50" s="871"/>
      <c r="BW50" s="871"/>
      <c r="BX50" s="871"/>
      <c r="BY50" s="871"/>
      <c r="BZ50" s="871"/>
      <c r="CA50" s="871"/>
      <c r="CB50" s="871"/>
      <c r="CC50" s="871"/>
      <c r="CD50" s="871"/>
      <c r="CE50" s="871"/>
      <c r="CF50" s="871"/>
      <c r="CG50" s="871"/>
    </row>
    <row r="51" spans="1:85" ht="18.75" customHeight="1" thickBot="1">
      <c r="A51" s="932"/>
      <c r="B51" s="813"/>
      <c r="C51" s="20" t="s">
        <v>34</v>
      </c>
      <c r="D51" s="76">
        <f t="shared" ref="D51:Z51" si="63">(D$19*D50)/1000</f>
        <v>0</v>
      </c>
      <c r="E51" s="76">
        <f t="shared" si="63"/>
        <v>0</v>
      </c>
      <c r="F51" s="76">
        <f t="shared" si="63"/>
        <v>0</v>
      </c>
      <c r="G51" s="76">
        <f t="shared" si="63"/>
        <v>0</v>
      </c>
      <c r="H51" s="76">
        <f t="shared" si="63"/>
        <v>0</v>
      </c>
      <c r="I51" s="76">
        <f t="shared" si="63"/>
        <v>0</v>
      </c>
      <c r="J51" s="76">
        <f t="shared" si="63"/>
        <v>0</v>
      </c>
      <c r="K51" s="76">
        <f t="shared" si="63"/>
        <v>0.45900000000000002</v>
      </c>
      <c r="L51" s="76">
        <f t="shared" si="63"/>
        <v>0</v>
      </c>
      <c r="M51" s="76">
        <f t="shared" si="63"/>
        <v>1.919</v>
      </c>
      <c r="N51" s="76">
        <f t="shared" si="63"/>
        <v>0</v>
      </c>
      <c r="O51" s="76">
        <f t="shared" si="63"/>
        <v>0</v>
      </c>
      <c r="P51" s="76">
        <f t="shared" si="63"/>
        <v>0</v>
      </c>
      <c r="Q51" s="76">
        <f t="shared" si="63"/>
        <v>0</v>
      </c>
      <c r="R51" s="76">
        <f t="shared" si="63"/>
        <v>0</v>
      </c>
      <c r="S51" s="76">
        <f t="shared" si="63"/>
        <v>0</v>
      </c>
      <c r="T51" s="76">
        <f t="shared" si="63"/>
        <v>0</v>
      </c>
      <c r="U51" s="76">
        <f t="shared" si="63"/>
        <v>0</v>
      </c>
      <c r="V51" s="76">
        <f t="shared" si="63"/>
        <v>0</v>
      </c>
      <c r="W51" s="76">
        <f t="shared" si="63"/>
        <v>0</v>
      </c>
      <c r="X51" s="76">
        <f t="shared" si="63"/>
        <v>0</v>
      </c>
      <c r="Y51" s="76">
        <f t="shared" si="63"/>
        <v>0</v>
      </c>
      <c r="Z51" s="76">
        <f t="shared" si="63"/>
        <v>0</v>
      </c>
      <c r="AA51" s="814"/>
      <c r="AB51" s="814"/>
      <c r="AC51" s="814"/>
      <c r="AD51" s="816"/>
      <c r="AE51" s="818"/>
      <c r="AF51" s="818"/>
      <c r="AG51" s="818"/>
      <c r="AH51" s="932"/>
      <c r="AI51" s="813"/>
      <c r="AJ51" s="20" t="s">
        <v>34</v>
      </c>
      <c r="AK51" s="76">
        <f t="shared" ref="AK51:BG51" si="64">(AK$19*AK50)/1000</f>
        <v>0</v>
      </c>
      <c r="AL51" s="76">
        <f t="shared" si="64"/>
        <v>0</v>
      </c>
      <c r="AM51" s="76">
        <f t="shared" si="64"/>
        <v>0</v>
      </c>
      <c r="AN51" s="76">
        <f t="shared" si="64"/>
        <v>0</v>
      </c>
      <c r="AO51" s="76">
        <f t="shared" si="64"/>
        <v>0</v>
      </c>
      <c r="AP51" s="76">
        <f t="shared" si="64"/>
        <v>0</v>
      </c>
      <c r="AQ51" s="76">
        <f t="shared" si="64"/>
        <v>0</v>
      </c>
      <c r="AR51" s="76">
        <f t="shared" si="64"/>
        <v>1.87</v>
      </c>
      <c r="AS51" s="76">
        <f t="shared" si="64"/>
        <v>0</v>
      </c>
      <c r="AT51" s="76">
        <f t="shared" si="64"/>
        <v>5.8520000000000003</v>
      </c>
      <c r="AU51" s="76">
        <f t="shared" si="64"/>
        <v>0</v>
      </c>
      <c r="AV51" s="76">
        <f t="shared" si="64"/>
        <v>0</v>
      </c>
      <c r="AW51" s="76">
        <f t="shared" si="64"/>
        <v>0</v>
      </c>
      <c r="AX51" s="76">
        <f t="shared" si="64"/>
        <v>0</v>
      </c>
      <c r="AY51" s="76">
        <f t="shared" si="64"/>
        <v>0</v>
      </c>
      <c r="AZ51" s="76">
        <f t="shared" si="64"/>
        <v>0</v>
      </c>
      <c r="BA51" s="76">
        <f t="shared" si="64"/>
        <v>0</v>
      </c>
      <c r="BB51" s="76">
        <f t="shared" si="64"/>
        <v>0</v>
      </c>
      <c r="BC51" s="76">
        <f t="shared" si="64"/>
        <v>0</v>
      </c>
      <c r="BD51" s="76">
        <f t="shared" si="64"/>
        <v>0</v>
      </c>
      <c r="BE51" s="76">
        <f t="shared" si="64"/>
        <v>0</v>
      </c>
      <c r="BF51" s="76">
        <f t="shared" si="64"/>
        <v>0</v>
      </c>
      <c r="BG51" s="76">
        <f t="shared" si="64"/>
        <v>0</v>
      </c>
      <c r="BH51" s="814"/>
      <c r="BI51" s="814"/>
      <c r="BJ51" s="814"/>
      <c r="BK51" s="816"/>
      <c r="BL51" s="818"/>
      <c r="BM51" s="818"/>
      <c r="BN51" s="818"/>
      <c r="BO51" s="922" t="str">
        <f t="shared" ref="BO51" si="65">A60</f>
        <v>повидло</v>
      </c>
      <c r="BP51" s="923"/>
      <c r="BQ51" s="924"/>
      <c r="BR51" s="941"/>
      <c r="BS51" s="941"/>
      <c r="BT51" s="917">
        <f>F61+AM61</f>
        <v>0</v>
      </c>
      <c r="BU51" s="941"/>
      <c r="BV51" s="941"/>
      <c r="BW51" s="917">
        <f>K61+AR61</f>
        <v>0</v>
      </c>
      <c r="BX51" s="941"/>
      <c r="BY51" s="941"/>
      <c r="BZ51" s="917"/>
      <c r="CA51" s="941"/>
      <c r="CB51" s="941"/>
      <c r="CC51" s="941"/>
      <c r="CD51" s="941"/>
      <c r="CE51" s="917">
        <v>1.8</v>
      </c>
      <c r="CF51" s="941"/>
      <c r="CG51" s="941">
        <v>1.8</v>
      </c>
    </row>
    <row r="52" spans="1:85" s="55" customFormat="1" ht="18.75" customHeight="1">
      <c r="A52" s="932" t="s">
        <v>25</v>
      </c>
      <c r="B52" s="813"/>
      <c r="C52" s="64" t="s">
        <v>35</v>
      </c>
      <c r="D52" s="62"/>
      <c r="E52" s="61">
        <v>0</v>
      </c>
      <c r="F52" s="61"/>
      <c r="G52" s="61"/>
      <c r="H52" s="63"/>
      <c r="I52" s="62"/>
      <c r="J52" s="63"/>
      <c r="K52" s="62">
        <v>37.5</v>
      </c>
      <c r="L52" s="61"/>
      <c r="M52" s="61"/>
      <c r="N52" s="61"/>
      <c r="O52" s="61">
        <v>0</v>
      </c>
      <c r="P52" s="61">
        <v>0</v>
      </c>
      <c r="Q52" s="61">
        <v>0</v>
      </c>
      <c r="R52" s="61"/>
      <c r="S52" s="63"/>
      <c r="T52" s="62"/>
      <c r="U52" s="61"/>
      <c r="V52" s="61"/>
      <c r="W52" s="63"/>
      <c r="X52" s="62"/>
      <c r="Y52" s="61"/>
      <c r="Z52" s="60"/>
      <c r="AA52" s="814">
        <f>SUM(D53:H53)</f>
        <v>0</v>
      </c>
      <c r="AB52" s="814">
        <f>SUM(I53:W53)</f>
        <v>0.67500000000000004</v>
      </c>
      <c r="AC52" s="814">
        <f>SUM(AA52+AB52)</f>
        <v>0.67500000000000004</v>
      </c>
      <c r="AD52" s="816">
        <v>25</v>
      </c>
      <c r="AE52" s="817">
        <f>SUM(AA52*AD52)</f>
        <v>0</v>
      </c>
      <c r="AF52" s="817">
        <f>SUM(AB52*AD52)</f>
        <v>16.88</v>
      </c>
      <c r="AG52" s="817">
        <f>SUM(AE52:AF53)</f>
        <v>16.88</v>
      </c>
      <c r="AH52" s="932" t="s">
        <v>25</v>
      </c>
      <c r="AI52" s="813"/>
      <c r="AJ52" s="64" t="s">
        <v>35</v>
      </c>
      <c r="AK52" s="62"/>
      <c r="AL52" s="61">
        <v>0</v>
      </c>
      <c r="AM52" s="61"/>
      <c r="AN52" s="61"/>
      <c r="AO52" s="63"/>
      <c r="AP52" s="62"/>
      <c r="AQ52" s="63"/>
      <c r="AR52" s="62">
        <v>64.2</v>
      </c>
      <c r="AS52" s="61"/>
      <c r="AT52" s="61"/>
      <c r="AU52" s="61"/>
      <c r="AV52" s="61">
        <v>0</v>
      </c>
      <c r="AW52" s="61">
        <v>0</v>
      </c>
      <c r="AX52" s="61">
        <v>0</v>
      </c>
      <c r="AY52" s="61"/>
      <c r="AZ52" s="63"/>
      <c r="BA52" s="62"/>
      <c r="BB52" s="61"/>
      <c r="BC52" s="61"/>
      <c r="BD52" s="63"/>
      <c r="BE52" s="62"/>
      <c r="BF52" s="61"/>
      <c r="BG52" s="60"/>
      <c r="BH52" s="814">
        <f>SUM(AK53:AO53)</f>
        <v>0</v>
      </c>
      <c r="BI52" s="814">
        <f>SUM(AP53:BD53)</f>
        <v>2.8250000000000002</v>
      </c>
      <c r="BJ52" s="814">
        <f>SUM(BH52+BI52)</f>
        <v>2.8250000000000002</v>
      </c>
      <c r="BK52" s="815">
        <f t="shared" ref="BK52" si="66">AD52</f>
        <v>25</v>
      </c>
      <c r="BL52" s="817">
        <f>SUM(BH52*BK52)</f>
        <v>0</v>
      </c>
      <c r="BM52" s="817">
        <f>SUM(BI52*BK52)</f>
        <v>70.63</v>
      </c>
      <c r="BN52" s="817">
        <f>SUM(BL52:BM53)</f>
        <v>70.63</v>
      </c>
      <c r="BO52" s="925"/>
      <c r="BP52" s="926"/>
      <c r="BQ52" s="927"/>
      <c r="BR52" s="918"/>
      <c r="BS52" s="918"/>
      <c r="BT52" s="918"/>
      <c r="BU52" s="918"/>
      <c r="BV52" s="918"/>
      <c r="BW52" s="918"/>
      <c r="BX52" s="918"/>
      <c r="BY52" s="918"/>
      <c r="BZ52" s="918"/>
      <c r="CA52" s="918"/>
      <c r="CB52" s="918"/>
      <c r="CC52" s="918"/>
      <c r="CD52" s="918"/>
      <c r="CE52" s="944"/>
      <c r="CF52" s="918"/>
      <c r="CG52" s="918"/>
    </row>
    <row r="53" spans="1:85" ht="18.75" customHeight="1" thickBot="1">
      <c r="A53" s="932"/>
      <c r="B53" s="813"/>
      <c r="C53" s="20" t="s">
        <v>34</v>
      </c>
      <c r="D53" s="76">
        <f t="shared" ref="D53:Z53" si="67">(D$19*D52)/1000</f>
        <v>0</v>
      </c>
      <c r="E53" s="76">
        <f t="shared" si="67"/>
        <v>0</v>
      </c>
      <c r="F53" s="76">
        <f t="shared" si="67"/>
        <v>0</v>
      </c>
      <c r="G53" s="76">
        <f t="shared" si="67"/>
        <v>0</v>
      </c>
      <c r="H53" s="76">
        <f t="shared" si="67"/>
        <v>0</v>
      </c>
      <c r="I53" s="76">
        <f t="shared" si="67"/>
        <v>0</v>
      </c>
      <c r="J53" s="76">
        <f t="shared" si="67"/>
        <v>0</v>
      </c>
      <c r="K53" s="76">
        <f t="shared" si="67"/>
        <v>0.67500000000000004</v>
      </c>
      <c r="L53" s="76">
        <f t="shared" si="67"/>
        <v>0</v>
      </c>
      <c r="M53" s="76">
        <f t="shared" si="67"/>
        <v>0</v>
      </c>
      <c r="N53" s="76">
        <f t="shared" si="67"/>
        <v>0</v>
      </c>
      <c r="O53" s="76">
        <f t="shared" si="67"/>
        <v>0</v>
      </c>
      <c r="P53" s="76">
        <f t="shared" si="67"/>
        <v>0</v>
      </c>
      <c r="Q53" s="76">
        <f t="shared" si="67"/>
        <v>0</v>
      </c>
      <c r="R53" s="76">
        <f t="shared" si="67"/>
        <v>0</v>
      </c>
      <c r="S53" s="76">
        <f t="shared" si="67"/>
        <v>0</v>
      </c>
      <c r="T53" s="76">
        <f t="shared" si="67"/>
        <v>0</v>
      </c>
      <c r="U53" s="76">
        <f t="shared" si="67"/>
        <v>0</v>
      </c>
      <c r="V53" s="76">
        <f t="shared" si="67"/>
        <v>0</v>
      </c>
      <c r="W53" s="76">
        <f t="shared" si="67"/>
        <v>0</v>
      </c>
      <c r="X53" s="76">
        <f t="shared" si="67"/>
        <v>0</v>
      </c>
      <c r="Y53" s="76">
        <f t="shared" si="67"/>
        <v>0</v>
      </c>
      <c r="Z53" s="76">
        <f t="shared" si="67"/>
        <v>0</v>
      </c>
      <c r="AA53" s="814"/>
      <c r="AB53" s="814"/>
      <c r="AC53" s="814"/>
      <c r="AD53" s="816"/>
      <c r="AE53" s="818"/>
      <c r="AF53" s="818"/>
      <c r="AG53" s="818"/>
      <c r="AH53" s="932"/>
      <c r="AI53" s="813"/>
      <c r="AJ53" s="20" t="s">
        <v>34</v>
      </c>
      <c r="AK53" s="76">
        <f t="shared" ref="AK53:BG53" si="68">(AK$19*AK52)/1000</f>
        <v>0</v>
      </c>
      <c r="AL53" s="76">
        <f t="shared" si="68"/>
        <v>0</v>
      </c>
      <c r="AM53" s="76">
        <f t="shared" si="68"/>
        <v>0</v>
      </c>
      <c r="AN53" s="76">
        <f t="shared" si="68"/>
        <v>0</v>
      </c>
      <c r="AO53" s="76">
        <f t="shared" si="68"/>
        <v>0</v>
      </c>
      <c r="AP53" s="76">
        <f t="shared" si="68"/>
        <v>0</v>
      </c>
      <c r="AQ53" s="76">
        <f t="shared" si="68"/>
        <v>0</v>
      </c>
      <c r="AR53" s="76">
        <f t="shared" si="68"/>
        <v>2.8250000000000002</v>
      </c>
      <c r="AS53" s="76">
        <f t="shared" si="68"/>
        <v>0</v>
      </c>
      <c r="AT53" s="76">
        <f t="shared" si="68"/>
        <v>0</v>
      </c>
      <c r="AU53" s="76">
        <f t="shared" si="68"/>
        <v>0</v>
      </c>
      <c r="AV53" s="76">
        <f t="shared" si="68"/>
        <v>0</v>
      </c>
      <c r="AW53" s="76">
        <f t="shared" si="68"/>
        <v>0</v>
      </c>
      <c r="AX53" s="76">
        <f t="shared" si="68"/>
        <v>0</v>
      </c>
      <c r="AY53" s="76">
        <f t="shared" si="68"/>
        <v>0</v>
      </c>
      <c r="AZ53" s="76">
        <f t="shared" si="68"/>
        <v>0</v>
      </c>
      <c r="BA53" s="76">
        <f t="shared" si="68"/>
        <v>0</v>
      </c>
      <c r="BB53" s="76">
        <f t="shared" si="68"/>
        <v>0</v>
      </c>
      <c r="BC53" s="76">
        <f t="shared" si="68"/>
        <v>0</v>
      </c>
      <c r="BD53" s="76">
        <f t="shared" si="68"/>
        <v>0</v>
      </c>
      <c r="BE53" s="76">
        <f t="shared" si="68"/>
        <v>0</v>
      </c>
      <c r="BF53" s="76">
        <f t="shared" si="68"/>
        <v>0</v>
      </c>
      <c r="BG53" s="76">
        <f t="shared" si="68"/>
        <v>0</v>
      </c>
      <c r="BH53" s="814"/>
      <c r="BI53" s="814"/>
      <c r="BJ53" s="814"/>
      <c r="BK53" s="816"/>
      <c r="BL53" s="818"/>
      <c r="BM53" s="818"/>
      <c r="BN53" s="818"/>
      <c r="BO53" s="922" t="str">
        <f t="shared" ref="BO53" si="69">A62</f>
        <v xml:space="preserve">Томатная паста </v>
      </c>
      <c r="BP53" s="923"/>
      <c r="BQ53" s="924"/>
      <c r="BR53" s="941"/>
      <c r="BS53" s="941"/>
      <c r="BT53" s="917"/>
      <c r="BU53" s="941"/>
      <c r="BV53" s="941"/>
      <c r="BW53" s="941">
        <v>0.17</v>
      </c>
      <c r="BX53" s="941"/>
      <c r="BY53" s="917">
        <f>M63+AT63</f>
        <v>0</v>
      </c>
      <c r="BZ53" s="917">
        <f>N63+AU63</f>
        <v>0</v>
      </c>
      <c r="CA53" s="941"/>
      <c r="CB53" s="941"/>
      <c r="CC53" s="941"/>
      <c r="CD53" s="941"/>
      <c r="CE53" s="917"/>
      <c r="CF53" s="941"/>
      <c r="CG53" s="941">
        <v>0.17</v>
      </c>
    </row>
    <row r="54" spans="1:85" s="55" customFormat="1" ht="18.75" customHeight="1">
      <c r="A54" s="932" t="s">
        <v>9</v>
      </c>
      <c r="B54" s="813"/>
      <c r="C54" s="64" t="s">
        <v>35</v>
      </c>
      <c r="D54" s="62"/>
      <c r="E54" s="61">
        <v>0</v>
      </c>
      <c r="F54" s="61"/>
      <c r="G54" s="61"/>
      <c r="H54" s="63"/>
      <c r="I54" s="62"/>
      <c r="J54" s="63"/>
      <c r="K54" s="62">
        <v>7.2</v>
      </c>
      <c r="L54" s="61">
        <v>4.9000000000000004</v>
      </c>
      <c r="M54" s="61"/>
      <c r="N54" s="61"/>
      <c r="O54" s="61">
        <v>0</v>
      </c>
      <c r="P54" s="61">
        <v>0</v>
      </c>
      <c r="Q54" s="61">
        <v>0</v>
      </c>
      <c r="R54" s="61"/>
      <c r="S54" s="63"/>
      <c r="T54" s="62"/>
      <c r="U54" s="61"/>
      <c r="V54" s="61"/>
      <c r="W54" s="63"/>
      <c r="X54" s="62"/>
      <c r="Y54" s="61"/>
      <c r="Z54" s="60"/>
      <c r="AA54" s="814">
        <f>SUM(D55:H55)</f>
        <v>0</v>
      </c>
      <c r="AB54" s="814">
        <f>SUM(I55:W55)</f>
        <v>0.218</v>
      </c>
      <c r="AC54" s="814">
        <f>SUM(AA54+AB54)</f>
        <v>0.218</v>
      </c>
      <c r="AD54" s="816">
        <v>24</v>
      </c>
      <c r="AE54" s="817">
        <f>SUM(AA54*AD54)</f>
        <v>0</v>
      </c>
      <c r="AF54" s="817">
        <f>SUM(AB54*AD54)</f>
        <v>5.23</v>
      </c>
      <c r="AG54" s="817">
        <f>SUM(AE54:AF55)</f>
        <v>5.23</v>
      </c>
      <c r="AH54" s="932" t="s">
        <v>9</v>
      </c>
      <c r="AI54" s="813"/>
      <c r="AJ54" s="64" t="s">
        <v>35</v>
      </c>
      <c r="AK54" s="62"/>
      <c r="AL54" s="61">
        <v>0</v>
      </c>
      <c r="AM54" s="61"/>
      <c r="AN54" s="61"/>
      <c r="AO54" s="63"/>
      <c r="AP54" s="62"/>
      <c r="AQ54" s="63"/>
      <c r="AR54" s="62">
        <v>12</v>
      </c>
      <c r="AS54" s="61">
        <v>4.63</v>
      </c>
      <c r="AT54" s="61"/>
      <c r="AU54" s="61"/>
      <c r="AV54" s="61">
        <v>0</v>
      </c>
      <c r="AW54" s="61">
        <v>0</v>
      </c>
      <c r="AX54" s="61">
        <v>0</v>
      </c>
      <c r="AY54" s="61"/>
      <c r="AZ54" s="63"/>
      <c r="BA54" s="62"/>
      <c r="BB54" s="61"/>
      <c r="BC54" s="61"/>
      <c r="BD54" s="63"/>
      <c r="BE54" s="62"/>
      <c r="BF54" s="61"/>
      <c r="BG54" s="60"/>
      <c r="BH54" s="814">
        <f>SUM(AK55:AO55)</f>
        <v>0</v>
      </c>
      <c r="BI54" s="814">
        <f>SUM(AP55:BD55)</f>
        <v>0.73199999999999998</v>
      </c>
      <c r="BJ54" s="814">
        <f>SUM(BH54+BI54)</f>
        <v>0.73199999999999998</v>
      </c>
      <c r="BK54" s="815">
        <f t="shared" ref="BK54" si="70">AD54</f>
        <v>24</v>
      </c>
      <c r="BL54" s="817">
        <f>SUM(BH54*BK54)</f>
        <v>0</v>
      </c>
      <c r="BM54" s="817">
        <f>SUM(BI54*BK54)</f>
        <v>17.57</v>
      </c>
      <c r="BN54" s="817">
        <f>SUM(BL54:BM55)</f>
        <v>17.57</v>
      </c>
      <c r="BO54" s="925"/>
      <c r="BP54" s="926"/>
      <c r="BQ54" s="927"/>
      <c r="BR54" s="918"/>
      <c r="BS54" s="918"/>
      <c r="BT54" s="918"/>
      <c r="BU54" s="918"/>
      <c r="BV54" s="918"/>
      <c r="BW54" s="918"/>
      <c r="BX54" s="918"/>
      <c r="BY54" s="918"/>
      <c r="BZ54" s="918"/>
      <c r="CA54" s="918"/>
      <c r="CB54" s="918"/>
      <c r="CC54" s="918"/>
      <c r="CD54" s="918"/>
      <c r="CE54" s="944"/>
      <c r="CF54" s="918"/>
      <c r="CG54" s="918"/>
    </row>
    <row r="55" spans="1:85" ht="18.75" customHeight="1" thickBot="1">
      <c r="A55" s="932"/>
      <c r="B55" s="813"/>
      <c r="C55" s="20" t="s">
        <v>34</v>
      </c>
      <c r="D55" s="76">
        <f t="shared" ref="D55:Z55" si="71">(D$19*D54)/1000</f>
        <v>0</v>
      </c>
      <c r="E55" s="76">
        <f t="shared" si="71"/>
        <v>0</v>
      </c>
      <c r="F55" s="76">
        <f t="shared" si="71"/>
        <v>0</v>
      </c>
      <c r="G55" s="76">
        <f t="shared" si="71"/>
        <v>0</v>
      </c>
      <c r="H55" s="76">
        <f t="shared" si="71"/>
        <v>0</v>
      </c>
      <c r="I55" s="76">
        <f t="shared" si="71"/>
        <v>0</v>
      </c>
      <c r="J55" s="76">
        <f t="shared" si="71"/>
        <v>0</v>
      </c>
      <c r="K55" s="76">
        <f t="shared" si="71"/>
        <v>0.13</v>
      </c>
      <c r="L55" s="76">
        <f t="shared" si="71"/>
        <v>8.7999999999999995E-2</v>
      </c>
      <c r="M55" s="76">
        <f t="shared" si="71"/>
        <v>0</v>
      </c>
      <c r="N55" s="76">
        <f t="shared" si="71"/>
        <v>0</v>
      </c>
      <c r="O55" s="76">
        <f t="shared" si="71"/>
        <v>0</v>
      </c>
      <c r="P55" s="76">
        <f t="shared" si="71"/>
        <v>0</v>
      </c>
      <c r="Q55" s="76">
        <f t="shared" si="71"/>
        <v>0</v>
      </c>
      <c r="R55" s="76">
        <f t="shared" si="71"/>
        <v>0</v>
      </c>
      <c r="S55" s="76">
        <f t="shared" si="71"/>
        <v>0</v>
      </c>
      <c r="T55" s="76">
        <f t="shared" si="71"/>
        <v>0</v>
      </c>
      <c r="U55" s="76">
        <f t="shared" si="71"/>
        <v>0</v>
      </c>
      <c r="V55" s="76">
        <f t="shared" si="71"/>
        <v>0</v>
      </c>
      <c r="W55" s="76">
        <f t="shared" si="71"/>
        <v>0</v>
      </c>
      <c r="X55" s="76">
        <f t="shared" si="71"/>
        <v>0</v>
      </c>
      <c r="Y55" s="76">
        <f t="shared" si="71"/>
        <v>0</v>
      </c>
      <c r="Z55" s="76">
        <f t="shared" si="71"/>
        <v>0</v>
      </c>
      <c r="AA55" s="814"/>
      <c r="AB55" s="814"/>
      <c r="AC55" s="814"/>
      <c r="AD55" s="816"/>
      <c r="AE55" s="818"/>
      <c r="AF55" s="818"/>
      <c r="AG55" s="818"/>
      <c r="AH55" s="932"/>
      <c r="AI55" s="813"/>
      <c r="AJ55" s="20" t="s">
        <v>34</v>
      </c>
      <c r="AK55" s="76">
        <f t="shared" ref="AK55:BG55" si="72">(AK$19*AK54)/1000</f>
        <v>0</v>
      </c>
      <c r="AL55" s="76">
        <f t="shared" si="72"/>
        <v>0</v>
      </c>
      <c r="AM55" s="76">
        <f t="shared" si="72"/>
        <v>0</v>
      </c>
      <c r="AN55" s="76">
        <f t="shared" si="72"/>
        <v>0</v>
      </c>
      <c r="AO55" s="76">
        <f t="shared" si="72"/>
        <v>0</v>
      </c>
      <c r="AP55" s="76">
        <f t="shared" si="72"/>
        <v>0</v>
      </c>
      <c r="AQ55" s="76">
        <f t="shared" si="72"/>
        <v>0</v>
      </c>
      <c r="AR55" s="76">
        <f t="shared" si="72"/>
        <v>0.52800000000000002</v>
      </c>
      <c r="AS55" s="76">
        <f t="shared" si="72"/>
        <v>0.20399999999999999</v>
      </c>
      <c r="AT55" s="76">
        <f t="shared" si="72"/>
        <v>0</v>
      </c>
      <c r="AU55" s="76">
        <f t="shared" si="72"/>
        <v>0</v>
      </c>
      <c r="AV55" s="76">
        <f t="shared" si="72"/>
        <v>0</v>
      </c>
      <c r="AW55" s="76">
        <f t="shared" si="72"/>
        <v>0</v>
      </c>
      <c r="AX55" s="76">
        <f t="shared" si="72"/>
        <v>0</v>
      </c>
      <c r="AY55" s="76">
        <f t="shared" si="72"/>
        <v>0</v>
      </c>
      <c r="AZ55" s="76">
        <f t="shared" si="72"/>
        <v>0</v>
      </c>
      <c r="BA55" s="76">
        <f t="shared" si="72"/>
        <v>0</v>
      </c>
      <c r="BB55" s="76">
        <f t="shared" si="72"/>
        <v>0</v>
      </c>
      <c r="BC55" s="76">
        <f t="shared" si="72"/>
        <v>0</v>
      </c>
      <c r="BD55" s="76">
        <f t="shared" si="72"/>
        <v>0</v>
      </c>
      <c r="BE55" s="76">
        <f t="shared" si="72"/>
        <v>0</v>
      </c>
      <c r="BF55" s="76">
        <f t="shared" si="72"/>
        <v>0</v>
      </c>
      <c r="BG55" s="76">
        <f t="shared" si="72"/>
        <v>0</v>
      </c>
      <c r="BH55" s="814"/>
      <c r="BI55" s="814"/>
      <c r="BJ55" s="814"/>
      <c r="BK55" s="816"/>
      <c r="BL55" s="818"/>
      <c r="BM55" s="818"/>
      <c r="BN55" s="818"/>
      <c r="BO55" s="922" t="str">
        <f t="shared" ref="BO55" si="73">A64</f>
        <v>дрожжи</v>
      </c>
      <c r="BP55" s="923"/>
      <c r="BQ55" s="924"/>
      <c r="BR55" s="941"/>
      <c r="BS55" s="917">
        <f>E65+AL65</f>
        <v>0</v>
      </c>
      <c r="BT55" s="941"/>
      <c r="BU55" s="941"/>
      <c r="BV55" s="941"/>
      <c r="BW55" s="941"/>
      <c r="BX55" s="941"/>
      <c r="BY55" s="941"/>
      <c r="BZ55" s="941"/>
      <c r="CA55" s="941"/>
      <c r="CB55" s="941"/>
      <c r="CC55" s="917"/>
      <c r="CD55" s="941"/>
      <c r="CE55" s="917">
        <f>T65+BA65</f>
        <v>1.2999999999999999E-2</v>
      </c>
      <c r="CF55" s="941"/>
      <c r="CG55" s="941">
        <v>1.2999999999999999E-2</v>
      </c>
    </row>
    <row r="56" spans="1:85" s="55" customFormat="1" ht="18.75" customHeight="1">
      <c r="A56" s="932" t="s">
        <v>10</v>
      </c>
      <c r="B56" s="813"/>
      <c r="C56" s="64" t="s">
        <v>35</v>
      </c>
      <c r="D56" s="62"/>
      <c r="E56" s="61">
        <v>0</v>
      </c>
      <c r="F56" s="61"/>
      <c r="G56" s="61"/>
      <c r="H56" s="63"/>
      <c r="I56" s="62"/>
      <c r="J56" s="63"/>
      <c r="K56" s="62">
        <v>7.5</v>
      </c>
      <c r="L56" s="61"/>
      <c r="M56" s="61"/>
      <c r="N56" s="61"/>
      <c r="O56" s="61">
        <v>0</v>
      </c>
      <c r="P56" s="61">
        <v>0</v>
      </c>
      <c r="Q56" s="61">
        <v>0</v>
      </c>
      <c r="R56" s="61"/>
      <c r="S56" s="63"/>
      <c r="T56" s="62"/>
      <c r="U56" s="61"/>
      <c r="V56" s="61"/>
      <c r="W56" s="63"/>
      <c r="X56" s="62"/>
      <c r="Y56" s="61"/>
      <c r="Z56" s="60"/>
      <c r="AA56" s="814">
        <f>SUM(D57:H57)</f>
        <v>0</v>
      </c>
      <c r="AB56" s="814">
        <f>SUM(I57:W57)</f>
        <v>0.13500000000000001</v>
      </c>
      <c r="AC56" s="814">
        <f>SUM(AA56+AB56)</f>
        <v>0.13500000000000001</v>
      </c>
      <c r="AD56" s="816">
        <v>35</v>
      </c>
      <c r="AE56" s="817">
        <f>SUM(AA56*AD56)</f>
        <v>0</v>
      </c>
      <c r="AF56" s="817">
        <f>SUM(AB56*AD56)</f>
        <v>4.7300000000000004</v>
      </c>
      <c r="AG56" s="817">
        <f>SUM(AE56:AF57)</f>
        <v>4.7300000000000004</v>
      </c>
      <c r="AH56" s="932" t="s">
        <v>10</v>
      </c>
      <c r="AI56" s="813"/>
      <c r="AJ56" s="64" t="s">
        <v>35</v>
      </c>
      <c r="AK56" s="62"/>
      <c r="AL56" s="61">
        <v>0</v>
      </c>
      <c r="AM56" s="61"/>
      <c r="AN56" s="61"/>
      <c r="AO56" s="63"/>
      <c r="AP56" s="62"/>
      <c r="AQ56" s="63"/>
      <c r="AR56" s="62">
        <v>12.84</v>
      </c>
      <c r="AS56" s="61"/>
      <c r="AT56" s="61"/>
      <c r="AU56" s="61"/>
      <c r="AV56" s="61">
        <v>0</v>
      </c>
      <c r="AW56" s="61">
        <v>0</v>
      </c>
      <c r="AX56" s="61">
        <v>0</v>
      </c>
      <c r="AY56" s="61"/>
      <c r="AZ56" s="63"/>
      <c r="BA56" s="62"/>
      <c r="BB56" s="61"/>
      <c r="BC56" s="61"/>
      <c r="BD56" s="63"/>
      <c r="BE56" s="62"/>
      <c r="BF56" s="61"/>
      <c r="BG56" s="60"/>
      <c r="BH56" s="814">
        <f>SUM(AK57:AO57)</f>
        <v>0</v>
      </c>
      <c r="BI56" s="814">
        <f>SUM(AP57:BD57)</f>
        <v>0.56499999999999995</v>
      </c>
      <c r="BJ56" s="814">
        <f>SUM(BH56+BI56)</f>
        <v>0.56499999999999995</v>
      </c>
      <c r="BK56" s="815">
        <f t="shared" ref="BK56" si="74">AD56</f>
        <v>35</v>
      </c>
      <c r="BL56" s="817">
        <f>SUM(BH56*BK56)</f>
        <v>0</v>
      </c>
      <c r="BM56" s="817">
        <f>SUM(BI56*BK56)</f>
        <v>19.78</v>
      </c>
      <c r="BN56" s="817">
        <f>SUM(BL56:BM57)</f>
        <v>19.78</v>
      </c>
      <c r="BO56" s="925"/>
      <c r="BP56" s="926"/>
      <c r="BQ56" s="927"/>
      <c r="BR56" s="918"/>
      <c r="BS56" s="918"/>
      <c r="BT56" s="918"/>
      <c r="BU56" s="918"/>
      <c r="BV56" s="918"/>
      <c r="BW56" s="918"/>
      <c r="BX56" s="918"/>
      <c r="BY56" s="918"/>
      <c r="BZ56" s="918"/>
      <c r="CA56" s="918"/>
      <c r="CB56" s="918"/>
      <c r="CC56" s="918"/>
      <c r="CD56" s="918"/>
      <c r="CE56" s="944"/>
      <c r="CF56" s="918"/>
      <c r="CG56" s="918"/>
    </row>
    <row r="57" spans="1:85" ht="18.75" customHeight="1" thickBot="1">
      <c r="A57" s="932"/>
      <c r="B57" s="813"/>
      <c r="C57" s="20" t="s">
        <v>34</v>
      </c>
      <c r="D57" s="76">
        <f t="shared" ref="D57:Z57" si="75">(D$19*D56)/1000</f>
        <v>0</v>
      </c>
      <c r="E57" s="76">
        <f t="shared" si="75"/>
        <v>0</v>
      </c>
      <c r="F57" s="76">
        <f t="shared" si="75"/>
        <v>0</v>
      </c>
      <c r="G57" s="76">
        <f t="shared" si="75"/>
        <v>0</v>
      </c>
      <c r="H57" s="76">
        <f t="shared" si="75"/>
        <v>0</v>
      </c>
      <c r="I57" s="76">
        <f t="shared" si="75"/>
        <v>0</v>
      </c>
      <c r="J57" s="76">
        <f t="shared" si="75"/>
        <v>0</v>
      </c>
      <c r="K57" s="76">
        <f t="shared" si="75"/>
        <v>0.13500000000000001</v>
      </c>
      <c r="L57" s="76">
        <f t="shared" si="75"/>
        <v>0</v>
      </c>
      <c r="M57" s="76">
        <f t="shared" si="75"/>
        <v>0</v>
      </c>
      <c r="N57" s="76">
        <f t="shared" si="75"/>
        <v>0</v>
      </c>
      <c r="O57" s="76">
        <f t="shared" si="75"/>
        <v>0</v>
      </c>
      <c r="P57" s="76">
        <f t="shared" si="75"/>
        <v>0</v>
      </c>
      <c r="Q57" s="76">
        <f t="shared" si="75"/>
        <v>0</v>
      </c>
      <c r="R57" s="76">
        <f t="shared" si="75"/>
        <v>0</v>
      </c>
      <c r="S57" s="76">
        <f t="shared" si="75"/>
        <v>0</v>
      </c>
      <c r="T57" s="76">
        <f t="shared" si="75"/>
        <v>0</v>
      </c>
      <c r="U57" s="76">
        <f t="shared" si="75"/>
        <v>0</v>
      </c>
      <c r="V57" s="76">
        <f t="shared" si="75"/>
        <v>0</v>
      </c>
      <c r="W57" s="76">
        <f t="shared" si="75"/>
        <v>0</v>
      </c>
      <c r="X57" s="76">
        <f t="shared" si="75"/>
        <v>0</v>
      </c>
      <c r="Y57" s="76">
        <f t="shared" si="75"/>
        <v>0</v>
      </c>
      <c r="Z57" s="76">
        <f t="shared" si="75"/>
        <v>0</v>
      </c>
      <c r="AA57" s="814"/>
      <c r="AB57" s="814"/>
      <c r="AC57" s="814"/>
      <c r="AD57" s="816"/>
      <c r="AE57" s="818"/>
      <c r="AF57" s="818"/>
      <c r="AG57" s="818"/>
      <c r="AH57" s="932"/>
      <c r="AI57" s="813"/>
      <c r="AJ57" s="20" t="s">
        <v>34</v>
      </c>
      <c r="AK57" s="76">
        <f t="shared" ref="AK57:BG57" si="76">(AK$19*AK56)/1000</f>
        <v>0</v>
      </c>
      <c r="AL57" s="76">
        <f t="shared" si="76"/>
        <v>0</v>
      </c>
      <c r="AM57" s="76">
        <f t="shared" si="76"/>
        <v>0</v>
      </c>
      <c r="AN57" s="76">
        <f t="shared" si="76"/>
        <v>0</v>
      </c>
      <c r="AO57" s="76">
        <f t="shared" si="76"/>
        <v>0</v>
      </c>
      <c r="AP57" s="76">
        <f t="shared" si="76"/>
        <v>0</v>
      </c>
      <c r="AQ57" s="76">
        <f t="shared" si="76"/>
        <v>0</v>
      </c>
      <c r="AR57" s="76">
        <v>0.56499999999999995</v>
      </c>
      <c r="AS57" s="76">
        <f t="shared" si="76"/>
        <v>0</v>
      </c>
      <c r="AT57" s="76">
        <f t="shared" si="76"/>
        <v>0</v>
      </c>
      <c r="AU57" s="76">
        <f t="shared" si="76"/>
        <v>0</v>
      </c>
      <c r="AV57" s="76">
        <f t="shared" si="76"/>
        <v>0</v>
      </c>
      <c r="AW57" s="76">
        <f t="shared" si="76"/>
        <v>0</v>
      </c>
      <c r="AX57" s="76">
        <f t="shared" si="76"/>
        <v>0</v>
      </c>
      <c r="AY57" s="76">
        <f t="shared" si="76"/>
        <v>0</v>
      </c>
      <c r="AZ57" s="76">
        <f t="shared" si="76"/>
        <v>0</v>
      </c>
      <c r="BA57" s="76">
        <f t="shared" si="76"/>
        <v>0</v>
      </c>
      <c r="BB57" s="76">
        <f t="shared" si="76"/>
        <v>0</v>
      </c>
      <c r="BC57" s="76">
        <f t="shared" si="76"/>
        <v>0</v>
      </c>
      <c r="BD57" s="76">
        <f t="shared" si="76"/>
        <v>0</v>
      </c>
      <c r="BE57" s="76">
        <f t="shared" si="76"/>
        <v>0</v>
      </c>
      <c r="BF57" s="76">
        <f t="shared" si="76"/>
        <v>0</v>
      </c>
      <c r="BG57" s="76">
        <f t="shared" si="76"/>
        <v>0</v>
      </c>
      <c r="BH57" s="814"/>
      <c r="BI57" s="814"/>
      <c r="BJ57" s="814"/>
      <c r="BK57" s="816"/>
      <c r="BL57" s="818"/>
      <c r="BM57" s="818"/>
      <c r="BN57" s="818"/>
      <c r="BO57" s="922" t="str">
        <f t="shared" ref="BO57" si="77">A66</f>
        <v>зелень</v>
      </c>
      <c r="BP57" s="923"/>
      <c r="BQ57" s="924"/>
      <c r="BR57" s="941"/>
      <c r="BS57" s="941"/>
      <c r="BT57" s="941"/>
      <c r="BU57" s="941"/>
      <c r="BV57" s="941"/>
      <c r="BW57" s="917">
        <v>7.0000000000000007E-2</v>
      </c>
      <c r="BX57" s="941"/>
      <c r="BY57" s="941"/>
      <c r="BZ57" s="941"/>
      <c r="CA57" s="917">
        <f>O67+AV67</f>
        <v>0</v>
      </c>
      <c r="CB57" s="941"/>
      <c r="CC57" s="941"/>
      <c r="CD57" s="941"/>
      <c r="CE57" s="917">
        <f>T67+BA67</f>
        <v>0</v>
      </c>
      <c r="CF57" s="941"/>
      <c r="CG57" s="941">
        <v>7.0000000000000007E-2</v>
      </c>
    </row>
    <row r="58" spans="1:85" s="55" customFormat="1" ht="18.75" customHeight="1">
      <c r="A58" s="932" t="s">
        <v>525</v>
      </c>
      <c r="B58" s="813"/>
      <c r="C58" s="64" t="s">
        <v>35</v>
      </c>
      <c r="D58" s="62"/>
      <c r="E58" s="61">
        <v>0</v>
      </c>
      <c r="F58" s="61"/>
      <c r="G58" s="61"/>
      <c r="H58" s="63"/>
      <c r="I58" s="62">
        <v>133.33000000000001</v>
      </c>
      <c r="J58" s="63"/>
      <c r="K58" s="62"/>
      <c r="L58" s="61"/>
      <c r="M58" s="61"/>
      <c r="N58" s="61"/>
      <c r="O58" s="61">
        <v>0</v>
      </c>
      <c r="P58" s="61">
        <v>0</v>
      </c>
      <c r="Q58" s="61">
        <v>0</v>
      </c>
      <c r="R58" s="61"/>
      <c r="S58" s="63"/>
      <c r="T58" s="62"/>
      <c r="U58" s="61"/>
      <c r="V58" s="61"/>
      <c r="W58" s="63"/>
      <c r="X58" s="62"/>
      <c r="Y58" s="61"/>
      <c r="Z58" s="60"/>
      <c r="AA58" s="814">
        <f>SUM(D59:H59)</f>
        <v>0</v>
      </c>
      <c r="AB58" s="814">
        <f>SUM(I59:W59)</f>
        <v>2.4</v>
      </c>
      <c r="AC58" s="814">
        <f>SUM(AA58+AB58)</f>
        <v>2.4</v>
      </c>
      <c r="AD58" s="816">
        <v>40</v>
      </c>
      <c r="AE58" s="817">
        <f>SUM(AA58*AD58)</f>
        <v>0</v>
      </c>
      <c r="AF58" s="817">
        <f>SUM(AB58*AD58)</f>
        <v>96</v>
      </c>
      <c r="AG58" s="817">
        <f>SUM(AE58:AF59)</f>
        <v>96</v>
      </c>
      <c r="AH58" s="932" t="s">
        <v>525</v>
      </c>
      <c r="AI58" s="813"/>
      <c r="AJ58" s="64" t="s">
        <v>35</v>
      </c>
      <c r="AK58" s="62"/>
      <c r="AL58" s="61">
        <v>0</v>
      </c>
      <c r="AM58" s="61"/>
      <c r="AN58" s="61"/>
      <c r="AO58" s="63"/>
      <c r="AP58" s="62">
        <v>110</v>
      </c>
      <c r="AQ58" s="63"/>
      <c r="AR58" s="62"/>
      <c r="AS58" s="61"/>
      <c r="AT58" s="61"/>
      <c r="AU58" s="61"/>
      <c r="AV58" s="61">
        <v>0</v>
      </c>
      <c r="AW58" s="61">
        <v>0</v>
      </c>
      <c r="AX58" s="61">
        <v>0</v>
      </c>
      <c r="AY58" s="61"/>
      <c r="AZ58" s="63"/>
      <c r="BA58" s="62"/>
      <c r="BB58" s="61"/>
      <c r="BC58" s="61"/>
      <c r="BD58" s="63"/>
      <c r="BE58" s="62"/>
      <c r="BF58" s="61"/>
      <c r="BG58" s="60"/>
      <c r="BH58" s="814">
        <f>SUM(AK59:AO59)</f>
        <v>0</v>
      </c>
      <c r="BI58" s="814">
        <f>SUM(AP59:BD59)</f>
        <v>4.84</v>
      </c>
      <c r="BJ58" s="814">
        <f>SUM(BH58+BI58)</f>
        <v>4.84</v>
      </c>
      <c r="BK58" s="815">
        <f t="shared" ref="BK58" si="78">AD58</f>
        <v>40</v>
      </c>
      <c r="BL58" s="817">
        <f>SUM(BH58*BK58)</f>
        <v>0</v>
      </c>
      <c r="BM58" s="817">
        <f>SUM(BI58*BK58)</f>
        <v>193.6</v>
      </c>
      <c r="BN58" s="817">
        <f>SUM(BL58:BM59)</f>
        <v>193.6</v>
      </c>
      <c r="BO58" s="925"/>
      <c r="BP58" s="926"/>
      <c r="BQ58" s="927"/>
      <c r="BR58" s="918"/>
      <c r="BS58" s="918"/>
      <c r="BT58" s="918"/>
      <c r="BU58" s="918"/>
      <c r="BV58" s="918"/>
      <c r="BW58" s="918"/>
      <c r="BX58" s="918"/>
      <c r="BY58" s="918"/>
      <c r="BZ58" s="918"/>
      <c r="CA58" s="918"/>
      <c r="CB58" s="918"/>
      <c r="CC58" s="918"/>
      <c r="CD58" s="918"/>
      <c r="CE58" s="944"/>
      <c r="CF58" s="918"/>
      <c r="CG58" s="918"/>
    </row>
    <row r="59" spans="1:85" ht="18.75" customHeight="1" thickBot="1">
      <c r="A59" s="932"/>
      <c r="B59" s="813"/>
      <c r="C59" s="20" t="s">
        <v>34</v>
      </c>
      <c r="D59" s="76">
        <f t="shared" ref="D59:Z59" si="79">(D$19*D58)/1000</f>
        <v>0</v>
      </c>
      <c r="E59" s="76">
        <f t="shared" si="79"/>
        <v>0</v>
      </c>
      <c r="F59" s="76">
        <f t="shared" si="79"/>
        <v>0</v>
      </c>
      <c r="G59" s="76">
        <f t="shared" si="79"/>
        <v>0</v>
      </c>
      <c r="H59" s="76">
        <f t="shared" si="79"/>
        <v>0</v>
      </c>
      <c r="I59" s="76">
        <f t="shared" si="79"/>
        <v>2.4</v>
      </c>
      <c r="J59" s="76">
        <f t="shared" si="79"/>
        <v>0</v>
      </c>
      <c r="K59" s="76">
        <f t="shared" si="79"/>
        <v>0</v>
      </c>
      <c r="L59" s="76">
        <f t="shared" si="79"/>
        <v>0</v>
      </c>
      <c r="M59" s="76">
        <f t="shared" si="79"/>
        <v>0</v>
      </c>
      <c r="N59" s="76">
        <f t="shared" si="79"/>
        <v>0</v>
      </c>
      <c r="O59" s="76">
        <f t="shared" si="79"/>
        <v>0</v>
      </c>
      <c r="P59" s="76">
        <f t="shared" si="79"/>
        <v>0</v>
      </c>
      <c r="Q59" s="76">
        <f t="shared" si="79"/>
        <v>0</v>
      </c>
      <c r="R59" s="76">
        <f t="shared" si="79"/>
        <v>0</v>
      </c>
      <c r="S59" s="76">
        <f t="shared" si="79"/>
        <v>0</v>
      </c>
      <c r="T59" s="76">
        <f t="shared" si="79"/>
        <v>0</v>
      </c>
      <c r="U59" s="76">
        <f t="shared" si="79"/>
        <v>0</v>
      </c>
      <c r="V59" s="76">
        <f t="shared" si="79"/>
        <v>0</v>
      </c>
      <c r="W59" s="76">
        <f t="shared" si="79"/>
        <v>0</v>
      </c>
      <c r="X59" s="76">
        <f t="shared" si="79"/>
        <v>0</v>
      </c>
      <c r="Y59" s="76">
        <f t="shared" si="79"/>
        <v>0</v>
      </c>
      <c r="Z59" s="76">
        <f t="shared" si="79"/>
        <v>0</v>
      </c>
      <c r="AA59" s="814"/>
      <c r="AB59" s="814"/>
      <c r="AC59" s="814"/>
      <c r="AD59" s="816"/>
      <c r="AE59" s="818"/>
      <c r="AF59" s="818"/>
      <c r="AG59" s="818"/>
      <c r="AH59" s="932"/>
      <c r="AI59" s="813"/>
      <c r="AJ59" s="20" t="s">
        <v>34</v>
      </c>
      <c r="AK59" s="76">
        <f t="shared" ref="AK59:BG59" si="80">(AK$19*AK58)/1000</f>
        <v>0</v>
      </c>
      <c r="AL59" s="76">
        <f t="shared" si="80"/>
        <v>0</v>
      </c>
      <c r="AM59" s="76">
        <f t="shared" si="80"/>
        <v>0</v>
      </c>
      <c r="AN59" s="76">
        <f t="shared" si="80"/>
        <v>0</v>
      </c>
      <c r="AO59" s="76">
        <f t="shared" si="80"/>
        <v>0</v>
      </c>
      <c r="AP59" s="76">
        <f t="shared" si="80"/>
        <v>4.84</v>
      </c>
      <c r="AQ59" s="76">
        <f t="shared" si="80"/>
        <v>0</v>
      </c>
      <c r="AR59" s="76">
        <f t="shared" si="80"/>
        <v>0</v>
      </c>
      <c r="AS59" s="76">
        <f t="shared" si="80"/>
        <v>0</v>
      </c>
      <c r="AT59" s="76">
        <f t="shared" si="80"/>
        <v>0</v>
      </c>
      <c r="AU59" s="76">
        <f t="shared" si="80"/>
        <v>0</v>
      </c>
      <c r="AV59" s="76">
        <f t="shared" si="80"/>
        <v>0</v>
      </c>
      <c r="AW59" s="76">
        <f t="shared" si="80"/>
        <v>0</v>
      </c>
      <c r="AX59" s="76">
        <f t="shared" si="80"/>
        <v>0</v>
      </c>
      <c r="AY59" s="76">
        <f t="shared" si="80"/>
        <v>0</v>
      </c>
      <c r="AZ59" s="76">
        <f t="shared" si="80"/>
        <v>0</v>
      </c>
      <c r="BA59" s="76">
        <f t="shared" si="80"/>
        <v>0</v>
      </c>
      <c r="BB59" s="76">
        <f t="shared" si="80"/>
        <v>0</v>
      </c>
      <c r="BC59" s="76">
        <f t="shared" si="80"/>
        <v>0</v>
      </c>
      <c r="BD59" s="76">
        <f t="shared" si="80"/>
        <v>0</v>
      </c>
      <c r="BE59" s="76">
        <f t="shared" si="80"/>
        <v>0</v>
      </c>
      <c r="BF59" s="76">
        <f t="shared" si="80"/>
        <v>0</v>
      </c>
      <c r="BG59" s="76">
        <f t="shared" si="80"/>
        <v>0</v>
      </c>
      <c r="BH59" s="814"/>
      <c r="BI59" s="814"/>
      <c r="BJ59" s="814"/>
      <c r="BK59" s="816"/>
      <c r="BL59" s="818"/>
      <c r="BM59" s="818"/>
      <c r="BN59" s="818"/>
      <c r="BO59" s="922" t="s">
        <v>25</v>
      </c>
      <c r="BP59" s="923"/>
      <c r="BQ59" s="924"/>
      <c r="BR59" s="941"/>
      <c r="BS59" s="941"/>
      <c r="BT59" s="941"/>
      <c r="BU59" s="941"/>
      <c r="BV59" s="941"/>
      <c r="BW59" s="917">
        <v>3.5</v>
      </c>
      <c r="BX59" s="941"/>
      <c r="BY59" s="917">
        <f>M53+AT53</f>
        <v>0</v>
      </c>
      <c r="BZ59" s="941"/>
      <c r="CA59" s="941"/>
      <c r="CB59" s="941"/>
      <c r="CC59" s="941"/>
      <c r="CD59" s="941"/>
      <c r="CE59" s="917"/>
      <c r="CF59" s="941"/>
      <c r="CG59" s="917">
        <v>3.5</v>
      </c>
    </row>
    <row r="60" spans="1:85" s="55" customFormat="1" ht="18.75" customHeight="1">
      <c r="A60" s="932" t="s">
        <v>371</v>
      </c>
      <c r="B60" s="813"/>
      <c r="C60" s="64" t="s">
        <v>35</v>
      </c>
      <c r="D60" s="62"/>
      <c r="E60" s="61">
        <v>0</v>
      </c>
      <c r="F60" s="61"/>
      <c r="G60" s="61"/>
      <c r="H60" s="63"/>
      <c r="I60" s="62"/>
      <c r="J60" s="63"/>
      <c r="K60" s="62"/>
      <c r="L60" s="61"/>
      <c r="M60" s="61"/>
      <c r="N60" s="61"/>
      <c r="O60" s="61">
        <v>0</v>
      </c>
      <c r="P60" s="61">
        <v>0</v>
      </c>
      <c r="Q60" s="61">
        <v>0</v>
      </c>
      <c r="R60" s="61"/>
      <c r="S60" s="63"/>
      <c r="T60" s="62">
        <v>29</v>
      </c>
      <c r="U60" s="61"/>
      <c r="V60" s="61"/>
      <c r="W60" s="63"/>
      <c r="X60" s="62"/>
      <c r="Y60" s="61"/>
      <c r="Z60" s="60"/>
      <c r="AA60" s="814">
        <f>SUM(D61:H61)</f>
        <v>0</v>
      </c>
      <c r="AB60" s="814">
        <f>SUM(I61:W61)</f>
        <v>0.52200000000000002</v>
      </c>
      <c r="AC60" s="814">
        <f>SUM(AA60+AB60)</f>
        <v>0.52200000000000002</v>
      </c>
      <c r="AD60" s="816">
        <v>97</v>
      </c>
      <c r="AE60" s="817">
        <f>SUM(AA60*AD60)</f>
        <v>0</v>
      </c>
      <c r="AF60" s="817">
        <f>SUM(AB60*AD60)</f>
        <v>50.63</v>
      </c>
      <c r="AG60" s="817">
        <f>SUM(AE60:AF61)</f>
        <v>50.63</v>
      </c>
      <c r="AH60" s="932" t="s">
        <v>371</v>
      </c>
      <c r="AI60" s="813"/>
      <c r="AJ60" s="64" t="s">
        <v>35</v>
      </c>
      <c r="AK60" s="62"/>
      <c r="AL60" s="61">
        <v>0</v>
      </c>
      <c r="AM60" s="61"/>
      <c r="AN60" s="61"/>
      <c r="AO60" s="63"/>
      <c r="AP60" s="62"/>
      <c r="AQ60" s="63"/>
      <c r="AR60" s="62"/>
      <c r="AS60" s="61"/>
      <c r="AT60" s="61"/>
      <c r="AU60" s="61"/>
      <c r="AV60" s="61">
        <v>0</v>
      </c>
      <c r="AW60" s="61">
        <v>0</v>
      </c>
      <c r="AX60" s="61">
        <v>0</v>
      </c>
      <c r="AY60" s="61"/>
      <c r="AZ60" s="63"/>
      <c r="BA60" s="62">
        <v>29.04</v>
      </c>
      <c r="BB60" s="61"/>
      <c r="BC60" s="61"/>
      <c r="BD60" s="63"/>
      <c r="BE60" s="62"/>
      <c r="BF60" s="61"/>
      <c r="BG60" s="60"/>
      <c r="BH60" s="814">
        <f>SUM(AK61:AO61)</f>
        <v>0</v>
      </c>
      <c r="BI60" s="814">
        <f>SUM(AP61:BD61)</f>
        <v>1.278</v>
      </c>
      <c r="BJ60" s="814">
        <f>SUM(BH60+BI60)</f>
        <v>1.278</v>
      </c>
      <c r="BK60" s="815">
        <f t="shared" ref="BK60" si="81">AD60</f>
        <v>97</v>
      </c>
      <c r="BL60" s="817">
        <f>SUM(BH60*BK60)</f>
        <v>0</v>
      </c>
      <c r="BM60" s="817">
        <f>SUM(BI60*BK60)</f>
        <v>123.97</v>
      </c>
      <c r="BN60" s="817">
        <f>SUM(BL60:BM61)</f>
        <v>123.97</v>
      </c>
      <c r="BO60" s="925"/>
      <c r="BP60" s="926"/>
      <c r="BQ60" s="927"/>
      <c r="BR60" s="918"/>
      <c r="BS60" s="918"/>
      <c r="BT60" s="918"/>
      <c r="BU60" s="918"/>
      <c r="BV60" s="918"/>
      <c r="BW60" s="918"/>
      <c r="BX60" s="918"/>
      <c r="BY60" s="918"/>
      <c r="BZ60" s="918"/>
      <c r="CA60" s="918"/>
      <c r="CB60" s="918"/>
      <c r="CC60" s="918"/>
      <c r="CD60" s="918"/>
      <c r="CE60" s="944"/>
      <c r="CF60" s="918"/>
      <c r="CG60" s="918"/>
    </row>
    <row r="61" spans="1:85" ht="18.75" customHeight="1" thickBot="1">
      <c r="A61" s="933"/>
      <c r="B61" s="929"/>
      <c r="C61" s="65" t="s">
        <v>34</v>
      </c>
      <c r="D61" s="273">
        <f t="shared" ref="D61:Z61" si="82">(D$19*D60)/1000</f>
        <v>0</v>
      </c>
      <c r="E61" s="273">
        <f t="shared" si="82"/>
        <v>0</v>
      </c>
      <c r="F61" s="273">
        <f t="shared" si="82"/>
        <v>0</v>
      </c>
      <c r="G61" s="273">
        <f t="shared" si="82"/>
        <v>0</v>
      </c>
      <c r="H61" s="273">
        <f t="shared" si="82"/>
        <v>0</v>
      </c>
      <c r="I61" s="273">
        <f t="shared" si="82"/>
        <v>0</v>
      </c>
      <c r="J61" s="273">
        <f t="shared" si="82"/>
        <v>0</v>
      </c>
      <c r="K61" s="273">
        <f t="shared" si="82"/>
        <v>0</v>
      </c>
      <c r="L61" s="273">
        <f t="shared" si="82"/>
        <v>0</v>
      </c>
      <c r="M61" s="273">
        <f t="shared" si="82"/>
        <v>0</v>
      </c>
      <c r="N61" s="273">
        <f t="shared" si="82"/>
        <v>0</v>
      </c>
      <c r="O61" s="273">
        <f t="shared" si="82"/>
        <v>0</v>
      </c>
      <c r="P61" s="273">
        <f t="shared" si="82"/>
        <v>0</v>
      </c>
      <c r="Q61" s="273">
        <f t="shared" si="82"/>
        <v>0</v>
      </c>
      <c r="R61" s="273">
        <f t="shared" si="82"/>
        <v>0</v>
      </c>
      <c r="S61" s="273">
        <f t="shared" si="82"/>
        <v>0</v>
      </c>
      <c r="T61" s="273">
        <f t="shared" si="82"/>
        <v>0.52200000000000002</v>
      </c>
      <c r="U61" s="273">
        <f t="shared" si="82"/>
        <v>0</v>
      </c>
      <c r="V61" s="273">
        <f t="shared" si="82"/>
        <v>0</v>
      </c>
      <c r="W61" s="273">
        <f t="shared" si="82"/>
        <v>0</v>
      </c>
      <c r="X61" s="273">
        <f t="shared" si="82"/>
        <v>0</v>
      </c>
      <c r="Y61" s="273">
        <f t="shared" si="82"/>
        <v>0</v>
      </c>
      <c r="Z61" s="273">
        <f t="shared" si="82"/>
        <v>0</v>
      </c>
      <c r="AA61" s="814"/>
      <c r="AB61" s="814"/>
      <c r="AC61" s="814"/>
      <c r="AD61" s="930"/>
      <c r="AE61" s="818"/>
      <c r="AF61" s="818"/>
      <c r="AG61" s="818"/>
      <c r="AH61" s="933"/>
      <c r="AI61" s="929"/>
      <c r="AJ61" s="65" t="s">
        <v>34</v>
      </c>
      <c r="AK61" s="273">
        <f t="shared" ref="AK61:BG61" si="83">(AK$19*AK60)/1000</f>
        <v>0</v>
      </c>
      <c r="AL61" s="273">
        <f t="shared" si="83"/>
        <v>0</v>
      </c>
      <c r="AM61" s="273">
        <f t="shared" si="83"/>
        <v>0</v>
      </c>
      <c r="AN61" s="273">
        <f t="shared" si="83"/>
        <v>0</v>
      </c>
      <c r="AO61" s="273">
        <f t="shared" si="83"/>
        <v>0</v>
      </c>
      <c r="AP61" s="273">
        <f t="shared" si="83"/>
        <v>0</v>
      </c>
      <c r="AQ61" s="273">
        <f t="shared" si="83"/>
        <v>0</v>
      </c>
      <c r="AR61" s="273">
        <f t="shared" si="83"/>
        <v>0</v>
      </c>
      <c r="AS61" s="273">
        <f t="shared" si="83"/>
        <v>0</v>
      </c>
      <c r="AT61" s="273">
        <f t="shared" si="83"/>
        <v>0</v>
      </c>
      <c r="AU61" s="273">
        <f t="shared" si="83"/>
        <v>0</v>
      </c>
      <c r="AV61" s="273">
        <f t="shared" si="83"/>
        <v>0</v>
      </c>
      <c r="AW61" s="273">
        <f t="shared" si="83"/>
        <v>0</v>
      </c>
      <c r="AX61" s="273">
        <f t="shared" si="83"/>
        <v>0</v>
      </c>
      <c r="AY61" s="273">
        <f t="shared" si="83"/>
        <v>0</v>
      </c>
      <c r="AZ61" s="273">
        <f t="shared" si="83"/>
        <v>0</v>
      </c>
      <c r="BA61" s="273">
        <f t="shared" si="83"/>
        <v>1.278</v>
      </c>
      <c r="BB61" s="273">
        <f t="shared" si="83"/>
        <v>0</v>
      </c>
      <c r="BC61" s="273">
        <f t="shared" si="83"/>
        <v>0</v>
      </c>
      <c r="BD61" s="273">
        <f t="shared" si="83"/>
        <v>0</v>
      </c>
      <c r="BE61" s="273">
        <f t="shared" si="83"/>
        <v>0</v>
      </c>
      <c r="BF61" s="273">
        <f t="shared" si="83"/>
        <v>0</v>
      </c>
      <c r="BG61" s="273">
        <f t="shared" si="83"/>
        <v>0</v>
      </c>
      <c r="BH61" s="814"/>
      <c r="BI61" s="814"/>
      <c r="BJ61" s="814"/>
      <c r="BK61" s="816"/>
      <c r="BL61" s="818"/>
      <c r="BM61" s="818"/>
      <c r="BN61" s="818"/>
      <c r="BO61" s="504"/>
      <c r="BP61" s="504"/>
      <c r="BQ61" s="504"/>
      <c r="BR61" s="504"/>
      <c r="BS61" s="504"/>
      <c r="BT61" s="504"/>
      <c r="BU61" s="504"/>
      <c r="BV61" s="504"/>
      <c r="BW61" s="504"/>
      <c r="BX61" s="504"/>
      <c r="BY61" s="504"/>
      <c r="BZ61" s="504"/>
      <c r="CA61" s="504"/>
      <c r="CB61" s="504"/>
      <c r="CC61" s="504"/>
      <c r="CD61" s="504"/>
      <c r="CE61" s="504"/>
      <c r="CF61" s="504"/>
      <c r="CG61" s="504"/>
    </row>
    <row r="62" spans="1:85" s="55" customFormat="1" ht="18.75" customHeight="1">
      <c r="A62" s="946" t="s">
        <v>38</v>
      </c>
      <c r="B62" s="813"/>
      <c r="C62" s="64" t="s">
        <v>35</v>
      </c>
      <c r="D62" s="62"/>
      <c r="E62" s="61">
        <v>0</v>
      </c>
      <c r="F62" s="61"/>
      <c r="G62" s="61"/>
      <c r="H62" s="63"/>
      <c r="I62" s="62"/>
      <c r="J62" s="63"/>
      <c r="K62" s="62">
        <v>1.8</v>
      </c>
      <c r="L62" s="61"/>
      <c r="M62" s="61"/>
      <c r="N62" s="61"/>
      <c r="O62" s="61">
        <v>0</v>
      </c>
      <c r="P62" s="61">
        <v>0</v>
      </c>
      <c r="Q62" s="61">
        <v>0</v>
      </c>
      <c r="R62" s="61"/>
      <c r="S62" s="63"/>
      <c r="T62" s="62"/>
      <c r="U62" s="61"/>
      <c r="V62" s="61"/>
      <c r="W62" s="63"/>
      <c r="X62" s="62"/>
      <c r="Y62" s="61"/>
      <c r="Z62" s="60"/>
      <c r="AA62" s="814">
        <f>SUM(D63:H63)</f>
        <v>0</v>
      </c>
      <c r="AB62" s="814">
        <f>SUM(I63:W63)</f>
        <v>3.2000000000000001E-2</v>
      </c>
      <c r="AC62" s="814">
        <f>SUM(AA62+AB62)</f>
        <v>3.2000000000000001E-2</v>
      </c>
      <c r="AD62" s="816">
        <v>105</v>
      </c>
      <c r="AE62" s="817">
        <f>SUM(AA62*AD62)</f>
        <v>0</v>
      </c>
      <c r="AF62" s="817">
        <f>SUM(AB62*AD62)</f>
        <v>3.36</v>
      </c>
      <c r="AG62" s="817">
        <f>SUM(AE62:AF63)</f>
        <v>3.36</v>
      </c>
      <c r="AH62" s="946" t="s">
        <v>38</v>
      </c>
      <c r="AI62" s="813"/>
      <c r="AJ62" s="64" t="s">
        <v>35</v>
      </c>
      <c r="AK62" s="62"/>
      <c r="AL62" s="61">
        <v>0</v>
      </c>
      <c r="AM62" s="61"/>
      <c r="AN62" s="61"/>
      <c r="AO62" s="63"/>
      <c r="AP62" s="62"/>
      <c r="AQ62" s="63"/>
      <c r="AR62" s="62">
        <v>3.13</v>
      </c>
      <c r="AS62" s="61"/>
      <c r="AT62" s="61"/>
      <c r="AU62" s="61"/>
      <c r="AV62" s="61">
        <v>0</v>
      </c>
      <c r="AW62" s="61">
        <v>0</v>
      </c>
      <c r="AX62" s="61">
        <v>0</v>
      </c>
      <c r="AY62" s="61"/>
      <c r="AZ62" s="63"/>
      <c r="BA62" s="62"/>
      <c r="BB62" s="61"/>
      <c r="BC62" s="61"/>
      <c r="BD62" s="63"/>
      <c r="BE62" s="62"/>
      <c r="BF62" s="61"/>
      <c r="BG62" s="60"/>
      <c r="BH62" s="814">
        <f>SUM(AK63:AO63)</f>
        <v>0</v>
      </c>
      <c r="BI62" s="814">
        <f>SUM(AP63:BD63)</f>
        <v>0.13800000000000001</v>
      </c>
      <c r="BJ62" s="814">
        <f>SUM(BH62+BI62)</f>
        <v>0.13800000000000001</v>
      </c>
      <c r="BK62" s="815">
        <f t="shared" ref="BK62" si="84">AD62</f>
        <v>105</v>
      </c>
      <c r="BL62" s="817">
        <f>SUM(BH62*BK62)</f>
        <v>0</v>
      </c>
      <c r="BM62" s="817">
        <f>SUM(BI62*BK62)</f>
        <v>14.49</v>
      </c>
      <c r="BN62" s="817">
        <f>SUM(BL62:BM63)</f>
        <v>14.49</v>
      </c>
      <c r="BO62" s="504"/>
      <c r="BP62" s="504"/>
      <c r="BQ62" s="504"/>
      <c r="BR62" s="504"/>
      <c r="BS62" s="504"/>
      <c r="BT62" s="504"/>
      <c r="BU62" s="504"/>
      <c r="BV62" s="504"/>
      <c r="BW62" s="504"/>
      <c r="BX62" s="504"/>
      <c r="BY62" s="504"/>
      <c r="BZ62" s="504"/>
      <c r="CA62" s="504"/>
      <c r="CB62" s="504"/>
      <c r="CC62" s="504"/>
      <c r="CD62" s="504"/>
      <c r="CE62" s="504"/>
      <c r="CF62" s="504"/>
      <c r="CG62" s="504"/>
    </row>
    <row r="63" spans="1:85" ht="18.75" customHeight="1" thickBot="1">
      <c r="A63" s="946"/>
      <c r="B63" s="813"/>
      <c r="C63" s="20" t="s">
        <v>34</v>
      </c>
      <c r="D63" s="76">
        <f t="shared" ref="D63:Z63" si="85">(D$19*D62)/1000</f>
        <v>0</v>
      </c>
      <c r="E63" s="76">
        <f t="shared" si="85"/>
        <v>0</v>
      </c>
      <c r="F63" s="76">
        <f t="shared" si="85"/>
        <v>0</v>
      </c>
      <c r="G63" s="76">
        <f t="shared" si="85"/>
        <v>0</v>
      </c>
      <c r="H63" s="76">
        <f t="shared" si="85"/>
        <v>0</v>
      </c>
      <c r="I63" s="76">
        <f t="shared" si="85"/>
        <v>0</v>
      </c>
      <c r="J63" s="76">
        <f t="shared" si="85"/>
        <v>0</v>
      </c>
      <c r="K63" s="76">
        <f t="shared" si="85"/>
        <v>3.2000000000000001E-2</v>
      </c>
      <c r="L63" s="76">
        <f t="shared" si="85"/>
        <v>0</v>
      </c>
      <c r="M63" s="76">
        <f t="shared" si="85"/>
        <v>0</v>
      </c>
      <c r="N63" s="76">
        <f t="shared" si="85"/>
        <v>0</v>
      </c>
      <c r="O63" s="76">
        <f t="shared" si="85"/>
        <v>0</v>
      </c>
      <c r="P63" s="76">
        <f t="shared" si="85"/>
        <v>0</v>
      </c>
      <c r="Q63" s="76">
        <f t="shared" si="85"/>
        <v>0</v>
      </c>
      <c r="R63" s="76">
        <f t="shared" si="85"/>
        <v>0</v>
      </c>
      <c r="S63" s="76">
        <f t="shared" si="85"/>
        <v>0</v>
      </c>
      <c r="T63" s="76">
        <f t="shared" si="85"/>
        <v>0</v>
      </c>
      <c r="U63" s="76">
        <f t="shared" si="85"/>
        <v>0</v>
      </c>
      <c r="V63" s="76">
        <f t="shared" si="85"/>
        <v>0</v>
      </c>
      <c r="W63" s="76">
        <f t="shared" si="85"/>
        <v>0</v>
      </c>
      <c r="X63" s="76">
        <f t="shared" si="85"/>
        <v>0</v>
      </c>
      <c r="Y63" s="76">
        <f t="shared" si="85"/>
        <v>0</v>
      </c>
      <c r="Z63" s="76">
        <f t="shared" si="85"/>
        <v>0</v>
      </c>
      <c r="AA63" s="814"/>
      <c r="AB63" s="814"/>
      <c r="AC63" s="814"/>
      <c r="AD63" s="816"/>
      <c r="AE63" s="818"/>
      <c r="AF63" s="818"/>
      <c r="AG63" s="818"/>
      <c r="AH63" s="946"/>
      <c r="AI63" s="813"/>
      <c r="AJ63" s="20" t="s">
        <v>34</v>
      </c>
      <c r="AK63" s="76">
        <f t="shared" ref="AK63:BG63" si="86">(AK$19*AK62)/1000</f>
        <v>0</v>
      </c>
      <c r="AL63" s="76">
        <f t="shared" si="86"/>
        <v>0</v>
      </c>
      <c r="AM63" s="76">
        <f t="shared" si="86"/>
        <v>0</v>
      </c>
      <c r="AN63" s="76">
        <f t="shared" si="86"/>
        <v>0</v>
      </c>
      <c r="AO63" s="76">
        <f t="shared" si="86"/>
        <v>0</v>
      </c>
      <c r="AP63" s="76">
        <f t="shared" si="86"/>
        <v>0</v>
      </c>
      <c r="AQ63" s="76">
        <f t="shared" si="86"/>
        <v>0</v>
      </c>
      <c r="AR63" s="76">
        <f t="shared" si="86"/>
        <v>0.13800000000000001</v>
      </c>
      <c r="AS63" s="76">
        <f t="shared" si="86"/>
        <v>0</v>
      </c>
      <c r="AT63" s="76">
        <f t="shared" si="86"/>
        <v>0</v>
      </c>
      <c r="AU63" s="76">
        <f t="shared" si="86"/>
        <v>0</v>
      </c>
      <c r="AV63" s="76">
        <f t="shared" si="86"/>
        <v>0</v>
      </c>
      <c r="AW63" s="76">
        <f t="shared" si="86"/>
        <v>0</v>
      </c>
      <c r="AX63" s="76">
        <f t="shared" si="86"/>
        <v>0</v>
      </c>
      <c r="AY63" s="76">
        <f t="shared" si="86"/>
        <v>0</v>
      </c>
      <c r="AZ63" s="76">
        <f t="shared" si="86"/>
        <v>0</v>
      </c>
      <c r="BA63" s="76">
        <f t="shared" si="86"/>
        <v>0</v>
      </c>
      <c r="BB63" s="76">
        <f t="shared" si="86"/>
        <v>0</v>
      </c>
      <c r="BC63" s="76">
        <f t="shared" si="86"/>
        <v>0</v>
      </c>
      <c r="BD63" s="76">
        <f t="shared" si="86"/>
        <v>0</v>
      </c>
      <c r="BE63" s="76">
        <f t="shared" si="86"/>
        <v>0</v>
      </c>
      <c r="BF63" s="76">
        <f t="shared" si="86"/>
        <v>0</v>
      </c>
      <c r="BG63" s="76">
        <f t="shared" si="86"/>
        <v>0</v>
      </c>
      <c r="BH63" s="814"/>
      <c r="BI63" s="814"/>
      <c r="BJ63" s="814"/>
      <c r="BK63" s="816"/>
      <c r="BL63" s="818"/>
      <c r="BM63" s="818"/>
      <c r="BN63" s="818"/>
      <c r="BO63" s="504"/>
      <c r="BP63" s="504"/>
      <c r="BQ63" s="504"/>
      <c r="BR63" s="504"/>
      <c r="BS63" s="504"/>
      <c r="BT63" s="504"/>
      <c r="BU63" s="504"/>
      <c r="BV63" s="504"/>
      <c r="BW63" s="504"/>
      <c r="BX63" s="504"/>
      <c r="BY63" s="504"/>
      <c r="BZ63" s="504"/>
      <c r="CA63" s="504"/>
      <c r="CB63" s="504"/>
      <c r="CC63" s="504"/>
      <c r="CD63" s="504"/>
      <c r="CE63" s="504"/>
      <c r="CF63" s="504"/>
      <c r="CG63" s="504"/>
    </row>
    <row r="64" spans="1:85" s="55" customFormat="1" ht="18.75" customHeight="1">
      <c r="A64" s="932" t="s">
        <v>16</v>
      </c>
      <c r="B64" s="813"/>
      <c r="C64" s="64" t="s">
        <v>35</v>
      </c>
      <c r="D64" s="62"/>
      <c r="E64" s="61">
        <v>0</v>
      </c>
      <c r="F64" s="61"/>
      <c r="G64" s="61"/>
      <c r="H64" s="63"/>
      <c r="I64" s="62"/>
      <c r="J64" s="63"/>
      <c r="K64" s="62"/>
      <c r="L64" s="61"/>
      <c r="M64" s="61"/>
      <c r="N64" s="61"/>
      <c r="O64" s="61">
        <v>0</v>
      </c>
      <c r="P64" s="61">
        <v>0</v>
      </c>
      <c r="Q64" s="61">
        <v>0</v>
      </c>
      <c r="R64" s="61"/>
      <c r="S64" s="63"/>
      <c r="T64" s="62">
        <v>0.2</v>
      </c>
      <c r="U64" s="61"/>
      <c r="V64" s="61"/>
      <c r="W64" s="63"/>
      <c r="X64" s="62"/>
      <c r="Y64" s="61"/>
      <c r="Z64" s="60"/>
      <c r="AA64" s="814">
        <f>SUM(D65:H65)</f>
        <v>0</v>
      </c>
      <c r="AB64" s="814">
        <f>SUM(I65:W65)</f>
        <v>4.0000000000000001E-3</v>
      </c>
      <c r="AC64" s="814">
        <f>SUM(AA64+AB64)</f>
        <v>4.0000000000000001E-3</v>
      </c>
      <c r="AD64" s="816">
        <v>370</v>
      </c>
      <c r="AE64" s="817">
        <f>SUM(AA64*AD64)</f>
        <v>0</v>
      </c>
      <c r="AF64" s="817">
        <f>SUM(AB64*AD64)</f>
        <v>1.48</v>
      </c>
      <c r="AG64" s="817">
        <f>SUM(AE64:AF65)</f>
        <v>1.48</v>
      </c>
      <c r="AH64" s="932" t="s">
        <v>16</v>
      </c>
      <c r="AI64" s="813"/>
      <c r="AJ64" s="64" t="s">
        <v>35</v>
      </c>
      <c r="AK64" s="62"/>
      <c r="AL64" s="61">
        <v>0</v>
      </c>
      <c r="AM64" s="61"/>
      <c r="AN64" s="61"/>
      <c r="AO64" s="63"/>
      <c r="AP64" s="62"/>
      <c r="AQ64" s="63"/>
      <c r="AR64" s="62"/>
      <c r="AS64" s="61"/>
      <c r="AT64" s="61"/>
      <c r="AU64" s="61"/>
      <c r="AV64" s="61">
        <v>0</v>
      </c>
      <c r="AW64" s="61">
        <v>0</v>
      </c>
      <c r="AX64" s="61">
        <v>0</v>
      </c>
      <c r="AY64" s="61"/>
      <c r="AZ64" s="63"/>
      <c r="BA64" s="62">
        <v>0.2</v>
      </c>
      <c r="BB64" s="61"/>
      <c r="BC64" s="61"/>
      <c r="BD64" s="63"/>
      <c r="BE64" s="62"/>
      <c r="BF64" s="61"/>
      <c r="BG64" s="60"/>
      <c r="BH64" s="814">
        <f>SUM(AK65:AO65)</f>
        <v>0</v>
      </c>
      <c r="BI64" s="814">
        <f>SUM(AP65:BD65)</f>
        <v>8.9999999999999993E-3</v>
      </c>
      <c r="BJ64" s="814">
        <f>SUM(BH64+BI64)</f>
        <v>8.9999999999999993E-3</v>
      </c>
      <c r="BK64" s="815">
        <f t="shared" ref="BK64" si="87">AD64</f>
        <v>370</v>
      </c>
      <c r="BL64" s="817">
        <f>SUM(BH64*BK64)</f>
        <v>0</v>
      </c>
      <c r="BM64" s="817">
        <f>SUM(BI64*BK64)</f>
        <v>3.33</v>
      </c>
      <c r="BN64" s="817">
        <f>SUM(BL64:BM65)</f>
        <v>3.33</v>
      </c>
      <c r="BO64" s="504"/>
      <c r="BP64" s="504"/>
      <c r="BQ64" s="504"/>
      <c r="BR64" s="504"/>
      <c r="BS64" s="504"/>
      <c r="BT64" s="504"/>
      <c r="BU64" s="504"/>
      <c r="BV64" s="504"/>
      <c r="BW64" s="504"/>
      <c r="BX64" s="504"/>
      <c r="BY64" s="504"/>
      <c r="BZ64" s="504"/>
      <c r="CA64" s="504"/>
      <c r="CB64" s="504"/>
      <c r="CC64" s="504"/>
      <c r="CD64" s="504"/>
      <c r="CE64" s="504"/>
      <c r="CF64" s="504"/>
      <c r="CG64" s="504"/>
    </row>
    <row r="65" spans="1:131" ht="18.75" customHeight="1" thickBot="1">
      <c r="A65" s="932"/>
      <c r="B65" s="813"/>
      <c r="C65" s="20" t="s">
        <v>34</v>
      </c>
      <c r="D65" s="76">
        <f t="shared" ref="D65:Z65" si="88">(D$19*D64)/1000</f>
        <v>0</v>
      </c>
      <c r="E65" s="76">
        <f t="shared" si="88"/>
        <v>0</v>
      </c>
      <c r="F65" s="76">
        <f t="shared" si="88"/>
        <v>0</v>
      </c>
      <c r="G65" s="76">
        <f t="shared" si="88"/>
        <v>0</v>
      </c>
      <c r="H65" s="76">
        <f t="shared" si="88"/>
        <v>0</v>
      </c>
      <c r="I65" s="76">
        <f t="shared" si="88"/>
        <v>0</v>
      </c>
      <c r="J65" s="76">
        <f t="shared" si="88"/>
        <v>0</v>
      </c>
      <c r="K65" s="76">
        <f t="shared" si="88"/>
        <v>0</v>
      </c>
      <c r="L65" s="76">
        <f t="shared" si="88"/>
        <v>0</v>
      </c>
      <c r="M65" s="76">
        <f t="shared" si="88"/>
        <v>0</v>
      </c>
      <c r="N65" s="76">
        <f t="shared" si="88"/>
        <v>0</v>
      </c>
      <c r="O65" s="76">
        <f t="shared" si="88"/>
        <v>0</v>
      </c>
      <c r="P65" s="76">
        <f t="shared" si="88"/>
        <v>0</v>
      </c>
      <c r="Q65" s="76">
        <f t="shared" si="88"/>
        <v>0</v>
      </c>
      <c r="R65" s="76">
        <f t="shared" si="88"/>
        <v>0</v>
      </c>
      <c r="S65" s="76">
        <f t="shared" si="88"/>
        <v>0</v>
      </c>
      <c r="T65" s="76">
        <f t="shared" si="88"/>
        <v>4.0000000000000001E-3</v>
      </c>
      <c r="U65" s="76">
        <f t="shared" si="88"/>
        <v>0</v>
      </c>
      <c r="V65" s="76">
        <f t="shared" si="88"/>
        <v>0</v>
      </c>
      <c r="W65" s="76">
        <f t="shared" si="88"/>
        <v>0</v>
      </c>
      <c r="X65" s="76">
        <f t="shared" si="88"/>
        <v>0</v>
      </c>
      <c r="Y65" s="76">
        <f t="shared" si="88"/>
        <v>0</v>
      </c>
      <c r="Z65" s="76">
        <f t="shared" si="88"/>
        <v>0</v>
      </c>
      <c r="AA65" s="814"/>
      <c r="AB65" s="814"/>
      <c r="AC65" s="814"/>
      <c r="AD65" s="816"/>
      <c r="AE65" s="818"/>
      <c r="AF65" s="818"/>
      <c r="AG65" s="818"/>
      <c r="AH65" s="932"/>
      <c r="AI65" s="813"/>
      <c r="AJ65" s="20" t="s">
        <v>34</v>
      </c>
      <c r="AK65" s="76">
        <f t="shared" ref="AK65:BG65" si="89">(AK$19*AK64)/1000</f>
        <v>0</v>
      </c>
      <c r="AL65" s="76">
        <f t="shared" si="89"/>
        <v>0</v>
      </c>
      <c r="AM65" s="76">
        <f t="shared" si="89"/>
        <v>0</v>
      </c>
      <c r="AN65" s="76">
        <f t="shared" si="89"/>
        <v>0</v>
      </c>
      <c r="AO65" s="76">
        <f t="shared" si="89"/>
        <v>0</v>
      </c>
      <c r="AP65" s="76">
        <f t="shared" si="89"/>
        <v>0</v>
      </c>
      <c r="AQ65" s="76">
        <f t="shared" si="89"/>
        <v>0</v>
      </c>
      <c r="AR65" s="76">
        <f t="shared" si="89"/>
        <v>0</v>
      </c>
      <c r="AS65" s="76">
        <f t="shared" si="89"/>
        <v>0</v>
      </c>
      <c r="AT65" s="76">
        <f t="shared" si="89"/>
        <v>0</v>
      </c>
      <c r="AU65" s="76">
        <f t="shared" si="89"/>
        <v>0</v>
      </c>
      <c r="AV65" s="76">
        <f t="shared" si="89"/>
        <v>0</v>
      </c>
      <c r="AW65" s="76">
        <f t="shared" si="89"/>
        <v>0</v>
      </c>
      <c r="AX65" s="76">
        <f t="shared" si="89"/>
        <v>0</v>
      </c>
      <c r="AY65" s="76">
        <f t="shared" si="89"/>
        <v>0</v>
      </c>
      <c r="AZ65" s="76">
        <f t="shared" si="89"/>
        <v>0</v>
      </c>
      <c r="BA65" s="76">
        <f t="shared" si="89"/>
        <v>8.9999999999999993E-3</v>
      </c>
      <c r="BB65" s="76">
        <f t="shared" si="89"/>
        <v>0</v>
      </c>
      <c r="BC65" s="76">
        <f t="shared" si="89"/>
        <v>0</v>
      </c>
      <c r="BD65" s="76">
        <f t="shared" si="89"/>
        <v>0</v>
      </c>
      <c r="BE65" s="76">
        <f t="shared" si="89"/>
        <v>0</v>
      </c>
      <c r="BF65" s="76">
        <f t="shared" si="89"/>
        <v>0</v>
      </c>
      <c r="BG65" s="76">
        <f t="shared" si="89"/>
        <v>0</v>
      </c>
      <c r="BH65" s="814"/>
      <c r="BI65" s="814"/>
      <c r="BJ65" s="814"/>
      <c r="BK65" s="816"/>
      <c r="BL65" s="818"/>
      <c r="BM65" s="818"/>
      <c r="BN65" s="818"/>
      <c r="BO65" s="504"/>
      <c r="BP65" s="504"/>
      <c r="BQ65" s="504"/>
      <c r="BR65" s="504"/>
      <c r="BS65" s="504"/>
      <c r="BT65" s="504"/>
      <c r="BU65" s="504"/>
      <c r="BV65" s="504"/>
      <c r="BW65" s="504"/>
      <c r="BX65" s="504"/>
      <c r="BY65" s="504"/>
      <c r="BZ65" s="504"/>
      <c r="CA65" s="504"/>
      <c r="CB65" s="504"/>
      <c r="CC65" s="504"/>
      <c r="CD65" s="504"/>
      <c r="CE65" s="504"/>
      <c r="CF65" s="504"/>
      <c r="CG65" s="504"/>
    </row>
    <row r="66" spans="1:131" s="55" customFormat="1" ht="18.75" customHeight="1">
      <c r="A66" s="932" t="s">
        <v>388</v>
      </c>
      <c r="B66" s="813"/>
      <c r="C66" s="64" t="s">
        <v>35</v>
      </c>
      <c r="D66" s="62"/>
      <c r="E66" s="61">
        <v>0</v>
      </c>
      <c r="F66" s="61"/>
      <c r="G66" s="61"/>
      <c r="H66" s="63"/>
      <c r="I66" s="62"/>
      <c r="J66" s="63"/>
      <c r="K66" s="62">
        <v>1.5</v>
      </c>
      <c r="L66" s="61"/>
      <c r="M66" s="61"/>
      <c r="N66" s="61"/>
      <c r="O66" s="61">
        <v>0</v>
      </c>
      <c r="P66" s="61">
        <v>0</v>
      </c>
      <c r="Q66" s="61">
        <v>0</v>
      </c>
      <c r="R66" s="61"/>
      <c r="S66" s="63"/>
      <c r="T66" s="62"/>
      <c r="U66" s="61"/>
      <c r="V66" s="61"/>
      <c r="W66" s="63"/>
      <c r="X66" s="62"/>
      <c r="Y66" s="61"/>
      <c r="Z66" s="60"/>
      <c r="AA66" s="814">
        <f>SUM(D67:H67)</f>
        <v>0</v>
      </c>
      <c r="AB66" s="814">
        <f>SUM(I67:W67)</f>
        <v>2.7E-2</v>
      </c>
      <c r="AC66" s="814">
        <f>SUM(AA66+AB66)</f>
        <v>2.7E-2</v>
      </c>
      <c r="AD66" s="816">
        <v>210</v>
      </c>
      <c r="AE66" s="817">
        <f>SUM(AA66*AD66)</f>
        <v>0</v>
      </c>
      <c r="AF66" s="817">
        <f>SUM(AB66*AD66)</f>
        <v>5.67</v>
      </c>
      <c r="AG66" s="817">
        <f>SUM(AE66:AF67)</f>
        <v>5.67</v>
      </c>
      <c r="AH66" s="932" t="s">
        <v>388</v>
      </c>
      <c r="AI66" s="813"/>
      <c r="AJ66" s="64" t="s">
        <v>35</v>
      </c>
      <c r="AK66" s="62"/>
      <c r="AL66" s="61">
        <v>0</v>
      </c>
      <c r="AM66" s="61"/>
      <c r="AN66" s="61"/>
      <c r="AO66" s="63"/>
      <c r="AP66" s="62"/>
      <c r="AQ66" s="63"/>
      <c r="AR66" s="62">
        <v>0.97</v>
      </c>
      <c r="AS66" s="61"/>
      <c r="AT66" s="61"/>
      <c r="AU66" s="61"/>
      <c r="AV66" s="61">
        <v>0</v>
      </c>
      <c r="AW66" s="61">
        <v>0</v>
      </c>
      <c r="AX66" s="61">
        <v>0</v>
      </c>
      <c r="AY66" s="61"/>
      <c r="AZ66" s="63"/>
      <c r="BA66" s="62"/>
      <c r="BB66" s="61"/>
      <c r="BC66" s="61"/>
      <c r="BD66" s="63"/>
      <c r="BE66" s="62"/>
      <c r="BF66" s="61"/>
      <c r="BG66" s="60"/>
      <c r="BH66" s="814">
        <f>SUM(AK67:AO67)</f>
        <v>0</v>
      </c>
      <c r="BI66" s="814">
        <f>SUM(AP67:BD67)</f>
        <v>4.2999999999999997E-2</v>
      </c>
      <c r="BJ66" s="814">
        <f>SUM(BH66+BI66)</f>
        <v>4.2999999999999997E-2</v>
      </c>
      <c r="BK66" s="815">
        <f t="shared" ref="BK66" si="90">AD66</f>
        <v>210</v>
      </c>
      <c r="BL66" s="817">
        <f>SUM(BH66*BK66)</f>
        <v>0</v>
      </c>
      <c r="BM66" s="817">
        <f>SUM(BI66*BK66)</f>
        <v>9.0299999999999994</v>
      </c>
      <c r="BN66" s="817">
        <f>SUM(BL66:BM67)</f>
        <v>9.0299999999999994</v>
      </c>
      <c r="BO66" s="504"/>
      <c r="BP66" s="504"/>
      <c r="BQ66" s="504"/>
      <c r="BR66" s="504"/>
      <c r="BS66" s="504"/>
      <c r="BT66" s="504"/>
      <c r="BU66" s="504"/>
      <c r="BV66" s="504"/>
      <c r="BW66" s="504"/>
      <c r="BX66" s="504"/>
      <c r="BY66" s="504"/>
      <c r="BZ66" s="504"/>
      <c r="CA66" s="504"/>
      <c r="CB66" s="504"/>
      <c r="CC66" s="504"/>
      <c r="CD66" s="504"/>
      <c r="CE66" s="504"/>
      <c r="CF66" s="504"/>
      <c r="CG66" s="504"/>
    </row>
    <row r="67" spans="1:131" ht="18.75" customHeight="1" thickBot="1">
      <c r="A67" s="932"/>
      <c r="B67" s="813"/>
      <c r="C67" s="20" t="s">
        <v>34</v>
      </c>
      <c r="D67" s="76">
        <f t="shared" ref="D67:Z67" si="91">(D$19*D66)/1000</f>
        <v>0</v>
      </c>
      <c r="E67" s="76">
        <f t="shared" si="91"/>
        <v>0</v>
      </c>
      <c r="F67" s="76">
        <f t="shared" si="91"/>
        <v>0</v>
      </c>
      <c r="G67" s="76">
        <f t="shared" si="91"/>
        <v>0</v>
      </c>
      <c r="H67" s="76">
        <f t="shared" si="91"/>
        <v>0</v>
      </c>
      <c r="I67" s="76">
        <f t="shared" si="91"/>
        <v>0</v>
      </c>
      <c r="J67" s="76">
        <f t="shared" si="91"/>
        <v>0</v>
      </c>
      <c r="K67" s="76">
        <f t="shared" si="91"/>
        <v>2.7E-2</v>
      </c>
      <c r="L67" s="76">
        <f t="shared" si="91"/>
        <v>0</v>
      </c>
      <c r="M67" s="76">
        <f t="shared" si="91"/>
        <v>0</v>
      </c>
      <c r="N67" s="76">
        <f t="shared" si="91"/>
        <v>0</v>
      </c>
      <c r="O67" s="76">
        <f t="shared" si="91"/>
        <v>0</v>
      </c>
      <c r="P67" s="76">
        <f t="shared" si="91"/>
        <v>0</v>
      </c>
      <c r="Q67" s="76">
        <f t="shared" si="91"/>
        <v>0</v>
      </c>
      <c r="R67" s="76">
        <f t="shared" si="91"/>
        <v>0</v>
      </c>
      <c r="S67" s="76">
        <f t="shared" si="91"/>
        <v>0</v>
      </c>
      <c r="T67" s="76">
        <f t="shared" si="91"/>
        <v>0</v>
      </c>
      <c r="U67" s="76">
        <f t="shared" si="91"/>
        <v>0</v>
      </c>
      <c r="V67" s="76">
        <f t="shared" si="91"/>
        <v>0</v>
      </c>
      <c r="W67" s="76">
        <f t="shared" si="91"/>
        <v>0</v>
      </c>
      <c r="X67" s="76">
        <f t="shared" si="91"/>
        <v>0</v>
      </c>
      <c r="Y67" s="76">
        <f t="shared" si="91"/>
        <v>0</v>
      </c>
      <c r="Z67" s="76">
        <f t="shared" si="91"/>
        <v>0</v>
      </c>
      <c r="AA67" s="814"/>
      <c r="AB67" s="814"/>
      <c r="AC67" s="814"/>
      <c r="AD67" s="816"/>
      <c r="AE67" s="818"/>
      <c r="AF67" s="818"/>
      <c r="AG67" s="818"/>
      <c r="AH67" s="932"/>
      <c r="AI67" s="813"/>
      <c r="AJ67" s="20" t="s">
        <v>34</v>
      </c>
      <c r="AK67" s="76">
        <f t="shared" ref="AK67:BG67" si="92">(AK$19*AK66)/1000</f>
        <v>0</v>
      </c>
      <c r="AL67" s="76">
        <f t="shared" si="92"/>
        <v>0</v>
      </c>
      <c r="AM67" s="76">
        <f t="shared" si="92"/>
        <v>0</v>
      </c>
      <c r="AN67" s="76">
        <f t="shared" si="92"/>
        <v>0</v>
      </c>
      <c r="AO67" s="76">
        <f t="shared" si="92"/>
        <v>0</v>
      </c>
      <c r="AP67" s="76">
        <f t="shared" si="92"/>
        <v>0</v>
      </c>
      <c r="AQ67" s="76">
        <f t="shared" si="92"/>
        <v>0</v>
      </c>
      <c r="AR67" s="76">
        <v>4.2999999999999997E-2</v>
      </c>
      <c r="AS67" s="76">
        <f t="shared" si="92"/>
        <v>0</v>
      </c>
      <c r="AT67" s="76">
        <f t="shared" si="92"/>
        <v>0</v>
      </c>
      <c r="AU67" s="76">
        <f t="shared" si="92"/>
        <v>0</v>
      </c>
      <c r="AV67" s="76">
        <f t="shared" si="92"/>
        <v>0</v>
      </c>
      <c r="AW67" s="76">
        <f t="shared" si="92"/>
        <v>0</v>
      </c>
      <c r="AX67" s="76">
        <f t="shared" si="92"/>
        <v>0</v>
      </c>
      <c r="AY67" s="76">
        <f t="shared" si="92"/>
        <v>0</v>
      </c>
      <c r="AZ67" s="76">
        <f t="shared" si="92"/>
        <v>0</v>
      </c>
      <c r="BA67" s="76">
        <f t="shared" si="92"/>
        <v>0</v>
      </c>
      <c r="BB67" s="76">
        <f t="shared" si="92"/>
        <v>0</v>
      </c>
      <c r="BC67" s="76">
        <f t="shared" si="92"/>
        <v>0</v>
      </c>
      <c r="BD67" s="76">
        <f t="shared" si="92"/>
        <v>0</v>
      </c>
      <c r="BE67" s="76">
        <f t="shared" si="92"/>
        <v>0</v>
      </c>
      <c r="BF67" s="76">
        <f t="shared" si="92"/>
        <v>0</v>
      </c>
      <c r="BG67" s="76">
        <f t="shared" si="92"/>
        <v>0</v>
      </c>
      <c r="BH67" s="814"/>
      <c r="BI67" s="814"/>
      <c r="BJ67" s="814"/>
      <c r="BK67" s="816"/>
      <c r="BL67" s="818"/>
      <c r="BM67" s="818"/>
      <c r="BN67" s="818"/>
      <c r="BO67" s="504"/>
      <c r="BP67" s="504"/>
      <c r="BQ67" s="504"/>
      <c r="BR67" s="504"/>
      <c r="BS67" s="504"/>
      <c r="BT67" s="504"/>
      <c r="BU67" s="504"/>
      <c r="BV67" s="504"/>
      <c r="BW67" s="504"/>
      <c r="BX67" s="504"/>
      <c r="BY67" s="504"/>
      <c r="BZ67" s="504"/>
      <c r="CA67" s="504"/>
      <c r="CB67" s="504"/>
      <c r="CC67" s="504"/>
      <c r="CD67" s="504"/>
      <c r="CE67" s="504"/>
      <c r="CF67" s="504"/>
      <c r="CG67" s="504"/>
    </row>
    <row r="68" spans="1:131" s="55" customFormat="1" ht="18.75" customHeight="1">
      <c r="A68" s="947"/>
      <c r="B68" s="948"/>
      <c r="C68" s="58"/>
      <c r="D68" s="59"/>
      <c r="E68" s="59"/>
      <c r="F68" s="59"/>
      <c r="G68" s="59"/>
      <c r="H68" s="59"/>
      <c r="I68" s="59"/>
      <c r="J68" s="59"/>
      <c r="K68" s="59"/>
      <c r="L68" s="59"/>
      <c r="M68" s="59"/>
      <c r="N68" s="59"/>
      <c r="O68" s="59"/>
      <c r="P68" s="59"/>
      <c r="Q68" s="59"/>
      <c r="R68" s="59"/>
      <c r="S68" s="59"/>
      <c r="T68" s="59"/>
      <c r="U68" s="59"/>
      <c r="V68" s="59"/>
      <c r="W68" s="59"/>
      <c r="X68" s="59"/>
      <c r="Y68" s="59"/>
      <c r="Z68" s="59"/>
      <c r="AA68" s="949" t="s">
        <v>75</v>
      </c>
      <c r="AB68" s="950"/>
      <c r="AC68" s="950"/>
      <c r="AD68" s="951"/>
      <c r="AE68" s="817">
        <f>SUM(AE20:AE67)</f>
        <v>170.4</v>
      </c>
      <c r="AF68" s="817">
        <f>SUM(AF20:AF67)</f>
        <v>817.33</v>
      </c>
      <c r="AG68" s="817">
        <f>SUM(AG20:AG67)-0.02</f>
        <v>987.71</v>
      </c>
      <c r="AH68" s="947"/>
      <c r="AI68" s="948"/>
      <c r="AJ68" s="58"/>
      <c r="AK68" s="59"/>
      <c r="AL68" s="59"/>
      <c r="AM68" s="59"/>
      <c r="AN68" s="59"/>
      <c r="AO68" s="59"/>
      <c r="AP68" s="59"/>
      <c r="AQ68" s="59"/>
      <c r="AR68" s="59"/>
      <c r="AS68" s="59"/>
      <c r="AT68" s="59"/>
      <c r="AU68" s="59"/>
      <c r="AV68" s="59"/>
      <c r="AW68" s="59"/>
      <c r="AX68" s="59"/>
      <c r="AY68" s="59"/>
      <c r="AZ68" s="59"/>
      <c r="BA68" s="59"/>
      <c r="BB68" s="59"/>
      <c r="BC68" s="59"/>
      <c r="BD68" s="59"/>
      <c r="BE68" s="59"/>
      <c r="BF68" s="59"/>
      <c r="BG68" s="59"/>
      <c r="BH68" s="949" t="s">
        <v>75</v>
      </c>
      <c r="BI68" s="950"/>
      <c r="BJ68" s="950"/>
      <c r="BK68" s="951"/>
      <c r="BL68" s="817">
        <f>SUM(BL20:BL67)</f>
        <v>530.35</v>
      </c>
      <c r="BM68" s="817">
        <f>SUM(BM20:BM67)</f>
        <v>2122.33</v>
      </c>
      <c r="BN68" s="817">
        <f>SUM(BN20:BN67)</f>
        <v>2652.68</v>
      </c>
      <c r="BO68" s="504"/>
      <c r="BP68" s="504"/>
      <c r="BQ68" s="504"/>
      <c r="BR68" s="504"/>
      <c r="BS68" s="504"/>
      <c r="BT68" s="504"/>
      <c r="BU68" s="504"/>
      <c r="BV68" s="504"/>
      <c r="BW68" s="504"/>
      <c r="BX68" s="504"/>
      <c r="BY68" s="504"/>
      <c r="BZ68" s="504"/>
      <c r="CA68" s="504"/>
      <c r="CB68" s="504"/>
      <c r="CC68" s="504"/>
      <c r="CD68" s="504"/>
      <c r="CE68" s="504"/>
      <c r="CF68" s="504"/>
      <c r="CG68" s="504"/>
    </row>
    <row r="69" spans="1:131" ht="18.75" customHeight="1">
      <c r="A69" s="947"/>
      <c r="B69" s="948"/>
      <c r="C69" s="58"/>
      <c r="D69" s="57"/>
      <c r="E69" s="57"/>
      <c r="F69" s="57"/>
      <c r="G69" s="57"/>
      <c r="H69" s="57"/>
      <c r="I69" s="57"/>
      <c r="J69" s="57"/>
      <c r="K69" s="57"/>
      <c r="L69" s="57"/>
      <c r="M69" s="57"/>
      <c r="N69" s="57"/>
      <c r="O69" s="57"/>
      <c r="P69" s="57"/>
      <c r="Q69" s="57"/>
      <c r="R69" s="57"/>
      <c r="S69" s="57"/>
      <c r="T69" s="57"/>
      <c r="U69" s="57"/>
      <c r="V69" s="57"/>
      <c r="W69" s="57"/>
      <c r="X69" s="57"/>
      <c r="Y69" s="57"/>
      <c r="Z69" s="57"/>
      <c r="AA69" s="952"/>
      <c r="AB69" s="953"/>
      <c r="AC69" s="953"/>
      <c r="AD69" s="954"/>
      <c r="AE69" s="818"/>
      <c r="AF69" s="818"/>
      <c r="AG69" s="818"/>
      <c r="AH69" s="947"/>
      <c r="AI69" s="948"/>
      <c r="AJ69" s="58"/>
      <c r="AK69" s="57"/>
      <c r="AL69" s="57"/>
      <c r="AM69" s="57"/>
      <c r="AN69" s="57"/>
      <c r="AO69" s="57"/>
      <c r="AP69" s="57"/>
      <c r="AQ69" s="57"/>
      <c r="AR69" s="57"/>
      <c r="AS69" s="57"/>
      <c r="AT69" s="57"/>
      <c r="AU69" s="57"/>
      <c r="AV69" s="57"/>
      <c r="AW69" s="57"/>
      <c r="AX69" s="57"/>
      <c r="AY69" s="57"/>
      <c r="AZ69" s="57"/>
      <c r="BA69" s="57"/>
      <c r="BB69" s="57"/>
      <c r="BC69" s="57"/>
      <c r="BD69" s="57"/>
      <c r="BE69" s="57"/>
      <c r="BF69" s="57"/>
      <c r="BG69" s="57"/>
      <c r="BH69" s="952"/>
      <c r="BI69" s="953"/>
      <c r="BJ69" s="953"/>
      <c r="BK69" s="954"/>
      <c r="BL69" s="818"/>
      <c r="BM69" s="818"/>
      <c r="BN69" s="818"/>
      <c r="BO69" s="16"/>
      <c r="BP69" s="16"/>
      <c r="BQ69" s="16"/>
      <c r="BR69" s="16"/>
      <c r="BS69" s="16"/>
      <c r="BT69" s="16"/>
      <c r="BU69" s="16"/>
      <c r="BV69" s="16"/>
      <c r="BW69" s="16"/>
      <c r="BX69" s="16"/>
      <c r="BY69" s="16"/>
      <c r="BZ69" s="16"/>
      <c r="CA69" s="16"/>
      <c r="CB69" s="16"/>
      <c r="CC69" s="16"/>
      <c r="CD69" s="16"/>
      <c r="CE69" s="16"/>
      <c r="CF69" s="16"/>
      <c r="CI69" s="16"/>
      <c r="CJ69" s="16"/>
      <c r="CK69" s="16"/>
      <c r="CL69" s="16"/>
      <c r="CM69" s="16"/>
      <c r="CN69" s="16"/>
      <c r="CO69" s="16"/>
      <c r="CP69" s="16"/>
      <c r="CQ69" s="16"/>
      <c r="CR69" s="16"/>
      <c r="CS69" s="16"/>
      <c r="CT69" s="16"/>
      <c r="CU69" s="16"/>
      <c r="CV69" s="16"/>
      <c r="CW69" s="16"/>
      <c r="CX69" s="16"/>
      <c r="CY69" s="16"/>
      <c r="CZ69" s="16"/>
      <c r="DX69" s="16"/>
      <c r="DY69" s="16"/>
      <c r="DZ69" s="16"/>
      <c r="EA69" s="16"/>
    </row>
    <row r="70" spans="1:131">
      <c r="D70" s="6"/>
      <c r="E70" s="6"/>
      <c r="F70" s="19"/>
      <c r="G70" s="6"/>
      <c r="H70" s="6"/>
      <c r="I70" s="6"/>
      <c r="J70" s="6"/>
      <c r="K70" s="6"/>
      <c r="L70" s="14"/>
      <c r="M70" s="9"/>
      <c r="N70" s="14"/>
      <c r="O70" s="6"/>
      <c r="P70" s="19">
        <v>0</v>
      </c>
      <c r="Q70" s="19">
        <v>0</v>
      </c>
      <c r="R70" s="6"/>
      <c r="S70" s="6"/>
      <c r="T70" s="56"/>
      <c r="U70" s="56"/>
      <c r="V70" s="19"/>
      <c r="W70" s="19"/>
      <c r="X70" s="56"/>
      <c r="Y70" s="56"/>
      <c r="Z70" s="56"/>
      <c r="AA70" s="6"/>
      <c r="AB70" s="6"/>
      <c r="AC70" s="6"/>
      <c r="AD70" s="7"/>
      <c r="AE70" s="48"/>
      <c r="AF70" s="48"/>
      <c r="AG70" s="48"/>
      <c r="AK70" s="6"/>
      <c r="AL70" s="6"/>
      <c r="AM70" s="19"/>
      <c r="AN70" s="6"/>
      <c r="AO70" s="6"/>
      <c r="AP70" s="6"/>
      <c r="AQ70" s="6"/>
      <c r="AR70" s="6"/>
      <c r="AS70" s="14"/>
      <c r="AT70" s="9"/>
      <c r="AU70" s="14"/>
      <c r="AV70" s="6"/>
      <c r="AW70" s="19">
        <v>0</v>
      </c>
      <c r="AX70" s="19">
        <v>0</v>
      </c>
      <c r="AY70" s="6"/>
      <c r="AZ70" s="6"/>
      <c r="BA70" s="56"/>
      <c r="BB70" s="56"/>
      <c r="BC70" s="19"/>
      <c r="BD70" s="19"/>
      <c r="BE70" s="56"/>
      <c r="BF70" s="56"/>
      <c r="BG70" s="56"/>
      <c r="BH70" s="6"/>
      <c r="BI70" s="6"/>
      <c r="BJ70" s="6"/>
      <c r="BK70" s="7"/>
      <c r="BL70" s="48"/>
      <c r="BM70" s="48"/>
      <c r="BN70" s="48"/>
    </row>
    <row r="71" spans="1:131" ht="27" customHeight="1">
      <c r="A71" s="473" t="s">
        <v>33</v>
      </c>
      <c r="B71" s="825"/>
      <c r="C71" s="825"/>
      <c r="D71" s="10"/>
      <c r="E71" s="961"/>
      <c r="F71" s="961"/>
      <c r="G71" s="961"/>
      <c r="H71" s="10"/>
      <c r="I71" s="13"/>
      <c r="J71" s="13"/>
      <c r="K71" s="13"/>
      <c r="L71" s="10"/>
      <c r="M71" s="8"/>
      <c r="N71" s="10"/>
      <c r="O71" s="10"/>
      <c r="P71" s="478">
        <f>(P$19*P70)/1000</f>
        <v>0</v>
      </c>
      <c r="Q71" s="478">
        <f>(Q$19*Q70)/1000</f>
        <v>0</v>
      </c>
      <c r="R71" s="955" t="s">
        <v>32</v>
      </c>
      <c r="S71" s="955"/>
      <c r="T71" s="956"/>
      <c r="U71" s="956"/>
      <c r="V71" s="478">
        <f>(V$19*V70)/1000</f>
        <v>0</v>
      </c>
      <c r="W71" s="957"/>
      <c r="X71" s="957"/>
      <c r="Y71" s="957"/>
      <c r="Z71" s="54"/>
      <c r="AA71" s="10"/>
      <c r="AB71" s="10"/>
      <c r="AC71" s="10"/>
      <c r="AD71" s="49"/>
      <c r="AE71" s="18"/>
      <c r="AF71" s="18"/>
      <c r="AG71" s="18"/>
      <c r="AH71" s="473" t="s">
        <v>33</v>
      </c>
      <c r="AI71" s="825"/>
      <c r="AJ71" s="825"/>
      <c r="AK71" s="10"/>
      <c r="AL71" s="961"/>
      <c r="AM71" s="961"/>
      <c r="AN71" s="961"/>
      <c r="AO71" s="10"/>
      <c r="AP71" s="13"/>
      <c r="AQ71" s="13"/>
      <c r="AR71" s="13"/>
      <c r="AS71" s="10"/>
      <c r="AT71" s="8"/>
      <c r="AU71" s="10"/>
      <c r="AV71" s="10"/>
      <c r="AW71" s="478">
        <f>(AW$19*AW70)/1000</f>
        <v>0</v>
      </c>
      <c r="AX71" s="478">
        <f>(AX$19*AX70)/1000</f>
        <v>0</v>
      </c>
      <c r="AY71" s="955" t="s">
        <v>32</v>
      </c>
      <c r="AZ71" s="955"/>
      <c r="BA71" s="956"/>
      <c r="BB71" s="956"/>
      <c r="BC71" s="478">
        <f>(BC$19*BC70)/1000</f>
        <v>0</v>
      </c>
      <c r="BD71" s="957"/>
      <c r="BE71" s="957"/>
      <c r="BF71" s="957"/>
      <c r="BG71" s="54"/>
      <c r="BH71" s="10"/>
      <c r="BI71" s="10"/>
      <c r="BJ71" s="10"/>
      <c r="BK71" s="49"/>
      <c r="BL71" s="18"/>
      <c r="BM71" s="18"/>
      <c r="BN71" s="18"/>
      <c r="CH71" s="12"/>
    </row>
    <row r="72" spans="1:131" s="16" customFormat="1" ht="27" customHeight="1">
      <c r="A72" s="38"/>
      <c r="B72" s="958" t="s">
        <v>30</v>
      </c>
      <c r="C72" s="958"/>
      <c r="D72" s="14"/>
      <c r="E72" s="35" t="s">
        <v>72</v>
      </c>
      <c r="F72" s="35"/>
      <c r="G72" s="38"/>
      <c r="H72" s="14"/>
      <c r="I72" s="38"/>
      <c r="J72" s="38"/>
      <c r="K72" s="38"/>
      <c r="L72" s="10"/>
      <c r="M72" s="8"/>
      <c r="N72" s="10"/>
      <c r="O72" s="14"/>
      <c r="P72" s="19">
        <v>0</v>
      </c>
      <c r="Q72" s="19">
        <v>0</v>
      </c>
      <c r="R72" s="38"/>
      <c r="S72" s="38"/>
      <c r="T72" s="959" t="s">
        <v>30</v>
      </c>
      <c r="U72" s="959"/>
      <c r="V72" s="19"/>
      <c r="W72" s="960" t="s">
        <v>72</v>
      </c>
      <c r="X72" s="960"/>
      <c r="Y72" s="960"/>
      <c r="Z72" s="960"/>
      <c r="AA72" s="14"/>
      <c r="AB72" s="14"/>
      <c r="AC72" s="14"/>
      <c r="AD72" s="53"/>
      <c r="AE72" s="52"/>
      <c r="AF72" s="52"/>
      <c r="AG72" s="52"/>
      <c r="AH72" s="38"/>
      <c r="AI72" s="958" t="s">
        <v>30</v>
      </c>
      <c r="AJ72" s="958"/>
      <c r="AK72" s="14"/>
      <c r="AL72" s="35" t="s">
        <v>72</v>
      </c>
      <c r="AM72" s="35"/>
      <c r="AN72" s="38"/>
      <c r="AO72" s="14"/>
      <c r="AP72" s="38"/>
      <c r="AQ72" s="38"/>
      <c r="AR72" s="38"/>
      <c r="AS72" s="10"/>
      <c r="AT72" s="8"/>
      <c r="AU72" s="10"/>
      <c r="AV72" s="14"/>
      <c r="AW72" s="19">
        <v>0</v>
      </c>
      <c r="AX72" s="19">
        <v>0</v>
      </c>
      <c r="AY72" s="38"/>
      <c r="AZ72" s="38"/>
      <c r="BA72" s="959" t="s">
        <v>30</v>
      </c>
      <c r="BB72" s="959"/>
      <c r="BC72" s="19"/>
      <c r="BD72" s="960" t="s">
        <v>72</v>
      </c>
      <c r="BE72" s="960"/>
      <c r="BF72" s="960"/>
      <c r="BG72" s="960"/>
      <c r="BH72" s="14"/>
      <c r="BI72" s="14"/>
      <c r="BJ72" s="14"/>
      <c r="BK72" s="53"/>
      <c r="BL72" s="52"/>
      <c r="BM72" s="52"/>
      <c r="BN72" s="52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17"/>
      <c r="CI72" s="3"/>
      <c r="CJ72" s="3"/>
      <c r="CK72" s="3"/>
      <c r="CL72" s="3"/>
      <c r="CM72" s="3"/>
      <c r="CN72" s="3"/>
      <c r="CO72" s="3"/>
      <c r="CP72" s="3"/>
      <c r="CQ72" s="3"/>
      <c r="CR72" s="3"/>
      <c r="CS72" s="3"/>
      <c r="CT72" s="3"/>
      <c r="CU72" s="3"/>
      <c r="CV72" s="3"/>
      <c r="CW72" s="3"/>
      <c r="CX72" s="3"/>
      <c r="CY72" s="3"/>
      <c r="CZ72" s="3"/>
      <c r="DA72" s="3"/>
      <c r="DB72" s="3"/>
      <c r="DC72" s="3"/>
      <c r="DD72" s="3"/>
      <c r="DE72" s="3"/>
      <c r="DF72" s="3"/>
      <c r="DG72" s="3"/>
      <c r="DH72" s="3"/>
      <c r="DI72" s="3"/>
      <c r="DJ72" s="3"/>
      <c r="DK72" s="3"/>
      <c r="DL72" s="3"/>
      <c r="DM72" s="3"/>
      <c r="DN72" s="3"/>
      <c r="DO72" s="3"/>
      <c r="DP72" s="3"/>
      <c r="DQ72" s="3"/>
      <c r="DR72" s="3"/>
      <c r="DS72" s="3"/>
      <c r="DT72" s="3"/>
      <c r="DU72" s="3"/>
      <c r="DV72" s="3"/>
      <c r="DW72" s="3"/>
      <c r="DX72" s="3"/>
      <c r="DY72" s="3"/>
      <c r="DZ72" s="3"/>
      <c r="EA72" s="3"/>
    </row>
    <row r="73" spans="1:131" ht="27" customHeight="1">
      <c r="A73" s="473" t="s">
        <v>74</v>
      </c>
      <c r="B73" s="825"/>
      <c r="C73" s="825"/>
      <c r="D73" s="10"/>
      <c r="E73" s="957"/>
      <c r="F73" s="957"/>
      <c r="G73" s="957"/>
      <c r="H73" s="10"/>
      <c r="I73" s="13"/>
      <c r="J73" s="13"/>
      <c r="K73" s="13"/>
      <c r="L73" s="10"/>
      <c r="M73" s="8"/>
      <c r="N73" s="10"/>
      <c r="O73" s="10"/>
      <c r="P73" s="6"/>
      <c r="Q73" s="6"/>
      <c r="R73" s="955" t="s">
        <v>488</v>
      </c>
      <c r="S73" s="955"/>
      <c r="T73" s="956"/>
      <c r="U73" s="956"/>
      <c r="V73" s="19"/>
      <c r="W73" s="957" t="s">
        <v>483</v>
      </c>
      <c r="X73" s="957"/>
      <c r="Y73" s="957"/>
      <c r="Z73" s="50"/>
      <c r="AA73" s="10"/>
      <c r="AB73" s="10"/>
      <c r="AC73" s="10"/>
      <c r="AD73" s="49"/>
      <c r="AE73" s="18"/>
      <c r="AF73" s="18"/>
      <c r="AG73" s="18"/>
      <c r="AH73" s="473" t="s">
        <v>74</v>
      </c>
      <c r="AI73" s="825"/>
      <c r="AJ73" s="825"/>
      <c r="AK73" s="10"/>
      <c r="AL73" s="957"/>
      <c r="AM73" s="957"/>
      <c r="AN73" s="957"/>
      <c r="AO73" s="10"/>
      <c r="AP73" s="13"/>
      <c r="AQ73" s="13"/>
      <c r="AR73" s="13"/>
      <c r="AS73" s="10"/>
      <c r="AT73" s="8"/>
      <c r="AU73" s="10"/>
      <c r="AV73" s="10"/>
      <c r="AW73" s="6"/>
      <c r="AX73" s="6"/>
      <c r="AY73" s="955" t="s">
        <v>488</v>
      </c>
      <c r="AZ73" s="955"/>
      <c r="BA73" s="956"/>
      <c r="BB73" s="956"/>
      <c r="BC73" s="19"/>
      <c r="BD73" s="957" t="s">
        <v>483</v>
      </c>
      <c r="BE73" s="957"/>
      <c r="BF73" s="957"/>
      <c r="BG73" s="50"/>
      <c r="BH73" s="10"/>
      <c r="BI73" s="10"/>
      <c r="BJ73" s="10"/>
      <c r="BK73" s="49"/>
      <c r="BL73" s="18"/>
      <c r="BM73" s="18"/>
      <c r="BN73" s="18"/>
      <c r="CH73" s="12"/>
    </row>
    <row r="74" spans="1:131" ht="27" customHeight="1">
      <c r="A74" s="11"/>
      <c r="B74" s="958" t="s">
        <v>30</v>
      </c>
      <c r="C74" s="958"/>
      <c r="D74" s="10"/>
      <c r="E74" s="963" t="s">
        <v>72</v>
      </c>
      <c r="F74" s="963"/>
      <c r="G74" s="963"/>
      <c r="H74" s="10"/>
      <c r="I74" s="13"/>
      <c r="J74" s="13"/>
      <c r="K74" s="13"/>
      <c r="L74" s="6"/>
      <c r="M74" s="6"/>
      <c r="N74" s="6"/>
      <c r="O74" s="10"/>
      <c r="P74" s="10"/>
      <c r="Q74" s="10"/>
      <c r="R74" s="13"/>
      <c r="S74" s="13"/>
      <c r="T74" s="958" t="s">
        <v>30</v>
      </c>
      <c r="U74" s="958"/>
      <c r="V74" s="478">
        <f>(V$19*V73)/1000</f>
        <v>0</v>
      </c>
      <c r="W74" s="962" t="s">
        <v>72</v>
      </c>
      <c r="X74" s="962"/>
      <c r="Y74" s="962"/>
      <c r="Z74" s="962"/>
      <c r="AA74" s="10"/>
      <c r="AB74" s="10"/>
      <c r="AC74" s="10"/>
      <c r="AD74" s="49"/>
      <c r="AE74" s="18"/>
      <c r="AF74" s="18"/>
      <c r="AG74" s="18"/>
      <c r="AH74" s="11"/>
      <c r="AI74" s="958" t="s">
        <v>30</v>
      </c>
      <c r="AJ74" s="958"/>
      <c r="AK74" s="10"/>
      <c r="AL74" s="963" t="s">
        <v>72</v>
      </c>
      <c r="AM74" s="963"/>
      <c r="AN74" s="963"/>
      <c r="AO74" s="10"/>
      <c r="AP74" s="13"/>
      <c r="AQ74" s="13"/>
      <c r="AR74" s="13"/>
      <c r="AS74" s="6"/>
      <c r="AT74" s="6"/>
      <c r="AU74" s="6"/>
      <c r="AV74" s="10"/>
      <c r="AW74" s="10"/>
      <c r="AX74" s="10"/>
      <c r="AY74" s="13"/>
      <c r="AZ74" s="13"/>
      <c r="BA74" s="958" t="s">
        <v>30</v>
      </c>
      <c r="BB74" s="958"/>
      <c r="BC74" s="478">
        <f>(BC$19*BC73)/1000</f>
        <v>0</v>
      </c>
      <c r="BD74" s="962" t="s">
        <v>72</v>
      </c>
      <c r="BE74" s="962"/>
      <c r="BF74" s="962"/>
      <c r="BG74" s="962"/>
      <c r="BH74" s="10"/>
      <c r="BI74" s="10"/>
      <c r="BJ74" s="10"/>
      <c r="BK74" s="49"/>
      <c r="BL74" s="18"/>
      <c r="BM74" s="18"/>
      <c r="BN74" s="18"/>
      <c r="CH74" s="12"/>
    </row>
    <row r="75" spans="1:131">
      <c r="A75" s="11"/>
      <c r="B75" s="11"/>
      <c r="C75" s="11"/>
      <c r="D75" s="10"/>
      <c r="E75" s="10"/>
      <c r="F75" s="14"/>
      <c r="G75" s="13"/>
      <c r="H75" s="10"/>
      <c r="I75" s="13"/>
      <c r="J75" s="13"/>
      <c r="K75" s="13"/>
      <c r="L75" s="6"/>
      <c r="M75" s="6"/>
      <c r="N75" s="6"/>
      <c r="O75" s="10"/>
      <c r="P75" s="14"/>
      <c r="Q75" s="10"/>
      <c r="R75" s="13"/>
      <c r="S75" s="13"/>
      <c r="T75" s="13"/>
      <c r="U75" s="10"/>
      <c r="V75" s="6"/>
      <c r="W75" s="6"/>
      <c r="X75" s="13"/>
      <c r="Y75" s="13"/>
      <c r="Z75" s="13"/>
      <c r="AA75" s="10"/>
      <c r="AB75" s="10"/>
      <c r="AC75" s="10"/>
      <c r="AD75" s="49"/>
      <c r="AE75" s="18"/>
      <c r="AF75" s="18"/>
      <c r="AG75" s="18"/>
      <c r="AH75" s="11"/>
      <c r="AI75" s="11"/>
      <c r="AJ75" s="11"/>
      <c r="AK75" s="10"/>
      <c r="AL75" s="10"/>
      <c r="AM75" s="14"/>
      <c r="AN75" s="13"/>
      <c r="AO75" s="10"/>
      <c r="AP75" s="13"/>
      <c r="AQ75" s="13"/>
      <c r="AR75" s="13"/>
      <c r="AS75" s="6"/>
      <c r="AT75" s="6"/>
      <c r="AU75" s="6"/>
      <c r="AV75" s="10"/>
      <c r="AW75" s="14"/>
      <c r="AX75" s="10"/>
      <c r="AY75" s="13"/>
      <c r="AZ75" s="13"/>
      <c r="BA75" s="13"/>
      <c r="BB75" s="10"/>
      <c r="BC75" s="6"/>
      <c r="BD75" s="6"/>
      <c r="BE75" s="13"/>
      <c r="BF75" s="13"/>
      <c r="BG75" s="13"/>
      <c r="BH75" s="10"/>
      <c r="BI75" s="10"/>
      <c r="BJ75" s="10"/>
      <c r="BK75" s="49"/>
      <c r="BL75" s="18"/>
      <c r="BM75" s="18"/>
      <c r="BN75" s="18"/>
      <c r="BO75" s="406"/>
      <c r="BP75" s="406"/>
      <c r="BQ75" s="406"/>
      <c r="BR75" s="406"/>
      <c r="BS75" s="406"/>
      <c r="BT75" s="406"/>
      <c r="BU75" s="406"/>
      <c r="BV75" s="406"/>
      <c r="BW75" s="406"/>
      <c r="BX75" s="406"/>
      <c r="BY75" s="406"/>
      <c r="BZ75" s="406"/>
      <c r="CA75" s="406"/>
      <c r="CB75" s="406"/>
      <c r="CC75" s="406"/>
      <c r="CD75" s="406"/>
      <c r="CE75" s="406"/>
      <c r="CF75" s="406"/>
      <c r="CG75" s="406"/>
      <c r="CH75" s="12"/>
    </row>
    <row r="76" spans="1:131">
      <c r="D76" s="6"/>
      <c r="E76" s="6"/>
      <c r="F76" s="10"/>
      <c r="G76" s="6"/>
      <c r="H76" s="6"/>
      <c r="I76" s="6"/>
      <c r="J76" s="6"/>
      <c r="K76" s="6"/>
      <c r="L76" s="6"/>
      <c r="M76" s="6"/>
      <c r="N76" s="6"/>
      <c r="O76" s="6"/>
      <c r="P76" s="10"/>
      <c r="Q76" s="10"/>
      <c r="R76" s="6"/>
      <c r="S76" s="6"/>
      <c r="T76" s="6"/>
      <c r="U76" s="6"/>
      <c r="V76" s="10"/>
      <c r="W76" s="10"/>
      <c r="X76" s="6"/>
      <c r="Y76" s="6"/>
      <c r="Z76" s="6"/>
      <c r="AA76" s="6"/>
      <c r="AB76" s="6"/>
      <c r="AC76" s="6"/>
      <c r="AD76" s="7"/>
      <c r="AE76" s="48"/>
      <c r="AF76" s="48"/>
      <c r="AG76" s="48"/>
      <c r="AK76" s="6"/>
      <c r="AL76" s="6"/>
      <c r="AM76" s="10"/>
      <c r="AN76" s="6"/>
      <c r="AO76" s="6"/>
      <c r="AP76" s="6"/>
      <c r="AQ76" s="6"/>
      <c r="AR76" s="6"/>
      <c r="AS76" s="6"/>
      <c r="AT76" s="6"/>
      <c r="AU76" s="6"/>
      <c r="AV76" s="6"/>
      <c r="AW76" s="10"/>
      <c r="AX76" s="10"/>
      <c r="AY76" s="6"/>
      <c r="AZ76" s="6"/>
      <c r="BA76" s="6"/>
      <c r="BB76" s="6"/>
      <c r="BC76" s="10"/>
      <c r="BD76" s="10"/>
      <c r="BE76" s="6"/>
      <c r="BF76" s="6"/>
      <c r="BG76" s="6"/>
      <c r="BH76" s="6"/>
      <c r="BI76" s="6"/>
      <c r="BJ76" s="6"/>
      <c r="BK76" s="7"/>
      <c r="BL76" s="48"/>
      <c r="BM76" s="48"/>
      <c r="BN76" s="48"/>
      <c r="BO76" s="406"/>
      <c r="BP76" s="406"/>
      <c r="BQ76" s="406"/>
      <c r="BR76" s="406"/>
      <c r="BS76" s="406"/>
      <c r="BT76" s="406"/>
      <c r="BU76" s="406"/>
      <c r="BV76" s="406"/>
      <c r="BW76" s="406"/>
      <c r="BX76" s="406"/>
      <c r="BY76" s="406"/>
      <c r="BZ76" s="406"/>
      <c r="CA76" s="406"/>
      <c r="CB76" s="406"/>
      <c r="CC76" s="406"/>
      <c r="CD76" s="406"/>
      <c r="CE76" s="406"/>
      <c r="CF76" s="406"/>
      <c r="CG76" s="406"/>
    </row>
    <row r="77" spans="1:131">
      <c r="D77" s="6"/>
      <c r="E77" s="6"/>
      <c r="F77" s="10"/>
      <c r="G77" s="6"/>
      <c r="H77" s="6"/>
      <c r="I77" s="6"/>
      <c r="J77" s="6"/>
      <c r="K77" s="6"/>
      <c r="L77" s="6"/>
      <c r="M77" s="6"/>
      <c r="N77" s="6"/>
      <c r="O77" s="6"/>
      <c r="P77" s="10"/>
      <c r="Q77" s="6"/>
      <c r="R77" s="6"/>
      <c r="S77" s="6"/>
      <c r="T77" s="6"/>
      <c r="U77" s="6"/>
      <c r="V77" s="14"/>
      <c r="W77" s="14"/>
      <c r="X77" s="6"/>
      <c r="Y77" s="6"/>
      <c r="Z77" s="6"/>
      <c r="AA77" s="6"/>
      <c r="AB77" s="6"/>
      <c r="AC77" s="6"/>
      <c r="AD77" s="7"/>
      <c r="AE77" s="48"/>
      <c r="AF77" s="48"/>
      <c r="AG77" s="48"/>
      <c r="AK77" s="6"/>
      <c r="AL77" s="6"/>
      <c r="AM77" s="10"/>
      <c r="AN77" s="6"/>
      <c r="AO77" s="6"/>
      <c r="AP77" s="6"/>
      <c r="AQ77" s="6"/>
      <c r="AR77" s="6"/>
      <c r="AS77" s="6"/>
      <c r="AT77" s="6"/>
      <c r="AU77" s="6"/>
      <c r="AV77" s="6"/>
      <c r="AW77" s="10"/>
      <c r="AX77" s="6"/>
      <c r="AY77" s="6"/>
      <c r="AZ77" s="6"/>
      <c r="BA77" s="6"/>
      <c r="BB77" s="6"/>
      <c r="BC77" s="14"/>
      <c r="BD77" s="14"/>
      <c r="BE77" s="6"/>
      <c r="BF77" s="6"/>
      <c r="BG77" s="6"/>
      <c r="BH77" s="6"/>
      <c r="BI77" s="6"/>
      <c r="BJ77" s="6"/>
      <c r="BK77" s="7"/>
      <c r="BL77" s="48"/>
      <c r="BM77" s="48"/>
      <c r="BN77" s="48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</row>
    <row r="78" spans="1:131">
      <c r="D78" s="6"/>
      <c r="E78" s="6"/>
      <c r="F78" s="10"/>
      <c r="G78" s="6"/>
      <c r="H78" s="6"/>
      <c r="I78" s="6"/>
      <c r="J78" s="6"/>
      <c r="K78" s="6"/>
      <c r="L78" s="6"/>
      <c r="M78" s="6"/>
      <c r="N78" s="6"/>
      <c r="O78" s="6"/>
      <c r="P78" s="10"/>
      <c r="Q78" s="6"/>
      <c r="R78" s="6"/>
      <c r="S78" s="6"/>
      <c r="T78" s="6"/>
      <c r="U78" s="6"/>
      <c r="V78" s="10"/>
      <c r="W78" s="10"/>
      <c r="X78" s="6"/>
      <c r="Y78" s="6"/>
      <c r="Z78" s="6"/>
      <c r="AA78" s="6"/>
      <c r="AB78" s="6"/>
      <c r="AC78" s="6"/>
      <c r="AD78" s="7"/>
      <c r="AE78" s="48"/>
      <c r="AF78" s="48"/>
      <c r="AG78" s="48"/>
      <c r="AK78" s="6"/>
      <c r="AL78" s="6"/>
      <c r="AM78" s="10"/>
      <c r="AN78" s="6"/>
      <c r="AO78" s="6"/>
      <c r="AP78" s="6"/>
      <c r="AQ78" s="6"/>
      <c r="AR78" s="6"/>
      <c r="AS78" s="6"/>
      <c r="AT78" s="6"/>
      <c r="AU78" s="6"/>
      <c r="AV78" s="6"/>
      <c r="AW78" s="10"/>
      <c r="AX78" s="6"/>
      <c r="AY78" s="6"/>
      <c r="AZ78" s="6"/>
      <c r="BA78" s="6"/>
      <c r="BB78" s="6"/>
      <c r="BC78" s="10"/>
      <c r="BD78" s="10"/>
      <c r="BE78" s="6"/>
      <c r="BF78" s="6"/>
      <c r="BG78" s="6"/>
      <c r="BH78" s="6"/>
      <c r="BI78" s="6"/>
      <c r="BJ78" s="6"/>
      <c r="BK78" s="7"/>
      <c r="BL78" s="48"/>
      <c r="BM78" s="48"/>
      <c r="BN78" s="4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</row>
    <row r="79" spans="1:131">
      <c r="D79" s="6"/>
      <c r="E79" s="6"/>
      <c r="F79" s="10"/>
      <c r="G79" s="6"/>
      <c r="H79" s="6"/>
      <c r="I79" s="6"/>
      <c r="J79" s="6"/>
      <c r="K79" s="6"/>
      <c r="L79" s="6"/>
      <c r="M79" s="6"/>
      <c r="N79" s="6"/>
      <c r="O79" s="6"/>
      <c r="P79" s="10"/>
      <c r="Q79" s="10"/>
      <c r="R79" s="6"/>
      <c r="S79" s="6"/>
      <c r="T79" s="6"/>
      <c r="U79" s="6"/>
      <c r="V79" s="10"/>
      <c r="W79" s="10"/>
      <c r="X79" s="6"/>
      <c r="Y79" s="6"/>
      <c r="Z79" s="6"/>
      <c r="AA79" s="6"/>
      <c r="AB79" s="6"/>
      <c r="AC79" s="6"/>
      <c r="AD79" s="7"/>
      <c r="AE79" s="48"/>
      <c r="AF79" s="48"/>
      <c r="AG79" s="48"/>
      <c r="AK79" s="6"/>
      <c r="AL79" s="6"/>
      <c r="AM79" s="10"/>
      <c r="AN79" s="6"/>
      <c r="AO79" s="6"/>
      <c r="AP79" s="6"/>
      <c r="AQ79" s="6"/>
      <c r="AR79" s="6"/>
      <c r="AS79" s="6"/>
      <c r="AT79" s="6"/>
      <c r="AU79" s="6"/>
      <c r="AV79" s="6"/>
      <c r="AW79" s="10"/>
      <c r="AX79" s="10"/>
      <c r="AY79" s="6"/>
      <c r="AZ79" s="6"/>
      <c r="BA79" s="6"/>
      <c r="BB79" s="6"/>
      <c r="BC79" s="10"/>
      <c r="BD79" s="10"/>
      <c r="BE79" s="6"/>
      <c r="BF79" s="6"/>
      <c r="BG79" s="6"/>
      <c r="BH79" s="6"/>
      <c r="BI79" s="6"/>
      <c r="BJ79" s="6"/>
      <c r="BK79" s="7"/>
      <c r="BL79" s="48"/>
      <c r="BM79" s="48"/>
      <c r="BN79" s="48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</row>
    <row r="80" spans="1:131"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10"/>
      <c r="W80" s="10"/>
      <c r="X80" s="6"/>
      <c r="Y80" s="6"/>
      <c r="Z80" s="6"/>
      <c r="AA80" s="6"/>
      <c r="AB80" s="6"/>
      <c r="AC80" s="6"/>
      <c r="AD80" s="7"/>
      <c r="AE80" s="48"/>
      <c r="AF80" s="48"/>
      <c r="AG80" s="48"/>
      <c r="AK80" s="6"/>
      <c r="AL80" s="6"/>
      <c r="AM80" s="6"/>
      <c r="AN80" s="6"/>
      <c r="AO80" s="6"/>
      <c r="AP80" s="6"/>
      <c r="AQ80" s="6"/>
      <c r="AR80" s="6"/>
      <c r="AS80" s="6"/>
      <c r="AT80" s="6"/>
      <c r="AU80" s="6"/>
      <c r="AV80" s="6"/>
      <c r="AW80" s="6"/>
      <c r="AX80" s="6"/>
      <c r="AY80" s="6"/>
      <c r="AZ80" s="6"/>
      <c r="BA80" s="6"/>
      <c r="BB80" s="6"/>
      <c r="BC80" s="10"/>
      <c r="BD80" s="10"/>
      <c r="BE80" s="6"/>
      <c r="BF80" s="6"/>
      <c r="BG80" s="6"/>
      <c r="BH80" s="6"/>
      <c r="BI80" s="6"/>
      <c r="BJ80" s="6"/>
      <c r="BK80" s="7"/>
      <c r="BL80" s="48"/>
      <c r="BM80" s="48"/>
      <c r="BN80" s="48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</row>
    <row r="81" spans="4:85"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10"/>
      <c r="W81" s="10"/>
      <c r="X81" s="6"/>
      <c r="Y81" s="6"/>
      <c r="Z81" s="6"/>
      <c r="AA81" s="6"/>
      <c r="AB81" s="6"/>
      <c r="AC81" s="6"/>
      <c r="AD81" s="7"/>
      <c r="AE81" s="48"/>
      <c r="AF81" s="48"/>
      <c r="AG81" s="48"/>
      <c r="AK81" s="6"/>
      <c r="AL81" s="6"/>
      <c r="AM81" s="6"/>
      <c r="AN81" s="6"/>
      <c r="AO81" s="6"/>
      <c r="AP81" s="6"/>
      <c r="AQ81" s="6"/>
      <c r="AR81" s="6"/>
      <c r="AS81" s="6"/>
      <c r="AT81" s="6"/>
      <c r="AU81" s="6"/>
      <c r="AV81" s="6"/>
      <c r="AW81" s="6"/>
      <c r="AX81" s="6"/>
      <c r="AY81" s="6"/>
      <c r="AZ81" s="6"/>
      <c r="BA81" s="6"/>
      <c r="BB81" s="6"/>
      <c r="BC81" s="10"/>
      <c r="BD81" s="10"/>
      <c r="BE81" s="6"/>
      <c r="BF81" s="6"/>
      <c r="BG81" s="6"/>
      <c r="BH81" s="6"/>
      <c r="BI81" s="6"/>
      <c r="BJ81" s="6"/>
      <c r="BK81" s="7"/>
      <c r="BL81" s="48"/>
      <c r="BM81" s="48"/>
      <c r="BN81" s="48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</row>
    <row r="82" spans="4:85"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  <c r="AC82" s="6"/>
      <c r="AD82" s="7"/>
      <c r="AE82" s="48"/>
      <c r="AF82" s="48"/>
      <c r="AG82" s="48"/>
      <c r="AK82" s="6"/>
      <c r="AL82" s="6"/>
      <c r="AM82" s="6"/>
      <c r="AN82" s="6"/>
      <c r="AO82" s="6"/>
      <c r="AP82" s="6"/>
      <c r="AQ82" s="6"/>
      <c r="AR82" s="6"/>
      <c r="AS82" s="6"/>
      <c r="AT82" s="6"/>
      <c r="AU82" s="6"/>
      <c r="AV82" s="6"/>
      <c r="AW82" s="6"/>
      <c r="AX82" s="6"/>
      <c r="AY82" s="6"/>
      <c r="AZ82" s="6"/>
      <c r="BA82" s="6"/>
      <c r="BB82" s="6"/>
      <c r="BC82" s="6"/>
      <c r="BD82" s="6"/>
      <c r="BE82" s="6"/>
      <c r="BF82" s="6"/>
      <c r="BG82" s="6"/>
      <c r="BH82" s="6"/>
      <c r="BI82" s="6"/>
      <c r="BJ82" s="6"/>
      <c r="BK82" s="7"/>
      <c r="BL82" s="48"/>
      <c r="BM82" s="48"/>
      <c r="BN82" s="48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</row>
    <row r="83" spans="4:85"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  <c r="AC83" s="6"/>
      <c r="AD83" s="7"/>
      <c r="AE83" s="48"/>
      <c r="AF83" s="48"/>
      <c r="AG83" s="48"/>
      <c r="AK83" s="6"/>
      <c r="AL83" s="6"/>
      <c r="AM83" s="6"/>
      <c r="AN83" s="6"/>
      <c r="AO83" s="6"/>
      <c r="AP83" s="6"/>
      <c r="AQ83" s="6"/>
      <c r="AR83" s="6"/>
      <c r="AS83" s="6"/>
      <c r="AT83" s="6"/>
      <c r="AU83" s="6"/>
      <c r="AV83" s="6"/>
      <c r="AW83" s="6"/>
      <c r="AX83" s="6"/>
      <c r="AY83" s="6"/>
      <c r="AZ83" s="6"/>
      <c r="BA83" s="6"/>
      <c r="BB83" s="6"/>
      <c r="BC83" s="6"/>
      <c r="BD83" s="6"/>
      <c r="BE83" s="6"/>
      <c r="BF83" s="6"/>
      <c r="BG83" s="6"/>
      <c r="BH83" s="6"/>
      <c r="BI83" s="6"/>
      <c r="BJ83" s="6"/>
      <c r="BK83" s="7"/>
      <c r="BL83" s="48"/>
      <c r="BM83" s="48"/>
      <c r="BN83" s="48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</row>
    <row r="84" spans="4:85"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  <c r="AC84" s="6"/>
      <c r="AD84" s="7"/>
      <c r="AE84" s="48"/>
      <c r="AF84" s="48"/>
      <c r="AG84" s="48"/>
      <c r="AK84" s="6"/>
      <c r="AL84" s="6"/>
      <c r="AM84" s="6"/>
      <c r="AN84" s="6"/>
      <c r="AO84" s="6"/>
      <c r="AP84" s="6"/>
      <c r="AQ84" s="6"/>
      <c r="AR84" s="6"/>
      <c r="AS84" s="6"/>
      <c r="AT84" s="6"/>
      <c r="AU84" s="6"/>
      <c r="AV84" s="6"/>
      <c r="AW84" s="6"/>
      <c r="AX84" s="6"/>
      <c r="AY84" s="6"/>
      <c r="AZ84" s="6"/>
      <c r="BA84" s="6"/>
      <c r="BB84" s="6"/>
      <c r="BC84" s="6"/>
      <c r="BD84" s="6"/>
      <c r="BE84" s="6"/>
      <c r="BF84" s="6"/>
      <c r="BG84" s="6"/>
      <c r="BH84" s="6"/>
      <c r="BI84" s="6"/>
      <c r="BJ84" s="6"/>
      <c r="BK84" s="7"/>
      <c r="BL84" s="48"/>
      <c r="BM84" s="48"/>
      <c r="BN84" s="48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</row>
    <row r="85" spans="4:85"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  <c r="AC85" s="6"/>
      <c r="AD85" s="7"/>
      <c r="AE85" s="48"/>
      <c r="AF85" s="48"/>
      <c r="AG85" s="48"/>
      <c r="AK85" s="6"/>
      <c r="AL85" s="6"/>
      <c r="AM85" s="6"/>
      <c r="AN85" s="6"/>
      <c r="AO85" s="6"/>
      <c r="AP85" s="6"/>
      <c r="AQ85" s="6"/>
      <c r="AR85" s="6"/>
      <c r="AS85" s="6"/>
      <c r="AT85" s="6"/>
      <c r="AU85" s="6"/>
      <c r="AV85" s="6"/>
      <c r="AW85" s="6"/>
      <c r="AX85" s="6"/>
      <c r="AY85" s="6"/>
      <c r="AZ85" s="6"/>
      <c r="BA85" s="6"/>
      <c r="BB85" s="6"/>
      <c r="BC85" s="6"/>
      <c r="BD85" s="6"/>
      <c r="BE85" s="6"/>
      <c r="BF85" s="6"/>
      <c r="BG85" s="6"/>
      <c r="BH85" s="6"/>
      <c r="BI85" s="6"/>
      <c r="BJ85" s="6"/>
      <c r="BK85" s="7"/>
      <c r="BL85" s="48"/>
      <c r="BM85" s="48"/>
      <c r="BN85" s="48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</row>
    <row r="86" spans="4:85"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  <c r="AC86" s="6"/>
      <c r="AD86" s="7"/>
      <c r="AE86" s="48"/>
      <c r="AF86" s="48"/>
      <c r="AG86" s="48"/>
      <c r="AK86" s="6"/>
      <c r="AL86" s="6"/>
      <c r="AM86" s="6"/>
      <c r="AN86" s="6"/>
      <c r="AO86" s="6"/>
      <c r="AP86" s="6"/>
      <c r="AQ86" s="6"/>
      <c r="AR86" s="6"/>
      <c r="AS86" s="6"/>
      <c r="AT86" s="6"/>
      <c r="AU86" s="6"/>
      <c r="AV86" s="6"/>
      <c r="AW86" s="6"/>
      <c r="AX86" s="6"/>
      <c r="AY86" s="6"/>
      <c r="AZ86" s="6"/>
      <c r="BA86" s="6"/>
      <c r="BB86" s="6"/>
      <c r="BC86" s="6"/>
      <c r="BD86" s="6"/>
      <c r="BE86" s="6"/>
      <c r="BF86" s="6"/>
      <c r="BG86" s="6"/>
      <c r="BH86" s="6"/>
      <c r="BI86" s="6"/>
      <c r="BJ86" s="6"/>
      <c r="BK86" s="7"/>
      <c r="BL86" s="48"/>
      <c r="BM86" s="48"/>
      <c r="BN86" s="48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</row>
    <row r="87" spans="4:85"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  <c r="AC87" s="6"/>
      <c r="AD87" s="7"/>
      <c r="AE87" s="48"/>
      <c r="AF87" s="48"/>
      <c r="AG87" s="48"/>
      <c r="AK87" s="6"/>
      <c r="AL87" s="6"/>
      <c r="AM87" s="6"/>
      <c r="AN87" s="6"/>
      <c r="AO87" s="6"/>
      <c r="AP87" s="6"/>
      <c r="AQ87" s="6"/>
      <c r="AR87" s="6"/>
      <c r="AS87" s="6"/>
      <c r="AT87" s="6"/>
      <c r="AU87" s="6"/>
      <c r="AV87" s="6"/>
      <c r="AW87" s="6"/>
      <c r="AX87" s="6"/>
      <c r="AY87" s="6"/>
      <c r="AZ87" s="6"/>
      <c r="BA87" s="6"/>
      <c r="BB87" s="6"/>
      <c r="BC87" s="6"/>
      <c r="BD87" s="6"/>
      <c r="BE87" s="6"/>
      <c r="BF87" s="6"/>
      <c r="BG87" s="6"/>
      <c r="BH87" s="6"/>
      <c r="BI87" s="6"/>
      <c r="BJ87" s="6"/>
      <c r="BK87" s="7"/>
      <c r="BL87" s="48"/>
      <c r="BM87" s="48"/>
      <c r="BN87" s="48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</row>
    <row r="88" spans="4:85"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  <c r="AC88" s="6"/>
      <c r="AD88" s="7"/>
      <c r="AE88" s="48"/>
      <c r="AF88" s="48"/>
      <c r="AG88" s="48"/>
      <c r="AK88" s="6"/>
      <c r="AL88" s="6"/>
      <c r="AM88" s="6"/>
      <c r="AN88" s="6"/>
      <c r="AO88" s="6"/>
      <c r="AP88" s="6"/>
      <c r="AQ88" s="6"/>
      <c r="AR88" s="6"/>
      <c r="AS88" s="6"/>
      <c r="AT88" s="6"/>
      <c r="AU88" s="6"/>
      <c r="AV88" s="6"/>
      <c r="AW88" s="6"/>
      <c r="AX88" s="6"/>
      <c r="AY88" s="6"/>
      <c r="AZ88" s="6"/>
      <c r="BA88" s="6"/>
      <c r="BB88" s="6"/>
      <c r="BC88" s="6"/>
      <c r="BD88" s="6"/>
      <c r="BE88" s="6"/>
      <c r="BF88" s="6"/>
      <c r="BG88" s="6"/>
      <c r="BH88" s="6"/>
      <c r="BI88" s="6"/>
      <c r="BJ88" s="6"/>
      <c r="BK88" s="7"/>
      <c r="BL88" s="48"/>
      <c r="BM88" s="48"/>
      <c r="BN88" s="4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</row>
    <row r="89" spans="4:85"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  <c r="AC89" s="6"/>
      <c r="AD89" s="7"/>
      <c r="AE89" s="48"/>
      <c r="AF89" s="48"/>
      <c r="AG89" s="48"/>
      <c r="AK89" s="6"/>
      <c r="AL89" s="6"/>
      <c r="AM89" s="6"/>
      <c r="AN89" s="6"/>
      <c r="AO89" s="6"/>
      <c r="AP89" s="6"/>
      <c r="AQ89" s="6"/>
      <c r="AR89" s="6"/>
      <c r="AS89" s="6"/>
      <c r="AT89" s="6"/>
      <c r="AU89" s="6"/>
      <c r="AV89" s="6"/>
      <c r="AW89" s="6"/>
      <c r="AX89" s="6"/>
      <c r="AY89" s="6"/>
      <c r="AZ89" s="6"/>
      <c r="BA89" s="6"/>
      <c r="BB89" s="6"/>
      <c r="BC89" s="6"/>
      <c r="BD89" s="6"/>
      <c r="BE89" s="6"/>
      <c r="BF89" s="6"/>
      <c r="BG89" s="6"/>
      <c r="BH89" s="6"/>
      <c r="BI89" s="6"/>
      <c r="BJ89" s="6"/>
      <c r="BK89" s="7"/>
      <c r="BL89" s="48"/>
      <c r="BM89" s="48"/>
      <c r="BN89" s="48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</row>
    <row r="90" spans="4:85"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  <c r="AC90" s="6"/>
      <c r="AD90" s="7"/>
      <c r="AE90" s="48"/>
      <c r="AF90" s="48"/>
      <c r="AG90" s="48"/>
      <c r="AK90" s="6"/>
      <c r="AL90" s="6"/>
      <c r="AM90" s="6"/>
      <c r="AN90" s="6"/>
      <c r="AO90" s="6"/>
      <c r="AP90" s="6"/>
      <c r="AQ90" s="6"/>
      <c r="AR90" s="6"/>
      <c r="AS90" s="6"/>
      <c r="AT90" s="6"/>
      <c r="AU90" s="6"/>
      <c r="AV90" s="6"/>
      <c r="AW90" s="6"/>
      <c r="AX90" s="6"/>
      <c r="AY90" s="6"/>
      <c r="AZ90" s="6"/>
      <c r="BA90" s="6"/>
      <c r="BB90" s="6"/>
      <c r="BC90" s="6"/>
      <c r="BD90" s="6"/>
      <c r="BE90" s="6"/>
      <c r="BF90" s="6"/>
      <c r="BG90" s="6"/>
      <c r="BH90" s="6"/>
      <c r="BI90" s="6"/>
      <c r="BJ90" s="6"/>
      <c r="BK90" s="7"/>
      <c r="BL90" s="48"/>
      <c r="BM90" s="48"/>
      <c r="BN90" s="48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</row>
    <row r="91" spans="4:85"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  <c r="AC91" s="6"/>
      <c r="AD91" s="7"/>
      <c r="AE91" s="48"/>
      <c r="AF91" s="48"/>
      <c r="AG91" s="48"/>
      <c r="AK91" s="6"/>
      <c r="AL91" s="6"/>
      <c r="AM91" s="6"/>
      <c r="AN91" s="6"/>
      <c r="AO91" s="6"/>
      <c r="AP91" s="6"/>
      <c r="AQ91" s="6"/>
      <c r="AR91" s="6"/>
      <c r="AS91" s="6"/>
      <c r="AT91" s="6"/>
      <c r="AU91" s="6"/>
      <c r="AV91" s="6"/>
      <c r="AW91" s="6"/>
      <c r="AX91" s="6"/>
      <c r="AY91" s="6"/>
      <c r="AZ91" s="6"/>
      <c r="BA91" s="6"/>
      <c r="BB91" s="6"/>
      <c r="BC91" s="6"/>
      <c r="BD91" s="6"/>
      <c r="BE91" s="6"/>
      <c r="BF91" s="6"/>
      <c r="BG91" s="6"/>
      <c r="BH91" s="6"/>
      <c r="BI91" s="6"/>
      <c r="BJ91" s="6"/>
      <c r="BK91" s="7"/>
      <c r="BL91" s="48"/>
      <c r="BM91" s="48"/>
      <c r="BN91" s="48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</row>
    <row r="92" spans="4:85"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  <c r="AC92" s="6"/>
      <c r="AD92" s="7"/>
      <c r="AE92" s="48"/>
      <c r="AF92" s="48"/>
      <c r="AG92" s="48"/>
      <c r="AK92" s="6"/>
      <c r="AL92" s="6"/>
      <c r="AM92" s="6"/>
      <c r="AN92" s="6"/>
      <c r="AO92" s="6"/>
      <c r="AP92" s="6"/>
      <c r="AQ92" s="6"/>
      <c r="AR92" s="6"/>
      <c r="AS92" s="6"/>
      <c r="AT92" s="6"/>
      <c r="AU92" s="6"/>
      <c r="AV92" s="6"/>
      <c r="AW92" s="6"/>
      <c r="AX92" s="6"/>
      <c r="AY92" s="6"/>
      <c r="AZ92" s="6"/>
      <c r="BA92" s="6"/>
      <c r="BB92" s="6"/>
      <c r="BC92" s="6"/>
      <c r="BD92" s="6"/>
      <c r="BE92" s="6"/>
      <c r="BF92" s="6"/>
      <c r="BG92" s="6"/>
      <c r="BH92" s="6"/>
      <c r="BI92" s="6"/>
      <c r="BJ92" s="6"/>
      <c r="BK92" s="7"/>
      <c r="BL92" s="48"/>
      <c r="BM92" s="48"/>
      <c r="BN92" s="48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</row>
    <row r="93" spans="4:85"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  <c r="AC93" s="6"/>
      <c r="AD93" s="7"/>
      <c r="AE93" s="48"/>
      <c r="AF93" s="48"/>
      <c r="AG93" s="48"/>
      <c r="AK93" s="6"/>
      <c r="AL93" s="6"/>
      <c r="AM93" s="6"/>
      <c r="AN93" s="6"/>
      <c r="AO93" s="6"/>
      <c r="AP93" s="6"/>
      <c r="AQ93" s="6"/>
      <c r="AR93" s="6"/>
      <c r="AS93" s="6"/>
      <c r="AT93" s="6"/>
      <c r="AU93" s="6"/>
      <c r="AV93" s="6"/>
      <c r="AW93" s="6"/>
      <c r="AX93" s="6"/>
      <c r="AY93" s="6"/>
      <c r="AZ93" s="6"/>
      <c r="BA93" s="6"/>
      <c r="BB93" s="6"/>
      <c r="BC93" s="6"/>
      <c r="BD93" s="6"/>
      <c r="BE93" s="6"/>
      <c r="BF93" s="6"/>
      <c r="BG93" s="6"/>
      <c r="BH93" s="6"/>
      <c r="BI93" s="6"/>
      <c r="BJ93" s="6"/>
      <c r="BK93" s="7"/>
      <c r="BL93" s="48"/>
      <c r="BM93" s="48"/>
      <c r="BN93" s="48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</row>
    <row r="94" spans="4:85"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  <c r="AC94" s="6"/>
      <c r="AD94" s="7"/>
      <c r="AE94" s="48"/>
      <c r="AF94" s="48"/>
      <c r="AG94" s="48"/>
      <c r="AK94" s="6"/>
      <c r="AL94" s="6"/>
      <c r="AM94" s="6"/>
      <c r="AN94" s="6"/>
      <c r="AO94" s="6"/>
      <c r="AP94" s="6"/>
      <c r="AQ94" s="6"/>
      <c r="AR94" s="6"/>
      <c r="AS94" s="6"/>
      <c r="AT94" s="6"/>
      <c r="AU94" s="6"/>
      <c r="AV94" s="6"/>
      <c r="AW94" s="6"/>
      <c r="AX94" s="6"/>
      <c r="AY94" s="6"/>
      <c r="AZ94" s="6"/>
      <c r="BA94" s="6"/>
      <c r="BB94" s="6"/>
      <c r="BC94" s="6"/>
      <c r="BD94" s="6"/>
      <c r="BE94" s="6"/>
      <c r="BF94" s="6"/>
      <c r="BG94" s="6"/>
      <c r="BH94" s="6"/>
      <c r="BI94" s="6"/>
      <c r="BJ94" s="6"/>
      <c r="BK94" s="7"/>
      <c r="BL94" s="48"/>
      <c r="BM94" s="48"/>
      <c r="BN94" s="48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</row>
    <row r="95" spans="4:85"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  <c r="AC95" s="6"/>
      <c r="AD95" s="7"/>
      <c r="AE95" s="48"/>
      <c r="AF95" s="48"/>
      <c r="AG95" s="48"/>
      <c r="AK95" s="6"/>
      <c r="AL95" s="6"/>
      <c r="AM95" s="6"/>
      <c r="AN95" s="6"/>
      <c r="AO95" s="6"/>
      <c r="AP95" s="6"/>
      <c r="AQ95" s="6"/>
      <c r="AR95" s="6"/>
      <c r="AS95" s="6"/>
      <c r="AT95" s="6"/>
      <c r="AU95" s="6"/>
      <c r="AV95" s="6"/>
      <c r="AW95" s="6"/>
      <c r="AX95" s="6"/>
      <c r="AY95" s="6"/>
      <c r="AZ95" s="6"/>
      <c r="BA95" s="6"/>
      <c r="BB95" s="6"/>
      <c r="BC95" s="6"/>
      <c r="BD95" s="6"/>
      <c r="BE95" s="6"/>
      <c r="BF95" s="6"/>
      <c r="BG95" s="6"/>
      <c r="BH95" s="6"/>
      <c r="BI95" s="6"/>
      <c r="BJ95" s="6"/>
      <c r="BK95" s="7"/>
      <c r="BL95" s="48"/>
      <c r="BM95" s="48"/>
      <c r="BN95" s="48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</row>
    <row r="96" spans="4:85"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  <c r="AC96" s="6"/>
      <c r="AD96" s="7"/>
      <c r="AE96" s="48"/>
      <c r="AF96" s="48"/>
      <c r="AG96" s="48"/>
      <c r="AK96" s="6"/>
      <c r="AL96" s="6"/>
      <c r="AM96" s="6"/>
      <c r="AN96" s="6"/>
      <c r="AO96" s="6"/>
      <c r="AP96" s="6"/>
      <c r="AQ96" s="6"/>
      <c r="AR96" s="6"/>
      <c r="AS96" s="6"/>
      <c r="AT96" s="6"/>
      <c r="AU96" s="6"/>
      <c r="AV96" s="6"/>
      <c r="AW96" s="6"/>
      <c r="AX96" s="6"/>
      <c r="AY96" s="6"/>
      <c r="AZ96" s="6"/>
      <c r="BA96" s="6"/>
      <c r="BB96" s="6"/>
      <c r="BC96" s="6"/>
      <c r="BD96" s="6"/>
      <c r="BE96" s="6"/>
      <c r="BF96" s="6"/>
      <c r="BG96" s="6"/>
      <c r="BH96" s="6"/>
      <c r="BI96" s="6"/>
      <c r="BJ96" s="6"/>
      <c r="BK96" s="7"/>
      <c r="BL96" s="48"/>
      <c r="BM96" s="48"/>
      <c r="BN96" s="48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</row>
    <row r="97" spans="4:85"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  <c r="AC97" s="6"/>
      <c r="AD97" s="7"/>
      <c r="AE97" s="48"/>
      <c r="AF97" s="48"/>
      <c r="AG97" s="48"/>
      <c r="AK97" s="6"/>
      <c r="AL97" s="6"/>
      <c r="AM97" s="6"/>
      <c r="AN97" s="6"/>
      <c r="AO97" s="6"/>
      <c r="AP97" s="6"/>
      <c r="AQ97" s="6"/>
      <c r="AR97" s="6"/>
      <c r="AS97" s="6"/>
      <c r="AT97" s="6"/>
      <c r="AU97" s="6"/>
      <c r="AV97" s="6"/>
      <c r="AW97" s="6"/>
      <c r="AX97" s="6"/>
      <c r="AY97" s="6"/>
      <c r="AZ97" s="6"/>
      <c r="BA97" s="6"/>
      <c r="BB97" s="6"/>
      <c r="BC97" s="6"/>
      <c r="BD97" s="6"/>
      <c r="BE97" s="6"/>
      <c r="BF97" s="6"/>
      <c r="BG97" s="6"/>
      <c r="BH97" s="6"/>
      <c r="BI97" s="6"/>
      <c r="BJ97" s="6"/>
      <c r="BK97" s="7"/>
      <c r="BL97" s="48"/>
      <c r="BM97" s="48"/>
      <c r="BN97" s="48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</row>
    <row r="98" spans="4:85"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  <c r="AC98" s="6"/>
      <c r="AD98" s="7"/>
      <c r="AE98" s="48"/>
      <c r="AF98" s="48"/>
      <c r="AG98" s="48"/>
      <c r="AK98" s="6"/>
      <c r="AL98" s="6"/>
      <c r="AM98" s="6"/>
      <c r="AN98" s="6"/>
      <c r="AO98" s="6"/>
      <c r="AP98" s="6"/>
      <c r="AQ98" s="6"/>
      <c r="AR98" s="6"/>
      <c r="AS98" s="6"/>
      <c r="AT98" s="6"/>
      <c r="AU98" s="6"/>
      <c r="AV98" s="6"/>
      <c r="AW98" s="6"/>
      <c r="AX98" s="6"/>
      <c r="AY98" s="6"/>
      <c r="AZ98" s="6"/>
      <c r="BA98" s="6"/>
      <c r="BB98" s="6"/>
      <c r="BC98" s="6"/>
      <c r="BD98" s="6"/>
      <c r="BE98" s="6"/>
      <c r="BF98" s="6"/>
      <c r="BG98" s="6"/>
      <c r="BH98" s="6"/>
      <c r="BI98" s="6"/>
      <c r="BJ98" s="6"/>
      <c r="BK98" s="7"/>
      <c r="BL98" s="48"/>
      <c r="BM98" s="48"/>
      <c r="BN98" s="4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</row>
    <row r="99" spans="4:85"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  <c r="AC99" s="6"/>
      <c r="AD99" s="7"/>
      <c r="AE99" s="48"/>
      <c r="AF99" s="48"/>
      <c r="AG99" s="48"/>
      <c r="AK99" s="6"/>
      <c r="AL99" s="6"/>
      <c r="AM99" s="6"/>
      <c r="AN99" s="6"/>
      <c r="AO99" s="6"/>
      <c r="AP99" s="6"/>
      <c r="AQ99" s="6"/>
      <c r="AR99" s="6"/>
      <c r="AS99" s="6"/>
      <c r="AT99" s="6"/>
      <c r="AU99" s="6"/>
      <c r="AV99" s="6"/>
      <c r="AW99" s="6"/>
      <c r="AX99" s="6"/>
      <c r="AY99" s="6"/>
      <c r="AZ99" s="6"/>
      <c r="BA99" s="6"/>
      <c r="BB99" s="6"/>
      <c r="BC99" s="6"/>
      <c r="BD99" s="6"/>
      <c r="BE99" s="6"/>
      <c r="BF99" s="6"/>
      <c r="BG99" s="6"/>
      <c r="BH99" s="6"/>
      <c r="BI99" s="6"/>
      <c r="BJ99" s="6"/>
      <c r="BK99" s="7"/>
      <c r="BL99" s="48"/>
      <c r="BM99" s="48"/>
      <c r="BN99" s="48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</row>
    <row r="100" spans="4:85"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  <c r="AC100" s="6"/>
      <c r="AD100" s="7"/>
      <c r="AE100" s="48"/>
      <c r="AF100" s="48"/>
      <c r="AG100" s="48"/>
      <c r="AK100" s="6"/>
      <c r="AL100" s="6"/>
      <c r="AM100" s="6"/>
      <c r="AN100" s="6"/>
      <c r="AO100" s="6"/>
      <c r="AP100" s="6"/>
      <c r="AQ100" s="6"/>
      <c r="AR100" s="6"/>
      <c r="AS100" s="6"/>
      <c r="AT100" s="6"/>
      <c r="AU100" s="6"/>
      <c r="AV100" s="6"/>
      <c r="AW100" s="6"/>
      <c r="AX100" s="6"/>
      <c r="AY100" s="6"/>
      <c r="AZ100" s="6"/>
      <c r="BA100" s="6"/>
      <c r="BB100" s="6"/>
      <c r="BC100" s="6"/>
      <c r="BD100" s="6"/>
      <c r="BE100" s="6"/>
      <c r="BF100" s="6"/>
      <c r="BG100" s="6"/>
      <c r="BH100" s="6"/>
      <c r="BI100" s="6"/>
      <c r="BJ100" s="6"/>
      <c r="BK100" s="7"/>
      <c r="BL100" s="48"/>
      <c r="BM100" s="48"/>
      <c r="BN100" s="48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</row>
    <row r="101" spans="4:85"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  <c r="AC101" s="6"/>
      <c r="AD101" s="7"/>
      <c r="AE101" s="48"/>
      <c r="AF101" s="48"/>
      <c r="AG101" s="48"/>
      <c r="AK101" s="6"/>
      <c r="AL101" s="6"/>
      <c r="AM101" s="6"/>
      <c r="AN101" s="6"/>
      <c r="AO101" s="6"/>
      <c r="AP101" s="6"/>
      <c r="AQ101" s="6"/>
      <c r="AR101" s="6"/>
      <c r="AS101" s="6"/>
      <c r="AT101" s="6"/>
      <c r="AU101" s="6"/>
      <c r="AV101" s="6"/>
      <c r="AW101" s="6"/>
      <c r="AX101" s="6"/>
      <c r="AY101" s="6"/>
      <c r="AZ101" s="6"/>
      <c r="BA101" s="6"/>
      <c r="BB101" s="6"/>
      <c r="BC101" s="6"/>
      <c r="BD101" s="6"/>
      <c r="BE101" s="6"/>
      <c r="BF101" s="6"/>
      <c r="BG101" s="6"/>
      <c r="BH101" s="6"/>
      <c r="BI101" s="6"/>
      <c r="BJ101" s="6"/>
      <c r="BK101" s="7"/>
      <c r="BL101" s="48"/>
      <c r="BM101" s="48"/>
      <c r="BN101" s="48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</row>
    <row r="102" spans="4:85"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  <c r="AC102" s="6"/>
      <c r="AD102" s="7"/>
      <c r="AE102" s="48"/>
      <c r="AF102" s="48"/>
      <c r="AG102" s="48"/>
      <c r="AK102" s="6"/>
      <c r="AL102" s="6"/>
      <c r="AM102" s="6"/>
      <c r="AN102" s="6"/>
      <c r="AO102" s="6"/>
      <c r="AP102" s="6"/>
      <c r="AQ102" s="6"/>
      <c r="AR102" s="6"/>
      <c r="AS102" s="6"/>
      <c r="AT102" s="6"/>
      <c r="AU102" s="6"/>
      <c r="AV102" s="6"/>
      <c r="AW102" s="6"/>
      <c r="AX102" s="6"/>
      <c r="AY102" s="6"/>
      <c r="AZ102" s="6"/>
      <c r="BA102" s="6"/>
      <c r="BB102" s="6"/>
      <c r="BC102" s="6"/>
      <c r="BD102" s="6"/>
      <c r="BE102" s="6"/>
      <c r="BF102" s="6"/>
      <c r="BG102" s="6"/>
      <c r="BH102" s="6"/>
      <c r="BI102" s="6"/>
      <c r="BJ102" s="6"/>
      <c r="BK102" s="7"/>
      <c r="BL102" s="48"/>
      <c r="BM102" s="48"/>
      <c r="BN102" s="48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</row>
    <row r="103" spans="4:85"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  <c r="AC103" s="6"/>
      <c r="AD103" s="7"/>
      <c r="AE103" s="48"/>
      <c r="AF103" s="48"/>
      <c r="AG103" s="48"/>
      <c r="AK103" s="6"/>
      <c r="AL103" s="6"/>
      <c r="AM103" s="6"/>
      <c r="AN103" s="6"/>
      <c r="AO103" s="6"/>
      <c r="AP103" s="6"/>
      <c r="AQ103" s="6"/>
      <c r="AR103" s="6"/>
      <c r="AS103" s="6"/>
      <c r="AT103" s="6"/>
      <c r="AU103" s="6"/>
      <c r="AV103" s="6"/>
      <c r="AW103" s="6"/>
      <c r="AX103" s="6"/>
      <c r="AY103" s="6"/>
      <c r="AZ103" s="6"/>
      <c r="BA103" s="6"/>
      <c r="BB103" s="6"/>
      <c r="BC103" s="6"/>
      <c r="BD103" s="6"/>
      <c r="BE103" s="6"/>
      <c r="BF103" s="6"/>
      <c r="BG103" s="6"/>
      <c r="BH103" s="6"/>
      <c r="BI103" s="6"/>
      <c r="BJ103" s="6"/>
      <c r="BK103" s="7"/>
      <c r="BL103" s="48"/>
      <c r="BM103" s="48"/>
      <c r="BN103" s="48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</row>
    <row r="104" spans="4:85"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  <c r="AC104" s="6"/>
      <c r="AD104" s="7"/>
      <c r="AE104" s="48"/>
      <c r="AF104" s="48"/>
      <c r="AG104" s="48"/>
      <c r="AK104" s="6"/>
      <c r="AL104" s="6"/>
      <c r="AM104" s="6"/>
      <c r="AN104" s="6"/>
      <c r="AO104" s="6"/>
      <c r="AP104" s="6"/>
      <c r="AQ104" s="6"/>
      <c r="AR104" s="6"/>
      <c r="AS104" s="6"/>
      <c r="AT104" s="6"/>
      <c r="AU104" s="6"/>
      <c r="AV104" s="6"/>
      <c r="AW104" s="6"/>
      <c r="AX104" s="6"/>
      <c r="AY104" s="6"/>
      <c r="AZ104" s="6"/>
      <c r="BA104" s="6"/>
      <c r="BB104" s="6"/>
      <c r="BC104" s="6"/>
      <c r="BD104" s="6"/>
      <c r="BE104" s="6"/>
      <c r="BF104" s="6"/>
      <c r="BG104" s="6"/>
      <c r="BH104" s="6"/>
      <c r="BI104" s="6"/>
      <c r="BJ104" s="6"/>
      <c r="BK104" s="7"/>
      <c r="BL104" s="48"/>
      <c r="BM104" s="48"/>
      <c r="BN104" s="48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</row>
    <row r="105" spans="4:85"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  <c r="AC105" s="6"/>
      <c r="AD105" s="7"/>
      <c r="AE105" s="48"/>
      <c r="AF105" s="48"/>
      <c r="AG105" s="48"/>
      <c r="AK105" s="6"/>
      <c r="AL105" s="6"/>
      <c r="AM105" s="6"/>
      <c r="AN105" s="6"/>
      <c r="AO105" s="6"/>
      <c r="AP105" s="6"/>
      <c r="AQ105" s="6"/>
      <c r="AR105" s="6"/>
      <c r="AS105" s="6"/>
      <c r="AT105" s="6"/>
      <c r="AU105" s="6"/>
      <c r="AV105" s="6"/>
      <c r="AW105" s="6"/>
      <c r="AX105" s="6"/>
      <c r="AY105" s="6"/>
      <c r="AZ105" s="6"/>
      <c r="BA105" s="6"/>
      <c r="BB105" s="6"/>
      <c r="BC105" s="6"/>
      <c r="BD105" s="6"/>
      <c r="BE105" s="6"/>
      <c r="BF105" s="6"/>
      <c r="BG105" s="6"/>
      <c r="BH105" s="6"/>
      <c r="BI105" s="6"/>
      <c r="BJ105" s="6"/>
      <c r="BK105" s="7"/>
      <c r="BL105" s="48"/>
      <c r="BM105" s="48"/>
      <c r="BN105" s="48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</row>
    <row r="106" spans="4:85"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  <c r="AC106" s="6"/>
      <c r="AD106" s="7"/>
      <c r="AE106" s="48"/>
      <c r="AF106" s="48"/>
      <c r="AG106" s="48"/>
      <c r="AK106" s="6"/>
      <c r="AL106" s="6"/>
      <c r="AM106" s="6"/>
      <c r="AN106" s="6"/>
      <c r="AO106" s="6"/>
      <c r="AP106" s="6"/>
      <c r="AQ106" s="6"/>
      <c r="AR106" s="6"/>
      <c r="AS106" s="6"/>
      <c r="AT106" s="6"/>
      <c r="AU106" s="6"/>
      <c r="AV106" s="6"/>
      <c r="AW106" s="6"/>
      <c r="AX106" s="6"/>
      <c r="AY106" s="6"/>
      <c r="AZ106" s="6"/>
      <c r="BA106" s="6"/>
      <c r="BB106" s="6"/>
      <c r="BC106" s="6"/>
      <c r="BD106" s="6"/>
      <c r="BE106" s="6"/>
      <c r="BF106" s="6"/>
      <c r="BG106" s="6"/>
      <c r="BH106" s="6"/>
      <c r="BI106" s="6"/>
      <c r="BJ106" s="6"/>
      <c r="BK106" s="7"/>
      <c r="BL106" s="48"/>
      <c r="BM106" s="48"/>
      <c r="BN106" s="48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</row>
    <row r="107" spans="4:85"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  <c r="AC107" s="6"/>
      <c r="AD107" s="7"/>
      <c r="AE107" s="48"/>
      <c r="AF107" s="48"/>
      <c r="AG107" s="48"/>
      <c r="AK107" s="6"/>
      <c r="AL107" s="6"/>
      <c r="AM107" s="6"/>
      <c r="AN107" s="6"/>
      <c r="AO107" s="6"/>
      <c r="AP107" s="6"/>
      <c r="AQ107" s="6"/>
      <c r="AR107" s="6"/>
      <c r="AS107" s="6"/>
      <c r="AT107" s="6"/>
      <c r="AU107" s="6"/>
      <c r="AV107" s="6"/>
      <c r="AW107" s="6"/>
      <c r="AX107" s="6"/>
      <c r="AY107" s="6"/>
      <c r="AZ107" s="6"/>
      <c r="BA107" s="6"/>
      <c r="BB107" s="6"/>
      <c r="BC107" s="6"/>
      <c r="BD107" s="6"/>
      <c r="BE107" s="6"/>
      <c r="BF107" s="6"/>
      <c r="BG107" s="6"/>
      <c r="BH107" s="6"/>
      <c r="BI107" s="6"/>
      <c r="BJ107" s="6"/>
      <c r="BK107" s="7"/>
      <c r="BL107" s="48"/>
      <c r="BM107" s="48"/>
      <c r="BN107" s="48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</row>
    <row r="108" spans="4:85"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  <c r="AC108" s="6"/>
      <c r="AD108" s="7"/>
      <c r="AE108" s="48"/>
      <c r="AF108" s="48"/>
      <c r="AG108" s="48"/>
      <c r="AK108" s="6"/>
      <c r="AL108" s="6"/>
      <c r="AM108" s="6"/>
      <c r="AN108" s="6"/>
      <c r="AO108" s="6"/>
      <c r="AP108" s="6"/>
      <c r="AQ108" s="6"/>
      <c r="AR108" s="6"/>
      <c r="AS108" s="6"/>
      <c r="AT108" s="6"/>
      <c r="AU108" s="6"/>
      <c r="AV108" s="6"/>
      <c r="AW108" s="6"/>
      <c r="AX108" s="6"/>
      <c r="AY108" s="6"/>
      <c r="AZ108" s="6"/>
      <c r="BA108" s="6"/>
      <c r="BB108" s="6"/>
      <c r="BC108" s="6"/>
      <c r="BD108" s="6"/>
      <c r="BE108" s="6"/>
      <c r="BF108" s="6"/>
      <c r="BG108" s="6"/>
      <c r="BH108" s="6"/>
      <c r="BI108" s="6"/>
      <c r="BJ108" s="6"/>
      <c r="BK108" s="7"/>
      <c r="BL108" s="48"/>
      <c r="BM108" s="48"/>
      <c r="BN108" s="4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</row>
    <row r="109" spans="4:85"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  <c r="AC109" s="6"/>
      <c r="AD109" s="7"/>
      <c r="AE109" s="48"/>
      <c r="AF109" s="48"/>
      <c r="AG109" s="48"/>
      <c r="AK109" s="6"/>
      <c r="AL109" s="6"/>
      <c r="AM109" s="6"/>
      <c r="AN109" s="6"/>
      <c r="AO109" s="6"/>
      <c r="AP109" s="6"/>
      <c r="AQ109" s="6"/>
      <c r="AR109" s="6"/>
      <c r="AS109" s="6"/>
      <c r="AT109" s="6"/>
      <c r="AU109" s="6"/>
      <c r="AV109" s="6"/>
      <c r="AW109" s="6"/>
      <c r="AX109" s="6"/>
      <c r="AY109" s="6"/>
      <c r="AZ109" s="6"/>
      <c r="BA109" s="6"/>
      <c r="BB109" s="6"/>
      <c r="BC109" s="6"/>
      <c r="BD109" s="6"/>
      <c r="BE109" s="6"/>
      <c r="BF109" s="6"/>
      <c r="BG109" s="6"/>
      <c r="BH109" s="6"/>
      <c r="BI109" s="6"/>
      <c r="BJ109" s="6"/>
      <c r="BK109" s="7"/>
      <c r="BL109" s="48"/>
      <c r="BM109" s="48"/>
      <c r="BN109" s="48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</row>
    <row r="110" spans="4:85"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  <c r="AC110" s="6"/>
      <c r="AD110" s="7"/>
      <c r="AE110" s="48"/>
      <c r="AF110" s="48"/>
      <c r="AG110" s="48"/>
      <c r="AK110" s="6"/>
      <c r="AL110" s="6"/>
      <c r="AM110" s="6"/>
      <c r="AN110" s="6"/>
      <c r="AO110" s="6"/>
      <c r="AP110" s="6"/>
      <c r="AQ110" s="6"/>
      <c r="AR110" s="6"/>
      <c r="AS110" s="6"/>
      <c r="AT110" s="6"/>
      <c r="AU110" s="6"/>
      <c r="AV110" s="6"/>
      <c r="AW110" s="6"/>
      <c r="AX110" s="6"/>
      <c r="AY110" s="6"/>
      <c r="AZ110" s="6"/>
      <c r="BA110" s="6"/>
      <c r="BB110" s="6"/>
      <c r="BC110" s="6"/>
      <c r="BD110" s="6"/>
      <c r="BE110" s="6"/>
      <c r="BF110" s="6"/>
      <c r="BG110" s="6"/>
      <c r="BH110" s="6"/>
      <c r="BI110" s="6"/>
      <c r="BJ110" s="6"/>
      <c r="BK110" s="7"/>
      <c r="BL110" s="48"/>
      <c r="BM110" s="48"/>
      <c r="BN110" s="48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</row>
    <row r="111" spans="4:85"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  <c r="AC111" s="6"/>
      <c r="AD111" s="7"/>
      <c r="AE111" s="48"/>
      <c r="AF111" s="48"/>
      <c r="AG111" s="48"/>
      <c r="AK111" s="6"/>
      <c r="AL111" s="6"/>
      <c r="AM111" s="6"/>
      <c r="AN111" s="6"/>
      <c r="AO111" s="6"/>
      <c r="AP111" s="6"/>
      <c r="AQ111" s="6"/>
      <c r="AR111" s="6"/>
      <c r="AS111" s="6"/>
      <c r="AT111" s="6"/>
      <c r="AU111" s="6"/>
      <c r="AV111" s="6"/>
      <c r="AW111" s="6"/>
      <c r="AX111" s="6"/>
      <c r="AY111" s="6"/>
      <c r="AZ111" s="6"/>
      <c r="BA111" s="6"/>
      <c r="BB111" s="6"/>
      <c r="BC111" s="6"/>
      <c r="BD111" s="6"/>
      <c r="BE111" s="6"/>
      <c r="BF111" s="6"/>
      <c r="BG111" s="6"/>
      <c r="BH111" s="6"/>
      <c r="BI111" s="6"/>
      <c r="BJ111" s="6"/>
      <c r="BK111" s="7"/>
      <c r="BL111" s="48"/>
      <c r="BM111" s="48"/>
      <c r="BN111" s="48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</row>
    <row r="112" spans="4:85"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  <c r="AC112" s="6"/>
      <c r="AD112" s="7"/>
      <c r="AE112" s="48"/>
      <c r="AF112" s="48"/>
      <c r="AG112" s="48"/>
      <c r="AK112" s="6"/>
      <c r="AL112" s="6"/>
      <c r="AM112" s="6"/>
      <c r="AN112" s="6"/>
      <c r="AO112" s="6"/>
      <c r="AP112" s="6"/>
      <c r="AQ112" s="6"/>
      <c r="AR112" s="6"/>
      <c r="AS112" s="6"/>
      <c r="AT112" s="6"/>
      <c r="AU112" s="6"/>
      <c r="AV112" s="6"/>
      <c r="AW112" s="6"/>
      <c r="AX112" s="6"/>
      <c r="AY112" s="6"/>
      <c r="AZ112" s="6"/>
      <c r="BA112" s="6"/>
      <c r="BB112" s="6"/>
      <c r="BC112" s="6"/>
      <c r="BD112" s="6"/>
      <c r="BE112" s="6"/>
      <c r="BF112" s="6"/>
      <c r="BG112" s="6"/>
      <c r="BH112" s="6"/>
      <c r="BI112" s="6"/>
      <c r="BJ112" s="6"/>
      <c r="BK112" s="7"/>
      <c r="BL112" s="48"/>
      <c r="BM112" s="48"/>
      <c r="BN112" s="48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</row>
    <row r="113" spans="4:85"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  <c r="AC113" s="6"/>
      <c r="AD113" s="7"/>
      <c r="AE113" s="48"/>
      <c r="AF113" s="48"/>
      <c r="AG113" s="48"/>
      <c r="AK113" s="6"/>
      <c r="AL113" s="6"/>
      <c r="AM113" s="6"/>
      <c r="AN113" s="6"/>
      <c r="AO113" s="6"/>
      <c r="AP113" s="6"/>
      <c r="AQ113" s="6"/>
      <c r="AR113" s="6"/>
      <c r="AS113" s="6"/>
      <c r="AT113" s="6"/>
      <c r="AU113" s="6"/>
      <c r="AV113" s="6"/>
      <c r="AW113" s="6"/>
      <c r="AX113" s="6"/>
      <c r="AY113" s="6"/>
      <c r="AZ113" s="6"/>
      <c r="BA113" s="6"/>
      <c r="BB113" s="6"/>
      <c r="BC113" s="6"/>
      <c r="BD113" s="6"/>
      <c r="BE113" s="6"/>
      <c r="BF113" s="6"/>
      <c r="BG113" s="6"/>
      <c r="BH113" s="6"/>
      <c r="BI113" s="6"/>
      <c r="BJ113" s="6"/>
      <c r="BK113" s="7"/>
      <c r="BL113" s="48"/>
      <c r="BM113" s="48"/>
      <c r="BN113" s="48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</row>
    <row r="114" spans="4:85"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  <c r="AC114" s="6"/>
      <c r="AD114" s="7"/>
      <c r="AE114" s="48"/>
      <c r="AF114" s="48"/>
      <c r="AG114" s="48"/>
      <c r="AK114" s="6"/>
      <c r="AL114" s="6"/>
      <c r="AM114" s="6"/>
      <c r="AN114" s="6"/>
      <c r="AO114" s="6"/>
      <c r="AP114" s="6"/>
      <c r="AQ114" s="6"/>
      <c r="AR114" s="6"/>
      <c r="AS114" s="6"/>
      <c r="AT114" s="6"/>
      <c r="AU114" s="6"/>
      <c r="AV114" s="6"/>
      <c r="AW114" s="6"/>
      <c r="AX114" s="6"/>
      <c r="AY114" s="6"/>
      <c r="AZ114" s="6"/>
      <c r="BA114" s="6"/>
      <c r="BB114" s="6"/>
      <c r="BC114" s="6"/>
      <c r="BD114" s="6"/>
      <c r="BE114" s="6"/>
      <c r="BF114" s="6"/>
      <c r="BG114" s="6"/>
      <c r="BH114" s="6"/>
      <c r="BI114" s="6"/>
      <c r="BJ114" s="6"/>
      <c r="BK114" s="7"/>
      <c r="BL114" s="48"/>
      <c r="BM114" s="48"/>
      <c r="BN114" s="48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</row>
    <row r="115" spans="4:85"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  <c r="AC115" s="6"/>
      <c r="AD115" s="7"/>
      <c r="AE115" s="48"/>
      <c r="AF115" s="48"/>
      <c r="AG115" s="48"/>
      <c r="AK115" s="6"/>
      <c r="AL115" s="6"/>
      <c r="AM115" s="6"/>
      <c r="AN115" s="6"/>
      <c r="AO115" s="6"/>
      <c r="AP115" s="6"/>
      <c r="AQ115" s="6"/>
      <c r="AR115" s="6"/>
      <c r="AS115" s="6"/>
      <c r="AT115" s="6"/>
      <c r="AU115" s="6"/>
      <c r="AV115" s="6"/>
      <c r="AW115" s="6"/>
      <c r="AX115" s="6"/>
      <c r="AY115" s="6"/>
      <c r="AZ115" s="6"/>
      <c r="BA115" s="6"/>
      <c r="BB115" s="6"/>
      <c r="BC115" s="6"/>
      <c r="BD115" s="6"/>
      <c r="BE115" s="6"/>
      <c r="BF115" s="6"/>
      <c r="BG115" s="6"/>
      <c r="BH115" s="6"/>
      <c r="BI115" s="6"/>
      <c r="BJ115" s="6"/>
      <c r="BK115" s="7"/>
      <c r="BL115" s="48"/>
      <c r="BM115" s="48"/>
      <c r="BN115" s="48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</row>
    <row r="116" spans="4:85"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  <c r="AC116" s="6"/>
      <c r="AD116" s="7"/>
      <c r="AE116" s="48"/>
      <c r="AF116" s="48"/>
      <c r="AG116" s="48"/>
      <c r="AK116" s="6"/>
      <c r="AL116" s="6"/>
      <c r="AM116" s="6"/>
      <c r="AN116" s="6"/>
      <c r="AO116" s="6"/>
      <c r="AP116" s="6"/>
      <c r="AQ116" s="6"/>
      <c r="AR116" s="6"/>
      <c r="AS116" s="6"/>
      <c r="AT116" s="6"/>
      <c r="AU116" s="6"/>
      <c r="AV116" s="6"/>
      <c r="AW116" s="6"/>
      <c r="AX116" s="6"/>
      <c r="AY116" s="6"/>
      <c r="AZ116" s="6"/>
      <c r="BA116" s="6"/>
      <c r="BB116" s="6"/>
      <c r="BC116" s="6"/>
      <c r="BD116" s="6"/>
      <c r="BE116" s="6"/>
      <c r="BF116" s="6"/>
      <c r="BG116" s="6"/>
      <c r="BH116" s="6"/>
      <c r="BI116" s="6"/>
      <c r="BJ116" s="6"/>
      <c r="BK116" s="7"/>
      <c r="BL116" s="48"/>
      <c r="BM116" s="48"/>
      <c r="BN116" s="48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</row>
    <row r="117" spans="4:85"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6"/>
      <c r="AD117" s="7"/>
      <c r="AE117" s="48"/>
      <c r="AF117" s="48"/>
      <c r="AG117" s="48"/>
      <c r="AK117" s="6"/>
      <c r="AL117" s="6"/>
      <c r="AM117" s="6"/>
      <c r="AN117" s="6"/>
      <c r="AO117" s="6"/>
      <c r="AP117" s="6"/>
      <c r="AQ117" s="6"/>
      <c r="AR117" s="6"/>
      <c r="AS117" s="6"/>
      <c r="AT117" s="6"/>
      <c r="AU117" s="6"/>
      <c r="AV117" s="6"/>
      <c r="AW117" s="6"/>
      <c r="AX117" s="6"/>
      <c r="AY117" s="6"/>
      <c r="AZ117" s="6"/>
      <c r="BA117" s="6"/>
      <c r="BB117" s="6"/>
      <c r="BC117" s="6"/>
      <c r="BD117" s="6"/>
      <c r="BE117" s="6"/>
      <c r="BF117" s="6"/>
      <c r="BG117" s="6"/>
      <c r="BH117" s="6"/>
      <c r="BI117" s="6"/>
      <c r="BJ117" s="6"/>
      <c r="BK117" s="7"/>
      <c r="BL117" s="48"/>
      <c r="BM117" s="48"/>
      <c r="BN117" s="48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</row>
    <row r="118" spans="4:85"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  <c r="AC118" s="6"/>
      <c r="AD118" s="7"/>
      <c r="AE118" s="48"/>
      <c r="AF118" s="48"/>
      <c r="AG118" s="48"/>
      <c r="AK118" s="6"/>
      <c r="AL118" s="6"/>
      <c r="AM118" s="6"/>
      <c r="AN118" s="6"/>
      <c r="AO118" s="6"/>
      <c r="AP118" s="6"/>
      <c r="AQ118" s="6"/>
      <c r="AR118" s="6"/>
      <c r="AS118" s="6"/>
      <c r="AT118" s="6"/>
      <c r="AU118" s="6"/>
      <c r="AV118" s="6"/>
      <c r="AW118" s="6"/>
      <c r="AX118" s="6"/>
      <c r="AY118" s="6"/>
      <c r="AZ118" s="6"/>
      <c r="BA118" s="6"/>
      <c r="BB118" s="6"/>
      <c r="BC118" s="6"/>
      <c r="BD118" s="6"/>
      <c r="BE118" s="6"/>
      <c r="BF118" s="6"/>
      <c r="BG118" s="6"/>
      <c r="BH118" s="6"/>
      <c r="BI118" s="6"/>
      <c r="BJ118" s="6"/>
      <c r="BK118" s="7"/>
      <c r="BL118" s="48"/>
      <c r="BM118" s="48"/>
      <c r="BN118" s="4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</row>
    <row r="119" spans="4:85"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  <c r="AC119" s="6"/>
      <c r="AD119" s="7"/>
      <c r="AE119" s="48"/>
      <c r="AF119" s="48"/>
      <c r="AG119" s="48"/>
      <c r="AK119" s="6"/>
      <c r="AL119" s="6"/>
      <c r="AM119" s="6"/>
      <c r="AN119" s="6"/>
      <c r="AO119" s="6"/>
      <c r="AP119" s="6"/>
      <c r="AQ119" s="6"/>
      <c r="AR119" s="6"/>
      <c r="AS119" s="6"/>
      <c r="AT119" s="6"/>
      <c r="AU119" s="6"/>
      <c r="AV119" s="6"/>
      <c r="AW119" s="6"/>
      <c r="AX119" s="6"/>
      <c r="AY119" s="6"/>
      <c r="AZ119" s="6"/>
      <c r="BA119" s="6"/>
      <c r="BB119" s="6"/>
      <c r="BC119" s="6"/>
      <c r="BD119" s="6"/>
      <c r="BE119" s="6"/>
      <c r="BF119" s="6"/>
      <c r="BG119" s="6"/>
      <c r="BH119" s="6"/>
      <c r="BI119" s="6"/>
      <c r="BJ119" s="6"/>
      <c r="BK119" s="7"/>
      <c r="BL119" s="48"/>
      <c r="BM119" s="48"/>
      <c r="BN119" s="48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</row>
    <row r="120" spans="4:85"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  <c r="AC120" s="6"/>
      <c r="AD120" s="7"/>
      <c r="AE120" s="48"/>
      <c r="AF120" s="48"/>
      <c r="AG120" s="48"/>
      <c r="AK120" s="6"/>
      <c r="AL120" s="6"/>
      <c r="AM120" s="6"/>
      <c r="AN120" s="6"/>
      <c r="AO120" s="6"/>
      <c r="AP120" s="6"/>
      <c r="AQ120" s="6"/>
      <c r="AR120" s="6"/>
      <c r="AS120" s="6"/>
      <c r="AT120" s="6"/>
      <c r="AU120" s="6"/>
      <c r="AV120" s="6"/>
      <c r="AW120" s="6"/>
      <c r="AX120" s="6"/>
      <c r="AY120" s="6"/>
      <c r="AZ120" s="6"/>
      <c r="BA120" s="6"/>
      <c r="BB120" s="6"/>
      <c r="BC120" s="6"/>
      <c r="BD120" s="6"/>
      <c r="BE120" s="6"/>
      <c r="BF120" s="6"/>
      <c r="BG120" s="6"/>
      <c r="BH120" s="6"/>
      <c r="BI120" s="6"/>
      <c r="BJ120" s="6"/>
      <c r="BK120" s="7"/>
      <c r="BL120" s="48"/>
      <c r="BM120" s="48"/>
      <c r="BN120" s="48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</row>
    <row r="121" spans="4:85"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  <c r="AD121" s="7"/>
      <c r="AE121" s="48"/>
      <c r="AF121" s="48"/>
      <c r="AG121" s="48"/>
      <c r="AK121" s="6"/>
      <c r="AL121" s="6"/>
      <c r="AM121" s="6"/>
      <c r="AN121" s="6"/>
      <c r="AO121" s="6"/>
      <c r="AP121" s="6"/>
      <c r="AQ121" s="6"/>
      <c r="AR121" s="6"/>
      <c r="AS121" s="6"/>
      <c r="AT121" s="6"/>
      <c r="AU121" s="6"/>
      <c r="AV121" s="6"/>
      <c r="AW121" s="6"/>
      <c r="AX121" s="6"/>
      <c r="AY121" s="6"/>
      <c r="AZ121" s="6"/>
      <c r="BA121" s="6"/>
      <c r="BB121" s="6"/>
      <c r="BC121" s="6"/>
      <c r="BD121" s="6"/>
      <c r="BE121" s="6"/>
      <c r="BF121" s="6"/>
      <c r="BG121" s="6"/>
      <c r="BH121" s="6"/>
      <c r="BI121" s="6"/>
      <c r="BJ121" s="6"/>
      <c r="BK121" s="7"/>
      <c r="BL121" s="48"/>
      <c r="BM121" s="48"/>
      <c r="BN121" s="48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</row>
    <row r="122" spans="4:85"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  <c r="AD122" s="7"/>
      <c r="AE122" s="48"/>
      <c r="AF122" s="48"/>
      <c r="AG122" s="48"/>
      <c r="AK122" s="6"/>
      <c r="AL122" s="6"/>
      <c r="AM122" s="6"/>
      <c r="AN122" s="6"/>
      <c r="AO122" s="6"/>
      <c r="AP122" s="6"/>
      <c r="AQ122" s="6"/>
      <c r="AR122" s="6"/>
      <c r="AS122" s="6"/>
      <c r="AT122" s="6"/>
      <c r="AU122" s="6"/>
      <c r="AV122" s="6"/>
      <c r="AW122" s="6"/>
      <c r="AX122" s="6"/>
      <c r="AY122" s="6"/>
      <c r="AZ122" s="6"/>
      <c r="BA122" s="6"/>
      <c r="BB122" s="6"/>
      <c r="BC122" s="6"/>
      <c r="BD122" s="6"/>
      <c r="BE122" s="6"/>
      <c r="BF122" s="6"/>
      <c r="BG122" s="6"/>
      <c r="BH122" s="6"/>
      <c r="BI122" s="6"/>
      <c r="BJ122" s="6"/>
      <c r="BK122" s="7"/>
      <c r="BL122" s="48"/>
      <c r="BM122" s="48"/>
      <c r="BN122" s="48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</row>
    <row r="123" spans="4:85"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  <c r="AC123" s="6"/>
      <c r="AD123" s="7"/>
      <c r="AE123" s="48"/>
      <c r="AF123" s="48"/>
      <c r="AG123" s="48"/>
      <c r="AK123" s="6"/>
      <c r="AL123" s="6"/>
      <c r="AM123" s="6"/>
      <c r="AN123" s="6"/>
      <c r="AO123" s="6"/>
      <c r="AP123" s="6"/>
      <c r="AQ123" s="6"/>
      <c r="AR123" s="6"/>
      <c r="AS123" s="6"/>
      <c r="AT123" s="6"/>
      <c r="AU123" s="6"/>
      <c r="AV123" s="6"/>
      <c r="AW123" s="6"/>
      <c r="AX123" s="6"/>
      <c r="AY123" s="6"/>
      <c r="AZ123" s="6"/>
      <c r="BA123" s="6"/>
      <c r="BB123" s="6"/>
      <c r="BC123" s="6"/>
      <c r="BD123" s="6"/>
      <c r="BE123" s="6"/>
      <c r="BF123" s="6"/>
      <c r="BG123" s="6"/>
      <c r="BH123" s="6"/>
      <c r="BI123" s="6"/>
      <c r="BJ123" s="6"/>
      <c r="BK123" s="7"/>
      <c r="BL123" s="48"/>
      <c r="BM123" s="48"/>
      <c r="BN123" s="48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</row>
    <row r="124" spans="4:85"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  <c r="AD124" s="7"/>
      <c r="AE124" s="48"/>
      <c r="AF124" s="48"/>
      <c r="AG124" s="48"/>
      <c r="AK124" s="6"/>
      <c r="AL124" s="6"/>
      <c r="AM124" s="6"/>
      <c r="AN124" s="6"/>
      <c r="AO124" s="6"/>
      <c r="AP124" s="6"/>
      <c r="AQ124" s="6"/>
      <c r="AR124" s="6"/>
      <c r="AS124" s="6"/>
      <c r="AT124" s="6"/>
      <c r="AU124" s="6"/>
      <c r="AV124" s="6"/>
      <c r="AW124" s="6"/>
      <c r="AX124" s="6"/>
      <c r="AY124" s="6"/>
      <c r="AZ124" s="6"/>
      <c r="BA124" s="6"/>
      <c r="BB124" s="6"/>
      <c r="BC124" s="6"/>
      <c r="BD124" s="6"/>
      <c r="BE124" s="6"/>
      <c r="BF124" s="6"/>
      <c r="BG124" s="6"/>
      <c r="BH124" s="6"/>
      <c r="BI124" s="6"/>
      <c r="BJ124" s="6"/>
      <c r="BK124" s="7"/>
      <c r="BL124" s="48"/>
      <c r="BM124" s="48"/>
      <c r="BN124" s="48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</row>
    <row r="125" spans="4:85"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  <c r="AC125" s="6"/>
      <c r="AD125" s="7"/>
      <c r="AE125" s="48"/>
      <c r="AF125" s="48"/>
      <c r="AG125" s="48"/>
      <c r="AK125" s="6"/>
      <c r="AL125" s="6"/>
      <c r="AM125" s="6"/>
      <c r="AN125" s="6"/>
      <c r="AO125" s="6"/>
      <c r="AP125" s="6"/>
      <c r="AQ125" s="6"/>
      <c r="AR125" s="6"/>
      <c r="AS125" s="6"/>
      <c r="AT125" s="6"/>
      <c r="AU125" s="6"/>
      <c r="AV125" s="6"/>
      <c r="AW125" s="6"/>
      <c r="AX125" s="6"/>
      <c r="AY125" s="6"/>
      <c r="AZ125" s="6"/>
      <c r="BA125" s="6"/>
      <c r="BB125" s="6"/>
      <c r="BC125" s="6"/>
      <c r="BD125" s="6"/>
      <c r="BE125" s="6"/>
      <c r="BF125" s="6"/>
      <c r="BG125" s="6"/>
      <c r="BH125" s="6"/>
      <c r="BI125" s="6"/>
      <c r="BJ125" s="6"/>
      <c r="BK125" s="7"/>
      <c r="BL125" s="48"/>
      <c r="BM125" s="48"/>
      <c r="BN125" s="48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</row>
    <row r="126" spans="4:85"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  <c r="AC126" s="6"/>
      <c r="AD126" s="7"/>
      <c r="AE126" s="48"/>
      <c r="AF126" s="48"/>
      <c r="AG126" s="48"/>
      <c r="AK126" s="6"/>
      <c r="AL126" s="6"/>
      <c r="AM126" s="6"/>
      <c r="AN126" s="6"/>
      <c r="AO126" s="6"/>
      <c r="AP126" s="6"/>
      <c r="AQ126" s="6"/>
      <c r="AR126" s="6"/>
      <c r="AS126" s="6"/>
      <c r="AT126" s="6"/>
      <c r="AU126" s="6"/>
      <c r="AV126" s="6"/>
      <c r="AW126" s="6"/>
      <c r="AX126" s="6"/>
      <c r="AY126" s="6"/>
      <c r="AZ126" s="6"/>
      <c r="BA126" s="6"/>
      <c r="BB126" s="6"/>
      <c r="BC126" s="6"/>
      <c r="BD126" s="6"/>
      <c r="BE126" s="6"/>
      <c r="BF126" s="6"/>
      <c r="BG126" s="6"/>
      <c r="BH126" s="6"/>
      <c r="BI126" s="6"/>
      <c r="BJ126" s="6"/>
      <c r="BK126" s="7"/>
      <c r="BL126" s="48"/>
      <c r="BM126" s="48"/>
      <c r="BN126" s="48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</row>
    <row r="127" spans="4:85"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  <c r="AC127" s="6"/>
      <c r="AD127" s="7"/>
      <c r="AE127" s="48"/>
      <c r="AF127" s="48"/>
      <c r="AG127" s="48"/>
      <c r="AK127" s="6"/>
      <c r="AL127" s="6"/>
      <c r="AM127" s="6"/>
      <c r="AN127" s="6"/>
      <c r="AO127" s="6"/>
      <c r="AP127" s="6"/>
      <c r="AQ127" s="6"/>
      <c r="AR127" s="6"/>
      <c r="AS127" s="6"/>
      <c r="AT127" s="6"/>
      <c r="AU127" s="6"/>
      <c r="AV127" s="6"/>
      <c r="AW127" s="6"/>
      <c r="AX127" s="6"/>
      <c r="AY127" s="6"/>
      <c r="AZ127" s="6"/>
      <c r="BA127" s="6"/>
      <c r="BB127" s="6"/>
      <c r="BC127" s="6"/>
      <c r="BD127" s="6"/>
      <c r="BE127" s="6"/>
      <c r="BF127" s="6"/>
      <c r="BG127" s="6"/>
      <c r="BH127" s="6"/>
      <c r="BI127" s="6"/>
      <c r="BJ127" s="6"/>
      <c r="BK127" s="7"/>
      <c r="BL127" s="48"/>
      <c r="BM127" s="48"/>
      <c r="BN127" s="48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</row>
    <row r="128" spans="4:85"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  <c r="AC128" s="6"/>
      <c r="AD128" s="7"/>
      <c r="AE128" s="48"/>
      <c r="AF128" s="48"/>
      <c r="AG128" s="48"/>
      <c r="AK128" s="6"/>
      <c r="AL128" s="6"/>
      <c r="AM128" s="6"/>
      <c r="AN128" s="6"/>
      <c r="AO128" s="6"/>
      <c r="AP128" s="6"/>
      <c r="AQ128" s="6"/>
      <c r="AR128" s="6"/>
      <c r="AS128" s="6"/>
      <c r="AT128" s="6"/>
      <c r="AU128" s="6"/>
      <c r="AV128" s="6"/>
      <c r="AW128" s="6"/>
      <c r="AX128" s="6"/>
      <c r="AY128" s="6"/>
      <c r="AZ128" s="6"/>
      <c r="BA128" s="6"/>
      <c r="BB128" s="6"/>
      <c r="BC128" s="6"/>
      <c r="BD128" s="6"/>
      <c r="BE128" s="6"/>
      <c r="BF128" s="6"/>
      <c r="BG128" s="6"/>
      <c r="BH128" s="6"/>
      <c r="BI128" s="6"/>
      <c r="BJ128" s="6"/>
      <c r="BK128" s="7"/>
      <c r="BL128" s="48"/>
      <c r="BM128" s="48"/>
      <c r="BN128" s="4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</row>
    <row r="129" spans="4:85"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  <c r="AC129" s="6"/>
      <c r="AD129" s="7"/>
      <c r="AE129" s="48"/>
      <c r="AF129" s="48"/>
      <c r="AG129" s="48"/>
      <c r="AK129" s="6"/>
      <c r="AL129" s="6"/>
      <c r="AM129" s="6"/>
      <c r="AN129" s="6"/>
      <c r="AO129" s="6"/>
      <c r="AP129" s="6"/>
      <c r="AQ129" s="6"/>
      <c r="AR129" s="6"/>
      <c r="AS129" s="6"/>
      <c r="AT129" s="6"/>
      <c r="AU129" s="6"/>
      <c r="AV129" s="6"/>
      <c r="AW129" s="6"/>
      <c r="AX129" s="6"/>
      <c r="AY129" s="6"/>
      <c r="AZ129" s="6"/>
      <c r="BA129" s="6"/>
      <c r="BB129" s="6"/>
      <c r="BC129" s="6"/>
      <c r="BD129" s="6"/>
      <c r="BE129" s="6"/>
      <c r="BF129" s="6"/>
      <c r="BG129" s="6"/>
      <c r="BH129" s="6"/>
      <c r="BI129" s="6"/>
      <c r="BJ129" s="6"/>
      <c r="BK129" s="7"/>
      <c r="BL129" s="48"/>
      <c r="BM129" s="48"/>
      <c r="BN129" s="48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</row>
    <row r="130" spans="4:85"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  <c r="AC130" s="6"/>
      <c r="AD130" s="7"/>
      <c r="AE130" s="48"/>
      <c r="AF130" s="48"/>
      <c r="AG130" s="48"/>
      <c r="AK130" s="6"/>
      <c r="AL130" s="6"/>
      <c r="AM130" s="6"/>
      <c r="AN130" s="6"/>
      <c r="AO130" s="6"/>
      <c r="AP130" s="6"/>
      <c r="AQ130" s="6"/>
      <c r="AR130" s="6"/>
      <c r="AS130" s="6"/>
      <c r="AT130" s="6"/>
      <c r="AU130" s="6"/>
      <c r="AV130" s="6"/>
      <c r="AW130" s="6"/>
      <c r="AX130" s="6"/>
      <c r="AY130" s="6"/>
      <c r="AZ130" s="6"/>
      <c r="BA130" s="6"/>
      <c r="BB130" s="6"/>
      <c r="BC130" s="6"/>
      <c r="BD130" s="6"/>
      <c r="BE130" s="6"/>
      <c r="BF130" s="6"/>
      <c r="BG130" s="6"/>
      <c r="BH130" s="6"/>
      <c r="BI130" s="6"/>
      <c r="BJ130" s="6"/>
      <c r="BK130" s="7"/>
      <c r="BL130" s="48"/>
      <c r="BM130" s="48"/>
      <c r="BN130" s="48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</row>
    <row r="131" spans="4:85"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  <c r="AC131" s="6"/>
      <c r="AD131" s="7"/>
      <c r="AE131" s="48"/>
      <c r="AF131" s="48"/>
      <c r="AG131" s="48"/>
      <c r="AK131" s="6"/>
      <c r="AL131" s="6"/>
      <c r="AM131" s="6"/>
      <c r="AN131" s="6"/>
      <c r="AO131" s="6"/>
      <c r="AP131" s="6"/>
      <c r="AQ131" s="6"/>
      <c r="AR131" s="6"/>
      <c r="AS131" s="6"/>
      <c r="AT131" s="6"/>
      <c r="AU131" s="6"/>
      <c r="AV131" s="6"/>
      <c r="AW131" s="6"/>
      <c r="AX131" s="6"/>
      <c r="AY131" s="6"/>
      <c r="AZ131" s="6"/>
      <c r="BA131" s="6"/>
      <c r="BB131" s="6"/>
      <c r="BC131" s="6"/>
      <c r="BD131" s="6"/>
      <c r="BE131" s="6"/>
      <c r="BF131" s="6"/>
      <c r="BG131" s="6"/>
      <c r="BH131" s="6"/>
      <c r="BI131" s="6"/>
      <c r="BJ131" s="6"/>
      <c r="BK131" s="7"/>
      <c r="BL131" s="48"/>
      <c r="BM131" s="48"/>
      <c r="BN131" s="48"/>
    </row>
    <row r="132" spans="4:85"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  <c r="AC132" s="6"/>
      <c r="AD132" s="7"/>
      <c r="AE132" s="48"/>
      <c r="AF132" s="48"/>
      <c r="AG132" s="48"/>
      <c r="AK132" s="6"/>
      <c r="AL132" s="6"/>
      <c r="AM132" s="6"/>
      <c r="AN132" s="6"/>
      <c r="AO132" s="6"/>
      <c r="AP132" s="6"/>
      <c r="AQ132" s="6"/>
      <c r="AR132" s="6"/>
      <c r="AS132" s="6"/>
      <c r="AT132" s="6"/>
      <c r="AU132" s="6"/>
      <c r="AV132" s="6"/>
      <c r="AW132" s="6"/>
      <c r="AX132" s="6"/>
      <c r="AY132" s="6"/>
      <c r="AZ132" s="6"/>
      <c r="BA132" s="6"/>
      <c r="BB132" s="6"/>
      <c r="BC132" s="6"/>
      <c r="BD132" s="6"/>
      <c r="BE132" s="6"/>
      <c r="BF132" s="6"/>
      <c r="BG132" s="6"/>
      <c r="BH132" s="6"/>
      <c r="BI132" s="6"/>
      <c r="BJ132" s="6"/>
      <c r="BK132" s="7"/>
      <c r="BL132" s="48"/>
      <c r="BM132" s="48"/>
      <c r="BN132" s="48"/>
    </row>
    <row r="133" spans="4:85"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  <c r="AC133" s="6"/>
      <c r="AD133" s="7"/>
      <c r="AE133" s="48"/>
      <c r="AF133" s="48"/>
      <c r="AG133" s="48"/>
      <c r="AK133" s="6"/>
      <c r="AL133" s="6"/>
      <c r="AM133" s="6"/>
      <c r="AN133" s="6"/>
      <c r="AO133" s="6"/>
      <c r="AP133" s="6"/>
      <c r="AQ133" s="6"/>
      <c r="AR133" s="6"/>
      <c r="AS133" s="6"/>
      <c r="AT133" s="6"/>
      <c r="AU133" s="6"/>
      <c r="AV133" s="6"/>
      <c r="AW133" s="6"/>
      <c r="AX133" s="6"/>
      <c r="AY133" s="6"/>
      <c r="AZ133" s="6"/>
      <c r="BA133" s="6"/>
      <c r="BB133" s="6"/>
      <c r="BC133" s="6"/>
      <c r="BD133" s="6"/>
      <c r="BE133" s="6"/>
      <c r="BF133" s="6"/>
      <c r="BG133" s="6"/>
      <c r="BH133" s="6"/>
      <c r="BI133" s="6"/>
      <c r="BJ133" s="6"/>
      <c r="BK133" s="7"/>
      <c r="BL133" s="48"/>
      <c r="BM133" s="48"/>
      <c r="BN133" s="48"/>
    </row>
    <row r="134" spans="4:85"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  <c r="AC134" s="6"/>
      <c r="AD134" s="7"/>
      <c r="AE134" s="48"/>
      <c r="AF134" s="48"/>
      <c r="AG134" s="48"/>
      <c r="AK134" s="6"/>
      <c r="AL134" s="6"/>
      <c r="AM134" s="6"/>
      <c r="AN134" s="6"/>
      <c r="AO134" s="6"/>
      <c r="AP134" s="6"/>
      <c r="AQ134" s="6"/>
      <c r="AR134" s="6"/>
      <c r="AS134" s="6"/>
      <c r="AT134" s="6"/>
      <c r="AU134" s="6"/>
      <c r="AV134" s="6"/>
      <c r="AW134" s="6"/>
      <c r="AX134" s="6"/>
      <c r="AY134" s="6"/>
      <c r="AZ134" s="6"/>
      <c r="BA134" s="6"/>
      <c r="BB134" s="6"/>
      <c r="BC134" s="6"/>
      <c r="BD134" s="6"/>
      <c r="BE134" s="6"/>
      <c r="BF134" s="6"/>
      <c r="BG134" s="6"/>
      <c r="BH134" s="6"/>
      <c r="BI134" s="6"/>
      <c r="BJ134" s="6"/>
      <c r="BK134" s="7"/>
      <c r="BL134" s="48"/>
      <c r="BM134" s="48"/>
      <c r="BN134" s="48"/>
    </row>
    <row r="135" spans="4:85"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  <c r="AC135" s="6"/>
      <c r="AD135" s="7"/>
      <c r="AE135" s="48"/>
      <c r="AF135" s="48"/>
      <c r="AG135" s="48"/>
      <c r="AK135" s="6"/>
      <c r="AL135" s="6"/>
      <c r="AM135" s="6"/>
      <c r="AN135" s="6"/>
      <c r="AO135" s="6"/>
      <c r="AP135" s="6"/>
      <c r="AQ135" s="6"/>
      <c r="AR135" s="6"/>
      <c r="AS135" s="6"/>
      <c r="AT135" s="6"/>
      <c r="AU135" s="6"/>
      <c r="AV135" s="6"/>
      <c r="AW135" s="6"/>
      <c r="AX135" s="6"/>
      <c r="AY135" s="6"/>
      <c r="AZ135" s="6"/>
      <c r="BA135" s="6"/>
      <c r="BB135" s="6"/>
      <c r="BC135" s="6"/>
      <c r="BD135" s="6"/>
      <c r="BE135" s="6"/>
      <c r="BF135" s="6"/>
      <c r="BG135" s="6"/>
      <c r="BH135" s="6"/>
      <c r="BI135" s="6"/>
      <c r="BJ135" s="6"/>
      <c r="BK135" s="7"/>
      <c r="BL135" s="48"/>
      <c r="BM135" s="48"/>
      <c r="BN135" s="48"/>
    </row>
    <row r="136" spans="4:85"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  <c r="AC136" s="6"/>
      <c r="AD136" s="7"/>
      <c r="AE136" s="48"/>
      <c r="AF136" s="48"/>
      <c r="AG136" s="48"/>
      <c r="AK136" s="6"/>
      <c r="AL136" s="6"/>
      <c r="AM136" s="6"/>
      <c r="AN136" s="6"/>
      <c r="AO136" s="6"/>
      <c r="AP136" s="6"/>
      <c r="AQ136" s="6"/>
      <c r="AR136" s="6"/>
      <c r="AS136" s="6"/>
      <c r="AT136" s="6"/>
      <c r="AU136" s="6"/>
      <c r="AV136" s="6"/>
      <c r="AW136" s="6"/>
      <c r="AX136" s="6"/>
      <c r="AY136" s="6"/>
      <c r="AZ136" s="6"/>
      <c r="BA136" s="6"/>
      <c r="BB136" s="6"/>
      <c r="BC136" s="6"/>
      <c r="BD136" s="6"/>
      <c r="BE136" s="6"/>
      <c r="BF136" s="6"/>
      <c r="BG136" s="6"/>
      <c r="BH136" s="6"/>
      <c r="BI136" s="6"/>
      <c r="BJ136" s="6"/>
      <c r="BK136" s="7"/>
      <c r="BL136" s="48"/>
      <c r="BM136" s="48"/>
      <c r="BN136" s="48"/>
    </row>
    <row r="137" spans="4:85"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  <c r="AC137" s="6"/>
      <c r="AD137" s="7"/>
      <c r="AE137" s="48"/>
      <c r="AF137" s="48"/>
      <c r="AG137" s="48"/>
      <c r="AK137" s="6"/>
      <c r="AL137" s="6"/>
      <c r="AM137" s="6"/>
      <c r="AN137" s="6"/>
      <c r="AO137" s="6"/>
      <c r="AP137" s="6"/>
      <c r="AQ137" s="6"/>
      <c r="AR137" s="6"/>
      <c r="AS137" s="6"/>
      <c r="AT137" s="6"/>
      <c r="AU137" s="6"/>
      <c r="AV137" s="6"/>
      <c r="AW137" s="6"/>
      <c r="AX137" s="6"/>
      <c r="AY137" s="6"/>
      <c r="AZ137" s="6"/>
      <c r="BA137" s="6"/>
      <c r="BB137" s="6"/>
      <c r="BC137" s="6"/>
      <c r="BD137" s="6"/>
      <c r="BE137" s="6"/>
      <c r="BF137" s="6"/>
      <c r="BG137" s="6"/>
      <c r="BH137" s="6"/>
      <c r="BI137" s="6"/>
      <c r="BJ137" s="6"/>
      <c r="BK137" s="7"/>
      <c r="BL137" s="48"/>
      <c r="BM137" s="48"/>
      <c r="BN137" s="48"/>
    </row>
    <row r="138" spans="4:85"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  <c r="AC138" s="6"/>
      <c r="AD138" s="7"/>
      <c r="AE138" s="48"/>
      <c r="AF138" s="48"/>
      <c r="AG138" s="48"/>
      <c r="AK138" s="6"/>
      <c r="AL138" s="6"/>
      <c r="AM138" s="6"/>
      <c r="AN138" s="6"/>
      <c r="AO138" s="6"/>
      <c r="AP138" s="6"/>
      <c r="AQ138" s="6"/>
      <c r="AR138" s="6"/>
      <c r="AS138" s="6"/>
      <c r="AT138" s="6"/>
      <c r="AU138" s="6"/>
      <c r="AV138" s="6"/>
      <c r="AW138" s="6"/>
      <c r="AX138" s="6"/>
      <c r="AY138" s="6"/>
      <c r="AZ138" s="6"/>
      <c r="BA138" s="6"/>
      <c r="BB138" s="6"/>
      <c r="BC138" s="6"/>
      <c r="BD138" s="6"/>
      <c r="BE138" s="6"/>
      <c r="BF138" s="6"/>
      <c r="BG138" s="6"/>
      <c r="BH138" s="6"/>
      <c r="BI138" s="6"/>
      <c r="BJ138" s="6"/>
      <c r="BK138" s="7"/>
      <c r="BL138" s="48"/>
      <c r="BM138" s="48"/>
      <c r="BN138" s="48"/>
    </row>
    <row r="139" spans="4:85"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  <c r="AC139" s="6"/>
      <c r="AD139" s="7"/>
      <c r="AE139" s="48"/>
      <c r="AF139" s="48"/>
      <c r="AG139" s="48"/>
      <c r="AK139" s="6"/>
      <c r="AL139" s="6"/>
      <c r="AM139" s="6"/>
      <c r="AN139" s="6"/>
      <c r="AO139" s="6"/>
      <c r="AP139" s="6"/>
      <c r="AQ139" s="6"/>
      <c r="AR139" s="6"/>
      <c r="AS139" s="6"/>
      <c r="AT139" s="6"/>
      <c r="AU139" s="6"/>
      <c r="AV139" s="6"/>
      <c r="AW139" s="6"/>
      <c r="AX139" s="6"/>
      <c r="AY139" s="6"/>
      <c r="AZ139" s="6"/>
      <c r="BA139" s="6"/>
      <c r="BB139" s="6"/>
      <c r="BC139" s="6"/>
      <c r="BD139" s="6"/>
      <c r="BE139" s="6"/>
      <c r="BF139" s="6"/>
      <c r="BG139" s="6"/>
      <c r="BH139" s="6"/>
      <c r="BI139" s="6"/>
      <c r="BJ139" s="6"/>
      <c r="BK139" s="7"/>
      <c r="BL139" s="48"/>
      <c r="BM139" s="48"/>
      <c r="BN139" s="48"/>
    </row>
    <row r="140" spans="4:85"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  <c r="AC140" s="6"/>
      <c r="AD140" s="7"/>
      <c r="AE140" s="48"/>
      <c r="AF140" s="48"/>
      <c r="AG140" s="48"/>
      <c r="AK140" s="6"/>
      <c r="AL140" s="6"/>
      <c r="AM140" s="6"/>
      <c r="AN140" s="6"/>
      <c r="AO140" s="6"/>
      <c r="AP140" s="6"/>
      <c r="AQ140" s="6"/>
      <c r="AR140" s="6"/>
      <c r="AS140" s="6"/>
      <c r="AT140" s="6"/>
      <c r="AU140" s="6"/>
      <c r="AV140" s="6"/>
      <c r="AW140" s="6"/>
      <c r="AX140" s="6"/>
      <c r="AY140" s="6"/>
      <c r="AZ140" s="6"/>
      <c r="BA140" s="6"/>
      <c r="BB140" s="6"/>
      <c r="BC140" s="6"/>
      <c r="BD140" s="6"/>
      <c r="BE140" s="6"/>
      <c r="BF140" s="6"/>
      <c r="BG140" s="6"/>
      <c r="BH140" s="6"/>
      <c r="BI140" s="6"/>
      <c r="BJ140" s="6"/>
      <c r="BK140" s="7"/>
      <c r="BL140" s="48"/>
      <c r="BM140" s="48"/>
      <c r="BN140" s="48"/>
    </row>
    <row r="141" spans="4:85"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  <c r="AC141" s="6"/>
      <c r="AD141" s="7"/>
      <c r="AE141" s="48"/>
      <c r="AF141" s="48"/>
      <c r="AG141" s="48"/>
      <c r="AK141" s="6"/>
      <c r="AL141" s="6"/>
      <c r="AM141" s="6"/>
      <c r="AN141" s="6"/>
      <c r="AO141" s="6"/>
      <c r="AP141" s="6"/>
      <c r="AQ141" s="6"/>
      <c r="AR141" s="6"/>
      <c r="AS141" s="6"/>
      <c r="AT141" s="6"/>
      <c r="AU141" s="6"/>
      <c r="AV141" s="6"/>
      <c r="AW141" s="6"/>
      <c r="AX141" s="6"/>
      <c r="AY141" s="6"/>
      <c r="AZ141" s="6"/>
      <c r="BA141" s="6"/>
      <c r="BB141" s="6"/>
      <c r="BC141" s="6"/>
      <c r="BD141" s="6"/>
      <c r="BE141" s="6"/>
      <c r="BF141" s="6"/>
      <c r="BG141" s="6"/>
      <c r="BH141" s="6"/>
      <c r="BI141" s="6"/>
      <c r="BJ141" s="6"/>
      <c r="BK141" s="7"/>
      <c r="BL141" s="48"/>
      <c r="BM141" s="48"/>
      <c r="BN141" s="48"/>
    </row>
    <row r="142" spans="4:85"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  <c r="AC142" s="6"/>
      <c r="AD142" s="7"/>
      <c r="AE142" s="48"/>
      <c r="AF142" s="48"/>
      <c r="AG142" s="48"/>
      <c r="AK142" s="6"/>
      <c r="AL142" s="6"/>
      <c r="AM142" s="6"/>
      <c r="AN142" s="6"/>
      <c r="AO142" s="6"/>
      <c r="AP142" s="6"/>
      <c r="AQ142" s="6"/>
      <c r="AR142" s="6"/>
      <c r="AS142" s="6"/>
      <c r="AT142" s="6"/>
      <c r="AU142" s="6"/>
      <c r="AV142" s="6"/>
      <c r="AW142" s="6"/>
      <c r="AX142" s="6"/>
      <c r="AY142" s="6"/>
      <c r="AZ142" s="6"/>
      <c r="BA142" s="6"/>
      <c r="BB142" s="6"/>
      <c r="BC142" s="6"/>
      <c r="BD142" s="6"/>
      <c r="BE142" s="6"/>
      <c r="BF142" s="6"/>
      <c r="BG142" s="6"/>
      <c r="BH142" s="6"/>
      <c r="BI142" s="6"/>
      <c r="BJ142" s="6"/>
      <c r="BK142" s="7"/>
      <c r="BL142" s="48"/>
      <c r="BM142" s="48"/>
      <c r="BN142" s="48"/>
    </row>
    <row r="143" spans="4:85"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  <c r="AC143" s="6"/>
      <c r="AD143" s="7"/>
      <c r="AE143" s="48"/>
      <c r="AF143" s="48"/>
      <c r="AG143" s="48"/>
      <c r="AK143" s="6"/>
      <c r="AL143" s="6"/>
      <c r="AM143" s="6"/>
      <c r="AN143" s="6"/>
      <c r="AO143" s="6"/>
      <c r="AP143" s="6"/>
      <c r="AQ143" s="6"/>
      <c r="AR143" s="6"/>
      <c r="AS143" s="6"/>
      <c r="AT143" s="6"/>
      <c r="AU143" s="6"/>
      <c r="AV143" s="6"/>
      <c r="AW143" s="6"/>
      <c r="AX143" s="6"/>
      <c r="AY143" s="6"/>
      <c r="AZ143" s="6"/>
      <c r="BA143" s="6"/>
      <c r="BB143" s="6"/>
      <c r="BC143" s="6"/>
      <c r="BD143" s="6"/>
      <c r="BE143" s="6"/>
      <c r="BF143" s="6"/>
      <c r="BG143" s="6"/>
      <c r="BH143" s="6"/>
      <c r="BI143" s="6"/>
      <c r="BJ143" s="6"/>
      <c r="BK143" s="7"/>
      <c r="BL143" s="48"/>
      <c r="BM143" s="48"/>
      <c r="BN143" s="48"/>
    </row>
    <row r="144" spans="4:85"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  <c r="AC144" s="6"/>
      <c r="AD144" s="7"/>
      <c r="AE144" s="48"/>
      <c r="AF144" s="48"/>
      <c r="AG144" s="48"/>
      <c r="AK144" s="6"/>
      <c r="AL144" s="6"/>
      <c r="AM144" s="6"/>
      <c r="AN144" s="6"/>
      <c r="AO144" s="6"/>
      <c r="AP144" s="6"/>
      <c r="AQ144" s="6"/>
      <c r="AR144" s="6"/>
      <c r="AS144" s="6"/>
      <c r="AT144" s="6"/>
      <c r="AU144" s="6"/>
      <c r="AV144" s="6"/>
      <c r="AW144" s="6"/>
      <c r="AX144" s="6"/>
      <c r="AY144" s="6"/>
      <c r="AZ144" s="6"/>
      <c r="BA144" s="6"/>
      <c r="BB144" s="6"/>
      <c r="BC144" s="6"/>
      <c r="BD144" s="6"/>
      <c r="BE144" s="6"/>
      <c r="BF144" s="6"/>
      <c r="BG144" s="6"/>
      <c r="BH144" s="6"/>
      <c r="BI144" s="6"/>
      <c r="BJ144" s="6"/>
      <c r="BK144" s="7"/>
      <c r="BL144" s="48"/>
      <c r="BM144" s="48"/>
      <c r="BN144" s="48"/>
    </row>
    <row r="145" spans="4:66"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  <c r="AC145" s="6"/>
      <c r="AD145" s="7"/>
      <c r="AE145" s="48"/>
      <c r="AF145" s="48"/>
      <c r="AG145" s="48"/>
      <c r="AK145" s="6"/>
      <c r="AL145" s="6"/>
      <c r="AM145" s="6"/>
      <c r="AN145" s="6"/>
      <c r="AO145" s="6"/>
      <c r="AP145" s="6"/>
      <c r="AQ145" s="6"/>
      <c r="AR145" s="6"/>
      <c r="AS145" s="6"/>
      <c r="AT145" s="6"/>
      <c r="AU145" s="6"/>
      <c r="AV145" s="6"/>
      <c r="AW145" s="6"/>
      <c r="AX145" s="6"/>
      <c r="AY145" s="6"/>
      <c r="AZ145" s="6"/>
      <c r="BA145" s="6"/>
      <c r="BB145" s="6"/>
      <c r="BC145" s="6"/>
      <c r="BD145" s="6"/>
      <c r="BE145" s="6"/>
      <c r="BF145" s="6"/>
      <c r="BG145" s="6"/>
      <c r="BH145" s="6"/>
      <c r="BI145" s="6"/>
      <c r="BJ145" s="6"/>
      <c r="BK145" s="7"/>
      <c r="BL145" s="48"/>
      <c r="BM145" s="48"/>
      <c r="BN145" s="48"/>
    </row>
    <row r="146" spans="4:66"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  <c r="AC146" s="6"/>
      <c r="AD146" s="7"/>
      <c r="AE146" s="48"/>
      <c r="AF146" s="48"/>
      <c r="AG146" s="48"/>
      <c r="AK146" s="6"/>
      <c r="AL146" s="6"/>
      <c r="AM146" s="6"/>
      <c r="AN146" s="6"/>
      <c r="AO146" s="6"/>
      <c r="AP146" s="6"/>
      <c r="AQ146" s="6"/>
      <c r="AR146" s="6"/>
      <c r="AS146" s="6"/>
      <c r="AT146" s="6"/>
      <c r="AU146" s="6"/>
      <c r="AV146" s="6"/>
      <c r="AW146" s="6"/>
      <c r="AX146" s="6"/>
      <c r="AY146" s="6"/>
      <c r="AZ146" s="6"/>
      <c r="BA146" s="6"/>
      <c r="BB146" s="6"/>
      <c r="BC146" s="6"/>
      <c r="BD146" s="6"/>
      <c r="BE146" s="6"/>
      <c r="BF146" s="6"/>
      <c r="BG146" s="6"/>
      <c r="BH146" s="6"/>
      <c r="BI146" s="6"/>
      <c r="BJ146" s="6"/>
      <c r="BK146" s="7"/>
      <c r="BL146" s="48"/>
      <c r="BM146" s="48"/>
      <c r="BN146" s="48"/>
    </row>
    <row r="147" spans="4:66"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  <c r="AC147" s="6"/>
      <c r="AD147" s="7"/>
      <c r="AE147" s="48"/>
      <c r="AF147" s="48"/>
      <c r="AG147" s="48"/>
      <c r="AK147" s="6"/>
      <c r="AL147" s="6"/>
      <c r="AM147" s="6"/>
      <c r="AN147" s="6"/>
      <c r="AO147" s="6"/>
      <c r="AP147" s="6"/>
      <c r="AQ147" s="6"/>
      <c r="AR147" s="6"/>
      <c r="AS147" s="6"/>
      <c r="AT147" s="6"/>
      <c r="AU147" s="6"/>
      <c r="AV147" s="6"/>
      <c r="AW147" s="6"/>
      <c r="AX147" s="6"/>
      <c r="AY147" s="6"/>
      <c r="AZ147" s="6"/>
      <c r="BA147" s="6"/>
      <c r="BB147" s="6"/>
      <c r="BC147" s="6"/>
      <c r="BD147" s="6"/>
      <c r="BE147" s="6"/>
      <c r="BF147" s="6"/>
      <c r="BG147" s="6"/>
      <c r="BH147" s="6"/>
      <c r="BI147" s="6"/>
      <c r="BJ147" s="6"/>
      <c r="BK147" s="7"/>
      <c r="BL147" s="48"/>
      <c r="BM147" s="48"/>
      <c r="BN147" s="48"/>
    </row>
    <row r="148" spans="4:66"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  <c r="AC148" s="6"/>
      <c r="AD148" s="7"/>
      <c r="AE148" s="48"/>
      <c r="AF148" s="48"/>
      <c r="AG148" s="48"/>
      <c r="AK148" s="6"/>
      <c r="AL148" s="6"/>
      <c r="AM148" s="6"/>
      <c r="AN148" s="6"/>
      <c r="AO148" s="6"/>
      <c r="AP148" s="6"/>
      <c r="AQ148" s="6"/>
      <c r="AR148" s="6"/>
      <c r="AS148" s="6"/>
      <c r="AT148" s="6"/>
      <c r="AU148" s="6"/>
      <c r="AV148" s="6"/>
      <c r="AW148" s="6"/>
      <c r="AX148" s="6"/>
      <c r="AY148" s="6"/>
      <c r="AZ148" s="6"/>
      <c r="BA148" s="6"/>
      <c r="BB148" s="6"/>
      <c r="BC148" s="6"/>
      <c r="BD148" s="6"/>
      <c r="BE148" s="6"/>
      <c r="BF148" s="6"/>
      <c r="BG148" s="6"/>
      <c r="BH148" s="6"/>
      <c r="BI148" s="6"/>
      <c r="BJ148" s="6"/>
      <c r="BK148" s="7"/>
      <c r="BL148" s="48"/>
      <c r="BM148" s="48"/>
      <c r="BN148" s="48"/>
    </row>
    <row r="149" spans="4:66"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  <c r="AC149" s="6"/>
      <c r="AD149" s="7"/>
      <c r="AE149" s="48"/>
      <c r="AF149" s="48"/>
      <c r="AG149" s="48"/>
      <c r="AK149" s="6"/>
      <c r="AL149" s="6"/>
      <c r="AM149" s="6"/>
      <c r="AN149" s="6"/>
      <c r="AO149" s="6"/>
      <c r="AP149" s="6"/>
      <c r="AQ149" s="6"/>
      <c r="AR149" s="6"/>
      <c r="AS149" s="6"/>
      <c r="AT149" s="6"/>
      <c r="AU149" s="6"/>
      <c r="AV149" s="6"/>
      <c r="AW149" s="6"/>
      <c r="AX149" s="6"/>
      <c r="AY149" s="6"/>
      <c r="AZ149" s="6"/>
      <c r="BA149" s="6"/>
      <c r="BB149" s="6"/>
      <c r="BC149" s="6"/>
      <c r="BD149" s="6"/>
      <c r="BE149" s="6"/>
      <c r="BF149" s="6"/>
      <c r="BG149" s="6"/>
      <c r="BH149" s="6"/>
      <c r="BI149" s="6"/>
      <c r="BJ149" s="6"/>
      <c r="BK149" s="7"/>
      <c r="BL149" s="48"/>
      <c r="BM149" s="48"/>
      <c r="BN149" s="48"/>
    </row>
    <row r="150" spans="4:66"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  <c r="AC150" s="6"/>
      <c r="AD150" s="7"/>
      <c r="AE150" s="48"/>
      <c r="AF150" s="48"/>
      <c r="AG150" s="48"/>
      <c r="AK150" s="6"/>
      <c r="AL150" s="6"/>
      <c r="AM150" s="6"/>
      <c r="AN150" s="6"/>
      <c r="AO150" s="6"/>
      <c r="AP150" s="6"/>
      <c r="AQ150" s="6"/>
      <c r="AR150" s="6"/>
      <c r="AS150" s="6"/>
      <c r="AT150" s="6"/>
      <c r="AU150" s="6"/>
      <c r="AV150" s="6"/>
      <c r="AW150" s="6"/>
      <c r="AX150" s="6"/>
      <c r="AY150" s="6"/>
      <c r="AZ150" s="6"/>
      <c r="BA150" s="6"/>
      <c r="BB150" s="6"/>
      <c r="BC150" s="6"/>
      <c r="BD150" s="6"/>
      <c r="BE150" s="6"/>
      <c r="BF150" s="6"/>
      <c r="BG150" s="6"/>
      <c r="BH150" s="6"/>
      <c r="BI150" s="6"/>
      <c r="BJ150" s="6"/>
      <c r="BK150" s="7"/>
      <c r="BL150" s="48"/>
      <c r="BM150" s="48"/>
      <c r="BN150" s="48"/>
    </row>
    <row r="151" spans="4:66"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  <c r="AC151" s="6"/>
      <c r="AD151" s="7"/>
      <c r="AE151" s="48"/>
      <c r="AF151" s="48"/>
      <c r="AG151" s="48"/>
      <c r="AK151" s="6"/>
      <c r="AL151" s="6"/>
      <c r="AM151" s="6"/>
      <c r="AN151" s="6"/>
      <c r="AO151" s="6"/>
      <c r="AP151" s="6"/>
      <c r="AQ151" s="6"/>
      <c r="AR151" s="6"/>
      <c r="AS151" s="6"/>
      <c r="AT151" s="6"/>
      <c r="AU151" s="6"/>
      <c r="AV151" s="6"/>
      <c r="AW151" s="6"/>
      <c r="AX151" s="6"/>
      <c r="AY151" s="6"/>
      <c r="AZ151" s="6"/>
      <c r="BA151" s="6"/>
      <c r="BB151" s="6"/>
      <c r="BC151" s="6"/>
      <c r="BD151" s="6"/>
      <c r="BE151" s="6"/>
      <c r="BF151" s="6"/>
      <c r="BG151" s="6"/>
      <c r="BH151" s="6"/>
      <c r="BI151" s="6"/>
      <c r="BJ151" s="6"/>
      <c r="BK151" s="7"/>
      <c r="BL151" s="48"/>
      <c r="BM151" s="48"/>
      <c r="BN151" s="48"/>
    </row>
    <row r="152" spans="4:66"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  <c r="AC152" s="6"/>
      <c r="AD152" s="7"/>
      <c r="AE152" s="48"/>
      <c r="AF152" s="48"/>
      <c r="AG152" s="48"/>
      <c r="AK152" s="6"/>
      <c r="AL152" s="6"/>
      <c r="AM152" s="6"/>
      <c r="AN152" s="6"/>
      <c r="AO152" s="6"/>
      <c r="AP152" s="6"/>
      <c r="AQ152" s="6"/>
      <c r="AR152" s="6"/>
      <c r="AS152" s="6"/>
      <c r="AT152" s="6"/>
      <c r="AU152" s="6"/>
      <c r="AV152" s="6"/>
      <c r="AW152" s="6"/>
      <c r="AX152" s="6"/>
      <c r="AY152" s="6"/>
      <c r="AZ152" s="6"/>
      <c r="BA152" s="6"/>
      <c r="BB152" s="6"/>
      <c r="BC152" s="6"/>
      <c r="BD152" s="6"/>
      <c r="BE152" s="6"/>
      <c r="BF152" s="6"/>
      <c r="BG152" s="6"/>
      <c r="BH152" s="6"/>
      <c r="BI152" s="6"/>
      <c r="BJ152" s="6"/>
      <c r="BK152" s="7"/>
      <c r="BL152" s="48"/>
      <c r="BM152" s="48"/>
      <c r="BN152" s="48"/>
    </row>
    <row r="153" spans="4:66"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  <c r="AC153" s="6"/>
      <c r="AD153" s="7"/>
      <c r="AE153" s="48"/>
      <c r="AF153" s="48"/>
      <c r="AG153" s="48"/>
      <c r="AK153" s="6"/>
      <c r="AL153" s="6"/>
      <c r="AM153" s="6"/>
      <c r="AN153" s="6"/>
      <c r="AO153" s="6"/>
      <c r="AP153" s="6"/>
      <c r="AQ153" s="6"/>
      <c r="AR153" s="6"/>
      <c r="AS153" s="6"/>
      <c r="AT153" s="6"/>
      <c r="AU153" s="6"/>
      <c r="AV153" s="6"/>
      <c r="AW153" s="6"/>
      <c r="AX153" s="6"/>
      <c r="AY153" s="6"/>
      <c r="AZ153" s="6"/>
      <c r="BA153" s="6"/>
      <c r="BB153" s="6"/>
      <c r="BC153" s="6"/>
      <c r="BD153" s="6"/>
      <c r="BE153" s="6"/>
      <c r="BF153" s="6"/>
      <c r="BG153" s="6"/>
      <c r="BH153" s="6"/>
      <c r="BI153" s="6"/>
      <c r="BJ153" s="6"/>
      <c r="BK153" s="7"/>
      <c r="BL153" s="48"/>
      <c r="BM153" s="48"/>
      <c r="BN153" s="48"/>
    </row>
    <row r="154" spans="4:66"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  <c r="AC154" s="6"/>
      <c r="AD154" s="7"/>
      <c r="AE154" s="48"/>
      <c r="AF154" s="48"/>
      <c r="AG154" s="48"/>
      <c r="AK154" s="6"/>
      <c r="AL154" s="6"/>
      <c r="AM154" s="6"/>
      <c r="AN154" s="6"/>
      <c r="AO154" s="6"/>
      <c r="AP154" s="6"/>
      <c r="AQ154" s="6"/>
      <c r="AR154" s="6"/>
      <c r="AS154" s="6"/>
      <c r="AT154" s="6"/>
      <c r="AU154" s="6"/>
      <c r="AV154" s="6"/>
      <c r="AW154" s="6"/>
      <c r="AX154" s="6"/>
      <c r="AY154" s="6"/>
      <c r="AZ154" s="6"/>
      <c r="BA154" s="6"/>
      <c r="BB154" s="6"/>
      <c r="BC154" s="6"/>
      <c r="BD154" s="6"/>
      <c r="BE154" s="6"/>
      <c r="BF154" s="6"/>
      <c r="BG154" s="6"/>
      <c r="BH154" s="6"/>
      <c r="BI154" s="6"/>
      <c r="BJ154" s="6"/>
      <c r="BK154" s="7"/>
      <c r="BL154" s="48"/>
      <c r="BM154" s="48"/>
      <c r="BN154" s="48"/>
    </row>
    <row r="155" spans="4:66"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  <c r="AC155" s="6"/>
      <c r="AD155" s="7"/>
      <c r="AE155" s="48"/>
      <c r="AF155" s="48"/>
      <c r="AG155" s="48"/>
      <c r="AK155" s="6"/>
      <c r="AL155" s="6"/>
      <c r="AM155" s="6"/>
      <c r="AN155" s="6"/>
      <c r="AO155" s="6"/>
      <c r="AP155" s="6"/>
      <c r="AQ155" s="6"/>
      <c r="AR155" s="6"/>
      <c r="AS155" s="6"/>
      <c r="AT155" s="6"/>
      <c r="AU155" s="6"/>
      <c r="AV155" s="6"/>
      <c r="AW155" s="6"/>
      <c r="AX155" s="6"/>
      <c r="AY155" s="6"/>
      <c r="AZ155" s="6"/>
      <c r="BA155" s="6"/>
      <c r="BB155" s="6"/>
      <c r="BC155" s="6"/>
      <c r="BD155" s="6"/>
      <c r="BE155" s="6"/>
      <c r="BF155" s="6"/>
      <c r="BG155" s="6"/>
      <c r="BH155" s="6"/>
      <c r="BI155" s="6"/>
      <c r="BJ155" s="6"/>
      <c r="BK155" s="7"/>
      <c r="BL155" s="48"/>
      <c r="BM155" s="48"/>
      <c r="BN155" s="48"/>
    </row>
    <row r="156" spans="4:66"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  <c r="AC156" s="6"/>
      <c r="AD156" s="7"/>
      <c r="AE156" s="48"/>
      <c r="AF156" s="48"/>
      <c r="AG156" s="48"/>
      <c r="AK156" s="6"/>
      <c r="AL156" s="6"/>
      <c r="AM156" s="6"/>
      <c r="AN156" s="6"/>
      <c r="AO156" s="6"/>
      <c r="AP156" s="6"/>
      <c r="AQ156" s="6"/>
      <c r="AR156" s="6"/>
      <c r="AS156" s="6"/>
      <c r="AT156" s="6"/>
      <c r="AU156" s="6"/>
      <c r="AV156" s="6"/>
      <c r="AW156" s="6"/>
      <c r="AX156" s="6"/>
      <c r="AY156" s="6"/>
      <c r="AZ156" s="6"/>
      <c r="BA156" s="6"/>
      <c r="BB156" s="6"/>
      <c r="BC156" s="6"/>
      <c r="BD156" s="6"/>
      <c r="BE156" s="6"/>
      <c r="BF156" s="6"/>
      <c r="BG156" s="6"/>
      <c r="BH156" s="6"/>
      <c r="BI156" s="6"/>
      <c r="BJ156" s="6"/>
      <c r="BK156" s="7"/>
      <c r="BL156" s="48"/>
      <c r="BM156" s="48"/>
      <c r="BN156" s="48"/>
    </row>
    <row r="157" spans="4:66"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  <c r="AC157" s="6"/>
      <c r="AD157" s="7"/>
      <c r="AE157" s="48"/>
      <c r="AF157" s="48"/>
      <c r="AG157" s="48"/>
      <c r="AK157" s="6"/>
      <c r="AL157" s="6"/>
      <c r="AM157" s="6"/>
      <c r="AN157" s="6"/>
      <c r="AO157" s="6"/>
      <c r="AP157" s="6"/>
      <c r="AQ157" s="6"/>
      <c r="AR157" s="6"/>
      <c r="AS157" s="6"/>
      <c r="AT157" s="6"/>
      <c r="AU157" s="6"/>
      <c r="AV157" s="6"/>
      <c r="AW157" s="6"/>
      <c r="AX157" s="6"/>
      <c r="AY157" s="6"/>
      <c r="AZ157" s="6"/>
      <c r="BA157" s="6"/>
      <c r="BB157" s="6"/>
      <c r="BC157" s="6"/>
      <c r="BD157" s="6"/>
      <c r="BE157" s="6"/>
      <c r="BF157" s="6"/>
      <c r="BG157" s="6"/>
      <c r="BH157" s="6"/>
      <c r="BI157" s="6"/>
      <c r="BJ157" s="6"/>
      <c r="BK157" s="7"/>
      <c r="BL157" s="48"/>
      <c r="BM157" s="48"/>
      <c r="BN157" s="48"/>
    </row>
    <row r="158" spans="4:66"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  <c r="AC158" s="6"/>
      <c r="AD158" s="7"/>
      <c r="AE158" s="48"/>
      <c r="AF158" s="48"/>
      <c r="AG158" s="48"/>
      <c r="AK158" s="6"/>
      <c r="AL158" s="6"/>
      <c r="AM158" s="6"/>
      <c r="AN158" s="6"/>
      <c r="AO158" s="6"/>
      <c r="AP158" s="6"/>
      <c r="AQ158" s="6"/>
      <c r="AR158" s="6"/>
      <c r="AS158" s="6"/>
      <c r="AT158" s="6"/>
      <c r="AU158" s="6"/>
      <c r="AV158" s="6"/>
      <c r="AW158" s="6"/>
      <c r="AX158" s="6"/>
      <c r="AY158" s="6"/>
      <c r="AZ158" s="6"/>
      <c r="BA158" s="6"/>
      <c r="BB158" s="6"/>
      <c r="BC158" s="6"/>
      <c r="BD158" s="6"/>
      <c r="BE158" s="6"/>
      <c r="BF158" s="6"/>
      <c r="BG158" s="6"/>
      <c r="BH158" s="6"/>
      <c r="BI158" s="6"/>
      <c r="BJ158" s="6"/>
      <c r="BK158" s="7"/>
      <c r="BL158" s="48"/>
      <c r="BM158" s="48"/>
      <c r="BN158" s="48"/>
    </row>
    <row r="159" spans="4:66"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  <c r="AC159" s="6"/>
      <c r="AD159" s="7"/>
      <c r="AE159" s="48"/>
      <c r="AF159" s="48"/>
      <c r="AG159" s="48"/>
      <c r="AK159" s="6"/>
      <c r="AL159" s="6"/>
      <c r="AM159" s="6"/>
      <c r="AN159" s="6"/>
      <c r="AO159" s="6"/>
      <c r="AP159" s="6"/>
      <c r="AQ159" s="6"/>
      <c r="AR159" s="6"/>
      <c r="AS159" s="6"/>
      <c r="AT159" s="6"/>
      <c r="AU159" s="6"/>
      <c r="AV159" s="6"/>
      <c r="AW159" s="6"/>
      <c r="AX159" s="6"/>
      <c r="AY159" s="6"/>
      <c r="AZ159" s="6"/>
      <c r="BA159" s="6"/>
      <c r="BB159" s="6"/>
      <c r="BC159" s="6"/>
      <c r="BD159" s="6"/>
      <c r="BE159" s="6"/>
      <c r="BF159" s="6"/>
      <c r="BG159" s="6"/>
      <c r="BH159" s="6"/>
      <c r="BI159" s="6"/>
      <c r="BJ159" s="6"/>
      <c r="BK159" s="7"/>
      <c r="BL159" s="48"/>
      <c r="BM159" s="48"/>
      <c r="BN159" s="48"/>
    </row>
    <row r="160" spans="4:66"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  <c r="AC160" s="6"/>
      <c r="AD160" s="7"/>
      <c r="AE160" s="48"/>
      <c r="AF160" s="48"/>
      <c r="AG160" s="48"/>
      <c r="AK160" s="6"/>
      <c r="AL160" s="6"/>
      <c r="AM160" s="6"/>
      <c r="AN160" s="6"/>
      <c r="AO160" s="6"/>
      <c r="AP160" s="6"/>
      <c r="AQ160" s="6"/>
      <c r="AR160" s="6"/>
      <c r="AS160" s="6"/>
      <c r="AT160" s="6"/>
      <c r="AU160" s="6"/>
      <c r="AV160" s="6"/>
      <c r="AW160" s="6"/>
      <c r="AX160" s="6"/>
      <c r="AY160" s="6"/>
      <c r="AZ160" s="6"/>
      <c r="BA160" s="6"/>
      <c r="BB160" s="6"/>
      <c r="BC160" s="6"/>
      <c r="BD160" s="6"/>
      <c r="BE160" s="6"/>
      <c r="BF160" s="6"/>
      <c r="BG160" s="6"/>
      <c r="BH160" s="6"/>
      <c r="BI160" s="6"/>
      <c r="BJ160" s="6"/>
      <c r="BK160" s="7"/>
      <c r="BL160" s="48"/>
      <c r="BM160" s="48"/>
      <c r="BN160" s="48"/>
    </row>
    <row r="161" spans="4:66"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  <c r="AC161" s="6"/>
      <c r="AD161" s="7"/>
      <c r="AE161" s="48"/>
      <c r="AF161" s="48"/>
      <c r="AG161" s="48"/>
      <c r="AK161" s="6"/>
      <c r="AL161" s="6"/>
      <c r="AM161" s="6"/>
      <c r="AN161" s="6"/>
      <c r="AO161" s="6"/>
      <c r="AP161" s="6"/>
      <c r="AQ161" s="6"/>
      <c r="AR161" s="6"/>
      <c r="AS161" s="6"/>
      <c r="AT161" s="6"/>
      <c r="AU161" s="6"/>
      <c r="AV161" s="6"/>
      <c r="AW161" s="6"/>
      <c r="AX161" s="6"/>
      <c r="AY161" s="6"/>
      <c r="AZ161" s="6"/>
      <c r="BA161" s="6"/>
      <c r="BB161" s="6"/>
      <c r="BC161" s="6"/>
      <c r="BD161" s="6"/>
      <c r="BE161" s="6"/>
      <c r="BF161" s="6"/>
      <c r="BG161" s="6"/>
      <c r="BH161" s="6"/>
      <c r="BI161" s="6"/>
      <c r="BJ161" s="6"/>
      <c r="BK161" s="7"/>
      <c r="BL161" s="48"/>
      <c r="BM161" s="48"/>
      <c r="BN161" s="48"/>
    </row>
    <row r="162" spans="4:66"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  <c r="AC162" s="6"/>
      <c r="AD162" s="7"/>
      <c r="AE162" s="48"/>
      <c r="AF162" s="48"/>
      <c r="AG162" s="48"/>
      <c r="AK162" s="6"/>
      <c r="AL162" s="6"/>
      <c r="AM162" s="6"/>
      <c r="AN162" s="6"/>
      <c r="AO162" s="6"/>
      <c r="AP162" s="6"/>
      <c r="AQ162" s="6"/>
      <c r="AR162" s="6"/>
      <c r="AS162" s="6"/>
      <c r="AT162" s="6"/>
      <c r="AU162" s="6"/>
      <c r="AV162" s="6"/>
      <c r="AW162" s="6"/>
      <c r="AX162" s="6"/>
      <c r="AY162" s="6"/>
      <c r="AZ162" s="6"/>
      <c r="BA162" s="6"/>
      <c r="BB162" s="6"/>
      <c r="BC162" s="6"/>
      <c r="BD162" s="6"/>
      <c r="BE162" s="6"/>
      <c r="BF162" s="6"/>
      <c r="BG162" s="6"/>
      <c r="BH162" s="6"/>
      <c r="BI162" s="6"/>
      <c r="BJ162" s="6"/>
      <c r="BK162" s="7"/>
      <c r="BL162" s="48"/>
      <c r="BM162" s="48"/>
      <c r="BN162" s="48"/>
    </row>
    <row r="163" spans="4:66"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  <c r="AC163" s="6"/>
      <c r="AD163" s="7"/>
      <c r="AE163" s="48"/>
      <c r="AF163" s="48"/>
      <c r="AG163" s="48"/>
      <c r="AK163" s="6"/>
      <c r="AL163" s="6"/>
      <c r="AM163" s="6"/>
      <c r="AN163" s="6"/>
      <c r="AO163" s="6"/>
      <c r="AP163" s="6"/>
      <c r="AQ163" s="6"/>
      <c r="AR163" s="6"/>
      <c r="AS163" s="6"/>
      <c r="AT163" s="6"/>
      <c r="AU163" s="6"/>
      <c r="AV163" s="6"/>
      <c r="AW163" s="6"/>
      <c r="AX163" s="6"/>
      <c r="AY163" s="6"/>
      <c r="AZ163" s="6"/>
      <c r="BA163" s="6"/>
      <c r="BB163" s="6"/>
      <c r="BC163" s="6"/>
      <c r="BD163" s="6"/>
      <c r="BE163" s="6"/>
      <c r="BF163" s="6"/>
      <c r="BG163" s="6"/>
      <c r="BH163" s="6"/>
      <c r="BI163" s="6"/>
      <c r="BJ163" s="6"/>
      <c r="BK163" s="7"/>
      <c r="BL163" s="48"/>
      <c r="BM163" s="48"/>
      <c r="BN163" s="48"/>
    </row>
    <row r="164" spans="4:66"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  <c r="AC164" s="6"/>
      <c r="AD164" s="7"/>
      <c r="AE164" s="48"/>
      <c r="AF164" s="48"/>
      <c r="AG164" s="48"/>
      <c r="AK164" s="6"/>
      <c r="AL164" s="6"/>
      <c r="AM164" s="6"/>
      <c r="AN164" s="6"/>
      <c r="AO164" s="6"/>
      <c r="AP164" s="6"/>
      <c r="AQ164" s="6"/>
      <c r="AR164" s="6"/>
      <c r="AS164" s="6"/>
      <c r="AT164" s="6"/>
      <c r="AU164" s="6"/>
      <c r="AV164" s="6"/>
      <c r="AW164" s="6"/>
      <c r="AX164" s="6"/>
      <c r="AY164" s="6"/>
      <c r="AZ164" s="6"/>
      <c r="BA164" s="6"/>
      <c r="BB164" s="6"/>
      <c r="BC164" s="6"/>
      <c r="BD164" s="6"/>
      <c r="BE164" s="6"/>
      <c r="BF164" s="6"/>
      <c r="BG164" s="6"/>
      <c r="BH164" s="6"/>
      <c r="BI164" s="6"/>
      <c r="BJ164" s="6"/>
      <c r="BK164" s="7"/>
      <c r="BL164" s="48"/>
      <c r="BM164" s="48"/>
      <c r="BN164" s="48"/>
    </row>
    <row r="165" spans="4:66"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  <c r="AC165" s="6"/>
      <c r="AD165" s="7"/>
      <c r="AE165" s="48"/>
      <c r="AF165" s="48"/>
      <c r="AG165" s="48"/>
      <c r="AK165" s="6"/>
      <c r="AL165" s="6"/>
      <c r="AM165" s="6"/>
      <c r="AN165" s="6"/>
      <c r="AO165" s="6"/>
      <c r="AP165" s="6"/>
      <c r="AQ165" s="6"/>
      <c r="AR165" s="6"/>
      <c r="AS165" s="6"/>
      <c r="AT165" s="6"/>
      <c r="AU165" s="6"/>
      <c r="AV165" s="6"/>
      <c r="AW165" s="6"/>
      <c r="AX165" s="6"/>
      <c r="AY165" s="6"/>
      <c r="AZ165" s="6"/>
      <c r="BA165" s="6"/>
      <c r="BB165" s="6"/>
      <c r="BC165" s="6"/>
      <c r="BD165" s="6"/>
      <c r="BE165" s="6"/>
      <c r="BF165" s="6"/>
      <c r="BG165" s="6"/>
      <c r="BH165" s="6"/>
      <c r="BI165" s="6"/>
      <c r="BJ165" s="6"/>
      <c r="BK165" s="7"/>
      <c r="BL165" s="48"/>
      <c r="BM165" s="48"/>
      <c r="BN165" s="48"/>
    </row>
    <row r="166" spans="4:66"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  <c r="AC166" s="6"/>
      <c r="AD166" s="7"/>
      <c r="AE166" s="48"/>
      <c r="AF166" s="48"/>
      <c r="AG166" s="48"/>
      <c r="AK166" s="6"/>
      <c r="AL166" s="6"/>
      <c r="AM166" s="6"/>
      <c r="AN166" s="6"/>
      <c r="AO166" s="6"/>
      <c r="AP166" s="6"/>
      <c r="AQ166" s="6"/>
      <c r="AR166" s="6"/>
      <c r="AS166" s="6"/>
      <c r="AT166" s="6"/>
      <c r="AU166" s="6"/>
      <c r="AV166" s="6"/>
      <c r="AW166" s="6"/>
      <c r="AX166" s="6"/>
      <c r="AY166" s="6"/>
      <c r="AZ166" s="6"/>
      <c r="BA166" s="6"/>
      <c r="BB166" s="6"/>
      <c r="BC166" s="6"/>
      <c r="BD166" s="6"/>
      <c r="BE166" s="6"/>
      <c r="BF166" s="6"/>
      <c r="BG166" s="6"/>
      <c r="BH166" s="6"/>
      <c r="BI166" s="6"/>
      <c r="BJ166" s="6"/>
      <c r="BK166" s="7"/>
      <c r="BL166" s="48"/>
      <c r="BM166" s="48"/>
      <c r="BN166" s="48"/>
    </row>
    <row r="167" spans="4:66"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  <c r="AC167" s="6"/>
      <c r="AD167" s="7"/>
      <c r="AE167" s="48"/>
      <c r="AF167" s="48"/>
      <c r="AG167" s="48"/>
      <c r="AK167" s="6"/>
      <c r="AL167" s="6"/>
      <c r="AM167" s="6"/>
      <c r="AN167" s="6"/>
      <c r="AO167" s="6"/>
      <c r="AP167" s="6"/>
      <c r="AQ167" s="6"/>
      <c r="AR167" s="6"/>
      <c r="AS167" s="6"/>
      <c r="AT167" s="6"/>
      <c r="AU167" s="6"/>
      <c r="AV167" s="6"/>
      <c r="AW167" s="6"/>
      <c r="AX167" s="6"/>
      <c r="AY167" s="6"/>
      <c r="AZ167" s="6"/>
      <c r="BA167" s="6"/>
      <c r="BB167" s="6"/>
      <c r="BC167" s="6"/>
      <c r="BD167" s="6"/>
      <c r="BE167" s="6"/>
      <c r="BF167" s="6"/>
      <c r="BG167" s="6"/>
      <c r="BH167" s="6"/>
      <c r="BI167" s="6"/>
      <c r="BJ167" s="6"/>
      <c r="BK167" s="7"/>
      <c r="BL167" s="48"/>
      <c r="BM167" s="48"/>
      <c r="BN167" s="48"/>
    </row>
    <row r="168" spans="4:66"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  <c r="AC168" s="6"/>
      <c r="AD168" s="7"/>
      <c r="AE168" s="48"/>
      <c r="AF168" s="48"/>
      <c r="AG168" s="48"/>
      <c r="AK168" s="6"/>
      <c r="AL168" s="6"/>
      <c r="AM168" s="6"/>
      <c r="AN168" s="6"/>
      <c r="AO168" s="6"/>
      <c r="AP168" s="6"/>
      <c r="AQ168" s="6"/>
      <c r="AR168" s="6"/>
      <c r="AS168" s="6"/>
      <c r="AT168" s="6"/>
      <c r="AU168" s="6"/>
      <c r="AV168" s="6"/>
      <c r="AW168" s="6"/>
      <c r="AX168" s="6"/>
      <c r="AY168" s="6"/>
      <c r="AZ168" s="6"/>
      <c r="BA168" s="6"/>
      <c r="BB168" s="6"/>
      <c r="BC168" s="6"/>
      <c r="BD168" s="6"/>
      <c r="BE168" s="6"/>
      <c r="BF168" s="6"/>
      <c r="BG168" s="6"/>
      <c r="BH168" s="6"/>
      <c r="BI168" s="6"/>
      <c r="BJ168" s="6"/>
      <c r="BK168" s="7"/>
      <c r="BL168" s="48"/>
      <c r="BM168" s="48"/>
      <c r="BN168" s="48"/>
    </row>
    <row r="169" spans="4:66"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  <c r="AC169" s="6"/>
      <c r="AD169" s="7"/>
      <c r="AE169" s="48"/>
      <c r="AF169" s="48"/>
      <c r="AG169" s="48"/>
      <c r="AK169" s="6"/>
      <c r="AL169" s="6"/>
      <c r="AM169" s="6"/>
      <c r="AN169" s="6"/>
      <c r="AO169" s="6"/>
      <c r="AP169" s="6"/>
      <c r="AQ169" s="6"/>
      <c r="AR169" s="6"/>
      <c r="AS169" s="6"/>
      <c r="AT169" s="6"/>
      <c r="AU169" s="6"/>
      <c r="AV169" s="6"/>
      <c r="AW169" s="6"/>
      <c r="AX169" s="6"/>
      <c r="AY169" s="6"/>
      <c r="AZ169" s="6"/>
      <c r="BA169" s="6"/>
      <c r="BB169" s="6"/>
      <c r="BC169" s="6"/>
      <c r="BD169" s="6"/>
      <c r="BE169" s="6"/>
      <c r="BF169" s="6"/>
      <c r="BG169" s="6"/>
      <c r="BH169" s="6"/>
      <c r="BI169" s="6"/>
      <c r="BJ169" s="6"/>
      <c r="BK169" s="7"/>
      <c r="BL169" s="48"/>
      <c r="BM169" s="48"/>
      <c r="BN169" s="48"/>
    </row>
    <row r="170" spans="4:66"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  <c r="AC170" s="6"/>
      <c r="AD170" s="7"/>
      <c r="AE170" s="48"/>
      <c r="AF170" s="48"/>
      <c r="AG170" s="48"/>
      <c r="AK170" s="6"/>
      <c r="AL170" s="6"/>
      <c r="AM170" s="6"/>
      <c r="AN170" s="6"/>
      <c r="AO170" s="6"/>
      <c r="AP170" s="6"/>
      <c r="AQ170" s="6"/>
      <c r="AR170" s="6"/>
      <c r="AS170" s="6"/>
      <c r="AT170" s="6"/>
      <c r="AU170" s="6"/>
      <c r="AV170" s="6"/>
      <c r="AW170" s="6"/>
      <c r="AX170" s="6"/>
      <c r="AY170" s="6"/>
      <c r="AZ170" s="6"/>
      <c r="BA170" s="6"/>
      <c r="BB170" s="6"/>
      <c r="BC170" s="6"/>
      <c r="BD170" s="6"/>
      <c r="BE170" s="6"/>
      <c r="BF170" s="6"/>
      <c r="BG170" s="6"/>
      <c r="BH170" s="6"/>
      <c r="BI170" s="6"/>
      <c r="BJ170" s="6"/>
      <c r="BK170" s="7"/>
      <c r="BL170" s="48"/>
      <c r="BM170" s="48"/>
      <c r="BN170" s="48"/>
    </row>
    <row r="171" spans="4:66"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  <c r="AC171" s="6"/>
      <c r="AD171" s="7"/>
      <c r="AE171" s="48"/>
      <c r="AF171" s="48"/>
      <c r="AG171" s="48"/>
      <c r="AK171" s="6"/>
      <c r="AL171" s="6"/>
      <c r="AM171" s="6"/>
      <c r="AN171" s="6"/>
      <c r="AO171" s="6"/>
      <c r="AP171" s="6"/>
      <c r="AQ171" s="6"/>
      <c r="AR171" s="6"/>
      <c r="AS171" s="6"/>
      <c r="AT171" s="6"/>
      <c r="AU171" s="6"/>
      <c r="AV171" s="6"/>
      <c r="AW171" s="6"/>
      <c r="AX171" s="6"/>
      <c r="AY171" s="6"/>
      <c r="AZ171" s="6"/>
      <c r="BA171" s="6"/>
      <c r="BB171" s="6"/>
      <c r="BC171" s="6"/>
      <c r="BD171" s="6"/>
      <c r="BE171" s="6"/>
      <c r="BF171" s="6"/>
      <c r="BG171" s="6"/>
      <c r="BH171" s="6"/>
      <c r="BI171" s="6"/>
      <c r="BJ171" s="6"/>
      <c r="BK171" s="7"/>
      <c r="BL171" s="48"/>
      <c r="BM171" s="48"/>
      <c r="BN171" s="48"/>
    </row>
    <row r="172" spans="4:66"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  <c r="AC172" s="6"/>
      <c r="AD172" s="7"/>
      <c r="AE172" s="48"/>
      <c r="AF172" s="48"/>
      <c r="AG172" s="48"/>
      <c r="AK172" s="6"/>
      <c r="AL172" s="6"/>
      <c r="AM172" s="6"/>
      <c r="AN172" s="6"/>
      <c r="AO172" s="6"/>
      <c r="AP172" s="6"/>
      <c r="AQ172" s="6"/>
      <c r="AR172" s="6"/>
      <c r="AS172" s="6"/>
      <c r="AT172" s="6"/>
      <c r="AU172" s="6"/>
      <c r="AV172" s="6"/>
      <c r="AW172" s="6"/>
      <c r="AX172" s="6"/>
      <c r="AY172" s="6"/>
      <c r="AZ172" s="6"/>
      <c r="BA172" s="6"/>
      <c r="BB172" s="6"/>
      <c r="BC172" s="6"/>
      <c r="BD172" s="6"/>
      <c r="BE172" s="6"/>
      <c r="BF172" s="6"/>
      <c r="BG172" s="6"/>
      <c r="BH172" s="6"/>
      <c r="BI172" s="6"/>
      <c r="BJ172" s="6"/>
      <c r="BK172" s="7"/>
      <c r="BL172" s="48"/>
      <c r="BM172" s="48"/>
      <c r="BN172" s="48"/>
    </row>
    <row r="173" spans="4:66"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  <c r="AC173" s="6"/>
      <c r="AD173" s="7"/>
      <c r="AE173" s="48"/>
      <c r="AF173" s="48"/>
      <c r="AG173" s="48"/>
      <c r="AK173" s="6"/>
      <c r="AL173" s="6"/>
      <c r="AM173" s="6"/>
      <c r="AN173" s="6"/>
      <c r="AO173" s="6"/>
      <c r="AP173" s="6"/>
      <c r="AQ173" s="6"/>
      <c r="AR173" s="6"/>
      <c r="AS173" s="6"/>
      <c r="AT173" s="6"/>
      <c r="AU173" s="6"/>
      <c r="AV173" s="6"/>
      <c r="AW173" s="6"/>
      <c r="AX173" s="6"/>
      <c r="AY173" s="6"/>
      <c r="AZ173" s="6"/>
      <c r="BA173" s="6"/>
      <c r="BB173" s="6"/>
      <c r="BC173" s="6"/>
      <c r="BD173" s="6"/>
      <c r="BE173" s="6"/>
      <c r="BF173" s="6"/>
      <c r="BG173" s="6"/>
      <c r="BH173" s="6"/>
      <c r="BI173" s="6"/>
      <c r="BJ173" s="6"/>
      <c r="BK173" s="7"/>
      <c r="BL173" s="48"/>
      <c r="BM173" s="48"/>
      <c r="BN173" s="48"/>
    </row>
    <row r="174" spans="4:66"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  <c r="AC174" s="6"/>
      <c r="AD174" s="7"/>
      <c r="AE174" s="48"/>
      <c r="AF174" s="48"/>
      <c r="AG174" s="48"/>
      <c r="AK174" s="6"/>
      <c r="AL174" s="6"/>
      <c r="AM174" s="6"/>
      <c r="AN174" s="6"/>
      <c r="AO174" s="6"/>
      <c r="AP174" s="6"/>
      <c r="AQ174" s="6"/>
      <c r="AR174" s="6"/>
      <c r="AS174" s="6"/>
      <c r="AT174" s="6"/>
      <c r="AU174" s="6"/>
      <c r="AV174" s="6"/>
      <c r="AW174" s="6"/>
      <c r="AX174" s="6"/>
      <c r="AY174" s="6"/>
      <c r="AZ174" s="6"/>
      <c r="BA174" s="6"/>
      <c r="BB174" s="6"/>
      <c r="BC174" s="6"/>
      <c r="BD174" s="6"/>
      <c r="BE174" s="6"/>
      <c r="BF174" s="6"/>
      <c r="BG174" s="6"/>
      <c r="BH174" s="6"/>
      <c r="BI174" s="6"/>
      <c r="BJ174" s="6"/>
      <c r="BK174" s="7"/>
      <c r="BL174" s="48"/>
      <c r="BM174" s="48"/>
      <c r="BN174" s="48"/>
    </row>
    <row r="175" spans="4:66"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  <c r="AC175" s="6"/>
      <c r="AD175" s="7"/>
      <c r="AE175" s="48"/>
      <c r="AF175" s="48"/>
      <c r="AG175" s="48"/>
      <c r="AK175" s="6"/>
      <c r="AL175" s="6"/>
      <c r="AM175" s="6"/>
      <c r="AN175" s="6"/>
      <c r="AO175" s="6"/>
      <c r="AP175" s="6"/>
      <c r="AQ175" s="6"/>
      <c r="AR175" s="6"/>
      <c r="AS175" s="6"/>
      <c r="AT175" s="6"/>
      <c r="AU175" s="6"/>
      <c r="AV175" s="6"/>
      <c r="AW175" s="6"/>
      <c r="AX175" s="6"/>
      <c r="AY175" s="6"/>
      <c r="AZ175" s="6"/>
      <c r="BA175" s="6"/>
      <c r="BB175" s="6"/>
      <c r="BC175" s="6"/>
      <c r="BD175" s="6"/>
      <c r="BE175" s="6"/>
      <c r="BF175" s="6"/>
      <c r="BG175" s="6"/>
      <c r="BH175" s="6"/>
      <c r="BI175" s="6"/>
      <c r="BJ175" s="6"/>
      <c r="BK175" s="7"/>
      <c r="BL175" s="48"/>
      <c r="BM175" s="48"/>
      <c r="BN175" s="48"/>
    </row>
    <row r="176" spans="4:66"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  <c r="AC176" s="6"/>
      <c r="AD176" s="7"/>
      <c r="AE176" s="48"/>
      <c r="AF176" s="48"/>
      <c r="AG176" s="48"/>
      <c r="AK176" s="6"/>
      <c r="AL176" s="6"/>
      <c r="AM176" s="6"/>
      <c r="AN176" s="6"/>
      <c r="AO176" s="6"/>
      <c r="AP176" s="6"/>
      <c r="AQ176" s="6"/>
      <c r="AR176" s="6"/>
      <c r="AS176" s="6"/>
      <c r="AT176" s="6"/>
      <c r="AU176" s="6"/>
      <c r="AV176" s="6"/>
      <c r="AW176" s="6"/>
      <c r="AX176" s="6"/>
      <c r="AY176" s="6"/>
      <c r="AZ176" s="6"/>
      <c r="BA176" s="6"/>
      <c r="BB176" s="6"/>
      <c r="BC176" s="6"/>
      <c r="BD176" s="6"/>
      <c r="BE176" s="6"/>
      <c r="BF176" s="6"/>
      <c r="BG176" s="6"/>
      <c r="BH176" s="6"/>
      <c r="BI176" s="6"/>
      <c r="BJ176" s="6"/>
      <c r="BK176" s="7"/>
      <c r="BL176" s="48"/>
      <c r="BM176" s="48"/>
      <c r="BN176" s="48"/>
    </row>
    <row r="177" spans="4:66"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  <c r="AC177" s="6"/>
      <c r="AD177" s="7"/>
      <c r="AE177" s="48"/>
      <c r="AF177" s="48"/>
      <c r="AG177" s="48"/>
      <c r="AK177" s="6"/>
      <c r="AL177" s="6"/>
      <c r="AM177" s="6"/>
      <c r="AN177" s="6"/>
      <c r="AO177" s="6"/>
      <c r="AP177" s="6"/>
      <c r="AQ177" s="6"/>
      <c r="AR177" s="6"/>
      <c r="AS177" s="6"/>
      <c r="AT177" s="6"/>
      <c r="AU177" s="6"/>
      <c r="AV177" s="6"/>
      <c r="AW177" s="6"/>
      <c r="AX177" s="6"/>
      <c r="AY177" s="6"/>
      <c r="AZ177" s="6"/>
      <c r="BA177" s="6"/>
      <c r="BB177" s="6"/>
      <c r="BC177" s="6"/>
      <c r="BD177" s="6"/>
      <c r="BE177" s="6"/>
      <c r="BF177" s="6"/>
      <c r="BG177" s="6"/>
      <c r="BH177" s="6"/>
      <c r="BI177" s="6"/>
      <c r="BJ177" s="6"/>
      <c r="BK177" s="7"/>
      <c r="BL177" s="48"/>
      <c r="BM177" s="48"/>
      <c r="BN177" s="48"/>
    </row>
    <row r="178" spans="4:66"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  <c r="AC178" s="6"/>
      <c r="AD178" s="7"/>
      <c r="AE178" s="48"/>
      <c r="AF178" s="48"/>
      <c r="AG178" s="48"/>
      <c r="AK178" s="6"/>
      <c r="AL178" s="6"/>
      <c r="AM178" s="6"/>
      <c r="AN178" s="6"/>
      <c r="AO178" s="6"/>
      <c r="AP178" s="6"/>
      <c r="AQ178" s="6"/>
      <c r="AR178" s="6"/>
      <c r="AS178" s="6"/>
      <c r="AT178" s="6"/>
      <c r="AU178" s="6"/>
      <c r="AV178" s="6"/>
      <c r="AW178" s="6"/>
      <c r="AX178" s="6"/>
      <c r="AY178" s="6"/>
      <c r="AZ178" s="6"/>
      <c r="BA178" s="6"/>
      <c r="BB178" s="6"/>
      <c r="BC178" s="6"/>
      <c r="BD178" s="6"/>
      <c r="BE178" s="6"/>
      <c r="BF178" s="6"/>
      <c r="BG178" s="6"/>
      <c r="BH178" s="6"/>
      <c r="BI178" s="6"/>
      <c r="BJ178" s="6"/>
      <c r="BK178" s="7"/>
      <c r="BL178" s="48"/>
      <c r="BM178" s="48"/>
      <c r="BN178" s="48"/>
    </row>
    <row r="179" spans="4:66"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  <c r="AC179" s="6"/>
      <c r="AD179" s="7"/>
      <c r="AE179" s="48"/>
      <c r="AF179" s="48"/>
      <c r="AG179" s="48"/>
      <c r="AK179" s="6"/>
      <c r="AL179" s="6"/>
      <c r="AM179" s="6"/>
      <c r="AN179" s="6"/>
      <c r="AO179" s="6"/>
      <c r="AP179" s="6"/>
      <c r="AQ179" s="6"/>
      <c r="AR179" s="6"/>
      <c r="AS179" s="6"/>
      <c r="AT179" s="6"/>
      <c r="AU179" s="6"/>
      <c r="AV179" s="6"/>
      <c r="AW179" s="6"/>
      <c r="AX179" s="6"/>
      <c r="AY179" s="6"/>
      <c r="AZ179" s="6"/>
      <c r="BA179" s="6"/>
      <c r="BB179" s="6"/>
      <c r="BC179" s="6"/>
      <c r="BD179" s="6"/>
      <c r="BE179" s="6"/>
      <c r="BF179" s="6"/>
      <c r="BG179" s="6"/>
      <c r="BH179" s="6"/>
      <c r="BI179" s="6"/>
      <c r="BJ179" s="6"/>
      <c r="BK179" s="7"/>
      <c r="BL179" s="48"/>
      <c r="BM179" s="48"/>
      <c r="BN179" s="48"/>
    </row>
    <row r="180" spans="4:66"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  <c r="AC180" s="6"/>
      <c r="AD180" s="7"/>
      <c r="AE180" s="48"/>
      <c r="AF180" s="48"/>
      <c r="AG180" s="48"/>
      <c r="AK180" s="6"/>
      <c r="AL180" s="6"/>
      <c r="AM180" s="6"/>
      <c r="AN180" s="6"/>
      <c r="AO180" s="6"/>
      <c r="AP180" s="6"/>
      <c r="AQ180" s="6"/>
      <c r="AR180" s="6"/>
      <c r="AS180" s="6"/>
      <c r="AT180" s="6"/>
      <c r="AU180" s="6"/>
      <c r="AV180" s="6"/>
      <c r="AW180" s="6"/>
      <c r="AX180" s="6"/>
      <c r="AY180" s="6"/>
      <c r="AZ180" s="6"/>
      <c r="BA180" s="6"/>
      <c r="BB180" s="6"/>
      <c r="BC180" s="6"/>
      <c r="BD180" s="6"/>
      <c r="BE180" s="6"/>
      <c r="BF180" s="6"/>
      <c r="BG180" s="6"/>
      <c r="BH180" s="6"/>
      <c r="BI180" s="6"/>
      <c r="BJ180" s="6"/>
      <c r="BK180" s="7"/>
      <c r="BL180" s="48"/>
      <c r="BM180" s="48"/>
      <c r="BN180" s="48"/>
    </row>
    <row r="181" spans="4:66"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  <c r="AC181" s="6"/>
      <c r="AD181" s="7"/>
      <c r="AE181" s="48"/>
      <c r="AF181" s="48"/>
      <c r="AG181" s="48"/>
      <c r="AK181" s="6"/>
      <c r="AL181" s="6"/>
      <c r="AM181" s="6"/>
      <c r="AN181" s="6"/>
      <c r="AO181" s="6"/>
      <c r="AP181" s="6"/>
      <c r="AQ181" s="6"/>
      <c r="AR181" s="6"/>
      <c r="AS181" s="6"/>
      <c r="AT181" s="6"/>
      <c r="AU181" s="6"/>
      <c r="AV181" s="6"/>
      <c r="AW181" s="6"/>
      <c r="AX181" s="6"/>
      <c r="AY181" s="6"/>
      <c r="AZ181" s="6"/>
      <c r="BA181" s="6"/>
      <c r="BB181" s="6"/>
      <c r="BC181" s="6"/>
      <c r="BD181" s="6"/>
      <c r="BE181" s="6"/>
      <c r="BF181" s="6"/>
      <c r="BG181" s="6"/>
      <c r="BH181" s="6"/>
      <c r="BI181" s="6"/>
      <c r="BJ181" s="6"/>
      <c r="BK181" s="7"/>
      <c r="BL181" s="48"/>
      <c r="BM181" s="48"/>
      <c r="BN181" s="48"/>
    </row>
    <row r="182" spans="4:66"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  <c r="AC182" s="6"/>
      <c r="AD182" s="7"/>
      <c r="AE182" s="48"/>
      <c r="AF182" s="48"/>
      <c r="AG182" s="48"/>
      <c r="AK182" s="6"/>
      <c r="AL182" s="6"/>
      <c r="AM182" s="6"/>
      <c r="AN182" s="6"/>
      <c r="AO182" s="6"/>
      <c r="AP182" s="6"/>
      <c r="AQ182" s="6"/>
      <c r="AR182" s="6"/>
      <c r="AS182" s="6"/>
      <c r="AT182" s="6"/>
      <c r="AU182" s="6"/>
      <c r="AV182" s="6"/>
      <c r="AW182" s="6"/>
      <c r="AX182" s="6"/>
      <c r="AY182" s="6"/>
      <c r="AZ182" s="6"/>
      <c r="BA182" s="6"/>
      <c r="BB182" s="6"/>
      <c r="BC182" s="6"/>
      <c r="BD182" s="6"/>
      <c r="BE182" s="6"/>
      <c r="BF182" s="6"/>
      <c r="BG182" s="6"/>
      <c r="BH182" s="6"/>
      <c r="BI182" s="6"/>
      <c r="BJ182" s="6"/>
      <c r="BK182" s="7"/>
      <c r="BL182" s="48"/>
      <c r="BM182" s="48"/>
      <c r="BN182" s="48"/>
    </row>
    <row r="183" spans="4:66"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  <c r="AC183" s="6"/>
      <c r="AD183" s="7"/>
      <c r="AE183" s="48"/>
      <c r="AF183" s="48"/>
      <c r="AG183" s="48"/>
      <c r="AK183" s="6"/>
      <c r="AL183" s="6"/>
      <c r="AM183" s="6"/>
      <c r="AN183" s="6"/>
      <c r="AO183" s="6"/>
      <c r="AP183" s="6"/>
      <c r="AQ183" s="6"/>
      <c r="AR183" s="6"/>
      <c r="AS183" s="6"/>
      <c r="AT183" s="6"/>
      <c r="AU183" s="6"/>
      <c r="AV183" s="6"/>
      <c r="AW183" s="6"/>
      <c r="AX183" s="6"/>
      <c r="AY183" s="6"/>
      <c r="AZ183" s="6"/>
      <c r="BA183" s="6"/>
      <c r="BB183" s="6"/>
      <c r="BC183" s="6"/>
      <c r="BD183" s="6"/>
      <c r="BE183" s="6"/>
      <c r="BF183" s="6"/>
      <c r="BG183" s="6"/>
      <c r="BH183" s="6"/>
      <c r="BI183" s="6"/>
      <c r="BJ183" s="6"/>
      <c r="BK183" s="7"/>
      <c r="BL183" s="48"/>
      <c r="BM183" s="48"/>
      <c r="BN183" s="48"/>
    </row>
    <row r="184" spans="4:66"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  <c r="AC184" s="6"/>
      <c r="AD184" s="7"/>
      <c r="AE184" s="48"/>
      <c r="AF184" s="48"/>
      <c r="AG184" s="48"/>
      <c r="AK184" s="6"/>
      <c r="AL184" s="6"/>
      <c r="AM184" s="6"/>
      <c r="AN184" s="6"/>
      <c r="AO184" s="6"/>
      <c r="AP184" s="6"/>
      <c r="AQ184" s="6"/>
      <c r="AR184" s="6"/>
      <c r="AS184" s="6"/>
      <c r="AT184" s="6"/>
      <c r="AU184" s="6"/>
      <c r="AV184" s="6"/>
      <c r="AW184" s="6"/>
      <c r="AX184" s="6"/>
      <c r="AY184" s="6"/>
      <c r="AZ184" s="6"/>
      <c r="BA184" s="6"/>
      <c r="BB184" s="6"/>
      <c r="BC184" s="6"/>
      <c r="BD184" s="6"/>
      <c r="BE184" s="6"/>
      <c r="BF184" s="6"/>
      <c r="BG184" s="6"/>
      <c r="BH184" s="6"/>
      <c r="BI184" s="6"/>
      <c r="BJ184" s="6"/>
      <c r="BK184" s="7"/>
      <c r="BL184" s="48"/>
      <c r="BM184" s="48"/>
      <c r="BN184" s="48"/>
    </row>
    <row r="185" spans="4:66"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  <c r="AC185" s="6"/>
      <c r="AD185" s="7"/>
      <c r="AE185" s="48"/>
      <c r="AF185" s="48"/>
      <c r="AG185" s="48"/>
      <c r="AK185" s="6"/>
      <c r="AL185" s="6"/>
      <c r="AM185" s="6"/>
      <c r="AN185" s="6"/>
      <c r="AO185" s="6"/>
      <c r="AP185" s="6"/>
      <c r="AQ185" s="6"/>
      <c r="AR185" s="6"/>
      <c r="AS185" s="6"/>
      <c r="AT185" s="6"/>
      <c r="AU185" s="6"/>
      <c r="AV185" s="6"/>
      <c r="AW185" s="6"/>
      <c r="AX185" s="6"/>
      <c r="AY185" s="6"/>
      <c r="AZ185" s="6"/>
      <c r="BA185" s="6"/>
      <c r="BB185" s="6"/>
      <c r="BC185" s="6"/>
      <c r="BD185" s="6"/>
      <c r="BE185" s="6"/>
      <c r="BF185" s="6"/>
      <c r="BG185" s="6"/>
      <c r="BH185" s="6"/>
      <c r="BI185" s="6"/>
      <c r="BJ185" s="6"/>
      <c r="BK185" s="7"/>
      <c r="BL185" s="48"/>
      <c r="BM185" s="48"/>
      <c r="BN185" s="48"/>
    </row>
    <row r="186" spans="4:66"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  <c r="AC186" s="6"/>
      <c r="AD186" s="7"/>
      <c r="AE186" s="48"/>
      <c r="AF186" s="48"/>
      <c r="AG186" s="48"/>
      <c r="AK186" s="6"/>
      <c r="AL186" s="6"/>
      <c r="AM186" s="6"/>
      <c r="AN186" s="6"/>
      <c r="AO186" s="6"/>
      <c r="AP186" s="6"/>
      <c r="AQ186" s="6"/>
      <c r="AR186" s="6"/>
      <c r="AS186" s="6"/>
      <c r="AT186" s="6"/>
      <c r="AU186" s="6"/>
      <c r="AV186" s="6"/>
      <c r="AW186" s="6"/>
      <c r="AX186" s="6"/>
      <c r="AY186" s="6"/>
      <c r="AZ186" s="6"/>
      <c r="BA186" s="6"/>
      <c r="BB186" s="6"/>
      <c r="BC186" s="6"/>
      <c r="BD186" s="6"/>
      <c r="BE186" s="6"/>
      <c r="BF186" s="6"/>
      <c r="BG186" s="6"/>
      <c r="BH186" s="6"/>
      <c r="BI186" s="6"/>
      <c r="BJ186" s="6"/>
      <c r="BK186" s="7"/>
      <c r="BL186" s="48"/>
      <c r="BM186" s="48"/>
      <c r="BN186" s="48"/>
    </row>
    <row r="187" spans="4:66"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  <c r="AC187" s="6"/>
      <c r="AD187" s="7"/>
      <c r="AE187" s="48"/>
      <c r="AF187" s="48"/>
      <c r="AG187" s="48"/>
      <c r="AK187" s="6"/>
      <c r="AL187" s="6"/>
      <c r="AM187" s="6"/>
      <c r="AN187" s="6"/>
      <c r="AO187" s="6"/>
      <c r="AP187" s="6"/>
      <c r="AQ187" s="6"/>
      <c r="AR187" s="6"/>
      <c r="AS187" s="6"/>
      <c r="AT187" s="6"/>
      <c r="AU187" s="6"/>
      <c r="AV187" s="6"/>
      <c r="AW187" s="6"/>
      <c r="AX187" s="6"/>
      <c r="AY187" s="6"/>
      <c r="AZ187" s="6"/>
      <c r="BA187" s="6"/>
      <c r="BB187" s="6"/>
      <c r="BC187" s="6"/>
      <c r="BD187" s="6"/>
      <c r="BE187" s="6"/>
      <c r="BF187" s="6"/>
      <c r="BG187" s="6"/>
      <c r="BH187" s="6"/>
      <c r="BI187" s="6"/>
      <c r="BJ187" s="6"/>
      <c r="BK187" s="7"/>
      <c r="BL187" s="48"/>
      <c r="BM187" s="48"/>
      <c r="BN187" s="48"/>
    </row>
    <row r="188" spans="4:66"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  <c r="AC188" s="6"/>
      <c r="AD188" s="7"/>
      <c r="AE188" s="48"/>
      <c r="AF188" s="48"/>
      <c r="AG188" s="48"/>
      <c r="AK188" s="6"/>
      <c r="AL188" s="6"/>
      <c r="AM188" s="6"/>
      <c r="AN188" s="6"/>
      <c r="AO188" s="6"/>
      <c r="AP188" s="6"/>
      <c r="AQ188" s="6"/>
      <c r="AR188" s="6"/>
      <c r="AS188" s="6"/>
      <c r="AT188" s="6"/>
      <c r="AU188" s="6"/>
      <c r="AV188" s="6"/>
      <c r="AW188" s="6"/>
      <c r="AX188" s="6"/>
      <c r="AY188" s="6"/>
      <c r="AZ188" s="6"/>
      <c r="BA188" s="6"/>
      <c r="BB188" s="6"/>
      <c r="BC188" s="6"/>
      <c r="BD188" s="6"/>
      <c r="BE188" s="6"/>
      <c r="BF188" s="6"/>
      <c r="BG188" s="6"/>
      <c r="BH188" s="6"/>
      <c r="BI188" s="6"/>
      <c r="BJ188" s="6"/>
      <c r="BK188" s="7"/>
      <c r="BL188" s="48"/>
      <c r="BM188" s="48"/>
      <c r="BN188" s="48"/>
    </row>
    <row r="189" spans="4:66"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  <c r="AC189" s="6"/>
      <c r="AD189" s="7"/>
      <c r="AE189" s="48"/>
      <c r="AF189" s="48"/>
      <c r="AG189" s="48"/>
      <c r="AK189" s="6"/>
      <c r="AL189" s="6"/>
      <c r="AM189" s="6"/>
      <c r="AN189" s="6"/>
      <c r="AO189" s="6"/>
      <c r="AP189" s="6"/>
      <c r="AQ189" s="6"/>
      <c r="AR189" s="6"/>
      <c r="AS189" s="6"/>
      <c r="AT189" s="6"/>
      <c r="AU189" s="6"/>
      <c r="AV189" s="6"/>
      <c r="AW189" s="6"/>
      <c r="AX189" s="6"/>
      <c r="AY189" s="6"/>
      <c r="AZ189" s="6"/>
      <c r="BA189" s="6"/>
      <c r="BB189" s="6"/>
      <c r="BC189" s="6"/>
      <c r="BD189" s="6"/>
      <c r="BE189" s="6"/>
      <c r="BF189" s="6"/>
      <c r="BG189" s="6"/>
      <c r="BH189" s="6"/>
      <c r="BI189" s="6"/>
      <c r="BJ189" s="6"/>
      <c r="BK189" s="7"/>
      <c r="BL189" s="48"/>
      <c r="BM189" s="48"/>
      <c r="BN189" s="48"/>
    </row>
    <row r="190" spans="4:66"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  <c r="AC190" s="6"/>
      <c r="AD190" s="7"/>
      <c r="AE190" s="48"/>
      <c r="AF190" s="48"/>
      <c r="AG190" s="48"/>
      <c r="AK190" s="6"/>
      <c r="AL190" s="6"/>
      <c r="AM190" s="6"/>
      <c r="AN190" s="6"/>
      <c r="AO190" s="6"/>
      <c r="AP190" s="6"/>
      <c r="AQ190" s="6"/>
      <c r="AR190" s="6"/>
      <c r="AS190" s="6"/>
      <c r="AT190" s="6"/>
      <c r="AU190" s="6"/>
      <c r="AV190" s="6"/>
      <c r="AW190" s="6"/>
      <c r="AX190" s="6"/>
      <c r="AY190" s="6"/>
      <c r="AZ190" s="6"/>
      <c r="BA190" s="6"/>
      <c r="BB190" s="6"/>
      <c r="BC190" s="6"/>
      <c r="BD190" s="6"/>
      <c r="BE190" s="6"/>
      <c r="BF190" s="6"/>
      <c r="BG190" s="6"/>
      <c r="BH190" s="6"/>
      <c r="BI190" s="6"/>
      <c r="BJ190" s="6"/>
      <c r="BK190" s="7"/>
      <c r="BL190" s="48"/>
      <c r="BM190" s="48"/>
      <c r="BN190" s="48"/>
    </row>
    <row r="191" spans="4:66"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  <c r="AC191" s="6"/>
      <c r="AD191" s="7"/>
      <c r="AE191" s="48"/>
      <c r="AF191" s="48"/>
      <c r="AG191" s="48"/>
      <c r="AK191" s="6"/>
      <c r="AL191" s="6"/>
      <c r="AM191" s="6"/>
      <c r="AN191" s="6"/>
      <c r="AO191" s="6"/>
      <c r="AP191" s="6"/>
      <c r="AQ191" s="6"/>
      <c r="AR191" s="6"/>
      <c r="AS191" s="6"/>
      <c r="AT191" s="6"/>
      <c r="AU191" s="6"/>
      <c r="AV191" s="6"/>
      <c r="AW191" s="6"/>
      <c r="AX191" s="6"/>
      <c r="AY191" s="6"/>
      <c r="AZ191" s="6"/>
      <c r="BA191" s="6"/>
      <c r="BB191" s="6"/>
      <c r="BC191" s="6"/>
      <c r="BD191" s="6"/>
      <c r="BE191" s="6"/>
      <c r="BF191" s="6"/>
      <c r="BG191" s="6"/>
      <c r="BH191" s="6"/>
      <c r="BI191" s="6"/>
      <c r="BJ191" s="6"/>
      <c r="BK191" s="7"/>
      <c r="BL191" s="48"/>
      <c r="BM191" s="48"/>
      <c r="BN191" s="48"/>
    </row>
    <row r="192" spans="4:66"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  <c r="AC192" s="6"/>
      <c r="AD192" s="7"/>
      <c r="AE192" s="48"/>
      <c r="AF192" s="48"/>
      <c r="AG192" s="48"/>
      <c r="AK192" s="6"/>
      <c r="AL192" s="6"/>
      <c r="AM192" s="6"/>
      <c r="AN192" s="6"/>
      <c r="AO192" s="6"/>
      <c r="AP192" s="6"/>
      <c r="AQ192" s="6"/>
      <c r="AR192" s="6"/>
      <c r="AS192" s="6"/>
      <c r="AT192" s="6"/>
      <c r="AU192" s="6"/>
      <c r="AV192" s="6"/>
      <c r="AW192" s="6"/>
      <c r="AX192" s="6"/>
      <c r="AY192" s="6"/>
      <c r="AZ192" s="6"/>
      <c r="BA192" s="6"/>
      <c r="BB192" s="6"/>
      <c r="BC192" s="6"/>
      <c r="BD192" s="6"/>
      <c r="BE192" s="6"/>
      <c r="BF192" s="6"/>
      <c r="BG192" s="6"/>
      <c r="BH192" s="6"/>
      <c r="BI192" s="6"/>
      <c r="BJ192" s="6"/>
      <c r="BK192" s="7"/>
      <c r="BL192" s="48"/>
      <c r="BM192" s="48"/>
      <c r="BN192" s="48"/>
    </row>
    <row r="193" spans="4:66"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  <c r="AC193" s="6"/>
      <c r="AD193" s="7"/>
      <c r="AE193" s="48"/>
      <c r="AF193" s="48"/>
      <c r="AG193" s="48"/>
      <c r="AK193" s="6"/>
      <c r="AL193" s="6"/>
      <c r="AM193" s="6"/>
      <c r="AN193" s="6"/>
      <c r="AO193" s="6"/>
      <c r="AP193" s="6"/>
      <c r="AQ193" s="6"/>
      <c r="AR193" s="6"/>
      <c r="AS193" s="6"/>
      <c r="AT193" s="6"/>
      <c r="AU193" s="6"/>
      <c r="AV193" s="6"/>
      <c r="AW193" s="6"/>
      <c r="AX193" s="6"/>
      <c r="AY193" s="6"/>
      <c r="AZ193" s="6"/>
      <c r="BA193" s="6"/>
      <c r="BB193" s="6"/>
      <c r="BC193" s="6"/>
      <c r="BD193" s="6"/>
      <c r="BE193" s="6"/>
      <c r="BF193" s="6"/>
      <c r="BG193" s="6"/>
      <c r="BH193" s="6"/>
      <c r="BI193" s="6"/>
      <c r="BJ193" s="6"/>
      <c r="BK193" s="7"/>
      <c r="BL193" s="48"/>
      <c r="BM193" s="48"/>
      <c r="BN193" s="48"/>
    </row>
    <row r="194" spans="4:66"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  <c r="AC194" s="6"/>
      <c r="AD194" s="7"/>
      <c r="AE194" s="48"/>
      <c r="AF194" s="48"/>
      <c r="AG194" s="48"/>
      <c r="AK194" s="6"/>
      <c r="AL194" s="6"/>
      <c r="AM194" s="6"/>
      <c r="AN194" s="6"/>
      <c r="AO194" s="6"/>
      <c r="AP194" s="6"/>
      <c r="AQ194" s="6"/>
      <c r="AR194" s="6"/>
      <c r="AS194" s="6"/>
      <c r="AT194" s="6"/>
      <c r="AU194" s="6"/>
      <c r="AV194" s="6"/>
      <c r="AW194" s="6"/>
      <c r="AX194" s="6"/>
      <c r="AY194" s="6"/>
      <c r="AZ194" s="6"/>
      <c r="BA194" s="6"/>
      <c r="BB194" s="6"/>
      <c r="BC194" s="6"/>
      <c r="BD194" s="6"/>
      <c r="BE194" s="6"/>
      <c r="BF194" s="6"/>
      <c r="BG194" s="6"/>
      <c r="BH194" s="6"/>
      <c r="BI194" s="6"/>
      <c r="BJ194" s="6"/>
      <c r="BK194" s="7"/>
      <c r="BL194" s="48"/>
      <c r="BM194" s="48"/>
      <c r="BN194" s="48"/>
    </row>
    <row r="195" spans="4:66"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  <c r="AC195" s="6"/>
      <c r="AD195" s="7"/>
      <c r="AE195" s="48"/>
      <c r="AF195" s="48"/>
      <c r="AG195" s="48"/>
      <c r="AK195" s="6"/>
      <c r="AL195" s="6"/>
      <c r="AM195" s="6"/>
      <c r="AN195" s="6"/>
      <c r="AO195" s="6"/>
      <c r="AP195" s="6"/>
      <c r="AQ195" s="6"/>
      <c r="AR195" s="6"/>
      <c r="AS195" s="6"/>
      <c r="AT195" s="6"/>
      <c r="AU195" s="6"/>
      <c r="AV195" s="6"/>
      <c r="AW195" s="6"/>
      <c r="AX195" s="6"/>
      <c r="AY195" s="6"/>
      <c r="AZ195" s="6"/>
      <c r="BA195" s="6"/>
      <c r="BB195" s="6"/>
      <c r="BC195" s="6"/>
      <c r="BD195" s="6"/>
      <c r="BE195" s="6"/>
      <c r="BF195" s="6"/>
      <c r="BG195" s="6"/>
      <c r="BH195" s="6"/>
      <c r="BI195" s="6"/>
      <c r="BJ195" s="6"/>
      <c r="BK195" s="7"/>
      <c r="BL195" s="48"/>
      <c r="BM195" s="48"/>
      <c r="BN195" s="48"/>
    </row>
    <row r="196" spans="4:66"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  <c r="AC196" s="6"/>
      <c r="AD196" s="7"/>
      <c r="AE196" s="48"/>
      <c r="AF196" s="48"/>
      <c r="AG196" s="48"/>
      <c r="AK196" s="6"/>
      <c r="AL196" s="6"/>
      <c r="AM196" s="6"/>
      <c r="AN196" s="6"/>
      <c r="AO196" s="6"/>
      <c r="AP196" s="6"/>
      <c r="AQ196" s="6"/>
      <c r="AR196" s="6"/>
      <c r="AS196" s="6"/>
      <c r="AT196" s="6"/>
      <c r="AU196" s="6"/>
      <c r="AV196" s="6"/>
      <c r="AW196" s="6"/>
      <c r="AX196" s="6"/>
      <c r="AY196" s="6"/>
      <c r="AZ196" s="6"/>
      <c r="BA196" s="6"/>
      <c r="BB196" s="6"/>
      <c r="BC196" s="6"/>
      <c r="BD196" s="6"/>
      <c r="BE196" s="6"/>
      <c r="BF196" s="6"/>
      <c r="BG196" s="6"/>
      <c r="BH196" s="6"/>
      <c r="BI196" s="6"/>
      <c r="BJ196" s="6"/>
      <c r="BK196" s="7"/>
      <c r="BL196" s="48"/>
      <c r="BM196" s="48"/>
      <c r="BN196" s="48"/>
    </row>
    <row r="197" spans="4:66"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  <c r="AC197" s="6"/>
      <c r="AD197" s="7"/>
      <c r="AE197" s="48"/>
      <c r="AF197" s="48"/>
      <c r="AG197" s="48"/>
      <c r="AK197" s="6"/>
      <c r="AL197" s="6"/>
      <c r="AM197" s="6"/>
      <c r="AN197" s="6"/>
      <c r="AO197" s="6"/>
      <c r="AP197" s="6"/>
      <c r="AQ197" s="6"/>
      <c r="AR197" s="6"/>
      <c r="AS197" s="6"/>
      <c r="AT197" s="6"/>
      <c r="AU197" s="6"/>
      <c r="AV197" s="6"/>
      <c r="AW197" s="6"/>
      <c r="AX197" s="6"/>
      <c r="AY197" s="6"/>
      <c r="AZ197" s="6"/>
      <c r="BA197" s="6"/>
      <c r="BB197" s="6"/>
      <c r="BC197" s="6"/>
      <c r="BD197" s="6"/>
      <c r="BE197" s="6"/>
      <c r="BF197" s="6"/>
      <c r="BG197" s="6"/>
      <c r="BH197" s="6"/>
      <c r="BI197" s="6"/>
      <c r="BJ197" s="6"/>
      <c r="BK197" s="7"/>
      <c r="BL197" s="48"/>
      <c r="BM197" s="48"/>
      <c r="BN197" s="48"/>
    </row>
    <row r="198" spans="4:66"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  <c r="AC198" s="6"/>
      <c r="AD198" s="7"/>
      <c r="AE198" s="48"/>
      <c r="AF198" s="48"/>
      <c r="AG198" s="48"/>
      <c r="AK198" s="6"/>
      <c r="AL198" s="6"/>
      <c r="AM198" s="6"/>
      <c r="AN198" s="6"/>
      <c r="AO198" s="6"/>
      <c r="AP198" s="6"/>
      <c r="AQ198" s="6"/>
      <c r="AR198" s="6"/>
      <c r="AS198" s="6"/>
      <c r="AT198" s="6"/>
      <c r="AU198" s="6"/>
      <c r="AV198" s="6"/>
      <c r="AW198" s="6"/>
      <c r="AX198" s="6"/>
      <c r="AY198" s="6"/>
      <c r="AZ198" s="6"/>
      <c r="BA198" s="6"/>
      <c r="BB198" s="6"/>
      <c r="BC198" s="6"/>
      <c r="BD198" s="6"/>
      <c r="BE198" s="6"/>
      <c r="BF198" s="6"/>
      <c r="BG198" s="6"/>
      <c r="BH198" s="6"/>
      <c r="BI198" s="6"/>
      <c r="BJ198" s="6"/>
      <c r="BK198" s="7"/>
      <c r="BL198" s="48"/>
      <c r="BM198" s="48"/>
      <c r="BN198" s="48"/>
    </row>
    <row r="199" spans="4:66"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  <c r="AC199" s="6"/>
      <c r="AD199" s="7"/>
      <c r="AE199" s="48"/>
      <c r="AF199" s="48"/>
      <c r="AG199" s="48"/>
      <c r="AK199" s="6"/>
      <c r="AL199" s="6"/>
      <c r="AM199" s="6"/>
      <c r="AN199" s="6"/>
      <c r="AO199" s="6"/>
      <c r="AP199" s="6"/>
      <c r="AQ199" s="6"/>
      <c r="AR199" s="6"/>
      <c r="AS199" s="6"/>
      <c r="AT199" s="6"/>
      <c r="AU199" s="6"/>
      <c r="AV199" s="6"/>
      <c r="AW199" s="6"/>
      <c r="AX199" s="6"/>
      <c r="AY199" s="6"/>
      <c r="AZ199" s="6"/>
      <c r="BA199" s="6"/>
      <c r="BB199" s="6"/>
      <c r="BC199" s="6"/>
      <c r="BD199" s="6"/>
      <c r="BE199" s="6"/>
      <c r="BF199" s="6"/>
      <c r="BG199" s="6"/>
      <c r="BH199" s="6"/>
      <c r="BI199" s="6"/>
      <c r="BJ199" s="6"/>
      <c r="BK199" s="7"/>
      <c r="BL199" s="48"/>
      <c r="BM199" s="48"/>
      <c r="BN199" s="48"/>
    </row>
    <row r="200" spans="4:66"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  <c r="AC200" s="6"/>
      <c r="AD200" s="7"/>
      <c r="AE200" s="48"/>
      <c r="AF200" s="48"/>
      <c r="AG200" s="48"/>
      <c r="AK200" s="6"/>
      <c r="AL200" s="6"/>
      <c r="AM200" s="6"/>
      <c r="AN200" s="6"/>
      <c r="AO200" s="6"/>
      <c r="AP200" s="6"/>
      <c r="AQ200" s="6"/>
      <c r="AR200" s="6"/>
      <c r="AS200" s="6"/>
      <c r="AT200" s="6"/>
      <c r="AU200" s="6"/>
      <c r="AV200" s="6"/>
      <c r="AW200" s="6"/>
      <c r="AX200" s="6"/>
      <c r="AY200" s="6"/>
      <c r="AZ200" s="6"/>
      <c r="BA200" s="6"/>
      <c r="BB200" s="6"/>
      <c r="BC200" s="6"/>
      <c r="BD200" s="6"/>
      <c r="BE200" s="6"/>
      <c r="BF200" s="6"/>
      <c r="BG200" s="6"/>
      <c r="BH200" s="6"/>
      <c r="BI200" s="6"/>
      <c r="BJ200" s="6"/>
      <c r="BK200" s="7"/>
      <c r="BL200" s="48"/>
      <c r="BM200" s="48"/>
      <c r="BN200" s="48"/>
    </row>
    <row r="201" spans="4:66"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  <c r="AC201" s="6"/>
      <c r="AD201" s="7"/>
      <c r="AE201" s="48"/>
      <c r="AF201" s="48"/>
      <c r="AG201" s="48"/>
      <c r="AK201" s="6"/>
      <c r="AL201" s="6"/>
      <c r="AM201" s="6"/>
      <c r="AN201" s="6"/>
      <c r="AO201" s="6"/>
      <c r="AP201" s="6"/>
      <c r="AQ201" s="6"/>
      <c r="AR201" s="6"/>
      <c r="AS201" s="6"/>
      <c r="AT201" s="6"/>
      <c r="AU201" s="6"/>
      <c r="AV201" s="6"/>
      <c r="AW201" s="6"/>
      <c r="AX201" s="6"/>
      <c r="AY201" s="6"/>
      <c r="AZ201" s="6"/>
      <c r="BA201" s="6"/>
      <c r="BB201" s="6"/>
      <c r="BC201" s="6"/>
      <c r="BD201" s="6"/>
      <c r="BE201" s="6"/>
      <c r="BF201" s="6"/>
      <c r="BG201" s="6"/>
      <c r="BH201" s="6"/>
      <c r="BI201" s="6"/>
      <c r="BJ201" s="6"/>
      <c r="BK201" s="7"/>
      <c r="BL201" s="48"/>
      <c r="BM201" s="48"/>
      <c r="BN201" s="48"/>
    </row>
    <row r="202" spans="4:66"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  <c r="AC202" s="6"/>
      <c r="AD202" s="7"/>
      <c r="AE202" s="48"/>
      <c r="AF202" s="48"/>
      <c r="AG202" s="48"/>
      <c r="AK202" s="6"/>
      <c r="AL202" s="6"/>
      <c r="AM202" s="6"/>
      <c r="AN202" s="6"/>
      <c r="AO202" s="6"/>
      <c r="AP202" s="6"/>
      <c r="AQ202" s="6"/>
      <c r="AR202" s="6"/>
      <c r="AS202" s="6"/>
      <c r="AT202" s="6"/>
      <c r="AU202" s="6"/>
      <c r="AV202" s="6"/>
      <c r="AW202" s="6"/>
      <c r="AX202" s="6"/>
      <c r="AY202" s="6"/>
      <c r="AZ202" s="6"/>
      <c r="BA202" s="6"/>
      <c r="BB202" s="6"/>
      <c r="BC202" s="6"/>
      <c r="BD202" s="6"/>
      <c r="BE202" s="6"/>
      <c r="BF202" s="6"/>
      <c r="BG202" s="6"/>
      <c r="BH202" s="6"/>
      <c r="BI202" s="6"/>
      <c r="BJ202" s="6"/>
      <c r="BK202" s="7"/>
      <c r="BL202" s="48"/>
      <c r="BM202" s="48"/>
      <c r="BN202" s="48"/>
    </row>
    <row r="203" spans="4:66"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  <c r="AC203" s="6"/>
      <c r="AD203" s="7"/>
      <c r="AE203" s="48"/>
      <c r="AF203" s="48"/>
      <c r="AG203" s="48"/>
      <c r="AK203" s="6"/>
      <c r="AL203" s="6"/>
      <c r="AM203" s="6"/>
      <c r="AN203" s="6"/>
      <c r="AO203" s="6"/>
      <c r="AP203" s="6"/>
      <c r="AQ203" s="6"/>
      <c r="AR203" s="6"/>
      <c r="AS203" s="6"/>
      <c r="AT203" s="6"/>
      <c r="AU203" s="6"/>
      <c r="AV203" s="6"/>
      <c r="AW203" s="6"/>
      <c r="AX203" s="6"/>
      <c r="AY203" s="6"/>
      <c r="AZ203" s="6"/>
      <c r="BA203" s="6"/>
      <c r="BB203" s="6"/>
      <c r="BC203" s="6"/>
      <c r="BD203" s="6"/>
      <c r="BE203" s="6"/>
      <c r="BF203" s="6"/>
      <c r="BG203" s="6"/>
      <c r="BH203" s="6"/>
      <c r="BI203" s="6"/>
      <c r="BJ203" s="6"/>
      <c r="BK203" s="7"/>
      <c r="BL203" s="48"/>
      <c r="BM203" s="48"/>
      <c r="BN203" s="48"/>
    </row>
    <row r="204" spans="4:66"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  <c r="AC204" s="6"/>
      <c r="AD204" s="7"/>
      <c r="AE204" s="48"/>
      <c r="AF204" s="48"/>
      <c r="AG204" s="48"/>
      <c r="AK204" s="6"/>
      <c r="AL204" s="6"/>
      <c r="AM204" s="6"/>
      <c r="AN204" s="6"/>
      <c r="AO204" s="6"/>
      <c r="AP204" s="6"/>
      <c r="AQ204" s="6"/>
      <c r="AR204" s="6"/>
      <c r="AS204" s="6"/>
      <c r="AT204" s="6"/>
      <c r="AU204" s="6"/>
      <c r="AV204" s="6"/>
      <c r="AW204" s="6"/>
      <c r="AX204" s="6"/>
      <c r="AY204" s="6"/>
      <c r="AZ204" s="6"/>
      <c r="BA204" s="6"/>
      <c r="BB204" s="6"/>
      <c r="BC204" s="6"/>
      <c r="BD204" s="6"/>
      <c r="BE204" s="6"/>
      <c r="BF204" s="6"/>
      <c r="BG204" s="6"/>
      <c r="BH204" s="6"/>
      <c r="BI204" s="6"/>
      <c r="BJ204" s="6"/>
      <c r="BK204" s="7"/>
      <c r="BL204" s="48"/>
      <c r="BM204" s="48"/>
      <c r="BN204" s="48"/>
    </row>
    <row r="205" spans="4:66"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  <c r="AC205" s="6"/>
      <c r="AD205" s="7"/>
      <c r="AE205" s="48"/>
      <c r="AF205" s="48"/>
      <c r="AG205" s="48"/>
      <c r="AK205" s="6"/>
      <c r="AL205" s="6"/>
      <c r="AM205" s="6"/>
      <c r="AN205" s="6"/>
      <c r="AO205" s="6"/>
      <c r="AP205" s="6"/>
      <c r="AQ205" s="6"/>
      <c r="AR205" s="6"/>
      <c r="AS205" s="6"/>
      <c r="AT205" s="6"/>
      <c r="AU205" s="6"/>
      <c r="AV205" s="6"/>
      <c r="AW205" s="6"/>
      <c r="AX205" s="6"/>
      <c r="AY205" s="6"/>
      <c r="AZ205" s="6"/>
      <c r="BA205" s="6"/>
      <c r="BB205" s="6"/>
      <c r="BC205" s="6"/>
      <c r="BD205" s="6"/>
      <c r="BE205" s="6"/>
      <c r="BF205" s="6"/>
      <c r="BG205" s="6"/>
      <c r="BH205" s="6"/>
      <c r="BI205" s="6"/>
      <c r="BJ205" s="6"/>
      <c r="BK205" s="7"/>
      <c r="BL205" s="48"/>
      <c r="BM205" s="48"/>
      <c r="BN205" s="48"/>
    </row>
    <row r="206" spans="4:66"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  <c r="AC206" s="6"/>
      <c r="AD206" s="7"/>
      <c r="AE206" s="48"/>
      <c r="AF206" s="48"/>
      <c r="AG206" s="48"/>
      <c r="AK206" s="6"/>
      <c r="AL206" s="6"/>
      <c r="AM206" s="6"/>
      <c r="AN206" s="6"/>
      <c r="AO206" s="6"/>
      <c r="AP206" s="6"/>
      <c r="AQ206" s="6"/>
      <c r="AR206" s="6"/>
      <c r="AS206" s="6"/>
      <c r="AT206" s="6"/>
      <c r="AU206" s="6"/>
      <c r="AV206" s="6"/>
      <c r="AW206" s="6"/>
      <c r="AX206" s="6"/>
      <c r="AY206" s="6"/>
      <c r="AZ206" s="6"/>
      <c r="BA206" s="6"/>
      <c r="BB206" s="6"/>
      <c r="BC206" s="6"/>
      <c r="BD206" s="6"/>
      <c r="BE206" s="6"/>
      <c r="BF206" s="6"/>
      <c r="BG206" s="6"/>
      <c r="BH206" s="6"/>
      <c r="BI206" s="6"/>
      <c r="BJ206" s="6"/>
      <c r="BK206" s="7"/>
      <c r="BL206" s="48"/>
      <c r="BM206" s="48"/>
      <c r="BN206" s="48"/>
    </row>
    <row r="207" spans="4:66"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  <c r="AC207" s="6"/>
      <c r="AD207" s="7"/>
      <c r="AE207" s="48"/>
      <c r="AF207" s="48"/>
      <c r="AG207" s="48"/>
      <c r="AK207" s="6"/>
      <c r="AL207" s="6"/>
      <c r="AM207" s="6"/>
      <c r="AN207" s="6"/>
      <c r="AO207" s="6"/>
      <c r="AP207" s="6"/>
      <c r="AQ207" s="6"/>
      <c r="AR207" s="6"/>
      <c r="AS207" s="6"/>
      <c r="AT207" s="6"/>
      <c r="AU207" s="6"/>
      <c r="AV207" s="6"/>
      <c r="AW207" s="6"/>
      <c r="AX207" s="6"/>
      <c r="AY207" s="6"/>
      <c r="AZ207" s="6"/>
      <c r="BA207" s="6"/>
      <c r="BB207" s="6"/>
      <c r="BC207" s="6"/>
      <c r="BD207" s="6"/>
      <c r="BE207" s="6"/>
      <c r="BF207" s="6"/>
      <c r="BG207" s="6"/>
      <c r="BH207" s="6"/>
      <c r="BI207" s="6"/>
      <c r="BJ207" s="6"/>
      <c r="BK207" s="7"/>
      <c r="BL207" s="48"/>
      <c r="BM207" s="48"/>
      <c r="BN207" s="48"/>
    </row>
    <row r="208" spans="4:66"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  <c r="AC208" s="6"/>
      <c r="AD208" s="7"/>
      <c r="AE208" s="48"/>
      <c r="AF208" s="48"/>
      <c r="AG208" s="48"/>
      <c r="AK208" s="6"/>
      <c r="AL208" s="6"/>
      <c r="AM208" s="6"/>
      <c r="AN208" s="6"/>
      <c r="AO208" s="6"/>
      <c r="AP208" s="6"/>
      <c r="AQ208" s="6"/>
      <c r="AR208" s="6"/>
      <c r="AS208" s="6"/>
      <c r="AT208" s="6"/>
      <c r="AU208" s="6"/>
      <c r="AV208" s="6"/>
      <c r="AW208" s="6"/>
      <c r="AX208" s="6"/>
      <c r="AY208" s="6"/>
      <c r="AZ208" s="6"/>
      <c r="BA208" s="6"/>
      <c r="BB208" s="6"/>
      <c r="BC208" s="6"/>
      <c r="BD208" s="6"/>
      <c r="BE208" s="6"/>
      <c r="BF208" s="6"/>
      <c r="BG208" s="6"/>
      <c r="BH208" s="6"/>
      <c r="BI208" s="6"/>
      <c r="BJ208" s="6"/>
      <c r="BK208" s="7"/>
      <c r="BL208" s="48"/>
      <c r="BM208" s="48"/>
      <c r="BN208" s="48"/>
    </row>
    <row r="209" spans="4:66"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  <c r="AC209" s="6"/>
      <c r="AD209" s="7"/>
      <c r="AE209" s="48"/>
      <c r="AF209" s="48"/>
      <c r="AG209" s="48"/>
      <c r="AK209" s="6"/>
      <c r="AL209" s="6"/>
      <c r="AM209" s="6"/>
      <c r="AN209" s="6"/>
      <c r="AO209" s="6"/>
      <c r="AP209" s="6"/>
      <c r="AQ209" s="6"/>
      <c r="AR209" s="6"/>
      <c r="AS209" s="6"/>
      <c r="AT209" s="6"/>
      <c r="AU209" s="6"/>
      <c r="AV209" s="6"/>
      <c r="AW209" s="6"/>
      <c r="AX209" s="6"/>
      <c r="AY209" s="6"/>
      <c r="AZ209" s="6"/>
      <c r="BA209" s="6"/>
      <c r="BB209" s="6"/>
      <c r="BC209" s="6"/>
      <c r="BD209" s="6"/>
      <c r="BE209" s="6"/>
      <c r="BF209" s="6"/>
      <c r="BG209" s="6"/>
      <c r="BH209" s="6"/>
      <c r="BI209" s="6"/>
      <c r="BJ209" s="6"/>
      <c r="BK209" s="7"/>
      <c r="BL209" s="48"/>
      <c r="BM209" s="48"/>
      <c r="BN209" s="48"/>
    </row>
    <row r="210" spans="4:66"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  <c r="AC210" s="6"/>
      <c r="AD210" s="7"/>
      <c r="AE210" s="48"/>
      <c r="AF210" s="48"/>
      <c r="AG210" s="48"/>
      <c r="AK210" s="6"/>
      <c r="AL210" s="6"/>
      <c r="AM210" s="6"/>
      <c r="AN210" s="6"/>
      <c r="AO210" s="6"/>
      <c r="AP210" s="6"/>
      <c r="AQ210" s="6"/>
      <c r="AR210" s="6"/>
      <c r="AS210" s="6"/>
      <c r="AT210" s="6"/>
      <c r="AU210" s="6"/>
      <c r="AV210" s="6"/>
      <c r="AW210" s="6"/>
      <c r="AX210" s="6"/>
      <c r="AY210" s="6"/>
      <c r="AZ210" s="6"/>
      <c r="BA210" s="6"/>
      <c r="BB210" s="6"/>
      <c r="BC210" s="6"/>
      <c r="BD210" s="6"/>
      <c r="BE210" s="6"/>
      <c r="BF210" s="6"/>
      <c r="BG210" s="6"/>
      <c r="BH210" s="6"/>
      <c r="BI210" s="6"/>
      <c r="BJ210" s="6"/>
      <c r="BK210" s="7"/>
      <c r="BL210" s="48"/>
      <c r="BM210" s="48"/>
      <c r="BN210" s="48"/>
    </row>
    <row r="211" spans="4:66"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  <c r="AC211" s="6"/>
      <c r="AD211" s="7"/>
      <c r="AE211" s="48"/>
      <c r="AF211" s="48"/>
      <c r="AG211" s="48"/>
      <c r="AK211" s="6"/>
      <c r="AL211" s="6"/>
      <c r="AM211" s="6"/>
      <c r="AN211" s="6"/>
      <c r="AO211" s="6"/>
      <c r="AP211" s="6"/>
      <c r="AQ211" s="6"/>
      <c r="AR211" s="6"/>
      <c r="AS211" s="6"/>
      <c r="AT211" s="6"/>
      <c r="AU211" s="6"/>
      <c r="AV211" s="6"/>
      <c r="AW211" s="6"/>
      <c r="AX211" s="6"/>
      <c r="AY211" s="6"/>
      <c r="AZ211" s="6"/>
      <c r="BA211" s="6"/>
      <c r="BB211" s="6"/>
      <c r="BC211" s="6"/>
      <c r="BD211" s="6"/>
      <c r="BE211" s="6"/>
      <c r="BF211" s="6"/>
      <c r="BG211" s="6"/>
      <c r="BH211" s="6"/>
      <c r="BI211" s="6"/>
      <c r="BJ211" s="6"/>
      <c r="BK211" s="7"/>
      <c r="BL211" s="48"/>
      <c r="BM211" s="48"/>
      <c r="BN211" s="48"/>
    </row>
    <row r="212" spans="4:66"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  <c r="AC212" s="6"/>
      <c r="AD212" s="7"/>
      <c r="AE212" s="48"/>
      <c r="AF212" s="48"/>
      <c r="AG212" s="48"/>
      <c r="AK212" s="6"/>
      <c r="AL212" s="6"/>
      <c r="AM212" s="6"/>
      <c r="AN212" s="6"/>
      <c r="AO212" s="6"/>
      <c r="AP212" s="6"/>
      <c r="AQ212" s="6"/>
      <c r="AR212" s="6"/>
      <c r="AS212" s="6"/>
      <c r="AT212" s="6"/>
      <c r="AU212" s="6"/>
      <c r="AV212" s="6"/>
      <c r="AW212" s="6"/>
      <c r="AX212" s="6"/>
      <c r="AY212" s="6"/>
      <c r="AZ212" s="6"/>
      <c r="BA212" s="6"/>
      <c r="BB212" s="6"/>
      <c r="BC212" s="6"/>
      <c r="BD212" s="6"/>
      <c r="BE212" s="6"/>
      <c r="BF212" s="6"/>
      <c r="BG212" s="6"/>
      <c r="BH212" s="6"/>
      <c r="BI212" s="6"/>
      <c r="BJ212" s="6"/>
      <c r="BK212" s="7"/>
      <c r="BL212" s="48"/>
      <c r="BM212" s="48"/>
      <c r="BN212" s="48"/>
    </row>
    <row r="213" spans="4:66"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  <c r="AC213" s="6"/>
      <c r="AD213" s="7"/>
      <c r="AE213" s="48"/>
      <c r="AF213" s="48"/>
      <c r="AG213" s="48"/>
      <c r="AK213" s="6"/>
      <c r="AL213" s="6"/>
      <c r="AM213" s="6"/>
      <c r="AN213" s="6"/>
      <c r="AO213" s="6"/>
      <c r="AP213" s="6"/>
      <c r="AQ213" s="6"/>
      <c r="AR213" s="6"/>
      <c r="AS213" s="6"/>
      <c r="AT213" s="6"/>
      <c r="AU213" s="6"/>
      <c r="AV213" s="6"/>
      <c r="AW213" s="6"/>
      <c r="AX213" s="6"/>
      <c r="AY213" s="6"/>
      <c r="AZ213" s="6"/>
      <c r="BA213" s="6"/>
      <c r="BB213" s="6"/>
      <c r="BC213" s="6"/>
      <c r="BD213" s="6"/>
      <c r="BE213" s="6"/>
      <c r="BF213" s="6"/>
      <c r="BG213" s="6"/>
      <c r="BH213" s="6"/>
      <c r="BI213" s="6"/>
      <c r="BJ213" s="6"/>
      <c r="BK213" s="7"/>
      <c r="BL213" s="48"/>
      <c r="BM213" s="48"/>
      <c r="BN213" s="48"/>
    </row>
    <row r="214" spans="4:66"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  <c r="AC214" s="6"/>
      <c r="AD214" s="7"/>
      <c r="AE214" s="48"/>
      <c r="AF214" s="48"/>
      <c r="AG214" s="48"/>
      <c r="AK214" s="6"/>
      <c r="AL214" s="6"/>
      <c r="AM214" s="6"/>
      <c r="AN214" s="6"/>
      <c r="AO214" s="6"/>
      <c r="AP214" s="6"/>
      <c r="AQ214" s="6"/>
      <c r="AR214" s="6"/>
      <c r="AS214" s="6"/>
      <c r="AT214" s="6"/>
      <c r="AU214" s="6"/>
      <c r="AV214" s="6"/>
      <c r="AW214" s="6"/>
      <c r="AX214" s="6"/>
      <c r="AY214" s="6"/>
      <c r="AZ214" s="6"/>
      <c r="BA214" s="6"/>
      <c r="BB214" s="6"/>
      <c r="BC214" s="6"/>
      <c r="BD214" s="6"/>
      <c r="BE214" s="6"/>
      <c r="BF214" s="6"/>
      <c r="BG214" s="6"/>
      <c r="BH214" s="6"/>
      <c r="BI214" s="6"/>
      <c r="BJ214" s="6"/>
      <c r="BK214" s="7"/>
      <c r="BL214" s="48"/>
      <c r="BM214" s="48"/>
      <c r="BN214" s="48"/>
    </row>
    <row r="215" spans="4:66"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  <c r="AC215" s="6"/>
      <c r="AD215" s="7"/>
      <c r="AE215" s="48"/>
      <c r="AF215" s="48"/>
      <c r="AG215" s="48"/>
      <c r="AK215" s="6"/>
      <c r="AL215" s="6"/>
      <c r="AM215" s="6"/>
      <c r="AN215" s="6"/>
      <c r="AO215" s="6"/>
      <c r="AP215" s="6"/>
      <c r="AQ215" s="6"/>
      <c r="AR215" s="6"/>
      <c r="AS215" s="6"/>
      <c r="AT215" s="6"/>
      <c r="AU215" s="6"/>
      <c r="AV215" s="6"/>
      <c r="AW215" s="6"/>
      <c r="AX215" s="6"/>
      <c r="AY215" s="6"/>
      <c r="AZ215" s="6"/>
      <c r="BA215" s="6"/>
      <c r="BB215" s="6"/>
      <c r="BC215" s="6"/>
      <c r="BD215" s="6"/>
      <c r="BE215" s="6"/>
      <c r="BF215" s="6"/>
      <c r="BG215" s="6"/>
      <c r="BH215" s="6"/>
      <c r="BI215" s="6"/>
      <c r="BJ215" s="6"/>
      <c r="BK215" s="7"/>
      <c r="BL215" s="48"/>
      <c r="BM215" s="48"/>
      <c r="BN215" s="48"/>
    </row>
    <row r="216" spans="4:66"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  <c r="AC216" s="6"/>
      <c r="AD216" s="7"/>
      <c r="AE216" s="48"/>
      <c r="AF216" s="48"/>
      <c r="AG216" s="48"/>
      <c r="AK216" s="6"/>
      <c r="AL216" s="6"/>
      <c r="AM216" s="6"/>
      <c r="AN216" s="6"/>
      <c r="AO216" s="6"/>
      <c r="AP216" s="6"/>
      <c r="AQ216" s="6"/>
      <c r="AR216" s="6"/>
      <c r="AS216" s="6"/>
      <c r="AT216" s="6"/>
      <c r="AU216" s="6"/>
      <c r="AV216" s="6"/>
      <c r="AW216" s="6"/>
      <c r="AX216" s="6"/>
      <c r="AY216" s="6"/>
      <c r="AZ216" s="6"/>
      <c r="BA216" s="6"/>
      <c r="BB216" s="6"/>
      <c r="BC216" s="6"/>
      <c r="BD216" s="6"/>
      <c r="BE216" s="6"/>
      <c r="BF216" s="6"/>
      <c r="BG216" s="6"/>
      <c r="BH216" s="6"/>
      <c r="BI216" s="6"/>
      <c r="BJ216" s="6"/>
      <c r="BK216" s="7"/>
      <c r="BL216" s="48"/>
      <c r="BM216" s="48"/>
      <c r="BN216" s="48"/>
    </row>
    <row r="217" spans="4:66"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  <c r="AC217" s="6"/>
      <c r="AD217" s="7"/>
      <c r="AE217" s="48"/>
      <c r="AF217" s="48"/>
      <c r="AG217" s="48"/>
      <c r="AK217" s="6"/>
      <c r="AL217" s="6"/>
      <c r="AM217" s="6"/>
      <c r="AN217" s="6"/>
      <c r="AO217" s="6"/>
      <c r="AP217" s="6"/>
      <c r="AQ217" s="6"/>
      <c r="AR217" s="6"/>
      <c r="AS217" s="6"/>
      <c r="AT217" s="6"/>
      <c r="AU217" s="6"/>
      <c r="AV217" s="6"/>
      <c r="AW217" s="6"/>
      <c r="AX217" s="6"/>
      <c r="AY217" s="6"/>
      <c r="AZ217" s="6"/>
      <c r="BA217" s="6"/>
      <c r="BB217" s="6"/>
      <c r="BC217" s="6"/>
      <c r="BD217" s="6"/>
      <c r="BE217" s="6"/>
      <c r="BF217" s="6"/>
      <c r="BG217" s="6"/>
      <c r="BH217" s="6"/>
      <c r="BI217" s="6"/>
      <c r="BJ217" s="6"/>
      <c r="BK217" s="7"/>
      <c r="BL217" s="48"/>
      <c r="BM217" s="48"/>
      <c r="BN217" s="48"/>
    </row>
    <row r="218" spans="4:66"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  <c r="AC218" s="6"/>
      <c r="AD218" s="7"/>
      <c r="AE218" s="48"/>
      <c r="AF218" s="48"/>
      <c r="AG218" s="48"/>
      <c r="AK218" s="6"/>
      <c r="AL218" s="6"/>
      <c r="AM218" s="6"/>
      <c r="AN218" s="6"/>
      <c r="AO218" s="6"/>
      <c r="AP218" s="6"/>
      <c r="AQ218" s="6"/>
      <c r="AR218" s="6"/>
      <c r="AS218" s="6"/>
      <c r="AT218" s="6"/>
      <c r="AU218" s="6"/>
      <c r="AV218" s="6"/>
      <c r="AW218" s="6"/>
      <c r="AX218" s="6"/>
      <c r="AY218" s="6"/>
      <c r="AZ218" s="6"/>
      <c r="BA218" s="6"/>
      <c r="BB218" s="6"/>
      <c r="BC218" s="6"/>
      <c r="BD218" s="6"/>
      <c r="BE218" s="6"/>
      <c r="BF218" s="6"/>
      <c r="BG218" s="6"/>
      <c r="BH218" s="6"/>
      <c r="BI218" s="6"/>
      <c r="BJ218" s="6"/>
      <c r="BK218" s="7"/>
      <c r="BL218" s="48"/>
      <c r="BM218" s="48"/>
      <c r="BN218" s="48"/>
    </row>
    <row r="219" spans="4:66"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  <c r="AC219" s="6"/>
      <c r="AD219" s="7"/>
      <c r="AE219" s="48"/>
      <c r="AF219" s="48"/>
      <c r="AG219" s="48"/>
      <c r="AK219" s="6"/>
      <c r="AL219" s="6"/>
      <c r="AM219" s="6"/>
      <c r="AN219" s="6"/>
      <c r="AO219" s="6"/>
      <c r="AP219" s="6"/>
      <c r="AQ219" s="6"/>
      <c r="AR219" s="6"/>
      <c r="AS219" s="6"/>
      <c r="AT219" s="6"/>
      <c r="AU219" s="6"/>
      <c r="AV219" s="6"/>
      <c r="AW219" s="6"/>
      <c r="AX219" s="6"/>
      <c r="AY219" s="6"/>
      <c r="AZ219" s="6"/>
      <c r="BA219" s="6"/>
      <c r="BB219" s="6"/>
      <c r="BC219" s="6"/>
      <c r="BD219" s="6"/>
      <c r="BE219" s="6"/>
      <c r="BF219" s="6"/>
      <c r="BG219" s="6"/>
      <c r="BH219" s="6"/>
      <c r="BI219" s="6"/>
      <c r="BJ219" s="6"/>
      <c r="BK219" s="7"/>
      <c r="BL219" s="48"/>
      <c r="BM219" s="48"/>
      <c r="BN219" s="48"/>
    </row>
    <row r="220" spans="4:66"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  <c r="AC220" s="6"/>
      <c r="AD220" s="7"/>
      <c r="AE220" s="48"/>
      <c r="AF220" s="48"/>
      <c r="AG220" s="48"/>
      <c r="AK220" s="6"/>
      <c r="AL220" s="6"/>
      <c r="AM220" s="6"/>
      <c r="AN220" s="6"/>
      <c r="AO220" s="6"/>
      <c r="AP220" s="6"/>
      <c r="AQ220" s="6"/>
      <c r="AR220" s="6"/>
      <c r="AS220" s="6"/>
      <c r="AT220" s="6"/>
      <c r="AU220" s="6"/>
      <c r="AV220" s="6"/>
      <c r="AW220" s="6"/>
      <c r="AX220" s="6"/>
      <c r="AY220" s="6"/>
      <c r="AZ220" s="6"/>
      <c r="BA220" s="6"/>
      <c r="BB220" s="6"/>
      <c r="BC220" s="6"/>
      <c r="BD220" s="6"/>
      <c r="BE220" s="6"/>
      <c r="BF220" s="6"/>
      <c r="BG220" s="6"/>
      <c r="BH220" s="6"/>
      <c r="BI220" s="6"/>
      <c r="BJ220" s="6"/>
      <c r="BK220" s="7"/>
      <c r="BL220" s="48"/>
      <c r="BM220" s="48"/>
      <c r="BN220" s="48"/>
    </row>
    <row r="221" spans="4:66"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  <c r="AA221" s="6"/>
      <c r="AB221" s="6"/>
      <c r="AC221" s="6"/>
      <c r="AD221" s="7"/>
      <c r="AE221" s="48"/>
      <c r="AF221" s="48"/>
      <c r="AG221" s="48"/>
      <c r="AK221" s="6"/>
      <c r="AL221" s="6"/>
      <c r="AM221" s="6"/>
      <c r="AN221" s="6"/>
      <c r="AO221" s="6"/>
      <c r="AP221" s="6"/>
      <c r="AQ221" s="6"/>
      <c r="AR221" s="6"/>
      <c r="AS221" s="6"/>
      <c r="AT221" s="6"/>
      <c r="AU221" s="6"/>
      <c r="AV221" s="6"/>
      <c r="AW221" s="6"/>
      <c r="AX221" s="6"/>
      <c r="AY221" s="6"/>
      <c r="AZ221" s="6"/>
      <c r="BA221" s="6"/>
      <c r="BB221" s="6"/>
      <c r="BC221" s="6"/>
      <c r="BD221" s="6"/>
      <c r="BE221" s="6"/>
      <c r="BF221" s="6"/>
      <c r="BG221" s="6"/>
      <c r="BH221" s="6"/>
      <c r="BI221" s="6"/>
      <c r="BJ221" s="6"/>
      <c r="BK221" s="7"/>
      <c r="BL221" s="48"/>
      <c r="BM221" s="48"/>
      <c r="BN221" s="48"/>
    </row>
    <row r="222" spans="4:66"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  <c r="AC222" s="6"/>
      <c r="AD222" s="7"/>
      <c r="AE222" s="48"/>
      <c r="AF222" s="48"/>
      <c r="AG222" s="48"/>
      <c r="AK222" s="6"/>
      <c r="AL222" s="6"/>
      <c r="AM222" s="6"/>
      <c r="AN222" s="6"/>
      <c r="AO222" s="6"/>
      <c r="AP222" s="6"/>
      <c r="AQ222" s="6"/>
      <c r="AR222" s="6"/>
      <c r="AS222" s="6"/>
      <c r="AT222" s="6"/>
      <c r="AU222" s="6"/>
      <c r="AV222" s="6"/>
      <c r="AW222" s="6"/>
      <c r="AX222" s="6"/>
      <c r="AY222" s="6"/>
      <c r="AZ222" s="6"/>
      <c r="BA222" s="6"/>
      <c r="BB222" s="6"/>
      <c r="BC222" s="6"/>
      <c r="BD222" s="6"/>
      <c r="BE222" s="6"/>
      <c r="BF222" s="6"/>
      <c r="BG222" s="6"/>
      <c r="BH222" s="6"/>
      <c r="BI222" s="6"/>
      <c r="BJ222" s="6"/>
      <c r="BK222" s="7"/>
      <c r="BL222" s="48"/>
      <c r="BM222" s="48"/>
      <c r="BN222" s="48"/>
    </row>
    <row r="223" spans="4:66"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/>
      <c r="AC223" s="6"/>
      <c r="AD223" s="7"/>
      <c r="AE223" s="48"/>
      <c r="AF223" s="48"/>
      <c r="AG223" s="48"/>
      <c r="AK223" s="6"/>
      <c r="AL223" s="6"/>
      <c r="AM223" s="6"/>
      <c r="AN223" s="6"/>
      <c r="AO223" s="6"/>
      <c r="AP223" s="6"/>
      <c r="AQ223" s="6"/>
      <c r="AR223" s="6"/>
      <c r="AS223" s="6"/>
      <c r="AT223" s="6"/>
      <c r="AU223" s="6"/>
      <c r="AV223" s="6"/>
      <c r="AW223" s="6"/>
      <c r="AX223" s="6"/>
      <c r="AY223" s="6"/>
      <c r="AZ223" s="6"/>
      <c r="BA223" s="6"/>
      <c r="BB223" s="6"/>
      <c r="BC223" s="6"/>
      <c r="BD223" s="6"/>
      <c r="BE223" s="6"/>
      <c r="BF223" s="6"/>
      <c r="BG223" s="6"/>
      <c r="BH223" s="6"/>
      <c r="BI223" s="6"/>
      <c r="BJ223" s="6"/>
      <c r="BK223" s="7"/>
      <c r="BL223" s="48"/>
      <c r="BM223" s="48"/>
      <c r="BN223" s="48"/>
    </row>
    <row r="224" spans="4:66"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  <c r="AA224" s="6"/>
      <c r="AB224" s="6"/>
      <c r="AC224" s="6"/>
      <c r="AD224" s="7"/>
      <c r="AE224" s="48"/>
      <c r="AF224" s="48"/>
      <c r="AG224" s="48"/>
      <c r="AK224" s="6"/>
      <c r="AL224" s="6"/>
      <c r="AM224" s="6"/>
      <c r="AN224" s="6"/>
      <c r="AO224" s="6"/>
      <c r="AP224" s="6"/>
      <c r="AQ224" s="6"/>
      <c r="AR224" s="6"/>
      <c r="AS224" s="6"/>
      <c r="AT224" s="6"/>
      <c r="AU224" s="6"/>
      <c r="AV224" s="6"/>
      <c r="AW224" s="6"/>
      <c r="AX224" s="6"/>
      <c r="AY224" s="6"/>
      <c r="AZ224" s="6"/>
      <c r="BA224" s="6"/>
      <c r="BB224" s="6"/>
      <c r="BC224" s="6"/>
      <c r="BD224" s="6"/>
      <c r="BE224" s="6"/>
      <c r="BF224" s="6"/>
      <c r="BG224" s="6"/>
      <c r="BH224" s="6"/>
      <c r="BI224" s="6"/>
      <c r="BJ224" s="6"/>
      <c r="BK224" s="7"/>
      <c r="BL224" s="48"/>
      <c r="BM224" s="48"/>
      <c r="BN224" s="48"/>
    </row>
    <row r="225" spans="4:66"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  <c r="AC225" s="6"/>
      <c r="AD225" s="7"/>
      <c r="AE225" s="48"/>
      <c r="AF225" s="48"/>
      <c r="AG225" s="48"/>
      <c r="AK225" s="6"/>
      <c r="AL225" s="6"/>
      <c r="AM225" s="6"/>
      <c r="AN225" s="6"/>
      <c r="AO225" s="6"/>
      <c r="AP225" s="6"/>
      <c r="AQ225" s="6"/>
      <c r="AR225" s="6"/>
      <c r="AS225" s="6"/>
      <c r="AT225" s="6"/>
      <c r="AU225" s="6"/>
      <c r="AV225" s="6"/>
      <c r="AW225" s="6"/>
      <c r="AX225" s="6"/>
      <c r="AY225" s="6"/>
      <c r="AZ225" s="6"/>
      <c r="BA225" s="6"/>
      <c r="BB225" s="6"/>
      <c r="BC225" s="6"/>
      <c r="BD225" s="6"/>
      <c r="BE225" s="6"/>
      <c r="BF225" s="6"/>
      <c r="BG225" s="6"/>
      <c r="BH225" s="6"/>
      <c r="BI225" s="6"/>
      <c r="BJ225" s="6"/>
      <c r="BK225" s="7"/>
      <c r="BL225" s="48"/>
      <c r="BM225" s="48"/>
      <c r="BN225" s="48"/>
    </row>
    <row r="226" spans="4:66"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  <c r="AC226" s="6"/>
      <c r="AD226" s="7"/>
      <c r="AE226" s="48"/>
      <c r="AF226" s="48"/>
      <c r="AG226" s="48"/>
      <c r="AK226" s="6"/>
      <c r="AL226" s="6"/>
      <c r="AM226" s="6"/>
      <c r="AN226" s="6"/>
      <c r="AO226" s="6"/>
      <c r="AP226" s="6"/>
      <c r="AQ226" s="6"/>
      <c r="AR226" s="6"/>
      <c r="AS226" s="6"/>
      <c r="AT226" s="6"/>
      <c r="AU226" s="6"/>
      <c r="AV226" s="6"/>
      <c r="AW226" s="6"/>
      <c r="AX226" s="6"/>
      <c r="AY226" s="6"/>
      <c r="AZ226" s="6"/>
      <c r="BA226" s="6"/>
      <c r="BB226" s="6"/>
      <c r="BC226" s="6"/>
      <c r="BD226" s="6"/>
      <c r="BE226" s="6"/>
      <c r="BF226" s="6"/>
      <c r="BG226" s="6"/>
      <c r="BH226" s="6"/>
      <c r="BI226" s="6"/>
      <c r="BJ226" s="6"/>
      <c r="BK226" s="7"/>
      <c r="BL226" s="48"/>
      <c r="BM226" s="48"/>
      <c r="BN226" s="48"/>
    </row>
    <row r="227" spans="4:66"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  <c r="AA227" s="6"/>
      <c r="AB227" s="6"/>
      <c r="AC227" s="6"/>
      <c r="AD227" s="7"/>
      <c r="AE227" s="48"/>
      <c r="AF227" s="48"/>
      <c r="AG227" s="48"/>
      <c r="AK227" s="6"/>
      <c r="AL227" s="6"/>
      <c r="AM227" s="6"/>
      <c r="AN227" s="6"/>
      <c r="AO227" s="6"/>
      <c r="AP227" s="6"/>
      <c r="AQ227" s="6"/>
      <c r="AR227" s="6"/>
      <c r="AS227" s="6"/>
      <c r="AT227" s="6"/>
      <c r="AU227" s="6"/>
      <c r="AV227" s="6"/>
      <c r="AW227" s="6"/>
      <c r="AX227" s="6"/>
      <c r="AY227" s="6"/>
      <c r="AZ227" s="6"/>
      <c r="BA227" s="6"/>
      <c r="BB227" s="6"/>
      <c r="BC227" s="6"/>
      <c r="BD227" s="6"/>
      <c r="BE227" s="6"/>
      <c r="BF227" s="6"/>
      <c r="BG227" s="6"/>
      <c r="BH227" s="6"/>
      <c r="BI227" s="6"/>
      <c r="BJ227" s="6"/>
      <c r="BK227" s="7"/>
      <c r="BL227" s="48"/>
      <c r="BM227" s="48"/>
      <c r="BN227" s="48"/>
    </row>
    <row r="228" spans="4:66"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  <c r="AC228" s="6"/>
      <c r="AD228" s="7"/>
      <c r="AE228" s="48"/>
      <c r="AF228" s="48"/>
      <c r="AG228" s="48"/>
      <c r="AK228" s="6"/>
      <c r="AL228" s="6"/>
      <c r="AM228" s="6"/>
      <c r="AN228" s="6"/>
      <c r="AO228" s="6"/>
      <c r="AP228" s="6"/>
      <c r="AQ228" s="6"/>
      <c r="AR228" s="6"/>
      <c r="AS228" s="6"/>
      <c r="AT228" s="6"/>
      <c r="AU228" s="6"/>
      <c r="AV228" s="6"/>
      <c r="AW228" s="6"/>
      <c r="AX228" s="6"/>
      <c r="AY228" s="6"/>
      <c r="AZ228" s="6"/>
      <c r="BA228" s="6"/>
      <c r="BB228" s="6"/>
      <c r="BC228" s="6"/>
      <c r="BD228" s="6"/>
      <c r="BE228" s="6"/>
      <c r="BF228" s="6"/>
      <c r="BG228" s="6"/>
      <c r="BH228" s="6"/>
      <c r="BI228" s="6"/>
      <c r="BJ228" s="6"/>
      <c r="BK228" s="7"/>
      <c r="BL228" s="48"/>
      <c r="BM228" s="48"/>
      <c r="BN228" s="48"/>
    </row>
    <row r="229" spans="4:66"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  <c r="AA229" s="6"/>
      <c r="AB229" s="6"/>
      <c r="AC229" s="6"/>
      <c r="AD229" s="7"/>
      <c r="AE229" s="48"/>
      <c r="AF229" s="48"/>
      <c r="AG229" s="48"/>
      <c r="AK229" s="6"/>
      <c r="AL229" s="6"/>
      <c r="AM229" s="6"/>
      <c r="AN229" s="6"/>
      <c r="AO229" s="6"/>
      <c r="AP229" s="6"/>
      <c r="AQ229" s="6"/>
      <c r="AR229" s="6"/>
      <c r="AS229" s="6"/>
      <c r="AT229" s="6"/>
      <c r="AU229" s="6"/>
      <c r="AV229" s="6"/>
      <c r="AW229" s="6"/>
      <c r="AX229" s="6"/>
      <c r="AY229" s="6"/>
      <c r="AZ229" s="6"/>
      <c r="BA229" s="6"/>
      <c r="BB229" s="6"/>
      <c r="BC229" s="6"/>
      <c r="BD229" s="6"/>
      <c r="BE229" s="6"/>
      <c r="BF229" s="6"/>
      <c r="BG229" s="6"/>
      <c r="BH229" s="6"/>
      <c r="BI229" s="6"/>
      <c r="BJ229" s="6"/>
      <c r="BK229" s="7"/>
      <c r="BL229" s="48"/>
      <c r="BM229" s="48"/>
      <c r="BN229" s="48"/>
    </row>
    <row r="230" spans="4:66"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  <c r="AA230" s="6"/>
      <c r="AB230" s="6"/>
      <c r="AC230" s="6"/>
      <c r="AD230" s="7"/>
      <c r="AE230" s="48"/>
      <c r="AF230" s="48"/>
      <c r="AG230" s="48"/>
      <c r="AK230" s="6"/>
      <c r="AL230" s="6"/>
      <c r="AM230" s="6"/>
      <c r="AN230" s="6"/>
      <c r="AO230" s="6"/>
      <c r="AP230" s="6"/>
      <c r="AQ230" s="6"/>
      <c r="AR230" s="6"/>
      <c r="AS230" s="6"/>
      <c r="AT230" s="6"/>
      <c r="AU230" s="6"/>
      <c r="AV230" s="6"/>
      <c r="AW230" s="6"/>
      <c r="AX230" s="6"/>
      <c r="AY230" s="6"/>
      <c r="AZ230" s="6"/>
      <c r="BA230" s="6"/>
      <c r="BB230" s="6"/>
      <c r="BC230" s="6"/>
      <c r="BD230" s="6"/>
      <c r="BE230" s="6"/>
      <c r="BF230" s="6"/>
      <c r="BG230" s="6"/>
      <c r="BH230" s="6"/>
      <c r="BI230" s="6"/>
      <c r="BJ230" s="6"/>
      <c r="BK230" s="7"/>
      <c r="BL230" s="48"/>
      <c r="BM230" s="48"/>
      <c r="BN230" s="48"/>
    </row>
    <row r="231" spans="4:66"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  <c r="AA231" s="6"/>
      <c r="AB231" s="6"/>
      <c r="AC231" s="6"/>
      <c r="AD231" s="7"/>
      <c r="AE231" s="48"/>
      <c r="AF231" s="48"/>
      <c r="AG231" s="48"/>
      <c r="AK231" s="6"/>
      <c r="AL231" s="6"/>
      <c r="AM231" s="6"/>
      <c r="AN231" s="6"/>
      <c r="AO231" s="6"/>
      <c r="AP231" s="6"/>
      <c r="AQ231" s="6"/>
      <c r="AR231" s="6"/>
      <c r="AS231" s="6"/>
      <c r="AT231" s="6"/>
      <c r="AU231" s="6"/>
      <c r="AV231" s="6"/>
      <c r="AW231" s="6"/>
      <c r="AX231" s="6"/>
      <c r="AY231" s="6"/>
      <c r="AZ231" s="6"/>
      <c r="BA231" s="6"/>
      <c r="BB231" s="6"/>
      <c r="BC231" s="6"/>
      <c r="BD231" s="6"/>
      <c r="BE231" s="6"/>
      <c r="BF231" s="6"/>
      <c r="BG231" s="6"/>
      <c r="BH231" s="6"/>
      <c r="BI231" s="6"/>
      <c r="BJ231" s="6"/>
      <c r="BK231" s="7"/>
      <c r="BL231" s="48"/>
      <c r="BM231" s="48"/>
      <c r="BN231" s="48"/>
    </row>
    <row r="232" spans="4:66"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  <c r="AA232" s="6"/>
      <c r="AB232" s="6"/>
      <c r="AC232" s="6"/>
      <c r="AD232" s="7"/>
      <c r="AE232" s="48"/>
      <c r="AF232" s="48"/>
      <c r="AG232" s="48"/>
      <c r="AK232" s="6"/>
      <c r="AL232" s="6"/>
      <c r="AM232" s="6"/>
      <c r="AN232" s="6"/>
      <c r="AO232" s="6"/>
      <c r="AP232" s="6"/>
      <c r="AQ232" s="6"/>
      <c r="AR232" s="6"/>
      <c r="AS232" s="6"/>
      <c r="AT232" s="6"/>
      <c r="AU232" s="6"/>
      <c r="AV232" s="6"/>
      <c r="AW232" s="6"/>
      <c r="AX232" s="6"/>
      <c r="AY232" s="6"/>
      <c r="AZ232" s="6"/>
      <c r="BA232" s="6"/>
      <c r="BB232" s="6"/>
      <c r="BC232" s="6"/>
      <c r="BD232" s="6"/>
      <c r="BE232" s="6"/>
      <c r="BF232" s="6"/>
      <c r="BG232" s="6"/>
      <c r="BH232" s="6"/>
      <c r="BI232" s="6"/>
      <c r="BJ232" s="6"/>
      <c r="BK232" s="7"/>
      <c r="BL232" s="48"/>
      <c r="BM232" s="48"/>
      <c r="BN232" s="48"/>
    </row>
    <row r="233" spans="4:66"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  <c r="AA233" s="6"/>
      <c r="AB233" s="6"/>
      <c r="AC233" s="6"/>
      <c r="AD233" s="7"/>
      <c r="AE233" s="48"/>
      <c r="AF233" s="48"/>
      <c r="AG233" s="48"/>
      <c r="AK233" s="6"/>
      <c r="AL233" s="6"/>
      <c r="AM233" s="6"/>
      <c r="AN233" s="6"/>
      <c r="AO233" s="6"/>
      <c r="AP233" s="6"/>
      <c r="AQ233" s="6"/>
      <c r="AR233" s="6"/>
      <c r="AS233" s="6"/>
      <c r="AT233" s="6"/>
      <c r="AU233" s="6"/>
      <c r="AV233" s="6"/>
      <c r="AW233" s="6"/>
      <c r="AX233" s="6"/>
      <c r="AY233" s="6"/>
      <c r="AZ233" s="6"/>
      <c r="BA233" s="6"/>
      <c r="BB233" s="6"/>
      <c r="BC233" s="6"/>
      <c r="BD233" s="6"/>
      <c r="BE233" s="6"/>
      <c r="BF233" s="6"/>
      <c r="BG233" s="6"/>
      <c r="BH233" s="6"/>
      <c r="BI233" s="6"/>
      <c r="BJ233" s="6"/>
      <c r="BK233" s="7"/>
      <c r="BL233" s="48"/>
      <c r="BM233" s="48"/>
      <c r="BN233" s="48"/>
    </row>
    <row r="234" spans="4:66"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  <c r="AA234" s="6"/>
      <c r="AB234" s="6"/>
      <c r="AC234" s="6"/>
      <c r="AD234" s="7"/>
      <c r="AE234" s="48"/>
      <c r="AF234" s="48"/>
      <c r="AG234" s="48"/>
      <c r="AK234" s="6"/>
      <c r="AL234" s="6"/>
      <c r="AM234" s="6"/>
      <c r="AN234" s="6"/>
      <c r="AO234" s="6"/>
      <c r="AP234" s="6"/>
      <c r="AQ234" s="6"/>
      <c r="AR234" s="6"/>
      <c r="AS234" s="6"/>
      <c r="AT234" s="6"/>
      <c r="AU234" s="6"/>
      <c r="AV234" s="6"/>
      <c r="AW234" s="6"/>
      <c r="AX234" s="6"/>
      <c r="AY234" s="6"/>
      <c r="AZ234" s="6"/>
      <c r="BA234" s="6"/>
      <c r="BB234" s="6"/>
      <c r="BC234" s="6"/>
      <c r="BD234" s="6"/>
      <c r="BE234" s="6"/>
      <c r="BF234" s="6"/>
      <c r="BG234" s="6"/>
      <c r="BH234" s="6"/>
      <c r="BI234" s="6"/>
      <c r="BJ234" s="6"/>
      <c r="BK234" s="7"/>
      <c r="BL234" s="48"/>
      <c r="BM234" s="48"/>
      <c r="BN234" s="48"/>
    </row>
    <row r="235" spans="4:66"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  <c r="AA235" s="6"/>
      <c r="AB235" s="6"/>
      <c r="AC235" s="6"/>
      <c r="AD235" s="7"/>
      <c r="AE235" s="48"/>
      <c r="AF235" s="48"/>
      <c r="AG235" s="48"/>
      <c r="AK235" s="6"/>
      <c r="AL235" s="6"/>
      <c r="AM235" s="6"/>
      <c r="AN235" s="6"/>
      <c r="AO235" s="6"/>
      <c r="AP235" s="6"/>
      <c r="AQ235" s="6"/>
      <c r="AR235" s="6"/>
      <c r="AS235" s="6"/>
      <c r="AT235" s="6"/>
      <c r="AU235" s="6"/>
      <c r="AV235" s="6"/>
      <c r="AW235" s="6"/>
      <c r="AX235" s="6"/>
      <c r="AY235" s="6"/>
      <c r="AZ235" s="6"/>
      <c r="BA235" s="6"/>
      <c r="BB235" s="6"/>
      <c r="BC235" s="6"/>
      <c r="BD235" s="6"/>
      <c r="BE235" s="6"/>
      <c r="BF235" s="6"/>
      <c r="BG235" s="6"/>
      <c r="BH235" s="6"/>
      <c r="BI235" s="6"/>
      <c r="BJ235" s="6"/>
      <c r="BK235" s="7"/>
      <c r="BL235" s="48"/>
      <c r="BM235" s="48"/>
      <c r="BN235" s="48"/>
    </row>
    <row r="236" spans="4:66"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  <c r="AA236" s="6"/>
      <c r="AB236" s="6"/>
      <c r="AC236" s="6"/>
      <c r="AD236" s="7"/>
      <c r="AE236" s="48"/>
      <c r="AF236" s="48"/>
      <c r="AG236" s="48"/>
      <c r="AK236" s="6"/>
      <c r="AL236" s="6"/>
      <c r="AM236" s="6"/>
      <c r="AN236" s="6"/>
      <c r="AO236" s="6"/>
      <c r="AP236" s="6"/>
      <c r="AQ236" s="6"/>
      <c r="AR236" s="6"/>
      <c r="AS236" s="6"/>
      <c r="AT236" s="6"/>
      <c r="AU236" s="6"/>
      <c r="AV236" s="6"/>
      <c r="AW236" s="6"/>
      <c r="AX236" s="6"/>
      <c r="AY236" s="6"/>
      <c r="AZ236" s="6"/>
      <c r="BA236" s="6"/>
      <c r="BB236" s="6"/>
      <c r="BC236" s="6"/>
      <c r="BD236" s="6"/>
      <c r="BE236" s="6"/>
      <c r="BF236" s="6"/>
      <c r="BG236" s="6"/>
      <c r="BH236" s="6"/>
      <c r="BI236" s="6"/>
      <c r="BJ236" s="6"/>
      <c r="BK236" s="7"/>
      <c r="BL236" s="48"/>
      <c r="BM236" s="48"/>
      <c r="BN236" s="48"/>
    </row>
    <row r="237" spans="4:66"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  <c r="AA237" s="6"/>
      <c r="AB237" s="6"/>
      <c r="AC237" s="6"/>
      <c r="AD237" s="7"/>
      <c r="AE237" s="48"/>
      <c r="AF237" s="48"/>
      <c r="AG237" s="48"/>
      <c r="AK237" s="6"/>
      <c r="AL237" s="6"/>
      <c r="AM237" s="6"/>
      <c r="AN237" s="6"/>
      <c r="AO237" s="6"/>
      <c r="AP237" s="6"/>
      <c r="AQ237" s="6"/>
      <c r="AR237" s="6"/>
      <c r="AS237" s="6"/>
      <c r="AT237" s="6"/>
      <c r="AU237" s="6"/>
      <c r="AV237" s="6"/>
      <c r="AW237" s="6"/>
      <c r="AX237" s="6"/>
      <c r="AY237" s="6"/>
      <c r="AZ237" s="6"/>
      <c r="BA237" s="6"/>
      <c r="BB237" s="6"/>
      <c r="BC237" s="6"/>
      <c r="BD237" s="6"/>
      <c r="BE237" s="6"/>
      <c r="BF237" s="6"/>
      <c r="BG237" s="6"/>
      <c r="BH237" s="6"/>
      <c r="BI237" s="6"/>
      <c r="BJ237" s="6"/>
      <c r="BK237" s="7"/>
      <c r="BL237" s="48"/>
      <c r="BM237" s="48"/>
      <c r="BN237" s="48"/>
    </row>
    <row r="238" spans="4:66"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  <c r="AA238" s="6"/>
      <c r="AB238" s="6"/>
      <c r="AC238" s="6"/>
      <c r="AD238" s="7"/>
      <c r="AE238" s="48"/>
      <c r="AF238" s="48"/>
      <c r="AG238" s="48"/>
      <c r="AK238" s="6"/>
      <c r="AL238" s="6"/>
      <c r="AM238" s="6"/>
      <c r="AN238" s="6"/>
      <c r="AO238" s="6"/>
      <c r="AP238" s="6"/>
      <c r="AQ238" s="6"/>
      <c r="AR238" s="6"/>
      <c r="AS238" s="6"/>
      <c r="AT238" s="6"/>
      <c r="AU238" s="6"/>
      <c r="AV238" s="6"/>
      <c r="AW238" s="6"/>
      <c r="AX238" s="6"/>
      <c r="AY238" s="6"/>
      <c r="AZ238" s="6"/>
      <c r="BA238" s="6"/>
      <c r="BB238" s="6"/>
      <c r="BC238" s="6"/>
      <c r="BD238" s="6"/>
      <c r="BE238" s="6"/>
      <c r="BF238" s="6"/>
      <c r="BG238" s="6"/>
      <c r="BH238" s="6"/>
      <c r="BI238" s="6"/>
      <c r="BJ238" s="6"/>
      <c r="BK238" s="7"/>
      <c r="BL238" s="48"/>
      <c r="BM238" s="48"/>
      <c r="BN238" s="48"/>
    </row>
    <row r="239" spans="4:66"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  <c r="AA239" s="6"/>
      <c r="AB239" s="6"/>
      <c r="AC239" s="6"/>
      <c r="AD239" s="7"/>
      <c r="AE239" s="48"/>
      <c r="AF239" s="48"/>
      <c r="AG239" s="48"/>
      <c r="AK239" s="6"/>
      <c r="AL239" s="6"/>
      <c r="AM239" s="6"/>
      <c r="AN239" s="6"/>
      <c r="AO239" s="6"/>
      <c r="AP239" s="6"/>
      <c r="AQ239" s="6"/>
      <c r="AR239" s="6"/>
      <c r="AS239" s="6"/>
      <c r="AT239" s="6"/>
      <c r="AU239" s="6"/>
      <c r="AV239" s="6"/>
      <c r="AW239" s="6"/>
      <c r="AX239" s="6"/>
      <c r="AY239" s="6"/>
      <c r="AZ239" s="6"/>
      <c r="BA239" s="6"/>
      <c r="BB239" s="6"/>
      <c r="BC239" s="6"/>
      <c r="BD239" s="6"/>
      <c r="BE239" s="6"/>
      <c r="BF239" s="6"/>
      <c r="BG239" s="6"/>
      <c r="BH239" s="6"/>
      <c r="BI239" s="6"/>
      <c r="BJ239" s="6"/>
      <c r="BK239" s="7"/>
      <c r="BL239" s="48"/>
      <c r="BM239" s="48"/>
      <c r="BN239" s="48"/>
    </row>
    <row r="240" spans="4:66"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  <c r="AA240" s="6"/>
      <c r="AB240" s="6"/>
      <c r="AC240" s="6"/>
      <c r="AD240" s="7"/>
      <c r="AE240" s="48"/>
      <c r="AF240" s="48"/>
      <c r="AG240" s="48"/>
      <c r="AK240" s="6"/>
      <c r="AL240" s="6"/>
      <c r="AM240" s="6"/>
      <c r="AN240" s="6"/>
      <c r="AO240" s="6"/>
      <c r="AP240" s="6"/>
      <c r="AQ240" s="6"/>
      <c r="AR240" s="6"/>
      <c r="AS240" s="6"/>
      <c r="AT240" s="6"/>
      <c r="AU240" s="6"/>
      <c r="AV240" s="6"/>
      <c r="AW240" s="6"/>
      <c r="AX240" s="6"/>
      <c r="AY240" s="6"/>
      <c r="AZ240" s="6"/>
      <c r="BA240" s="6"/>
      <c r="BB240" s="6"/>
      <c r="BC240" s="6"/>
      <c r="BD240" s="6"/>
      <c r="BE240" s="6"/>
      <c r="BF240" s="6"/>
      <c r="BG240" s="6"/>
      <c r="BH240" s="6"/>
      <c r="BI240" s="6"/>
      <c r="BJ240" s="6"/>
      <c r="BK240" s="7"/>
      <c r="BL240" s="48"/>
      <c r="BM240" s="48"/>
      <c r="BN240" s="48"/>
    </row>
    <row r="241" spans="4:66"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  <c r="AA241" s="6"/>
      <c r="AB241" s="6"/>
      <c r="AC241" s="6"/>
      <c r="AD241" s="7"/>
      <c r="AE241" s="48"/>
      <c r="AF241" s="48"/>
      <c r="AG241" s="48"/>
      <c r="AK241" s="6"/>
      <c r="AL241" s="6"/>
      <c r="AM241" s="6"/>
      <c r="AN241" s="6"/>
      <c r="AO241" s="6"/>
      <c r="AP241" s="6"/>
      <c r="AQ241" s="6"/>
      <c r="AR241" s="6"/>
      <c r="AS241" s="6"/>
      <c r="AT241" s="6"/>
      <c r="AU241" s="6"/>
      <c r="AV241" s="6"/>
      <c r="AW241" s="6"/>
      <c r="AX241" s="6"/>
      <c r="AY241" s="6"/>
      <c r="AZ241" s="6"/>
      <c r="BA241" s="6"/>
      <c r="BB241" s="6"/>
      <c r="BC241" s="6"/>
      <c r="BD241" s="6"/>
      <c r="BE241" s="6"/>
      <c r="BF241" s="6"/>
      <c r="BG241" s="6"/>
      <c r="BH241" s="6"/>
      <c r="BI241" s="6"/>
      <c r="BJ241" s="6"/>
      <c r="BK241" s="7"/>
      <c r="BL241" s="48"/>
      <c r="BM241" s="48"/>
      <c r="BN241" s="48"/>
    </row>
    <row r="242" spans="4:66"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  <c r="AA242" s="6"/>
      <c r="AB242" s="6"/>
      <c r="AC242" s="6"/>
      <c r="AD242" s="7"/>
      <c r="AE242" s="48"/>
      <c r="AF242" s="48"/>
      <c r="AG242" s="48"/>
      <c r="AK242" s="6"/>
      <c r="AL242" s="6"/>
      <c r="AM242" s="6"/>
      <c r="AN242" s="6"/>
      <c r="AO242" s="6"/>
      <c r="AP242" s="6"/>
      <c r="AQ242" s="6"/>
      <c r="AR242" s="6"/>
      <c r="AS242" s="6"/>
      <c r="AT242" s="6"/>
      <c r="AU242" s="6"/>
      <c r="AV242" s="6"/>
      <c r="AW242" s="6"/>
      <c r="AX242" s="6"/>
      <c r="AY242" s="6"/>
      <c r="AZ242" s="6"/>
      <c r="BA242" s="6"/>
      <c r="BB242" s="6"/>
      <c r="BC242" s="6"/>
      <c r="BD242" s="6"/>
      <c r="BE242" s="6"/>
      <c r="BF242" s="6"/>
      <c r="BG242" s="6"/>
      <c r="BH242" s="6"/>
      <c r="BI242" s="6"/>
      <c r="BJ242" s="6"/>
      <c r="BK242" s="7"/>
      <c r="BL242" s="48"/>
      <c r="BM242" s="48"/>
      <c r="BN242" s="48"/>
    </row>
    <row r="243" spans="4:66"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  <c r="AA243" s="6"/>
      <c r="AB243" s="6"/>
      <c r="AC243" s="6"/>
      <c r="AD243" s="7"/>
      <c r="AE243" s="48"/>
      <c r="AF243" s="48"/>
      <c r="AG243" s="48"/>
      <c r="AK243" s="6"/>
      <c r="AL243" s="6"/>
      <c r="AM243" s="6"/>
      <c r="AN243" s="6"/>
      <c r="AO243" s="6"/>
      <c r="AP243" s="6"/>
      <c r="AQ243" s="6"/>
      <c r="AR243" s="6"/>
      <c r="AS243" s="6"/>
      <c r="AT243" s="6"/>
      <c r="AU243" s="6"/>
      <c r="AV243" s="6"/>
      <c r="AW243" s="6"/>
      <c r="AX243" s="6"/>
      <c r="AY243" s="6"/>
      <c r="AZ243" s="6"/>
      <c r="BA243" s="6"/>
      <c r="BB243" s="6"/>
      <c r="BC243" s="6"/>
      <c r="BD243" s="6"/>
      <c r="BE243" s="6"/>
      <c r="BF243" s="6"/>
      <c r="BG243" s="6"/>
      <c r="BH243" s="6"/>
      <c r="BI243" s="6"/>
      <c r="BJ243" s="6"/>
      <c r="BK243" s="7"/>
      <c r="BL243" s="48"/>
      <c r="BM243" s="48"/>
      <c r="BN243" s="48"/>
    </row>
    <row r="244" spans="4:66"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  <c r="AA244" s="6"/>
      <c r="AB244" s="6"/>
      <c r="AC244" s="6"/>
      <c r="AD244" s="7"/>
      <c r="AE244" s="48"/>
      <c r="AF244" s="48"/>
      <c r="AG244" s="48"/>
      <c r="AK244" s="6"/>
      <c r="AL244" s="6"/>
      <c r="AM244" s="6"/>
      <c r="AN244" s="6"/>
      <c r="AO244" s="6"/>
      <c r="AP244" s="6"/>
      <c r="AQ244" s="6"/>
      <c r="AR244" s="6"/>
      <c r="AS244" s="6"/>
      <c r="AT244" s="6"/>
      <c r="AU244" s="6"/>
      <c r="AV244" s="6"/>
      <c r="AW244" s="6"/>
      <c r="AX244" s="6"/>
      <c r="AY244" s="6"/>
      <c r="AZ244" s="6"/>
      <c r="BA244" s="6"/>
      <c r="BB244" s="6"/>
      <c r="BC244" s="6"/>
      <c r="BD244" s="6"/>
      <c r="BE244" s="6"/>
      <c r="BF244" s="6"/>
      <c r="BG244" s="6"/>
      <c r="BH244" s="6"/>
      <c r="BI244" s="6"/>
      <c r="BJ244" s="6"/>
      <c r="BK244" s="7"/>
      <c r="BL244" s="48"/>
      <c r="BM244" s="48"/>
      <c r="BN244" s="48"/>
    </row>
    <row r="245" spans="4:66"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  <c r="AA245" s="6"/>
      <c r="AB245" s="6"/>
      <c r="AC245" s="6"/>
      <c r="AD245" s="7"/>
      <c r="AE245" s="48"/>
      <c r="AF245" s="48"/>
      <c r="AG245" s="48"/>
      <c r="AK245" s="6"/>
      <c r="AL245" s="6"/>
      <c r="AM245" s="6"/>
      <c r="AN245" s="6"/>
      <c r="AO245" s="6"/>
      <c r="AP245" s="6"/>
      <c r="AQ245" s="6"/>
      <c r="AR245" s="6"/>
      <c r="AS245" s="6"/>
      <c r="AT245" s="6"/>
      <c r="AU245" s="6"/>
      <c r="AV245" s="6"/>
      <c r="AW245" s="6"/>
      <c r="AX245" s="6"/>
      <c r="AY245" s="6"/>
      <c r="AZ245" s="6"/>
      <c r="BA245" s="6"/>
      <c r="BB245" s="6"/>
      <c r="BC245" s="6"/>
      <c r="BD245" s="6"/>
      <c r="BE245" s="6"/>
      <c r="BF245" s="6"/>
      <c r="BG245" s="6"/>
      <c r="BH245" s="6"/>
      <c r="BI245" s="6"/>
      <c r="BJ245" s="6"/>
      <c r="BK245" s="7"/>
      <c r="BL245" s="48"/>
      <c r="BM245" s="48"/>
      <c r="BN245" s="48"/>
    </row>
    <row r="246" spans="4:66"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  <c r="AA246" s="6"/>
      <c r="AB246" s="6"/>
      <c r="AC246" s="6"/>
      <c r="AD246" s="7"/>
      <c r="AE246" s="48"/>
      <c r="AF246" s="48"/>
      <c r="AG246" s="48"/>
      <c r="AK246" s="6"/>
      <c r="AL246" s="6"/>
      <c r="AM246" s="6"/>
      <c r="AN246" s="6"/>
      <c r="AO246" s="6"/>
      <c r="AP246" s="6"/>
      <c r="AQ246" s="6"/>
      <c r="AR246" s="6"/>
      <c r="AS246" s="6"/>
      <c r="AT246" s="6"/>
      <c r="AU246" s="6"/>
      <c r="AV246" s="6"/>
      <c r="AW246" s="6"/>
      <c r="AX246" s="6"/>
      <c r="AY246" s="6"/>
      <c r="AZ246" s="6"/>
      <c r="BA246" s="6"/>
      <c r="BB246" s="6"/>
      <c r="BC246" s="6"/>
      <c r="BD246" s="6"/>
      <c r="BE246" s="6"/>
      <c r="BF246" s="6"/>
      <c r="BG246" s="6"/>
      <c r="BH246" s="6"/>
      <c r="BI246" s="6"/>
      <c r="BJ246" s="6"/>
      <c r="BK246" s="7"/>
      <c r="BL246" s="48"/>
      <c r="BM246" s="48"/>
      <c r="BN246" s="48"/>
    </row>
    <row r="247" spans="4:66"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  <c r="AA247" s="6"/>
      <c r="AB247" s="6"/>
      <c r="AC247" s="6"/>
      <c r="AD247" s="7"/>
      <c r="AE247" s="48"/>
      <c r="AF247" s="48"/>
      <c r="AG247" s="48"/>
      <c r="AK247" s="6"/>
      <c r="AL247" s="6"/>
      <c r="AM247" s="6"/>
      <c r="AN247" s="6"/>
      <c r="AO247" s="6"/>
      <c r="AP247" s="6"/>
      <c r="AQ247" s="6"/>
      <c r="AR247" s="6"/>
      <c r="AS247" s="6"/>
      <c r="AT247" s="6"/>
      <c r="AU247" s="6"/>
      <c r="AV247" s="6"/>
      <c r="AW247" s="6"/>
      <c r="AX247" s="6"/>
      <c r="AY247" s="6"/>
      <c r="AZ247" s="6"/>
      <c r="BA247" s="6"/>
      <c r="BB247" s="6"/>
      <c r="BC247" s="6"/>
      <c r="BD247" s="6"/>
      <c r="BE247" s="6"/>
      <c r="BF247" s="6"/>
      <c r="BG247" s="6"/>
      <c r="BH247" s="6"/>
      <c r="BI247" s="6"/>
      <c r="BJ247" s="6"/>
      <c r="BK247" s="7"/>
      <c r="BL247" s="48"/>
      <c r="BM247" s="48"/>
      <c r="BN247" s="48"/>
    </row>
    <row r="248" spans="4:66"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  <c r="AA248" s="6"/>
      <c r="AB248" s="6"/>
      <c r="AC248" s="6"/>
      <c r="AD248" s="7"/>
      <c r="AE248" s="48"/>
      <c r="AF248" s="48"/>
      <c r="AG248" s="48"/>
      <c r="AK248" s="6"/>
      <c r="AL248" s="6"/>
      <c r="AM248" s="6"/>
      <c r="AN248" s="6"/>
      <c r="AO248" s="6"/>
      <c r="AP248" s="6"/>
      <c r="AQ248" s="6"/>
      <c r="AR248" s="6"/>
      <c r="AS248" s="6"/>
      <c r="AT248" s="6"/>
      <c r="AU248" s="6"/>
      <c r="AV248" s="6"/>
      <c r="AW248" s="6"/>
      <c r="AX248" s="6"/>
      <c r="AY248" s="6"/>
      <c r="AZ248" s="6"/>
      <c r="BA248" s="6"/>
      <c r="BB248" s="6"/>
      <c r="BC248" s="6"/>
      <c r="BD248" s="6"/>
      <c r="BE248" s="6"/>
      <c r="BF248" s="6"/>
      <c r="BG248" s="6"/>
      <c r="BH248" s="6"/>
      <c r="BI248" s="6"/>
      <c r="BJ248" s="6"/>
      <c r="BK248" s="7"/>
      <c r="BL248" s="48"/>
      <c r="BM248" s="48"/>
      <c r="BN248" s="48"/>
    </row>
    <row r="249" spans="4:66"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  <c r="AA249" s="6"/>
      <c r="AB249" s="6"/>
      <c r="AC249" s="6"/>
      <c r="AD249" s="7"/>
      <c r="AE249" s="48"/>
      <c r="AF249" s="48"/>
      <c r="AG249" s="48"/>
      <c r="AK249" s="6"/>
      <c r="AL249" s="6"/>
      <c r="AM249" s="6"/>
      <c r="AN249" s="6"/>
      <c r="AO249" s="6"/>
      <c r="AP249" s="6"/>
      <c r="AQ249" s="6"/>
      <c r="AR249" s="6"/>
      <c r="AS249" s="6"/>
      <c r="AT249" s="6"/>
      <c r="AU249" s="6"/>
      <c r="AV249" s="6"/>
      <c r="AW249" s="6"/>
      <c r="AX249" s="6"/>
      <c r="AY249" s="6"/>
      <c r="AZ249" s="6"/>
      <c r="BA249" s="6"/>
      <c r="BB249" s="6"/>
      <c r="BC249" s="6"/>
      <c r="BD249" s="6"/>
      <c r="BE249" s="6"/>
      <c r="BF249" s="6"/>
      <c r="BG249" s="6"/>
      <c r="BH249" s="6"/>
      <c r="BI249" s="6"/>
      <c r="BJ249" s="6"/>
      <c r="BK249" s="7"/>
      <c r="BL249" s="48"/>
      <c r="BM249" s="48"/>
      <c r="BN249" s="48"/>
    </row>
    <row r="250" spans="4:66"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  <c r="AC250" s="6"/>
      <c r="AD250" s="7"/>
      <c r="AE250" s="48"/>
      <c r="AF250" s="48"/>
      <c r="AG250" s="48"/>
      <c r="AK250" s="6"/>
      <c r="AL250" s="6"/>
      <c r="AM250" s="6"/>
      <c r="AN250" s="6"/>
      <c r="AO250" s="6"/>
      <c r="AP250" s="6"/>
      <c r="AQ250" s="6"/>
      <c r="AR250" s="6"/>
      <c r="AS250" s="6"/>
      <c r="AT250" s="6"/>
      <c r="AU250" s="6"/>
      <c r="AV250" s="6"/>
      <c r="AW250" s="6"/>
      <c r="AX250" s="6"/>
      <c r="AY250" s="6"/>
      <c r="AZ250" s="6"/>
      <c r="BA250" s="6"/>
      <c r="BB250" s="6"/>
      <c r="BC250" s="6"/>
      <c r="BD250" s="6"/>
      <c r="BE250" s="6"/>
      <c r="BF250" s="6"/>
      <c r="BG250" s="6"/>
      <c r="BH250" s="6"/>
      <c r="BI250" s="6"/>
      <c r="BJ250" s="6"/>
      <c r="BK250" s="7"/>
      <c r="BL250" s="48"/>
      <c r="BM250" s="48"/>
      <c r="BN250" s="48"/>
    </row>
    <row r="251" spans="4:66"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  <c r="AA251" s="6"/>
      <c r="AB251" s="6"/>
      <c r="AC251" s="6"/>
      <c r="AD251" s="7"/>
      <c r="AE251" s="48"/>
      <c r="AF251" s="48"/>
      <c r="AG251" s="48"/>
      <c r="AK251" s="6"/>
      <c r="AL251" s="6"/>
      <c r="AM251" s="6"/>
      <c r="AN251" s="6"/>
      <c r="AO251" s="6"/>
      <c r="AP251" s="6"/>
      <c r="AQ251" s="6"/>
      <c r="AR251" s="6"/>
      <c r="AS251" s="6"/>
      <c r="AT251" s="6"/>
      <c r="AU251" s="6"/>
      <c r="AV251" s="6"/>
      <c r="AW251" s="6"/>
      <c r="AX251" s="6"/>
      <c r="AY251" s="6"/>
      <c r="AZ251" s="6"/>
      <c r="BA251" s="6"/>
      <c r="BB251" s="6"/>
      <c r="BC251" s="6"/>
      <c r="BD251" s="6"/>
      <c r="BE251" s="6"/>
      <c r="BF251" s="6"/>
      <c r="BG251" s="6"/>
      <c r="BH251" s="6"/>
      <c r="BI251" s="6"/>
      <c r="BJ251" s="6"/>
      <c r="BK251" s="7"/>
      <c r="BL251" s="48"/>
      <c r="BM251" s="48"/>
      <c r="BN251" s="48"/>
    </row>
    <row r="252" spans="4:66"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  <c r="AA252" s="6"/>
      <c r="AB252" s="6"/>
      <c r="AC252" s="6"/>
      <c r="AD252" s="7"/>
      <c r="AE252" s="48"/>
      <c r="AF252" s="48"/>
      <c r="AG252" s="48"/>
      <c r="AK252" s="6"/>
      <c r="AL252" s="6"/>
      <c r="AM252" s="6"/>
      <c r="AN252" s="6"/>
      <c r="AO252" s="6"/>
      <c r="AP252" s="6"/>
      <c r="AQ252" s="6"/>
      <c r="AR252" s="6"/>
      <c r="AS252" s="6"/>
      <c r="AT252" s="6"/>
      <c r="AU252" s="6"/>
      <c r="AV252" s="6"/>
      <c r="AW252" s="6"/>
      <c r="AX252" s="6"/>
      <c r="AY252" s="6"/>
      <c r="AZ252" s="6"/>
      <c r="BA252" s="6"/>
      <c r="BB252" s="6"/>
      <c r="BC252" s="6"/>
      <c r="BD252" s="6"/>
      <c r="BE252" s="6"/>
      <c r="BF252" s="6"/>
      <c r="BG252" s="6"/>
      <c r="BH252" s="6"/>
      <c r="BI252" s="6"/>
      <c r="BJ252" s="6"/>
      <c r="BK252" s="7"/>
      <c r="BL252" s="48"/>
      <c r="BM252" s="48"/>
      <c r="BN252" s="48"/>
    </row>
    <row r="253" spans="4:66"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  <c r="AA253" s="6"/>
      <c r="AB253" s="6"/>
      <c r="AC253" s="6"/>
      <c r="AD253" s="7"/>
      <c r="AE253" s="48"/>
      <c r="AF253" s="48"/>
      <c r="AG253" s="48"/>
      <c r="AK253" s="6"/>
      <c r="AL253" s="6"/>
      <c r="AM253" s="6"/>
      <c r="AN253" s="6"/>
      <c r="AO253" s="6"/>
      <c r="AP253" s="6"/>
      <c r="AQ253" s="6"/>
      <c r="AR253" s="6"/>
      <c r="AS253" s="6"/>
      <c r="AT253" s="6"/>
      <c r="AU253" s="6"/>
      <c r="AV253" s="6"/>
      <c r="AW253" s="6"/>
      <c r="AX253" s="6"/>
      <c r="AY253" s="6"/>
      <c r="AZ253" s="6"/>
      <c r="BA253" s="6"/>
      <c r="BB253" s="6"/>
      <c r="BC253" s="6"/>
      <c r="BD253" s="6"/>
      <c r="BE253" s="6"/>
      <c r="BF253" s="6"/>
      <c r="BG253" s="6"/>
      <c r="BH253" s="6"/>
      <c r="BI253" s="6"/>
      <c r="BJ253" s="6"/>
      <c r="BK253" s="7"/>
      <c r="BL253" s="48"/>
      <c r="BM253" s="48"/>
      <c r="BN253" s="48"/>
    </row>
    <row r="254" spans="4:66"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  <c r="AA254" s="6"/>
      <c r="AB254" s="6"/>
      <c r="AC254" s="6"/>
      <c r="AD254" s="7"/>
      <c r="AE254" s="48"/>
      <c r="AF254" s="48"/>
      <c r="AG254" s="48"/>
      <c r="AK254" s="6"/>
      <c r="AL254" s="6"/>
      <c r="AM254" s="6"/>
      <c r="AN254" s="6"/>
      <c r="AO254" s="6"/>
      <c r="AP254" s="6"/>
      <c r="AQ254" s="6"/>
      <c r="AR254" s="6"/>
      <c r="AS254" s="6"/>
      <c r="AT254" s="6"/>
      <c r="AU254" s="6"/>
      <c r="AV254" s="6"/>
      <c r="AW254" s="6"/>
      <c r="AX254" s="6"/>
      <c r="AY254" s="6"/>
      <c r="AZ254" s="6"/>
      <c r="BA254" s="6"/>
      <c r="BB254" s="6"/>
      <c r="BC254" s="6"/>
      <c r="BD254" s="6"/>
      <c r="BE254" s="6"/>
      <c r="BF254" s="6"/>
      <c r="BG254" s="6"/>
      <c r="BH254" s="6"/>
      <c r="BI254" s="6"/>
      <c r="BJ254" s="6"/>
      <c r="BK254" s="7"/>
      <c r="BL254" s="48"/>
      <c r="BM254" s="48"/>
      <c r="BN254" s="48"/>
    </row>
    <row r="255" spans="4:66"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  <c r="AA255" s="6"/>
      <c r="AB255" s="6"/>
      <c r="AC255" s="6"/>
      <c r="AD255" s="7"/>
      <c r="AE255" s="48"/>
      <c r="AF255" s="48"/>
      <c r="AG255" s="48"/>
      <c r="AK255" s="6"/>
      <c r="AL255" s="6"/>
      <c r="AM255" s="6"/>
      <c r="AN255" s="6"/>
      <c r="AO255" s="6"/>
      <c r="AP255" s="6"/>
      <c r="AQ255" s="6"/>
      <c r="AR255" s="6"/>
      <c r="AS255" s="6"/>
      <c r="AT255" s="6"/>
      <c r="AU255" s="6"/>
      <c r="AV255" s="6"/>
      <c r="AW255" s="6"/>
      <c r="AX255" s="6"/>
      <c r="AY255" s="6"/>
      <c r="AZ255" s="6"/>
      <c r="BA255" s="6"/>
      <c r="BB255" s="6"/>
      <c r="BC255" s="6"/>
      <c r="BD255" s="6"/>
      <c r="BE255" s="6"/>
      <c r="BF255" s="6"/>
      <c r="BG255" s="6"/>
      <c r="BH255" s="6"/>
      <c r="BI255" s="6"/>
      <c r="BJ255" s="6"/>
      <c r="BK255" s="7"/>
      <c r="BL255" s="48"/>
      <c r="BM255" s="48"/>
      <c r="BN255" s="48"/>
    </row>
    <row r="256" spans="4:66"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  <c r="AA256" s="6"/>
      <c r="AB256" s="6"/>
      <c r="AC256" s="6"/>
      <c r="AD256" s="7"/>
      <c r="AE256" s="48"/>
      <c r="AF256" s="48"/>
      <c r="AG256" s="48"/>
      <c r="AK256" s="6"/>
      <c r="AL256" s="6"/>
      <c r="AM256" s="6"/>
      <c r="AN256" s="6"/>
      <c r="AO256" s="6"/>
      <c r="AP256" s="6"/>
      <c r="AQ256" s="6"/>
      <c r="AR256" s="6"/>
      <c r="AS256" s="6"/>
      <c r="AT256" s="6"/>
      <c r="AU256" s="6"/>
      <c r="AV256" s="6"/>
      <c r="AW256" s="6"/>
      <c r="AX256" s="6"/>
      <c r="AY256" s="6"/>
      <c r="AZ256" s="6"/>
      <c r="BA256" s="6"/>
      <c r="BB256" s="6"/>
      <c r="BC256" s="6"/>
      <c r="BD256" s="6"/>
      <c r="BE256" s="6"/>
      <c r="BF256" s="6"/>
      <c r="BG256" s="6"/>
      <c r="BH256" s="6"/>
      <c r="BI256" s="6"/>
      <c r="BJ256" s="6"/>
      <c r="BK256" s="7"/>
      <c r="BL256" s="48"/>
      <c r="BM256" s="48"/>
      <c r="BN256" s="48"/>
    </row>
    <row r="257" spans="4:66"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  <c r="AA257" s="6"/>
      <c r="AB257" s="6"/>
      <c r="AC257" s="6"/>
      <c r="AD257" s="7"/>
      <c r="AE257" s="48"/>
      <c r="AF257" s="48"/>
      <c r="AG257" s="48"/>
      <c r="AK257" s="6"/>
      <c r="AL257" s="6"/>
      <c r="AM257" s="6"/>
      <c r="AN257" s="6"/>
      <c r="AO257" s="6"/>
      <c r="AP257" s="6"/>
      <c r="AQ257" s="6"/>
      <c r="AR257" s="6"/>
      <c r="AS257" s="6"/>
      <c r="AT257" s="6"/>
      <c r="AU257" s="6"/>
      <c r="AV257" s="6"/>
      <c r="AW257" s="6"/>
      <c r="AX257" s="6"/>
      <c r="AY257" s="6"/>
      <c r="AZ257" s="6"/>
      <c r="BA257" s="6"/>
      <c r="BB257" s="6"/>
      <c r="BC257" s="6"/>
      <c r="BD257" s="6"/>
      <c r="BE257" s="6"/>
      <c r="BF257" s="6"/>
      <c r="BG257" s="6"/>
      <c r="BH257" s="6"/>
      <c r="BI257" s="6"/>
      <c r="BJ257" s="6"/>
      <c r="BK257" s="7"/>
      <c r="BL257" s="48"/>
      <c r="BM257" s="48"/>
      <c r="BN257" s="48"/>
    </row>
    <row r="258" spans="4:66"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  <c r="AA258" s="6"/>
      <c r="AB258" s="6"/>
      <c r="AC258" s="6"/>
      <c r="AD258" s="7"/>
      <c r="AE258" s="48"/>
      <c r="AF258" s="48"/>
      <c r="AG258" s="48"/>
      <c r="AK258" s="6"/>
      <c r="AL258" s="6"/>
      <c r="AM258" s="6"/>
      <c r="AN258" s="6"/>
      <c r="AO258" s="6"/>
      <c r="AP258" s="6"/>
      <c r="AQ258" s="6"/>
      <c r="AR258" s="6"/>
      <c r="AS258" s="6"/>
      <c r="AT258" s="6"/>
      <c r="AU258" s="6"/>
      <c r="AV258" s="6"/>
      <c r="AW258" s="6"/>
      <c r="AX258" s="6"/>
      <c r="AY258" s="6"/>
      <c r="AZ258" s="6"/>
      <c r="BA258" s="6"/>
      <c r="BB258" s="6"/>
      <c r="BC258" s="6"/>
      <c r="BD258" s="6"/>
      <c r="BE258" s="6"/>
      <c r="BF258" s="6"/>
      <c r="BG258" s="6"/>
      <c r="BH258" s="6"/>
      <c r="BI258" s="6"/>
      <c r="BJ258" s="6"/>
      <c r="BK258" s="7"/>
      <c r="BL258" s="48"/>
      <c r="BM258" s="48"/>
      <c r="BN258" s="48"/>
    </row>
    <row r="259" spans="4:66"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  <c r="AA259" s="6"/>
      <c r="AB259" s="6"/>
      <c r="AC259" s="6"/>
      <c r="AD259" s="7"/>
      <c r="AE259" s="48"/>
      <c r="AF259" s="48"/>
      <c r="AG259" s="48"/>
      <c r="AK259" s="6"/>
      <c r="AL259" s="6"/>
      <c r="AM259" s="6"/>
      <c r="AN259" s="6"/>
      <c r="AO259" s="6"/>
      <c r="AP259" s="6"/>
      <c r="AQ259" s="6"/>
      <c r="AR259" s="6"/>
      <c r="AS259" s="6"/>
      <c r="AT259" s="6"/>
      <c r="AU259" s="6"/>
      <c r="AV259" s="6"/>
      <c r="AW259" s="6"/>
      <c r="AX259" s="6"/>
      <c r="AY259" s="6"/>
      <c r="AZ259" s="6"/>
      <c r="BA259" s="6"/>
      <c r="BB259" s="6"/>
      <c r="BC259" s="6"/>
      <c r="BD259" s="6"/>
      <c r="BE259" s="6"/>
      <c r="BF259" s="6"/>
      <c r="BG259" s="6"/>
      <c r="BH259" s="6"/>
      <c r="BI259" s="6"/>
      <c r="BJ259" s="6"/>
      <c r="BK259" s="7"/>
      <c r="BL259" s="48"/>
      <c r="BM259" s="48"/>
      <c r="BN259" s="48"/>
    </row>
    <row r="260" spans="4:66"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  <c r="AA260" s="6"/>
      <c r="AB260" s="6"/>
      <c r="AC260" s="6"/>
      <c r="AD260" s="7"/>
      <c r="AE260" s="48"/>
      <c r="AF260" s="48"/>
      <c r="AG260" s="48"/>
      <c r="AK260" s="6"/>
      <c r="AL260" s="6"/>
      <c r="AM260" s="6"/>
      <c r="AN260" s="6"/>
      <c r="AO260" s="6"/>
      <c r="AP260" s="6"/>
      <c r="AQ260" s="6"/>
      <c r="AR260" s="6"/>
      <c r="AS260" s="6"/>
      <c r="AT260" s="6"/>
      <c r="AU260" s="6"/>
      <c r="AV260" s="6"/>
      <c r="AW260" s="6"/>
      <c r="AX260" s="6"/>
      <c r="AY260" s="6"/>
      <c r="AZ260" s="6"/>
      <c r="BA260" s="6"/>
      <c r="BB260" s="6"/>
      <c r="BC260" s="6"/>
      <c r="BD260" s="6"/>
      <c r="BE260" s="6"/>
      <c r="BF260" s="6"/>
      <c r="BG260" s="6"/>
      <c r="BH260" s="6"/>
      <c r="BI260" s="6"/>
      <c r="BJ260" s="6"/>
      <c r="BK260" s="7"/>
      <c r="BL260" s="48"/>
      <c r="BM260" s="48"/>
      <c r="BN260" s="48"/>
    </row>
    <row r="261" spans="4:66"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  <c r="AA261" s="6"/>
      <c r="AB261" s="6"/>
      <c r="AC261" s="6"/>
      <c r="AD261" s="7"/>
      <c r="AE261" s="48"/>
      <c r="AF261" s="48"/>
      <c r="AG261" s="48"/>
      <c r="AK261" s="6"/>
      <c r="AL261" s="6"/>
      <c r="AM261" s="6"/>
      <c r="AN261" s="6"/>
      <c r="AO261" s="6"/>
      <c r="AP261" s="6"/>
      <c r="AQ261" s="6"/>
      <c r="AR261" s="6"/>
      <c r="AS261" s="6"/>
      <c r="AT261" s="6"/>
      <c r="AU261" s="6"/>
      <c r="AV261" s="6"/>
      <c r="AW261" s="6"/>
      <c r="AX261" s="6"/>
      <c r="AY261" s="6"/>
      <c r="AZ261" s="6"/>
      <c r="BA261" s="6"/>
      <c r="BB261" s="6"/>
      <c r="BC261" s="6"/>
      <c r="BD261" s="6"/>
      <c r="BE261" s="6"/>
      <c r="BF261" s="6"/>
      <c r="BG261" s="6"/>
      <c r="BH261" s="6"/>
      <c r="BI261" s="6"/>
      <c r="BJ261" s="6"/>
      <c r="BK261" s="7"/>
      <c r="BL261" s="48"/>
      <c r="BM261" s="48"/>
      <c r="BN261" s="48"/>
    </row>
    <row r="262" spans="4:66"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  <c r="AA262" s="6"/>
      <c r="AB262" s="6"/>
      <c r="AC262" s="6"/>
      <c r="AD262" s="7"/>
      <c r="AE262" s="48"/>
      <c r="AF262" s="48"/>
      <c r="AG262" s="48"/>
      <c r="AK262" s="6"/>
      <c r="AL262" s="6"/>
      <c r="AM262" s="6"/>
      <c r="AN262" s="6"/>
      <c r="AO262" s="6"/>
      <c r="AP262" s="6"/>
      <c r="AQ262" s="6"/>
      <c r="AR262" s="6"/>
      <c r="AS262" s="6"/>
      <c r="AT262" s="6"/>
      <c r="AU262" s="6"/>
      <c r="AV262" s="6"/>
      <c r="AW262" s="6"/>
      <c r="AX262" s="6"/>
      <c r="AY262" s="6"/>
      <c r="AZ262" s="6"/>
      <c r="BA262" s="6"/>
      <c r="BB262" s="6"/>
      <c r="BC262" s="6"/>
      <c r="BD262" s="6"/>
      <c r="BE262" s="6"/>
      <c r="BF262" s="6"/>
      <c r="BG262" s="6"/>
      <c r="BH262" s="6"/>
      <c r="BI262" s="6"/>
      <c r="BJ262" s="6"/>
      <c r="BK262" s="7"/>
      <c r="BL262" s="48"/>
      <c r="BM262" s="48"/>
      <c r="BN262" s="48"/>
    </row>
    <row r="263" spans="4:66"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  <c r="AA263" s="6"/>
      <c r="AB263" s="6"/>
      <c r="AC263" s="6"/>
      <c r="AD263" s="7"/>
      <c r="AE263" s="48"/>
      <c r="AF263" s="48"/>
      <c r="AG263" s="48"/>
      <c r="AK263" s="6"/>
      <c r="AL263" s="6"/>
      <c r="AM263" s="6"/>
      <c r="AN263" s="6"/>
      <c r="AO263" s="6"/>
      <c r="AP263" s="6"/>
      <c r="AQ263" s="6"/>
      <c r="AR263" s="6"/>
      <c r="AS263" s="6"/>
      <c r="AT263" s="6"/>
      <c r="AU263" s="6"/>
      <c r="AV263" s="6"/>
      <c r="AW263" s="6"/>
      <c r="AX263" s="6"/>
      <c r="AY263" s="6"/>
      <c r="AZ263" s="6"/>
      <c r="BA263" s="6"/>
      <c r="BB263" s="6"/>
      <c r="BC263" s="6"/>
      <c r="BD263" s="6"/>
      <c r="BE263" s="6"/>
      <c r="BF263" s="6"/>
      <c r="BG263" s="6"/>
      <c r="BH263" s="6"/>
      <c r="BI263" s="6"/>
      <c r="BJ263" s="6"/>
      <c r="BK263" s="7"/>
      <c r="BL263" s="48"/>
      <c r="BM263" s="48"/>
      <c r="BN263" s="48"/>
    </row>
    <row r="264" spans="4:66"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  <c r="AA264" s="6"/>
      <c r="AB264" s="6"/>
      <c r="AC264" s="6"/>
      <c r="AD264" s="7"/>
      <c r="AE264" s="48"/>
      <c r="AF264" s="48"/>
      <c r="AG264" s="48"/>
      <c r="AK264" s="6"/>
      <c r="AL264" s="6"/>
      <c r="AM264" s="6"/>
      <c r="AN264" s="6"/>
      <c r="AO264" s="6"/>
      <c r="AP264" s="6"/>
      <c r="AQ264" s="6"/>
      <c r="AR264" s="6"/>
      <c r="AS264" s="6"/>
      <c r="AT264" s="6"/>
      <c r="AU264" s="6"/>
      <c r="AV264" s="6"/>
      <c r="AW264" s="6"/>
      <c r="AX264" s="6"/>
      <c r="AY264" s="6"/>
      <c r="AZ264" s="6"/>
      <c r="BA264" s="6"/>
      <c r="BB264" s="6"/>
      <c r="BC264" s="6"/>
      <c r="BD264" s="6"/>
      <c r="BE264" s="6"/>
      <c r="BF264" s="6"/>
      <c r="BG264" s="6"/>
      <c r="BH264" s="6"/>
      <c r="BI264" s="6"/>
      <c r="BJ264" s="6"/>
      <c r="BK264" s="7"/>
      <c r="BL264" s="48"/>
      <c r="BM264" s="48"/>
      <c r="BN264" s="48"/>
    </row>
    <row r="265" spans="4:66"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  <c r="AA265" s="6"/>
      <c r="AB265" s="6"/>
      <c r="AC265" s="6"/>
      <c r="AD265" s="7"/>
      <c r="AE265" s="48"/>
      <c r="AF265" s="48"/>
      <c r="AG265" s="48"/>
      <c r="AK265" s="6"/>
      <c r="AL265" s="6"/>
      <c r="AM265" s="6"/>
      <c r="AN265" s="6"/>
      <c r="AO265" s="6"/>
      <c r="AP265" s="6"/>
      <c r="AQ265" s="6"/>
      <c r="AR265" s="6"/>
      <c r="AS265" s="6"/>
      <c r="AT265" s="6"/>
      <c r="AU265" s="6"/>
      <c r="AV265" s="6"/>
      <c r="AW265" s="6"/>
      <c r="AX265" s="6"/>
      <c r="AY265" s="6"/>
      <c r="AZ265" s="6"/>
      <c r="BA265" s="6"/>
      <c r="BB265" s="6"/>
      <c r="BC265" s="6"/>
      <c r="BD265" s="6"/>
      <c r="BE265" s="6"/>
      <c r="BF265" s="6"/>
      <c r="BG265" s="6"/>
      <c r="BH265" s="6"/>
      <c r="BI265" s="6"/>
      <c r="BJ265" s="6"/>
      <c r="BK265" s="7"/>
      <c r="BL265" s="48"/>
      <c r="BM265" s="48"/>
      <c r="BN265" s="48"/>
    </row>
    <row r="266" spans="4:66"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  <c r="AA266" s="6"/>
      <c r="AB266" s="6"/>
      <c r="AC266" s="6"/>
      <c r="AD266" s="7"/>
      <c r="AE266" s="48"/>
      <c r="AF266" s="48"/>
      <c r="AG266" s="48"/>
      <c r="AK266" s="6"/>
      <c r="AL266" s="6"/>
      <c r="AM266" s="6"/>
      <c r="AN266" s="6"/>
      <c r="AO266" s="6"/>
      <c r="AP266" s="6"/>
      <c r="AQ266" s="6"/>
      <c r="AR266" s="6"/>
      <c r="AS266" s="6"/>
      <c r="AT266" s="6"/>
      <c r="AU266" s="6"/>
      <c r="AV266" s="6"/>
      <c r="AW266" s="6"/>
      <c r="AX266" s="6"/>
      <c r="AY266" s="6"/>
      <c r="AZ266" s="6"/>
      <c r="BA266" s="6"/>
      <c r="BB266" s="6"/>
      <c r="BC266" s="6"/>
      <c r="BD266" s="6"/>
      <c r="BE266" s="6"/>
      <c r="BF266" s="6"/>
      <c r="BG266" s="6"/>
      <c r="BH266" s="6"/>
      <c r="BI266" s="6"/>
      <c r="BJ266" s="6"/>
      <c r="BK266" s="7"/>
      <c r="BL266" s="48"/>
      <c r="BM266" s="48"/>
      <c r="BN266" s="48"/>
    </row>
    <row r="267" spans="4:66"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  <c r="AA267" s="6"/>
      <c r="AB267" s="6"/>
      <c r="AC267" s="6"/>
      <c r="AD267" s="7"/>
      <c r="AE267" s="48"/>
      <c r="AF267" s="48"/>
      <c r="AG267" s="48"/>
      <c r="AK267" s="6"/>
      <c r="AL267" s="6"/>
      <c r="AM267" s="6"/>
      <c r="AN267" s="6"/>
      <c r="AO267" s="6"/>
      <c r="AP267" s="6"/>
      <c r="AQ267" s="6"/>
      <c r="AR267" s="6"/>
      <c r="AS267" s="6"/>
      <c r="AT267" s="6"/>
      <c r="AU267" s="6"/>
      <c r="AV267" s="6"/>
      <c r="AW267" s="6"/>
      <c r="AX267" s="6"/>
      <c r="AY267" s="6"/>
      <c r="AZ267" s="6"/>
      <c r="BA267" s="6"/>
      <c r="BB267" s="6"/>
      <c r="BC267" s="6"/>
      <c r="BD267" s="6"/>
      <c r="BE267" s="6"/>
      <c r="BF267" s="6"/>
      <c r="BG267" s="6"/>
      <c r="BH267" s="6"/>
      <c r="BI267" s="6"/>
      <c r="BJ267" s="6"/>
      <c r="BK267" s="7"/>
      <c r="BL267" s="48"/>
      <c r="BM267" s="48"/>
      <c r="BN267" s="48"/>
    </row>
    <row r="268" spans="4:66"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  <c r="AA268" s="6"/>
      <c r="AB268" s="6"/>
      <c r="AC268" s="6"/>
      <c r="AD268" s="7"/>
      <c r="AE268" s="48"/>
      <c r="AF268" s="48"/>
      <c r="AG268" s="48"/>
      <c r="AK268" s="6"/>
      <c r="AL268" s="6"/>
      <c r="AM268" s="6"/>
      <c r="AN268" s="6"/>
      <c r="AO268" s="6"/>
      <c r="AP268" s="6"/>
      <c r="AQ268" s="6"/>
      <c r="AR268" s="6"/>
      <c r="AS268" s="6"/>
      <c r="AT268" s="6"/>
      <c r="AU268" s="6"/>
      <c r="AV268" s="6"/>
      <c r="AW268" s="6"/>
      <c r="AX268" s="6"/>
      <c r="AY268" s="6"/>
      <c r="AZ268" s="6"/>
      <c r="BA268" s="6"/>
      <c r="BB268" s="6"/>
      <c r="BC268" s="6"/>
      <c r="BD268" s="6"/>
      <c r="BE268" s="6"/>
      <c r="BF268" s="6"/>
      <c r="BG268" s="6"/>
      <c r="BH268" s="6"/>
      <c r="BI268" s="6"/>
      <c r="BJ268" s="6"/>
      <c r="BK268" s="7"/>
      <c r="BL268" s="48"/>
      <c r="BM268" s="48"/>
      <c r="BN268" s="48"/>
    </row>
    <row r="269" spans="4:66"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  <c r="AA269" s="6"/>
      <c r="AB269" s="6"/>
      <c r="AC269" s="6"/>
      <c r="AD269" s="7"/>
      <c r="AE269" s="48"/>
      <c r="AF269" s="48"/>
      <c r="AG269" s="48"/>
      <c r="AK269" s="6"/>
      <c r="AL269" s="6"/>
      <c r="AM269" s="6"/>
      <c r="AN269" s="6"/>
      <c r="AO269" s="6"/>
      <c r="AP269" s="6"/>
      <c r="AQ269" s="6"/>
      <c r="AR269" s="6"/>
      <c r="AS269" s="6"/>
      <c r="AT269" s="6"/>
      <c r="AU269" s="6"/>
      <c r="AV269" s="6"/>
      <c r="AW269" s="6"/>
      <c r="AX269" s="6"/>
      <c r="AY269" s="6"/>
      <c r="AZ269" s="6"/>
      <c r="BA269" s="6"/>
      <c r="BB269" s="6"/>
      <c r="BC269" s="6"/>
      <c r="BD269" s="6"/>
      <c r="BE269" s="6"/>
      <c r="BF269" s="6"/>
      <c r="BG269" s="6"/>
      <c r="BH269" s="6"/>
      <c r="BI269" s="6"/>
      <c r="BJ269" s="6"/>
      <c r="BK269" s="7"/>
      <c r="BL269" s="48"/>
      <c r="BM269" s="48"/>
      <c r="BN269" s="48"/>
    </row>
    <row r="270" spans="4:66"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  <c r="AA270" s="6"/>
      <c r="AB270" s="6"/>
      <c r="AC270" s="6"/>
      <c r="AD270" s="7"/>
      <c r="AE270" s="48"/>
      <c r="AF270" s="48"/>
      <c r="AG270" s="48"/>
      <c r="AK270" s="6"/>
      <c r="AL270" s="6"/>
      <c r="AM270" s="6"/>
      <c r="AN270" s="6"/>
      <c r="AO270" s="6"/>
      <c r="AP270" s="6"/>
      <c r="AQ270" s="6"/>
      <c r="AR270" s="6"/>
      <c r="AS270" s="6"/>
      <c r="AT270" s="6"/>
      <c r="AU270" s="6"/>
      <c r="AV270" s="6"/>
      <c r="AW270" s="6"/>
      <c r="AX270" s="6"/>
      <c r="AY270" s="6"/>
      <c r="AZ270" s="6"/>
      <c r="BA270" s="6"/>
      <c r="BB270" s="6"/>
      <c r="BC270" s="6"/>
      <c r="BD270" s="6"/>
      <c r="BE270" s="6"/>
      <c r="BF270" s="6"/>
      <c r="BG270" s="6"/>
      <c r="BH270" s="6"/>
      <c r="BI270" s="6"/>
      <c r="BJ270" s="6"/>
      <c r="BK270" s="7"/>
      <c r="BL270" s="48"/>
      <c r="BM270" s="48"/>
      <c r="BN270" s="48"/>
    </row>
    <row r="271" spans="4:66"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  <c r="AA271" s="6"/>
      <c r="AB271" s="6"/>
      <c r="AC271" s="6"/>
      <c r="AD271" s="7"/>
      <c r="AE271" s="48"/>
      <c r="AF271" s="48"/>
      <c r="AG271" s="48"/>
      <c r="AK271" s="6"/>
      <c r="AL271" s="6"/>
      <c r="AM271" s="6"/>
      <c r="AN271" s="6"/>
      <c r="AO271" s="6"/>
      <c r="AP271" s="6"/>
      <c r="AQ271" s="6"/>
      <c r="AR271" s="6"/>
      <c r="AS271" s="6"/>
      <c r="AT271" s="6"/>
      <c r="AU271" s="6"/>
      <c r="AV271" s="6"/>
      <c r="AW271" s="6"/>
      <c r="AX271" s="6"/>
      <c r="AY271" s="6"/>
      <c r="AZ271" s="6"/>
      <c r="BA271" s="6"/>
      <c r="BB271" s="6"/>
      <c r="BC271" s="6"/>
      <c r="BD271" s="6"/>
      <c r="BE271" s="6"/>
      <c r="BF271" s="6"/>
      <c r="BG271" s="6"/>
      <c r="BH271" s="6"/>
      <c r="BI271" s="6"/>
      <c r="BJ271" s="6"/>
      <c r="BK271" s="7"/>
      <c r="BL271" s="48"/>
      <c r="BM271" s="48"/>
      <c r="BN271" s="48"/>
    </row>
    <row r="272" spans="4:66"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  <c r="AA272" s="6"/>
      <c r="AB272" s="6"/>
      <c r="AC272" s="6"/>
      <c r="AD272" s="7"/>
      <c r="AE272" s="48"/>
      <c r="AF272" s="48"/>
      <c r="AG272" s="48"/>
      <c r="AK272" s="6"/>
      <c r="AL272" s="6"/>
      <c r="AM272" s="6"/>
      <c r="AN272" s="6"/>
      <c r="AO272" s="6"/>
      <c r="AP272" s="6"/>
      <c r="AQ272" s="6"/>
      <c r="AR272" s="6"/>
      <c r="AS272" s="6"/>
      <c r="AT272" s="6"/>
      <c r="AU272" s="6"/>
      <c r="AV272" s="6"/>
      <c r="AW272" s="6"/>
      <c r="AX272" s="6"/>
      <c r="AY272" s="6"/>
      <c r="AZ272" s="6"/>
      <c r="BA272" s="6"/>
      <c r="BB272" s="6"/>
      <c r="BC272" s="6"/>
      <c r="BD272" s="6"/>
      <c r="BE272" s="6"/>
      <c r="BF272" s="6"/>
      <c r="BG272" s="6"/>
      <c r="BH272" s="6"/>
      <c r="BI272" s="6"/>
      <c r="BJ272" s="6"/>
      <c r="BK272" s="7"/>
      <c r="BL272" s="48"/>
      <c r="BM272" s="48"/>
      <c r="BN272" s="48"/>
    </row>
    <row r="273" spans="4:66"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  <c r="AA273" s="6"/>
      <c r="AB273" s="6"/>
      <c r="AC273" s="6"/>
      <c r="AD273" s="7"/>
      <c r="AE273" s="48"/>
      <c r="AF273" s="48"/>
      <c r="AG273" s="48"/>
      <c r="AK273" s="6"/>
      <c r="AL273" s="6"/>
      <c r="AM273" s="6"/>
      <c r="AN273" s="6"/>
      <c r="AO273" s="6"/>
      <c r="AP273" s="6"/>
      <c r="AQ273" s="6"/>
      <c r="AR273" s="6"/>
      <c r="AS273" s="6"/>
      <c r="AT273" s="6"/>
      <c r="AU273" s="6"/>
      <c r="AV273" s="6"/>
      <c r="AW273" s="6"/>
      <c r="AX273" s="6"/>
      <c r="AY273" s="6"/>
      <c r="AZ273" s="6"/>
      <c r="BA273" s="6"/>
      <c r="BB273" s="6"/>
      <c r="BC273" s="6"/>
      <c r="BD273" s="6"/>
      <c r="BE273" s="6"/>
      <c r="BF273" s="6"/>
      <c r="BG273" s="6"/>
      <c r="BH273" s="6"/>
      <c r="BI273" s="6"/>
      <c r="BJ273" s="6"/>
      <c r="BK273" s="7"/>
      <c r="BL273" s="48"/>
      <c r="BM273" s="48"/>
      <c r="BN273" s="48"/>
    </row>
    <row r="274" spans="4:66"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  <c r="AA274" s="6"/>
      <c r="AB274" s="6"/>
      <c r="AC274" s="6"/>
      <c r="AD274" s="7"/>
      <c r="AE274" s="48"/>
      <c r="AF274" s="48"/>
      <c r="AG274" s="48"/>
      <c r="AK274" s="6"/>
      <c r="AL274" s="6"/>
      <c r="AM274" s="6"/>
      <c r="AN274" s="6"/>
      <c r="AO274" s="6"/>
      <c r="AP274" s="6"/>
      <c r="AQ274" s="6"/>
      <c r="AR274" s="6"/>
      <c r="AS274" s="6"/>
      <c r="AT274" s="6"/>
      <c r="AU274" s="6"/>
      <c r="AV274" s="6"/>
      <c r="AW274" s="6"/>
      <c r="AX274" s="6"/>
      <c r="AY274" s="6"/>
      <c r="AZ274" s="6"/>
      <c r="BA274" s="6"/>
      <c r="BB274" s="6"/>
      <c r="BC274" s="6"/>
      <c r="BD274" s="6"/>
      <c r="BE274" s="6"/>
      <c r="BF274" s="6"/>
      <c r="BG274" s="6"/>
      <c r="BH274" s="6"/>
      <c r="BI274" s="6"/>
      <c r="BJ274" s="6"/>
      <c r="BK274" s="7"/>
      <c r="BL274" s="48"/>
      <c r="BM274" s="48"/>
      <c r="BN274" s="48"/>
    </row>
    <row r="275" spans="4:66"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  <c r="AA275" s="6"/>
      <c r="AB275" s="6"/>
      <c r="AC275" s="6"/>
      <c r="AD275" s="7"/>
      <c r="AE275" s="48"/>
      <c r="AF275" s="48"/>
      <c r="AG275" s="48"/>
      <c r="AK275" s="6"/>
      <c r="AL275" s="6"/>
      <c r="AM275" s="6"/>
      <c r="AN275" s="6"/>
      <c r="AO275" s="6"/>
      <c r="AP275" s="6"/>
      <c r="AQ275" s="6"/>
      <c r="AR275" s="6"/>
      <c r="AS275" s="6"/>
      <c r="AT275" s="6"/>
      <c r="AU275" s="6"/>
      <c r="AV275" s="6"/>
      <c r="AW275" s="6"/>
      <c r="AX275" s="6"/>
      <c r="AY275" s="6"/>
      <c r="AZ275" s="6"/>
      <c r="BA275" s="6"/>
      <c r="BB275" s="6"/>
      <c r="BC275" s="6"/>
      <c r="BD275" s="6"/>
      <c r="BE275" s="6"/>
      <c r="BF275" s="6"/>
      <c r="BG275" s="6"/>
      <c r="BH275" s="6"/>
      <c r="BI275" s="6"/>
      <c r="BJ275" s="6"/>
      <c r="BK275" s="7"/>
      <c r="BL275" s="48"/>
      <c r="BM275" s="48"/>
      <c r="BN275" s="48"/>
    </row>
    <row r="276" spans="4:66"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  <c r="AA276" s="6"/>
      <c r="AB276" s="6"/>
      <c r="AC276" s="6"/>
      <c r="AD276" s="7"/>
      <c r="AE276" s="48"/>
      <c r="AF276" s="48"/>
      <c r="AG276" s="48"/>
      <c r="AK276" s="6"/>
      <c r="AL276" s="6"/>
      <c r="AM276" s="6"/>
      <c r="AN276" s="6"/>
      <c r="AO276" s="6"/>
      <c r="AP276" s="6"/>
      <c r="AQ276" s="6"/>
      <c r="AR276" s="6"/>
      <c r="AS276" s="6"/>
      <c r="AT276" s="6"/>
      <c r="AU276" s="6"/>
      <c r="AV276" s="6"/>
      <c r="AW276" s="6"/>
      <c r="AX276" s="6"/>
      <c r="AY276" s="6"/>
      <c r="AZ276" s="6"/>
      <c r="BA276" s="6"/>
      <c r="BB276" s="6"/>
      <c r="BC276" s="6"/>
      <c r="BD276" s="6"/>
      <c r="BE276" s="6"/>
      <c r="BF276" s="6"/>
      <c r="BG276" s="6"/>
      <c r="BH276" s="6"/>
      <c r="BI276" s="6"/>
      <c r="BJ276" s="6"/>
      <c r="BK276" s="7"/>
      <c r="BL276" s="48"/>
      <c r="BM276" s="48"/>
      <c r="BN276" s="48"/>
    </row>
    <row r="277" spans="4:66"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  <c r="AA277" s="6"/>
      <c r="AB277" s="6"/>
      <c r="AC277" s="6"/>
      <c r="AD277" s="7"/>
      <c r="AE277" s="48"/>
      <c r="AF277" s="48"/>
      <c r="AG277" s="48"/>
      <c r="AK277" s="6"/>
      <c r="AL277" s="6"/>
      <c r="AM277" s="6"/>
      <c r="AN277" s="6"/>
      <c r="AO277" s="6"/>
      <c r="AP277" s="6"/>
      <c r="AQ277" s="6"/>
      <c r="AR277" s="6"/>
      <c r="AS277" s="6"/>
      <c r="AT277" s="6"/>
      <c r="AU277" s="6"/>
      <c r="AV277" s="6"/>
      <c r="AW277" s="6"/>
      <c r="AX277" s="6"/>
      <c r="AY277" s="6"/>
      <c r="AZ277" s="6"/>
      <c r="BA277" s="6"/>
      <c r="BB277" s="6"/>
      <c r="BC277" s="6"/>
      <c r="BD277" s="6"/>
      <c r="BE277" s="6"/>
      <c r="BF277" s="6"/>
      <c r="BG277" s="6"/>
      <c r="BH277" s="6"/>
      <c r="BI277" s="6"/>
      <c r="BJ277" s="6"/>
      <c r="BK277" s="7"/>
      <c r="BL277" s="48"/>
      <c r="BM277" s="48"/>
      <c r="BN277" s="48"/>
    </row>
    <row r="278" spans="4:66"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  <c r="AA278" s="6"/>
      <c r="AB278" s="6"/>
      <c r="AC278" s="6"/>
      <c r="AD278" s="7"/>
      <c r="AE278" s="48"/>
      <c r="AF278" s="48"/>
      <c r="AG278" s="48"/>
      <c r="AK278" s="6"/>
      <c r="AL278" s="6"/>
      <c r="AM278" s="6"/>
      <c r="AN278" s="6"/>
      <c r="AO278" s="6"/>
      <c r="AP278" s="6"/>
      <c r="AQ278" s="6"/>
      <c r="AR278" s="6"/>
      <c r="AS278" s="6"/>
      <c r="AT278" s="6"/>
      <c r="AU278" s="6"/>
      <c r="AV278" s="6"/>
      <c r="AW278" s="6"/>
      <c r="AX278" s="6"/>
      <c r="AY278" s="6"/>
      <c r="AZ278" s="6"/>
      <c r="BA278" s="6"/>
      <c r="BB278" s="6"/>
      <c r="BC278" s="6"/>
      <c r="BD278" s="6"/>
      <c r="BE278" s="6"/>
      <c r="BF278" s="6"/>
      <c r="BG278" s="6"/>
      <c r="BH278" s="6"/>
      <c r="BI278" s="6"/>
      <c r="BJ278" s="6"/>
      <c r="BK278" s="7"/>
      <c r="BL278" s="48"/>
      <c r="BM278" s="48"/>
      <c r="BN278" s="48"/>
    </row>
    <row r="279" spans="4:66"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  <c r="AA279" s="6"/>
      <c r="AB279" s="6"/>
      <c r="AC279" s="6"/>
      <c r="AD279" s="7"/>
      <c r="AE279" s="48"/>
      <c r="AF279" s="48"/>
      <c r="AG279" s="48"/>
      <c r="AK279" s="6"/>
      <c r="AL279" s="6"/>
      <c r="AM279" s="6"/>
      <c r="AN279" s="6"/>
      <c r="AO279" s="6"/>
      <c r="AP279" s="6"/>
      <c r="AQ279" s="6"/>
      <c r="AR279" s="6"/>
      <c r="AS279" s="6"/>
      <c r="AT279" s="6"/>
      <c r="AU279" s="6"/>
      <c r="AV279" s="6"/>
      <c r="AW279" s="6"/>
      <c r="AX279" s="6"/>
      <c r="AY279" s="6"/>
      <c r="AZ279" s="6"/>
      <c r="BA279" s="6"/>
      <c r="BB279" s="6"/>
      <c r="BC279" s="6"/>
      <c r="BD279" s="6"/>
      <c r="BE279" s="6"/>
      <c r="BF279" s="6"/>
      <c r="BG279" s="6"/>
      <c r="BH279" s="6"/>
      <c r="BI279" s="6"/>
      <c r="BJ279" s="6"/>
      <c r="BK279" s="7"/>
      <c r="BL279" s="48"/>
      <c r="BM279" s="48"/>
      <c r="BN279" s="48"/>
    </row>
    <row r="280" spans="4:66"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  <c r="AA280" s="6"/>
      <c r="AB280" s="6"/>
      <c r="AC280" s="6"/>
      <c r="AD280" s="7"/>
      <c r="AE280" s="48"/>
      <c r="AF280" s="48"/>
      <c r="AG280" s="48"/>
      <c r="AK280" s="6"/>
      <c r="AL280" s="6"/>
      <c r="AM280" s="6"/>
      <c r="AN280" s="6"/>
      <c r="AO280" s="6"/>
      <c r="AP280" s="6"/>
      <c r="AQ280" s="6"/>
      <c r="AR280" s="6"/>
      <c r="AS280" s="6"/>
      <c r="AT280" s="6"/>
      <c r="AU280" s="6"/>
      <c r="AV280" s="6"/>
      <c r="AW280" s="6"/>
      <c r="AX280" s="6"/>
      <c r="AY280" s="6"/>
      <c r="AZ280" s="6"/>
      <c r="BA280" s="6"/>
      <c r="BB280" s="6"/>
      <c r="BC280" s="6"/>
      <c r="BD280" s="6"/>
      <c r="BE280" s="6"/>
      <c r="BF280" s="6"/>
      <c r="BG280" s="6"/>
      <c r="BH280" s="6"/>
      <c r="BI280" s="6"/>
      <c r="BJ280" s="6"/>
      <c r="BK280" s="7"/>
      <c r="BL280" s="48"/>
      <c r="BM280" s="48"/>
      <c r="BN280" s="48"/>
    </row>
    <row r="281" spans="4:66"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  <c r="AA281" s="6"/>
      <c r="AB281" s="6"/>
      <c r="AC281" s="6"/>
      <c r="AD281" s="7"/>
      <c r="AE281" s="48"/>
      <c r="AF281" s="48"/>
      <c r="AG281" s="48"/>
      <c r="AK281" s="6"/>
      <c r="AL281" s="6"/>
      <c r="AM281" s="6"/>
      <c r="AN281" s="6"/>
      <c r="AO281" s="6"/>
      <c r="AP281" s="6"/>
      <c r="AQ281" s="6"/>
      <c r="AR281" s="6"/>
      <c r="AS281" s="6"/>
      <c r="AT281" s="6"/>
      <c r="AU281" s="6"/>
      <c r="AV281" s="6"/>
      <c r="AW281" s="6"/>
      <c r="AX281" s="6"/>
      <c r="AY281" s="6"/>
      <c r="AZ281" s="6"/>
      <c r="BA281" s="6"/>
      <c r="BB281" s="6"/>
      <c r="BC281" s="6"/>
      <c r="BD281" s="6"/>
      <c r="BE281" s="6"/>
      <c r="BF281" s="6"/>
      <c r="BG281" s="6"/>
      <c r="BH281" s="6"/>
      <c r="BI281" s="6"/>
      <c r="BJ281" s="6"/>
      <c r="BK281" s="7"/>
      <c r="BL281" s="48"/>
      <c r="BM281" s="48"/>
      <c r="BN281" s="48"/>
    </row>
    <row r="282" spans="4:66"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  <c r="AA282" s="6"/>
      <c r="AB282" s="6"/>
      <c r="AC282" s="6"/>
      <c r="AD282" s="7"/>
      <c r="AE282" s="48"/>
      <c r="AF282" s="48"/>
      <c r="AG282" s="48"/>
      <c r="AK282" s="6"/>
      <c r="AL282" s="6"/>
      <c r="AM282" s="6"/>
      <c r="AN282" s="6"/>
      <c r="AO282" s="6"/>
      <c r="AP282" s="6"/>
      <c r="AQ282" s="6"/>
      <c r="AR282" s="6"/>
      <c r="AS282" s="6"/>
      <c r="AT282" s="6"/>
      <c r="AU282" s="6"/>
      <c r="AV282" s="6"/>
      <c r="AW282" s="6"/>
      <c r="AX282" s="6"/>
      <c r="AY282" s="6"/>
      <c r="AZ282" s="6"/>
      <c r="BA282" s="6"/>
      <c r="BB282" s="6"/>
      <c r="BC282" s="6"/>
      <c r="BD282" s="6"/>
      <c r="BE282" s="6"/>
      <c r="BF282" s="6"/>
      <c r="BG282" s="6"/>
      <c r="BH282" s="6"/>
      <c r="BI282" s="6"/>
      <c r="BJ282" s="6"/>
      <c r="BK282" s="7"/>
      <c r="BL282" s="48"/>
      <c r="BM282" s="48"/>
      <c r="BN282" s="48"/>
    </row>
    <row r="283" spans="4:66"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  <c r="AA283" s="6"/>
      <c r="AB283" s="6"/>
      <c r="AC283" s="6"/>
      <c r="AD283" s="7"/>
      <c r="AE283" s="48"/>
      <c r="AF283" s="48"/>
      <c r="AG283" s="48"/>
      <c r="AK283" s="6"/>
      <c r="AL283" s="6"/>
      <c r="AM283" s="6"/>
      <c r="AN283" s="6"/>
      <c r="AO283" s="6"/>
      <c r="AP283" s="6"/>
      <c r="AQ283" s="6"/>
      <c r="AR283" s="6"/>
      <c r="AS283" s="6"/>
      <c r="AT283" s="6"/>
      <c r="AU283" s="6"/>
      <c r="AV283" s="6"/>
      <c r="AW283" s="6"/>
      <c r="AX283" s="6"/>
      <c r="AY283" s="6"/>
      <c r="AZ283" s="6"/>
      <c r="BA283" s="6"/>
      <c r="BB283" s="6"/>
      <c r="BC283" s="6"/>
      <c r="BD283" s="6"/>
      <c r="BE283" s="6"/>
      <c r="BF283" s="6"/>
      <c r="BG283" s="6"/>
      <c r="BH283" s="6"/>
      <c r="BI283" s="6"/>
      <c r="BJ283" s="6"/>
      <c r="BK283" s="7"/>
      <c r="BL283" s="48"/>
      <c r="BM283" s="48"/>
      <c r="BN283" s="48"/>
    </row>
    <row r="284" spans="4:66"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  <c r="AA284" s="6"/>
      <c r="AB284" s="6"/>
      <c r="AC284" s="6"/>
      <c r="AD284" s="7"/>
      <c r="AE284" s="48"/>
      <c r="AF284" s="48"/>
      <c r="AG284" s="48"/>
      <c r="AK284" s="6"/>
      <c r="AL284" s="6"/>
      <c r="AM284" s="6"/>
      <c r="AN284" s="6"/>
      <c r="AO284" s="6"/>
      <c r="AP284" s="6"/>
      <c r="AQ284" s="6"/>
      <c r="AR284" s="6"/>
      <c r="AS284" s="6"/>
      <c r="AT284" s="6"/>
      <c r="AU284" s="6"/>
      <c r="AV284" s="6"/>
      <c r="AW284" s="6"/>
      <c r="AX284" s="6"/>
      <c r="AY284" s="6"/>
      <c r="AZ284" s="6"/>
      <c r="BA284" s="6"/>
      <c r="BB284" s="6"/>
      <c r="BC284" s="6"/>
      <c r="BD284" s="6"/>
      <c r="BE284" s="6"/>
      <c r="BF284" s="6"/>
      <c r="BG284" s="6"/>
      <c r="BH284" s="6"/>
      <c r="BI284" s="6"/>
      <c r="BJ284" s="6"/>
      <c r="BK284" s="7"/>
      <c r="BL284" s="48"/>
      <c r="BM284" s="48"/>
      <c r="BN284" s="48"/>
    </row>
    <row r="285" spans="4:66"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  <c r="AA285" s="6"/>
      <c r="AB285" s="6"/>
      <c r="AC285" s="6"/>
      <c r="AD285" s="7"/>
      <c r="AE285" s="48"/>
      <c r="AF285" s="48"/>
      <c r="AG285" s="48"/>
      <c r="AK285" s="6"/>
      <c r="AL285" s="6"/>
      <c r="AM285" s="6"/>
      <c r="AN285" s="6"/>
      <c r="AO285" s="6"/>
      <c r="AP285" s="6"/>
      <c r="AQ285" s="6"/>
      <c r="AR285" s="6"/>
      <c r="AS285" s="6"/>
      <c r="AT285" s="6"/>
      <c r="AU285" s="6"/>
      <c r="AV285" s="6"/>
      <c r="AW285" s="6"/>
      <c r="AX285" s="6"/>
      <c r="AY285" s="6"/>
      <c r="AZ285" s="6"/>
      <c r="BA285" s="6"/>
      <c r="BB285" s="6"/>
      <c r="BC285" s="6"/>
      <c r="BD285" s="6"/>
      <c r="BE285" s="6"/>
      <c r="BF285" s="6"/>
      <c r="BG285" s="6"/>
      <c r="BH285" s="6"/>
      <c r="BI285" s="6"/>
      <c r="BJ285" s="6"/>
      <c r="BK285" s="7"/>
      <c r="BL285" s="48"/>
      <c r="BM285" s="48"/>
      <c r="BN285" s="48"/>
    </row>
    <row r="286" spans="4:66"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  <c r="AA286" s="6"/>
      <c r="AB286" s="6"/>
      <c r="AC286" s="6"/>
      <c r="AD286" s="7"/>
      <c r="AE286" s="48"/>
      <c r="AF286" s="48"/>
      <c r="AG286" s="48"/>
      <c r="AK286" s="6"/>
      <c r="AL286" s="6"/>
      <c r="AM286" s="6"/>
      <c r="AN286" s="6"/>
      <c r="AO286" s="6"/>
      <c r="AP286" s="6"/>
      <c r="AQ286" s="6"/>
      <c r="AR286" s="6"/>
      <c r="AS286" s="6"/>
      <c r="AT286" s="6"/>
      <c r="AU286" s="6"/>
      <c r="AV286" s="6"/>
      <c r="AW286" s="6"/>
      <c r="AX286" s="6"/>
      <c r="AY286" s="6"/>
      <c r="AZ286" s="6"/>
      <c r="BA286" s="6"/>
      <c r="BB286" s="6"/>
      <c r="BC286" s="6"/>
      <c r="BD286" s="6"/>
      <c r="BE286" s="6"/>
      <c r="BF286" s="6"/>
      <c r="BG286" s="6"/>
      <c r="BH286" s="6"/>
      <c r="BI286" s="6"/>
      <c r="BJ286" s="6"/>
      <c r="BK286" s="7"/>
      <c r="BL286" s="48"/>
      <c r="BM286" s="48"/>
      <c r="BN286" s="48"/>
    </row>
    <row r="287" spans="4:66"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  <c r="AA287" s="6"/>
      <c r="AB287" s="6"/>
      <c r="AC287" s="6"/>
      <c r="AD287" s="7"/>
      <c r="AE287" s="48"/>
      <c r="AF287" s="48"/>
      <c r="AG287" s="48"/>
      <c r="AK287" s="6"/>
      <c r="AL287" s="6"/>
      <c r="AM287" s="6"/>
      <c r="AN287" s="6"/>
      <c r="AO287" s="6"/>
      <c r="AP287" s="6"/>
      <c r="AQ287" s="6"/>
      <c r="AR287" s="6"/>
      <c r="AS287" s="6"/>
      <c r="AT287" s="6"/>
      <c r="AU287" s="6"/>
      <c r="AV287" s="6"/>
      <c r="AW287" s="6"/>
      <c r="AX287" s="6"/>
      <c r="AY287" s="6"/>
      <c r="AZ287" s="6"/>
      <c r="BA287" s="6"/>
      <c r="BB287" s="6"/>
      <c r="BC287" s="6"/>
      <c r="BD287" s="6"/>
      <c r="BE287" s="6"/>
      <c r="BF287" s="6"/>
      <c r="BG287" s="6"/>
      <c r="BH287" s="6"/>
      <c r="BI287" s="6"/>
      <c r="BJ287" s="6"/>
      <c r="BK287" s="7"/>
      <c r="BL287" s="48"/>
      <c r="BM287" s="48"/>
      <c r="BN287" s="48"/>
    </row>
    <row r="288" spans="4:66"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  <c r="AA288" s="6"/>
      <c r="AB288" s="6"/>
      <c r="AC288" s="6"/>
      <c r="AD288" s="7"/>
      <c r="AE288" s="48"/>
      <c r="AF288" s="48"/>
      <c r="AG288" s="48"/>
      <c r="AK288" s="6"/>
      <c r="AL288" s="6"/>
      <c r="AM288" s="6"/>
      <c r="AN288" s="6"/>
      <c r="AO288" s="6"/>
      <c r="AP288" s="6"/>
      <c r="AQ288" s="6"/>
      <c r="AR288" s="6"/>
      <c r="AS288" s="6"/>
      <c r="AT288" s="6"/>
      <c r="AU288" s="6"/>
      <c r="AV288" s="6"/>
      <c r="AW288" s="6"/>
      <c r="AX288" s="6"/>
      <c r="AY288" s="6"/>
      <c r="AZ288" s="6"/>
      <c r="BA288" s="6"/>
      <c r="BB288" s="6"/>
      <c r="BC288" s="6"/>
      <c r="BD288" s="6"/>
      <c r="BE288" s="6"/>
      <c r="BF288" s="6"/>
      <c r="BG288" s="6"/>
      <c r="BH288" s="6"/>
      <c r="BI288" s="6"/>
      <c r="BJ288" s="6"/>
      <c r="BK288" s="7"/>
      <c r="BL288" s="48"/>
      <c r="BM288" s="48"/>
      <c r="BN288" s="48"/>
    </row>
    <row r="289" spans="4:66"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  <c r="AA289" s="6"/>
      <c r="AB289" s="6"/>
      <c r="AC289" s="6"/>
      <c r="AD289" s="7"/>
      <c r="AE289" s="48"/>
      <c r="AF289" s="48"/>
      <c r="AG289" s="48"/>
      <c r="AK289" s="6"/>
      <c r="AL289" s="6"/>
      <c r="AM289" s="6"/>
      <c r="AN289" s="6"/>
      <c r="AO289" s="6"/>
      <c r="AP289" s="6"/>
      <c r="AQ289" s="6"/>
      <c r="AR289" s="6"/>
      <c r="AS289" s="6"/>
      <c r="AT289" s="6"/>
      <c r="AU289" s="6"/>
      <c r="AV289" s="6"/>
      <c r="AW289" s="6"/>
      <c r="AX289" s="6"/>
      <c r="AY289" s="6"/>
      <c r="AZ289" s="6"/>
      <c r="BA289" s="6"/>
      <c r="BB289" s="6"/>
      <c r="BC289" s="6"/>
      <c r="BD289" s="6"/>
      <c r="BE289" s="6"/>
      <c r="BF289" s="6"/>
      <c r="BG289" s="6"/>
      <c r="BH289" s="6"/>
      <c r="BI289" s="6"/>
      <c r="BJ289" s="6"/>
      <c r="BK289" s="7"/>
      <c r="BL289" s="48"/>
      <c r="BM289" s="48"/>
      <c r="BN289" s="48"/>
    </row>
    <row r="290" spans="4:66"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  <c r="AA290" s="6"/>
      <c r="AB290" s="6"/>
      <c r="AC290" s="6"/>
      <c r="AD290" s="7"/>
      <c r="AE290" s="48"/>
      <c r="AF290" s="48"/>
      <c r="AG290" s="48"/>
      <c r="AK290" s="6"/>
      <c r="AL290" s="6"/>
      <c r="AM290" s="6"/>
      <c r="AN290" s="6"/>
      <c r="AO290" s="6"/>
      <c r="AP290" s="6"/>
      <c r="AQ290" s="6"/>
      <c r="AR290" s="6"/>
      <c r="AS290" s="6"/>
      <c r="AT290" s="6"/>
      <c r="AU290" s="6"/>
      <c r="AV290" s="6"/>
      <c r="AW290" s="6"/>
      <c r="AX290" s="6"/>
      <c r="AY290" s="6"/>
      <c r="AZ290" s="6"/>
      <c r="BA290" s="6"/>
      <c r="BB290" s="6"/>
      <c r="BC290" s="6"/>
      <c r="BD290" s="6"/>
      <c r="BE290" s="6"/>
      <c r="BF290" s="6"/>
      <c r="BG290" s="6"/>
      <c r="BH290" s="6"/>
      <c r="BI290" s="6"/>
      <c r="BJ290" s="6"/>
      <c r="BK290" s="7"/>
      <c r="BL290" s="48"/>
      <c r="BM290" s="48"/>
      <c r="BN290" s="48"/>
    </row>
    <row r="291" spans="4:66"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  <c r="AA291" s="6"/>
      <c r="AB291" s="6"/>
      <c r="AC291" s="6"/>
      <c r="AD291" s="7"/>
      <c r="AE291" s="48"/>
      <c r="AF291" s="48"/>
      <c r="AG291" s="48"/>
      <c r="AK291" s="6"/>
      <c r="AL291" s="6"/>
      <c r="AM291" s="6"/>
      <c r="AN291" s="6"/>
      <c r="AO291" s="6"/>
      <c r="AP291" s="6"/>
      <c r="AQ291" s="6"/>
      <c r="AR291" s="6"/>
      <c r="AS291" s="6"/>
      <c r="AT291" s="6"/>
      <c r="AU291" s="6"/>
      <c r="AV291" s="6"/>
      <c r="AW291" s="6"/>
      <c r="AX291" s="6"/>
      <c r="AY291" s="6"/>
      <c r="AZ291" s="6"/>
      <c r="BA291" s="6"/>
      <c r="BB291" s="6"/>
      <c r="BC291" s="6"/>
      <c r="BD291" s="6"/>
      <c r="BE291" s="6"/>
      <c r="BF291" s="6"/>
      <c r="BG291" s="6"/>
      <c r="BH291" s="6"/>
      <c r="BI291" s="6"/>
      <c r="BJ291" s="6"/>
      <c r="BK291" s="7"/>
      <c r="BL291" s="48"/>
      <c r="BM291" s="48"/>
      <c r="BN291" s="48"/>
    </row>
    <row r="292" spans="4:66"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  <c r="AA292" s="6"/>
      <c r="AB292" s="6"/>
      <c r="AC292" s="6"/>
      <c r="AD292" s="7"/>
      <c r="AE292" s="48"/>
      <c r="AF292" s="48"/>
      <c r="AG292" s="48"/>
      <c r="AK292" s="6"/>
      <c r="AL292" s="6"/>
      <c r="AM292" s="6"/>
      <c r="AN292" s="6"/>
      <c r="AO292" s="6"/>
      <c r="AP292" s="6"/>
      <c r="AQ292" s="6"/>
      <c r="AR292" s="6"/>
      <c r="AS292" s="6"/>
      <c r="AT292" s="6"/>
      <c r="AU292" s="6"/>
      <c r="AV292" s="6"/>
      <c r="AW292" s="6"/>
      <c r="AX292" s="6"/>
      <c r="AY292" s="6"/>
      <c r="AZ292" s="6"/>
      <c r="BA292" s="6"/>
      <c r="BB292" s="6"/>
      <c r="BC292" s="6"/>
      <c r="BD292" s="6"/>
      <c r="BE292" s="6"/>
      <c r="BF292" s="6"/>
      <c r="BG292" s="6"/>
      <c r="BH292" s="6"/>
      <c r="BI292" s="6"/>
      <c r="BJ292" s="6"/>
      <c r="BK292" s="7"/>
      <c r="BL292" s="48"/>
      <c r="BM292" s="48"/>
      <c r="BN292" s="48"/>
    </row>
    <row r="293" spans="4:66"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  <c r="AA293" s="6"/>
      <c r="AB293" s="6"/>
      <c r="AC293" s="6"/>
      <c r="AD293" s="7"/>
      <c r="AE293" s="48"/>
      <c r="AF293" s="48"/>
      <c r="AG293" s="48"/>
      <c r="AK293" s="6"/>
      <c r="AL293" s="6"/>
      <c r="AM293" s="6"/>
      <c r="AN293" s="6"/>
      <c r="AO293" s="6"/>
      <c r="AP293" s="6"/>
      <c r="AQ293" s="6"/>
      <c r="AR293" s="6"/>
      <c r="AS293" s="6"/>
      <c r="AT293" s="6"/>
      <c r="AU293" s="6"/>
      <c r="AV293" s="6"/>
      <c r="AW293" s="6"/>
      <c r="AX293" s="6"/>
      <c r="AY293" s="6"/>
      <c r="AZ293" s="6"/>
      <c r="BA293" s="6"/>
      <c r="BB293" s="6"/>
      <c r="BC293" s="6"/>
      <c r="BD293" s="6"/>
      <c r="BE293" s="6"/>
      <c r="BF293" s="6"/>
      <c r="BG293" s="6"/>
      <c r="BH293" s="6"/>
      <c r="BI293" s="6"/>
      <c r="BJ293" s="6"/>
      <c r="BK293" s="7"/>
      <c r="BL293" s="48"/>
      <c r="BM293" s="48"/>
      <c r="BN293" s="48"/>
    </row>
    <row r="294" spans="4:66"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  <c r="AA294" s="6"/>
      <c r="AB294" s="6"/>
      <c r="AC294" s="6"/>
      <c r="AD294" s="7"/>
      <c r="AE294" s="48"/>
      <c r="AF294" s="48"/>
      <c r="AG294" s="48"/>
      <c r="AK294" s="6"/>
      <c r="AL294" s="6"/>
      <c r="AM294" s="6"/>
      <c r="AN294" s="6"/>
      <c r="AO294" s="6"/>
      <c r="AP294" s="6"/>
      <c r="AQ294" s="6"/>
      <c r="AR294" s="6"/>
      <c r="AS294" s="6"/>
      <c r="AT294" s="6"/>
      <c r="AU294" s="6"/>
      <c r="AV294" s="6"/>
      <c r="AW294" s="6"/>
      <c r="AX294" s="6"/>
      <c r="AY294" s="6"/>
      <c r="AZ294" s="6"/>
      <c r="BA294" s="6"/>
      <c r="BB294" s="6"/>
      <c r="BC294" s="6"/>
      <c r="BD294" s="6"/>
      <c r="BE294" s="6"/>
      <c r="BF294" s="6"/>
      <c r="BG294" s="6"/>
      <c r="BH294" s="6"/>
      <c r="BI294" s="6"/>
      <c r="BJ294" s="6"/>
      <c r="BK294" s="7"/>
      <c r="BL294" s="48"/>
      <c r="BM294" s="48"/>
      <c r="BN294" s="48"/>
    </row>
    <row r="295" spans="4:66"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  <c r="AA295" s="6"/>
      <c r="AB295" s="6"/>
      <c r="AC295" s="6"/>
      <c r="AD295" s="7"/>
      <c r="AE295" s="48"/>
      <c r="AF295" s="48"/>
      <c r="AG295" s="48"/>
      <c r="AK295" s="6"/>
      <c r="AL295" s="6"/>
      <c r="AM295" s="6"/>
      <c r="AN295" s="6"/>
      <c r="AO295" s="6"/>
      <c r="AP295" s="6"/>
      <c r="AQ295" s="6"/>
      <c r="AR295" s="6"/>
      <c r="AS295" s="6"/>
      <c r="AT295" s="6"/>
      <c r="AU295" s="6"/>
      <c r="AV295" s="6"/>
      <c r="AW295" s="6"/>
      <c r="AX295" s="6"/>
      <c r="AY295" s="6"/>
      <c r="AZ295" s="6"/>
      <c r="BA295" s="6"/>
      <c r="BB295" s="6"/>
      <c r="BC295" s="6"/>
      <c r="BD295" s="6"/>
      <c r="BE295" s="6"/>
      <c r="BF295" s="6"/>
      <c r="BG295" s="6"/>
      <c r="BH295" s="6"/>
      <c r="BI295" s="6"/>
      <c r="BJ295" s="6"/>
      <c r="BK295" s="7"/>
      <c r="BL295" s="48"/>
      <c r="BM295" s="48"/>
      <c r="BN295" s="48"/>
    </row>
    <row r="296" spans="4:66"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  <c r="AA296" s="6"/>
      <c r="AB296" s="6"/>
      <c r="AC296" s="6"/>
      <c r="AD296" s="7"/>
      <c r="AE296" s="48"/>
      <c r="AF296" s="48"/>
      <c r="AG296" s="48"/>
      <c r="AK296" s="6"/>
      <c r="AL296" s="6"/>
      <c r="AM296" s="6"/>
      <c r="AN296" s="6"/>
      <c r="AO296" s="6"/>
      <c r="AP296" s="6"/>
      <c r="AQ296" s="6"/>
      <c r="AR296" s="6"/>
      <c r="AS296" s="6"/>
      <c r="AT296" s="6"/>
      <c r="AU296" s="6"/>
      <c r="AV296" s="6"/>
      <c r="AW296" s="6"/>
      <c r="AX296" s="6"/>
      <c r="AY296" s="6"/>
      <c r="AZ296" s="6"/>
      <c r="BA296" s="6"/>
      <c r="BB296" s="6"/>
      <c r="BC296" s="6"/>
      <c r="BD296" s="6"/>
      <c r="BE296" s="6"/>
      <c r="BF296" s="6"/>
      <c r="BG296" s="6"/>
      <c r="BH296" s="6"/>
      <c r="BI296" s="6"/>
      <c r="BJ296" s="6"/>
      <c r="BK296" s="7"/>
      <c r="BL296" s="48"/>
      <c r="BM296" s="48"/>
      <c r="BN296" s="48"/>
    </row>
    <row r="297" spans="4:66"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  <c r="AA297" s="6"/>
      <c r="AB297" s="6"/>
      <c r="AC297" s="6"/>
      <c r="AD297" s="7"/>
      <c r="AE297" s="48"/>
      <c r="AF297" s="48"/>
      <c r="AG297" s="48"/>
      <c r="AK297" s="6"/>
      <c r="AL297" s="6"/>
      <c r="AM297" s="6"/>
      <c r="AN297" s="6"/>
      <c r="AO297" s="6"/>
      <c r="AP297" s="6"/>
      <c r="AQ297" s="6"/>
      <c r="AR297" s="6"/>
      <c r="AS297" s="6"/>
      <c r="AT297" s="6"/>
      <c r="AU297" s="6"/>
      <c r="AV297" s="6"/>
      <c r="AW297" s="6"/>
      <c r="AX297" s="6"/>
      <c r="AY297" s="6"/>
      <c r="AZ297" s="6"/>
      <c r="BA297" s="6"/>
      <c r="BB297" s="6"/>
      <c r="BC297" s="6"/>
      <c r="BD297" s="6"/>
      <c r="BE297" s="6"/>
      <c r="BF297" s="6"/>
      <c r="BG297" s="6"/>
      <c r="BH297" s="6"/>
      <c r="BI297" s="6"/>
      <c r="BJ297" s="6"/>
      <c r="BK297" s="7"/>
      <c r="BL297" s="48"/>
      <c r="BM297" s="48"/>
      <c r="BN297" s="48"/>
    </row>
    <row r="298" spans="4:66"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  <c r="AA298" s="6"/>
      <c r="AB298" s="6"/>
      <c r="AC298" s="6"/>
      <c r="AD298" s="7"/>
      <c r="AE298" s="48"/>
      <c r="AF298" s="48"/>
      <c r="AG298" s="48"/>
      <c r="AK298" s="6"/>
      <c r="AL298" s="6"/>
      <c r="AM298" s="6"/>
      <c r="AN298" s="6"/>
      <c r="AO298" s="6"/>
      <c r="AP298" s="6"/>
      <c r="AQ298" s="6"/>
      <c r="AR298" s="6"/>
      <c r="AS298" s="6"/>
      <c r="AT298" s="6"/>
      <c r="AU298" s="6"/>
      <c r="AV298" s="6"/>
      <c r="AW298" s="6"/>
      <c r="AX298" s="6"/>
      <c r="AY298" s="6"/>
      <c r="AZ298" s="6"/>
      <c r="BA298" s="6"/>
      <c r="BB298" s="6"/>
      <c r="BC298" s="6"/>
      <c r="BD298" s="6"/>
      <c r="BE298" s="6"/>
      <c r="BF298" s="6"/>
      <c r="BG298" s="6"/>
      <c r="BH298" s="6"/>
      <c r="BI298" s="6"/>
      <c r="BJ298" s="6"/>
      <c r="BK298" s="7"/>
      <c r="BL298" s="48"/>
      <c r="BM298" s="48"/>
      <c r="BN298" s="48"/>
    </row>
    <row r="299" spans="4:66"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  <c r="AA299" s="6"/>
      <c r="AB299" s="6"/>
      <c r="AC299" s="6"/>
      <c r="AD299" s="7"/>
      <c r="AE299" s="48"/>
      <c r="AF299" s="48"/>
      <c r="AG299" s="48"/>
      <c r="AK299" s="6"/>
      <c r="AL299" s="6"/>
      <c r="AM299" s="6"/>
      <c r="AN299" s="6"/>
      <c r="AO299" s="6"/>
      <c r="AP299" s="6"/>
      <c r="AQ299" s="6"/>
      <c r="AR299" s="6"/>
      <c r="AS299" s="6"/>
      <c r="AT299" s="6"/>
      <c r="AU299" s="6"/>
      <c r="AV299" s="6"/>
      <c r="AW299" s="6"/>
      <c r="AX299" s="6"/>
      <c r="AY299" s="6"/>
      <c r="AZ299" s="6"/>
      <c r="BA299" s="6"/>
      <c r="BB299" s="6"/>
      <c r="BC299" s="6"/>
      <c r="BD299" s="6"/>
      <c r="BE299" s="6"/>
      <c r="BF299" s="6"/>
      <c r="BG299" s="6"/>
      <c r="BH299" s="6"/>
      <c r="BI299" s="6"/>
      <c r="BJ299" s="6"/>
      <c r="BK299" s="7"/>
      <c r="BL299" s="48"/>
      <c r="BM299" s="48"/>
      <c r="BN299" s="48"/>
    </row>
    <row r="300" spans="4:66"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  <c r="AA300" s="6"/>
      <c r="AB300" s="6"/>
      <c r="AC300" s="6"/>
      <c r="AD300" s="7"/>
      <c r="AE300" s="48"/>
      <c r="AF300" s="48"/>
      <c r="AG300" s="48"/>
      <c r="AK300" s="6"/>
      <c r="AL300" s="6"/>
      <c r="AM300" s="6"/>
      <c r="AN300" s="6"/>
      <c r="AO300" s="6"/>
      <c r="AP300" s="6"/>
      <c r="AQ300" s="6"/>
      <c r="AR300" s="6"/>
      <c r="AS300" s="6"/>
      <c r="AT300" s="6"/>
      <c r="AU300" s="6"/>
      <c r="AV300" s="6"/>
      <c r="AW300" s="6"/>
      <c r="AX300" s="6"/>
      <c r="AY300" s="6"/>
      <c r="AZ300" s="6"/>
      <c r="BA300" s="6"/>
      <c r="BB300" s="6"/>
      <c r="BC300" s="6"/>
      <c r="BD300" s="6"/>
      <c r="BE300" s="6"/>
      <c r="BF300" s="6"/>
      <c r="BG300" s="6"/>
      <c r="BH300" s="6"/>
      <c r="BI300" s="6"/>
      <c r="BJ300" s="6"/>
      <c r="BK300" s="7"/>
      <c r="BL300" s="48"/>
      <c r="BM300" s="48"/>
      <c r="BN300" s="48"/>
    </row>
    <row r="301" spans="4:66"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  <c r="AA301" s="6"/>
      <c r="AB301" s="6"/>
      <c r="AC301" s="6"/>
      <c r="AD301" s="7"/>
      <c r="AE301" s="48"/>
      <c r="AF301" s="48"/>
      <c r="AG301" s="48"/>
      <c r="AK301" s="6"/>
      <c r="AL301" s="6"/>
      <c r="AM301" s="6"/>
      <c r="AN301" s="6"/>
      <c r="AO301" s="6"/>
      <c r="AP301" s="6"/>
      <c r="AQ301" s="6"/>
      <c r="AR301" s="6"/>
      <c r="AS301" s="6"/>
      <c r="AT301" s="6"/>
      <c r="AU301" s="6"/>
      <c r="AV301" s="6"/>
      <c r="AW301" s="6"/>
      <c r="AX301" s="6"/>
      <c r="AY301" s="6"/>
      <c r="AZ301" s="6"/>
      <c r="BA301" s="6"/>
      <c r="BB301" s="6"/>
      <c r="BC301" s="6"/>
      <c r="BD301" s="6"/>
      <c r="BE301" s="6"/>
      <c r="BF301" s="6"/>
      <c r="BG301" s="6"/>
      <c r="BH301" s="6"/>
      <c r="BI301" s="6"/>
      <c r="BJ301" s="6"/>
      <c r="BK301" s="7"/>
      <c r="BL301" s="48"/>
      <c r="BM301" s="48"/>
      <c r="BN301" s="48"/>
    </row>
    <row r="302" spans="4:66"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  <c r="AA302" s="6"/>
      <c r="AB302" s="6"/>
      <c r="AC302" s="6"/>
      <c r="AD302" s="7"/>
      <c r="AE302" s="48"/>
      <c r="AF302" s="48"/>
      <c r="AG302" s="48"/>
      <c r="AK302" s="6"/>
      <c r="AL302" s="6"/>
      <c r="AM302" s="6"/>
      <c r="AN302" s="6"/>
      <c r="AO302" s="6"/>
      <c r="AP302" s="6"/>
      <c r="AQ302" s="6"/>
      <c r="AR302" s="6"/>
      <c r="AS302" s="6"/>
      <c r="AT302" s="6"/>
      <c r="AU302" s="6"/>
      <c r="AV302" s="6"/>
      <c r="AW302" s="6"/>
      <c r="AX302" s="6"/>
      <c r="AY302" s="6"/>
      <c r="AZ302" s="6"/>
      <c r="BA302" s="6"/>
      <c r="BB302" s="6"/>
      <c r="BC302" s="6"/>
      <c r="BD302" s="6"/>
      <c r="BE302" s="6"/>
      <c r="BF302" s="6"/>
      <c r="BG302" s="6"/>
      <c r="BH302" s="6"/>
      <c r="BI302" s="6"/>
      <c r="BJ302" s="6"/>
      <c r="BK302" s="7"/>
      <c r="BL302" s="48"/>
      <c r="BM302" s="48"/>
      <c r="BN302" s="48"/>
    </row>
    <row r="303" spans="4:66"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  <c r="AA303" s="6"/>
      <c r="AB303" s="6"/>
      <c r="AC303" s="6"/>
      <c r="AD303" s="7"/>
      <c r="AE303" s="48"/>
      <c r="AF303" s="48"/>
      <c r="AG303" s="48"/>
      <c r="AK303" s="6"/>
      <c r="AL303" s="6"/>
      <c r="AM303" s="6"/>
      <c r="AN303" s="6"/>
      <c r="AO303" s="6"/>
      <c r="AP303" s="6"/>
      <c r="AQ303" s="6"/>
      <c r="AR303" s="6"/>
      <c r="AS303" s="6"/>
      <c r="AT303" s="6"/>
      <c r="AU303" s="6"/>
      <c r="AV303" s="6"/>
      <c r="AW303" s="6"/>
      <c r="AX303" s="6"/>
      <c r="AY303" s="6"/>
      <c r="AZ303" s="6"/>
      <c r="BA303" s="6"/>
      <c r="BB303" s="6"/>
      <c r="BC303" s="6"/>
      <c r="BD303" s="6"/>
      <c r="BE303" s="6"/>
      <c r="BF303" s="6"/>
      <c r="BG303" s="6"/>
      <c r="BH303" s="6"/>
      <c r="BI303" s="6"/>
      <c r="BJ303" s="6"/>
      <c r="BK303" s="7"/>
      <c r="BL303" s="48"/>
      <c r="BM303" s="48"/>
      <c r="BN303" s="48"/>
    </row>
    <row r="304" spans="4:66"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  <c r="AA304" s="6"/>
      <c r="AB304" s="6"/>
      <c r="AC304" s="6"/>
      <c r="AD304" s="7"/>
      <c r="AE304" s="48"/>
      <c r="AF304" s="48"/>
      <c r="AG304" s="48"/>
      <c r="AK304" s="6"/>
      <c r="AL304" s="6"/>
      <c r="AM304" s="6"/>
      <c r="AN304" s="6"/>
      <c r="AO304" s="6"/>
      <c r="AP304" s="6"/>
      <c r="AQ304" s="6"/>
      <c r="AR304" s="6"/>
      <c r="AS304" s="6"/>
      <c r="AT304" s="6"/>
      <c r="AU304" s="6"/>
      <c r="AV304" s="6"/>
      <c r="AW304" s="6"/>
      <c r="AX304" s="6"/>
      <c r="AY304" s="6"/>
      <c r="AZ304" s="6"/>
      <c r="BA304" s="6"/>
      <c r="BB304" s="6"/>
      <c r="BC304" s="6"/>
      <c r="BD304" s="6"/>
      <c r="BE304" s="6"/>
      <c r="BF304" s="6"/>
      <c r="BG304" s="6"/>
      <c r="BH304" s="6"/>
      <c r="BI304" s="6"/>
      <c r="BJ304" s="6"/>
      <c r="BK304" s="7"/>
      <c r="BL304" s="48"/>
      <c r="BM304" s="48"/>
      <c r="BN304" s="48"/>
    </row>
    <row r="305" spans="4:66"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  <c r="AA305" s="6"/>
      <c r="AB305" s="6"/>
      <c r="AC305" s="6"/>
      <c r="AD305" s="7"/>
      <c r="AE305" s="48"/>
      <c r="AF305" s="48"/>
      <c r="AG305" s="48"/>
      <c r="AK305" s="6"/>
      <c r="AL305" s="6"/>
      <c r="AM305" s="6"/>
      <c r="AN305" s="6"/>
      <c r="AO305" s="6"/>
      <c r="AP305" s="6"/>
      <c r="AQ305" s="6"/>
      <c r="AR305" s="6"/>
      <c r="AS305" s="6"/>
      <c r="AT305" s="6"/>
      <c r="AU305" s="6"/>
      <c r="AV305" s="6"/>
      <c r="AW305" s="6"/>
      <c r="AX305" s="6"/>
      <c r="AY305" s="6"/>
      <c r="AZ305" s="6"/>
      <c r="BA305" s="6"/>
      <c r="BB305" s="6"/>
      <c r="BC305" s="6"/>
      <c r="BD305" s="6"/>
      <c r="BE305" s="6"/>
      <c r="BF305" s="6"/>
      <c r="BG305" s="6"/>
      <c r="BH305" s="6"/>
      <c r="BI305" s="6"/>
      <c r="BJ305" s="6"/>
      <c r="BK305" s="7"/>
      <c r="BL305" s="48"/>
      <c r="BM305" s="48"/>
      <c r="BN305" s="48"/>
    </row>
    <row r="306" spans="4:66"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  <c r="AA306" s="6"/>
      <c r="AB306" s="6"/>
      <c r="AC306" s="6"/>
      <c r="AD306" s="7"/>
      <c r="AE306" s="48"/>
      <c r="AF306" s="48"/>
      <c r="AG306" s="48"/>
      <c r="AK306" s="6"/>
      <c r="AL306" s="6"/>
      <c r="AM306" s="6"/>
      <c r="AN306" s="6"/>
      <c r="AO306" s="6"/>
      <c r="AP306" s="6"/>
      <c r="AQ306" s="6"/>
      <c r="AR306" s="6"/>
      <c r="AS306" s="6"/>
      <c r="AT306" s="6"/>
      <c r="AU306" s="6"/>
      <c r="AV306" s="6"/>
      <c r="AW306" s="6"/>
      <c r="AX306" s="6"/>
      <c r="AY306" s="6"/>
      <c r="AZ306" s="6"/>
      <c r="BA306" s="6"/>
      <c r="BB306" s="6"/>
      <c r="BC306" s="6"/>
      <c r="BD306" s="6"/>
      <c r="BE306" s="6"/>
      <c r="BF306" s="6"/>
      <c r="BG306" s="6"/>
      <c r="BH306" s="6"/>
      <c r="BI306" s="6"/>
      <c r="BJ306" s="6"/>
      <c r="BK306" s="7"/>
      <c r="BL306" s="48"/>
      <c r="BM306" s="48"/>
      <c r="BN306" s="48"/>
    </row>
    <row r="307" spans="4:66"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  <c r="AA307" s="6"/>
      <c r="AB307" s="6"/>
      <c r="AC307" s="6"/>
      <c r="AD307" s="7"/>
      <c r="AE307" s="48"/>
      <c r="AF307" s="48"/>
      <c r="AG307" s="48"/>
      <c r="AK307" s="6"/>
      <c r="AL307" s="6"/>
      <c r="AM307" s="6"/>
      <c r="AN307" s="6"/>
      <c r="AO307" s="6"/>
      <c r="AP307" s="6"/>
      <c r="AQ307" s="6"/>
      <c r="AR307" s="6"/>
      <c r="AS307" s="6"/>
      <c r="AT307" s="6"/>
      <c r="AU307" s="6"/>
      <c r="AV307" s="6"/>
      <c r="AW307" s="6"/>
      <c r="AX307" s="6"/>
      <c r="AY307" s="6"/>
      <c r="AZ307" s="6"/>
      <c r="BA307" s="6"/>
      <c r="BB307" s="6"/>
      <c r="BC307" s="6"/>
      <c r="BD307" s="6"/>
      <c r="BE307" s="6"/>
      <c r="BF307" s="6"/>
      <c r="BG307" s="6"/>
      <c r="BH307" s="6"/>
      <c r="BI307" s="6"/>
      <c r="BJ307" s="6"/>
      <c r="BK307" s="7"/>
      <c r="BL307" s="48"/>
      <c r="BM307" s="48"/>
      <c r="BN307" s="48"/>
    </row>
    <row r="308" spans="4:66"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  <c r="AA308" s="6"/>
      <c r="AB308" s="6"/>
      <c r="AC308" s="6"/>
      <c r="AD308" s="7"/>
      <c r="AE308" s="48"/>
      <c r="AF308" s="48"/>
      <c r="AG308" s="48"/>
      <c r="AK308" s="6"/>
      <c r="AL308" s="6"/>
      <c r="AM308" s="6"/>
      <c r="AN308" s="6"/>
      <c r="AO308" s="6"/>
      <c r="AP308" s="6"/>
      <c r="AQ308" s="6"/>
      <c r="AR308" s="6"/>
      <c r="AS308" s="6"/>
      <c r="AT308" s="6"/>
      <c r="AU308" s="6"/>
      <c r="AV308" s="6"/>
      <c r="AW308" s="6"/>
      <c r="AX308" s="6"/>
      <c r="AY308" s="6"/>
      <c r="AZ308" s="6"/>
      <c r="BA308" s="6"/>
      <c r="BB308" s="6"/>
      <c r="BC308" s="6"/>
      <c r="BD308" s="6"/>
      <c r="BE308" s="6"/>
      <c r="BF308" s="6"/>
      <c r="BG308" s="6"/>
      <c r="BH308" s="6"/>
      <c r="BI308" s="6"/>
      <c r="BJ308" s="6"/>
      <c r="BK308" s="7"/>
      <c r="BL308" s="48"/>
      <c r="BM308" s="48"/>
      <c r="BN308" s="48"/>
    </row>
    <row r="309" spans="4:66"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  <c r="AA309" s="6"/>
      <c r="AB309" s="6"/>
      <c r="AC309" s="6"/>
      <c r="AD309" s="7"/>
      <c r="AE309" s="48"/>
      <c r="AF309" s="48"/>
      <c r="AG309" s="48"/>
      <c r="AK309" s="6"/>
      <c r="AL309" s="6"/>
      <c r="AM309" s="6"/>
      <c r="AN309" s="6"/>
      <c r="AO309" s="6"/>
      <c r="AP309" s="6"/>
      <c r="AQ309" s="6"/>
      <c r="AR309" s="6"/>
      <c r="AS309" s="6"/>
      <c r="AT309" s="6"/>
      <c r="AU309" s="6"/>
      <c r="AV309" s="6"/>
      <c r="AW309" s="6"/>
      <c r="AX309" s="6"/>
      <c r="AY309" s="6"/>
      <c r="AZ309" s="6"/>
      <c r="BA309" s="6"/>
      <c r="BB309" s="6"/>
      <c r="BC309" s="6"/>
      <c r="BD309" s="6"/>
      <c r="BE309" s="6"/>
      <c r="BF309" s="6"/>
      <c r="BG309" s="6"/>
      <c r="BH309" s="6"/>
      <c r="BI309" s="6"/>
      <c r="BJ309" s="6"/>
      <c r="BK309" s="7"/>
      <c r="BL309" s="48"/>
      <c r="BM309" s="48"/>
      <c r="BN309" s="48"/>
    </row>
    <row r="310" spans="4:66"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  <c r="AA310" s="6"/>
      <c r="AB310" s="6"/>
      <c r="AC310" s="6"/>
      <c r="AD310" s="7"/>
      <c r="AE310" s="48"/>
      <c r="AF310" s="48"/>
      <c r="AG310" s="48"/>
      <c r="AK310" s="6"/>
      <c r="AL310" s="6"/>
      <c r="AM310" s="6"/>
      <c r="AN310" s="6"/>
      <c r="AO310" s="6"/>
      <c r="AP310" s="6"/>
      <c r="AQ310" s="6"/>
      <c r="AR310" s="6"/>
      <c r="AS310" s="6"/>
      <c r="AT310" s="6"/>
      <c r="AU310" s="6"/>
      <c r="AV310" s="6"/>
      <c r="AW310" s="6"/>
      <c r="AX310" s="6"/>
      <c r="AY310" s="6"/>
      <c r="AZ310" s="6"/>
      <c r="BA310" s="6"/>
      <c r="BB310" s="6"/>
      <c r="BC310" s="6"/>
      <c r="BD310" s="6"/>
      <c r="BE310" s="6"/>
      <c r="BF310" s="6"/>
      <c r="BG310" s="6"/>
      <c r="BH310" s="6"/>
      <c r="BI310" s="6"/>
      <c r="BJ310" s="6"/>
      <c r="BK310" s="7"/>
      <c r="BL310" s="48"/>
      <c r="BM310" s="48"/>
      <c r="BN310" s="48"/>
    </row>
    <row r="311" spans="4:66"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  <c r="AA311" s="6"/>
      <c r="AB311" s="6"/>
      <c r="AC311" s="6"/>
      <c r="AD311" s="7"/>
      <c r="AE311" s="48"/>
      <c r="AF311" s="48"/>
      <c r="AG311" s="48"/>
      <c r="AK311" s="6"/>
      <c r="AL311" s="6"/>
      <c r="AM311" s="6"/>
      <c r="AN311" s="6"/>
      <c r="AO311" s="6"/>
      <c r="AP311" s="6"/>
      <c r="AQ311" s="6"/>
      <c r="AR311" s="6"/>
      <c r="AS311" s="6"/>
      <c r="AT311" s="6"/>
      <c r="AU311" s="6"/>
      <c r="AV311" s="6"/>
      <c r="AW311" s="6"/>
      <c r="AX311" s="6"/>
      <c r="AY311" s="6"/>
      <c r="AZ311" s="6"/>
      <c r="BA311" s="6"/>
      <c r="BB311" s="6"/>
      <c r="BC311" s="6"/>
      <c r="BD311" s="6"/>
      <c r="BE311" s="6"/>
      <c r="BF311" s="6"/>
      <c r="BG311" s="6"/>
      <c r="BH311" s="6"/>
      <c r="BI311" s="6"/>
      <c r="BJ311" s="6"/>
      <c r="BK311" s="7"/>
      <c r="BL311" s="48"/>
      <c r="BM311" s="48"/>
      <c r="BN311" s="48"/>
    </row>
    <row r="312" spans="4:66"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  <c r="AA312" s="6"/>
      <c r="AB312" s="6"/>
      <c r="AC312" s="6"/>
      <c r="AD312" s="7"/>
      <c r="AE312" s="48"/>
      <c r="AF312" s="48"/>
      <c r="AG312" s="48"/>
      <c r="AK312" s="6"/>
      <c r="AL312" s="6"/>
      <c r="AM312" s="6"/>
      <c r="AN312" s="6"/>
      <c r="AO312" s="6"/>
      <c r="AP312" s="6"/>
      <c r="AQ312" s="6"/>
      <c r="AR312" s="6"/>
      <c r="AS312" s="6"/>
      <c r="AT312" s="6"/>
      <c r="AU312" s="6"/>
      <c r="AV312" s="6"/>
      <c r="AW312" s="6"/>
      <c r="AX312" s="6"/>
      <c r="AY312" s="6"/>
      <c r="AZ312" s="6"/>
      <c r="BA312" s="6"/>
      <c r="BB312" s="6"/>
      <c r="BC312" s="6"/>
      <c r="BD312" s="6"/>
      <c r="BE312" s="6"/>
      <c r="BF312" s="6"/>
      <c r="BG312" s="6"/>
      <c r="BH312" s="6"/>
      <c r="BI312" s="6"/>
      <c r="BJ312" s="6"/>
      <c r="BK312" s="7"/>
      <c r="BL312" s="48"/>
      <c r="BM312" s="48"/>
      <c r="BN312" s="48"/>
    </row>
    <row r="313" spans="4:66"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  <c r="AA313" s="6"/>
      <c r="AB313" s="6"/>
      <c r="AC313" s="6"/>
      <c r="AD313" s="7"/>
      <c r="AE313" s="48"/>
      <c r="AF313" s="48"/>
      <c r="AG313" s="48"/>
      <c r="AK313" s="6"/>
      <c r="AL313" s="6"/>
      <c r="AM313" s="6"/>
      <c r="AN313" s="6"/>
      <c r="AO313" s="6"/>
      <c r="AP313" s="6"/>
      <c r="AQ313" s="6"/>
      <c r="AR313" s="6"/>
      <c r="AS313" s="6"/>
      <c r="AT313" s="6"/>
      <c r="AU313" s="6"/>
      <c r="AV313" s="6"/>
      <c r="AW313" s="6"/>
      <c r="AX313" s="6"/>
      <c r="AY313" s="6"/>
      <c r="AZ313" s="6"/>
      <c r="BA313" s="6"/>
      <c r="BB313" s="6"/>
      <c r="BC313" s="6"/>
      <c r="BD313" s="6"/>
      <c r="BE313" s="6"/>
      <c r="BF313" s="6"/>
      <c r="BG313" s="6"/>
      <c r="BH313" s="6"/>
      <c r="BI313" s="6"/>
      <c r="BJ313" s="6"/>
      <c r="BK313" s="7"/>
      <c r="BL313" s="48"/>
      <c r="BM313" s="48"/>
      <c r="BN313" s="48"/>
    </row>
    <row r="314" spans="4:66"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  <c r="AA314" s="6"/>
      <c r="AB314" s="6"/>
      <c r="AC314" s="6"/>
      <c r="AD314" s="7"/>
      <c r="AE314" s="48"/>
      <c r="AF314" s="48"/>
      <c r="AG314" s="48"/>
      <c r="AK314" s="6"/>
      <c r="AL314" s="6"/>
      <c r="AM314" s="6"/>
      <c r="AN314" s="6"/>
      <c r="AO314" s="6"/>
      <c r="AP314" s="6"/>
      <c r="AQ314" s="6"/>
      <c r="AR314" s="6"/>
      <c r="AS314" s="6"/>
      <c r="AT314" s="6"/>
      <c r="AU314" s="6"/>
      <c r="AV314" s="6"/>
      <c r="AW314" s="6"/>
      <c r="AX314" s="6"/>
      <c r="AY314" s="6"/>
      <c r="AZ314" s="6"/>
      <c r="BA314" s="6"/>
      <c r="BB314" s="6"/>
      <c r="BC314" s="6"/>
      <c r="BD314" s="6"/>
      <c r="BE314" s="6"/>
      <c r="BF314" s="6"/>
      <c r="BG314" s="6"/>
      <c r="BH314" s="6"/>
      <c r="BI314" s="6"/>
      <c r="BJ314" s="6"/>
      <c r="BK314" s="7"/>
      <c r="BL314" s="48"/>
      <c r="BM314" s="48"/>
      <c r="BN314" s="48"/>
    </row>
    <row r="315" spans="4:66"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  <c r="AA315" s="6"/>
      <c r="AB315" s="6"/>
      <c r="AC315" s="6"/>
      <c r="AD315" s="7"/>
      <c r="AE315" s="48"/>
      <c r="AF315" s="48"/>
      <c r="AG315" s="48"/>
      <c r="AK315" s="6"/>
      <c r="AL315" s="6"/>
      <c r="AM315" s="6"/>
      <c r="AN315" s="6"/>
      <c r="AO315" s="6"/>
      <c r="AP315" s="6"/>
      <c r="AQ315" s="6"/>
      <c r="AR315" s="6"/>
      <c r="AS315" s="6"/>
      <c r="AT315" s="6"/>
      <c r="AU315" s="6"/>
      <c r="AV315" s="6"/>
      <c r="AW315" s="6"/>
      <c r="AX315" s="6"/>
      <c r="AY315" s="6"/>
      <c r="AZ315" s="6"/>
      <c r="BA315" s="6"/>
      <c r="BB315" s="6"/>
      <c r="BC315" s="6"/>
      <c r="BD315" s="6"/>
      <c r="BE315" s="6"/>
      <c r="BF315" s="6"/>
      <c r="BG315" s="6"/>
      <c r="BH315" s="6"/>
      <c r="BI315" s="6"/>
      <c r="BJ315" s="6"/>
      <c r="BK315" s="7"/>
      <c r="BL315" s="48"/>
      <c r="BM315" s="48"/>
      <c r="BN315" s="48"/>
    </row>
    <row r="316" spans="4:66"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  <c r="AA316" s="6"/>
      <c r="AB316" s="6"/>
      <c r="AC316" s="6"/>
      <c r="AD316" s="7"/>
      <c r="AE316" s="48"/>
      <c r="AF316" s="48"/>
      <c r="AG316" s="48"/>
      <c r="AK316" s="6"/>
      <c r="AL316" s="6"/>
      <c r="AM316" s="6"/>
      <c r="AN316" s="6"/>
      <c r="AO316" s="6"/>
      <c r="AP316" s="6"/>
      <c r="AQ316" s="6"/>
      <c r="AR316" s="6"/>
      <c r="AS316" s="6"/>
      <c r="AT316" s="6"/>
      <c r="AU316" s="6"/>
      <c r="AV316" s="6"/>
      <c r="AW316" s="6"/>
      <c r="AX316" s="6"/>
      <c r="AY316" s="6"/>
      <c r="AZ316" s="6"/>
      <c r="BA316" s="6"/>
      <c r="BB316" s="6"/>
      <c r="BC316" s="6"/>
      <c r="BD316" s="6"/>
      <c r="BE316" s="6"/>
      <c r="BF316" s="6"/>
      <c r="BG316" s="6"/>
      <c r="BH316" s="6"/>
      <c r="BI316" s="6"/>
      <c r="BJ316" s="6"/>
      <c r="BK316" s="7"/>
      <c r="BL316" s="48"/>
      <c r="BM316" s="48"/>
      <c r="BN316" s="48"/>
    </row>
    <row r="317" spans="4:66"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  <c r="AA317" s="6"/>
      <c r="AB317" s="6"/>
      <c r="AC317" s="6"/>
      <c r="AD317" s="7"/>
      <c r="AE317" s="48"/>
      <c r="AF317" s="48"/>
      <c r="AG317" s="48"/>
      <c r="AK317" s="6"/>
      <c r="AL317" s="6"/>
      <c r="AM317" s="6"/>
      <c r="AN317" s="6"/>
      <c r="AO317" s="6"/>
      <c r="AP317" s="6"/>
      <c r="AQ317" s="6"/>
      <c r="AR317" s="6"/>
      <c r="AS317" s="6"/>
      <c r="AT317" s="6"/>
      <c r="AU317" s="6"/>
      <c r="AV317" s="6"/>
      <c r="AW317" s="6"/>
      <c r="AX317" s="6"/>
      <c r="AY317" s="6"/>
      <c r="AZ317" s="6"/>
      <c r="BA317" s="6"/>
      <c r="BB317" s="6"/>
      <c r="BC317" s="6"/>
      <c r="BD317" s="6"/>
      <c r="BE317" s="6"/>
      <c r="BF317" s="6"/>
      <c r="BG317" s="6"/>
      <c r="BH317" s="6"/>
      <c r="BI317" s="6"/>
      <c r="BJ317" s="6"/>
      <c r="BK317" s="7"/>
      <c r="BL317" s="48"/>
      <c r="BM317" s="48"/>
      <c r="BN317" s="48"/>
    </row>
    <row r="318" spans="4:66"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  <c r="AA318" s="6"/>
      <c r="AB318" s="6"/>
      <c r="AC318" s="6"/>
      <c r="AD318" s="7"/>
      <c r="AE318" s="48"/>
      <c r="AF318" s="48"/>
      <c r="AG318" s="48"/>
      <c r="AK318" s="6"/>
      <c r="AL318" s="6"/>
      <c r="AM318" s="6"/>
      <c r="AN318" s="6"/>
      <c r="AO318" s="6"/>
      <c r="AP318" s="6"/>
      <c r="AQ318" s="6"/>
      <c r="AR318" s="6"/>
      <c r="AS318" s="6"/>
      <c r="AT318" s="6"/>
      <c r="AU318" s="6"/>
      <c r="AV318" s="6"/>
      <c r="AW318" s="6"/>
      <c r="AX318" s="6"/>
      <c r="AY318" s="6"/>
      <c r="AZ318" s="6"/>
      <c r="BA318" s="6"/>
      <c r="BB318" s="6"/>
      <c r="BC318" s="6"/>
      <c r="BD318" s="6"/>
      <c r="BE318" s="6"/>
      <c r="BF318" s="6"/>
      <c r="BG318" s="6"/>
      <c r="BH318" s="6"/>
      <c r="BI318" s="6"/>
      <c r="BJ318" s="6"/>
      <c r="BK318" s="7"/>
      <c r="BL318" s="48"/>
      <c r="BM318" s="48"/>
      <c r="BN318" s="48"/>
    </row>
    <row r="319" spans="4:66"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  <c r="AA319" s="6"/>
      <c r="AB319" s="6"/>
      <c r="AC319" s="6"/>
      <c r="AD319" s="7"/>
      <c r="AE319" s="48"/>
      <c r="AF319" s="48"/>
      <c r="AG319" s="48"/>
      <c r="AK319" s="6"/>
      <c r="AL319" s="6"/>
      <c r="AM319" s="6"/>
      <c r="AN319" s="6"/>
      <c r="AO319" s="6"/>
      <c r="AP319" s="6"/>
      <c r="AQ319" s="6"/>
      <c r="AR319" s="6"/>
      <c r="AS319" s="6"/>
      <c r="AT319" s="6"/>
      <c r="AU319" s="6"/>
      <c r="AV319" s="6"/>
      <c r="AW319" s="6"/>
      <c r="AX319" s="6"/>
      <c r="AY319" s="6"/>
      <c r="AZ319" s="6"/>
      <c r="BA319" s="6"/>
      <c r="BB319" s="6"/>
      <c r="BC319" s="6"/>
      <c r="BD319" s="6"/>
      <c r="BE319" s="6"/>
      <c r="BF319" s="6"/>
      <c r="BG319" s="6"/>
      <c r="BH319" s="6"/>
      <c r="BI319" s="6"/>
      <c r="BJ319" s="6"/>
      <c r="BK319" s="7"/>
      <c r="BL319" s="48"/>
      <c r="BM319" s="48"/>
      <c r="BN319" s="48"/>
    </row>
    <row r="320" spans="4:66"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  <c r="AA320" s="6"/>
      <c r="AB320" s="6"/>
      <c r="AC320" s="6"/>
      <c r="AD320" s="7"/>
      <c r="AE320" s="48"/>
      <c r="AF320" s="48"/>
      <c r="AG320" s="48"/>
      <c r="AK320" s="6"/>
      <c r="AL320" s="6"/>
      <c r="AM320" s="6"/>
      <c r="AN320" s="6"/>
      <c r="AO320" s="6"/>
      <c r="AP320" s="6"/>
      <c r="AQ320" s="6"/>
      <c r="AR320" s="6"/>
      <c r="AS320" s="6"/>
      <c r="AT320" s="6"/>
      <c r="AU320" s="6"/>
      <c r="AV320" s="6"/>
      <c r="AW320" s="6"/>
      <c r="AX320" s="6"/>
      <c r="AY320" s="6"/>
      <c r="AZ320" s="6"/>
      <c r="BA320" s="6"/>
      <c r="BB320" s="6"/>
      <c r="BC320" s="6"/>
      <c r="BD320" s="6"/>
      <c r="BE320" s="6"/>
      <c r="BF320" s="6"/>
      <c r="BG320" s="6"/>
      <c r="BH320" s="6"/>
      <c r="BI320" s="6"/>
      <c r="BJ320" s="6"/>
      <c r="BK320" s="7"/>
      <c r="BL320" s="48"/>
      <c r="BM320" s="48"/>
      <c r="BN320" s="48"/>
    </row>
    <row r="321" spans="4:66"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  <c r="AA321" s="6"/>
      <c r="AB321" s="6"/>
      <c r="AC321" s="6"/>
      <c r="AD321" s="7"/>
      <c r="AE321" s="48"/>
      <c r="AF321" s="48"/>
      <c r="AG321" s="48"/>
      <c r="AK321" s="6"/>
      <c r="AL321" s="6"/>
      <c r="AM321" s="6"/>
      <c r="AN321" s="6"/>
      <c r="AO321" s="6"/>
      <c r="AP321" s="6"/>
      <c r="AQ321" s="6"/>
      <c r="AR321" s="6"/>
      <c r="AS321" s="6"/>
      <c r="AT321" s="6"/>
      <c r="AU321" s="6"/>
      <c r="AV321" s="6"/>
      <c r="AW321" s="6"/>
      <c r="AX321" s="6"/>
      <c r="AY321" s="6"/>
      <c r="AZ321" s="6"/>
      <c r="BA321" s="6"/>
      <c r="BB321" s="6"/>
      <c r="BC321" s="6"/>
      <c r="BD321" s="6"/>
      <c r="BE321" s="6"/>
      <c r="BF321" s="6"/>
      <c r="BG321" s="6"/>
      <c r="BH321" s="6"/>
      <c r="BI321" s="6"/>
      <c r="BJ321" s="6"/>
      <c r="BK321" s="7"/>
      <c r="BL321" s="48"/>
      <c r="BM321" s="48"/>
      <c r="BN321" s="48"/>
    </row>
    <row r="322" spans="4:66"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  <c r="AA322" s="6"/>
      <c r="AB322" s="6"/>
      <c r="AC322" s="6"/>
      <c r="AD322" s="7"/>
      <c r="AE322" s="48"/>
      <c r="AF322" s="48"/>
      <c r="AG322" s="48"/>
      <c r="AK322" s="6"/>
      <c r="AL322" s="6"/>
      <c r="AM322" s="6"/>
      <c r="AN322" s="6"/>
      <c r="AO322" s="6"/>
      <c r="AP322" s="6"/>
      <c r="AQ322" s="6"/>
      <c r="AR322" s="6"/>
      <c r="AS322" s="6"/>
      <c r="AT322" s="6"/>
      <c r="AU322" s="6"/>
      <c r="AV322" s="6"/>
      <c r="AW322" s="6"/>
      <c r="AX322" s="6"/>
      <c r="AY322" s="6"/>
      <c r="AZ322" s="6"/>
      <c r="BA322" s="6"/>
      <c r="BB322" s="6"/>
      <c r="BC322" s="6"/>
      <c r="BD322" s="6"/>
      <c r="BE322" s="6"/>
      <c r="BF322" s="6"/>
      <c r="BG322" s="6"/>
      <c r="BH322" s="6"/>
      <c r="BI322" s="6"/>
      <c r="BJ322" s="6"/>
      <c r="BK322" s="7"/>
      <c r="BL322" s="48"/>
      <c r="BM322" s="48"/>
      <c r="BN322" s="48"/>
    </row>
    <row r="323" spans="4:66"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  <c r="AA323" s="6"/>
      <c r="AB323" s="6"/>
      <c r="AC323" s="6"/>
      <c r="AD323" s="7"/>
      <c r="AE323" s="48"/>
      <c r="AF323" s="48"/>
      <c r="AG323" s="48"/>
      <c r="AK323" s="6"/>
      <c r="AL323" s="6"/>
      <c r="AM323" s="6"/>
      <c r="AN323" s="6"/>
      <c r="AO323" s="6"/>
      <c r="AP323" s="6"/>
      <c r="AQ323" s="6"/>
      <c r="AR323" s="6"/>
      <c r="AS323" s="6"/>
      <c r="AT323" s="6"/>
      <c r="AU323" s="6"/>
      <c r="AV323" s="6"/>
      <c r="AW323" s="6"/>
      <c r="AX323" s="6"/>
      <c r="AY323" s="6"/>
      <c r="AZ323" s="6"/>
      <c r="BA323" s="6"/>
      <c r="BB323" s="6"/>
      <c r="BC323" s="6"/>
      <c r="BD323" s="6"/>
      <c r="BE323" s="6"/>
      <c r="BF323" s="6"/>
      <c r="BG323" s="6"/>
      <c r="BH323" s="6"/>
      <c r="BI323" s="6"/>
      <c r="BJ323" s="6"/>
      <c r="BK323" s="7"/>
      <c r="BL323" s="48"/>
      <c r="BM323" s="48"/>
      <c r="BN323" s="48"/>
    </row>
    <row r="324" spans="4:66"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  <c r="AA324" s="6"/>
      <c r="AB324" s="6"/>
      <c r="AC324" s="6"/>
      <c r="AD324" s="7"/>
      <c r="AE324" s="48"/>
      <c r="AF324" s="48"/>
      <c r="AG324" s="48"/>
      <c r="AK324" s="6"/>
      <c r="AL324" s="6"/>
      <c r="AM324" s="6"/>
      <c r="AN324" s="6"/>
      <c r="AO324" s="6"/>
      <c r="AP324" s="6"/>
      <c r="AQ324" s="6"/>
      <c r="AR324" s="6"/>
      <c r="AS324" s="6"/>
      <c r="AT324" s="6"/>
      <c r="AU324" s="6"/>
      <c r="AV324" s="6"/>
      <c r="AW324" s="6"/>
      <c r="AX324" s="6"/>
      <c r="AY324" s="6"/>
      <c r="AZ324" s="6"/>
      <c r="BA324" s="6"/>
      <c r="BB324" s="6"/>
      <c r="BC324" s="6"/>
      <c r="BD324" s="6"/>
      <c r="BE324" s="6"/>
      <c r="BF324" s="6"/>
      <c r="BG324" s="6"/>
      <c r="BH324" s="6"/>
      <c r="BI324" s="6"/>
      <c r="BJ324" s="6"/>
      <c r="BK324" s="7"/>
      <c r="BL324" s="48"/>
      <c r="BM324" s="48"/>
      <c r="BN324" s="48"/>
    </row>
    <row r="325" spans="4:66"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  <c r="AA325" s="6"/>
      <c r="AB325" s="6"/>
      <c r="AC325" s="6"/>
      <c r="AD325" s="7"/>
      <c r="AE325" s="48"/>
      <c r="AF325" s="48"/>
      <c r="AG325" s="48"/>
      <c r="AK325" s="6"/>
      <c r="AL325" s="6"/>
      <c r="AM325" s="6"/>
      <c r="AN325" s="6"/>
      <c r="AO325" s="6"/>
      <c r="AP325" s="6"/>
      <c r="AQ325" s="6"/>
      <c r="AR325" s="6"/>
      <c r="AS325" s="6"/>
      <c r="AT325" s="6"/>
      <c r="AU325" s="6"/>
      <c r="AV325" s="6"/>
      <c r="AW325" s="6"/>
      <c r="AX325" s="6"/>
      <c r="AY325" s="6"/>
      <c r="AZ325" s="6"/>
      <c r="BA325" s="6"/>
      <c r="BB325" s="6"/>
      <c r="BC325" s="6"/>
      <c r="BD325" s="6"/>
      <c r="BE325" s="6"/>
      <c r="BF325" s="6"/>
      <c r="BG325" s="6"/>
      <c r="BH325" s="6"/>
      <c r="BI325" s="6"/>
      <c r="BJ325" s="6"/>
      <c r="BK325" s="7"/>
      <c r="BL325" s="48"/>
      <c r="BM325" s="48"/>
      <c r="BN325" s="48"/>
    </row>
    <row r="326" spans="4:66"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  <c r="AA326" s="6"/>
      <c r="AB326" s="6"/>
      <c r="AC326" s="6"/>
      <c r="AD326" s="7"/>
      <c r="AE326" s="48"/>
      <c r="AF326" s="48"/>
      <c r="AG326" s="48"/>
      <c r="AK326" s="6"/>
      <c r="AL326" s="6"/>
      <c r="AM326" s="6"/>
      <c r="AN326" s="6"/>
      <c r="AO326" s="6"/>
      <c r="AP326" s="6"/>
      <c r="AQ326" s="6"/>
      <c r="AR326" s="6"/>
      <c r="AS326" s="6"/>
      <c r="AT326" s="6"/>
      <c r="AU326" s="6"/>
      <c r="AV326" s="6"/>
      <c r="AW326" s="6"/>
      <c r="AX326" s="6"/>
      <c r="AY326" s="6"/>
      <c r="AZ326" s="6"/>
      <c r="BA326" s="6"/>
      <c r="BB326" s="6"/>
      <c r="BC326" s="6"/>
      <c r="BD326" s="6"/>
      <c r="BE326" s="6"/>
      <c r="BF326" s="6"/>
      <c r="BG326" s="6"/>
      <c r="BH326" s="6"/>
      <c r="BI326" s="6"/>
      <c r="BJ326" s="6"/>
      <c r="BK326" s="7"/>
      <c r="BL326" s="48"/>
      <c r="BM326" s="48"/>
      <c r="BN326" s="48"/>
    </row>
    <row r="327" spans="4:66"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  <c r="AA327" s="6"/>
      <c r="AB327" s="6"/>
      <c r="AC327" s="6"/>
      <c r="AD327" s="7"/>
      <c r="AE327" s="48"/>
      <c r="AF327" s="48"/>
      <c r="AG327" s="48"/>
      <c r="AK327" s="6"/>
      <c r="AL327" s="6"/>
      <c r="AM327" s="6"/>
      <c r="AN327" s="6"/>
      <c r="AO327" s="6"/>
      <c r="AP327" s="6"/>
      <c r="AQ327" s="6"/>
      <c r="AR327" s="6"/>
      <c r="AS327" s="6"/>
      <c r="AT327" s="6"/>
      <c r="AU327" s="6"/>
      <c r="AV327" s="6"/>
      <c r="AW327" s="6"/>
      <c r="AX327" s="6"/>
      <c r="AY327" s="6"/>
      <c r="AZ327" s="6"/>
      <c r="BA327" s="6"/>
      <c r="BB327" s="6"/>
      <c r="BC327" s="6"/>
      <c r="BD327" s="6"/>
      <c r="BE327" s="6"/>
      <c r="BF327" s="6"/>
      <c r="BG327" s="6"/>
      <c r="BH327" s="6"/>
      <c r="BI327" s="6"/>
      <c r="BJ327" s="6"/>
      <c r="BK327" s="7"/>
      <c r="BL327" s="48"/>
      <c r="BM327" s="48"/>
      <c r="BN327" s="48"/>
    </row>
    <row r="328" spans="4:66"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  <c r="AA328" s="6"/>
      <c r="AB328" s="6"/>
      <c r="AC328" s="6"/>
      <c r="AD328" s="7"/>
      <c r="AE328" s="48"/>
      <c r="AF328" s="48"/>
      <c r="AG328" s="48"/>
      <c r="AK328" s="6"/>
      <c r="AL328" s="6"/>
      <c r="AM328" s="6"/>
      <c r="AN328" s="6"/>
      <c r="AO328" s="6"/>
      <c r="AP328" s="6"/>
      <c r="AQ328" s="6"/>
      <c r="AR328" s="6"/>
      <c r="AS328" s="6"/>
      <c r="AT328" s="6"/>
      <c r="AU328" s="6"/>
      <c r="AV328" s="6"/>
      <c r="AW328" s="6"/>
      <c r="AX328" s="6"/>
      <c r="AY328" s="6"/>
      <c r="AZ328" s="6"/>
      <c r="BA328" s="6"/>
      <c r="BB328" s="6"/>
      <c r="BC328" s="6"/>
      <c r="BD328" s="6"/>
      <c r="BE328" s="6"/>
      <c r="BF328" s="6"/>
      <c r="BG328" s="6"/>
      <c r="BH328" s="6"/>
      <c r="BI328" s="6"/>
      <c r="BJ328" s="6"/>
      <c r="BK328" s="7"/>
      <c r="BL328" s="48"/>
      <c r="BM328" s="48"/>
      <c r="BN328" s="48"/>
    </row>
    <row r="329" spans="4:66"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  <c r="AA329" s="6"/>
      <c r="AB329" s="6"/>
      <c r="AC329" s="6"/>
      <c r="AD329" s="7"/>
      <c r="AE329" s="48"/>
      <c r="AF329" s="48"/>
      <c r="AG329" s="48"/>
      <c r="AK329" s="6"/>
      <c r="AL329" s="6"/>
      <c r="AM329" s="6"/>
      <c r="AN329" s="6"/>
      <c r="AO329" s="6"/>
      <c r="AP329" s="6"/>
      <c r="AQ329" s="6"/>
      <c r="AR329" s="6"/>
      <c r="AS329" s="6"/>
      <c r="AT329" s="6"/>
      <c r="AU329" s="6"/>
      <c r="AV329" s="6"/>
      <c r="AW329" s="6"/>
      <c r="AX329" s="6"/>
      <c r="AY329" s="6"/>
      <c r="AZ329" s="6"/>
      <c r="BA329" s="6"/>
      <c r="BB329" s="6"/>
      <c r="BC329" s="6"/>
      <c r="BD329" s="6"/>
      <c r="BE329" s="6"/>
      <c r="BF329" s="6"/>
      <c r="BG329" s="6"/>
      <c r="BH329" s="6"/>
      <c r="BI329" s="6"/>
      <c r="BJ329" s="6"/>
      <c r="BK329" s="7"/>
      <c r="BL329" s="48"/>
      <c r="BM329" s="48"/>
      <c r="BN329" s="48"/>
    </row>
    <row r="330" spans="4:66"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  <c r="AA330" s="6"/>
      <c r="AB330" s="6"/>
      <c r="AC330" s="6"/>
      <c r="AD330" s="7"/>
      <c r="AE330" s="48"/>
      <c r="AF330" s="48"/>
      <c r="AG330" s="48"/>
      <c r="AK330" s="6"/>
      <c r="AL330" s="6"/>
      <c r="AM330" s="6"/>
      <c r="AN330" s="6"/>
      <c r="AO330" s="6"/>
      <c r="AP330" s="6"/>
      <c r="AQ330" s="6"/>
      <c r="AR330" s="6"/>
      <c r="AS330" s="6"/>
      <c r="AT330" s="6"/>
      <c r="AU330" s="6"/>
      <c r="AV330" s="6"/>
      <c r="AW330" s="6"/>
      <c r="AX330" s="6"/>
      <c r="AY330" s="6"/>
      <c r="AZ330" s="6"/>
      <c r="BA330" s="6"/>
      <c r="BB330" s="6"/>
      <c r="BC330" s="6"/>
      <c r="BD330" s="6"/>
      <c r="BE330" s="6"/>
      <c r="BF330" s="6"/>
      <c r="BG330" s="6"/>
      <c r="BH330" s="6"/>
      <c r="BI330" s="6"/>
      <c r="BJ330" s="6"/>
      <c r="BK330" s="7"/>
      <c r="BL330" s="48"/>
      <c r="BM330" s="48"/>
      <c r="BN330" s="48"/>
    </row>
    <row r="331" spans="4:66"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  <c r="AA331" s="6"/>
      <c r="AB331" s="6"/>
      <c r="AC331" s="6"/>
      <c r="AD331" s="7"/>
      <c r="AE331" s="48"/>
      <c r="AF331" s="48"/>
      <c r="AG331" s="48"/>
      <c r="AK331" s="6"/>
      <c r="AL331" s="6"/>
      <c r="AM331" s="6"/>
      <c r="AN331" s="6"/>
      <c r="AO331" s="6"/>
      <c r="AP331" s="6"/>
      <c r="AQ331" s="6"/>
      <c r="AR331" s="6"/>
      <c r="AS331" s="6"/>
      <c r="AT331" s="6"/>
      <c r="AU331" s="6"/>
      <c r="AV331" s="6"/>
      <c r="AW331" s="6"/>
      <c r="AX331" s="6"/>
      <c r="AY331" s="6"/>
      <c r="AZ331" s="6"/>
      <c r="BA331" s="6"/>
      <c r="BB331" s="6"/>
      <c r="BC331" s="6"/>
      <c r="BD331" s="6"/>
      <c r="BE331" s="6"/>
      <c r="BF331" s="6"/>
      <c r="BG331" s="6"/>
      <c r="BH331" s="6"/>
      <c r="BI331" s="6"/>
      <c r="BJ331" s="6"/>
      <c r="BK331" s="7"/>
      <c r="BL331" s="48"/>
      <c r="BM331" s="48"/>
      <c r="BN331" s="48"/>
    </row>
    <row r="332" spans="4:66"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  <c r="AA332" s="6"/>
      <c r="AB332" s="6"/>
      <c r="AC332" s="6"/>
      <c r="AD332" s="7"/>
      <c r="AE332" s="48"/>
      <c r="AF332" s="48"/>
      <c r="AG332" s="48"/>
      <c r="AK332" s="6"/>
      <c r="AL332" s="6"/>
      <c r="AM332" s="6"/>
      <c r="AN332" s="6"/>
      <c r="AO332" s="6"/>
      <c r="AP332" s="6"/>
      <c r="AQ332" s="6"/>
      <c r="AR332" s="6"/>
      <c r="AS332" s="6"/>
      <c r="AT332" s="6"/>
      <c r="AU332" s="6"/>
      <c r="AV332" s="6"/>
      <c r="AW332" s="6"/>
      <c r="AX332" s="6"/>
      <c r="AY332" s="6"/>
      <c r="AZ332" s="6"/>
      <c r="BA332" s="6"/>
      <c r="BB332" s="6"/>
      <c r="BC332" s="6"/>
      <c r="BD332" s="6"/>
      <c r="BE332" s="6"/>
      <c r="BF332" s="6"/>
      <c r="BG332" s="6"/>
      <c r="BH332" s="6"/>
      <c r="BI332" s="6"/>
      <c r="BJ332" s="6"/>
      <c r="BK332" s="7"/>
      <c r="BL332" s="48"/>
      <c r="BM332" s="48"/>
      <c r="BN332" s="48"/>
    </row>
    <row r="333" spans="4:66"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  <c r="AA333" s="6"/>
      <c r="AB333" s="6"/>
      <c r="AC333" s="6"/>
      <c r="AD333" s="7"/>
      <c r="AE333" s="48"/>
      <c r="AF333" s="48"/>
      <c r="AG333" s="48"/>
      <c r="AK333" s="6"/>
      <c r="AL333" s="6"/>
      <c r="AM333" s="6"/>
      <c r="AN333" s="6"/>
      <c r="AO333" s="6"/>
      <c r="AP333" s="6"/>
      <c r="AQ333" s="6"/>
      <c r="AR333" s="6"/>
      <c r="AS333" s="6"/>
      <c r="AT333" s="6"/>
      <c r="AU333" s="6"/>
      <c r="AV333" s="6"/>
      <c r="AW333" s="6"/>
      <c r="AX333" s="6"/>
      <c r="AY333" s="6"/>
      <c r="AZ333" s="6"/>
      <c r="BA333" s="6"/>
      <c r="BB333" s="6"/>
      <c r="BC333" s="6"/>
      <c r="BD333" s="6"/>
      <c r="BE333" s="6"/>
      <c r="BF333" s="6"/>
      <c r="BG333" s="6"/>
      <c r="BH333" s="6"/>
      <c r="BI333" s="6"/>
      <c r="BJ333" s="6"/>
      <c r="BK333" s="7"/>
      <c r="BL333" s="48"/>
      <c r="BM333" s="48"/>
      <c r="BN333" s="48"/>
    </row>
    <row r="334" spans="4:66"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  <c r="AA334" s="6"/>
      <c r="AB334" s="6"/>
      <c r="AC334" s="6"/>
      <c r="AD334" s="7"/>
      <c r="AE334" s="48"/>
      <c r="AF334" s="48"/>
      <c r="AG334" s="48"/>
      <c r="AK334" s="6"/>
      <c r="AL334" s="6"/>
      <c r="AM334" s="6"/>
      <c r="AN334" s="6"/>
      <c r="AO334" s="6"/>
      <c r="AP334" s="6"/>
      <c r="AQ334" s="6"/>
      <c r="AR334" s="6"/>
      <c r="AS334" s="6"/>
      <c r="AT334" s="6"/>
      <c r="AU334" s="6"/>
      <c r="AV334" s="6"/>
      <c r="AW334" s="6"/>
      <c r="AX334" s="6"/>
      <c r="AY334" s="6"/>
      <c r="AZ334" s="6"/>
      <c r="BA334" s="6"/>
      <c r="BB334" s="6"/>
      <c r="BC334" s="6"/>
      <c r="BD334" s="6"/>
      <c r="BE334" s="6"/>
      <c r="BF334" s="6"/>
      <c r="BG334" s="6"/>
      <c r="BH334" s="6"/>
      <c r="BI334" s="6"/>
      <c r="BJ334" s="6"/>
      <c r="BK334" s="7"/>
      <c r="BL334" s="48"/>
      <c r="BM334" s="48"/>
      <c r="BN334" s="48"/>
    </row>
    <row r="335" spans="4:66"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  <c r="AC335" s="6"/>
      <c r="AD335" s="7"/>
      <c r="AE335" s="48"/>
      <c r="AF335" s="48"/>
      <c r="AG335" s="48"/>
      <c r="AK335" s="6"/>
      <c r="AL335" s="6"/>
      <c r="AM335" s="6"/>
      <c r="AN335" s="6"/>
      <c r="AO335" s="6"/>
      <c r="AP335" s="6"/>
      <c r="AQ335" s="6"/>
      <c r="AR335" s="6"/>
      <c r="AS335" s="6"/>
      <c r="AT335" s="6"/>
      <c r="AU335" s="6"/>
      <c r="AV335" s="6"/>
      <c r="AW335" s="6"/>
      <c r="AX335" s="6"/>
      <c r="AY335" s="6"/>
      <c r="AZ335" s="6"/>
      <c r="BA335" s="6"/>
      <c r="BB335" s="6"/>
      <c r="BC335" s="6"/>
      <c r="BD335" s="6"/>
      <c r="BE335" s="6"/>
      <c r="BF335" s="6"/>
      <c r="BG335" s="6"/>
      <c r="BH335" s="6"/>
      <c r="BI335" s="6"/>
      <c r="BJ335" s="6"/>
      <c r="BK335" s="7"/>
      <c r="BL335" s="48"/>
      <c r="BM335" s="48"/>
      <c r="BN335" s="48"/>
    </row>
    <row r="336" spans="4:66"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  <c r="AA336" s="6"/>
      <c r="AB336" s="6"/>
      <c r="AC336" s="6"/>
      <c r="AD336" s="7"/>
      <c r="AE336" s="48"/>
      <c r="AF336" s="48"/>
      <c r="AG336" s="48"/>
      <c r="AK336" s="6"/>
      <c r="AL336" s="6"/>
      <c r="AM336" s="6"/>
      <c r="AN336" s="6"/>
      <c r="AO336" s="6"/>
      <c r="AP336" s="6"/>
      <c r="AQ336" s="6"/>
      <c r="AR336" s="6"/>
      <c r="AS336" s="6"/>
      <c r="AT336" s="6"/>
      <c r="AU336" s="6"/>
      <c r="AV336" s="6"/>
      <c r="AW336" s="6"/>
      <c r="AX336" s="6"/>
      <c r="AY336" s="6"/>
      <c r="AZ336" s="6"/>
      <c r="BA336" s="6"/>
      <c r="BB336" s="6"/>
      <c r="BC336" s="6"/>
      <c r="BD336" s="6"/>
      <c r="BE336" s="6"/>
      <c r="BF336" s="6"/>
      <c r="BG336" s="6"/>
      <c r="BH336" s="6"/>
      <c r="BI336" s="6"/>
      <c r="BJ336" s="6"/>
      <c r="BK336" s="7"/>
      <c r="BL336" s="48"/>
      <c r="BM336" s="48"/>
      <c r="BN336" s="48"/>
    </row>
    <row r="337" spans="4:66"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  <c r="AA337" s="6"/>
      <c r="AB337" s="6"/>
      <c r="AC337" s="6"/>
      <c r="AD337" s="7"/>
      <c r="AE337" s="48"/>
      <c r="AF337" s="48"/>
      <c r="AG337" s="48"/>
      <c r="AK337" s="6"/>
      <c r="AL337" s="6"/>
      <c r="AM337" s="6"/>
      <c r="AN337" s="6"/>
      <c r="AO337" s="6"/>
      <c r="AP337" s="6"/>
      <c r="AQ337" s="6"/>
      <c r="AR337" s="6"/>
      <c r="AS337" s="6"/>
      <c r="AT337" s="6"/>
      <c r="AU337" s="6"/>
      <c r="AV337" s="6"/>
      <c r="AW337" s="6"/>
      <c r="AX337" s="6"/>
      <c r="AY337" s="6"/>
      <c r="AZ337" s="6"/>
      <c r="BA337" s="6"/>
      <c r="BB337" s="6"/>
      <c r="BC337" s="6"/>
      <c r="BD337" s="6"/>
      <c r="BE337" s="6"/>
      <c r="BF337" s="6"/>
      <c r="BG337" s="6"/>
      <c r="BH337" s="6"/>
      <c r="BI337" s="6"/>
      <c r="BJ337" s="6"/>
      <c r="BK337" s="7"/>
      <c r="BL337" s="48"/>
      <c r="BM337" s="48"/>
      <c r="BN337" s="48"/>
    </row>
    <row r="338" spans="4:66"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  <c r="AA338" s="6"/>
      <c r="AB338" s="6"/>
      <c r="AC338" s="6"/>
      <c r="AD338" s="7"/>
      <c r="AE338" s="48"/>
      <c r="AF338" s="48"/>
      <c r="AG338" s="48"/>
      <c r="AK338" s="6"/>
      <c r="AL338" s="6"/>
      <c r="AM338" s="6"/>
      <c r="AN338" s="6"/>
      <c r="AO338" s="6"/>
      <c r="AP338" s="6"/>
      <c r="AQ338" s="6"/>
      <c r="AR338" s="6"/>
      <c r="AS338" s="6"/>
      <c r="AT338" s="6"/>
      <c r="AU338" s="6"/>
      <c r="AV338" s="6"/>
      <c r="AW338" s="6"/>
      <c r="AX338" s="6"/>
      <c r="AY338" s="6"/>
      <c r="AZ338" s="6"/>
      <c r="BA338" s="6"/>
      <c r="BB338" s="6"/>
      <c r="BC338" s="6"/>
      <c r="BD338" s="6"/>
      <c r="BE338" s="6"/>
      <c r="BF338" s="6"/>
      <c r="BG338" s="6"/>
      <c r="BH338" s="6"/>
      <c r="BI338" s="6"/>
      <c r="BJ338" s="6"/>
      <c r="BK338" s="7"/>
      <c r="BL338" s="48"/>
      <c r="BM338" s="48"/>
      <c r="BN338" s="48"/>
    </row>
    <row r="339" spans="4:66"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  <c r="AA339" s="6"/>
      <c r="AB339" s="6"/>
      <c r="AC339" s="6"/>
      <c r="AD339" s="7"/>
      <c r="AE339" s="48"/>
      <c r="AF339" s="48"/>
      <c r="AG339" s="48"/>
      <c r="AK339" s="6"/>
      <c r="AL339" s="6"/>
      <c r="AM339" s="6"/>
      <c r="AN339" s="6"/>
      <c r="AO339" s="6"/>
      <c r="AP339" s="6"/>
      <c r="AQ339" s="6"/>
      <c r="AR339" s="6"/>
      <c r="AS339" s="6"/>
      <c r="AT339" s="6"/>
      <c r="AU339" s="6"/>
      <c r="AV339" s="6"/>
      <c r="AW339" s="6"/>
      <c r="AX339" s="6"/>
      <c r="AY339" s="6"/>
      <c r="AZ339" s="6"/>
      <c r="BA339" s="6"/>
      <c r="BB339" s="6"/>
      <c r="BC339" s="6"/>
      <c r="BD339" s="6"/>
      <c r="BE339" s="6"/>
      <c r="BF339" s="6"/>
      <c r="BG339" s="6"/>
      <c r="BH339" s="6"/>
      <c r="BI339" s="6"/>
      <c r="BJ339" s="6"/>
      <c r="BK339" s="7"/>
      <c r="BL339" s="48"/>
      <c r="BM339" s="48"/>
      <c r="BN339" s="48"/>
    </row>
    <row r="340" spans="4:66"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  <c r="AA340" s="6"/>
      <c r="AB340" s="6"/>
      <c r="AC340" s="6"/>
      <c r="AD340" s="7"/>
      <c r="AE340" s="48"/>
      <c r="AF340" s="48"/>
      <c r="AG340" s="48"/>
      <c r="AK340" s="6"/>
      <c r="AL340" s="6"/>
      <c r="AM340" s="6"/>
      <c r="AN340" s="6"/>
      <c r="AO340" s="6"/>
      <c r="AP340" s="6"/>
      <c r="AQ340" s="6"/>
      <c r="AR340" s="6"/>
      <c r="AS340" s="6"/>
      <c r="AT340" s="6"/>
      <c r="AU340" s="6"/>
      <c r="AV340" s="6"/>
      <c r="AW340" s="6"/>
      <c r="AX340" s="6"/>
      <c r="AY340" s="6"/>
      <c r="AZ340" s="6"/>
      <c r="BA340" s="6"/>
      <c r="BB340" s="6"/>
      <c r="BC340" s="6"/>
      <c r="BD340" s="6"/>
      <c r="BE340" s="6"/>
      <c r="BF340" s="6"/>
      <c r="BG340" s="6"/>
      <c r="BH340" s="6"/>
      <c r="BI340" s="6"/>
      <c r="BJ340" s="6"/>
      <c r="BK340" s="7"/>
      <c r="BL340" s="48"/>
      <c r="BM340" s="48"/>
      <c r="BN340" s="48"/>
    </row>
    <row r="341" spans="4:66"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  <c r="AA341" s="6"/>
      <c r="AB341" s="6"/>
      <c r="AC341" s="6"/>
      <c r="AD341" s="7"/>
      <c r="AE341" s="48"/>
      <c r="AF341" s="48"/>
      <c r="AG341" s="48"/>
      <c r="AK341" s="6"/>
      <c r="AL341" s="6"/>
      <c r="AM341" s="6"/>
      <c r="AN341" s="6"/>
      <c r="AO341" s="6"/>
      <c r="AP341" s="6"/>
      <c r="AQ341" s="6"/>
      <c r="AR341" s="6"/>
      <c r="AS341" s="6"/>
      <c r="AT341" s="6"/>
      <c r="AU341" s="6"/>
      <c r="AV341" s="6"/>
      <c r="AW341" s="6"/>
      <c r="AX341" s="6"/>
      <c r="AY341" s="6"/>
      <c r="AZ341" s="6"/>
      <c r="BA341" s="6"/>
      <c r="BB341" s="6"/>
      <c r="BC341" s="6"/>
      <c r="BD341" s="6"/>
      <c r="BE341" s="6"/>
      <c r="BF341" s="6"/>
      <c r="BG341" s="6"/>
      <c r="BH341" s="6"/>
      <c r="BI341" s="6"/>
      <c r="BJ341" s="6"/>
      <c r="BK341" s="7"/>
      <c r="BL341" s="48"/>
      <c r="BM341" s="48"/>
      <c r="BN341" s="48"/>
    </row>
    <row r="342" spans="4:66"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  <c r="AA342" s="6"/>
      <c r="AB342" s="6"/>
      <c r="AC342" s="6"/>
      <c r="AD342" s="7"/>
      <c r="AE342" s="48"/>
      <c r="AF342" s="48"/>
      <c r="AG342" s="48"/>
      <c r="AK342" s="6"/>
      <c r="AL342" s="6"/>
      <c r="AM342" s="6"/>
      <c r="AN342" s="6"/>
      <c r="AO342" s="6"/>
      <c r="AP342" s="6"/>
      <c r="AQ342" s="6"/>
      <c r="AR342" s="6"/>
      <c r="AS342" s="6"/>
      <c r="AT342" s="6"/>
      <c r="AU342" s="6"/>
      <c r="AV342" s="6"/>
      <c r="AW342" s="6"/>
      <c r="AX342" s="6"/>
      <c r="AY342" s="6"/>
      <c r="AZ342" s="6"/>
      <c r="BA342" s="6"/>
      <c r="BB342" s="6"/>
      <c r="BC342" s="6"/>
      <c r="BD342" s="6"/>
      <c r="BE342" s="6"/>
      <c r="BF342" s="6"/>
      <c r="BG342" s="6"/>
      <c r="BH342" s="6"/>
      <c r="BI342" s="6"/>
      <c r="BJ342" s="6"/>
      <c r="BK342" s="7"/>
      <c r="BL342" s="48"/>
      <c r="BM342" s="48"/>
      <c r="BN342" s="48"/>
    </row>
    <row r="343" spans="4:66"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  <c r="AA343" s="6"/>
      <c r="AB343" s="6"/>
      <c r="AC343" s="6"/>
      <c r="AD343" s="7"/>
      <c r="AE343" s="48"/>
      <c r="AF343" s="48"/>
      <c r="AG343" s="48"/>
      <c r="AK343" s="6"/>
      <c r="AL343" s="6"/>
      <c r="AM343" s="6"/>
      <c r="AN343" s="6"/>
      <c r="AO343" s="6"/>
      <c r="AP343" s="6"/>
      <c r="AQ343" s="6"/>
      <c r="AR343" s="6"/>
      <c r="AS343" s="6"/>
      <c r="AT343" s="6"/>
      <c r="AU343" s="6"/>
      <c r="AV343" s="6"/>
      <c r="AW343" s="6"/>
      <c r="AX343" s="6"/>
      <c r="AY343" s="6"/>
      <c r="AZ343" s="6"/>
      <c r="BA343" s="6"/>
      <c r="BB343" s="6"/>
      <c r="BC343" s="6"/>
      <c r="BD343" s="6"/>
      <c r="BE343" s="6"/>
      <c r="BF343" s="6"/>
      <c r="BG343" s="6"/>
      <c r="BH343" s="6"/>
      <c r="BI343" s="6"/>
      <c r="BJ343" s="6"/>
      <c r="BK343" s="7"/>
      <c r="BL343" s="48"/>
      <c r="BM343" s="48"/>
      <c r="BN343" s="48"/>
    </row>
    <row r="344" spans="4:66"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  <c r="AA344" s="6"/>
      <c r="AB344" s="6"/>
      <c r="AC344" s="6"/>
      <c r="AD344" s="7"/>
      <c r="AE344" s="48"/>
      <c r="AF344" s="48"/>
      <c r="AG344" s="48"/>
      <c r="AK344" s="6"/>
      <c r="AL344" s="6"/>
      <c r="AM344" s="6"/>
      <c r="AN344" s="6"/>
      <c r="AO344" s="6"/>
      <c r="AP344" s="6"/>
      <c r="AQ344" s="6"/>
      <c r="AR344" s="6"/>
      <c r="AS344" s="6"/>
      <c r="AT344" s="6"/>
      <c r="AU344" s="6"/>
      <c r="AV344" s="6"/>
      <c r="AW344" s="6"/>
      <c r="AX344" s="6"/>
      <c r="AY344" s="6"/>
      <c r="AZ344" s="6"/>
      <c r="BA344" s="6"/>
      <c r="BB344" s="6"/>
      <c r="BC344" s="6"/>
      <c r="BD344" s="6"/>
      <c r="BE344" s="6"/>
      <c r="BF344" s="6"/>
      <c r="BG344" s="6"/>
      <c r="BH344" s="6"/>
      <c r="BI344" s="6"/>
      <c r="BJ344" s="6"/>
      <c r="BK344" s="7"/>
      <c r="BL344" s="48"/>
      <c r="BM344" s="48"/>
      <c r="BN344" s="48"/>
    </row>
    <row r="345" spans="4:66"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  <c r="AA345" s="6"/>
      <c r="AB345" s="6"/>
      <c r="AC345" s="6"/>
      <c r="AD345" s="7"/>
      <c r="AE345" s="48"/>
      <c r="AF345" s="48"/>
      <c r="AG345" s="48"/>
      <c r="AK345" s="6"/>
      <c r="AL345" s="6"/>
      <c r="AM345" s="6"/>
      <c r="AN345" s="6"/>
      <c r="AO345" s="6"/>
      <c r="AP345" s="6"/>
      <c r="AQ345" s="6"/>
      <c r="AR345" s="6"/>
      <c r="AS345" s="6"/>
      <c r="AT345" s="6"/>
      <c r="AU345" s="6"/>
      <c r="AV345" s="6"/>
      <c r="AW345" s="6"/>
      <c r="AX345" s="6"/>
      <c r="AY345" s="6"/>
      <c r="AZ345" s="6"/>
      <c r="BA345" s="6"/>
      <c r="BB345" s="6"/>
      <c r="BC345" s="6"/>
      <c r="BD345" s="6"/>
      <c r="BE345" s="6"/>
      <c r="BF345" s="6"/>
      <c r="BG345" s="6"/>
      <c r="BH345" s="6"/>
      <c r="BI345" s="6"/>
      <c r="BJ345" s="6"/>
      <c r="BK345" s="7"/>
      <c r="BL345" s="48"/>
      <c r="BM345" s="48"/>
      <c r="BN345" s="48"/>
    </row>
    <row r="346" spans="4:66"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  <c r="AA346" s="6"/>
      <c r="AB346" s="6"/>
      <c r="AC346" s="6"/>
      <c r="AD346" s="7"/>
      <c r="AE346" s="48"/>
      <c r="AF346" s="48"/>
      <c r="AG346" s="48"/>
      <c r="AK346" s="6"/>
      <c r="AL346" s="6"/>
      <c r="AM346" s="6"/>
      <c r="AN346" s="6"/>
      <c r="AO346" s="6"/>
      <c r="AP346" s="6"/>
      <c r="AQ346" s="6"/>
      <c r="AR346" s="6"/>
      <c r="AS346" s="6"/>
      <c r="AT346" s="6"/>
      <c r="AU346" s="6"/>
      <c r="AV346" s="6"/>
      <c r="AW346" s="6"/>
      <c r="AX346" s="6"/>
      <c r="AY346" s="6"/>
      <c r="AZ346" s="6"/>
      <c r="BA346" s="6"/>
      <c r="BB346" s="6"/>
      <c r="BC346" s="6"/>
      <c r="BD346" s="6"/>
      <c r="BE346" s="6"/>
      <c r="BF346" s="6"/>
      <c r="BG346" s="6"/>
      <c r="BH346" s="6"/>
      <c r="BI346" s="6"/>
      <c r="BJ346" s="6"/>
      <c r="BK346" s="7"/>
      <c r="BL346" s="48"/>
      <c r="BM346" s="48"/>
      <c r="BN346" s="48"/>
    </row>
    <row r="347" spans="4:66"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  <c r="AA347" s="6"/>
      <c r="AB347" s="6"/>
      <c r="AC347" s="6"/>
      <c r="AD347" s="7"/>
      <c r="AE347" s="48"/>
      <c r="AF347" s="48"/>
      <c r="AG347" s="48"/>
      <c r="AK347" s="6"/>
      <c r="AL347" s="6"/>
      <c r="AM347" s="6"/>
      <c r="AN347" s="6"/>
      <c r="AO347" s="6"/>
      <c r="AP347" s="6"/>
      <c r="AQ347" s="6"/>
      <c r="AR347" s="6"/>
      <c r="AS347" s="6"/>
      <c r="AT347" s="6"/>
      <c r="AU347" s="6"/>
      <c r="AV347" s="6"/>
      <c r="AW347" s="6"/>
      <c r="AX347" s="6"/>
      <c r="AY347" s="6"/>
      <c r="AZ347" s="6"/>
      <c r="BA347" s="6"/>
      <c r="BB347" s="6"/>
      <c r="BC347" s="6"/>
      <c r="BD347" s="6"/>
      <c r="BE347" s="6"/>
      <c r="BF347" s="6"/>
      <c r="BG347" s="6"/>
      <c r="BH347" s="6"/>
      <c r="BI347" s="6"/>
      <c r="BJ347" s="6"/>
      <c r="BK347" s="7"/>
      <c r="BL347" s="48"/>
      <c r="BM347" s="48"/>
      <c r="BN347" s="48"/>
    </row>
    <row r="348" spans="4:66"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  <c r="AA348" s="6"/>
      <c r="AB348" s="6"/>
      <c r="AC348" s="6"/>
      <c r="AD348" s="7"/>
      <c r="AE348" s="48"/>
      <c r="AF348" s="48"/>
      <c r="AG348" s="48"/>
      <c r="AK348" s="6"/>
      <c r="AL348" s="6"/>
      <c r="AM348" s="6"/>
      <c r="AN348" s="6"/>
      <c r="AO348" s="6"/>
      <c r="AP348" s="6"/>
      <c r="AQ348" s="6"/>
      <c r="AR348" s="6"/>
      <c r="AS348" s="6"/>
      <c r="AT348" s="6"/>
      <c r="AU348" s="6"/>
      <c r="AV348" s="6"/>
      <c r="AW348" s="6"/>
      <c r="AX348" s="6"/>
      <c r="AY348" s="6"/>
      <c r="AZ348" s="6"/>
      <c r="BA348" s="6"/>
      <c r="BB348" s="6"/>
      <c r="BC348" s="6"/>
      <c r="BD348" s="6"/>
      <c r="BE348" s="6"/>
      <c r="BF348" s="6"/>
      <c r="BG348" s="6"/>
      <c r="BH348" s="6"/>
      <c r="BI348" s="6"/>
      <c r="BJ348" s="6"/>
      <c r="BK348" s="7"/>
      <c r="BL348" s="48"/>
      <c r="BM348" s="48"/>
      <c r="BN348" s="48"/>
    </row>
    <row r="349" spans="4:66"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  <c r="AA349" s="6"/>
      <c r="AB349" s="6"/>
      <c r="AC349" s="6"/>
      <c r="AD349" s="7"/>
      <c r="AE349" s="48"/>
      <c r="AF349" s="48"/>
      <c r="AG349" s="48"/>
      <c r="AK349" s="6"/>
      <c r="AL349" s="6"/>
      <c r="AM349" s="6"/>
      <c r="AN349" s="6"/>
      <c r="AO349" s="6"/>
      <c r="AP349" s="6"/>
      <c r="AQ349" s="6"/>
      <c r="AR349" s="6"/>
      <c r="AS349" s="6"/>
      <c r="AT349" s="6"/>
      <c r="AU349" s="6"/>
      <c r="AV349" s="6"/>
      <c r="AW349" s="6"/>
      <c r="AX349" s="6"/>
      <c r="AY349" s="6"/>
      <c r="AZ349" s="6"/>
      <c r="BA349" s="6"/>
      <c r="BB349" s="6"/>
      <c r="BC349" s="6"/>
      <c r="BD349" s="6"/>
      <c r="BE349" s="6"/>
      <c r="BF349" s="6"/>
      <c r="BG349" s="6"/>
      <c r="BH349" s="6"/>
      <c r="BI349" s="6"/>
      <c r="BJ349" s="6"/>
      <c r="BK349" s="7"/>
      <c r="BL349" s="48"/>
      <c r="BM349" s="48"/>
      <c r="BN349" s="48"/>
    </row>
    <row r="350" spans="4:66"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  <c r="AA350" s="6"/>
      <c r="AB350" s="6"/>
      <c r="AC350" s="6"/>
      <c r="AD350" s="7"/>
      <c r="AE350" s="48"/>
      <c r="AF350" s="48"/>
      <c r="AG350" s="48"/>
      <c r="AK350" s="6"/>
      <c r="AL350" s="6"/>
      <c r="AM350" s="6"/>
      <c r="AN350" s="6"/>
      <c r="AO350" s="6"/>
      <c r="AP350" s="6"/>
      <c r="AQ350" s="6"/>
      <c r="AR350" s="6"/>
      <c r="AS350" s="6"/>
      <c r="AT350" s="6"/>
      <c r="AU350" s="6"/>
      <c r="AV350" s="6"/>
      <c r="AW350" s="6"/>
      <c r="AX350" s="6"/>
      <c r="AY350" s="6"/>
      <c r="AZ350" s="6"/>
      <c r="BA350" s="6"/>
      <c r="BB350" s="6"/>
      <c r="BC350" s="6"/>
      <c r="BD350" s="6"/>
      <c r="BE350" s="6"/>
      <c r="BF350" s="6"/>
      <c r="BG350" s="6"/>
      <c r="BH350" s="6"/>
      <c r="BI350" s="6"/>
      <c r="BJ350" s="6"/>
      <c r="BK350" s="7"/>
      <c r="BL350" s="48"/>
      <c r="BM350" s="48"/>
      <c r="BN350" s="48"/>
    </row>
    <row r="351" spans="4:66"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  <c r="AA351" s="6"/>
      <c r="AB351" s="6"/>
      <c r="AC351" s="6"/>
      <c r="AD351" s="7"/>
      <c r="AE351" s="48"/>
      <c r="AF351" s="48"/>
      <c r="AG351" s="48"/>
      <c r="AK351" s="6"/>
      <c r="AL351" s="6"/>
      <c r="AM351" s="6"/>
      <c r="AN351" s="6"/>
      <c r="AO351" s="6"/>
      <c r="AP351" s="6"/>
      <c r="AQ351" s="6"/>
      <c r="AR351" s="6"/>
      <c r="AS351" s="6"/>
      <c r="AT351" s="6"/>
      <c r="AU351" s="6"/>
      <c r="AV351" s="6"/>
      <c r="AW351" s="6"/>
      <c r="AX351" s="6"/>
      <c r="AY351" s="6"/>
      <c r="AZ351" s="6"/>
      <c r="BA351" s="6"/>
      <c r="BB351" s="6"/>
      <c r="BC351" s="6"/>
      <c r="BD351" s="6"/>
      <c r="BE351" s="6"/>
      <c r="BF351" s="6"/>
      <c r="BG351" s="6"/>
      <c r="BH351" s="6"/>
      <c r="BI351" s="6"/>
      <c r="BJ351" s="6"/>
      <c r="BK351" s="7"/>
      <c r="BL351" s="48"/>
      <c r="BM351" s="48"/>
      <c r="BN351" s="48"/>
    </row>
    <row r="352" spans="4:66"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  <c r="AA352" s="6"/>
      <c r="AB352" s="6"/>
      <c r="AC352" s="6"/>
      <c r="AD352" s="7"/>
      <c r="AE352" s="48"/>
      <c r="AF352" s="48"/>
      <c r="AG352" s="48"/>
      <c r="AK352" s="6"/>
      <c r="AL352" s="6"/>
      <c r="AM352" s="6"/>
      <c r="AN352" s="6"/>
      <c r="AO352" s="6"/>
      <c r="AP352" s="6"/>
      <c r="AQ352" s="6"/>
      <c r="AR352" s="6"/>
      <c r="AS352" s="6"/>
      <c r="AT352" s="6"/>
      <c r="AU352" s="6"/>
      <c r="AV352" s="6"/>
      <c r="AW352" s="6"/>
      <c r="AX352" s="6"/>
      <c r="AY352" s="6"/>
      <c r="AZ352" s="6"/>
      <c r="BA352" s="6"/>
      <c r="BB352" s="6"/>
      <c r="BC352" s="6"/>
      <c r="BD352" s="6"/>
      <c r="BE352" s="6"/>
      <c r="BF352" s="6"/>
      <c r="BG352" s="6"/>
      <c r="BH352" s="6"/>
      <c r="BI352" s="6"/>
      <c r="BJ352" s="6"/>
      <c r="BK352" s="7"/>
      <c r="BL352" s="48"/>
      <c r="BM352" s="48"/>
      <c r="BN352" s="48"/>
    </row>
    <row r="353" spans="4:66"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  <c r="AA353" s="6"/>
      <c r="AB353" s="6"/>
      <c r="AC353" s="6"/>
      <c r="AD353" s="7"/>
      <c r="AE353" s="48"/>
      <c r="AF353" s="48"/>
      <c r="AG353" s="48"/>
      <c r="AK353" s="6"/>
      <c r="AL353" s="6"/>
      <c r="AM353" s="6"/>
      <c r="AN353" s="6"/>
      <c r="AO353" s="6"/>
      <c r="AP353" s="6"/>
      <c r="AQ353" s="6"/>
      <c r="AR353" s="6"/>
      <c r="AS353" s="6"/>
      <c r="AT353" s="6"/>
      <c r="AU353" s="6"/>
      <c r="AV353" s="6"/>
      <c r="AW353" s="6"/>
      <c r="AX353" s="6"/>
      <c r="AY353" s="6"/>
      <c r="AZ353" s="6"/>
      <c r="BA353" s="6"/>
      <c r="BB353" s="6"/>
      <c r="BC353" s="6"/>
      <c r="BD353" s="6"/>
      <c r="BE353" s="6"/>
      <c r="BF353" s="6"/>
      <c r="BG353" s="6"/>
      <c r="BH353" s="6"/>
      <c r="BI353" s="6"/>
      <c r="BJ353" s="6"/>
      <c r="BK353" s="7"/>
      <c r="BL353" s="48"/>
      <c r="BM353" s="48"/>
      <c r="BN353" s="48"/>
    </row>
    <row r="354" spans="4:66"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  <c r="AA354" s="6"/>
      <c r="AB354" s="6"/>
      <c r="AC354" s="6"/>
      <c r="AD354" s="7"/>
      <c r="AE354" s="48"/>
      <c r="AF354" s="48"/>
      <c r="AG354" s="48"/>
      <c r="AK354" s="6"/>
      <c r="AL354" s="6"/>
      <c r="AM354" s="6"/>
      <c r="AN354" s="6"/>
      <c r="AO354" s="6"/>
      <c r="AP354" s="6"/>
      <c r="AQ354" s="6"/>
      <c r="AR354" s="6"/>
      <c r="AS354" s="6"/>
      <c r="AT354" s="6"/>
      <c r="AU354" s="6"/>
      <c r="AV354" s="6"/>
      <c r="AW354" s="6"/>
      <c r="AX354" s="6"/>
      <c r="AY354" s="6"/>
      <c r="AZ354" s="6"/>
      <c r="BA354" s="6"/>
      <c r="BB354" s="6"/>
      <c r="BC354" s="6"/>
      <c r="BD354" s="6"/>
      <c r="BE354" s="6"/>
      <c r="BF354" s="6"/>
      <c r="BG354" s="6"/>
      <c r="BH354" s="6"/>
      <c r="BI354" s="6"/>
      <c r="BJ354" s="6"/>
      <c r="BK354" s="7"/>
      <c r="BL354" s="48"/>
      <c r="BM354" s="48"/>
      <c r="BN354" s="48"/>
    </row>
    <row r="355" spans="4:66"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  <c r="AA355" s="6"/>
      <c r="AB355" s="6"/>
      <c r="AC355" s="6"/>
      <c r="AD355" s="7"/>
      <c r="AE355" s="48"/>
      <c r="AF355" s="48"/>
      <c r="AG355" s="48"/>
      <c r="AK355" s="6"/>
      <c r="AL355" s="6"/>
      <c r="AM355" s="6"/>
      <c r="AN355" s="6"/>
      <c r="AO355" s="6"/>
      <c r="AP355" s="6"/>
      <c r="AQ355" s="6"/>
      <c r="AR355" s="6"/>
      <c r="AS355" s="6"/>
      <c r="AT355" s="6"/>
      <c r="AU355" s="6"/>
      <c r="AV355" s="6"/>
      <c r="AW355" s="6"/>
      <c r="AX355" s="6"/>
      <c r="AY355" s="6"/>
      <c r="AZ355" s="6"/>
      <c r="BA355" s="6"/>
      <c r="BB355" s="6"/>
      <c r="BC355" s="6"/>
      <c r="BD355" s="6"/>
      <c r="BE355" s="6"/>
      <c r="BF355" s="6"/>
      <c r="BG355" s="6"/>
      <c r="BH355" s="6"/>
      <c r="BI355" s="6"/>
      <c r="BJ355" s="6"/>
      <c r="BK355" s="7"/>
      <c r="BL355" s="48"/>
      <c r="BM355" s="48"/>
      <c r="BN355" s="48"/>
    </row>
    <row r="356" spans="4:66"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  <c r="AA356" s="6"/>
      <c r="AB356" s="6"/>
      <c r="AC356" s="6"/>
      <c r="AD356" s="7"/>
      <c r="AE356" s="48"/>
      <c r="AF356" s="48"/>
      <c r="AG356" s="48"/>
      <c r="AK356" s="6"/>
      <c r="AL356" s="6"/>
      <c r="AM356" s="6"/>
      <c r="AN356" s="6"/>
      <c r="AO356" s="6"/>
      <c r="AP356" s="6"/>
      <c r="AQ356" s="6"/>
      <c r="AR356" s="6"/>
      <c r="AS356" s="6"/>
      <c r="AT356" s="6"/>
      <c r="AU356" s="6"/>
      <c r="AV356" s="6"/>
      <c r="AW356" s="6"/>
      <c r="AX356" s="6"/>
      <c r="AY356" s="6"/>
      <c r="AZ356" s="6"/>
      <c r="BA356" s="6"/>
      <c r="BB356" s="6"/>
      <c r="BC356" s="6"/>
      <c r="BD356" s="6"/>
      <c r="BE356" s="6"/>
      <c r="BF356" s="6"/>
      <c r="BG356" s="6"/>
      <c r="BH356" s="6"/>
      <c r="BI356" s="6"/>
      <c r="BJ356" s="6"/>
      <c r="BK356" s="7"/>
      <c r="BL356" s="48"/>
      <c r="BM356" s="48"/>
      <c r="BN356" s="48"/>
    </row>
    <row r="357" spans="4:66"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  <c r="AA357" s="6"/>
      <c r="AB357" s="6"/>
      <c r="AC357" s="6"/>
      <c r="AD357" s="7"/>
      <c r="AE357" s="48"/>
      <c r="AF357" s="48"/>
      <c r="AG357" s="48"/>
      <c r="AK357" s="6"/>
      <c r="AL357" s="6"/>
      <c r="AM357" s="6"/>
      <c r="AN357" s="6"/>
      <c r="AO357" s="6"/>
      <c r="AP357" s="6"/>
      <c r="AQ357" s="6"/>
      <c r="AR357" s="6"/>
      <c r="AS357" s="6"/>
      <c r="AT357" s="6"/>
      <c r="AU357" s="6"/>
      <c r="AV357" s="6"/>
      <c r="AW357" s="6"/>
      <c r="AX357" s="6"/>
      <c r="AY357" s="6"/>
      <c r="AZ357" s="6"/>
      <c r="BA357" s="6"/>
      <c r="BB357" s="6"/>
      <c r="BC357" s="6"/>
      <c r="BD357" s="6"/>
      <c r="BE357" s="6"/>
      <c r="BF357" s="6"/>
      <c r="BG357" s="6"/>
      <c r="BH357" s="6"/>
      <c r="BI357" s="6"/>
      <c r="BJ357" s="6"/>
      <c r="BK357" s="7"/>
      <c r="BL357" s="48"/>
      <c r="BM357" s="48"/>
      <c r="BN357" s="48"/>
    </row>
    <row r="358" spans="4:66"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  <c r="AA358" s="6"/>
      <c r="AB358" s="6"/>
      <c r="AC358" s="6"/>
      <c r="AD358" s="7"/>
      <c r="AE358" s="48"/>
      <c r="AF358" s="48"/>
      <c r="AG358" s="48"/>
      <c r="AK358" s="6"/>
      <c r="AL358" s="6"/>
      <c r="AM358" s="6"/>
      <c r="AN358" s="6"/>
      <c r="AO358" s="6"/>
      <c r="AP358" s="6"/>
      <c r="AQ358" s="6"/>
      <c r="AR358" s="6"/>
      <c r="AS358" s="6"/>
      <c r="AT358" s="6"/>
      <c r="AU358" s="6"/>
      <c r="AV358" s="6"/>
      <c r="AW358" s="6"/>
      <c r="AX358" s="6"/>
      <c r="AY358" s="6"/>
      <c r="AZ358" s="6"/>
      <c r="BA358" s="6"/>
      <c r="BB358" s="6"/>
      <c r="BC358" s="6"/>
      <c r="BD358" s="6"/>
      <c r="BE358" s="6"/>
      <c r="BF358" s="6"/>
      <c r="BG358" s="6"/>
      <c r="BH358" s="6"/>
      <c r="BI358" s="6"/>
      <c r="BJ358" s="6"/>
      <c r="BK358" s="7"/>
      <c r="BL358" s="48"/>
      <c r="BM358" s="48"/>
      <c r="BN358" s="48"/>
    </row>
    <row r="359" spans="4:66"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  <c r="AA359" s="6"/>
      <c r="AB359" s="6"/>
      <c r="AC359" s="6"/>
      <c r="AD359" s="7"/>
      <c r="AE359" s="48"/>
      <c r="AF359" s="48"/>
      <c r="AG359" s="48"/>
      <c r="AK359" s="6"/>
      <c r="AL359" s="6"/>
      <c r="AM359" s="6"/>
      <c r="AN359" s="6"/>
      <c r="AO359" s="6"/>
      <c r="AP359" s="6"/>
      <c r="AQ359" s="6"/>
      <c r="AR359" s="6"/>
      <c r="AS359" s="6"/>
      <c r="AT359" s="6"/>
      <c r="AU359" s="6"/>
      <c r="AV359" s="6"/>
      <c r="AW359" s="6"/>
      <c r="AX359" s="6"/>
      <c r="AY359" s="6"/>
      <c r="AZ359" s="6"/>
      <c r="BA359" s="6"/>
      <c r="BB359" s="6"/>
      <c r="BC359" s="6"/>
      <c r="BD359" s="6"/>
      <c r="BE359" s="6"/>
      <c r="BF359" s="6"/>
      <c r="BG359" s="6"/>
      <c r="BH359" s="6"/>
      <c r="BI359" s="6"/>
      <c r="BJ359" s="6"/>
      <c r="BK359" s="7"/>
      <c r="BL359" s="48"/>
      <c r="BM359" s="48"/>
      <c r="BN359" s="48"/>
    </row>
    <row r="360" spans="4:66"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  <c r="AA360" s="6"/>
      <c r="AB360" s="6"/>
      <c r="AC360" s="6"/>
      <c r="AD360" s="7"/>
      <c r="AE360" s="48"/>
      <c r="AF360" s="48"/>
      <c r="AG360" s="48"/>
      <c r="AK360" s="6"/>
      <c r="AL360" s="6"/>
      <c r="AM360" s="6"/>
      <c r="AN360" s="6"/>
      <c r="AO360" s="6"/>
      <c r="AP360" s="6"/>
      <c r="AQ360" s="6"/>
      <c r="AR360" s="6"/>
      <c r="AS360" s="6"/>
      <c r="AT360" s="6"/>
      <c r="AU360" s="6"/>
      <c r="AV360" s="6"/>
      <c r="AW360" s="6"/>
      <c r="AX360" s="6"/>
      <c r="AY360" s="6"/>
      <c r="AZ360" s="6"/>
      <c r="BA360" s="6"/>
      <c r="BB360" s="6"/>
      <c r="BC360" s="6"/>
      <c r="BD360" s="6"/>
      <c r="BE360" s="6"/>
      <c r="BF360" s="6"/>
      <c r="BG360" s="6"/>
      <c r="BH360" s="6"/>
      <c r="BI360" s="6"/>
      <c r="BJ360" s="6"/>
      <c r="BK360" s="7"/>
      <c r="BL360" s="48"/>
      <c r="BM360" s="48"/>
      <c r="BN360" s="48"/>
    </row>
    <row r="361" spans="4:66"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  <c r="AA361" s="6"/>
      <c r="AB361" s="6"/>
      <c r="AC361" s="6"/>
      <c r="AD361" s="7"/>
      <c r="AE361" s="48"/>
      <c r="AF361" s="48"/>
      <c r="AG361" s="48"/>
      <c r="AK361" s="6"/>
      <c r="AL361" s="6"/>
      <c r="AM361" s="6"/>
      <c r="AN361" s="6"/>
      <c r="AO361" s="6"/>
      <c r="AP361" s="6"/>
      <c r="AQ361" s="6"/>
      <c r="AR361" s="6"/>
      <c r="AS361" s="6"/>
      <c r="AT361" s="6"/>
      <c r="AU361" s="6"/>
      <c r="AV361" s="6"/>
      <c r="AW361" s="6"/>
      <c r="AX361" s="6"/>
      <c r="AY361" s="6"/>
      <c r="AZ361" s="6"/>
      <c r="BA361" s="6"/>
      <c r="BB361" s="6"/>
      <c r="BC361" s="6"/>
      <c r="BD361" s="6"/>
      <c r="BE361" s="6"/>
      <c r="BF361" s="6"/>
      <c r="BG361" s="6"/>
      <c r="BH361" s="6"/>
      <c r="BI361" s="6"/>
      <c r="BJ361" s="6"/>
      <c r="BK361" s="7"/>
      <c r="BL361" s="48"/>
      <c r="BM361" s="48"/>
      <c r="BN361" s="48"/>
    </row>
    <row r="362" spans="4:66"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  <c r="AA362" s="6"/>
      <c r="AB362" s="6"/>
      <c r="AC362" s="6"/>
      <c r="AD362" s="7"/>
      <c r="AE362" s="48"/>
      <c r="AF362" s="48"/>
      <c r="AG362" s="48"/>
      <c r="AK362" s="6"/>
      <c r="AL362" s="6"/>
      <c r="AM362" s="6"/>
      <c r="AN362" s="6"/>
      <c r="AO362" s="6"/>
      <c r="AP362" s="6"/>
      <c r="AQ362" s="6"/>
      <c r="AR362" s="6"/>
      <c r="AS362" s="6"/>
      <c r="AT362" s="6"/>
      <c r="AU362" s="6"/>
      <c r="AV362" s="6"/>
      <c r="AW362" s="6"/>
      <c r="AX362" s="6"/>
      <c r="AY362" s="6"/>
      <c r="AZ362" s="6"/>
      <c r="BA362" s="6"/>
      <c r="BB362" s="6"/>
      <c r="BC362" s="6"/>
      <c r="BD362" s="6"/>
      <c r="BE362" s="6"/>
      <c r="BF362" s="6"/>
      <c r="BG362" s="6"/>
      <c r="BH362" s="6"/>
      <c r="BI362" s="6"/>
      <c r="BJ362" s="6"/>
      <c r="BK362" s="7"/>
      <c r="BL362" s="48"/>
      <c r="BM362" s="48"/>
      <c r="BN362" s="48"/>
    </row>
    <row r="363" spans="4:66"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  <c r="AA363" s="6"/>
      <c r="AB363" s="6"/>
      <c r="AC363" s="6"/>
      <c r="AD363" s="7"/>
      <c r="AE363" s="48"/>
      <c r="AF363" s="48"/>
      <c r="AG363" s="48"/>
      <c r="AK363" s="6"/>
      <c r="AL363" s="6"/>
      <c r="AM363" s="6"/>
      <c r="AN363" s="6"/>
      <c r="AO363" s="6"/>
      <c r="AP363" s="6"/>
      <c r="AQ363" s="6"/>
      <c r="AR363" s="6"/>
      <c r="AS363" s="6"/>
      <c r="AT363" s="6"/>
      <c r="AU363" s="6"/>
      <c r="AV363" s="6"/>
      <c r="AW363" s="6"/>
      <c r="AX363" s="6"/>
      <c r="AY363" s="6"/>
      <c r="AZ363" s="6"/>
      <c r="BA363" s="6"/>
      <c r="BB363" s="6"/>
      <c r="BC363" s="6"/>
      <c r="BD363" s="6"/>
      <c r="BE363" s="6"/>
      <c r="BF363" s="6"/>
      <c r="BG363" s="6"/>
      <c r="BH363" s="6"/>
      <c r="BI363" s="6"/>
      <c r="BJ363" s="6"/>
      <c r="BK363" s="7"/>
      <c r="BL363" s="48"/>
      <c r="BM363" s="48"/>
      <c r="BN363" s="48"/>
    </row>
    <row r="364" spans="4:66"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  <c r="AA364" s="6"/>
      <c r="AB364" s="6"/>
      <c r="AC364" s="6"/>
      <c r="AD364" s="7"/>
      <c r="AE364" s="48"/>
      <c r="AF364" s="48"/>
      <c r="AG364" s="48"/>
      <c r="AK364" s="6"/>
      <c r="AL364" s="6"/>
      <c r="AM364" s="6"/>
      <c r="AN364" s="6"/>
      <c r="AO364" s="6"/>
      <c r="AP364" s="6"/>
      <c r="AQ364" s="6"/>
      <c r="AR364" s="6"/>
      <c r="AS364" s="6"/>
      <c r="AT364" s="6"/>
      <c r="AU364" s="6"/>
      <c r="AV364" s="6"/>
      <c r="AW364" s="6"/>
      <c r="AX364" s="6"/>
      <c r="AY364" s="6"/>
      <c r="AZ364" s="6"/>
      <c r="BA364" s="6"/>
      <c r="BB364" s="6"/>
      <c r="BC364" s="6"/>
      <c r="BD364" s="6"/>
      <c r="BE364" s="6"/>
      <c r="BF364" s="6"/>
      <c r="BG364" s="6"/>
      <c r="BH364" s="6"/>
      <c r="BI364" s="6"/>
      <c r="BJ364" s="6"/>
      <c r="BK364" s="7"/>
      <c r="BL364" s="48"/>
      <c r="BM364" s="48"/>
      <c r="BN364" s="48"/>
    </row>
    <row r="365" spans="4:66"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  <c r="AA365" s="6"/>
      <c r="AB365" s="6"/>
      <c r="AC365" s="6"/>
      <c r="AD365" s="7"/>
      <c r="AE365" s="48"/>
      <c r="AF365" s="48"/>
      <c r="AG365" s="48"/>
      <c r="AK365" s="6"/>
      <c r="AL365" s="6"/>
      <c r="AM365" s="6"/>
      <c r="AN365" s="6"/>
      <c r="AO365" s="6"/>
      <c r="AP365" s="6"/>
      <c r="AQ365" s="6"/>
      <c r="AR365" s="6"/>
      <c r="AS365" s="6"/>
      <c r="AT365" s="6"/>
      <c r="AU365" s="6"/>
      <c r="AV365" s="6"/>
      <c r="AW365" s="6"/>
      <c r="AX365" s="6"/>
      <c r="AY365" s="6"/>
      <c r="AZ365" s="6"/>
      <c r="BA365" s="6"/>
      <c r="BB365" s="6"/>
      <c r="BC365" s="6"/>
      <c r="BD365" s="6"/>
      <c r="BE365" s="6"/>
      <c r="BF365" s="6"/>
      <c r="BG365" s="6"/>
      <c r="BH365" s="6"/>
      <c r="BI365" s="6"/>
      <c r="BJ365" s="6"/>
      <c r="BK365" s="7"/>
      <c r="BL365" s="48"/>
      <c r="BM365" s="48"/>
      <c r="BN365" s="48"/>
    </row>
    <row r="366" spans="4:66"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  <c r="AA366" s="6"/>
      <c r="AB366" s="6"/>
      <c r="AC366" s="6"/>
      <c r="AD366" s="7"/>
      <c r="AE366" s="48"/>
      <c r="AF366" s="48"/>
      <c r="AG366" s="48"/>
      <c r="AK366" s="6"/>
      <c r="AL366" s="6"/>
      <c r="AM366" s="6"/>
      <c r="AN366" s="6"/>
      <c r="AO366" s="6"/>
      <c r="AP366" s="6"/>
      <c r="AQ366" s="6"/>
      <c r="AR366" s="6"/>
      <c r="AS366" s="6"/>
      <c r="AT366" s="6"/>
      <c r="AU366" s="6"/>
      <c r="AV366" s="6"/>
      <c r="AW366" s="6"/>
      <c r="AX366" s="6"/>
      <c r="AY366" s="6"/>
      <c r="AZ366" s="6"/>
      <c r="BA366" s="6"/>
      <c r="BB366" s="6"/>
      <c r="BC366" s="6"/>
      <c r="BD366" s="6"/>
      <c r="BE366" s="6"/>
      <c r="BF366" s="6"/>
      <c r="BG366" s="6"/>
      <c r="BH366" s="6"/>
      <c r="BI366" s="6"/>
      <c r="BJ366" s="6"/>
      <c r="BK366" s="7"/>
      <c r="BL366" s="48"/>
      <c r="BM366" s="48"/>
      <c r="BN366" s="48"/>
    </row>
    <row r="367" spans="4:66"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  <c r="AA367" s="6"/>
      <c r="AB367" s="6"/>
      <c r="AC367" s="6"/>
      <c r="AD367" s="7"/>
      <c r="AE367" s="48"/>
      <c r="AF367" s="48"/>
      <c r="AG367" s="48"/>
      <c r="AK367" s="6"/>
      <c r="AL367" s="6"/>
      <c r="AM367" s="6"/>
      <c r="AN367" s="6"/>
      <c r="AO367" s="6"/>
      <c r="AP367" s="6"/>
      <c r="AQ367" s="6"/>
      <c r="AR367" s="6"/>
      <c r="AS367" s="6"/>
      <c r="AT367" s="6"/>
      <c r="AU367" s="6"/>
      <c r="AV367" s="6"/>
      <c r="AW367" s="6"/>
      <c r="AX367" s="6"/>
      <c r="AY367" s="6"/>
      <c r="AZ367" s="6"/>
      <c r="BA367" s="6"/>
      <c r="BB367" s="6"/>
      <c r="BC367" s="6"/>
      <c r="BD367" s="6"/>
      <c r="BE367" s="6"/>
      <c r="BF367" s="6"/>
      <c r="BG367" s="6"/>
      <c r="BH367" s="6"/>
      <c r="BI367" s="6"/>
      <c r="BJ367" s="6"/>
      <c r="BK367" s="7"/>
      <c r="BL367" s="48"/>
      <c r="BM367" s="48"/>
      <c r="BN367" s="48"/>
    </row>
    <row r="368" spans="4:66"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  <c r="AA368" s="6"/>
      <c r="AB368" s="6"/>
      <c r="AC368" s="6"/>
      <c r="AD368" s="7"/>
      <c r="AE368" s="48"/>
      <c r="AF368" s="48"/>
      <c r="AG368" s="48"/>
      <c r="AK368" s="6"/>
      <c r="AL368" s="6"/>
      <c r="AM368" s="6"/>
      <c r="AN368" s="6"/>
      <c r="AO368" s="6"/>
      <c r="AP368" s="6"/>
      <c r="AQ368" s="6"/>
      <c r="AR368" s="6"/>
      <c r="AS368" s="6"/>
      <c r="AT368" s="6"/>
      <c r="AU368" s="6"/>
      <c r="AV368" s="6"/>
      <c r="AW368" s="6"/>
      <c r="AX368" s="6"/>
      <c r="AY368" s="6"/>
      <c r="AZ368" s="6"/>
      <c r="BA368" s="6"/>
      <c r="BB368" s="6"/>
      <c r="BC368" s="6"/>
      <c r="BD368" s="6"/>
      <c r="BE368" s="6"/>
      <c r="BF368" s="6"/>
      <c r="BG368" s="6"/>
      <c r="BH368" s="6"/>
      <c r="BI368" s="6"/>
      <c r="BJ368" s="6"/>
      <c r="BK368" s="7"/>
      <c r="BL368" s="48"/>
      <c r="BM368" s="48"/>
      <c r="BN368" s="48"/>
    </row>
    <row r="369" spans="4:66"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  <c r="AA369" s="6"/>
      <c r="AB369" s="6"/>
      <c r="AC369" s="6"/>
      <c r="AD369" s="7"/>
      <c r="AE369" s="48"/>
      <c r="AF369" s="48"/>
      <c r="AG369" s="48"/>
      <c r="AK369" s="6"/>
      <c r="AL369" s="6"/>
      <c r="AM369" s="6"/>
      <c r="AN369" s="6"/>
      <c r="AO369" s="6"/>
      <c r="AP369" s="6"/>
      <c r="AQ369" s="6"/>
      <c r="AR369" s="6"/>
      <c r="AS369" s="6"/>
      <c r="AT369" s="6"/>
      <c r="AU369" s="6"/>
      <c r="AV369" s="6"/>
      <c r="AW369" s="6"/>
      <c r="AX369" s="6"/>
      <c r="AY369" s="6"/>
      <c r="AZ369" s="6"/>
      <c r="BA369" s="6"/>
      <c r="BB369" s="6"/>
      <c r="BC369" s="6"/>
      <c r="BD369" s="6"/>
      <c r="BE369" s="6"/>
      <c r="BF369" s="6"/>
      <c r="BG369" s="6"/>
      <c r="BH369" s="6"/>
      <c r="BI369" s="6"/>
      <c r="BJ369" s="6"/>
      <c r="BK369" s="7"/>
      <c r="BL369" s="48"/>
      <c r="BM369" s="48"/>
      <c r="BN369" s="48"/>
    </row>
    <row r="370" spans="4:66"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  <c r="AA370" s="6"/>
      <c r="AB370" s="6"/>
      <c r="AC370" s="6"/>
      <c r="AD370" s="7"/>
      <c r="AE370" s="48"/>
      <c r="AF370" s="48"/>
      <c r="AG370" s="48"/>
      <c r="AK370" s="6"/>
      <c r="AL370" s="6"/>
      <c r="AM370" s="6"/>
      <c r="AN370" s="6"/>
      <c r="AO370" s="6"/>
      <c r="AP370" s="6"/>
      <c r="AQ370" s="6"/>
      <c r="AR370" s="6"/>
      <c r="AS370" s="6"/>
      <c r="AT370" s="6"/>
      <c r="AU370" s="6"/>
      <c r="AV370" s="6"/>
      <c r="AW370" s="6"/>
      <c r="AX370" s="6"/>
      <c r="AY370" s="6"/>
      <c r="AZ370" s="6"/>
      <c r="BA370" s="6"/>
      <c r="BB370" s="6"/>
      <c r="BC370" s="6"/>
      <c r="BD370" s="6"/>
      <c r="BE370" s="6"/>
      <c r="BF370" s="6"/>
      <c r="BG370" s="6"/>
      <c r="BH370" s="6"/>
      <c r="BI370" s="6"/>
      <c r="BJ370" s="6"/>
      <c r="BK370" s="7"/>
      <c r="BL370" s="48"/>
      <c r="BM370" s="48"/>
      <c r="BN370" s="48"/>
    </row>
    <row r="371" spans="4:66"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  <c r="AA371" s="6"/>
      <c r="AB371" s="6"/>
      <c r="AC371" s="6"/>
      <c r="AD371" s="7"/>
      <c r="AE371" s="48"/>
      <c r="AF371" s="48"/>
      <c r="AG371" s="48"/>
      <c r="AK371" s="6"/>
      <c r="AL371" s="6"/>
      <c r="AM371" s="6"/>
      <c r="AN371" s="6"/>
      <c r="AO371" s="6"/>
      <c r="AP371" s="6"/>
      <c r="AQ371" s="6"/>
      <c r="AR371" s="6"/>
      <c r="AS371" s="6"/>
      <c r="AT371" s="6"/>
      <c r="AU371" s="6"/>
      <c r="AV371" s="6"/>
      <c r="AW371" s="6"/>
      <c r="AX371" s="6"/>
      <c r="AY371" s="6"/>
      <c r="AZ371" s="6"/>
      <c r="BA371" s="6"/>
      <c r="BB371" s="6"/>
      <c r="BC371" s="6"/>
      <c r="BD371" s="6"/>
      <c r="BE371" s="6"/>
      <c r="BF371" s="6"/>
      <c r="BG371" s="6"/>
      <c r="BH371" s="6"/>
      <c r="BI371" s="6"/>
      <c r="BJ371" s="6"/>
      <c r="BK371" s="7"/>
      <c r="BL371" s="48"/>
      <c r="BM371" s="48"/>
      <c r="BN371" s="48"/>
    </row>
    <row r="372" spans="4:66"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  <c r="AA372" s="6"/>
      <c r="AB372" s="6"/>
      <c r="AC372" s="6"/>
      <c r="AD372" s="7"/>
      <c r="AE372" s="48"/>
      <c r="AF372" s="48"/>
      <c r="AG372" s="48"/>
      <c r="AK372" s="6"/>
      <c r="AL372" s="6"/>
      <c r="AM372" s="6"/>
      <c r="AN372" s="6"/>
      <c r="AO372" s="6"/>
      <c r="AP372" s="6"/>
      <c r="AQ372" s="6"/>
      <c r="AR372" s="6"/>
      <c r="AS372" s="6"/>
      <c r="AT372" s="6"/>
      <c r="AU372" s="6"/>
      <c r="AV372" s="6"/>
      <c r="AW372" s="6"/>
      <c r="AX372" s="6"/>
      <c r="AY372" s="6"/>
      <c r="AZ372" s="6"/>
      <c r="BA372" s="6"/>
      <c r="BB372" s="6"/>
      <c r="BC372" s="6"/>
      <c r="BD372" s="6"/>
      <c r="BE372" s="6"/>
      <c r="BF372" s="6"/>
      <c r="BG372" s="6"/>
      <c r="BH372" s="6"/>
      <c r="BI372" s="6"/>
      <c r="BJ372" s="6"/>
      <c r="BK372" s="7"/>
      <c r="BL372" s="48"/>
      <c r="BM372" s="48"/>
      <c r="BN372" s="48"/>
    </row>
    <row r="373" spans="4:66"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  <c r="AA373" s="6"/>
      <c r="AB373" s="6"/>
      <c r="AC373" s="6"/>
      <c r="AD373" s="7"/>
      <c r="AE373" s="48"/>
      <c r="AF373" s="48"/>
      <c r="AG373" s="48"/>
      <c r="AK373" s="6"/>
      <c r="AL373" s="6"/>
      <c r="AM373" s="6"/>
      <c r="AN373" s="6"/>
      <c r="AO373" s="6"/>
      <c r="AP373" s="6"/>
      <c r="AQ373" s="6"/>
      <c r="AR373" s="6"/>
      <c r="AS373" s="6"/>
      <c r="AT373" s="6"/>
      <c r="AU373" s="6"/>
      <c r="AV373" s="6"/>
      <c r="AW373" s="6"/>
      <c r="AX373" s="6"/>
      <c r="AY373" s="6"/>
      <c r="AZ373" s="6"/>
      <c r="BA373" s="6"/>
      <c r="BB373" s="6"/>
      <c r="BC373" s="6"/>
      <c r="BD373" s="6"/>
      <c r="BE373" s="6"/>
      <c r="BF373" s="6"/>
      <c r="BG373" s="6"/>
      <c r="BH373" s="6"/>
      <c r="BI373" s="6"/>
      <c r="BJ373" s="6"/>
      <c r="BK373" s="7"/>
      <c r="BL373" s="48"/>
      <c r="BM373" s="48"/>
      <c r="BN373" s="48"/>
    </row>
    <row r="374" spans="4:66"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  <c r="AA374" s="6"/>
      <c r="AB374" s="6"/>
      <c r="AC374" s="6"/>
      <c r="AD374" s="7"/>
      <c r="AE374" s="48"/>
      <c r="AF374" s="48"/>
      <c r="AG374" s="48"/>
      <c r="AK374" s="6"/>
      <c r="AL374" s="6"/>
      <c r="AM374" s="6"/>
      <c r="AN374" s="6"/>
      <c r="AO374" s="6"/>
      <c r="AP374" s="6"/>
      <c r="AQ374" s="6"/>
      <c r="AR374" s="6"/>
      <c r="AS374" s="6"/>
      <c r="AT374" s="6"/>
      <c r="AU374" s="6"/>
      <c r="AV374" s="6"/>
      <c r="AW374" s="6"/>
      <c r="AX374" s="6"/>
      <c r="AY374" s="6"/>
      <c r="AZ374" s="6"/>
      <c r="BA374" s="6"/>
      <c r="BB374" s="6"/>
      <c r="BC374" s="6"/>
      <c r="BD374" s="6"/>
      <c r="BE374" s="6"/>
      <c r="BF374" s="6"/>
      <c r="BG374" s="6"/>
      <c r="BH374" s="6"/>
      <c r="BI374" s="6"/>
      <c r="BJ374" s="6"/>
      <c r="BK374" s="7"/>
      <c r="BL374" s="48"/>
      <c r="BM374" s="48"/>
      <c r="BN374" s="48"/>
    </row>
    <row r="375" spans="4:66"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  <c r="AA375" s="6"/>
      <c r="AB375" s="6"/>
      <c r="AC375" s="6"/>
      <c r="AD375" s="7"/>
      <c r="AE375" s="48"/>
      <c r="AF375" s="48"/>
      <c r="AG375" s="48"/>
      <c r="AK375" s="6"/>
      <c r="AL375" s="6"/>
      <c r="AM375" s="6"/>
      <c r="AN375" s="6"/>
      <c r="AO375" s="6"/>
      <c r="AP375" s="6"/>
      <c r="AQ375" s="6"/>
      <c r="AR375" s="6"/>
      <c r="AS375" s="6"/>
      <c r="AT375" s="6"/>
      <c r="AU375" s="6"/>
      <c r="AV375" s="6"/>
      <c r="AW375" s="6"/>
      <c r="AX375" s="6"/>
      <c r="AY375" s="6"/>
      <c r="AZ375" s="6"/>
      <c r="BA375" s="6"/>
      <c r="BB375" s="6"/>
      <c r="BC375" s="6"/>
      <c r="BD375" s="6"/>
      <c r="BE375" s="6"/>
      <c r="BF375" s="6"/>
      <c r="BG375" s="6"/>
      <c r="BH375" s="6"/>
      <c r="BI375" s="6"/>
      <c r="BJ375" s="6"/>
      <c r="BK375" s="7"/>
      <c r="BL375" s="48"/>
      <c r="BM375" s="48"/>
      <c r="BN375" s="48"/>
    </row>
    <row r="376" spans="4:66"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  <c r="AA376" s="6"/>
      <c r="AB376" s="6"/>
      <c r="AC376" s="6"/>
      <c r="AD376" s="7"/>
      <c r="AE376" s="48"/>
      <c r="AF376" s="48"/>
      <c r="AG376" s="48"/>
      <c r="AK376" s="6"/>
      <c r="AL376" s="6"/>
      <c r="AM376" s="6"/>
      <c r="AN376" s="6"/>
      <c r="AO376" s="6"/>
      <c r="AP376" s="6"/>
      <c r="AQ376" s="6"/>
      <c r="AR376" s="6"/>
      <c r="AS376" s="6"/>
      <c r="AT376" s="6"/>
      <c r="AU376" s="6"/>
      <c r="AV376" s="6"/>
      <c r="AW376" s="6"/>
      <c r="AX376" s="6"/>
      <c r="AY376" s="6"/>
      <c r="AZ376" s="6"/>
      <c r="BA376" s="6"/>
      <c r="BB376" s="6"/>
      <c r="BC376" s="6"/>
      <c r="BD376" s="6"/>
      <c r="BE376" s="6"/>
      <c r="BF376" s="6"/>
      <c r="BG376" s="6"/>
      <c r="BH376" s="6"/>
      <c r="BI376" s="6"/>
      <c r="BJ376" s="6"/>
      <c r="BK376" s="7"/>
      <c r="BL376" s="48"/>
      <c r="BM376" s="48"/>
      <c r="BN376" s="48"/>
    </row>
    <row r="377" spans="4:66"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  <c r="AA377" s="6"/>
      <c r="AB377" s="6"/>
      <c r="AC377" s="6"/>
      <c r="AD377" s="7"/>
      <c r="AE377" s="48"/>
      <c r="AF377" s="48"/>
      <c r="AG377" s="48"/>
      <c r="AK377" s="6"/>
      <c r="AL377" s="6"/>
      <c r="AM377" s="6"/>
      <c r="AN377" s="6"/>
      <c r="AO377" s="6"/>
      <c r="AP377" s="6"/>
      <c r="AQ377" s="6"/>
      <c r="AR377" s="6"/>
      <c r="AS377" s="6"/>
      <c r="AT377" s="6"/>
      <c r="AU377" s="6"/>
      <c r="AV377" s="6"/>
      <c r="AW377" s="6"/>
      <c r="AX377" s="6"/>
      <c r="AY377" s="6"/>
      <c r="AZ377" s="6"/>
      <c r="BA377" s="6"/>
      <c r="BB377" s="6"/>
      <c r="BC377" s="6"/>
      <c r="BD377" s="6"/>
      <c r="BE377" s="6"/>
      <c r="BF377" s="6"/>
      <c r="BG377" s="6"/>
      <c r="BH377" s="6"/>
      <c r="BI377" s="6"/>
      <c r="BJ377" s="6"/>
      <c r="BK377" s="7"/>
      <c r="BL377" s="48"/>
      <c r="BM377" s="48"/>
      <c r="BN377" s="48"/>
    </row>
    <row r="378" spans="4:66"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  <c r="AA378" s="6"/>
      <c r="AB378" s="6"/>
      <c r="AC378" s="6"/>
      <c r="AD378" s="7"/>
      <c r="AE378" s="48"/>
      <c r="AF378" s="48"/>
      <c r="AG378" s="48"/>
      <c r="AK378" s="6"/>
      <c r="AL378" s="6"/>
      <c r="AM378" s="6"/>
      <c r="AN378" s="6"/>
      <c r="AO378" s="6"/>
      <c r="AP378" s="6"/>
      <c r="AQ378" s="6"/>
      <c r="AR378" s="6"/>
      <c r="AS378" s="6"/>
      <c r="AT378" s="6"/>
      <c r="AU378" s="6"/>
      <c r="AV378" s="6"/>
      <c r="AW378" s="6"/>
      <c r="AX378" s="6"/>
      <c r="AY378" s="6"/>
      <c r="AZ378" s="6"/>
      <c r="BA378" s="6"/>
      <c r="BB378" s="6"/>
      <c r="BC378" s="6"/>
      <c r="BD378" s="6"/>
      <c r="BE378" s="6"/>
      <c r="BF378" s="6"/>
      <c r="BG378" s="6"/>
      <c r="BH378" s="6"/>
      <c r="BI378" s="6"/>
      <c r="BJ378" s="6"/>
      <c r="BK378" s="7"/>
      <c r="BL378" s="48"/>
      <c r="BM378" s="48"/>
      <c r="BN378" s="48"/>
    </row>
    <row r="379" spans="4:66"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  <c r="AA379" s="6"/>
      <c r="AB379" s="6"/>
      <c r="AC379" s="6"/>
      <c r="AD379" s="7"/>
      <c r="AE379" s="48"/>
      <c r="AF379" s="48"/>
      <c r="AG379" s="48"/>
      <c r="AK379" s="6"/>
      <c r="AL379" s="6"/>
      <c r="AM379" s="6"/>
      <c r="AN379" s="6"/>
      <c r="AO379" s="6"/>
      <c r="AP379" s="6"/>
      <c r="AQ379" s="6"/>
      <c r="AR379" s="6"/>
      <c r="AS379" s="6"/>
      <c r="AT379" s="6"/>
      <c r="AU379" s="6"/>
      <c r="AV379" s="6"/>
      <c r="AW379" s="6"/>
      <c r="AX379" s="6"/>
      <c r="AY379" s="6"/>
      <c r="AZ379" s="6"/>
      <c r="BA379" s="6"/>
      <c r="BB379" s="6"/>
      <c r="BC379" s="6"/>
      <c r="BD379" s="6"/>
      <c r="BE379" s="6"/>
      <c r="BF379" s="6"/>
      <c r="BG379" s="6"/>
      <c r="BH379" s="6"/>
      <c r="BI379" s="6"/>
      <c r="BJ379" s="6"/>
      <c r="BK379" s="7"/>
      <c r="BL379" s="48"/>
      <c r="BM379" s="48"/>
      <c r="BN379" s="48"/>
    </row>
    <row r="380" spans="4:66"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  <c r="AA380" s="6"/>
      <c r="AB380" s="6"/>
      <c r="AC380" s="6"/>
      <c r="AD380" s="7"/>
      <c r="AE380" s="48"/>
      <c r="AF380" s="48"/>
      <c r="AG380" s="48"/>
      <c r="AK380" s="6"/>
      <c r="AL380" s="6"/>
      <c r="AM380" s="6"/>
      <c r="AN380" s="6"/>
      <c r="AO380" s="6"/>
      <c r="AP380" s="6"/>
      <c r="AQ380" s="6"/>
      <c r="AR380" s="6"/>
      <c r="AS380" s="6"/>
      <c r="AT380" s="6"/>
      <c r="AU380" s="6"/>
      <c r="AV380" s="6"/>
      <c r="AW380" s="6"/>
      <c r="AX380" s="6"/>
      <c r="AY380" s="6"/>
      <c r="AZ380" s="6"/>
      <c r="BA380" s="6"/>
      <c r="BB380" s="6"/>
      <c r="BC380" s="6"/>
      <c r="BD380" s="6"/>
      <c r="BE380" s="6"/>
      <c r="BF380" s="6"/>
      <c r="BG380" s="6"/>
      <c r="BH380" s="6"/>
      <c r="BI380" s="6"/>
      <c r="BJ380" s="6"/>
      <c r="BK380" s="7"/>
      <c r="BL380" s="48"/>
      <c r="BM380" s="48"/>
      <c r="BN380" s="48"/>
    </row>
    <row r="381" spans="4:66"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  <c r="AA381" s="6"/>
      <c r="AB381" s="6"/>
      <c r="AC381" s="6"/>
      <c r="AD381" s="7"/>
      <c r="AE381" s="48"/>
      <c r="AF381" s="48"/>
      <c r="AG381" s="48"/>
      <c r="AK381" s="6"/>
      <c r="AL381" s="6"/>
      <c r="AM381" s="6"/>
      <c r="AN381" s="6"/>
      <c r="AO381" s="6"/>
      <c r="AP381" s="6"/>
      <c r="AQ381" s="6"/>
      <c r="AR381" s="6"/>
      <c r="AS381" s="6"/>
      <c r="AT381" s="6"/>
      <c r="AU381" s="6"/>
      <c r="AV381" s="6"/>
      <c r="AW381" s="6"/>
      <c r="AX381" s="6"/>
      <c r="AY381" s="6"/>
      <c r="AZ381" s="6"/>
      <c r="BA381" s="6"/>
      <c r="BB381" s="6"/>
      <c r="BC381" s="6"/>
      <c r="BD381" s="6"/>
      <c r="BE381" s="6"/>
      <c r="BF381" s="6"/>
      <c r="BG381" s="6"/>
      <c r="BH381" s="6"/>
      <c r="BI381" s="6"/>
      <c r="BJ381" s="6"/>
      <c r="BK381" s="7"/>
      <c r="BL381" s="48"/>
      <c r="BM381" s="48"/>
      <c r="BN381" s="48"/>
    </row>
    <row r="382" spans="4:66"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  <c r="AA382" s="6"/>
      <c r="AB382" s="6"/>
      <c r="AC382" s="6"/>
      <c r="AD382" s="7"/>
      <c r="AE382" s="48"/>
      <c r="AF382" s="48"/>
      <c r="AG382" s="48"/>
      <c r="AK382" s="6"/>
      <c r="AL382" s="6"/>
      <c r="AM382" s="6"/>
      <c r="AN382" s="6"/>
      <c r="AO382" s="6"/>
      <c r="AP382" s="6"/>
      <c r="AQ382" s="6"/>
      <c r="AR382" s="6"/>
      <c r="AS382" s="6"/>
      <c r="AT382" s="6"/>
      <c r="AU382" s="6"/>
      <c r="AV382" s="6"/>
      <c r="AW382" s="6"/>
      <c r="AX382" s="6"/>
      <c r="AY382" s="6"/>
      <c r="AZ382" s="6"/>
      <c r="BA382" s="6"/>
      <c r="BB382" s="6"/>
      <c r="BC382" s="6"/>
      <c r="BD382" s="6"/>
      <c r="BE382" s="6"/>
      <c r="BF382" s="6"/>
      <c r="BG382" s="6"/>
      <c r="BH382" s="6"/>
      <c r="BI382" s="6"/>
      <c r="BJ382" s="6"/>
      <c r="BK382" s="7"/>
      <c r="BL382" s="48"/>
      <c r="BM382" s="48"/>
      <c r="BN382" s="48"/>
    </row>
    <row r="383" spans="4:66"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  <c r="AA383" s="6"/>
      <c r="AB383" s="6"/>
      <c r="AC383" s="6"/>
      <c r="AD383" s="7"/>
      <c r="AE383" s="48"/>
      <c r="AF383" s="48"/>
      <c r="AG383" s="48"/>
      <c r="AK383" s="6"/>
      <c r="AL383" s="6"/>
      <c r="AM383" s="6"/>
      <c r="AN383" s="6"/>
      <c r="AO383" s="6"/>
      <c r="AP383" s="6"/>
      <c r="AQ383" s="6"/>
      <c r="AR383" s="6"/>
      <c r="AS383" s="6"/>
      <c r="AT383" s="6"/>
      <c r="AU383" s="6"/>
      <c r="AV383" s="6"/>
      <c r="AW383" s="6"/>
      <c r="AX383" s="6"/>
      <c r="AY383" s="6"/>
      <c r="AZ383" s="6"/>
      <c r="BA383" s="6"/>
      <c r="BB383" s="6"/>
      <c r="BC383" s="6"/>
      <c r="BD383" s="6"/>
      <c r="BE383" s="6"/>
      <c r="BF383" s="6"/>
      <c r="BG383" s="6"/>
      <c r="BH383" s="6"/>
      <c r="BI383" s="6"/>
      <c r="BJ383" s="6"/>
      <c r="BK383" s="7"/>
      <c r="BL383" s="48"/>
      <c r="BM383" s="48"/>
      <c r="BN383" s="48"/>
    </row>
    <row r="384" spans="4:66"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  <c r="AA384" s="6"/>
      <c r="AB384" s="6"/>
      <c r="AC384" s="6"/>
      <c r="AD384" s="7"/>
      <c r="AE384" s="48"/>
      <c r="AF384" s="48"/>
      <c r="AG384" s="48"/>
      <c r="AK384" s="6"/>
      <c r="AL384" s="6"/>
      <c r="AM384" s="6"/>
      <c r="AN384" s="6"/>
      <c r="AO384" s="6"/>
      <c r="AP384" s="6"/>
      <c r="AQ384" s="6"/>
      <c r="AR384" s="6"/>
      <c r="AS384" s="6"/>
      <c r="AT384" s="6"/>
      <c r="AU384" s="6"/>
      <c r="AV384" s="6"/>
      <c r="AW384" s="6"/>
      <c r="AX384" s="6"/>
      <c r="AY384" s="6"/>
      <c r="AZ384" s="6"/>
      <c r="BA384" s="6"/>
      <c r="BB384" s="6"/>
      <c r="BC384" s="6"/>
      <c r="BD384" s="6"/>
      <c r="BE384" s="6"/>
      <c r="BF384" s="6"/>
      <c r="BG384" s="6"/>
      <c r="BH384" s="6"/>
      <c r="BI384" s="6"/>
      <c r="BJ384" s="6"/>
      <c r="BK384" s="7"/>
      <c r="BL384" s="48"/>
      <c r="BM384" s="48"/>
      <c r="BN384" s="48"/>
    </row>
    <row r="385" spans="4:66"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  <c r="AA385" s="6"/>
      <c r="AB385" s="6"/>
      <c r="AC385" s="6"/>
      <c r="AD385" s="7"/>
      <c r="AE385" s="48"/>
      <c r="AF385" s="48"/>
      <c r="AG385" s="48"/>
      <c r="AK385" s="6"/>
      <c r="AL385" s="6"/>
      <c r="AM385" s="6"/>
      <c r="AN385" s="6"/>
      <c r="AO385" s="6"/>
      <c r="AP385" s="6"/>
      <c r="AQ385" s="6"/>
      <c r="AR385" s="6"/>
      <c r="AS385" s="6"/>
      <c r="AT385" s="6"/>
      <c r="AU385" s="6"/>
      <c r="AV385" s="6"/>
      <c r="AW385" s="6"/>
      <c r="AX385" s="6"/>
      <c r="AY385" s="6"/>
      <c r="AZ385" s="6"/>
      <c r="BA385" s="6"/>
      <c r="BB385" s="6"/>
      <c r="BC385" s="6"/>
      <c r="BD385" s="6"/>
      <c r="BE385" s="6"/>
      <c r="BF385" s="6"/>
      <c r="BG385" s="6"/>
      <c r="BH385" s="6"/>
      <c r="BI385" s="6"/>
      <c r="BJ385" s="6"/>
      <c r="BK385" s="7"/>
      <c r="BL385" s="48"/>
      <c r="BM385" s="48"/>
      <c r="BN385" s="48"/>
    </row>
    <row r="386" spans="4:66"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  <c r="AA386" s="6"/>
      <c r="AB386" s="6"/>
      <c r="AC386" s="6"/>
      <c r="AD386" s="7"/>
      <c r="AE386" s="48"/>
      <c r="AF386" s="48"/>
      <c r="AG386" s="48"/>
      <c r="AK386" s="6"/>
      <c r="AL386" s="6"/>
      <c r="AM386" s="6"/>
      <c r="AN386" s="6"/>
      <c r="AO386" s="6"/>
      <c r="AP386" s="6"/>
      <c r="AQ386" s="6"/>
      <c r="AR386" s="6"/>
      <c r="AS386" s="6"/>
      <c r="AT386" s="6"/>
      <c r="AU386" s="6"/>
      <c r="AV386" s="6"/>
      <c r="AW386" s="6"/>
      <c r="AX386" s="6"/>
      <c r="AY386" s="6"/>
      <c r="AZ386" s="6"/>
      <c r="BA386" s="6"/>
      <c r="BB386" s="6"/>
      <c r="BC386" s="6"/>
      <c r="BD386" s="6"/>
      <c r="BE386" s="6"/>
      <c r="BF386" s="6"/>
      <c r="BG386" s="6"/>
      <c r="BH386" s="6"/>
      <c r="BI386" s="6"/>
      <c r="BJ386" s="6"/>
      <c r="BK386" s="7"/>
      <c r="BL386" s="48"/>
      <c r="BM386" s="48"/>
      <c r="BN386" s="48"/>
    </row>
    <row r="387" spans="4:66"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  <c r="AA387" s="6"/>
      <c r="AB387" s="6"/>
      <c r="AC387" s="6"/>
      <c r="AD387" s="7"/>
      <c r="AE387" s="48"/>
      <c r="AF387" s="48"/>
      <c r="AG387" s="48"/>
      <c r="AK387" s="6"/>
      <c r="AL387" s="6"/>
      <c r="AM387" s="6"/>
      <c r="AN387" s="6"/>
      <c r="AO387" s="6"/>
      <c r="AP387" s="6"/>
      <c r="AQ387" s="6"/>
      <c r="AR387" s="6"/>
      <c r="AS387" s="6"/>
      <c r="AT387" s="6"/>
      <c r="AU387" s="6"/>
      <c r="AV387" s="6"/>
      <c r="AW387" s="6"/>
      <c r="AX387" s="6"/>
      <c r="AY387" s="6"/>
      <c r="AZ387" s="6"/>
      <c r="BA387" s="6"/>
      <c r="BB387" s="6"/>
      <c r="BC387" s="6"/>
      <c r="BD387" s="6"/>
      <c r="BE387" s="6"/>
      <c r="BF387" s="6"/>
      <c r="BG387" s="6"/>
      <c r="BH387" s="6"/>
      <c r="BI387" s="6"/>
      <c r="BJ387" s="6"/>
      <c r="BK387" s="7"/>
      <c r="BL387" s="48"/>
      <c r="BM387" s="48"/>
      <c r="BN387" s="48"/>
    </row>
    <row r="388" spans="4:66"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  <c r="AA388" s="6"/>
      <c r="AB388" s="6"/>
      <c r="AC388" s="6"/>
      <c r="AD388" s="7"/>
      <c r="AE388" s="48"/>
      <c r="AF388" s="48"/>
      <c r="AG388" s="48"/>
      <c r="AK388" s="6"/>
      <c r="AL388" s="6"/>
      <c r="AM388" s="6"/>
      <c r="AN388" s="6"/>
      <c r="AO388" s="6"/>
      <c r="AP388" s="6"/>
      <c r="AQ388" s="6"/>
      <c r="AR388" s="6"/>
      <c r="AS388" s="6"/>
      <c r="AT388" s="6"/>
      <c r="AU388" s="6"/>
      <c r="AV388" s="6"/>
      <c r="AW388" s="6"/>
      <c r="AX388" s="6"/>
      <c r="AY388" s="6"/>
      <c r="AZ388" s="6"/>
      <c r="BA388" s="6"/>
      <c r="BB388" s="6"/>
      <c r="BC388" s="6"/>
      <c r="BD388" s="6"/>
      <c r="BE388" s="6"/>
      <c r="BF388" s="6"/>
      <c r="BG388" s="6"/>
      <c r="BH388" s="6"/>
      <c r="BI388" s="6"/>
      <c r="BJ388" s="6"/>
      <c r="BK388" s="7"/>
      <c r="BL388" s="48"/>
      <c r="BM388" s="48"/>
      <c r="BN388" s="48"/>
    </row>
    <row r="389" spans="4:66"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  <c r="AA389" s="6"/>
      <c r="AB389" s="6"/>
      <c r="AC389" s="6"/>
      <c r="AD389" s="7"/>
      <c r="AE389" s="48"/>
      <c r="AF389" s="48"/>
      <c r="AG389" s="48"/>
      <c r="AK389" s="6"/>
      <c r="AL389" s="6"/>
      <c r="AM389" s="6"/>
      <c r="AN389" s="6"/>
      <c r="AO389" s="6"/>
      <c r="AP389" s="6"/>
      <c r="AQ389" s="6"/>
      <c r="AR389" s="6"/>
      <c r="AS389" s="6"/>
      <c r="AT389" s="6"/>
      <c r="AU389" s="6"/>
      <c r="AV389" s="6"/>
      <c r="AW389" s="6"/>
      <c r="AX389" s="6"/>
      <c r="AY389" s="6"/>
      <c r="AZ389" s="6"/>
      <c r="BA389" s="6"/>
      <c r="BB389" s="6"/>
      <c r="BC389" s="6"/>
      <c r="BD389" s="6"/>
      <c r="BE389" s="6"/>
      <c r="BF389" s="6"/>
      <c r="BG389" s="6"/>
      <c r="BH389" s="6"/>
      <c r="BI389" s="6"/>
      <c r="BJ389" s="6"/>
      <c r="BK389" s="7"/>
      <c r="BL389" s="48"/>
      <c r="BM389" s="48"/>
      <c r="BN389" s="48"/>
    </row>
    <row r="390" spans="4:66"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  <c r="AA390" s="6"/>
      <c r="AB390" s="6"/>
      <c r="AC390" s="6"/>
      <c r="AD390" s="7"/>
      <c r="AE390" s="48"/>
      <c r="AF390" s="48"/>
      <c r="AG390" s="48"/>
      <c r="AK390" s="6"/>
      <c r="AL390" s="6"/>
      <c r="AM390" s="6"/>
      <c r="AN390" s="6"/>
      <c r="AO390" s="6"/>
      <c r="AP390" s="6"/>
      <c r="AQ390" s="6"/>
      <c r="AR390" s="6"/>
      <c r="AS390" s="6"/>
      <c r="AT390" s="6"/>
      <c r="AU390" s="6"/>
      <c r="AV390" s="6"/>
      <c r="AW390" s="6"/>
      <c r="AX390" s="6"/>
      <c r="AY390" s="6"/>
      <c r="AZ390" s="6"/>
      <c r="BA390" s="6"/>
      <c r="BB390" s="6"/>
      <c r="BC390" s="6"/>
      <c r="BD390" s="6"/>
      <c r="BE390" s="6"/>
      <c r="BF390" s="6"/>
      <c r="BG390" s="6"/>
      <c r="BH390" s="6"/>
      <c r="BI390" s="6"/>
      <c r="BJ390" s="6"/>
      <c r="BK390" s="7"/>
      <c r="BL390" s="48"/>
      <c r="BM390" s="48"/>
      <c r="BN390" s="48"/>
    </row>
    <row r="391" spans="4:66"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  <c r="AA391" s="6"/>
      <c r="AB391" s="6"/>
      <c r="AC391" s="6"/>
      <c r="AD391" s="7"/>
      <c r="AE391" s="48"/>
      <c r="AF391" s="48"/>
      <c r="AG391" s="48"/>
      <c r="AK391" s="6"/>
      <c r="AL391" s="6"/>
      <c r="AM391" s="6"/>
      <c r="AN391" s="6"/>
      <c r="AO391" s="6"/>
      <c r="AP391" s="6"/>
      <c r="AQ391" s="6"/>
      <c r="AR391" s="6"/>
      <c r="AS391" s="6"/>
      <c r="AT391" s="6"/>
      <c r="AU391" s="6"/>
      <c r="AV391" s="6"/>
      <c r="AW391" s="6"/>
      <c r="AX391" s="6"/>
      <c r="AY391" s="6"/>
      <c r="AZ391" s="6"/>
      <c r="BA391" s="6"/>
      <c r="BB391" s="6"/>
      <c r="BC391" s="6"/>
      <c r="BD391" s="6"/>
      <c r="BE391" s="6"/>
      <c r="BF391" s="6"/>
      <c r="BG391" s="6"/>
      <c r="BH391" s="6"/>
      <c r="BI391" s="6"/>
      <c r="BJ391" s="6"/>
      <c r="BK391" s="7"/>
      <c r="BL391" s="48"/>
      <c r="BM391" s="48"/>
      <c r="BN391" s="48"/>
    </row>
    <row r="392" spans="4:66"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  <c r="AA392" s="6"/>
      <c r="AB392" s="6"/>
      <c r="AC392" s="6"/>
      <c r="AD392" s="7"/>
      <c r="AE392" s="48"/>
      <c r="AF392" s="48"/>
      <c r="AG392" s="48"/>
      <c r="AK392" s="6"/>
      <c r="AL392" s="6"/>
      <c r="AM392" s="6"/>
      <c r="AN392" s="6"/>
      <c r="AO392" s="6"/>
      <c r="AP392" s="6"/>
      <c r="AQ392" s="6"/>
      <c r="AR392" s="6"/>
      <c r="AS392" s="6"/>
      <c r="AT392" s="6"/>
      <c r="AU392" s="6"/>
      <c r="AV392" s="6"/>
      <c r="AW392" s="6"/>
      <c r="AX392" s="6"/>
      <c r="AY392" s="6"/>
      <c r="AZ392" s="6"/>
      <c r="BA392" s="6"/>
      <c r="BB392" s="6"/>
      <c r="BC392" s="6"/>
      <c r="BD392" s="6"/>
      <c r="BE392" s="6"/>
      <c r="BF392" s="6"/>
      <c r="BG392" s="6"/>
      <c r="BH392" s="6"/>
      <c r="BI392" s="6"/>
      <c r="BJ392" s="6"/>
      <c r="BK392" s="7"/>
      <c r="BL392" s="48"/>
      <c r="BM392" s="48"/>
      <c r="BN392" s="48"/>
    </row>
    <row r="393" spans="4:66"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  <c r="AA393" s="6"/>
      <c r="AB393" s="6"/>
      <c r="AC393" s="6"/>
      <c r="AD393" s="7"/>
      <c r="AE393" s="48"/>
      <c r="AF393" s="48"/>
      <c r="AG393" s="48"/>
      <c r="AK393" s="6"/>
      <c r="AL393" s="6"/>
      <c r="AM393" s="6"/>
      <c r="AN393" s="6"/>
      <c r="AO393" s="6"/>
      <c r="AP393" s="6"/>
      <c r="AQ393" s="6"/>
      <c r="AR393" s="6"/>
      <c r="AS393" s="6"/>
      <c r="AT393" s="6"/>
      <c r="AU393" s="6"/>
      <c r="AV393" s="6"/>
      <c r="AW393" s="6"/>
      <c r="AX393" s="6"/>
      <c r="AY393" s="6"/>
      <c r="AZ393" s="6"/>
      <c r="BA393" s="6"/>
      <c r="BB393" s="6"/>
      <c r="BC393" s="6"/>
      <c r="BD393" s="6"/>
      <c r="BE393" s="6"/>
      <c r="BF393" s="6"/>
      <c r="BG393" s="6"/>
      <c r="BH393" s="6"/>
      <c r="BI393" s="6"/>
      <c r="BJ393" s="6"/>
      <c r="BK393" s="7"/>
      <c r="BL393" s="48"/>
      <c r="BM393" s="48"/>
      <c r="BN393" s="48"/>
    </row>
    <row r="394" spans="4:66"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  <c r="AA394" s="6"/>
      <c r="AB394" s="6"/>
      <c r="AC394" s="6"/>
      <c r="AD394" s="7"/>
      <c r="AE394" s="48"/>
      <c r="AF394" s="48"/>
      <c r="AG394" s="48"/>
      <c r="AK394" s="6"/>
      <c r="AL394" s="6"/>
      <c r="AM394" s="6"/>
      <c r="AN394" s="6"/>
      <c r="AO394" s="6"/>
      <c r="AP394" s="6"/>
      <c r="AQ394" s="6"/>
      <c r="AR394" s="6"/>
      <c r="AS394" s="6"/>
      <c r="AT394" s="6"/>
      <c r="AU394" s="6"/>
      <c r="AV394" s="6"/>
      <c r="AW394" s="6"/>
      <c r="AX394" s="6"/>
      <c r="AY394" s="6"/>
      <c r="AZ394" s="6"/>
      <c r="BA394" s="6"/>
      <c r="BB394" s="6"/>
      <c r="BC394" s="6"/>
      <c r="BD394" s="6"/>
      <c r="BE394" s="6"/>
      <c r="BF394" s="6"/>
      <c r="BG394" s="6"/>
      <c r="BH394" s="6"/>
      <c r="BI394" s="6"/>
      <c r="BJ394" s="6"/>
      <c r="BK394" s="7"/>
      <c r="BL394" s="48"/>
      <c r="BM394" s="48"/>
      <c r="BN394" s="48"/>
    </row>
    <row r="395" spans="4:66"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  <c r="AA395" s="6"/>
      <c r="AB395" s="6"/>
      <c r="AC395" s="6"/>
      <c r="AD395" s="7"/>
      <c r="AE395" s="48"/>
      <c r="AF395" s="48"/>
      <c r="AG395" s="48"/>
      <c r="AK395" s="6"/>
      <c r="AL395" s="6"/>
      <c r="AM395" s="6"/>
      <c r="AN395" s="6"/>
      <c r="AO395" s="6"/>
      <c r="AP395" s="6"/>
      <c r="AQ395" s="6"/>
      <c r="AR395" s="6"/>
      <c r="AS395" s="6"/>
      <c r="AT395" s="6"/>
      <c r="AU395" s="6"/>
      <c r="AV395" s="6"/>
      <c r="AW395" s="6"/>
      <c r="AX395" s="6"/>
      <c r="AY395" s="6"/>
      <c r="AZ395" s="6"/>
      <c r="BA395" s="6"/>
      <c r="BB395" s="6"/>
      <c r="BC395" s="6"/>
      <c r="BD395" s="6"/>
      <c r="BE395" s="6"/>
      <c r="BF395" s="6"/>
      <c r="BG395" s="6"/>
      <c r="BH395" s="6"/>
      <c r="BI395" s="6"/>
      <c r="BJ395" s="6"/>
      <c r="BK395" s="7"/>
      <c r="BL395" s="48"/>
      <c r="BM395" s="48"/>
      <c r="BN395" s="48"/>
    </row>
    <row r="396" spans="4:66"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  <c r="AA396" s="6"/>
      <c r="AB396" s="6"/>
      <c r="AC396" s="6"/>
      <c r="AD396" s="7"/>
      <c r="AE396" s="48"/>
      <c r="AF396" s="48"/>
      <c r="AG396" s="48"/>
      <c r="AK396" s="6"/>
      <c r="AL396" s="6"/>
      <c r="AM396" s="6"/>
      <c r="AN396" s="6"/>
      <c r="AO396" s="6"/>
      <c r="AP396" s="6"/>
      <c r="AQ396" s="6"/>
      <c r="AR396" s="6"/>
      <c r="AS396" s="6"/>
      <c r="AT396" s="6"/>
      <c r="AU396" s="6"/>
      <c r="AV396" s="6"/>
      <c r="AW396" s="6"/>
      <c r="AX396" s="6"/>
      <c r="AY396" s="6"/>
      <c r="AZ396" s="6"/>
      <c r="BA396" s="6"/>
      <c r="BB396" s="6"/>
      <c r="BC396" s="6"/>
      <c r="BD396" s="6"/>
      <c r="BE396" s="6"/>
      <c r="BF396" s="6"/>
      <c r="BG396" s="6"/>
      <c r="BH396" s="6"/>
      <c r="BI396" s="6"/>
      <c r="BJ396" s="6"/>
      <c r="BK396" s="7"/>
      <c r="BL396" s="48"/>
      <c r="BM396" s="48"/>
      <c r="BN396" s="48"/>
    </row>
    <row r="397" spans="4:66"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  <c r="AA397" s="6"/>
      <c r="AB397" s="6"/>
      <c r="AC397" s="6"/>
      <c r="AD397" s="7"/>
      <c r="AE397" s="48"/>
      <c r="AF397" s="48"/>
      <c r="AG397" s="48"/>
      <c r="AK397" s="6"/>
      <c r="AL397" s="6"/>
      <c r="AM397" s="6"/>
      <c r="AN397" s="6"/>
      <c r="AO397" s="6"/>
      <c r="AP397" s="6"/>
      <c r="AQ397" s="6"/>
      <c r="AR397" s="6"/>
      <c r="AS397" s="6"/>
      <c r="AT397" s="6"/>
      <c r="AU397" s="6"/>
      <c r="AV397" s="6"/>
      <c r="AW397" s="6"/>
      <c r="AX397" s="6"/>
      <c r="AY397" s="6"/>
      <c r="AZ397" s="6"/>
      <c r="BA397" s="6"/>
      <c r="BB397" s="6"/>
      <c r="BC397" s="6"/>
      <c r="BD397" s="6"/>
      <c r="BE397" s="6"/>
      <c r="BF397" s="6"/>
      <c r="BG397" s="6"/>
      <c r="BH397" s="6"/>
      <c r="BI397" s="6"/>
      <c r="BJ397" s="6"/>
      <c r="BK397" s="7"/>
      <c r="BL397" s="48"/>
      <c r="BM397" s="48"/>
      <c r="BN397" s="48"/>
    </row>
    <row r="398" spans="4:66"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  <c r="AA398" s="6"/>
      <c r="AB398" s="6"/>
      <c r="AC398" s="6"/>
      <c r="AD398" s="7"/>
      <c r="AE398" s="48"/>
      <c r="AF398" s="48"/>
      <c r="AG398" s="48"/>
      <c r="AK398" s="6"/>
      <c r="AL398" s="6"/>
      <c r="AM398" s="6"/>
      <c r="AN398" s="6"/>
      <c r="AO398" s="6"/>
      <c r="AP398" s="6"/>
      <c r="AQ398" s="6"/>
      <c r="AR398" s="6"/>
      <c r="AS398" s="6"/>
      <c r="AT398" s="6"/>
      <c r="AU398" s="6"/>
      <c r="AV398" s="6"/>
      <c r="AW398" s="6"/>
      <c r="AX398" s="6"/>
      <c r="AY398" s="6"/>
      <c r="AZ398" s="6"/>
      <c r="BA398" s="6"/>
      <c r="BB398" s="6"/>
      <c r="BC398" s="6"/>
      <c r="BD398" s="6"/>
      <c r="BE398" s="6"/>
      <c r="BF398" s="6"/>
      <c r="BG398" s="6"/>
      <c r="BH398" s="6"/>
      <c r="BI398" s="6"/>
      <c r="BJ398" s="6"/>
      <c r="BK398" s="7"/>
      <c r="BL398" s="48"/>
      <c r="BM398" s="48"/>
      <c r="BN398" s="48"/>
    </row>
    <row r="399" spans="4:66"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  <c r="AA399" s="6"/>
      <c r="AB399" s="6"/>
      <c r="AC399" s="6"/>
      <c r="AD399" s="7"/>
      <c r="AE399" s="48"/>
      <c r="AF399" s="48"/>
      <c r="AG399" s="48"/>
      <c r="AK399" s="6"/>
      <c r="AL399" s="6"/>
      <c r="AM399" s="6"/>
      <c r="AN399" s="6"/>
      <c r="AO399" s="6"/>
      <c r="AP399" s="6"/>
      <c r="AQ399" s="6"/>
      <c r="AR399" s="6"/>
      <c r="AS399" s="6"/>
      <c r="AT399" s="6"/>
      <c r="AU399" s="6"/>
      <c r="AV399" s="6"/>
      <c r="AW399" s="6"/>
      <c r="AX399" s="6"/>
      <c r="AY399" s="6"/>
      <c r="AZ399" s="6"/>
      <c r="BA399" s="6"/>
      <c r="BB399" s="6"/>
      <c r="BC399" s="6"/>
      <c r="BD399" s="6"/>
      <c r="BE399" s="6"/>
      <c r="BF399" s="6"/>
      <c r="BG399" s="6"/>
      <c r="BH399" s="6"/>
      <c r="BI399" s="6"/>
      <c r="BJ399" s="6"/>
      <c r="BK399" s="7"/>
      <c r="BL399" s="48"/>
      <c r="BM399" s="48"/>
      <c r="BN399" s="48"/>
    </row>
    <row r="400" spans="4:66"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  <c r="AA400" s="6"/>
      <c r="AB400" s="6"/>
      <c r="AC400" s="6"/>
      <c r="AD400" s="7"/>
      <c r="AE400" s="48"/>
      <c r="AF400" s="48"/>
      <c r="AG400" s="48"/>
      <c r="AK400" s="6"/>
      <c r="AL400" s="6"/>
      <c r="AM400" s="6"/>
      <c r="AN400" s="6"/>
      <c r="AO400" s="6"/>
      <c r="AP400" s="6"/>
      <c r="AQ400" s="6"/>
      <c r="AR400" s="6"/>
      <c r="AS400" s="6"/>
      <c r="AT400" s="6"/>
      <c r="AU400" s="6"/>
      <c r="AV400" s="6"/>
      <c r="AW400" s="6"/>
      <c r="AX400" s="6"/>
      <c r="AY400" s="6"/>
      <c r="AZ400" s="6"/>
      <c r="BA400" s="6"/>
      <c r="BB400" s="6"/>
      <c r="BC400" s="6"/>
      <c r="BD400" s="6"/>
      <c r="BE400" s="6"/>
      <c r="BF400" s="6"/>
      <c r="BG400" s="6"/>
      <c r="BH400" s="6"/>
      <c r="BI400" s="6"/>
      <c r="BJ400" s="6"/>
      <c r="BK400" s="7"/>
      <c r="BL400" s="48"/>
      <c r="BM400" s="48"/>
      <c r="BN400" s="48"/>
    </row>
    <row r="401" spans="4:66"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  <c r="AA401" s="6"/>
      <c r="AB401" s="6"/>
      <c r="AC401" s="6"/>
      <c r="AD401" s="7"/>
      <c r="AE401" s="48"/>
      <c r="AF401" s="48"/>
      <c r="AG401" s="48"/>
      <c r="AK401" s="6"/>
      <c r="AL401" s="6"/>
      <c r="AM401" s="6"/>
      <c r="AN401" s="6"/>
      <c r="AO401" s="6"/>
      <c r="AP401" s="6"/>
      <c r="AQ401" s="6"/>
      <c r="AR401" s="6"/>
      <c r="AS401" s="6"/>
      <c r="AT401" s="6"/>
      <c r="AU401" s="6"/>
      <c r="AV401" s="6"/>
      <c r="AW401" s="6"/>
      <c r="AX401" s="6"/>
      <c r="AY401" s="6"/>
      <c r="AZ401" s="6"/>
      <c r="BA401" s="6"/>
      <c r="BB401" s="6"/>
      <c r="BC401" s="6"/>
      <c r="BD401" s="6"/>
      <c r="BE401" s="6"/>
      <c r="BF401" s="6"/>
      <c r="BG401" s="6"/>
      <c r="BH401" s="6"/>
      <c r="BI401" s="6"/>
      <c r="BJ401" s="6"/>
      <c r="BK401" s="7"/>
      <c r="BL401" s="48"/>
      <c r="BM401" s="48"/>
      <c r="BN401" s="48"/>
    </row>
    <row r="402" spans="4:66"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  <c r="AA402" s="6"/>
      <c r="AB402" s="6"/>
      <c r="AC402" s="6"/>
      <c r="AD402" s="7"/>
      <c r="AE402" s="48"/>
      <c r="AF402" s="48"/>
      <c r="AG402" s="48"/>
      <c r="AK402" s="6"/>
      <c r="AL402" s="6"/>
      <c r="AM402" s="6"/>
      <c r="AN402" s="6"/>
      <c r="AO402" s="6"/>
      <c r="AP402" s="6"/>
      <c r="AQ402" s="6"/>
      <c r="AR402" s="6"/>
      <c r="AS402" s="6"/>
      <c r="AT402" s="6"/>
      <c r="AU402" s="6"/>
      <c r="AV402" s="6"/>
      <c r="AW402" s="6"/>
      <c r="AX402" s="6"/>
      <c r="AY402" s="6"/>
      <c r="AZ402" s="6"/>
      <c r="BA402" s="6"/>
      <c r="BB402" s="6"/>
      <c r="BC402" s="6"/>
      <c r="BD402" s="6"/>
      <c r="BE402" s="6"/>
      <c r="BF402" s="6"/>
      <c r="BG402" s="6"/>
      <c r="BH402" s="6"/>
      <c r="BI402" s="6"/>
      <c r="BJ402" s="6"/>
      <c r="BK402" s="7"/>
      <c r="BL402" s="48"/>
      <c r="BM402" s="48"/>
      <c r="BN402" s="48"/>
    </row>
    <row r="403" spans="4:66"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  <c r="AA403" s="6"/>
      <c r="AB403" s="6"/>
      <c r="AC403" s="6"/>
      <c r="AD403" s="7"/>
      <c r="AE403" s="48"/>
      <c r="AF403" s="48"/>
      <c r="AG403" s="48"/>
      <c r="AK403" s="6"/>
      <c r="AL403" s="6"/>
      <c r="AM403" s="6"/>
      <c r="AN403" s="6"/>
      <c r="AO403" s="6"/>
      <c r="AP403" s="6"/>
      <c r="AQ403" s="6"/>
      <c r="AR403" s="6"/>
      <c r="AS403" s="6"/>
      <c r="AT403" s="6"/>
      <c r="AU403" s="6"/>
      <c r="AV403" s="6"/>
      <c r="AW403" s="6"/>
      <c r="AX403" s="6"/>
      <c r="AY403" s="6"/>
      <c r="AZ403" s="6"/>
      <c r="BA403" s="6"/>
      <c r="BB403" s="6"/>
      <c r="BC403" s="6"/>
      <c r="BD403" s="6"/>
      <c r="BE403" s="6"/>
      <c r="BF403" s="6"/>
      <c r="BG403" s="6"/>
      <c r="BH403" s="6"/>
      <c r="BI403" s="6"/>
      <c r="BJ403" s="6"/>
      <c r="BK403" s="7"/>
      <c r="BL403" s="48"/>
      <c r="BM403" s="48"/>
      <c r="BN403" s="48"/>
    </row>
    <row r="404" spans="4:66"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  <c r="AA404" s="6"/>
      <c r="AB404" s="6"/>
      <c r="AC404" s="6"/>
      <c r="AD404" s="7"/>
      <c r="AE404" s="48"/>
      <c r="AF404" s="48"/>
      <c r="AG404" s="48"/>
      <c r="AK404" s="6"/>
      <c r="AL404" s="6"/>
      <c r="AM404" s="6"/>
      <c r="AN404" s="6"/>
      <c r="AO404" s="6"/>
      <c r="AP404" s="6"/>
      <c r="AQ404" s="6"/>
      <c r="AR404" s="6"/>
      <c r="AS404" s="6"/>
      <c r="AT404" s="6"/>
      <c r="AU404" s="6"/>
      <c r="AV404" s="6"/>
      <c r="AW404" s="6"/>
      <c r="AX404" s="6"/>
      <c r="AY404" s="6"/>
      <c r="AZ404" s="6"/>
      <c r="BA404" s="6"/>
      <c r="BB404" s="6"/>
      <c r="BC404" s="6"/>
      <c r="BD404" s="6"/>
      <c r="BE404" s="6"/>
      <c r="BF404" s="6"/>
      <c r="BG404" s="6"/>
      <c r="BH404" s="6"/>
      <c r="BI404" s="6"/>
      <c r="BJ404" s="6"/>
      <c r="BK404" s="7"/>
      <c r="BL404" s="48"/>
      <c r="BM404" s="48"/>
      <c r="BN404" s="48"/>
    </row>
    <row r="405" spans="4:66"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  <c r="AA405" s="6"/>
      <c r="AB405" s="6"/>
      <c r="AC405" s="6"/>
      <c r="AD405" s="7"/>
      <c r="AE405" s="48"/>
      <c r="AF405" s="48"/>
      <c r="AG405" s="48"/>
      <c r="AK405" s="6"/>
      <c r="AL405" s="6"/>
      <c r="AM405" s="6"/>
      <c r="AN405" s="6"/>
      <c r="AO405" s="6"/>
      <c r="AP405" s="6"/>
      <c r="AQ405" s="6"/>
      <c r="AR405" s="6"/>
      <c r="AS405" s="6"/>
      <c r="AT405" s="6"/>
      <c r="AU405" s="6"/>
      <c r="AV405" s="6"/>
      <c r="AW405" s="6"/>
      <c r="AX405" s="6"/>
      <c r="AY405" s="6"/>
      <c r="AZ405" s="6"/>
      <c r="BA405" s="6"/>
      <c r="BB405" s="6"/>
      <c r="BC405" s="6"/>
      <c r="BD405" s="6"/>
      <c r="BE405" s="6"/>
      <c r="BF405" s="6"/>
      <c r="BG405" s="6"/>
      <c r="BH405" s="6"/>
      <c r="BI405" s="6"/>
      <c r="BJ405" s="6"/>
      <c r="BK405" s="7"/>
      <c r="BL405" s="48"/>
      <c r="BM405" s="48"/>
      <c r="BN405" s="48"/>
    </row>
    <row r="406" spans="4:66"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  <c r="AA406" s="6"/>
      <c r="AB406" s="6"/>
      <c r="AC406" s="6"/>
      <c r="AD406" s="7"/>
      <c r="AE406" s="48"/>
      <c r="AF406" s="48"/>
      <c r="AG406" s="48"/>
      <c r="AK406" s="6"/>
      <c r="AL406" s="6"/>
      <c r="AM406" s="6"/>
      <c r="AN406" s="6"/>
      <c r="AO406" s="6"/>
      <c r="AP406" s="6"/>
      <c r="AQ406" s="6"/>
      <c r="AR406" s="6"/>
      <c r="AS406" s="6"/>
      <c r="AT406" s="6"/>
      <c r="AU406" s="6"/>
      <c r="AV406" s="6"/>
      <c r="AW406" s="6"/>
      <c r="AX406" s="6"/>
      <c r="AY406" s="6"/>
      <c r="AZ406" s="6"/>
      <c r="BA406" s="6"/>
      <c r="BB406" s="6"/>
      <c r="BC406" s="6"/>
      <c r="BD406" s="6"/>
      <c r="BE406" s="6"/>
      <c r="BF406" s="6"/>
      <c r="BG406" s="6"/>
      <c r="BH406" s="6"/>
      <c r="BI406" s="6"/>
      <c r="BJ406" s="6"/>
      <c r="BK406" s="7"/>
      <c r="BL406" s="48"/>
      <c r="BM406" s="48"/>
      <c r="BN406" s="48"/>
    </row>
    <row r="407" spans="4:66"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  <c r="AA407" s="6"/>
      <c r="AB407" s="6"/>
      <c r="AC407" s="6"/>
      <c r="AD407" s="7"/>
      <c r="AE407" s="48"/>
      <c r="AF407" s="48"/>
      <c r="AG407" s="48"/>
      <c r="AK407" s="6"/>
      <c r="AL407" s="6"/>
      <c r="AM407" s="6"/>
      <c r="AN407" s="6"/>
      <c r="AO407" s="6"/>
      <c r="AP407" s="6"/>
      <c r="AQ407" s="6"/>
      <c r="AR407" s="6"/>
      <c r="AS407" s="6"/>
      <c r="AT407" s="6"/>
      <c r="AU407" s="6"/>
      <c r="AV407" s="6"/>
      <c r="AW407" s="6"/>
      <c r="AX407" s="6"/>
      <c r="AY407" s="6"/>
      <c r="AZ407" s="6"/>
      <c r="BA407" s="6"/>
      <c r="BB407" s="6"/>
      <c r="BC407" s="6"/>
      <c r="BD407" s="6"/>
      <c r="BE407" s="6"/>
      <c r="BF407" s="6"/>
      <c r="BG407" s="6"/>
      <c r="BH407" s="6"/>
      <c r="BI407" s="6"/>
      <c r="BJ407" s="6"/>
      <c r="BK407" s="7"/>
      <c r="BL407" s="48"/>
      <c r="BM407" s="48"/>
      <c r="BN407" s="48"/>
    </row>
    <row r="408" spans="4:66"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  <c r="AA408" s="6"/>
      <c r="AB408" s="6"/>
      <c r="AC408" s="6"/>
      <c r="AD408" s="7"/>
      <c r="AE408" s="48"/>
      <c r="AF408" s="48"/>
      <c r="AG408" s="48"/>
      <c r="AK408" s="6"/>
      <c r="AL408" s="6"/>
      <c r="AM408" s="6"/>
      <c r="AN408" s="6"/>
      <c r="AO408" s="6"/>
      <c r="AP408" s="6"/>
      <c r="AQ408" s="6"/>
      <c r="AR408" s="6"/>
      <c r="AS408" s="6"/>
      <c r="AT408" s="6"/>
      <c r="AU408" s="6"/>
      <c r="AV408" s="6"/>
      <c r="AW408" s="6"/>
      <c r="AX408" s="6"/>
      <c r="AY408" s="6"/>
      <c r="AZ408" s="6"/>
      <c r="BA408" s="6"/>
      <c r="BB408" s="6"/>
      <c r="BC408" s="6"/>
      <c r="BD408" s="6"/>
      <c r="BE408" s="6"/>
      <c r="BF408" s="6"/>
      <c r="BG408" s="6"/>
      <c r="BH408" s="6"/>
      <c r="BI408" s="6"/>
      <c r="BJ408" s="6"/>
      <c r="BK408" s="7"/>
      <c r="BL408" s="48"/>
      <c r="BM408" s="48"/>
      <c r="BN408" s="48"/>
    </row>
    <row r="409" spans="4:66"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  <c r="AA409" s="6"/>
      <c r="AB409" s="6"/>
      <c r="AC409" s="6"/>
      <c r="AD409" s="7"/>
      <c r="AE409" s="48"/>
      <c r="AF409" s="48"/>
      <c r="AG409" s="48"/>
      <c r="AK409" s="6"/>
      <c r="AL409" s="6"/>
      <c r="AM409" s="6"/>
      <c r="AN409" s="6"/>
      <c r="AO409" s="6"/>
      <c r="AP409" s="6"/>
      <c r="AQ409" s="6"/>
      <c r="AR409" s="6"/>
      <c r="AS409" s="6"/>
      <c r="AT409" s="6"/>
      <c r="AU409" s="6"/>
      <c r="AV409" s="6"/>
      <c r="AW409" s="6"/>
      <c r="AX409" s="6"/>
      <c r="AY409" s="6"/>
      <c r="AZ409" s="6"/>
      <c r="BA409" s="6"/>
      <c r="BB409" s="6"/>
      <c r="BC409" s="6"/>
      <c r="BD409" s="6"/>
      <c r="BE409" s="6"/>
      <c r="BF409" s="6"/>
      <c r="BG409" s="6"/>
      <c r="BH409" s="6"/>
      <c r="BI409" s="6"/>
      <c r="BJ409" s="6"/>
      <c r="BK409" s="7"/>
      <c r="BL409" s="48"/>
      <c r="BM409" s="48"/>
      <c r="BN409" s="48"/>
    </row>
    <row r="410" spans="4:66"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  <c r="AA410" s="6"/>
      <c r="AB410" s="6"/>
      <c r="AC410" s="6"/>
      <c r="AD410" s="7"/>
      <c r="AE410" s="48"/>
      <c r="AF410" s="48"/>
      <c r="AG410" s="48"/>
      <c r="AK410" s="6"/>
      <c r="AL410" s="6"/>
      <c r="AM410" s="6"/>
      <c r="AN410" s="6"/>
      <c r="AO410" s="6"/>
      <c r="AP410" s="6"/>
      <c r="AQ410" s="6"/>
      <c r="AR410" s="6"/>
      <c r="AS410" s="6"/>
      <c r="AT410" s="6"/>
      <c r="AU410" s="6"/>
      <c r="AV410" s="6"/>
      <c r="AW410" s="6"/>
      <c r="AX410" s="6"/>
      <c r="AY410" s="6"/>
      <c r="AZ410" s="6"/>
      <c r="BA410" s="6"/>
      <c r="BB410" s="6"/>
      <c r="BC410" s="6"/>
      <c r="BD410" s="6"/>
      <c r="BE410" s="6"/>
      <c r="BF410" s="6"/>
      <c r="BG410" s="6"/>
      <c r="BH410" s="6"/>
      <c r="BI410" s="6"/>
      <c r="BJ410" s="6"/>
      <c r="BK410" s="7"/>
      <c r="BL410" s="48"/>
      <c r="BM410" s="48"/>
      <c r="BN410" s="48"/>
    </row>
    <row r="411" spans="4:66"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  <c r="AA411" s="6"/>
      <c r="AB411" s="6"/>
      <c r="AC411" s="6"/>
      <c r="AD411" s="7"/>
      <c r="AE411" s="48"/>
      <c r="AF411" s="48"/>
      <c r="AG411" s="48"/>
      <c r="AK411" s="6"/>
      <c r="AL411" s="6"/>
      <c r="AM411" s="6"/>
      <c r="AN411" s="6"/>
      <c r="AO411" s="6"/>
      <c r="AP411" s="6"/>
      <c r="AQ411" s="6"/>
      <c r="AR411" s="6"/>
      <c r="AS411" s="6"/>
      <c r="AT411" s="6"/>
      <c r="AU411" s="6"/>
      <c r="AV411" s="6"/>
      <c r="AW411" s="6"/>
      <c r="AX411" s="6"/>
      <c r="AY411" s="6"/>
      <c r="AZ411" s="6"/>
      <c r="BA411" s="6"/>
      <c r="BB411" s="6"/>
      <c r="BC411" s="6"/>
      <c r="BD411" s="6"/>
      <c r="BE411" s="6"/>
      <c r="BF411" s="6"/>
      <c r="BG411" s="6"/>
      <c r="BH411" s="6"/>
      <c r="BI411" s="6"/>
      <c r="BJ411" s="6"/>
      <c r="BK411" s="7"/>
      <c r="BL411" s="48"/>
      <c r="BM411" s="48"/>
      <c r="BN411" s="48"/>
    </row>
    <row r="412" spans="4:66"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  <c r="AA412" s="6"/>
      <c r="AB412" s="6"/>
      <c r="AC412" s="6"/>
      <c r="AD412" s="7"/>
      <c r="AE412" s="48"/>
      <c r="AF412" s="48"/>
      <c r="AG412" s="48"/>
      <c r="AK412" s="6"/>
      <c r="AL412" s="6"/>
      <c r="AM412" s="6"/>
      <c r="AN412" s="6"/>
      <c r="AO412" s="6"/>
      <c r="AP412" s="6"/>
      <c r="AQ412" s="6"/>
      <c r="AR412" s="6"/>
      <c r="AS412" s="6"/>
      <c r="AT412" s="6"/>
      <c r="AU412" s="6"/>
      <c r="AV412" s="6"/>
      <c r="AW412" s="6"/>
      <c r="AX412" s="6"/>
      <c r="AY412" s="6"/>
      <c r="AZ412" s="6"/>
      <c r="BA412" s="6"/>
      <c r="BB412" s="6"/>
      <c r="BC412" s="6"/>
      <c r="BD412" s="6"/>
      <c r="BE412" s="6"/>
      <c r="BF412" s="6"/>
      <c r="BG412" s="6"/>
      <c r="BH412" s="6"/>
      <c r="BI412" s="6"/>
      <c r="BJ412" s="6"/>
      <c r="BK412" s="7"/>
      <c r="BL412" s="48"/>
      <c r="BM412" s="48"/>
      <c r="BN412" s="48"/>
    </row>
    <row r="413" spans="4:66"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  <c r="AA413" s="6"/>
      <c r="AB413" s="6"/>
      <c r="AC413" s="6"/>
      <c r="AD413" s="7"/>
      <c r="AE413" s="48"/>
      <c r="AF413" s="48"/>
      <c r="AG413" s="48"/>
      <c r="AK413" s="6"/>
      <c r="AL413" s="6"/>
      <c r="AM413" s="6"/>
      <c r="AN413" s="6"/>
      <c r="AO413" s="6"/>
      <c r="AP413" s="6"/>
      <c r="AQ413" s="6"/>
      <c r="AR413" s="6"/>
      <c r="AS413" s="6"/>
      <c r="AT413" s="6"/>
      <c r="AU413" s="6"/>
      <c r="AV413" s="6"/>
      <c r="AW413" s="6"/>
      <c r="AX413" s="6"/>
      <c r="AY413" s="6"/>
      <c r="AZ413" s="6"/>
      <c r="BA413" s="6"/>
      <c r="BB413" s="6"/>
      <c r="BC413" s="6"/>
      <c r="BD413" s="6"/>
      <c r="BE413" s="6"/>
      <c r="BF413" s="6"/>
      <c r="BG413" s="6"/>
      <c r="BH413" s="6"/>
      <c r="BI413" s="6"/>
      <c r="BJ413" s="6"/>
      <c r="BK413" s="7"/>
      <c r="BL413" s="48"/>
      <c r="BM413" s="48"/>
      <c r="BN413" s="48"/>
    </row>
    <row r="414" spans="4:66"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  <c r="AA414" s="6"/>
      <c r="AB414" s="6"/>
      <c r="AC414" s="6"/>
      <c r="AD414" s="7"/>
      <c r="AE414" s="48"/>
      <c r="AF414" s="48"/>
      <c r="AG414" s="48"/>
      <c r="AK414" s="6"/>
      <c r="AL414" s="6"/>
      <c r="AM414" s="6"/>
      <c r="AN414" s="6"/>
      <c r="AO414" s="6"/>
      <c r="AP414" s="6"/>
      <c r="AQ414" s="6"/>
      <c r="AR414" s="6"/>
      <c r="AS414" s="6"/>
      <c r="AT414" s="6"/>
      <c r="AU414" s="6"/>
      <c r="AV414" s="6"/>
      <c r="AW414" s="6"/>
      <c r="AX414" s="6"/>
      <c r="AY414" s="6"/>
      <c r="AZ414" s="6"/>
      <c r="BA414" s="6"/>
      <c r="BB414" s="6"/>
      <c r="BC414" s="6"/>
      <c r="BD414" s="6"/>
      <c r="BE414" s="6"/>
      <c r="BF414" s="6"/>
      <c r="BG414" s="6"/>
      <c r="BH414" s="6"/>
      <c r="BI414" s="6"/>
      <c r="BJ414" s="6"/>
      <c r="BK414" s="7"/>
      <c r="BL414" s="48"/>
      <c r="BM414" s="48"/>
      <c r="BN414" s="48"/>
    </row>
    <row r="415" spans="4:66"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  <c r="AA415" s="6"/>
      <c r="AB415" s="6"/>
      <c r="AC415" s="6"/>
      <c r="AD415" s="7"/>
      <c r="AE415" s="48"/>
      <c r="AF415" s="48"/>
      <c r="AG415" s="48"/>
      <c r="AK415" s="6"/>
      <c r="AL415" s="6"/>
      <c r="AM415" s="6"/>
      <c r="AN415" s="6"/>
      <c r="AO415" s="6"/>
      <c r="AP415" s="6"/>
      <c r="AQ415" s="6"/>
      <c r="AR415" s="6"/>
      <c r="AS415" s="6"/>
      <c r="AT415" s="6"/>
      <c r="AU415" s="6"/>
      <c r="AV415" s="6"/>
      <c r="AW415" s="6"/>
      <c r="AX415" s="6"/>
      <c r="AY415" s="6"/>
      <c r="AZ415" s="6"/>
      <c r="BA415" s="6"/>
      <c r="BB415" s="6"/>
      <c r="BC415" s="6"/>
      <c r="BD415" s="6"/>
      <c r="BE415" s="6"/>
      <c r="BF415" s="6"/>
      <c r="BG415" s="6"/>
      <c r="BH415" s="6"/>
      <c r="BI415" s="6"/>
      <c r="BJ415" s="6"/>
      <c r="BK415" s="7"/>
      <c r="BL415" s="48"/>
      <c r="BM415" s="48"/>
      <c r="BN415" s="48"/>
    </row>
    <row r="416" spans="4:66"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  <c r="AA416" s="6"/>
      <c r="AB416" s="6"/>
      <c r="AC416" s="6"/>
      <c r="AD416" s="7"/>
      <c r="AE416" s="48"/>
      <c r="AF416" s="48"/>
      <c r="AG416" s="48"/>
      <c r="AK416" s="6"/>
      <c r="AL416" s="6"/>
      <c r="AM416" s="6"/>
      <c r="AN416" s="6"/>
      <c r="AO416" s="6"/>
      <c r="AP416" s="6"/>
      <c r="AQ416" s="6"/>
      <c r="AR416" s="6"/>
      <c r="AS416" s="6"/>
      <c r="AT416" s="6"/>
      <c r="AU416" s="6"/>
      <c r="AV416" s="6"/>
      <c r="AW416" s="6"/>
      <c r="AX416" s="6"/>
      <c r="AY416" s="6"/>
      <c r="AZ416" s="6"/>
      <c r="BA416" s="6"/>
      <c r="BB416" s="6"/>
      <c r="BC416" s="6"/>
      <c r="BD416" s="6"/>
      <c r="BE416" s="6"/>
      <c r="BF416" s="6"/>
      <c r="BG416" s="6"/>
      <c r="BH416" s="6"/>
      <c r="BI416" s="6"/>
      <c r="BJ416" s="6"/>
      <c r="BK416" s="7"/>
      <c r="BL416" s="48"/>
      <c r="BM416" s="48"/>
      <c r="BN416" s="48"/>
    </row>
    <row r="417" spans="4:66"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  <c r="AA417" s="6"/>
      <c r="AB417" s="6"/>
      <c r="AC417" s="6"/>
      <c r="AD417" s="7"/>
      <c r="AE417" s="48"/>
      <c r="AF417" s="48"/>
      <c r="AG417" s="48"/>
      <c r="AK417" s="6"/>
      <c r="AL417" s="6"/>
      <c r="AM417" s="6"/>
      <c r="AN417" s="6"/>
      <c r="AO417" s="6"/>
      <c r="AP417" s="6"/>
      <c r="AQ417" s="6"/>
      <c r="AR417" s="6"/>
      <c r="AS417" s="6"/>
      <c r="AT417" s="6"/>
      <c r="AU417" s="6"/>
      <c r="AV417" s="6"/>
      <c r="AW417" s="6"/>
      <c r="AX417" s="6"/>
      <c r="AY417" s="6"/>
      <c r="AZ417" s="6"/>
      <c r="BA417" s="6"/>
      <c r="BB417" s="6"/>
      <c r="BC417" s="6"/>
      <c r="BD417" s="6"/>
      <c r="BE417" s="6"/>
      <c r="BF417" s="6"/>
      <c r="BG417" s="6"/>
      <c r="BH417" s="6"/>
      <c r="BI417" s="6"/>
      <c r="BJ417" s="6"/>
      <c r="BK417" s="7"/>
      <c r="BL417" s="48"/>
      <c r="BM417" s="48"/>
      <c r="BN417" s="48"/>
    </row>
    <row r="418" spans="4:66"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  <c r="AA418" s="6"/>
      <c r="AB418" s="6"/>
      <c r="AC418" s="6"/>
      <c r="AD418" s="7"/>
      <c r="AE418" s="48"/>
      <c r="AF418" s="48"/>
      <c r="AG418" s="48"/>
      <c r="AK418" s="6"/>
      <c r="AL418" s="6"/>
      <c r="AM418" s="6"/>
      <c r="AN418" s="6"/>
      <c r="AO418" s="6"/>
      <c r="AP418" s="6"/>
      <c r="AQ418" s="6"/>
      <c r="AR418" s="6"/>
      <c r="AS418" s="6"/>
      <c r="AT418" s="6"/>
      <c r="AU418" s="6"/>
      <c r="AV418" s="6"/>
      <c r="AW418" s="6"/>
      <c r="AX418" s="6"/>
      <c r="AY418" s="6"/>
      <c r="AZ418" s="6"/>
      <c r="BA418" s="6"/>
      <c r="BB418" s="6"/>
      <c r="BC418" s="6"/>
      <c r="BD418" s="6"/>
      <c r="BE418" s="6"/>
      <c r="BF418" s="6"/>
      <c r="BG418" s="6"/>
      <c r="BH418" s="6"/>
      <c r="BI418" s="6"/>
      <c r="BJ418" s="6"/>
      <c r="BK418" s="7"/>
      <c r="BL418" s="48"/>
      <c r="BM418" s="48"/>
      <c r="BN418" s="48"/>
    </row>
    <row r="419" spans="4:66"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  <c r="AA419" s="6"/>
      <c r="AB419" s="6"/>
      <c r="AC419" s="6"/>
      <c r="AD419" s="7"/>
      <c r="AE419" s="48"/>
      <c r="AF419" s="48"/>
      <c r="AG419" s="48"/>
      <c r="AK419" s="6"/>
      <c r="AL419" s="6"/>
      <c r="AM419" s="6"/>
      <c r="AN419" s="6"/>
      <c r="AO419" s="6"/>
      <c r="AP419" s="6"/>
      <c r="AQ419" s="6"/>
      <c r="AR419" s="6"/>
      <c r="AS419" s="6"/>
      <c r="AT419" s="6"/>
      <c r="AU419" s="6"/>
      <c r="AV419" s="6"/>
      <c r="AW419" s="6"/>
      <c r="AX419" s="6"/>
      <c r="AY419" s="6"/>
      <c r="AZ419" s="6"/>
      <c r="BA419" s="6"/>
      <c r="BB419" s="6"/>
      <c r="BC419" s="6"/>
      <c r="BD419" s="6"/>
      <c r="BE419" s="6"/>
      <c r="BF419" s="6"/>
      <c r="BG419" s="6"/>
      <c r="BH419" s="6"/>
      <c r="BI419" s="6"/>
      <c r="BJ419" s="6"/>
      <c r="BK419" s="7"/>
      <c r="BL419" s="48"/>
      <c r="BM419" s="48"/>
      <c r="BN419" s="48"/>
    </row>
    <row r="420" spans="4:66"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  <c r="AA420" s="6"/>
      <c r="AB420" s="6"/>
      <c r="AC420" s="6"/>
      <c r="AD420" s="7"/>
      <c r="AE420" s="48"/>
      <c r="AF420" s="48"/>
      <c r="AG420" s="48"/>
      <c r="AK420" s="6"/>
      <c r="AL420" s="6"/>
      <c r="AM420" s="6"/>
      <c r="AN420" s="6"/>
      <c r="AO420" s="6"/>
      <c r="AP420" s="6"/>
      <c r="AQ420" s="6"/>
      <c r="AR420" s="6"/>
      <c r="AS420" s="6"/>
      <c r="AT420" s="6"/>
      <c r="AU420" s="6"/>
      <c r="AV420" s="6"/>
      <c r="AW420" s="6"/>
      <c r="AX420" s="6"/>
      <c r="AY420" s="6"/>
      <c r="AZ420" s="6"/>
      <c r="BA420" s="6"/>
      <c r="BB420" s="6"/>
      <c r="BC420" s="6"/>
      <c r="BD420" s="6"/>
      <c r="BE420" s="6"/>
      <c r="BF420" s="6"/>
      <c r="BG420" s="6"/>
      <c r="BH420" s="6"/>
      <c r="BI420" s="6"/>
      <c r="BJ420" s="6"/>
      <c r="BK420" s="7"/>
      <c r="BL420" s="48"/>
      <c r="BM420" s="48"/>
      <c r="BN420" s="48"/>
    </row>
    <row r="421" spans="4:66"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  <c r="AA421" s="6"/>
      <c r="AB421" s="6"/>
      <c r="AC421" s="6"/>
      <c r="AD421" s="7"/>
      <c r="AE421" s="48"/>
      <c r="AF421" s="48"/>
      <c r="AG421" s="48"/>
      <c r="AK421" s="6"/>
      <c r="AL421" s="6"/>
      <c r="AM421" s="6"/>
      <c r="AN421" s="6"/>
      <c r="AO421" s="6"/>
      <c r="AP421" s="6"/>
      <c r="AQ421" s="6"/>
      <c r="AR421" s="6"/>
      <c r="AS421" s="6"/>
      <c r="AT421" s="6"/>
      <c r="AU421" s="6"/>
      <c r="AV421" s="6"/>
      <c r="AW421" s="6"/>
      <c r="AX421" s="6"/>
      <c r="AY421" s="6"/>
      <c r="AZ421" s="6"/>
      <c r="BA421" s="6"/>
      <c r="BB421" s="6"/>
      <c r="BC421" s="6"/>
      <c r="BD421" s="6"/>
      <c r="BE421" s="6"/>
      <c r="BF421" s="6"/>
      <c r="BG421" s="6"/>
      <c r="BH421" s="6"/>
      <c r="BI421" s="6"/>
      <c r="BJ421" s="6"/>
      <c r="BK421" s="7"/>
      <c r="BL421" s="48"/>
      <c r="BM421" s="48"/>
      <c r="BN421" s="48"/>
    </row>
    <row r="422" spans="4:66"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  <c r="AA422" s="6"/>
      <c r="AB422" s="6"/>
      <c r="AC422" s="6"/>
      <c r="AD422" s="7"/>
      <c r="AE422" s="48"/>
      <c r="AF422" s="48"/>
      <c r="AG422" s="48"/>
      <c r="AK422" s="6"/>
      <c r="AL422" s="6"/>
      <c r="AM422" s="6"/>
      <c r="AN422" s="6"/>
      <c r="AO422" s="6"/>
      <c r="AP422" s="6"/>
      <c r="AQ422" s="6"/>
      <c r="AR422" s="6"/>
      <c r="AS422" s="6"/>
      <c r="AT422" s="6"/>
      <c r="AU422" s="6"/>
      <c r="AV422" s="6"/>
      <c r="AW422" s="6"/>
      <c r="AX422" s="6"/>
      <c r="AY422" s="6"/>
      <c r="AZ422" s="6"/>
      <c r="BA422" s="6"/>
      <c r="BB422" s="6"/>
      <c r="BC422" s="6"/>
      <c r="BD422" s="6"/>
      <c r="BE422" s="6"/>
      <c r="BF422" s="6"/>
      <c r="BG422" s="6"/>
      <c r="BH422" s="6"/>
      <c r="BI422" s="6"/>
      <c r="BJ422" s="6"/>
      <c r="BK422" s="7"/>
      <c r="BL422" s="48"/>
      <c r="BM422" s="48"/>
      <c r="BN422" s="48"/>
    </row>
    <row r="423" spans="4:66"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  <c r="AA423" s="6"/>
      <c r="AB423" s="6"/>
      <c r="AC423" s="6"/>
      <c r="AD423" s="7"/>
      <c r="AE423" s="48"/>
      <c r="AF423" s="48"/>
      <c r="AG423" s="48"/>
      <c r="AK423" s="6"/>
      <c r="AL423" s="6"/>
      <c r="AM423" s="6"/>
      <c r="AN423" s="6"/>
      <c r="AO423" s="6"/>
      <c r="AP423" s="6"/>
      <c r="AQ423" s="6"/>
      <c r="AR423" s="6"/>
      <c r="AS423" s="6"/>
      <c r="AT423" s="6"/>
      <c r="AU423" s="6"/>
      <c r="AV423" s="6"/>
      <c r="AW423" s="6"/>
      <c r="AX423" s="6"/>
      <c r="AY423" s="6"/>
      <c r="AZ423" s="6"/>
      <c r="BA423" s="6"/>
      <c r="BB423" s="6"/>
      <c r="BC423" s="6"/>
      <c r="BD423" s="6"/>
      <c r="BE423" s="6"/>
      <c r="BF423" s="6"/>
      <c r="BG423" s="6"/>
      <c r="BH423" s="6"/>
      <c r="BI423" s="6"/>
      <c r="BJ423" s="6"/>
      <c r="BK423" s="7"/>
      <c r="BL423" s="48"/>
      <c r="BM423" s="48"/>
      <c r="BN423" s="48"/>
    </row>
    <row r="424" spans="4:66"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  <c r="AA424" s="6"/>
      <c r="AB424" s="6"/>
      <c r="AC424" s="6"/>
      <c r="AD424" s="7"/>
      <c r="AE424" s="48"/>
      <c r="AF424" s="48"/>
      <c r="AG424" s="48"/>
      <c r="AK424" s="6"/>
      <c r="AL424" s="6"/>
      <c r="AM424" s="6"/>
      <c r="AN424" s="6"/>
      <c r="AO424" s="6"/>
      <c r="AP424" s="6"/>
      <c r="AQ424" s="6"/>
      <c r="AR424" s="6"/>
      <c r="AS424" s="6"/>
      <c r="AT424" s="6"/>
      <c r="AU424" s="6"/>
      <c r="AV424" s="6"/>
      <c r="AW424" s="6"/>
      <c r="AX424" s="6"/>
      <c r="AY424" s="6"/>
      <c r="AZ424" s="6"/>
      <c r="BA424" s="6"/>
      <c r="BB424" s="6"/>
      <c r="BC424" s="6"/>
      <c r="BD424" s="6"/>
      <c r="BE424" s="6"/>
      <c r="BF424" s="6"/>
      <c r="BG424" s="6"/>
      <c r="BH424" s="6"/>
      <c r="BI424" s="6"/>
      <c r="BJ424" s="6"/>
      <c r="BK424" s="7"/>
      <c r="BL424" s="48"/>
      <c r="BM424" s="48"/>
      <c r="BN424" s="48"/>
    </row>
    <row r="425" spans="4:66"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  <c r="AA425" s="6"/>
      <c r="AB425" s="6"/>
      <c r="AC425" s="6"/>
      <c r="AD425" s="7"/>
      <c r="AE425" s="48"/>
      <c r="AF425" s="48"/>
      <c r="AG425" s="48"/>
      <c r="AK425" s="6"/>
      <c r="AL425" s="6"/>
      <c r="AM425" s="6"/>
      <c r="AN425" s="6"/>
      <c r="AO425" s="6"/>
      <c r="AP425" s="6"/>
      <c r="AQ425" s="6"/>
      <c r="AR425" s="6"/>
      <c r="AS425" s="6"/>
      <c r="AT425" s="6"/>
      <c r="AU425" s="6"/>
      <c r="AV425" s="6"/>
      <c r="AW425" s="6"/>
      <c r="AX425" s="6"/>
      <c r="AY425" s="6"/>
      <c r="AZ425" s="6"/>
      <c r="BA425" s="6"/>
      <c r="BB425" s="6"/>
      <c r="BC425" s="6"/>
      <c r="BD425" s="6"/>
      <c r="BE425" s="6"/>
      <c r="BF425" s="6"/>
      <c r="BG425" s="6"/>
      <c r="BH425" s="6"/>
      <c r="BI425" s="6"/>
      <c r="BJ425" s="6"/>
      <c r="BK425" s="7"/>
      <c r="BL425" s="48"/>
      <c r="BM425" s="48"/>
      <c r="BN425" s="48"/>
    </row>
    <row r="426" spans="4:66"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  <c r="AA426" s="6"/>
      <c r="AB426" s="6"/>
      <c r="AC426" s="6"/>
      <c r="AD426" s="7"/>
      <c r="AE426" s="48"/>
      <c r="AF426" s="48"/>
      <c r="AG426" s="48"/>
      <c r="AK426" s="6"/>
      <c r="AL426" s="6"/>
      <c r="AM426" s="6"/>
      <c r="AN426" s="6"/>
      <c r="AO426" s="6"/>
      <c r="AP426" s="6"/>
      <c r="AQ426" s="6"/>
      <c r="AR426" s="6"/>
      <c r="AS426" s="6"/>
      <c r="AT426" s="6"/>
      <c r="AU426" s="6"/>
      <c r="AV426" s="6"/>
      <c r="AW426" s="6"/>
      <c r="AX426" s="6"/>
      <c r="AY426" s="6"/>
      <c r="AZ426" s="6"/>
      <c r="BA426" s="6"/>
      <c r="BB426" s="6"/>
      <c r="BC426" s="6"/>
      <c r="BD426" s="6"/>
      <c r="BE426" s="6"/>
      <c r="BF426" s="6"/>
      <c r="BG426" s="6"/>
      <c r="BH426" s="6"/>
      <c r="BI426" s="6"/>
      <c r="BJ426" s="6"/>
      <c r="BK426" s="7"/>
      <c r="BL426" s="48"/>
      <c r="BM426" s="48"/>
      <c r="BN426" s="48"/>
    </row>
    <row r="427" spans="4:66"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  <c r="AA427" s="6"/>
      <c r="AB427" s="6"/>
      <c r="AC427" s="6"/>
      <c r="AD427" s="7"/>
      <c r="AE427" s="48"/>
      <c r="AF427" s="48"/>
      <c r="AG427" s="48"/>
      <c r="AK427" s="6"/>
      <c r="AL427" s="6"/>
      <c r="AM427" s="6"/>
      <c r="AN427" s="6"/>
      <c r="AO427" s="6"/>
      <c r="AP427" s="6"/>
      <c r="AQ427" s="6"/>
      <c r="AR427" s="6"/>
      <c r="AS427" s="6"/>
      <c r="AT427" s="6"/>
      <c r="AU427" s="6"/>
      <c r="AV427" s="6"/>
      <c r="AW427" s="6"/>
      <c r="AX427" s="6"/>
      <c r="AY427" s="6"/>
      <c r="AZ427" s="6"/>
      <c r="BA427" s="6"/>
      <c r="BB427" s="6"/>
      <c r="BC427" s="6"/>
      <c r="BD427" s="6"/>
      <c r="BE427" s="6"/>
      <c r="BF427" s="6"/>
      <c r="BG427" s="6"/>
      <c r="BH427" s="6"/>
      <c r="BI427" s="6"/>
      <c r="BJ427" s="6"/>
      <c r="BK427" s="7"/>
      <c r="BL427" s="48"/>
      <c r="BM427" s="48"/>
      <c r="BN427" s="48"/>
    </row>
    <row r="428" spans="4:66"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  <c r="AA428" s="6"/>
      <c r="AB428" s="6"/>
      <c r="AC428" s="6"/>
      <c r="AD428" s="7"/>
      <c r="AE428" s="48"/>
      <c r="AF428" s="48"/>
      <c r="AG428" s="48"/>
      <c r="AK428" s="6"/>
      <c r="AL428" s="6"/>
      <c r="AM428" s="6"/>
      <c r="AN428" s="6"/>
      <c r="AO428" s="6"/>
      <c r="AP428" s="6"/>
      <c r="AQ428" s="6"/>
      <c r="AR428" s="6"/>
      <c r="AS428" s="6"/>
      <c r="AT428" s="6"/>
      <c r="AU428" s="6"/>
      <c r="AV428" s="6"/>
      <c r="AW428" s="6"/>
      <c r="AX428" s="6"/>
      <c r="AY428" s="6"/>
      <c r="AZ428" s="6"/>
      <c r="BA428" s="6"/>
      <c r="BB428" s="6"/>
      <c r="BC428" s="6"/>
      <c r="BD428" s="6"/>
      <c r="BE428" s="6"/>
      <c r="BF428" s="6"/>
      <c r="BG428" s="6"/>
      <c r="BH428" s="6"/>
      <c r="BI428" s="6"/>
      <c r="BJ428" s="6"/>
      <c r="BK428" s="7"/>
      <c r="BL428" s="48"/>
      <c r="BM428" s="48"/>
      <c r="BN428" s="48"/>
    </row>
    <row r="429" spans="4:66"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  <c r="AA429" s="6"/>
      <c r="AB429" s="6"/>
      <c r="AC429" s="6"/>
      <c r="AD429" s="7"/>
      <c r="AE429" s="48"/>
      <c r="AF429" s="48"/>
      <c r="AG429" s="48"/>
      <c r="AK429" s="6"/>
      <c r="AL429" s="6"/>
      <c r="AM429" s="6"/>
      <c r="AN429" s="6"/>
      <c r="AO429" s="6"/>
      <c r="AP429" s="6"/>
      <c r="AQ429" s="6"/>
      <c r="AR429" s="6"/>
      <c r="AS429" s="6"/>
      <c r="AT429" s="6"/>
      <c r="AU429" s="6"/>
      <c r="AV429" s="6"/>
      <c r="AW429" s="6"/>
      <c r="AX429" s="6"/>
      <c r="AY429" s="6"/>
      <c r="AZ429" s="6"/>
      <c r="BA429" s="6"/>
      <c r="BB429" s="6"/>
      <c r="BC429" s="6"/>
      <c r="BD429" s="6"/>
      <c r="BE429" s="6"/>
      <c r="BF429" s="6"/>
      <c r="BG429" s="6"/>
      <c r="BH429" s="6"/>
      <c r="BI429" s="6"/>
      <c r="BJ429" s="6"/>
      <c r="BK429" s="7"/>
      <c r="BL429" s="48"/>
      <c r="BM429" s="48"/>
      <c r="BN429" s="48"/>
    </row>
    <row r="430" spans="4:66"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  <c r="AA430" s="6"/>
      <c r="AB430" s="6"/>
      <c r="AC430" s="6"/>
      <c r="AD430" s="7"/>
      <c r="AE430" s="48"/>
      <c r="AF430" s="48"/>
      <c r="AG430" s="48"/>
      <c r="AK430" s="6"/>
      <c r="AL430" s="6"/>
      <c r="AM430" s="6"/>
      <c r="AN430" s="6"/>
      <c r="AO430" s="6"/>
      <c r="AP430" s="6"/>
      <c r="AQ430" s="6"/>
      <c r="AR430" s="6"/>
      <c r="AS430" s="6"/>
      <c r="AT430" s="6"/>
      <c r="AU430" s="6"/>
      <c r="AV430" s="6"/>
      <c r="AW430" s="6"/>
      <c r="AX430" s="6"/>
      <c r="AY430" s="6"/>
      <c r="AZ430" s="6"/>
      <c r="BA430" s="6"/>
      <c r="BB430" s="6"/>
      <c r="BC430" s="6"/>
      <c r="BD430" s="6"/>
      <c r="BE430" s="6"/>
      <c r="BF430" s="6"/>
      <c r="BG430" s="6"/>
      <c r="BH430" s="6"/>
      <c r="BI430" s="6"/>
      <c r="BJ430" s="6"/>
      <c r="BK430" s="7"/>
      <c r="BL430" s="48"/>
      <c r="BM430" s="48"/>
      <c r="BN430" s="48"/>
    </row>
    <row r="431" spans="4:66"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  <c r="AA431" s="6"/>
      <c r="AB431" s="6"/>
      <c r="AC431" s="6"/>
      <c r="AD431" s="7"/>
      <c r="AE431" s="48"/>
      <c r="AF431" s="48"/>
      <c r="AG431" s="48"/>
      <c r="AK431" s="6"/>
      <c r="AL431" s="6"/>
      <c r="AM431" s="6"/>
      <c r="AN431" s="6"/>
      <c r="AO431" s="6"/>
      <c r="AP431" s="6"/>
      <c r="AQ431" s="6"/>
      <c r="AR431" s="6"/>
      <c r="AS431" s="6"/>
      <c r="AT431" s="6"/>
      <c r="AU431" s="6"/>
      <c r="AV431" s="6"/>
      <c r="AW431" s="6"/>
      <c r="AX431" s="6"/>
      <c r="AY431" s="6"/>
      <c r="AZ431" s="6"/>
      <c r="BA431" s="6"/>
      <c r="BB431" s="6"/>
      <c r="BC431" s="6"/>
      <c r="BD431" s="6"/>
      <c r="BE431" s="6"/>
      <c r="BF431" s="6"/>
      <c r="BG431" s="6"/>
      <c r="BH431" s="6"/>
      <c r="BI431" s="6"/>
      <c r="BJ431" s="6"/>
      <c r="BK431" s="7"/>
      <c r="BL431" s="48"/>
      <c r="BM431" s="48"/>
      <c r="BN431" s="48"/>
    </row>
    <row r="432" spans="4:66"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  <c r="AA432" s="6"/>
      <c r="AB432" s="6"/>
      <c r="AC432" s="6"/>
      <c r="AD432" s="7"/>
      <c r="AE432" s="48"/>
      <c r="AF432" s="48"/>
      <c r="AG432" s="48"/>
      <c r="AK432" s="6"/>
      <c r="AL432" s="6"/>
      <c r="AM432" s="6"/>
      <c r="AN432" s="6"/>
      <c r="AO432" s="6"/>
      <c r="AP432" s="6"/>
      <c r="AQ432" s="6"/>
      <c r="AR432" s="6"/>
      <c r="AS432" s="6"/>
      <c r="AT432" s="6"/>
      <c r="AU432" s="6"/>
      <c r="AV432" s="6"/>
      <c r="AW432" s="6"/>
      <c r="AX432" s="6"/>
      <c r="AY432" s="6"/>
      <c r="AZ432" s="6"/>
      <c r="BA432" s="6"/>
      <c r="BB432" s="6"/>
      <c r="BC432" s="6"/>
      <c r="BD432" s="6"/>
      <c r="BE432" s="6"/>
      <c r="BF432" s="6"/>
      <c r="BG432" s="6"/>
      <c r="BH432" s="6"/>
      <c r="BI432" s="6"/>
      <c r="BJ432" s="6"/>
      <c r="BK432" s="7"/>
      <c r="BL432" s="48"/>
      <c r="BM432" s="48"/>
      <c r="BN432" s="48"/>
    </row>
    <row r="433" spans="4:66"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  <c r="AA433" s="6"/>
      <c r="AB433" s="6"/>
      <c r="AC433" s="6"/>
      <c r="AD433" s="7"/>
      <c r="AE433" s="48"/>
      <c r="AF433" s="48"/>
      <c r="AG433" s="48"/>
      <c r="AK433" s="6"/>
      <c r="AL433" s="6"/>
      <c r="AM433" s="6"/>
      <c r="AN433" s="6"/>
      <c r="AO433" s="6"/>
      <c r="AP433" s="6"/>
      <c r="AQ433" s="6"/>
      <c r="AR433" s="6"/>
      <c r="AS433" s="6"/>
      <c r="AT433" s="6"/>
      <c r="AU433" s="6"/>
      <c r="AV433" s="6"/>
      <c r="AW433" s="6"/>
      <c r="AX433" s="6"/>
      <c r="AY433" s="6"/>
      <c r="AZ433" s="6"/>
      <c r="BA433" s="6"/>
      <c r="BB433" s="6"/>
      <c r="BC433" s="6"/>
      <c r="BD433" s="6"/>
      <c r="BE433" s="6"/>
      <c r="BF433" s="6"/>
      <c r="BG433" s="6"/>
      <c r="BH433" s="6"/>
      <c r="BI433" s="6"/>
      <c r="BJ433" s="6"/>
      <c r="BK433" s="7"/>
      <c r="BL433" s="48"/>
      <c r="BM433" s="48"/>
      <c r="BN433" s="48"/>
    </row>
    <row r="434" spans="4:66"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  <c r="AA434" s="6"/>
      <c r="AB434" s="6"/>
      <c r="AC434" s="6"/>
      <c r="AD434" s="7"/>
      <c r="AE434" s="48"/>
      <c r="AF434" s="48"/>
      <c r="AG434" s="48"/>
      <c r="AK434" s="6"/>
      <c r="AL434" s="6"/>
      <c r="AM434" s="6"/>
      <c r="AN434" s="6"/>
      <c r="AO434" s="6"/>
      <c r="AP434" s="6"/>
      <c r="AQ434" s="6"/>
      <c r="AR434" s="6"/>
      <c r="AS434" s="6"/>
      <c r="AT434" s="6"/>
      <c r="AU434" s="6"/>
      <c r="AV434" s="6"/>
      <c r="AW434" s="6"/>
      <c r="AX434" s="6"/>
      <c r="AY434" s="6"/>
      <c r="AZ434" s="6"/>
      <c r="BA434" s="6"/>
      <c r="BB434" s="6"/>
      <c r="BC434" s="6"/>
      <c r="BD434" s="6"/>
      <c r="BE434" s="6"/>
      <c r="BF434" s="6"/>
      <c r="BG434" s="6"/>
      <c r="BH434" s="6"/>
      <c r="BI434" s="6"/>
      <c r="BJ434" s="6"/>
      <c r="BK434" s="7"/>
      <c r="BL434" s="48"/>
      <c r="BM434" s="48"/>
      <c r="BN434" s="48"/>
    </row>
    <row r="435" spans="4:66"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  <c r="AA435" s="6"/>
      <c r="AB435" s="6"/>
      <c r="AC435" s="6"/>
      <c r="AD435" s="7"/>
      <c r="AE435" s="48"/>
      <c r="AF435" s="48"/>
      <c r="AG435" s="48"/>
      <c r="AK435" s="6"/>
      <c r="AL435" s="6"/>
      <c r="AM435" s="6"/>
      <c r="AN435" s="6"/>
      <c r="AO435" s="6"/>
      <c r="AP435" s="6"/>
      <c r="AQ435" s="6"/>
      <c r="AR435" s="6"/>
      <c r="AS435" s="6"/>
      <c r="AT435" s="6"/>
      <c r="AU435" s="6"/>
      <c r="AV435" s="6"/>
      <c r="AW435" s="6"/>
      <c r="AX435" s="6"/>
      <c r="AY435" s="6"/>
      <c r="AZ435" s="6"/>
      <c r="BA435" s="6"/>
      <c r="BB435" s="6"/>
      <c r="BC435" s="6"/>
      <c r="BD435" s="6"/>
      <c r="BE435" s="6"/>
      <c r="BF435" s="6"/>
      <c r="BG435" s="6"/>
      <c r="BH435" s="6"/>
      <c r="BI435" s="6"/>
      <c r="BJ435" s="6"/>
      <c r="BK435" s="7"/>
      <c r="BL435" s="48"/>
      <c r="BM435" s="48"/>
      <c r="BN435" s="48"/>
    </row>
    <row r="436" spans="4:66"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  <c r="AA436" s="6"/>
      <c r="AB436" s="6"/>
      <c r="AC436" s="6"/>
      <c r="AD436" s="7"/>
      <c r="AE436" s="48"/>
      <c r="AF436" s="48"/>
      <c r="AG436" s="48"/>
      <c r="AK436" s="6"/>
      <c r="AL436" s="6"/>
      <c r="AM436" s="6"/>
      <c r="AN436" s="6"/>
      <c r="AO436" s="6"/>
      <c r="AP436" s="6"/>
      <c r="AQ436" s="6"/>
      <c r="AR436" s="6"/>
      <c r="AS436" s="6"/>
      <c r="AT436" s="6"/>
      <c r="AU436" s="6"/>
      <c r="AV436" s="6"/>
      <c r="AW436" s="6"/>
      <c r="AX436" s="6"/>
      <c r="AY436" s="6"/>
      <c r="AZ436" s="6"/>
      <c r="BA436" s="6"/>
      <c r="BB436" s="6"/>
      <c r="BC436" s="6"/>
      <c r="BD436" s="6"/>
      <c r="BE436" s="6"/>
      <c r="BF436" s="6"/>
      <c r="BG436" s="6"/>
      <c r="BH436" s="6"/>
      <c r="BI436" s="6"/>
      <c r="BJ436" s="6"/>
      <c r="BK436" s="7"/>
      <c r="BL436" s="48"/>
      <c r="BM436" s="48"/>
      <c r="BN436" s="48"/>
    </row>
    <row r="437" spans="4:66"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  <c r="AA437" s="6"/>
      <c r="AB437" s="6"/>
      <c r="AC437" s="6"/>
      <c r="AD437" s="7"/>
      <c r="AE437" s="48"/>
      <c r="AF437" s="48"/>
      <c r="AG437" s="48"/>
      <c r="AK437" s="6"/>
      <c r="AL437" s="6"/>
      <c r="AM437" s="6"/>
      <c r="AN437" s="6"/>
      <c r="AO437" s="6"/>
      <c r="AP437" s="6"/>
      <c r="AQ437" s="6"/>
      <c r="AR437" s="6"/>
      <c r="AS437" s="6"/>
      <c r="AT437" s="6"/>
      <c r="AU437" s="6"/>
      <c r="AV437" s="6"/>
      <c r="AW437" s="6"/>
      <c r="AX437" s="6"/>
      <c r="AY437" s="6"/>
      <c r="AZ437" s="6"/>
      <c r="BA437" s="6"/>
      <c r="BB437" s="6"/>
      <c r="BC437" s="6"/>
      <c r="BD437" s="6"/>
      <c r="BE437" s="6"/>
      <c r="BF437" s="6"/>
      <c r="BG437" s="6"/>
      <c r="BH437" s="6"/>
      <c r="BI437" s="6"/>
      <c r="BJ437" s="6"/>
      <c r="BK437" s="7"/>
      <c r="BL437" s="48"/>
      <c r="BM437" s="48"/>
      <c r="BN437" s="48"/>
    </row>
    <row r="438" spans="4:66"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  <c r="AA438" s="6"/>
      <c r="AB438" s="6"/>
      <c r="AC438" s="6"/>
      <c r="AD438" s="7"/>
      <c r="AE438" s="48"/>
      <c r="AF438" s="48"/>
      <c r="AG438" s="48"/>
      <c r="AK438" s="6"/>
      <c r="AL438" s="6"/>
      <c r="AM438" s="6"/>
      <c r="AN438" s="6"/>
      <c r="AO438" s="6"/>
      <c r="AP438" s="6"/>
      <c r="AQ438" s="6"/>
      <c r="AR438" s="6"/>
      <c r="AS438" s="6"/>
      <c r="AT438" s="6"/>
      <c r="AU438" s="6"/>
      <c r="AV438" s="6"/>
      <c r="AW438" s="6"/>
      <c r="AX438" s="6"/>
      <c r="AY438" s="6"/>
      <c r="AZ438" s="6"/>
      <c r="BA438" s="6"/>
      <c r="BB438" s="6"/>
      <c r="BC438" s="6"/>
      <c r="BD438" s="6"/>
      <c r="BE438" s="6"/>
      <c r="BF438" s="6"/>
      <c r="BG438" s="6"/>
      <c r="BH438" s="6"/>
      <c r="BI438" s="6"/>
      <c r="BJ438" s="6"/>
      <c r="BK438" s="7"/>
      <c r="BL438" s="48"/>
      <c r="BM438" s="48"/>
      <c r="BN438" s="48"/>
    </row>
    <row r="439" spans="4:66"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  <c r="AA439" s="6"/>
      <c r="AB439" s="6"/>
      <c r="AC439" s="6"/>
      <c r="AD439" s="7"/>
      <c r="AE439" s="48"/>
      <c r="AF439" s="48"/>
      <c r="AG439" s="48"/>
      <c r="AK439" s="6"/>
      <c r="AL439" s="6"/>
      <c r="AM439" s="6"/>
      <c r="AN439" s="6"/>
      <c r="AO439" s="6"/>
      <c r="AP439" s="6"/>
      <c r="AQ439" s="6"/>
      <c r="AR439" s="6"/>
      <c r="AS439" s="6"/>
      <c r="AT439" s="6"/>
      <c r="AU439" s="6"/>
      <c r="AV439" s="6"/>
      <c r="AW439" s="6"/>
      <c r="AX439" s="6"/>
      <c r="AY439" s="6"/>
      <c r="AZ439" s="6"/>
      <c r="BA439" s="6"/>
      <c r="BB439" s="6"/>
      <c r="BC439" s="6"/>
      <c r="BD439" s="6"/>
      <c r="BE439" s="6"/>
      <c r="BF439" s="6"/>
      <c r="BG439" s="6"/>
      <c r="BH439" s="6"/>
      <c r="BI439" s="6"/>
      <c r="BJ439" s="6"/>
      <c r="BK439" s="7"/>
      <c r="BL439" s="48"/>
      <c r="BM439" s="48"/>
      <c r="BN439" s="48"/>
    </row>
    <row r="440" spans="4:66"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  <c r="AA440" s="6"/>
      <c r="AB440" s="6"/>
      <c r="AC440" s="6"/>
      <c r="AD440" s="7"/>
      <c r="AE440" s="48"/>
      <c r="AF440" s="48"/>
      <c r="AG440" s="48"/>
      <c r="AK440" s="6"/>
      <c r="AL440" s="6"/>
      <c r="AM440" s="6"/>
      <c r="AN440" s="6"/>
      <c r="AO440" s="6"/>
      <c r="AP440" s="6"/>
      <c r="AQ440" s="6"/>
      <c r="AR440" s="6"/>
      <c r="AS440" s="6"/>
      <c r="AT440" s="6"/>
      <c r="AU440" s="6"/>
      <c r="AV440" s="6"/>
      <c r="AW440" s="6"/>
      <c r="AX440" s="6"/>
      <c r="AY440" s="6"/>
      <c r="AZ440" s="6"/>
      <c r="BA440" s="6"/>
      <c r="BB440" s="6"/>
      <c r="BC440" s="6"/>
      <c r="BD440" s="6"/>
      <c r="BE440" s="6"/>
      <c r="BF440" s="6"/>
      <c r="BG440" s="6"/>
      <c r="BH440" s="6"/>
      <c r="BI440" s="6"/>
      <c r="BJ440" s="6"/>
      <c r="BK440" s="7"/>
      <c r="BL440" s="48"/>
      <c r="BM440" s="48"/>
      <c r="BN440" s="48"/>
    </row>
    <row r="441" spans="4:66"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  <c r="AA441" s="6"/>
      <c r="AB441" s="6"/>
      <c r="AC441" s="6"/>
      <c r="AD441" s="7"/>
      <c r="AE441" s="48"/>
      <c r="AF441" s="48"/>
      <c r="AG441" s="48"/>
      <c r="AK441" s="6"/>
      <c r="AL441" s="6"/>
      <c r="AM441" s="6"/>
      <c r="AN441" s="6"/>
      <c r="AO441" s="6"/>
      <c r="AP441" s="6"/>
      <c r="AQ441" s="6"/>
      <c r="AR441" s="6"/>
      <c r="AS441" s="6"/>
      <c r="AT441" s="6"/>
      <c r="AU441" s="6"/>
      <c r="AV441" s="6"/>
      <c r="AW441" s="6"/>
      <c r="AX441" s="6"/>
      <c r="AY441" s="6"/>
      <c r="AZ441" s="6"/>
      <c r="BA441" s="6"/>
      <c r="BB441" s="6"/>
      <c r="BC441" s="6"/>
      <c r="BD441" s="6"/>
      <c r="BE441" s="6"/>
      <c r="BF441" s="6"/>
      <c r="BG441" s="6"/>
      <c r="BH441" s="6"/>
      <c r="BI441" s="6"/>
      <c r="BJ441" s="6"/>
      <c r="BK441" s="7"/>
      <c r="BL441" s="48"/>
      <c r="BM441" s="48"/>
      <c r="BN441" s="48"/>
    </row>
    <row r="442" spans="4:66"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  <c r="AA442" s="6"/>
      <c r="AB442" s="6"/>
      <c r="AC442" s="6"/>
      <c r="AD442" s="7"/>
      <c r="AE442" s="48"/>
      <c r="AF442" s="48"/>
      <c r="AG442" s="48"/>
      <c r="AK442" s="6"/>
      <c r="AL442" s="6"/>
      <c r="AM442" s="6"/>
      <c r="AN442" s="6"/>
      <c r="AO442" s="6"/>
      <c r="AP442" s="6"/>
      <c r="AQ442" s="6"/>
      <c r="AR442" s="6"/>
      <c r="AS442" s="6"/>
      <c r="AT442" s="6"/>
      <c r="AU442" s="6"/>
      <c r="AV442" s="6"/>
      <c r="AW442" s="6"/>
      <c r="AX442" s="6"/>
      <c r="AY442" s="6"/>
      <c r="AZ442" s="6"/>
      <c r="BA442" s="6"/>
      <c r="BB442" s="6"/>
      <c r="BC442" s="6"/>
      <c r="BD442" s="6"/>
      <c r="BE442" s="6"/>
      <c r="BF442" s="6"/>
      <c r="BG442" s="6"/>
      <c r="BH442" s="6"/>
      <c r="BI442" s="6"/>
      <c r="BJ442" s="6"/>
      <c r="BK442" s="7"/>
      <c r="BL442" s="48"/>
      <c r="BM442" s="48"/>
      <c r="BN442" s="48"/>
    </row>
    <row r="443" spans="4:66"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  <c r="AA443" s="6"/>
      <c r="AB443" s="6"/>
      <c r="AC443" s="6"/>
      <c r="AD443" s="7"/>
      <c r="AE443" s="48"/>
      <c r="AF443" s="48"/>
      <c r="AG443" s="48"/>
      <c r="AK443" s="6"/>
      <c r="AL443" s="6"/>
      <c r="AM443" s="6"/>
      <c r="AN443" s="6"/>
      <c r="AO443" s="6"/>
      <c r="AP443" s="6"/>
      <c r="AQ443" s="6"/>
      <c r="AR443" s="6"/>
      <c r="AS443" s="6"/>
      <c r="AT443" s="6"/>
      <c r="AU443" s="6"/>
      <c r="AV443" s="6"/>
      <c r="AW443" s="6"/>
      <c r="AX443" s="6"/>
      <c r="AY443" s="6"/>
      <c r="AZ443" s="6"/>
      <c r="BA443" s="6"/>
      <c r="BB443" s="6"/>
      <c r="BC443" s="6"/>
      <c r="BD443" s="6"/>
      <c r="BE443" s="6"/>
      <c r="BF443" s="6"/>
      <c r="BG443" s="6"/>
      <c r="BH443" s="6"/>
      <c r="BI443" s="6"/>
      <c r="BJ443" s="6"/>
      <c r="BK443" s="7"/>
      <c r="BL443" s="48"/>
      <c r="BM443" s="48"/>
      <c r="BN443" s="48"/>
    </row>
    <row r="444" spans="4:66"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  <c r="AA444" s="6"/>
      <c r="AB444" s="6"/>
      <c r="AC444" s="6"/>
      <c r="AD444" s="7"/>
      <c r="AE444" s="48"/>
      <c r="AF444" s="48"/>
      <c r="AG444" s="48"/>
      <c r="AK444" s="6"/>
      <c r="AL444" s="6"/>
      <c r="AM444" s="6"/>
      <c r="AN444" s="6"/>
      <c r="AO444" s="6"/>
      <c r="AP444" s="6"/>
      <c r="AQ444" s="6"/>
      <c r="AR444" s="6"/>
      <c r="AS444" s="6"/>
      <c r="AT444" s="6"/>
      <c r="AU444" s="6"/>
      <c r="AV444" s="6"/>
      <c r="AW444" s="6"/>
      <c r="AX444" s="6"/>
      <c r="AY444" s="6"/>
      <c r="AZ444" s="6"/>
      <c r="BA444" s="6"/>
      <c r="BB444" s="6"/>
      <c r="BC444" s="6"/>
      <c r="BD444" s="6"/>
      <c r="BE444" s="6"/>
      <c r="BF444" s="6"/>
      <c r="BG444" s="6"/>
      <c r="BH444" s="6"/>
      <c r="BI444" s="6"/>
      <c r="BJ444" s="6"/>
      <c r="BK444" s="7"/>
      <c r="BL444" s="48"/>
      <c r="BM444" s="48"/>
      <c r="BN444" s="48"/>
    </row>
    <row r="445" spans="4:66"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  <c r="AA445" s="6"/>
      <c r="AB445" s="6"/>
      <c r="AC445" s="6"/>
      <c r="AD445" s="7"/>
      <c r="AE445" s="48"/>
      <c r="AF445" s="48"/>
      <c r="AG445" s="48"/>
      <c r="AK445" s="6"/>
      <c r="AL445" s="6"/>
      <c r="AM445" s="6"/>
      <c r="AN445" s="6"/>
      <c r="AO445" s="6"/>
      <c r="AP445" s="6"/>
      <c r="AQ445" s="6"/>
      <c r="AR445" s="6"/>
      <c r="AS445" s="6"/>
      <c r="AT445" s="6"/>
      <c r="AU445" s="6"/>
      <c r="AV445" s="6"/>
      <c r="AW445" s="6"/>
      <c r="AX445" s="6"/>
      <c r="AY445" s="6"/>
      <c r="AZ445" s="6"/>
      <c r="BA445" s="6"/>
      <c r="BB445" s="6"/>
      <c r="BC445" s="6"/>
      <c r="BD445" s="6"/>
      <c r="BE445" s="6"/>
      <c r="BF445" s="6"/>
      <c r="BG445" s="6"/>
      <c r="BH445" s="6"/>
      <c r="BI445" s="6"/>
      <c r="BJ445" s="6"/>
      <c r="BK445" s="7"/>
      <c r="BL445" s="48"/>
      <c r="BM445" s="48"/>
      <c r="BN445" s="48"/>
    </row>
    <row r="446" spans="4:66"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  <c r="AA446" s="6"/>
      <c r="AB446" s="6"/>
      <c r="AC446" s="6"/>
      <c r="AD446" s="7"/>
      <c r="AE446" s="48"/>
      <c r="AF446" s="48"/>
      <c r="AG446" s="48"/>
      <c r="AK446" s="6"/>
      <c r="AL446" s="6"/>
      <c r="AM446" s="6"/>
      <c r="AN446" s="6"/>
      <c r="AO446" s="6"/>
      <c r="AP446" s="6"/>
      <c r="AQ446" s="6"/>
      <c r="AR446" s="6"/>
      <c r="AS446" s="6"/>
      <c r="AT446" s="6"/>
      <c r="AU446" s="6"/>
      <c r="AV446" s="6"/>
      <c r="AW446" s="6"/>
      <c r="AX446" s="6"/>
      <c r="AY446" s="6"/>
      <c r="AZ446" s="6"/>
      <c r="BA446" s="6"/>
      <c r="BB446" s="6"/>
      <c r="BC446" s="6"/>
      <c r="BD446" s="6"/>
      <c r="BE446" s="6"/>
      <c r="BF446" s="6"/>
      <c r="BG446" s="6"/>
      <c r="BH446" s="6"/>
      <c r="BI446" s="6"/>
      <c r="BJ446" s="6"/>
      <c r="BK446" s="7"/>
      <c r="BL446" s="48"/>
      <c r="BM446" s="48"/>
      <c r="BN446" s="48"/>
    </row>
    <row r="447" spans="4:66"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  <c r="AA447" s="6"/>
      <c r="AB447" s="6"/>
      <c r="AC447" s="6"/>
      <c r="AD447" s="7"/>
      <c r="AE447" s="48"/>
      <c r="AF447" s="48"/>
      <c r="AG447" s="48"/>
      <c r="AK447" s="6"/>
      <c r="AL447" s="6"/>
      <c r="AM447" s="6"/>
      <c r="AN447" s="6"/>
      <c r="AO447" s="6"/>
      <c r="AP447" s="6"/>
      <c r="AQ447" s="6"/>
      <c r="AR447" s="6"/>
      <c r="AS447" s="6"/>
      <c r="AT447" s="6"/>
      <c r="AU447" s="6"/>
      <c r="AV447" s="6"/>
      <c r="AW447" s="6"/>
      <c r="AX447" s="6"/>
      <c r="AY447" s="6"/>
      <c r="AZ447" s="6"/>
      <c r="BA447" s="6"/>
      <c r="BB447" s="6"/>
      <c r="BC447" s="6"/>
      <c r="BD447" s="6"/>
      <c r="BE447" s="6"/>
      <c r="BF447" s="6"/>
      <c r="BG447" s="6"/>
      <c r="BH447" s="6"/>
      <c r="BI447" s="6"/>
      <c r="BJ447" s="6"/>
      <c r="BK447" s="7"/>
      <c r="BL447" s="48"/>
      <c r="BM447" s="48"/>
      <c r="BN447" s="48"/>
    </row>
    <row r="448" spans="4:66"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  <c r="AA448" s="6"/>
      <c r="AB448" s="6"/>
      <c r="AC448" s="6"/>
      <c r="AD448" s="7"/>
      <c r="AE448" s="48"/>
      <c r="AF448" s="48"/>
      <c r="AG448" s="48"/>
      <c r="AK448" s="6"/>
      <c r="AL448" s="6"/>
      <c r="AM448" s="6"/>
      <c r="AN448" s="6"/>
      <c r="AO448" s="6"/>
      <c r="AP448" s="6"/>
      <c r="AQ448" s="6"/>
      <c r="AR448" s="6"/>
      <c r="AS448" s="6"/>
      <c r="AT448" s="6"/>
      <c r="AU448" s="6"/>
      <c r="AV448" s="6"/>
      <c r="AW448" s="6"/>
      <c r="AX448" s="6"/>
      <c r="AY448" s="6"/>
      <c r="AZ448" s="6"/>
      <c r="BA448" s="6"/>
      <c r="BB448" s="6"/>
      <c r="BC448" s="6"/>
      <c r="BD448" s="6"/>
      <c r="BE448" s="6"/>
      <c r="BF448" s="6"/>
      <c r="BG448" s="6"/>
      <c r="BH448" s="6"/>
      <c r="BI448" s="6"/>
      <c r="BJ448" s="6"/>
      <c r="BK448" s="7"/>
      <c r="BL448" s="48"/>
      <c r="BM448" s="48"/>
      <c r="BN448" s="48"/>
    </row>
    <row r="449" spans="4:66"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  <c r="AA449" s="6"/>
      <c r="AB449" s="6"/>
      <c r="AC449" s="6"/>
      <c r="AD449" s="7"/>
      <c r="AE449" s="48"/>
      <c r="AF449" s="48"/>
      <c r="AG449" s="48"/>
      <c r="AK449" s="6"/>
      <c r="AL449" s="6"/>
      <c r="AM449" s="6"/>
      <c r="AN449" s="6"/>
      <c r="AO449" s="6"/>
      <c r="AP449" s="6"/>
      <c r="AQ449" s="6"/>
      <c r="AR449" s="6"/>
      <c r="AS449" s="6"/>
      <c r="AT449" s="6"/>
      <c r="AU449" s="6"/>
      <c r="AV449" s="6"/>
      <c r="AW449" s="6"/>
      <c r="AX449" s="6"/>
      <c r="AY449" s="6"/>
      <c r="AZ449" s="6"/>
      <c r="BA449" s="6"/>
      <c r="BB449" s="6"/>
      <c r="BC449" s="6"/>
      <c r="BD449" s="6"/>
      <c r="BE449" s="6"/>
      <c r="BF449" s="6"/>
      <c r="BG449" s="6"/>
      <c r="BH449" s="6"/>
      <c r="BI449" s="6"/>
      <c r="BJ449" s="6"/>
      <c r="BK449" s="7"/>
      <c r="BL449" s="48"/>
      <c r="BM449" s="48"/>
      <c r="BN449" s="48"/>
    </row>
    <row r="450" spans="4:66"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  <c r="AA450" s="6"/>
      <c r="AB450" s="6"/>
      <c r="AC450" s="6"/>
      <c r="AD450" s="7"/>
      <c r="AE450" s="48"/>
      <c r="AF450" s="48"/>
      <c r="AG450" s="48"/>
      <c r="AK450" s="6"/>
      <c r="AL450" s="6"/>
      <c r="AM450" s="6"/>
      <c r="AN450" s="6"/>
      <c r="AO450" s="6"/>
      <c r="AP450" s="6"/>
      <c r="AQ450" s="6"/>
      <c r="AR450" s="6"/>
      <c r="AS450" s="6"/>
      <c r="AT450" s="6"/>
      <c r="AU450" s="6"/>
      <c r="AV450" s="6"/>
      <c r="AW450" s="6"/>
      <c r="AX450" s="6"/>
      <c r="AY450" s="6"/>
      <c r="AZ450" s="6"/>
      <c r="BA450" s="6"/>
      <c r="BB450" s="6"/>
      <c r="BC450" s="6"/>
      <c r="BD450" s="6"/>
      <c r="BE450" s="6"/>
      <c r="BF450" s="6"/>
      <c r="BG450" s="6"/>
      <c r="BH450" s="6"/>
      <c r="BI450" s="6"/>
      <c r="BJ450" s="6"/>
      <c r="BK450" s="7"/>
      <c r="BL450" s="48"/>
      <c r="BM450" s="48"/>
      <c r="BN450" s="48"/>
    </row>
    <row r="451" spans="4:66"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  <c r="AA451" s="6"/>
      <c r="AB451" s="6"/>
      <c r="AC451" s="6"/>
      <c r="AD451" s="7"/>
      <c r="AE451" s="48"/>
      <c r="AF451" s="48"/>
      <c r="AG451" s="48"/>
      <c r="AK451" s="6"/>
      <c r="AL451" s="6"/>
      <c r="AM451" s="6"/>
      <c r="AN451" s="6"/>
      <c r="AO451" s="6"/>
      <c r="AP451" s="6"/>
      <c r="AQ451" s="6"/>
      <c r="AR451" s="6"/>
      <c r="AS451" s="6"/>
      <c r="AT451" s="6"/>
      <c r="AU451" s="6"/>
      <c r="AV451" s="6"/>
      <c r="AW451" s="6"/>
      <c r="AX451" s="6"/>
      <c r="AY451" s="6"/>
      <c r="AZ451" s="6"/>
      <c r="BA451" s="6"/>
      <c r="BB451" s="6"/>
      <c r="BC451" s="6"/>
      <c r="BD451" s="6"/>
      <c r="BE451" s="6"/>
      <c r="BF451" s="6"/>
      <c r="BG451" s="6"/>
      <c r="BH451" s="6"/>
      <c r="BI451" s="6"/>
      <c r="BJ451" s="6"/>
      <c r="BK451" s="7"/>
      <c r="BL451" s="48"/>
      <c r="BM451" s="48"/>
      <c r="BN451" s="48"/>
    </row>
    <row r="452" spans="4:66"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  <c r="AA452" s="6"/>
      <c r="AB452" s="6"/>
      <c r="AC452" s="6"/>
      <c r="AD452" s="7"/>
      <c r="AE452" s="48"/>
      <c r="AF452" s="48"/>
      <c r="AG452" s="48"/>
      <c r="AK452" s="6"/>
      <c r="AL452" s="6"/>
      <c r="AM452" s="6"/>
      <c r="AN452" s="6"/>
      <c r="AO452" s="6"/>
      <c r="AP452" s="6"/>
      <c r="AQ452" s="6"/>
      <c r="AR452" s="6"/>
      <c r="AS452" s="6"/>
      <c r="AT452" s="6"/>
      <c r="AU452" s="6"/>
      <c r="AV452" s="6"/>
      <c r="AW452" s="6"/>
      <c r="AX452" s="6"/>
      <c r="AY452" s="6"/>
      <c r="AZ452" s="6"/>
      <c r="BA452" s="6"/>
      <c r="BB452" s="6"/>
      <c r="BC452" s="6"/>
      <c r="BD452" s="6"/>
      <c r="BE452" s="6"/>
      <c r="BF452" s="6"/>
      <c r="BG452" s="6"/>
      <c r="BH452" s="6"/>
      <c r="BI452" s="6"/>
      <c r="BJ452" s="6"/>
      <c r="BK452" s="7"/>
      <c r="BL452" s="48"/>
      <c r="BM452" s="48"/>
      <c r="BN452" s="48"/>
    </row>
    <row r="453" spans="4:66"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  <c r="AA453" s="6"/>
      <c r="AB453" s="6"/>
      <c r="AC453" s="6"/>
      <c r="AD453" s="7"/>
      <c r="AE453" s="48"/>
      <c r="AF453" s="48"/>
      <c r="AG453" s="48"/>
      <c r="AK453" s="6"/>
      <c r="AL453" s="6"/>
      <c r="AM453" s="6"/>
      <c r="AN453" s="6"/>
      <c r="AO453" s="6"/>
      <c r="AP453" s="6"/>
      <c r="AQ453" s="6"/>
      <c r="AR453" s="6"/>
      <c r="AS453" s="6"/>
      <c r="AT453" s="6"/>
      <c r="AU453" s="6"/>
      <c r="AV453" s="6"/>
      <c r="AW453" s="6"/>
      <c r="AX453" s="6"/>
      <c r="AY453" s="6"/>
      <c r="AZ453" s="6"/>
      <c r="BA453" s="6"/>
      <c r="BB453" s="6"/>
      <c r="BC453" s="6"/>
      <c r="BD453" s="6"/>
      <c r="BE453" s="6"/>
      <c r="BF453" s="6"/>
      <c r="BG453" s="6"/>
      <c r="BH453" s="6"/>
      <c r="BI453" s="6"/>
      <c r="BJ453" s="6"/>
      <c r="BK453" s="7"/>
      <c r="BL453" s="48"/>
      <c r="BM453" s="48"/>
      <c r="BN453" s="48"/>
    </row>
    <row r="454" spans="4:66"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  <c r="AA454" s="6"/>
      <c r="AB454" s="6"/>
      <c r="AC454" s="6"/>
      <c r="AD454" s="7"/>
      <c r="AE454" s="48"/>
      <c r="AF454" s="48"/>
      <c r="AG454" s="48"/>
      <c r="AK454" s="6"/>
      <c r="AL454" s="6"/>
      <c r="AM454" s="6"/>
      <c r="AN454" s="6"/>
      <c r="AO454" s="6"/>
      <c r="AP454" s="6"/>
      <c r="AQ454" s="6"/>
      <c r="AR454" s="6"/>
      <c r="AS454" s="6"/>
      <c r="AT454" s="6"/>
      <c r="AU454" s="6"/>
      <c r="AV454" s="6"/>
      <c r="AW454" s="6"/>
      <c r="AX454" s="6"/>
      <c r="AY454" s="6"/>
      <c r="AZ454" s="6"/>
      <c r="BA454" s="6"/>
      <c r="BB454" s="6"/>
      <c r="BC454" s="6"/>
      <c r="BD454" s="6"/>
      <c r="BE454" s="6"/>
      <c r="BF454" s="6"/>
      <c r="BG454" s="6"/>
      <c r="BH454" s="6"/>
      <c r="BI454" s="6"/>
      <c r="BJ454" s="6"/>
      <c r="BK454" s="7"/>
      <c r="BL454" s="48"/>
      <c r="BM454" s="48"/>
      <c r="BN454" s="48"/>
    </row>
    <row r="455" spans="4:66"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  <c r="AA455" s="6"/>
      <c r="AB455" s="6"/>
      <c r="AC455" s="6"/>
      <c r="AD455" s="7"/>
      <c r="AE455" s="48"/>
      <c r="AF455" s="48"/>
      <c r="AG455" s="48"/>
      <c r="AK455" s="6"/>
      <c r="AL455" s="6"/>
      <c r="AM455" s="6"/>
      <c r="AN455" s="6"/>
      <c r="AO455" s="6"/>
      <c r="AP455" s="6"/>
      <c r="AQ455" s="6"/>
      <c r="AR455" s="6"/>
      <c r="AS455" s="6"/>
      <c r="AT455" s="6"/>
      <c r="AU455" s="6"/>
      <c r="AV455" s="6"/>
      <c r="AW455" s="6"/>
      <c r="AX455" s="6"/>
      <c r="AY455" s="6"/>
      <c r="AZ455" s="6"/>
      <c r="BA455" s="6"/>
      <c r="BB455" s="6"/>
      <c r="BC455" s="6"/>
      <c r="BD455" s="6"/>
      <c r="BE455" s="6"/>
      <c r="BF455" s="6"/>
      <c r="BG455" s="6"/>
      <c r="BH455" s="6"/>
      <c r="BI455" s="6"/>
      <c r="BJ455" s="6"/>
      <c r="BK455" s="7"/>
      <c r="BL455" s="48"/>
      <c r="BM455" s="48"/>
      <c r="BN455" s="48"/>
    </row>
    <row r="456" spans="4:66"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  <c r="AA456" s="6"/>
      <c r="AB456" s="6"/>
      <c r="AC456" s="6"/>
      <c r="AD456" s="7"/>
      <c r="AE456" s="48"/>
      <c r="AF456" s="48"/>
      <c r="AG456" s="48"/>
      <c r="AK456" s="6"/>
      <c r="AL456" s="6"/>
      <c r="AM456" s="6"/>
      <c r="AN456" s="6"/>
      <c r="AO456" s="6"/>
      <c r="AP456" s="6"/>
      <c r="AQ456" s="6"/>
      <c r="AR456" s="6"/>
      <c r="AS456" s="6"/>
      <c r="AT456" s="6"/>
      <c r="AU456" s="6"/>
      <c r="AV456" s="6"/>
      <c r="AW456" s="6"/>
      <c r="AX456" s="6"/>
      <c r="AY456" s="6"/>
      <c r="AZ456" s="6"/>
      <c r="BA456" s="6"/>
      <c r="BB456" s="6"/>
      <c r="BC456" s="6"/>
      <c r="BD456" s="6"/>
      <c r="BE456" s="6"/>
      <c r="BF456" s="6"/>
      <c r="BG456" s="6"/>
      <c r="BH456" s="6"/>
      <c r="BI456" s="6"/>
      <c r="BJ456" s="6"/>
      <c r="BK456" s="7"/>
      <c r="BL456" s="48"/>
      <c r="BM456" s="48"/>
      <c r="BN456" s="48"/>
    </row>
    <row r="457" spans="4:66"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  <c r="AA457" s="6"/>
      <c r="AB457" s="6"/>
      <c r="AC457" s="6"/>
      <c r="AD457" s="7"/>
      <c r="AE457" s="48"/>
      <c r="AF457" s="48"/>
      <c r="AG457" s="48"/>
      <c r="AK457" s="6"/>
      <c r="AL457" s="6"/>
      <c r="AM457" s="6"/>
      <c r="AN457" s="6"/>
      <c r="AO457" s="6"/>
      <c r="AP457" s="6"/>
      <c r="AQ457" s="6"/>
      <c r="AR457" s="6"/>
      <c r="AS457" s="6"/>
      <c r="AT457" s="6"/>
      <c r="AU457" s="6"/>
      <c r="AV457" s="6"/>
      <c r="AW457" s="6"/>
      <c r="AX457" s="6"/>
      <c r="AY457" s="6"/>
      <c r="AZ457" s="6"/>
      <c r="BA457" s="6"/>
      <c r="BB457" s="6"/>
      <c r="BC457" s="6"/>
      <c r="BD457" s="6"/>
      <c r="BE457" s="6"/>
      <c r="BF457" s="6"/>
      <c r="BG457" s="6"/>
      <c r="BH457" s="6"/>
      <c r="BI457" s="6"/>
      <c r="BJ457" s="6"/>
      <c r="BK457" s="7"/>
      <c r="BL457" s="48"/>
      <c r="BM457" s="48"/>
      <c r="BN457" s="48"/>
    </row>
    <row r="458" spans="4:66"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  <c r="AA458" s="6"/>
      <c r="AB458" s="6"/>
      <c r="AC458" s="6"/>
      <c r="AD458" s="7"/>
      <c r="AE458" s="48"/>
      <c r="AF458" s="48"/>
      <c r="AG458" s="48"/>
      <c r="AK458" s="6"/>
      <c r="AL458" s="6"/>
      <c r="AM458" s="6"/>
      <c r="AN458" s="6"/>
      <c r="AO458" s="6"/>
      <c r="AP458" s="6"/>
      <c r="AQ458" s="6"/>
      <c r="AR458" s="6"/>
      <c r="AS458" s="6"/>
      <c r="AT458" s="6"/>
      <c r="AU458" s="6"/>
      <c r="AV458" s="6"/>
      <c r="AW458" s="6"/>
      <c r="AX458" s="6"/>
      <c r="AY458" s="6"/>
      <c r="AZ458" s="6"/>
      <c r="BA458" s="6"/>
      <c r="BB458" s="6"/>
      <c r="BC458" s="6"/>
      <c r="BD458" s="6"/>
      <c r="BE458" s="6"/>
      <c r="BF458" s="6"/>
      <c r="BG458" s="6"/>
      <c r="BH458" s="6"/>
      <c r="BI458" s="6"/>
      <c r="BJ458" s="6"/>
      <c r="BK458" s="7"/>
      <c r="BL458" s="48"/>
      <c r="BM458" s="48"/>
      <c r="BN458" s="48"/>
    </row>
    <row r="459" spans="4:66"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  <c r="AA459" s="6"/>
      <c r="AB459" s="6"/>
      <c r="AC459" s="6"/>
      <c r="AD459" s="7"/>
      <c r="AE459" s="48"/>
      <c r="AF459" s="48"/>
      <c r="AG459" s="48"/>
      <c r="AK459" s="6"/>
      <c r="AL459" s="6"/>
      <c r="AM459" s="6"/>
      <c r="AN459" s="6"/>
      <c r="AO459" s="6"/>
      <c r="AP459" s="6"/>
      <c r="AQ459" s="6"/>
      <c r="AR459" s="6"/>
      <c r="AS459" s="6"/>
      <c r="AT459" s="6"/>
      <c r="AU459" s="6"/>
      <c r="AV459" s="6"/>
      <c r="AW459" s="6"/>
      <c r="AX459" s="6"/>
      <c r="AY459" s="6"/>
      <c r="AZ459" s="6"/>
      <c r="BA459" s="6"/>
      <c r="BB459" s="6"/>
      <c r="BC459" s="6"/>
      <c r="BD459" s="6"/>
      <c r="BE459" s="6"/>
      <c r="BF459" s="6"/>
      <c r="BG459" s="6"/>
      <c r="BH459" s="6"/>
      <c r="BI459" s="6"/>
      <c r="BJ459" s="6"/>
      <c r="BK459" s="7"/>
      <c r="BL459" s="48"/>
      <c r="BM459" s="48"/>
      <c r="BN459" s="48"/>
    </row>
    <row r="460" spans="4:66"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  <c r="AA460" s="6"/>
      <c r="AB460" s="6"/>
      <c r="AC460" s="6"/>
      <c r="AD460" s="7"/>
      <c r="AE460" s="48"/>
      <c r="AF460" s="48"/>
      <c r="AG460" s="48"/>
      <c r="AK460" s="6"/>
      <c r="AL460" s="6"/>
      <c r="AM460" s="6"/>
      <c r="AN460" s="6"/>
      <c r="AO460" s="6"/>
      <c r="AP460" s="6"/>
      <c r="AQ460" s="6"/>
      <c r="AR460" s="6"/>
      <c r="AS460" s="6"/>
      <c r="AT460" s="6"/>
      <c r="AU460" s="6"/>
      <c r="AV460" s="6"/>
      <c r="AW460" s="6"/>
      <c r="AX460" s="6"/>
      <c r="AY460" s="6"/>
      <c r="AZ460" s="6"/>
      <c r="BA460" s="6"/>
      <c r="BB460" s="6"/>
      <c r="BC460" s="6"/>
      <c r="BD460" s="6"/>
      <c r="BE460" s="6"/>
      <c r="BF460" s="6"/>
      <c r="BG460" s="6"/>
      <c r="BH460" s="6"/>
      <c r="BI460" s="6"/>
      <c r="BJ460" s="6"/>
      <c r="BK460" s="7"/>
      <c r="BL460" s="48"/>
      <c r="BM460" s="48"/>
      <c r="BN460" s="48"/>
    </row>
    <row r="461" spans="4:66"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  <c r="AA461" s="6"/>
      <c r="AB461" s="6"/>
      <c r="AC461" s="6"/>
      <c r="AD461" s="7"/>
      <c r="AE461" s="48"/>
      <c r="AF461" s="48"/>
      <c r="AG461" s="48"/>
      <c r="AK461" s="6"/>
      <c r="AL461" s="6"/>
      <c r="AM461" s="6"/>
      <c r="AN461" s="6"/>
      <c r="AO461" s="6"/>
      <c r="AP461" s="6"/>
      <c r="AQ461" s="6"/>
      <c r="AR461" s="6"/>
      <c r="AS461" s="6"/>
      <c r="AT461" s="6"/>
      <c r="AU461" s="6"/>
      <c r="AV461" s="6"/>
      <c r="AW461" s="6"/>
      <c r="AX461" s="6"/>
      <c r="AY461" s="6"/>
      <c r="AZ461" s="6"/>
      <c r="BA461" s="6"/>
      <c r="BB461" s="6"/>
      <c r="BC461" s="6"/>
      <c r="BD461" s="6"/>
      <c r="BE461" s="6"/>
      <c r="BF461" s="6"/>
      <c r="BG461" s="6"/>
      <c r="BH461" s="6"/>
      <c r="BI461" s="6"/>
      <c r="BJ461" s="6"/>
      <c r="BK461" s="7"/>
      <c r="BL461" s="48"/>
      <c r="BM461" s="48"/>
      <c r="BN461" s="48"/>
    </row>
    <row r="462" spans="4:66"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  <c r="AA462" s="6"/>
      <c r="AB462" s="6"/>
      <c r="AC462" s="6"/>
      <c r="AD462" s="7"/>
      <c r="AE462" s="48"/>
      <c r="AF462" s="48"/>
      <c r="AG462" s="48"/>
      <c r="AK462" s="6"/>
      <c r="AL462" s="6"/>
      <c r="AM462" s="6"/>
      <c r="AN462" s="6"/>
      <c r="AO462" s="6"/>
      <c r="AP462" s="6"/>
      <c r="AQ462" s="6"/>
      <c r="AR462" s="6"/>
      <c r="AS462" s="6"/>
      <c r="AT462" s="6"/>
      <c r="AU462" s="6"/>
      <c r="AV462" s="6"/>
      <c r="AW462" s="6"/>
      <c r="AX462" s="6"/>
      <c r="AY462" s="6"/>
      <c r="AZ462" s="6"/>
      <c r="BA462" s="6"/>
      <c r="BB462" s="6"/>
      <c r="BC462" s="6"/>
      <c r="BD462" s="6"/>
      <c r="BE462" s="6"/>
      <c r="BF462" s="6"/>
      <c r="BG462" s="6"/>
      <c r="BH462" s="6"/>
      <c r="BI462" s="6"/>
      <c r="BJ462" s="6"/>
      <c r="BK462" s="7"/>
      <c r="BL462" s="48"/>
      <c r="BM462" s="48"/>
      <c r="BN462" s="48"/>
    </row>
    <row r="463" spans="4:66"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  <c r="AA463" s="6"/>
      <c r="AB463" s="6"/>
      <c r="AC463" s="6"/>
      <c r="AD463" s="7"/>
      <c r="AE463" s="48"/>
      <c r="AF463" s="48"/>
      <c r="AG463" s="48"/>
      <c r="AK463" s="6"/>
      <c r="AL463" s="6"/>
      <c r="AM463" s="6"/>
      <c r="AN463" s="6"/>
      <c r="AO463" s="6"/>
      <c r="AP463" s="6"/>
      <c r="AQ463" s="6"/>
      <c r="AR463" s="6"/>
      <c r="AS463" s="6"/>
      <c r="AT463" s="6"/>
      <c r="AU463" s="6"/>
      <c r="AV463" s="6"/>
      <c r="AW463" s="6"/>
      <c r="AX463" s="6"/>
      <c r="AY463" s="6"/>
      <c r="AZ463" s="6"/>
      <c r="BA463" s="6"/>
      <c r="BB463" s="6"/>
      <c r="BC463" s="6"/>
      <c r="BD463" s="6"/>
      <c r="BE463" s="6"/>
      <c r="BF463" s="6"/>
      <c r="BG463" s="6"/>
      <c r="BH463" s="6"/>
      <c r="BI463" s="6"/>
      <c r="BJ463" s="6"/>
      <c r="BK463" s="7"/>
      <c r="BL463" s="48"/>
      <c r="BM463" s="48"/>
      <c r="BN463" s="48"/>
    </row>
    <row r="464" spans="4:66"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  <c r="AA464" s="6"/>
      <c r="AB464" s="6"/>
      <c r="AC464" s="6"/>
      <c r="AD464" s="7"/>
      <c r="AE464" s="48"/>
      <c r="AF464" s="48"/>
      <c r="AG464" s="48"/>
      <c r="AK464" s="6"/>
      <c r="AL464" s="6"/>
      <c r="AM464" s="6"/>
      <c r="AN464" s="6"/>
      <c r="AO464" s="6"/>
      <c r="AP464" s="6"/>
      <c r="AQ464" s="6"/>
      <c r="AR464" s="6"/>
      <c r="AS464" s="6"/>
      <c r="AT464" s="6"/>
      <c r="AU464" s="6"/>
      <c r="AV464" s="6"/>
      <c r="AW464" s="6"/>
      <c r="AX464" s="6"/>
      <c r="AY464" s="6"/>
      <c r="AZ464" s="6"/>
      <c r="BA464" s="6"/>
      <c r="BB464" s="6"/>
      <c r="BC464" s="6"/>
      <c r="BD464" s="6"/>
      <c r="BE464" s="6"/>
      <c r="BF464" s="6"/>
      <c r="BG464" s="6"/>
      <c r="BH464" s="6"/>
      <c r="BI464" s="6"/>
      <c r="BJ464" s="6"/>
      <c r="BK464" s="7"/>
      <c r="BL464" s="48"/>
      <c r="BM464" s="48"/>
      <c r="BN464" s="48"/>
    </row>
    <row r="465" spans="4:66"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  <c r="AA465" s="6"/>
      <c r="AB465" s="6"/>
      <c r="AC465" s="6"/>
      <c r="AD465" s="7"/>
      <c r="AE465" s="48"/>
      <c r="AF465" s="48"/>
      <c r="AG465" s="48"/>
      <c r="AK465" s="6"/>
      <c r="AL465" s="6"/>
      <c r="AM465" s="6"/>
      <c r="AN465" s="6"/>
      <c r="AO465" s="6"/>
      <c r="AP465" s="6"/>
      <c r="AQ465" s="6"/>
      <c r="AR465" s="6"/>
      <c r="AS465" s="6"/>
      <c r="AT465" s="6"/>
      <c r="AU465" s="6"/>
      <c r="AV465" s="6"/>
      <c r="AW465" s="6"/>
      <c r="AX465" s="6"/>
      <c r="AY465" s="6"/>
      <c r="AZ465" s="6"/>
      <c r="BA465" s="6"/>
      <c r="BB465" s="6"/>
      <c r="BC465" s="6"/>
      <c r="BD465" s="6"/>
      <c r="BE465" s="6"/>
      <c r="BF465" s="6"/>
      <c r="BG465" s="6"/>
      <c r="BH465" s="6"/>
      <c r="BI465" s="6"/>
      <c r="BJ465" s="6"/>
      <c r="BK465" s="7"/>
      <c r="BL465" s="48"/>
      <c r="BM465" s="48"/>
      <c r="BN465" s="48"/>
    </row>
    <row r="466" spans="4:66"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  <c r="AA466" s="6"/>
      <c r="AB466" s="6"/>
      <c r="AC466" s="6"/>
      <c r="AD466" s="7"/>
      <c r="AE466" s="48"/>
      <c r="AF466" s="48"/>
      <c r="AG466" s="48"/>
      <c r="AK466" s="6"/>
      <c r="AL466" s="6"/>
      <c r="AM466" s="6"/>
      <c r="AN466" s="6"/>
      <c r="AO466" s="6"/>
      <c r="AP466" s="6"/>
      <c r="AQ466" s="6"/>
      <c r="AR466" s="6"/>
      <c r="AS466" s="6"/>
      <c r="AT466" s="6"/>
      <c r="AU466" s="6"/>
      <c r="AV466" s="6"/>
      <c r="AW466" s="6"/>
      <c r="AX466" s="6"/>
      <c r="AY466" s="6"/>
      <c r="AZ466" s="6"/>
      <c r="BA466" s="6"/>
      <c r="BB466" s="6"/>
      <c r="BC466" s="6"/>
      <c r="BD466" s="6"/>
      <c r="BE466" s="6"/>
      <c r="BF466" s="6"/>
      <c r="BG466" s="6"/>
      <c r="BH466" s="6"/>
      <c r="BI466" s="6"/>
      <c r="BJ466" s="6"/>
      <c r="BK466" s="7"/>
      <c r="BL466" s="48"/>
      <c r="BM466" s="48"/>
      <c r="BN466" s="48"/>
    </row>
    <row r="467" spans="4:66"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  <c r="AA467" s="6"/>
      <c r="AB467" s="6"/>
      <c r="AC467" s="6"/>
      <c r="AD467" s="7"/>
      <c r="AE467" s="48"/>
      <c r="AF467" s="48"/>
      <c r="AG467" s="48"/>
      <c r="AK467" s="6"/>
      <c r="AL467" s="6"/>
      <c r="AM467" s="6"/>
      <c r="AN467" s="6"/>
      <c r="AO467" s="6"/>
      <c r="AP467" s="6"/>
      <c r="AQ467" s="6"/>
      <c r="AR467" s="6"/>
      <c r="AS467" s="6"/>
      <c r="AT467" s="6"/>
      <c r="AU467" s="6"/>
      <c r="AV467" s="6"/>
      <c r="AW467" s="6"/>
      <c r="AX467" s="6"/>
      <c r="AY467" s="6"/>
      <c r="AZ467" s="6"/>
      <c r="BA467" s="6"/>
      <c r="BB467" s="6"/>
      <c r="BC467" s="6"/>
      <c r="BD467" s="6"/>
      <c r="BE467" s="6"/>
      <c r="BF467" s="6"/>
      <c r="BG467" s="6"/>
      <c r="BH467" s="6"/>
      <c r="BI467" s="6"/>
      <c r="BJ467" s="6"/>
      <c r="BK467" s="7"/>
      <c r="BL467" s="48"/>
      <c r="BM467" s="48"/>
      <c r="BN467" s="48"/>
    </row>
    <row r="468" spans="4:66"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  <c r="AA468" s="6"/>
      <c r="AB468" s="6"/>
      <c r="AC468" s="6"/>
      <c r="AD468" s="7"/>
      <c r="AE468" s="48"/>
      <c r="AF468" s="48"/>
      <c r="AG468" s="48"/>
      <c r="AK468" s="6"/>
      <c r="AL468" s="6"/>
      <c r="AM468" s="6"/>
      <c r="AN468" s="6"/>
      <c r="AO468" s="6"/>
      <c r="AP468" s="6"/>
      <c r="AQ468" s="6"/>
      <c r="AR468" s="6"/>
      <c r="AS468" s="6"/>
      <c r="AT468" s="6"/>
      <c r="AU468" s="6"/>
      <c r="AV468" s="6"/>
      <c r="AW468" s="6"/>
      <c r="AX468" s="6"/>
      <c r="AY468" s="6"/>
      <c r="AZ468" s="6"/>
      <c r="BA468" s="6"/>
      <c r="BB468" s="6"/>
      <c r="BC468" s="6"/>
      <c r="BD468" s="6"/>
      <c r="BE468" s="6"/>
      <c r="BF468" s="6"/>
      <c r="BG468" s="6"/>
      <c r="BH468" s="6"/>
      <c r="BI468" s="6"/>
      <c r="BJ468" s="6"/>
      <c r="BK468" s="7"/>
      <c r="BL468" s="48"/>
      <c r="BM468" s="48"/>
      <c r="BN468" s="48"/>
    </row>
    <row r="469" spans="4:66"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  <c r="AA469" s="6"/>
      <c r="AB469" s="6"/>
      <c r="AC469" s="6"/>
      <c r="AD469" s="7"/>
      <c r="AE469" s="48"/>
      <c r="AF469" s="48"/>
      <c r="AG469" s="48"/>
      <c r="AK469" s="6"/>
      <c r="AL469" s="6"/>
      <c r="AM469" s="6"/>
      <c r="AN469" s="6"/>
      <c r="AO469" s="6"/>
      <c r="AP469" s="6"/>
      <c r="AQ469" s="6"/>
      <c r="AR469" s="6"/>
      <c r="AS469" s="6"/>
      <c r="AT469" s="6"/>
      <c r="AU469" s="6"/>
      <c r="AV469" s="6"/>
      <c r="AW469" s="6"/>
      <c r="AX469" s="6"/>
      <c r="AY469" s="6"/>
      <c r="AZ469" s="6"/>
      <c r="BA469" s="6"/>
      <c r="BB469" s="6"/>
      <c r="BC469" s="6"/>
      <c r="BD469" s="6"/>
      <c r="BE469" s="6"/>
      <c r="BF469" s="6"/>
      <c r="BG469" s="6"/>
      <c r="BH469" s="6"/>
      <c r="BI469" s="6"/>
      <c r="BJ469" s="6"/>
      <c r="BK469" s="7"/>
      <c r="BL469" s="48"/>
      <c r="BM469" s="48"/>
      <c r="BN469" s="48"/>
    </row>
    <row r="470" spans="4:66"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  <c r="AA470" s="6"/>
      <c r="AB470" s="6"/>
      <c r="AC470" s="6"/>
      <c r="AD470" s="7"/>
      <c r="AE470" s="48"/>
      <c r="AF470" s="48"/>
      <c r="AG470" s="48"/>
      <c r="AK470" s="6"/>
      <c r="AL470" s="6"/>
      <c r="AM470" s="6"/>
      <c r="AN470" s="6"/>
      <c r="AO470" s="6"/>
      <c r="AP470" s="6"/>
      <c r="AQ470" s="6"/>
      <c r="AR470" s="6"/>
      <c r="AS470" s="6"/>
      <c r="AT470" s="6"/>
      <c r="AU470" s="6"/>
      <c r="AV470" s="6"/>
      <c r="AW470" s="6"/>
      <c r="AX470" s="6"/>
      <c r="AY470" s="6"/>
      <c r="AZ470" s="6"/>
      <c r="BA470" s="6"/>
      <c r="BB470" s="6"/>
      <c r="BC470" s="6"/>
      <c r="BD470" s="6"/>
      <c r="BE470" s="6"/>
      <c r="BF470" s="6"/>
      <c r="BG470" s="6"/>
      <c r="BH470" s="6"/>
      <c r="BI470" s="6"/>
      <c r="BJ470" s="6"/>
      <c r="BK470" s="7"/>
      <c r="BL470" s="48"/>
      <c r="BM470" s="48"/>
      <c r="BN470" s="48"/>
    </row>
    <row r="471" spans="4:66"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  <c r="AA471" s="6"/>
      <c r="AB471" s="6"/>
      <c r="AC471" s="6"/>
      <c r="AD471" s="7"/>
      <c r="AE471" s="48"/>
      <c r="AF471" s="48"/>
      <c r="AG471" s="48"/>
      <c r="AK471" s="6"/>
      <c r="AL471" s="6"/>
      <c r="AM471" s="6"/>
      <c r="AN471" s="6"/>
      <c r="AO471" s="6"/>
      <c r="AP471" s="6"/>
      <c r="AQ471" s="6"/>
      <c r="AR471" s="6"/>
      <c r="AS471" s="6"/>
      <c r="AT471" s="6"/>
      <c r="AU471" s="6"/>
      <c r="AV471" s="6"/>
      <c r="AW471" s="6"/>
      <c r="AX471" s="6"/>
      <c r="AY471" s="6"/>
      <c r="AZ471" s="6"/>
      <c r="BA471" s="6"/>
      <c r="BB471" s="6"/>
      <c r="BC471" s="6"/>
      <c r="BD471" s="6"/>
      <c r="BE471" s="6"/>
      <c r="BF471" s="6"/>
      <c r="BG471" s="6"/>
      <c r="BH471" s="6"/>
      <c r="BI471" s="6"/>
      <c r="BJ471" s="6"/>
      <c r="BK471" s="7"/>
      <c r="BL471" s="48"/>
      <c r="BM471" s="48"/>
      <c r="BN471" s="48"/>
    </row>
    <row r="472" spans="4:66"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  <c r="AA472" s="6"/>
      <c r="AB472" s="6"/>
      <c r="AC472" s="6"/>
      <c r="AD472" s="7"/>
      <c r="AE472" s="48"/>
      <c r="AF472" s="48"/>
      <c r="AG472" s="48"/>
      <c r="AK472" s="6"/>
      <c r="AL472" s="6"/>
      <c r="AM472" s="6"/>
      <c r="AN472" s="6"/>
      <c r="AO472" s="6"/>
      <c r="AP472" s="6"/>
      <c r="AQ472" s="6"/>
      <c r="AR472" s="6"/>
      <c r="AS472" s="6"/>
      <c r="AT472" s="6"/>
      <c r="AU472" s="6"/>
      <c r="AV472" s="6"/>
      <c r="AW472" s="6"/>
      <c r="AX472" s="6"/>
      <c r="AY472" s="6"/>
      <c r="AZ472" s="6"/>
      <c r="BA472" s="6"/>
      <c r="BB472" s="6"/>
      <c r="BC472" s="6"/>
      <c r="BD472" s="6"/>
      <c r="BE472" s="6"/>
      <c r="BF472" s="6"/>
      <c r="BG472" s="6"/>
      <c r="BH472" s="6"/>
      <c r="BI472" s="6"/>
      <c r="BJ472" s="6"/>
      <c r="BK472" s="7"/>
      <c r="BL472" s="48"/>
      <c r="BM472" s="48"/>
      <c r="BN472" s="48"/>
    </row>
    <row r="473" spans="4:66"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  <c r="AA473" s="6"/>
      <c r="AB473" s="6"/>
      <c r="AC473" s="6"/>
      <c r="AD473" s="7"/>
      <c r="AE473" s="48"/>
      <c r="AF473" s="48"/>
      <c r="AG473" s="48"/>
      <c r="AK473" s="6"/>
      <c r="AL473" s="6"/>
      <c r="AM473" s="6"/>
      <c r="AN473" s="6"/>
      <c r="AO473" s="6"/>
      <c r="AP473" s="6"/>
      <c r="AQ473" s="6"/>
      <c r="AR473" s="6"/>
      <c r="AS473" s="6"/>
      <c r="AT473" s="6"/>
      <c r="AU473" s="6"/>
      <c r="AV473" s="6"/>
      <c r="AW473" s="6"/>
      <c r="AX473" s="6"/>
      <c r="AY473" s="6"/>
      <c r="AZ473" s="6"/>
      <c r="BA473" s="6"/>
      <c r="BB473" s="6"/>
      <c r="BC473" s="6"/>
      <c r="BD473" s="6"/>
      <c r="BE473" s="6"/>
      <c r="BF473" s="6"/>
      <c r="BG473" s="6"/>
      <c r="BH473" s="6"/>
      <c r="BI473" s="6"/>
      <c r="BJ473" s="6"/>
      <c r="BK473" s="7"/>
      <c r="BL473" s="48"/>
      <c r="BM473" s="48"/>
      <c r="BN473" s="48"/>
    </row>
    <row r="474" spans="4:66"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  <c r="AA474" s="6"/>
      <c r="AB474" s="6"/>
      <c r="AC474" s="6"/>
      <c r="AD474" s="7"/>
      <c r="AE474" s="48"/>
      <c r="AF474" s="48"/>
      <c r="AG474" s="48"/>
      <c r="AK474" s="6"/>
      <c r="AL474" s="6"/>
      <c r="AM474" s="6"/>
      <c r="AN474" s="6"/>
      <c r="AO474" s="6"/>
      <c r="AP474" s="6"/>
      <c r="AQ474" s="6"/>
      <c r="AR474" s="6"/>
      <c r="AS474" s="6"/>
      <c r="AT474" s="6"/>
      <c r="AU474" s="6"/>
      <c r="AV474" s="6"/>
      <c r="AW474" s="6"/>
      <c r="AX474" s="6"/>
      <c r="AY474" s="6"/>
      <c r="AZ474" s="6"/>
      <c r="BA474" s="6"/>
      <c r="BB474" s="6"/>
      <c r="BC474" s="6"/>
      <c r="BD474" s="6"/>
      <c r="BE474" s="6"/>
      <c r="BF474" s="6"/>
      <c r="BG474" s="6"/>
      <c r="BH474" s="6"/>
      <c r="BI474" s="6"/>
      <c r="BJ474" s="6"/>
      <c r="BK474" s="7"/>
      <c r="BL474" s="48"/>
      <c r="BM474" s="48"/>
      <c r="BN474" s="48"/>
    </row>
    <row r="475" spans="4:66"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  <c r="AA475" s="6"/>
      <c r="AB475" s="6"/>
      <c r="AC475" s="6"/>
      <c r="AD475" s="7"/>
      <c r="AE475" s="48"/>
      <c r="AF475" s="48"/>
      <c r="AG475" s="48"/>
      <c r="AK475" s="6"/>
      <c r="AL475" s="6"/>
      <c r="AM475" s="6"/>
      <c r="AN475" s="6"/>
      <c r="AO475" s="6"/>
      <c r="AP475" s="6"/>
      <c r="AQ475" s="6"/>
      <c r="AR475" s="6"/>
      <c r="AS475" s="6"/>
      <c r="AT475" s="6"/>
      <c r="AU475" s="6"/>
      <c r="AV475" s="6"/>
      <c r="AW475" s="6"/>
      <c r="AX475" s="6"/>
      <c r="AY475" s="6"/>
      <c r="AZ475" s="6"/>
      <c r="BA475" s="6"/>
      <c r="BB475" s="6"/>
      <c r="BC475" s="6"/>
      <c r="BD475" s="6"/>
      <c r="BE475" s="6"/>
      <c r="BF475" s="6"/>
      <c r="BG475" s="6"/>
      <c r="BH475" s="6"/>
      <c r="BI475" s="6"/>
      <c r="BJ475" s="6"/>
      <c r="BK475" s="7"/>
      <c r="BL475" s="48"/>
      <c r="BM475" s="48"/>
      <c r="BN475" s="48"/>
    </row>
    <row r="476" spans="4:66"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  <c r="AA476" s="6"/>
      <c r="AB476" s="6"/>
      <c r="AC476" s="6"/>
      <c r="AD476" s="7"/>
      <c r="AE476" s="48"/>
      <c r="AF476" s="48"/>
      <c r="AG476" s="48"/>
      <c r="AK476" s="6"/>
      <c r="AL476" s="6"/>
      <c r="AM476" s="6"/>
      <c r="AN476" s="6"/>
      <c r="AO476" s="6"/>
      <c r="AP476" s="6"/>
      <c r="AQ476" s="6"/>
      <c r="AR476" s="6"/>
      <c r="AS476" s="6"/>
      <c r="AT476" s="6"/>
      <c r="AU476" s="6"/>
      <c r="AV476" s="6"/>
      <c r="AW476" s="6"/>
      <c r="AX476" s="6"/>
      <c r="AY476" s="6"/>
      <c r="AZ476" s="6"/>
      <c r="BA476" s="6"/>
      <c r="BB476" s="6"/>
      <c r="BC476" s="6"/>
      <c r="BD476" s="6"/>
      <c r="BE476" s="6"/>
      <c r="BF476" s="6"/>
      <c r="BG476" s="6"/>
      <c r="BH476" s="6"/>
      <c r="BI476" s="6"/>
      <c r="BJ476" s="6"/>
      <c r="BK476" s="7"/>
      <c r="BL476" s="48"/>
      <c r="BM476" s="48"/>
      <c r="BN476" s="48"/>
    </row>
    <row r="477" spans="4:66"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  <c r="AA477" s="6"/>
      <c r="AB477" s="6"/>
      <c r="AC477" s="6"/>
      <c r="AD477" s="7"/>
      <c r="AE477" s="48"/>
      <c r="AF477" s="48"/>
      <c r="AG477" s="48"/>
      <c r="AK477" s="6"/>
      <c r="AL477" s="6"/>
      <c r="AM477" s="6"/>
      <c r="AN477" s="6"/>
      <c r="AO477" s="6"/>
      <c r="AP477" s="6"/>
      <c r="AQ477" s="6"/>
      <c r="AR477" s="6"/>
      <c r="AS477" s="6"/>
      <c r="AT477" s="6"/>
      <c r="AU477" s="6"/>
      <c r="AV477" s="6"/>
      <c r="AW477" s="6"/>
      <c r="AX477" s="6"/>
      <c r="AY477" s="6"/>
      <c r="AZ477" s="6"/>
      <c r="BA477" s="6"/>
      <c r="BB477" s="6"/>
      <c r="BC477" s="6"/>
      <c r="BD477" s="6"/>
      <c r="BE477" s="6"/>
      <c r="BF477" s="6"/>
      <c r="BG477" s="6"/>
      <c r="BH477" s="6"/>
      <c r="BI477" s="6"/>
      <c r="BJ477" s="6"/>
      <c r="BK477" s="7"/>
      <c r="BL477" s="48"/>
      <c r="BM477" s="48"/>
      <c r="BN477" s="48"/>
    </row>
    <row r="478" spans="4:66"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  <c r="AA478" s="6"/>
      <c r="AB478" s="6"/>
      <c r="AC478" s="6"/>
      <c r="AD478" s="7"/>
      <c r="AE478" s="48"/>
      <c r="AF478" s="48"/>
      <c r="AG478" s="48"/>
      <c r="AK478" s="6"/>
      <c r="AL478" s="6"/>
      <c r="AM478" s="6"/>
      <c r="AN478" s="6"/>
      <c r="AO478" s="6"/>
      <c r="AP478" s="6"/>
      <c r="AQ478" s="6"/>
      <c r="AR478" s="6"/>
      <c r="AS478" s="6"/>
      <c r="AT478" s="6"/>
      <c r="AU478" s="6"/>
      <c r="AV478" s="6"/>
      <c r="AW478" s="6"/>
      <c r="AX478" s="6"/>
      <c r="AY478" s="6"/>
      <c r="AZ478" s="6"/>
      <c r="BA478" s="6"/>
      <c r="BB478" s="6"/>
      <c r="BC478" s="6"/>
      <c r="BD478" s="6"/>
      <c r="BE478" s="6"/>
      <c r="BF478" s="6"/>
      <c r="BG478" s="6"/>
      <c r="BH478" s="6"/>
      <c r="BI478" s="6"/>
      <c r="BJ478" s="6"/>
      <c r="BK478" s="7"/>
      <c r="BL478" s="48"/>
      <c r="BM478" s="48"/>
      <c r="BN478" s="48"/>
    </row>
    <row r="479" spans="4:66"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  <c r="AA479" s="6"/>
      <c r="AB479" s="6"/>
      <c r="AC479" s="6"/>
      <c r="AD479" s="7"/>
      <c r="AE479" s="48"/>
      <c r="AF479" s="48"/>
      <c r="AG479" s="48"/>
      <c r="AK479" s="6"/>
      <c r="AL479" s="6"/>
      <c r="AM479" s="6"/>
      <c r="AN479" s="6"/>
      <c r="AO479" s="6"/>
      <c r="AP479" s="6"/>
      <c r="AQ479" s="6"/>
      <c r="AR479" s="6"/>
      <c r="AS479" s="6"/>
      <c r="AT479" s="6"/>
      <c r="AU479" s="6"/>
      <c r="AV479" s="6"/>
      <c r="AW479" s="6"/>
      <c r="AX479" s="6"/>
      <c r="AY479" s="6"/>
      <c r="AZ479" s="6"/>
      <c r="BA479" s="6"/>
      <c r="BB479" s="6"/>
      <c r="BC479" s="6"/>
      <c r="BD479" s="6"/>
      <c r="BE479" s="6"/>
      <c r="BF479" s="6"/>
      <c r="BG479" s="6"/>
      <c r="BH479" s="6"/>
      <c r="BI479" s="6"/>
      <c r="BJ479" s="6"/>
      <c r="BK479" s="7"/>
      <c r="BL479" s="48"/>
      <c r="BM479" s="48"/>
      <c r="BN479" s="48"/>
    </row>
    <row r="480" spans="4:66"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  <c r="AA480" s="6"/>
      <c r="AB480" s="6"/>
      <c r="AC480" s="6"/>
      <c r="AD480" s="7"/>
      <c r="AE480" s="48"/>
      <c r="AF480" s="48"/>
      <c r="AG480" s="48"/>
      <c r="AK480" s="6"/>
      <c r="AL480" s="6"/>
      <c r="AM480" s="6"/>
      <c r="AN480" s="6"/>
      <c r="AO480" s="6"/>
      <c r="AP480" s="6"/>
      <c r="AQ480" s="6"/>
      <c r="AR480" s="6"/>
      <c r="AS480" s="6"/>
      <c r="AT480" s="6"/>
      <c r="AU480" s="6"/>
      <c r="AV480" s="6"/>
      <c r="AW480" s="6"/>
      <c r="AX480" s="6"/>
      <c r="AY480" s="6"/>
      <c r="AZ480" s="6"/>
      <c r="BA480" s="6"/>
      <c r="BB480" s="6"/>
      <c r="BC480" s="6"/>
      <c r="BD480" s="6"/>
      <c r="BE480" s="6"/>
      <c r="BF480" s="6"/>
      <c r="BG480" s="6"/>
      <c r="BH480" s="6"/>
      <c r="BI480" s="6"/>
      <c r="BJ480" s="6"/>
      <c r="BK480" s="7"/>
      <c r="BL480" s="48"/>
      <c r="BM480" s="48"/>
      <c r="BN480" s="48"/>
    </row>
    <row r="481" spans="4:66"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  <c r="AA481" s="6"/>
      <c r="AB481" s="6"/>
      <c r="AC481" s="6"/>
      <c r="AD481" s="7"/>
      <c r="AE481" s="48"/>
      <c r="AF481" s="48"/>
      <c r="AG481" s="48"/>
      <c r="AK481" s="6"/>
      <c r="AL481" s="6"/>
      <c r="AM481" s="6"/>
      <c r="AN481" s="6"/>
      <c r="AO481" s="6"/>
      <c r="AP481" s="6"/>
      <c r="AQ481" s="6"/>
      <c r="AR481" s="6"/>
      <c r="AS481" s="6"/>
      <c r="AT481" s="6"/>
      <c r="AU481" s="6"/>
      <c r="AV481" s="6"/>
      <c r="AW481" s="6"/>
      <c r="AX481" s="6"/>
      <c r="AY481" s="6"/>
      <c r="AZ481" s="6"/>
      <c r="BA481" s="6"/>
      <c r="BB481" s="6"/>
      <c r="BC481" s="6"/>
      <c r="BD481" s="6"/>
      <c r="BE481" s="6"/>
      <c r="BF481" s="6"/>
      <c r="BG481" s="6"/>
      <c r="BH481" s="6"/>
      <c r="BI481" s="6"/>
      <c r="BJ481" s="6"/>
      <c r="BK481" s="7"/>
      <c r="BL481" s="48"/>
      <c r="BM481" s="48"/>
      <c r="BN481" s="48"/>
    </row>
    <row r="482" spans="4:66"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  <c r="AA482" s="6"/>
      <c r="AB482" s="6"/>
      <c r="AC482" s="6"/>
      <c r="AD482" s="7"/>
      <c r="AE482" s="48"/>
      <c r="AF482" s="48"/>
      <c r="AG482" s="48"/>
      <c r="AK482" s="6"/>
      <c r="AL482" s="6"/>
      <c r="AM482" s="6"/>
      <c r="AN482" s="6"/>
      <c r="AO482" s="6"/>
      <c r="AP482" s="6"/>
      <c r="AQ482" s="6"/>
      <c r="AR482" s="6"/>
      <c r="AS482" s="6"/>
      <c r="AT482" s="6"/>
      <c r="AU482" s="6"/>
      <c r="AV482" s="6"/>
      <c r="AW482" s="6"/>
      <c r="AX482" s="6"/>
      <c r="AY482" s="6"/>
      <c r="AZ482" s="6"/>
      <c r="BA482" s="6"/>
      <c r="BB482" s="6"/>
      <c r="BC482" s="6"/>
      <c r="BD482" s="6"/>
      <c r="BE482" s="6"/>
      <c r="BF482" s="6"/>
      <c r="BG482" s="6"/>
      <c r="BH482" s="6"/>
      <c r="BI482" s="6"/>
      <c r="BJ482" s="6"/>
      <c r="BK482" s="7"/>
      <c r="BL482" s="48"/>
      <c r="BM482" s="48"/>
      <c r="BN482" s="48"/>
    </row>
    <row r="483" spans="4:66"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  <c r="AA483" s="6"/>
      <c r="AB483" s="6"/>
      <c r="AC483" s="6"/>
      <c r="AD483" s="7"/>
      <c r="AE483" s="48"/>
      <c r="AF483" s="48"/>
      <c r="AG483" s="48"/>
      <c r="AK483" s="6"/>
      <c r="AL483" s="6"/>
      <c r="AM483" s="6"/>
      <c r="AN483" s="6"/>
      <c r="AO483" s="6"/>
      <c r="AP483" s="6"/>
      <c r="AQ483" s="6"/>
      <c r="AR483" s="6"/>
      <c r="AS483" s="6"/>
      <c r="AT483" s="6"/>
      <c r="AU483" s="6"/>
      <c r="AV483" s="6"/>
      <c r="AW483" s="6"/>
      <c r="AX483" s="6"/>
      <c r="AY483" s="6"/>
      <c r="AZ483" s="6"/>
      <c r="BA483" s="6"/>
      <c r="BB483" s="6"/>
      <c r="BC483" s="6"/>
      <c r="BD483" s="6"/>
      <c r="BE483" s="6"/>
      <c r="BF483" s="6"/>
      <c r="BG483" s="6"/>
      <c r="BH483" s="6"/>
      <c r="BI483" s="6"/>
      <c r="BJ483" s="6"/>
      <c r="BK483" s="7"/>
      <c r="BL483" s="48"/>
      <c r="BM483" s="48"/>
      <c r="BN483" s="48"/>
    </row>
    <row r="484" spans="4:66"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  <c r="AA484" s="6"/>
      <c r="AB484" s="6"/>
      <c r="AC484" s="6"/>
      <c r="AD484" s="7"/>
      <c r="AE484" s="48"/>
      <c r="AF484" s="48"/>
      <c r="AG484" s="48"/>
      <c r="AK484" s="6"/>
      <c r="AL484" s="6"/>
      <c r="AM484" s="6"/>
      <c r="AN484" s="6"/>
      <c r="AO484" s="6"/>
      <c r="AP484" s="6"/>
      <c r="AQ484" s="6"/>
      <c r="AR484" s="6"/>
      <c r="AS484" s="6"/>
      <c r="AT484" s="6"/>
      <c r="AU484" s="6"/>
      <c r="AV484" s="6"/>
      <c r="AW484" s="6"/>
      <c r="AX484" s="6"/>
      <c r="AY484" s="6"/>
      <c r="AZ484" s="6"/>
      <c r="BA484" s="6"/>
      <c r="BB484" s="6"/>
      <c r="BC484" s="6"/>
      <c r="BD484" s="6"/>
      <c r="BE484" s="6"/>
      <c r="BF484" s="6"/>
      <c r="BG484" s="6"/>
      <c r="BH484" s="6"/>
      <c r="BI484" s="6"/>
      <c r="BJ484" s="6"/>
      <c r="BK484" s="7"/>
      <c r="BL484" s="48"/>
      <c r="BM484" s="48"/>
      <c r="BN484" s="48"/>
    </row>
    <row r="485" spans="4:66"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  <c r="AA485" s="6"/>
      <c r="AB485" s="6"/>
      <c r="AC485" s="6"/>
      <c r="AD485" s="7"/>
      <c r="AE485" s="48"/>
      <c r="AF485" s="48"/>
      <c r="AG485" s="48"/>
      <c r="AK485" s="6"/>
      <c r="AL485" s="6"/>
      <c r="AM485" s="6"/>
      <c r="AN485" s="6"/>
      <c r="AO485" s="6"/>
      <c r="AP485" s="6"/>
      <c r="AQ485" s="6"/>
      <c r="AR485" s="6"/>
      <c r="AS485" s="6"/>
      <c r="AT485" s="6"/>
      <c r="AU485" s="6"/>
      <c r="AV485" s="6"/>
      <c r="AW485" s="6"/>
      <c r="AX485" s="6"/>
      <c r="AY485" s="6"/>
      <c r="AZ485" s="6"/>
      <c r="BA485" s="6"/>
      <c r="BB485" s="6"/>
      <c r="BC485" s="6"/>
      <c r="BD485" s="6"/>
      <c r="BE485" s="6"/>
      <c r="BF485" s="6"/>
      <c r="BG485" s="6"/>
      <c r="BH485" s="6"/>
      <c r="BI485" s="6"/>
      <c r="BJ485" s="6"/>
      <c r="BK485" s="7"/>
      <c r="BL485" s="48"/>
      <c r="BM485" s="48"/>
      <c r="BN485" s="48"/>
    </row>
    <row r="486" spans="4:66"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  <c r="AA486" s="6"/>
      <c r="AB486" s="6"/>
      <c r="AC486" s="6"/>
      <c r="AD486" s="7"/>
      <c r="AE486" s="48"/>
      <c r="AF486" s="48"/>
      <c r="AG486" s="48"/>
      <c r="AK486" s="6"/>
      <c r="AL486" s="6"/>
      <c r="AM486" s="6"/>
      <c r="AN486" s="6"/>
      <c r="AO486" s="6"/>
      <c r="AP486" s="6"/>
      <c r="AQ486" s="6"/>
      <c r="AR486" s="6"/>
      <c r="AS486" s="6"/>
      <c r="AT486" s="6"/>
      <c r="AU486" s="6"/>
      <c r="AV486" s="6"/>
      <c r="AW486" s="6"/>
      <c r="AX486" s="6"/>
      <c r="AY486" s="6"/>
      <c r="AZ486" s="6"/>
      <c r="BA486" s="6"/>
      <c r="BB486" s="6"/>
      <c r="BC486" s="6"/>
      <c r="BD486" s="6"/>
      <c r="BE486" s="6"/>
      <c r="BF486" s="6"/>
      <c r="BG486" s="6"/>
      <c r="BH486" s="6"/>
      <c r="BI486" s="6"/>
      <c r="BJ486" s="6"/>
      <c r="BK486" s="7"/>
      <c r="BL486" s="48"/>
      <c r="BM486" s="48"/>
      <c r="BN486" s="48"/>
    </row>
    <row r="487" spans="4:66"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  <c r="AA487" s="6"/>
      <c r="AB487" s="6"/>
      <c r="AC487" s="6"/>
      <c r="AD487" s="7"/>
      <c r="AE487" s="48"/>
      <c r="AF487" s="48"/>
      <c r="AG487" s="48"/>
      <c r="AK487" s="6"/>
      <c r="AL487" s="6"/>
      <c r="AM487" s="6"/>
      <c r="AN487" s="6"/>
      <c r="AO487" s="6"/>
      <c r="AP487" s="6"/>
      <c r="AQ487" s="6"/>
      <c r="AR487" s="6"/>
      <c r="AS487" s="6"/>
      <c r="AT487" s="6"/>
      <c r="AU487" s="6"/>
      <c r="AV487" s="6"/>
      <c r="AW487" s="6"/>
      <c r="AX487" s="6"/>
      <c r="AY487" s="6"/>
      <c r="AZ487" s="6"/>
      <c r="BA487" s="6"/>
      <c r="BB487" s="6"/>
      <c r="BC487" s="6"/>
      <c r="BD487" s="6"/>
      <c r="BE487" s="6"/>
      <c r="BF487" s="6"/>
      <c r="BG487" s="6"/>
      <c r="BH487" s="6"/>
      <c r="BI487" s="6"/>
      <c r="BJ487" s="6"/>
      <c r="BK487" s="7"/>
      <c r="BL487" s="48"/>
      <c r="BM487" s="48"/>
      <c r="BN487" s="48"/>
    </row>
    <row r="488" spans="4:66"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  <c r="AA488" s="6"/>
      <c r="AB488" s="6"/>
      <c r="AC488" s="6"/>
      <c r="AD488" s="7"/>
      <c r="AE488" s="48"/>
      <c r="AF488" s="48"/>
      <c r="AG488" s="48"/>
      <c r="AK488" s="6"/>
      <c r="AL488" s="6"/>
      <c r="AM488" s="6"/>
      <c r="AN488" s="6"/>
      <c r="AO488" s="6"/>
      <c r="AP488" s="6"/>
      <c r="AQ488" s="6"/>
      <c r="AR488" s="6"/>
      <c r="AS488" s="6"/>
      <c r="AT488" s="6"/>
      <c r="AU488" s="6"/>
      <c r="AV488" s="6"/>
      <c r="AW488" s="6"/>
      <c r="AX488" s="6"/>
      <c r="AY488" s="6"/>
      <c r="AZ488" s="6"/>
      <c r="BA488" s="6"/>
      <c r="BB488" s="6"/>
      <c r="BC488" s="6"/>
      <c r="BD488" s="6"/>
      <c r="BE488" s="6"/>
      <c r="BF488" s="6"/>
      <c r="BG488" s="6"/>
      <c r="BH488" s="6"/>
      <c r="BI488" s="6"/>
      <c r="BJ488" s="6"/>
      <c r="BK488" s="7"/>
      <c r="BL488" s="48"/>
      <c r="BM488" s="48"/>
      <c r="BN488" s="48"/>
    </row>
    <row r="489" spans="4:66"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  <c r="AA489" s="6"/>
      <c r="AB489" s="6"/>
      <c r="AC489" s="6"/>
      <c r="AD489" s="7"/>
      <c r="AE489" s="48"/>
      <c r="AF489" s="48"/>
      <c r="AG489" s="48"/>
      <c r="AK489" s="6"/>
      <c r="AL489" s="6"/>
      <c r="AM489" s="6"/>
      <c r="AN489" s="6"/>
      <c r="AO489" s="6"/>
      <c r="AP489" s="6"/>
      <c r="AQ489" s="6"/>
      <c r="AR489" s="6"/>
      <c r="AS489" s="6"/>
      <c r="AT489" s="6"/>
      <c r="AU489" s="6"/>
      <c r="AV489" s="6"/>
      <c r="AW489" s="6"/>
      <c r="AX489" s="6"/>
      <c r="AY489" s="6"/>
      <c r="AZ489" s="6"/>
      <c r="BA489" s="6"/>
      <c r="BB489" s="6"/>
      <c r="BC489" s="6"/>
      <c r="BD489" s="6"/>
      <c r="BE489" s="6"/>
      <c r="BF489" s="6"/>
      <c r="BG489" s="6"/>
      <c r="BH489" s="6"/>
      <c r="BI489" s="6"/>
      <c r="BJ489" s="6"/>
      <c r="BK489" s="7"/>
      <c r="BL489" s="48"/>
      <c r="BM489" s="48"/>
      <c r="BN489" s="48"/>
    </row>
    <row r="490" spans="4:66"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  <c r="AA490" s="6"/>
      <c r="AB490" s="6"/>
      <c r="AC490" s="6"/>
      <c r="AD490" s="7"/>
      <c r="AE490" s="48"/>
      <c r="AF490" s="48"/>
      <c r="AG490" s="48"/>
      <c r="AK490" s="6"/>
      <c r="AL490" s="6"/>
      <c r="AM490" s="6"/>
      <c r="AN490" s="6"/>
      <c r="AO490" s="6"/>
      <c r="AP490" s="6"/>
      <c r="AQ490" s="6"/>
      <c r="AR490" s="6"/>
      <c r="AS490" s="6"/>
      <c r="AT490" s="6"/>
      <c r="AU490" s="6"/>
      <c r="AV490" s="6"/>
      <c r="AW490" s="6"/>
      <c r="AX490" s="6"/>
      <c r="AY490" s="6"/>
      <c r="AZ490" s="6"/>
      <c r="BA490" s="6"/>
      <c r="BB490" s="6"/>
      <c r="BC490" s="6"/>
      <c r="BD490" s="6"/>
      <c r="BE490" s="6"/>
      <c r="BF490" s="6"/>
      <c r="BG490" s="6"/>
      <c r="BH490" s="6"/>
      <c r="BI490" s="6"/>
      <c r="BJ490" s="6"/>
      <c r="BK490" s="7"/>
      <c r="BL490" s="48"/>
      <c r="BM490" s="48"/>
      <c r="BN490" s="48"/>
    </row>
    <row r="491" spans="4:66"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  <c r="AA491" s="6"/>
      <c r="AB491" s="6"/>
      <c r="AC491" s="6"/>
      <c r="AD491" s="7"/>
      <c r="AE491" s="48"/>
      <c r="AF491" s="48"/>
      <c r="AG491" s="48"/>
      <c r="AK491" s="6"/>
      <c r="AL491" s="6"/>
      <c r="AM491" s="6"/>
      <c r="AN491" s="6"/>
      <c r="AO491" s="6"/>
      <c r="AP491" s="6"/>
      <c r="AQ491" s="6"/>
      <c r="AR491" s="6"/>
      <c r="AS491" s="6"/>
      <c r="AT491" s="6"/>
      <c r="AU491" s="6"/>
      <c r="AV491" s="6"/>
      <c r="AW491" s="6"/>
      <c r="AX491" s="6"/>
      <c r="AY491" s="6"/>
      <c r="AZ491" s="6"/>
      <c r="BA491" s="6"/>
      <c r="BB491" s="6"/>
      <c r="BC491" s="6"/>
      <c r="BD491" s="6"/>
      <c r="BE491" s="6"/>
      <c r="BF491" s="6"/>
      <c r="BG491" s="6"/>
      <c r="BH491" s="6"/>
      <c r="BI491" s="6"/>
      <c r="BJ491" s="6"/>
      <c r="BK491" s="7"/>
      <c r="BL491" s="48"/>
      <c r="BM491" s="48"/>
      <c r="BN491" s="48"/>
    </row>
    <row r="492" spans="4:66"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  <c r="AA492" s="6"/>
      <c r="AB492" s="6"/>
      <c r="AC492" s="6"/>
      <c r="AD492" s="7"/>
      <c r="AE492" s="48"/>
      <c r="AF492" s="48"/>
      <c r="AG492" s="48"/>
      <c r="AK492" s="6"/>
      <c r="AL492" s="6"/>
      <c r="AM492" s="6"/>
      <c r="AN492" s="6"/>
      <c r="AO492" s="6"/>
      <c r="AP492" s="6"/>
      <c r="AQ492" s="6"/>
      <c r="AR492" s="6"/>
      <c r="AS492" s="6"/>
      <c r="AT492" s="6"/>
      <c r="AU492" s="6"/>
      <c r="AV492" s="6"/>
      <c r="AW492" s="6"/>
      <c r="AX492" s="6"/>
      <c r="AY492" s="6"/>
      <c r="AZ492" s="6"/>
      <c r="BA492" s="6"/>
      <c r="BB492" s="6"/>
      <c r="BC492" s="6"/>
      <c r="BD492" s="6"/>
      <c r="BE492" s="6"/>
      <c r="BF492" s="6"/>
      <c r="BG492" s="6"/>
      <c r="BH492" s="6"/>
      <c r="BI492" s="6"/>
      <c r="BJ492" s="6"/>
      <c r="BK492" s="7"/>
      <c r="BL492" s="48"/>
      <c r="BM492" s="48"/>
      <c r="BN492" s="48"/>
    </row>
    <row r="493" spans="4:66"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  <c r="AA493" s="6"/>
      <c r="AB493" s="6"/>
      <c r="AC493" s="6"/>
      <c r="AD493" s="7"/>
      <c r="AE493" s="48"/>
      <c r="AF493" s="48"/>
      <c r="AG493" s="48"/>
      <c r="AK493" s="6"/>
      <c r="AL493" s="6"/>
      <c r="AM493" s="6"/>
      <c r="AN493" s="6"/>
      <c r="AO493" s="6"/>
      <c r="AP493" s="6"/>
      <c r="AQ493" s="6"/>
      <c r="AR493" s="6"/>
      <c r="AS493" s="6"/>
      <c r="AT493" s="6"/>
      <c r="AU493" s="6"/>
      <c r="AV493" s="6"/>
      <c r="AW493" s="6"/>
      <c r="AX493" s="6"/>
      <c r="AY493" s="6"/>
      <c r="AZ493" s="6"/>
      <c r="BA493" s="6"/>
      <c r="BB493" s="6"/>
      <c r="BC493" s="6"/>
      <c r="BD493" s="6"/>
      <c r="BE493" s="6"/>
      <c r="BF493" s="6"/>
      <c r="BG493" s="6"/>
      <c r="BH493" s="6"/>
      <c r="BI493" s="6"/>
      <c r="BJ493" s="6"/>
      <c r="BK493" s="7"/>
      <c r="BL493" s="48"/>
      <c r="BM493" s="48"/>
      <c r="BN493" s="48"/>
    </row>
    <row r="494" spans="4:66"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  <c r="AA494" s="6"/>
      <c r="AB494" s="6"/>
      <c r="AC494" s="6"/>
      <c r="AD494" s="7"/>
      <c r="AE494" s="48"/>
      <c r="AF494" s="48"/>
      <c r="AG494" s="48"/>
      <c r="AK494" s="6"/>
      <c r="AL494" s="6"/>
      <c r="AM494" s="6"/>
      <c r="AN494" s="6"/>
      <c r="AO494" s="6"/>
      <c r="AP494" s="6"/>
      <c r="AQ494" s="6"/>
      <c r="AR494" s="6"/>
      <c r="AS494" s="6"/>
      <c r="AT494" s="6"/>
      <c r="AU494" s="6"/>
      <c r="AV494" s="6"/>
      <c r="AW494" s="6"/>
      <c r="AX494" s="6"/>
      <c r="AY494" s="6"/>
      <c r="AZ494" s="6"/>
      <c r="BA494" s="6"/>
      <c r="BB494" s="6"/>
      <c r="BC494" s="6"/>
      <c r="BD494" s="6"/>
      <c r="BE494" s="6"/>
      <c r="BF494" s="6"/>
      <c r="BG494" s="6"/>
      <c r="BH494" s="6"/>
      <c r="BI494" s="6"/>
      <c r="BJ494" s="6"/>
      <c r="BK494" s="7"/>
      <c r="BL494" s="48"/>
      <c r="BM494" s="48"/>
      <c r="BN494" s="48"/>
    </row>
    <row r="495" spans="4:66"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  <c r="AA495" s="6"/>
      <c r="AB495" s="6"/>
      <c r="AC495" s="6"/>
      <c r="AD495" s="7"/>
      <c r="AE495" s="48"/>
      <c r="AF495" s="48"/>
      <c r="AG495" s="48"/>
      <c r="AK495" s="6"/>
      <c r="AL495" s="6"/>
      <c r="AM495" s="6"/>
      <c r="AN495" s="6"/>
      <c r="AO495" s="6"/>
      <c r="AP495" s="6"/>
      <c r="AQ495" s="6"/>
      <c r="AR495" s="6"/>
      <c r="AS495" s="6"/>
      <c r="AT495" s="6"/>
      <c r="AU495" s="6"/>
      <c r="AV495" s="6"/>
      <c r="AW495" s="6"/>
      <c r="AX495" s="6"/>
      <c r="AY495" s="6"/>
      <c r="AZ495" s="6"/>
      <c r="BA495" s="6"/>
      <c r="BB495" s="6"/>
      <c r="BC495" s="6"/>
      <c r="BD495" s="6"/>
      <c r="BE495" s="6"/>
      <c r="BF495" s="6"/>
      <c r="BG495" s="6"/>
      <c r="BH495" s="6"/>
      <c r="BI495" s="6"/>
      <c r="BJ495" s="6"/>
      <c r="BK495" s="7"/>
      <c r="BL495" s="48"/>
      <c r="BM495" s="48"/>
      <c r="BN495" s="48"/>
    </row>
    <row r="496" spans="4:66"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  <c r="AA496" s="6"/>
      <c r="AB496" s="6"/>
      <c r="AC496" s="6"/>
      <c r="AD496" s="7"/>
      <c r="AE496" s="48"/>
      <c r="AF496" s="48"/>
      <c r="AG496" s="48"/>
      <c r="AK496" s="6"/>
      <c r="AL496" s="6"/>
      <c r="AM496" s="6"/>
      <c r="AN496" s="6"/>
      <c r="AO496" s="6"/>
      <c r="AP496" s="6"/>
      <c r="AQ496" s="6"/>
      <c r="AR496" s="6"/>
      <c r="AS496" s="6"/>
      <c r="AT496" s="6"/>
      <c r="AU496" s="6"/>
      <c r="AV496" s="6"/>
      <c r="AW496" s="6"/>
      <c r="AX496" s="6"/>
      <c r="AY496" s="6"/>
      <c r="AZ496" s="6"/>
      <c r="BA496" s="6"/>
      <c r="BB496" s="6"/>
      <c r="BC496" s="6"/>
      <c r="BD496" s="6"/>
      <c r="BE496" s="6"/>
      <c r="BF496" s="6"/>
      <c r="BG496" s="6"/>
      <c r="BH496" s="6"/>
      <c r="BI496" s="6"/>
      <c r="BJ496" s="6"/>
      <c r="BK496" s="7"/>
      <c r="BL496" s="48"/>
      <c r="BM496" s="48"/>
      <c r="BN496" s="48"/>
    </row>
    <row r="497" spans="4:66"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  <c r="AA497" s="6"/>
      <c r="AB497" s="6"/>
      <c r="AC497" s="6"/>
      <c r="AD497" s="7"/>
      <c r="AE497" s="48"/>
      <c r="AF497" s="48"/>
      <c r="AG497" s="48"/>
      <c r="AK497" s="6"/>
      <c r="AL497" s="6"/>
      <c r="AM497" s="6"/>
      <c r="AN497" s="6"/>
      <c r="AO497" s="6"/>
      <c r="AP497" s="6"/>
      <c r="AQ497" s="6"/>
      <c r="AR497" s="6"/>
      <c r="AS497" s="6"/>
      <c r="AT497" s="6"/>
      <c r="AU497" s="6"/>
      <c r="AV497" s="6"/>
      <c r="AW497" s="6"/>
      <c r="AX497" s="6"/>
      <c r="AY497" s="6"/>
      <c r="AZ497" s="6"/>
      <c r="BA497" s="6"/>
      <c r="BB497" s="6"/>
      <c r="BC497" s="6"/>
      <c r="BD497" s="6"/>
      <c r="BE497" s="6"/>
      <c r="BF497" s="6"/>
      <c r="BG497" s="6"/>
      <c r="BH497" s="6"/>
      <c r="BI497" s="6"/>
      <c r="BJ497" s="6"/>
      <c r="BK497" s="7"/>
      <c r="BL497" s="48"/>
      <c r="BM497" s="48"/>
      <c r="BN497" s="48"/>
    </row>
    <row r="498" spans="4:66"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  <c r="AA498" s="6"/>
      <c r="AB498" s="6"/>
      <c r="AC498" s="6"/>
      <c r="AD498" s="7"/>
      <c r="AE498" s="48"/>
      <c r="AF498" s="48"/>
      <c r="AG498" s="48"/>
      <c r="AK498" s="6"/>
      <c r="AL498" s="6"/>
      <c r="AM498" s="6"/>
      <c r="AN498" s="6"/>
      <c r="AO498" s="6"/>
      <c r="AP498" s="6"/>
      <c r="AQ498" s="6"/>
      <c r="AR498" s="6"/>
      <c r="AS498" s="6"/>
      <c r="AT498" s="6"/>
      <c r="AU498" s="6"/>
      <c r="AV498" s="6"/>
      <c r="AW498" s="6"/>
      <c r="AX498" s="6"/>
      <c r="AY498" s="6"/>
      <c r="AZ498" s="6"/>
      <c r="BA498" s="6"/>
      <c r="BB498" s="6"/>
      <c r="BC498" s="6"/>
      <c r="BD498" s="6"/>
      <c r="BE498" s="6"/>
      <c r="BF498" s="6"/>
      <c r="BG498" s="6"/>
      <c r="BH498" s="6"/>
      <c r="BI498" s="6"/>
      <c r="BJ498" s="6"/>
      <c r="BK498" s="7"/>
      <c r="BL498" s="48"/>
      <c r="BM498" s="48"/>
      <c r="BN498" s="48"/>
    </row>
    <row r="499" spans="4:66"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  <c r="AA499" s="6"/>
      <c r="AB499" s="6"/>
      <c r="AC499" s="6"/>
      <c r="AD499" s="7"/>
      <c r="AE499" s="48"/>
      <c r="AF499" s="48"/>
      <c r="AG499" s="48"/>
      <c r="AK499" s="6"/>
      <c r="AL499" s="6"/>
      <c r="AM499" s="6"/>
      <c r="AN499" s="6"/>
      <c r="AO499" s="6"/>
      <c r="AP499" s="6"/>
      <c r="AQ499" s="6"/>
      <c r="AR499" s="6"/>
      <c r="AS499" s="6"/>
      <c r="AT499" s="6"/>
      <c r="AU499" s="6"/>
      <c r="AV499" s="6"/>
      <c r="AW499" s="6"/>
      <c r="AX499" s="6"/>
      <c r="AY499" s="6"/>
      <c r="AZ499" s="6"/>
      <c r="BA499" s="6"/>
      <c r="BB499" s="6"/>
      <c r="BC499" s="6"/>
      <c r="BD499" s="6"/>
      <c r="BE499" s="6"/>
      <c r="BF499" s="6"/>
      <c r="BG499" s="6"/>
      <c r="BH499" s="6"/>
      <c r="BI499" s="6"/>
      <c r="BJ499" s="6"/>
      <c r="BK499" s="7"/>
      <c r="BL499" s="48"/>
      <c r="BM499" s="48"/>
      <c r="BN499" s="48"/>
    </row>
    <row r="500" spans="4:66"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  <c r="AA500" s="6"/>
      <c r="AB500" s="6"/>
      <c r="AC500" s="6"/>
      <c r="AD500" s="7"/>
      <c r="AE500" s="48"/>
      <c r="AF500" s="48"/>
      <c r="AG500" s="48"/>
      <c r="AK500" s="6"/>
      <c r="AL500" s="6"/>
      <c r="AM500" s="6"/>
      <c r="AN500" s="6"/>
      <c r="AO500" s="6"/>
      <c r="AP500" s="6"/>
      <c r="AQ500" s="6"/>
      <c r="AR500" s="6"/>
      <c r="AS500" s="6"/>
      <c r="AT500" s="6"/>
      <c r="AU500" s="6"/>
      <c r="AV500" s="6"/>
      <c r="AW500" s="6"/>
      <c r="AX500" s="6"/>
      <c r="AY500" s="6"/>
      <c r="AZ500" s="6"/>
      <c r="BA500" s="6"/>
      <c r="BB500" s="6"/>
      <c r="BC500" s="6"/>
      <c r="BD500" s="6"/>
      <c r="BE500" s="6"/>
      <c r="BF500" s="6"/>
      <c r="BG500" s="6"/>
      <c r="BH500" s="6"/>
      <c r="BI500" s="6"/>
      <c r="BJ500" s="6"/>
      <c r="BK500" s="7"/>
      <c r="BL500" s="48"/>
      <c r="BM500" s="48"/>
      <c r="BN500" s="48"/>
    </row>
    <row r="501" spans="4:66"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  <c r="AA501" s="6"/>
      <c r="AB501" s="6"/>
      <c r="AC501" s="6"/>
      <c r="AD501" s="7"/>
      <c r="AE501" s="48"/>
      <c r="AF501" s="48"/>
      <c r="AG501" s="48"/>
      <c r="AK501" s="6"/>
      <c r="AL501" s="6"/>
      <c r="AM501" s="6"/>
      <c r="AN501" s="6"/>
      <c r="AO501" s="6"/>
      <c r="AP501" s="6"/>
      <c r="AQ501" s="6"/>
      <c r="AR501" s="6"/>
      <c r="AS501" s="6"/>
      <c r="AT501" s="6"/>
      <c r="AU501" s="6"/>
      <c r="AV501" s="6"/>
      <c r="AW501" s="6"/>
      <c r="AX501" s="6"/>
      <c r="AY501" s="6"/>
      <c r="AZ501" s="6"/>
      <c r="BA501" s="6"/>
      <c r="BB501" s="6"/>
      <c r="BC501" s="6"/>
      <c r="BD501" s="6"/>
      <c r="BE501" s="6"/>
      <c r="BF501" s="6"/>
      <c r="BG501" s="6"/>
      <c r="BH501" s="6"/>
      <c r="BI501" s="6"/>
      <c r="BJ501" s="6"/>
      <c r="BK501" s="7"/>
      <c r="BL501" s="48"/>
      <c r="BM501" s="48"/>
      <c r="BN501" s="48"/>
    </row>
    <row r="502" spans="4:66"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  <c r="AA502" s="6"/>
      <c r="AB502" s="6"/>
      <c r="AC502" s="6"/>
      <c r="AD502" s="7"/>
      <c r="AE502" s="48"/>
      <c r="AF502" s="48"/>
      <c r="AG502" s="48"/>
      <c r="AK502" s="6"/>
      <c r="AL502" s="6"/>
      <c r="AM502" s="6"/>
      <c r="AN502" s="6"/>
      <c r="AO502" s="6"/>
      <c r="AP502" s="6"/>
      <c r="AQ502" s="6"/>
      <c r="AR502" s="6"/>
      <c r="AS502" s="6"/>
      <c r="AT502" s="6"/>
      <c r="AU502" s="6"/>
      <c r="AV502" s="6"/>
      <c r="AW502" s="6"/>
      <c r="AX502" s="6"/>
      <c r="AY502" s="6"/>
      <c r="AZ502" s="6"/>
      <c r="BA502" s="6"/>
      <c r="BB502" s="6"/>
      <c r="BC502" s="6"/>
      <c r="BD502" s="6"/>
      <c r="BE502" s="6"/>
      <c r="BF502" s="6"/>
      <c r="BG502" s="6"/>
      <c r="BH502" s="6"/>
      <c r="BI502" s="6"/>
      <c r="BJ502" s="6"/>
      <c r="BK502" s="7"/>
      <c r="BL502" s="48"/>
      <c r="BM502" s="48"/>
      <c r="BN502" s="48"/>
    </row>
    <row r="503" spans="4:66"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  <c r="AA503" s="6"/>
      <c r="AB503" s="6"/>
      <c r="AC503" s="6"/>
      <c r="AD503" s="7"/>
      <c r="AE503" s="48"/>
      <c r="AF503" s="48"/>
      <c r="AG503" s="48"/>
      <c r="AK503" s="6"/>
      <c r="AL503" s="6"/>
      <c r="AM503" s="6"/>
      <c r="AN503" s="6"/>
      <c r="AO503" s="6"/>
      <c r="AP503" s="6"/>
      <c r="AQ503" s="6"/>
      <c r="AR503" s="6"/>
      <c r="AS503" s="6"/>
      <c r="AT503" s="6"/>
      <c r="AU503" s="6"/>
      <c r="AV503" s="6"/>
      <c r="AW503" s="6"/>
      <c r="AX503" s="6"/>
      <c r="AY503" s="6"/>
      <c r="AZ503" s="6"/>
      <c r="BA503" s="6"/>
      <c r="BB503" s="6"/>
      <c r="BC503" s="6"/>
      <c r="BD503" s="6"/>
      <c r="BE503" s="6"/>
      <c r="BF503" s="6"/>
      <c r="BG503" s="6"/>
      <c r="BH503" s="6"/>
      <c r="BI503" s="6"/>
      <c r="BJ503" s="6"/>
      <c r="BK503" s="7"/>
      <c r="BL503" s="48"/>
      <c r="BM503" s="48"/>
      <c r="BN503" s="48"/>
    </row>
    <row r="504" spans="4:66"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  <c r="AA504" s="6"/>
      <c r="AB504" s="6"/>
      <c r="AC504" s="6"/>
      <c r="AD504" s="7"/>
      <c r="AE504" s="48"/>
      <c r="AF504" s="48"/>
      <c r="AG504" s="48"/>
      <c r="AK504" s="6"/>
      <c r="AL504" s="6"/>
      <c r="AM504" s="6"/>
      <c r="AN504" s="6"/>
      <c r="AO504" s="6"/>
      <c r="AP504" s="6"/>
      <c r="AQ504" s="6"/>
      <c r="AR504" s="6"/>
      <c r="AS504" s="6"/>
      <c r="AT504" s="6"/>
      <c r="AU504" s="6"/>
      <c r="AV504" s="6"/>
      <c r="AW504" s="6"/>
      <c r="AX504" s="6"/>
      <c r="AY504" s="6"/>
      <c r="AZ504" s="6"/>
      <c r="BA504" s="6"/>
      <c r="BB504" s="6"/>
      <c r="BC504" s="6"/>
      <c r="BD504" s="6"/>
      <c r="BE504" s="6"/>
      <c r="BF504" s="6"/>
      <c r="BG504" s="6"/>
      <c r="BH504" s="6"/>
      <c r="BI504" s="6"/>
      <c r="BJ504" s="6"/>
      <c r="BK504" s="7"/>
      <c r="BL504" s="48"/>
      <c r="BM504" s="48"/>
      <c r="BN504" s="48"/>
    </row>
    <row r="505" spans="4:66"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  <c r="AA505" s="6"/>
      <c r="AB505" s="6"/>
      <c r="AC505" s="6"/>
      <c r="AD505" s="7"/>
      <c r="AE505" s="48"/>
      <c r="AF505" s="48"/>
      <c r="AG505" s="48"/>
      <c r="AK505" s="6"/>
      <c r="AL505" s="6"/>
      <c r="AM505" s="6"/>
      <c r="AN505" s="6"/>
      <c r="AO505" s="6"/>
      <c r="AP505" s="6"/>
      <c r="AQ505" s="6"/>
      <c r="AR505" s="6"/>
      <c r="AS505" s="6"/>
      <c r="AT505" s="6"/>
      <c r="AU505" s="6"/>
      <c r="AV505" s="6"/>
      <c r="AW505" s="6"/>
      <c r="AX505" s="6"/>
      <c r="AY505" s="6"/>
      <c r="AZ505" s="6"/>
      <c r="BA505" s="6"/>
      <c r="BB505" s="6"/>
      <c r="BC505" s="6"/>
      <c r="BD505" s="6"/>
      <c r="BE505" s="6"/>
      <c r="BF505" s="6"/>
      <c r="BG505" s="6"/>
      <c r="BH505" s="6"/>
      <c r="BI505" s="6"/>
      <c r="BJ505" s="6"/>
      <c r="BK505" s="7"/>
      <c r="BL505" s="48"/>
      <c r="BM505" s="48"/>
      <c r="BN505" s="48"/>
    </row>
    <row r="506" spans="4:66"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  <c r="AA506" s="6"/>
      <c r="AB506" s="6"/>
      <c r="AC506" s="6"/>
      <c r="AD506" s="7"/>
      <c r="AE506" s="48"/>
      <c r="AF506" s="48"/>
      <c r="AG506" s="48"/>
      <c r="AK506" s="6"/>
      <c r="AL506" s="6"/>
      <c r="AM506" s="6"/>
      <c r="AN506" s="6"/>
      <c r="AO506" s="6"/>
      <c r="AP506" s="6"/>
      <c r="AQ506" s="6"/>
      <c r="AR506" s="6"/>
      <c r="AS506" s="6"/>
      <c r="AT506" s="6"/>
      <c r="AU506" s="6"/>
      <c r="AV506" s="6"/>
      <c r="AW506" s="6"/>
      <c r="AX506" s="6"/>
      <c r="AY506" s="6"/>
      <c r="AZ506" s="6"/>
      <c r="BA506" s="6"/>
      <c r="BB506" s="6"/>
      <c r="BC506" s="6"/>
      <c r="BD506" s="6"/>
      <c r="BE506" s="6"/>
      <c r="BF506" s="6"/>
      <c r="BG506" s="6"/>
      <c r="BH506" s="6"/>
      <c r="BI506" s="6"/>
      <c r="BJ506" s="6"/>
      <c r="BK506" s="7"/>
      <c r="BL506" s="48"/>
      <c r="BM506" s="48"/>
      <c r="BN506" s="48"/>
    </row>
    <row r="507" spans="4:66"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  <c r="AA507" s="6"/>
      <c r="AB507" s="6"/>
      <c r="AC507" s="6"/>
      <c r="AD507" s="7"/>
      <c r="AE507" s="48"/>
      <c r="AF507" s="48"/>
      <c r="AG507" s="48"/>
      <c r="AK507" s="6"/>
      <c r="AL507" s="6"/>
      <c r="AM507" s="6"/>
      <c r="AN507" s="6"/>
      <c r="AO507" s="6"/>
      <c r="AP507" s="6"/>
      <c r="AQ507" s="6"/>
      <c r="AR507" s="6"/>
      <c r="AS507" s="6"/>
      <c r="AT507" s="6"/>
      <c r="AU507" s="6"/>
      <c r="AV507" s="6"/>
      <c r="AW507" s="6"/>
      <c r="AX507" s="6"/>
      <c r="AY507" s="6"/>
      <c r="AZ507" s="6"/>
      <c r="BA507" s="6"/>
      <c r="BB507" s="6"/>
      <c r="BC507" s="6"/>
      <c r="BD507" s="6"/>
      <c r="BE507" s="6"/>
      <c r="BF507" s="6"/>
      <c r="BG507" s="6"/>
      <c r="BH507" s="6"/>
      <c r="BI507" s="6"/>
      <c r="BJ507" s="6"/>
      <c r="BK507" s="7"/>
      <c r="BL507" s="48"/>
      <c r="BM507" s="48"/>
      <c r="BN507" s="48"/>
    </row>
    <row r="508" spans="4:66"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  <c r="AA508" s="6"/>
      <c r="AB508" s="6"/>
      <c r="AC508" s="6"/>
      <c r="AD508" s="7"/>
      <c r="AE508" s="48"/>
      <c r="AF508" s="48"/>
      <c r="AG508" s="48"/>
      <c r="AK508" s="6"/>
      <c r="AL508" s="6"/>
      <c r="AM508" s="6"/>
      <c r="AN508" s="6"/>
      <c r="AO508" s="6"/>
      <c r="AP508" s="6"/>
      <c r="AQ508" s="6"/>
      <c r="AR508" s="6"/>
      <c r="AS508" s="6"/>
      <c r="AT508" s="6"/>
      <c r="AU508" s="6"/>
      <c r="AV508" s="6"/>
      <c r="AW508" s="6"/>
      <c r="AX508" s="6"/>
      <c r="AY508" s="6"/>
      <c r="AZ508" s="6"/>
      <c r="BA508" s="6"/>
      <c r="BB508" s="6"/>
      <c r="BC508" s="6"/>
      <c r="BD508" s="6"/>
      <c r="BE508" s="6"/>
      <c r="BF508" s="6"/>
      <c r="BG508" s="6"/>
      <c r="BH508" s="6"/>
      <c r="BI508" s="6"/>
      <c r="BJ508" s="6"/>
      <c r="BK508" s="7"/>
      <c r="BL508" s="48"/>
      <c r="BM508" s="48"/>
      <c r="BN508" s="48"/>
    </row>
    <row r="509" spans="4:66"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  <c r="AA509" s="6"/>
      <c r="AB509" s="6"/>
      <c r="AC509" s="6"/>
      <c r="AD509" s="7"/>
      <c r="AE509" s="48"/>
      <c r="AF509" s="48"/>
      <c r="AG509" s="48"/>
      <c r="AK509" s="6"/>
      <c r="AL509" s="6"/>
      <c r="AM509" s="6"/>
      <c r="AN509" s="6"/>
      <c r="AO509" s="6"/>
      <c r="AP509" s="6"/>
      <c r="AQ509" s="6"/>
      <c r="AR509" s="6"/>
      <c r="AS509" s="6"/>
      <c r="AT509" s="6"/>
      <c r="AU509" s="6"/>
      <c r="AV509" s="6"/>
      <c r="AW509" s="6"/>
      <c r="AX509" s="6"/>
      <c r="AY509" s="6"/>
      <c r="AZ509" s="6"/>
      <c r="BA509" s="6"/>
      <c r="BB509" s="6"/>
      <c r="BC509" s="6"/>
      <c r="BD509" s="6"/>
      <c r="BE509" s="6"/>
      <c r="BF509" s="6"/>
      <c r="BG509" s="6"/>
      <c r="BH509" s="6"/>
      <c r="BI509" s="6"/>
      <c r="BJ509" s="6"/>
      <c r="BK509" s="7"/>
      <c r="BL509" s="48"/>
      <c r="BM509" s="48"/>
      <c r="BN509" s="48"/>
    </row>
    <row r="510" spans="4:66"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  <c r="AA510" s="6"/>
      <c r="AB510" s="6"/>
      <c r="AC510" s="6"/>
      <c r="AD510" s="7"/>
      <c r="AE510" s="48"/>
      <c r="AF510" s="48"/>
      <c r="AG510" s="48"/>
      <c r="AK510" s="6"/>
      <c r="AL510" s="6"/>
      <c r="AM510" s="6"/>
      <c r="AN510" s="6"/>
      <c r="AO510" s="6"/>
      <c r="AP510" s="6"/>
      <c r="AQ510" s="6"/>
      <c r="AR510" s="6"/>
      <c r="AS510" s="6"/>
      <c r="AT510" s="6"/>
      <c r="AU510" s="6"/>
      <c r="AV510" s="6"/>
      <c r="AW510" s="6"/>
      <c r="AX510" s="6"/>
      <c r="AY510" s="6"/>
      <c r="AZ510" s="6"/>
      <c r="BA510" s="6"/>
      <c r="BB510" s="6"/>
      <c r="BC510" s="6"/>
      <c r="BD510" s="6"/>
      <c r="BE510" s="6"/>
      <c r="BF510" s="6"/>
      <c r="BG510" s="6"/>
      <c r="BH510" s="6"/>
      <c r="BI510" s="6"/>
      <c r="BJ510" s="6"/>
      <c r="BK510" s="7"/>
      <c r="BL510" s="48"/>
      <c r="BM510" s="48"/>
      <c r="BN510" s="48"/>
    </row>
    <row r="511" spans="4:66"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  <c r="AA511" s="6"/>
      <c r="AB511" s="6"/>
      <c r="AC511" s="6"/>
      <c r="AD511" s="7"/>
      <c r="AE511" s="48"/>
      <c r="AF511" s="48"/>
      <c r="AG511" s="48"/>
      <c r="AK511" s="6"/>
      <c r="AL511" s="6"/>
      <c r="AM511" s="6"/>
      <c r="AN511" s="6"/>
      <c r="AO511" s="6"/>
      <c r="AP511" s="6"/>
      <c r="AQ511" s="6"/>
      <c r="AR511" s="6"/>
      <c r="AS511" s="6"/>
      <c r="AT511" s="6"/>
      <c r="AU511" s="6"/>
      <c r="AV511" s="6"/>
      <c r="AW511" s="6"/>
      <c r="AX511" s="6"/>
      <c r="AY511" s="6"/>
      <c r="AZ511" s="6"/>
      <c r="BA511" s="6"/>
      <c r="BB511" s="6"/>
      <c r="BC511" s="6"/>
      <c r="BD511" s="6"/>
      <c r="BE511" s="6"/>
      <c r="BF511" s="6"/>
      <c r="BG511" s="6"/>
      <c r="BH511" s="6"/>
      <c r="BI511" s="6"/>
      <c r="BJ511" s="6"/>
      <c r="BK511" s="7"/>
      <c r="BL511" s="48"/>
      <c r="BM511" s="48"/>
      <c r="BN511" s="48"/>
    </row>
    <row r="512" spans="4:66"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  <c r="AA512" s="6"/>
      <c r="AB512" s="6"/>
      <c r="AC512" s="6"/>
      <c r="AD512" s="7"/>
      <c r="AE512" s="48"/>
      <c r="AF512" s="48"/>
      <c r="AG512" s="48"/>
      <c r="AK512" s="6"/>
      <c r="AL512" s="6"/>
      <c r="AM512" s="6"/>
      <c r="AN512" s="6"/>
      <c r="AO512" s="6"/>
      <c r="AP512" s="6"/>
      <c r="AQ512" s="6"/>
      <c r="AR512" s="6"/>
      <c r="AS512" s="6"/>
      <c r="AT512" s="6"/>
      <c r="AU512" s="6"/>
      <c r="AV512" s="6"/>
      <c r="AW512" s="6"/>
      <c r="AX512" s="6"/>
      <c r="AY512" s="6"/>
      <c r="AZ512" s="6"/>
      <c r="BA512" s="6"/>
      <c r="BB512" s="6"/>
      <c r="BC512" s="6"/>
      <c r="BD512" s="6"/>
      <c r="BE512" s="6"/>
      <c r="BF512" s="6"/>
      <c r="BG512" s="6"/>
      <c r="BH512" s="6"/>
      <c r="BI512" s="6"/>
      <c r="BJ512" s="6"/>
      <c r="BK512" s="7"/>
      <c r="BL512" s="48"/>
      <c r="BM512" s="48"/>
      <c r="BN512" s="48"/>
    </row>
    <row r="513" spans="4:66"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  <c r="AA513" s="6"/>
      <c r="AB513" s="6"/>
      <c r="AC513" s="6"/>
      <c r="AD513" s="7"/>
      <c r="AE513" s="48"/>
      <c r="AF513" s="48"/>
      <c r="AG513" s="48"/>
      <c r="AK513" s="6"/>
      <c r="AL513" s="6"/>
      <c r="AM513" s="6"/>
      <c r="AN513" s="6"/>
      <c r="AO513" s="6"/>
      <c r="AP513" s="6"/>
      <c r="AQ513" s="6"/>
      <c r="AR513" s="6"/>
      <c r="AS513" s="6"/>
      <c r="AT513" s="6"/>
      <c r="AU513" s="6"/>
      <c r="AV513" s="6"/>
      <c r="AW513" s="6"/>
      <c r="AX513" s="6"/>
      <c r="AY513" s="6"/>
      <c r="AZ513" s="6"/>
      <c r="BA513" s="6"/>
      <c r="BB513" s="6"/>
      <c r="BC513" s="6"/>
      <c r="BD513" s="6"/>
      <c r="BE513" s="6"/>
      <c r="BF513" s="6"/>
      <c r="BG513" s="6"/>
      <c r="BH513" s="6"/>
      <c r="BI513" s="6"/>
      <c r="BJ513" s="6"/>
      <c r="BK513" s="7"/>
      <c r="BL513" s="48"/>
      <c r="BM513" s="48"/>
      <c r="BN513" s="48"/>
    </row>
    <row r="514" spans="4:66"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  <c r="AA514" s="6"/>
      <c r="AB514" s="6"/>
      <c r="AC514" s="6"/>
      <c r="AD514" s="7"/>
      <c r="AE514" s="48"/>
      <c r="AF514" s="48"/>
      <c r="AG514" s="48"/>
      <c r="AK514" s="6"/>
      <c r="AL514" s="6"/>
      <c r="AM514" s="6"/>
      <c r="AN514" s="6"/>
      <c r="AO514" s="6"/>
      <c r="AP514" s="6"/>
      <c r="AQ514" s="6"/>
      <c r="AR514" s="6"/>
      <c r="AS514" s="6"/>
      <c r="AT514" s="6"/>
      <c r="AU514" s="6"/>
      <c r="AV514" s="6"/>
      <c r="AW514" s="6"/>
      <c r="AX514" s="6"/>
      <c r="AY514" s="6"/>
      <c r="AZ514" s="6"/>
      <c r="BA514" s="6"/>
      <c r="BB514" s="6"/>
      <c r="BC514" s="6"/>
      <c r="BD514" s="6"/>
      <c r="BE514" s="6"/>
      <c r="BF514" s="6"/>
      <c r="BG514" s="6"/>
      <c r="BH514" s="6"/>
      <c r="BI514" s="6"/>
      <c r="BJ514" s="6"/>
      <c r="BK514" s="7"/>
      <c r="BL514" s="48"/>
      <c r="BM514" s="48"/>
      <c r="BN514" s="48"/>
    </row>
    <row r="515" spans="4:66"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  <c r="AA515" s="6"/>
      <c r="AB515" s="6"/>
      <c r="AC515" s="6"/>
      <c r="AD515" s="7"/>
      <c r="AE515" s="48"/>
      <c r="AF515" s="48"/>
      <c r="AG515" s="48"/>
      <c r="AK515" s="6"/>
      <c r="AL515" s="6"/>
      <c r="AM515" s="6"/>
      <c r="AN515" s="6"/>
      <c r="AO515" s="6"/>
      <c r="AP515" s="6"/>
      <c r="AQ515" s="6"/>
      <c r="AR515" s="6"/>
      <c r="AS515" s="6"/>
      <c r="AT515" s="6"/>
      <c r="AU515" s="6"/>
      <c r="AV515" s="6"/>
      <c r="AW515" s="6"/>
      <c r="AX515" s="6"/>
      <c r="AY515" s="6"/>
      <c r="AZ515" s="6"/>
      <c r="BA515" s="6"/>
      <c r="BB515" s="6"/>
      <c r="BC515" s="6"/>
      <c r="BD515" s="6"/>
      <c r="BE515" s="6"/>
      <c r="BF515" s="6"/>
      <c r="BG515" s="6"/>
      <c r="BH515" s="6"/>
      <c r="BI515" s="6"/>
      <c r="BJ515" s="6"/>
      <c r="BK515" s="7"/>
      <c r="BL515" s="48"/>
      <c r="BM515" s="48"/>
      <c r="BN515" s="48"/>
    </row>
    <row r="516" spans="4:66"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  <c r="AA516" s="6"/>
      <c r="AB516" s="6"/>
      <c r="AC516" s="6"/>
      <c r="AD516" s="7"/>
      <c r="AE516" s="48"/>
      <c r="AF516" s="48"/>
      <c r="AG516" s="48"/>
      <c r="AK516" s="6"/>
      <c r="AL516" s="6"/>
      <c r="AM516" s="6"/>
      <c r="AN516" s="6"/>
      <c r="AO516" s="6"/>
      <c r="AP516" s="6"/>
      <c r="AQ516" s="6"/>
      <c r="AR516" s="6"/>
      <c r="AS516" s="6"/>
      <c r="AT516" s="6"/>
      <c r="AU516" s="6"/>
      <c r="AV516" s="6"/>
      <c r="AW516" s="6"/>
      <c r="AX516" s="6"/>
      <c r="AY516" s="6"/>
      <c r="AZ516" s="6"/>
      <c r="BA516" s="6"/>
      <c r="BB516" s="6"/>
      <c r="BC516" s="6"/>
      <c r="BD516" s="6"/>
      <c r="BE516" s="6"/>
      <c r="BF516" s="6"/>
      <c r="BG516" s="6"/>
      <c r="BH516" s="6"/>
      <c r="BI516" s="6"/>
      <c r="BJ516" s="6"/>
      <c r="BK516" s="7"/>
      <c r="BL516" s="48"/>
      <c r="BM516" s="48"/>
      <c r="BN516" s="48"/>
    </row>
    <row r="517" spans="4:66"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  <c r="AA517" s="6"/>
      <c r="AB517" s="6"/>
      <c r="AC517" s="6"/>
      <c r="AD517" s="7"/>
      <c r="AE517" s="48"/>
      <c r="AF517" s="48"/>
      <c r="AG517" s="48"/>
      <c r="AK517" s="6"/>
      <c r="AL517" s="6"/>
      <c r="AM517" s="6"/>
      <c r="AN517" s="6"/>
      <c r="AO517" s="6"/>
      <c r="AP517" s="6"/>
      <c r="AQ517" s="6"/>
      <c r="AR517" s="6"/>
      <c r="AS517" s="6"/>
      <c r="AT517" s="6"/>
      <c r="AU517" s="6"/>
      <c r="AV517" s="6"/>
      <c r="AW517" s="6"/>
      <c r="AX517" s="6"/>
      <c r="AY517" s="6"/>
      <c r="AZ517" s="6"/>
      <c r="BA517" s="6"/>
      <c r="BB517" s="6"/>
      <c r="BC517" s="6"/>
      <c r="BD517" s="6"/>
      <c r="BE517" s="6"/>
      <c r="BF517" s="6"/>
      <c r="BG517" s="6"/>
      <c r="BH517" s="6"/>
      <c r="BI517" s="6"/>
      <c r="BJ517" s="6"/>
      <c r="BK517" s="7"/>
      <c r="BL517" s="48"/>
      <c r="BM517" s="48"/>
      <c r="BN517" s="48"/>
    </row>
    <row r="518" spans="4:66"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  <c r="AA518" s="6"/>
      <c r="AB518" s="6"/>
      <c r="AC518" s="6"/>
      <c r="AD518" s="7"/>
      <c r="AE518" s="48"/>
      <c r="AF518" s="48"/>
      <c r="AG518" s="48"/>
      <c r="AK518" s="6"/>
      <c r="AL518" s="6"/>
      <c r="AM518" s="6"/>
      <c r="AN518" s="6"/>
      <c r="AO518" s="6"/>
      <c r="AP518" s="6"/>
      <c r="AQ518" s="6"/>
      <c r="AR518" s="6"/>
      <c r="AS518" s="6"/>
      <c r="AT518" s="6"/>
      <c r="AU518" s="6"/>
      <c r="AV518" s="6"/>
      <c r="AW518" s="6"/>
      <c r="AX518" s="6"/>
      <c r="AY518" s="6"/>
      <c r="AZ518" s="6"/>
      <c r="BA518" s="6"/>
      <c r="BB518" s="6"/>
      <c r="BC518" s="6"/>
      <c r="BD518" s="6"/>
      <c r="BE518" s="6"/>
      <c r="BF518" s="6"/>
      <c r="BG518" s="6"/>
      <c r="BH518" s="6"/>
      <c r="BI518" s="6"/>
      <c r="BJ518" s="6"/>
      <c r="BK518" s="7"/>
      <c r="BL518" s="48"/>
      <c r="BM518" s="48"/>
      <c r="BN518" s="48"/>
    </row>
    <row r="519" spans="4:66"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  <c r="AA519" s="6"/>
      <c r="AB519" s="6"/>
      <c r="AC519" s="6"/>
      <c r="AD519" s="7"/>
      <c r="AE519" s="48"/>
      <c r="AF519" s="48"/>
      <c r="AG519" s="48"/>
      <c r="AK519" s="6"/>
      <c r="AL519" s="6"/>
      <c r="AM519" s="6"/>
      <c r="AN519" s="6"/>
      <c r="AO519" s="6"/>
      <c r="AP519" s="6"/>
      <c r="AQ519" s="6"/>
      <c r="AR519" s="6"/>
      <c r="AS519" s="6"/>
      <c r="AT519" s="6"/>
      <c r="AU519" s="6"/>
      <c r="AV519" s="6"/>
      <c r="AW519" s="6"/>
      <c r="AX519" s="6"/>
      <c r="AY519" s="6"/>
      <c r="AZ519" s="6"/>
      <c r="BA519" s="6"/>
      <c r="BB519" s="6"/>
      <c r="BC519" s="6"/>
      <c r="BD519" s="6"/>
      <c r="BE519" s="6"/>
      <c r="BF519" s="6"/>
      <c r="BG519" s="6"/>
      <c r="BH519" s="6"/>
      <c r="BI519" s="6"/>
      <c r="BJ519" s="6"/>
      <c r="BK519" s="7"/>
      <c r="BL519" s="48"/>
      <c r="BM519" s="48"/>
      <c r="BN519" s="48"/>
    </row>
    <row r="520" spans="4:66"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  <c r="AA520" s="6"/>
      <c r="AB520" s="6"/>
      <c r="AC520" s="6"/>
      <c r="AD520" s="7"/>
      <c r="AE520" s="48"/>
      <c r="AF520" s="48"/>
      <c r="AG520" s="48"/>
      <c r="AK520" s="6"/>
      <c r="AL520" s="6"/>
      <c r="AM520" s="6"/>
      <c r="AN520" s="6"/>
      <c r="AO520" s="6"/>
      <c r="AP520" s="6"/>
      <c r="AQ520" s="6"/>
      <c r="AR520" s="6"/>
      <c r="AS520" s="6"/>
      <c r="AT520" s="6"/>
      <c r="AU520" s="6"/>
      <c r="AV520" s="6"/>
      <c r="AW520" s="6"/>
      <c r="AX520" s="6"/>
      <c r="AY520" s="6"/>
      <c r="AZ520" s="6"/>
      <c r="BA520" s="6"/>
      <c r="BB520" s="6"/>
      <c r="BC520" s="6"/>
      <c r="BD520" s="6"/>
      <c r="BE520" s="6"/>
      <c r="BF520" s="6"/>
      <c r="BG520" s="6"/>
      <c r="BH520" s="6"/>
      <c r="BI520" s="6"/>
      <c r="BJ520" s="6"/>
      <c r="BK520" s="7"/>
      <c r="BL520" s="48"/>
      <c r="BM520" s="48"/>
      <c r="BN520" s="48"/>
    </row>
    <row r="521" spans="4:66"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  <c r="AA521" s="6"/>
      <c r="AB521" s="6"/>
      <c r="AC521" s="6"/>
      <c r="AD521" s="7"/>
      <c r="AE521" s="48"/>
      <c r="AF521" s="48"/>
      <c r="AG521" s="48"/>
      <c r="AK521" s="6"/>
      <c r="AL521" s="6"/>
      <c r="AM521" s="6"/>
      <c r="AN521" s="6"/>
      <c r="AO521" s="6"/>
      <c r="AP521" s="6"/>
      <c r="AQ521" s="6"/>
      <c r="AR521" s="6"/>
      <c r="AS521" s="6"/>
      <c r="AT521" s="6"/>
      <c r="AU521" s="6"/>
      <c r="AV521" s="6"/>
      <c r="AW521" s="6"/>
      <c r="AX521" s="6"/>
      <c r="AY521" s="6"/>
      <c r="AZ521" s="6"/>
      <c r="BA521" s="6"/>
      <c r="BB521" s="6"/>
      <c r="BC521" s="6"/>
      <c r="BD521" s="6"/>
      <c r="BE521" s="6"/>
      <c r="BF521" s="6"/>
      <c r="BG521" s="6"/>
      <c r="BH521" s="6"/>
      <c r="BI521" s="6"/>
      <c r="BJ521" s="6"/>
      <c r="BK521" s="7"/>
      <c r="BL521" s="48"/>
      <c r="BM521" s="48"/>
      <c r="BN521" s="48"/>
    </row>
    <row r="522" spans="4:66"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  <c r="AA522" s="6"/>
      <c r="AB522" s="6"/>
      <c r="AC522" s="6"/>
      <c r="AD522" s="7"/>
      <c r="AE522" s="48"/>
      <c r="AF522" s="48"/>
      <c r="AG522" s="48"/>
      <c r="AK522" s="6"/>
      <c r="AL522" s="6"/>
      <c r="AM522" s="6"/>
      <c r="AN522" s="6"/>
      <c r="AO522" s="6"/>
      <c r="AP522" s="6"/>
      <c r="AQ522" s="6"/>
      <c r="AR522" s="6"/>
      <c r="AS522" s="6"/>
      <c r="AT522" s="6"/>
      <c r="AU522" s="6"/>
      <c r="AV522" s="6"/>
      <c r="AW522" s="6"/>
      <c r="AX522" s="6"/>
      <c r="AY522" s="6"/>
      <c r="AZ522" s="6"/>
      <c r="BA522" s="6"/>
      <c r="BB522" s="6"/>
      <c r="BC522" s="6"/>
      <c r="BD522" s="6"/>
      <c r="BE522" s="6"/>
      <c r="BF522" s="6"/>
      <c r="BG522" s="6"/>
      <c r="BH522" s="6"/>
      <c r="BI522" s="6"/>
      <c r="BJ522" s="6"/>
      <c r="BK522" s="7"/>
      <c r="BL522" s="48"/>
      <c r="BM522" s="48"/>
      <c r="BN522" s="48"/>
    </row>
    <row r="523" spans="4:66"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  <c r="AA523" s="6"/>
      <c r="AB523" s="6"/>
      <c r="AC523" s="6"/>
      <c r="AD523" s="7"/>
      <c r="AE523" s="48"/>
      <c r="AF523" s="48"/>
      <c r="AG523" s="48"/>
      <c r="AK523" s="6"/>
      <c r="AL523" s="6"/>
      <c r="AM523" s="6"/>
      <c r="AN523" s="6"/>
      <c r="AO523" s="6"/>
      <c r="AP523" s="6"/>
      <c r="AQ523" s="6"/>
      <c r="AR523" s="6"/>
      <c r="AS523" s="6"/>
      <c r="AT523" s="6"/>
      <c r="AU523" s="6"/>
      <c r="AV523" s="6"/>
      <c r="AW523" s="6"/>
      <c r="AX523" s="6"/>
      <c r="AY523" s="6"/>
      <c r="AZ523" s="6"/>
      <c r="BA523" s="6"/>
      <c r="BB523" s="6"/>
      <c r="BC523" s="6"/>
      <c r="BD523" s="6"/>
      <c r="BE523" s="6"/>
      <c r="BF523" s="6"/>
      <c r="BG523" s="6"/>
      <c r="BH523" s="6"/>
      <c r="BI523" s="6"/>
      <c r="BJ523" s="6"/>
      <c r="BK523" s="7"/>
      <c r="BL523" s="48"/>
      <c r="BM523" s="48"/>
      <c r="BN523" s="48"/>
    </row>
    <row r="524" spans="4:66"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  <c r="AA524" s="6"/>
      <c r="AB524" s="6"/>
      <c r="AC524" s="6"/>
      <c r="AD524" s="7"/>
      <c r="AE524" s="48"/>
      <c r="AF524" s="48"/>
      <c r="AG524" s="48"/>
      <c r="AK524" s="6"/>
      <c r="AL524" s="6"/>
      <c r="AM524" s="6"/>
      <c r="AN524" s="6"/>
      <c r="AO524" s="6"/>
      <c r="AP524" s="6"/>
      <c r="AQ524" s="6"/>
      <c r="AR524" s="6"/>
      <c r="AS524" s="6"/>
      <c r="AT524" s="6"/>
      <c r="AU524" s="6"/>
      <c r="AV524" s="6"/>
      <c r="AW524" s="6"/>
      <c r="AX524" s="6"/>
      <c r="AY524" s="6"/>
      <c r="AZ524" s="6"/>
      <c r="BA524" s="6"/>
      <c r="BB524" s="6"/>
      <c r="BC524" s="6"/>
      <c r="BD524" s="6"/>
      <c r="BE524" s="6"/>
      <c r="BF524" s="6"/>
      <c r="BG524" s="6"/>
      <c r="BH524" s="6"/>
      <c r="BI524" s="6"/>
      <c r="BJ524" s="6"/>
      <c r="BK524" s="7"/>
      <c r="BL524" s="48"/>
      <c r="BM524" s="48"/>
      <c r="BN524" s="48"/>
    </row>
    <row r="525" spans="4:66"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  <c r="AA525" s="6"/>
      <c r="AB525" s="6"/>
      <c r="AC525" s="6"/>
      <c r="AD525" s="7"/>
      <c r="AE525" s="48"/>
      <c r="AF525" s="48"/>
      <c r="AG525" s="48"/>
      <c r="AK525" s="6"/>
      <c r="AL525" s="6"/>
      <c r="AM525" s="6"/>
      <c r="AN525" s="6"/>
      <c r="AO525" s="6"/>
      <c r="AP525" s="6"/>
      <c r="AQ525" s="6"/>
      <c r="AR525" s="6"/>
      <c r="AS525" s="6"/>
      <c r="AT525" s="6"/>
      <c r="AU525" s="6"/>
      <c r="AV525" s="6"/>
      <c r="AW525" s="6"/>
      <c r="AX525" s="6"/>
      <c r="AY525" s="6"/>
      <c r="AZ525" s="6"/>
      <c r="BA525" s="6"/>
      <c r="BB525" s="6"/>
      <c r="BC525" s="6"/>
      <c r="BD525" s="6"/>
      <c r="BE525" s="6"/>
      <c r="BF525" s="6"/>
      <c r="BG525" s="6"/>
      <c r="BH525" s="6"/>
      <c r="BI525" s="6"/>
      <c r="BJ525" s="6"/>
      <c r="BK525" s="7"/>
      <c r="BL525" s="48"/>
      <c r="BM525" s="48"/>
      <c r="BN525" s="48"/>
    </row>
    <row r="526" spans="4:66"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  <c r="AA526" s="6"/>
      <c r="AB526" s="6"/>
      <c r="AC526" s="6"/>
      <c r="AD526" s="7"/>
      <c r="AE526" s="48"/>
      <c r="AF526" s="48"/>
      <c r="AG526" s="48"/>
      <c r="AK526" s="6"/>
      <c r="AL526" s="6"/>
      <c r="AM526" s="6"/>
      <c r="AN526" s="6"/>
      <c r="AO526" s="6"/>
      <c r="AP526" s="6"/>
      <c r="AQ526" s="6"/>
      <c r="AR526" s="6"/>
      <c r="AS526" s="6"/>
      <c r="AT526" s="6"/>
      <c r="AU526" s="6"/>
      <c r="AV526" s="6"/>
      <c r="AW526" s="6"/>
      <c r="AX526" s="6"/>
      <c r="AY526" s="6"/>
      <c r="AZ526" s="6"/>
      <c r="BA526" s="6"/>
      <c r="BB526" s="6"/>
      <c r="BC526" s="6"/>
      <c r="BD526" s="6"/>
      <c r="BE526" s="6"/>
      <c r="BF526" s="6"/>
      <c r="BG526" s="6"/>
      <c r="BH526" s="6"/>
      <c r="BI526" s="6"/>
      <c r="BJ526" s="6"/>
      <c r="BK526" s="7"/>
      <c r="BL526" s="48"/>
      <c r="BM526" s="48"/>
      <c r="BN526" s="48"/>
    </row>
    <row r="527" spans="4:66"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  <c r="AA527" s="6"/>
      <c r="AB527" s="6"/>
      <c r="AC527" s="6"/>
      <c r="AD527" s="7"/>
      <c r="AE527" s="48"/>
      <c r="AF527" s="48"/>
      <c r="AG527" s="48"/>
      <c r="AK527" s="6"/>
      <c r="AL527" s="6"/>
      <c r="AM527" s="6"/>
      <c r="AN527" s="6"/>
      <c r="AO527" s="6"/>
      <c r="AP527" s="6"/>
      <c r="AQ527" s="6"/>
      <c r="AR527" s="6"/>
      <c r="AS527" s="6"/>
      <c r="AT527" s="6"/>
      <c r="AU527" s="6"/>
      <c r="AV527" s="6"/>
      <c r="AW527" s="6"/>
      <c r="AX527" s="6"/>
      <c r="AY527" s="6"/>
      <c r="AZ527" s="6"/>
      <c r="BA527" s="6"/>
      <c r="BB527" s="6"/>
      <c r="BC527" s="6"/>
      <c r="BD527" s="6"/>
      <c r="BE527" s="6"/>
      <c r="BF527" s="6"/>
      <c r="BG527" s="6"/>
      <c r="BH527" s="6"/>
      <c r="BI527" s="6"/>
      <c r="BJ527" s="6"/>
      <c r="BK527" s="7"/>
      <c r="BL527" s="48"/>
      <c r="BM527" s="48"/>
      <c r="BN527" s="48"/>
    </row>
    <row r="528" spans="4:66"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  <c r="AA528" s="6"/>
      <c r="AB528" s="6"/>
      <c r="AC528" s="6"/>
      <c r="AD528" s="7"/>
      <c r="AE528" s="48"/>
      <c r="AF528" s="48"/>
      <c r="AG528" s="48"/>
      <c r="AK528" s="6"/>
      <c r="AL528" s="6"/>
      <c r="AM528" s="6"/>
      <c r="AN528" s="6"/>
      <c r="AO528" s="6"/>
      <c r="AP528" s="6"/>
      <c r="AQ528" s="6"/>
      <c r="AR528" s="6"/>
      <c r="AS528" s="6"/>
      <c r="AT528" s="6"/>
      <c r="AU528" s="6"/>
      <c r="AV528" s="6"/>
      <c r="AW528" s="6"/>
      <c r="AX528" s="6"/>
      <c r="AY528" s="6"/>
      <c r="AZ528" s="6"/>
      <c r="BA528" s="6"/>
      <c r="BB528" s="6"/>
      <c r="BC528" s="6"/>
      <c r="BD528" s="6"/>
      <c r="BE528" s="6"/>
      <c r="BF528" s="6"/>
      <c r="BG528" s="6"/>
      <c r="BH528" s="6"/>
      <c r="BI528" s="6"/>
      <c r="BJ528" s="6"/>
      <c r="BK528" s="7"/>
      <c r="BL528" s="48"/>
      <c r="BM528" s="48"/>
      <c r="BN528" s="48"/>
    </row>
    <row r="529" spans="4:66"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  <c r="AA529" s="6"/>
      <c r="AB529" s="6"/>
      <c r="AC529" s="6"/>
      <c r="AD529" s="7"/>
      <c r="AE529" s="48"/>
      <c r="AF529" s="48"/>
      <c r="AG529" s="48"/>
      <c r="AK529" s="6"/>
      <c r="AL529" s="6"/>
      <c r="AM529" s="6"/>
      <c r="AN529" s="6"/>
      <c r="AO529" s="6"/>
      <c r="AP529" s="6"/>
      <c r="AQ529" s="6"/>
      <c r="AR529" s="6"/>
      <c r="AS529" s="6"/>
      <c r="AT529" s="6"/>
      <c r="AU529" s="6"/>
      <c r="AV529" s="6"/>
      <c r="AW529" s="6"/>
      <c r="AX529" s="6"/>
      <c r="AY529" s="6"/>
      <c r="AZ529" s="6"/>
      <c r="BA529" s="6"/>
      <c r="BB529" s="6"/>
      <c r="BC529" s="6"/>
      <c r="BD529" s="6"/>
      <c r="BE529" s="6"/>
      <c r="BF529" s="6"/>
      <c r="BG529" s="6"/>
      <c r="BH529" s="6"/>
      <c r="BI529" s="6"/>
      <c r="BJ529" s="6"/>
      <c r="BK529" s="7"/>
      <c r="BL529" s="48"/>
      <c r="BM529" s="48"/>
      <c r="BN529" s="48"/>
    </row>
    <row r="530" spans="4:66"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  <c r="AA530" s="6"/>
      <c r="AB530" s="6"/>
      <c r="AC530" s="6"/>
      <c r="AD530" s="7"/>
      <c r="AE530" s="48"/>
      <c r="AF530" s="48"/>
      <c r="AG530" s="48"/>
      <c r="AK530" s="6"/>
      <c r="AL530" s="6"/>
      <c r="AM530" s="6"/>
      <c r="AN530" s="6"/>
      <c r="AO530" s="6"/>
      <c r="AP530" s="6"/>
      <c r="AQ530" s="6"/>
      <c r="AR530" s="6"/>
      <c r="AS530" s="6"/>
      <c r="AT530" s="6"/>
      <c r="AU530" s="6"/>
      <c r="AV530" s="6"/>
      <c r="AW530" s="6"/>
      <c r="AX530" s="6"/>
      <c r="AY530" s="6"/>
      <c r="AZ530" s="6"/>
      <c r="BA530" s="6"/>
      <c r="BB530" s="6"/>
      <c r="BC530" s="6"/>
      <c r="BD530" s="6"/>
      <c r="BE530" s="6"/>
      <c r="BF530" s="6"/>
      <c r="BG530" s="6"/>
      <c r="BH530" s="6"/>
      <c r="BI530" s="6"/>
      <c r="BJ530" s="6"/>
      <c r="BK530" s="7"/>
      <c r="BL530" s="48"/>
      <c r="BM530" s="48"/>
      <c r="BN530" s="48"/>
    </row>
    <row r="531" spans="4:66"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  <c r="AA531" s="6"/>
      <c r="AB531" s="6"/>
      <c r="AC531" s="6"/>
      <c r="AD531" s="7"/>
      <c r="AE531" s="48"/>
      <c r="AF531" s="48"/>
      <c r="AG531" s="48"/>
      <c r="AK531" s="6"/>
      <c r="AL531" s="6"/>
      <c r="AM531" s="6"/>
      <c r="AN531" s="6"/>
      <c r="AO531" s="6"/>
      <c r="AP531" s="6"/>
      <c r="AQ531" s="6"/>
      <c r="AR531" s="6"/>
      <c r="AS531" s="6"/>
      <c r="AT531" s="6"/>
      <c r="AU531" s="6"/>
      <c r="AV531" s="6"/>
      <c r="AW531" s="6"/>
      <c r="AX531" s="6"/>
      <c r="AY531" s="6"/>
      <c r="AZ531" s="6"/>
      <c r="BA531" s="6"/>
      <c r="BB531" s="6"/>
      <c r="BC531" s="6"/>
      <c r="BD531" s="6"/>
      <c r="BE531" s="6"/>
      <c r="BF531" s="6"/>
      <c r="BG531" s="6"/>
      <c r="BH531" s="6"/>
      <c r="BI531" s="6"/>
      <c r="BJ531" s="6"/>
      <c r="BK531" s="7"/>
      <c r="BL531" s="48"/>
      <c r="BM531" s="48"/>
      <c r="BN531" s="48"/>
    </row>
    <row r="532" spans="4:66"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  <c r="AA532" s="6"/>
      <c r="AB532" s="6"/>
      <c r="AC532" s="6"/>
      <c r="AD532" s="7"/>
      <c r="AE532" s="48"/>
      <c r="AF532" s="48"/>
      <c r="AG532" s="48"/>
      <c r="AK532" s="6"/>
      <c r="AL532" s="6"/>
      <c r="AM532" s="6"/>
      <c r="AN532" s="6"/>
      <c r="AO532" s="6"/>
      <c r="AP532" s="6"/>
      <c r="AQ532" s="6"/>
      <c r="AR532" s="6"/>
      <c r="AS532" s="6"/>
      <c r="AT532" s="6"/>
      <c r="AU532" s="6"/>
      <c r="AV532" s="6"/>
      <c r="AW532" s="6"/>
      <c r="AX532" s="6"/>
      <c r="AY532" s="6"/>
      <c r="AZ532" s="6"/>
      <c r="BA532" s="6"/>
      <c r="BB532" s="6"/>
      <c r="BC532" s="6"/>
      <c r="BD532" s="6"/>
      <c r="BE532" s="6"/>
      <c r="BF532" s="6"/>
      <c r="BG532" s="6"/>
      <c r="BH532" s="6"/>
      <c r="BI532" s="6"/>
      <c r="BJ532" s="6"/>
      <c r="BK532" s="7"/>
      <c r="BL532" s="48"/>
      <c r="BM532" s="48"/>
      <c r="BN532" s="48"/>
    </row>
    <row r="533" spans="4:66"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  <c r="AA533" s="6"/>
      <c r="AB533" s="6"/>
      <c r="AC533" s="6"/>
      <c r="AD533" s="7"/>
      <c r="AE533" s="48"/>
      <c r="AF533" s="48"/>
      <c r="AG533" s="48"/>
      <c r="AK533" s="6"/>
      <c r="AL533" s="6"/>
      <c r="AM533" s="6"/>
      <c r="AN533" s="6"/>
      <c r="AO533" s="6"/>
      <c r="AP533" s="6"/>
      <c r="AQ533" s="6"/>
      <c r="AR533" s="6"/>
      <c r="AS533" s="6"/>
      <c r="AT533" s="6"/>
      <c r="AU533" s="6"/>
      <c r="AV533" s="6"/>
      <c r="AW533" s="6"/>
      <c r="AX533" s="6"/>
      <c r="AY533" s="6"/>
      <c r="AZ533" s="6"/>
      <c r="BA533" s="6"/>
      <c r="BB533" s="6"/>
      <c r="BC533" s="6"/>
      <c r="BD533" s="6"/>
      <c r="BE533" s="6"/>
      <c r="BF533" s="6"/>
      <c r="BG533" s="6"/>
      <c r="BH533" s="6"/>
      <c r="BI533" s="6"/>
      <c r="BJ533" s="6"/>
      <c r="BK533" s="7"/>
      <c r="BL533" s="48"/>
      <c r="BM533" s="48"/>
      <c r="BN533" s="48"/>
    </row>
    <row r="534" spans="4:66"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  <c r="AA534" s="6"/>
      <c r="AB534" s="6"/>
      <c r="AC534" s="6"/>
      <c r="AD534" s="7"/>
      <c r="AE534" s="48"/>
      <c r="AF534" s="48"/>
      <c r="AG534" s="48"/>
      <c r="AK534" s="6"/>
      <c r="AL534" s="6"/>
      <c r="AM534" s="6"/>
      <c r="AN534" s="6"/>
      <c r="AO534" s="6"/>
      <c r="AP534" s="6"/>
      <c r="AQ534" s="6"/>
      <c r="AR534" s="6"/>
      <c r="AS534" s="6"/>
      <c r="AT534" s="6"/>
      <c r="AU534" s="6"/>
      <c r="AV534" s="6"/>
      <c r="AW534" s="6"/>
      <c r="AX534" s="6"/>
      <c r="AY534" s="6"/>
      <c r="AZ534" s="6"/>
      <c r="BA534" s="6"/>
      <c r="BB534" s="6"/>
      <c r="BC534" s="6"/>
      <c r="BD534" s="6"/>
      <c r="BE534" s="6"/>
      <c r="BF534" s="6"/>
      <c r="BG534" s="6"/>
      <c r="BH534" s="6"/>
      <c r="BI534" s="6"/>
      <c r="BJ534" s="6"/>
      <c r="BK534" s="7"/>
      <c r="BL534" s="48"/>
      <c r="BM534" s="48"/>
      <c r="BN534" s="48"/>
    </row>
    <row r="535" spans="4:66"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  <c r="AA535" s="6"/>
      <c r="AB535" s="6"/>
      <c r="AC535" s="6"/>
      <c r="AD535" s="7"/>
      <c r="AE535" s="48"/>
      <c r="AF535" s="48"/>
      <c r="AG535" s="48"/>
      <c r="AK535" s="6"/>
      <c r="AL535" s="6"/>
      <c r="AM535" s="6"/>
      <c r="AN535" s="6"/>
      <c r="AO535" s="6"/>
      <c r="AP535" s="6"/>
      <c r="AQ535" s="6"/>
      <c r="AR535" s="6"/>
      <c r="AS535" s="6"/>
      <c r="AT535" s="6"/>
      <c r="AU535" s="6"/>
      <c r="AV535" s="6"/>
      <c r="AW535" s="6"/>
      <c r="AX535" s="6"/>
      <c r="AY535" s="6"/>
      <c r="AZ535" s="6"/>
      <c r="BA535" s="6"/>
      <c r="BB535" s="6"/>
      <c r="BC535" s="6"/>
      <c r="BD535" s="6"/>
      <c r="BE535" s="6"/>
      <c r="BF535" s="6"/>
      <c r="BG535" s="6"/>
      <c r="BH535" s="6"/>
      <c r="BI535" s="6"/>
      <c r="BJ535" s="6"/>
      <c r="BK535" s="7"/>
      <c r="BL535" s="48"/>
      <c r="BM535" s="48"/>
      <c r="BN535" s="48"/>
    </row>
    <row r="536" spans="4:66"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  <c r="AA536" s="6"/>
      <c r="AB536" s="6"/>
      <c r="AC536" s="6"/>
      <c r="AD536" s="7"/>
      <c r="AE536" s="48"/>
      <c r="AF536" s="48"/>
      <c r="AG536" s="48"/>
      <c r="AK536" s="6"/>
      <c r="AL536" s="6"/>
      <c r="AM536" s="6"/>
      <c r="AN536" s="6"/>
      <c r="AO536" s="6"/>
      <c r="AP536" s="6"/>
      <c r="AQ536" s="6"/>
      <c r="AR536" s="6"/>
      <c r="AS536" s="6"/>
      <c r="AT536" s="6"/>
      <c r="AU536" s="6"/>
      <c r="AV536" s="6"/>
      <c r="AW536" s="6"/>
      <c r="AX536" s="6"/>
      <c r="AY536" s="6"/>
      <c r="AZ536" s="6"/>
      <c r="BA536" s="6"/>
      <c r="BB536" s="6"/>
      <c r="BC536" s="6"/>
      <c r="BD536" s="6"/>
      <c r="BE536" s="6"/>
      <c r="BF536" s="6"/>
      <c r="BG536" s="6"/>
      <c r="BH536" s="6"/>
      <c r="BI536" s="6"/>
      <c r="BJ536" s="6"/>
      <c r="BK536" s="7"/>
      <c r="BL536" s="48"/>
      <c r="BM536" s="48"/>
      <c r="BN536" s="48"/>
    </row>
    <row r="537" spans="4:66"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  <c r="AA537" s="6"/>
      <c r="AB537" s="6"/>
      <c r="AC537" s="6"/>
      <c r="AD537" s="7"/>
      <c r="AE537" s="48"/>
      <c r="AF537" s="48"/>
      <c r="AG537" s="48"/>
      <c r="AK537" s="6"/>
      <c r="AL537" s="6"/>
      <c r="AM537" s="6"/>
      <c r="AN537" s="6"/>
      <c r="AO537" s="6"/>
      <c r="AP537" s="6"/>
      <c r="AQ537" s="6"/>
      <c r="AR537" s="6"/>
      <c r="AS537" s="6"/>
      <c r="AT537" s="6"/>
      <c r="AU537" s="6"/>
      <c r="AV537" s="6"/>
      <c r="AW537" s="6"/>
      <c r="AX537" s="6"/>
      <c r="AY537" s="6"/>
      <c r="AZ537" s="6"/>
      <c r="BA537" s="6"/>
      <c r="BB537" s="6"/>
      <c r="BC537" s="6"/>
      <c r="BD537" s="6"/>
      <c r="BE537" s="6"/>
      <c r="BF537" s="6"/>
      <c r="BG537" s="6"/>
      <c r="BH537" s="6"/>
      <c r="BI537" s="6"/>
      <c r="BJ537" s="6"/>
      <c r="BK537" s="7"/>
      <c r="BL537" s="48"/>
      <c r="BM537" s="48"/>
      <c r="BN537" s="48"/>
    </row>
    <row r="538" spans="4:66"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  <c r="AA538" s="6"/>
      <c r="AB538" s="6"/>
      <c r="AC538" s="6"/>
      <c r="AD538" s="7"/>
      <c r="AE538" s="48"/>
      <c r="AF538" s="48"/>
      <c r="AG538" s="48"/>
      <c r="AK538" s="6"/>
      <c r="AL538" s="6"/>
      <c r="AM538" s="6"/>
      <c r="AN538" s="6"/>
      <c r="AO538" s="6"/>
      <c r="AP538" s="6"/>
      <c r="AQ538" s="6"/>
      <c r="AR538" s="6"/>
      <c r="AS538" s="6"/>
      <c r="AT538" s="6"/>
      <c r="AU538" s="6"/>
      <c r="AV538" s="6"/>
      <c r="AW538" s="6"/>
      <c r="AX538" s="6"/>
      <c r="AY538" s="6"/>
      <c r="AZ538" s="6"/>
      <c r="BA538" s="6"/>
      <c r="BB538" s="6"/>
      <c r="BC538" s="6"/>
      <c r="BD538" s="6"/>
      <c r="BE538" s="6"/>
      <c r="BF538" s="6"/>
      <c r="BG538" s="6"/>
      <c r="BH538" s="6"/>
      <c r="BI538" s="6"/>
      <c r="BJ538" s="6"/>
      <c r="BK538" s="7"/>
      <c r="BL538" s="48"/>
      <c r="BM538" s="48"/>
      <c r="BN538" s="48"/>
    </row>
    <row r="539" spans="4:66"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  <c r="AA539" s="6"/>
      <c r="AB539" s="6"/>
      <c r="AC539" s="6"/>
      <c r="AD539" s="7"/>
      <c r="AE539" s="48"/>
      <c r="AF539" s="48"/>
      <c r="AG539" s="48"/>
      <c r="AK539" s="6"/>
      <c r="AL539" s="6"/>
      <c r="AM539" s="6"/>
      <c r="AN539" s="6"/>
      <c r="AO539" s="6"/>
      <c r="AP539" s="6"/>
      <c r="AQ539" s="6"/>
      <c r="AR539" s="6"/>
      <c r="AS539" s="6"/>
      <c r="AT539" s="6"/>
      <c r="AU539" s="6"/>
      <c r="AV539" s="6"/>
      <c r="AW539" s="6"/>
      <c r="AX539" s="6"/>
      <c r="AY539" s="6"/>
      <c r="AZ539" s="6"/>
      <c r="BA539" s="6"/>
      <c r="BB539" s="6"/>
      <c r="BC539" s="6"/>
      <c r="BD539" s="6"/>
      <c r="BE539" s="6"/>
      <c r="BF539" s="6"/>
      <c r="BG539" s="6"/>
      <c r="BH539" s="6"/>
      <c r="BI539" s="6"/>
      <c r="BJ539" s="6"/>
      <c r="BK539" s="7"/>
      <c r="BL539" s="48"/>
      <c r="BM539" s="48"/>
      <c r="BN539" s="48"/>
    </row>
    <row r="540" spans="4:66"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  <c r="AA540" s="6"/>
      <c r="AB540" s="6"/>
      <c r="AC540" s="6"/>
      <c r="AD540" s="7"/>
      <c r="AE540" s="48"/>
      <c r="AF540" s="48"/>
      <c r="AG540" s="48"/>
      <c r="AK540" s="6"/>
      <c r="AL540" s="6"/>
      <c r="AM540" s="6"/>
      <c r="AN540" s="6"/>
      <c r="AO540" s="6"/>
      <c r="AP540" s="6"/>
      <c r="AQ540" s="6"/>
      <c r="AR540" s="6"/>
      <c r="AS540" s="6"/>
      <c r="AT540" s="6"/>
      <c r="AU540" s="6"/>
      <c r="AV540" s="6"/>
      <c r="AW540" s="6"/>
      <c r="AX540" s="6"/>
      <c r="AY540" s="6"/>
      <c r="AZ540" s="6"/>
      <c r="BA540" s="6"/>
      <c r="BB540" s="6"/>
      <c r="BC540" s="6"/>
      <c r="BD540" s="6"/>
      <c r="BE540" s="6"/>
      <c r="BF540" s="6"/>
      <c r="BG540" s="6"/>
      <c r="BH540" s="6"/>
      <c r="BI540" s="6"/>
      <c r="BJ540" s="6"/>
      <c r="BK540" s="7"/>
      <c r="BL540" s="48"/>
      <c r="BM540" s="48"/>
      <c r="BN540" s="48"/>
    </row>
    <row r="541" spans="4:66"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  <c r="AA541" s="6"/>
      <c r="AB541" s="6"/>
      <c r="AC541" s="6"/>
      <c r="AD541" s="7"/>
      <c r="AE541" s="48"/>
      <c r="AF541" s="48"/>
      <c r="AG541" s="48"/>
      <c r="AK541" s="6"/>
      <c r="AL541" s="6"/>
      <c r="AM541" s="6"/>
      <c r="AN541" s="6"/>
      <c r="AO541" s="6"/>
      <c r="AP541" s="6"/>
      <c r="AQ541" s="6"/>
      <c r="AR541" s="6"/>
      <c r="AS541" s="6"/>
      <c r="AT541" s="6"/>
      <c r="AU541" s="6"/>
      <c r="AV541" s="6"/>
      <c r="AW541" s="6"/>
      <c r="AX541" s="6"/>
      <c r="AY541" s="6"/>
      <c r="AZ541" s="6"/>
      <c r="BA541" s="6"/>
      <c r="BB541" s="6"/>
      <c r="BC541" s="6"/>
      <c r="BD541" s="6"/>
      <c r="BE541" s="6"/>
      <c r="BF541" s="6"/>
      <c r="BG541" s="6"/>
      <c r="BH541" s="6"/>
      <c r="BI541" s="6"/>
      <c r="BJ541" s="6"/>
      <c r="BK541" s="7"/>
      <c r="BL541" s="48"/>
      <c r="BM541" s="48"/>
      <c r="BN541" s="48"/>
    </row>
    <row r="542" spans="4:66"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  <c r="AA542" s="6"/>
      <c r="AB542" s="6"/>
      <c r="AC542" s="6"/>
      <c r="AD542" s="7"/>
      <c r="AE542" s="48"/>
      <c r="AF542" s="48"/>
      <c r="AG542" s="48"/>
      <c r="AK542" s="6"/>
      <c r="AL542" s="6"/>
      <c r="AM542" s="6"/>
      <c r="AN542" s="6"/>
      <c r="AO542" s="6"/>
      <c r="AP542" s="6"/>
      <c r="AQ542" s="6"/>
      <c r="AR542" s="6"/>
      <c r="AS542" s="6"/>
      <c r="AT542" s="6"/>
      <c r="AU542" s="6"/>
      <c r="AV542" s="6"/>
      <c r="AW542" s="6"/>
      <c r="AX542" s="6"/>
      <c r="AY542" s="6"/>
      <c r="AZ542" s="6"/>
      <c r="BA542" s="6"/>
      <c r="BB542" s="6"/>
      <c r="BC542" s="6"/>
      <c r="BD542" s="6"/>
      <c r="BE542" s="6"/>
      <c r="BF542" s="6"/>
      <c r="BG542" s="6"/>
      <c r="BH542" s="6"/>
      <c r="BI542" s="6"/>
      <c r="BJ542" s="6"/>
      <c r="BK542" s="7"/>
      <c r="BL542" s="48"/>
      <c r="BM542" s="48"/>
      <c r="BN542" s="48"/>
    </row>
    <row r="543" spans="4:66"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  <c r="AA543" s="6"/>
      <c r="AB543" s="6"/>
      <c r="AC543" s="6"/>
      <c r="AD543" s="7"/>
      <c r="AE543" s="48"/>
      <c r="AF543" s="48"/>
      <c r="AG543" s="48"/>
      <c r="AK543" s="6"/>
      <c r="AL543" s="6"/>
      <c r="AM543" s="6"/>
      <c r="AN543" s="6"/>
      <c r="AO543" s="6"/>
      <c r="AP543" s="6"/>
      <c r="AQ543" s="6"/>
      <c r="AR543" s="6"/>
      <c r="AS543" s="6"/>
      <c r="AT543" s="6"/>
      <c r="AU543" s="6"/>
      <c r="AV543" s="6"/>
      <c r="AW543" s="6"/>
      <c r="AX543" s="6"/>
      <c r="AY543" s="6"/>
      <c r="AZ543" s="6"/>
      <c r="BA543" s="6"/>
      <c r="BB543" s="6"/>
      <c r="BC543" s="6"/>
      <c r="BD543" s="6"/>
      <c r="BE543" s="6"/>
      <c r="BF543" s="6"/>
      <c r="BG543" s="6"/>
      <c r="BH543" s="6"/>
      <c r="BI543" s="6"/>
      <c r="BJ543" s="6"/>
      <c r="BK543" s="7"/>
      <c r="BL543" s="48"/>
      <c r="BM543" s="48"/>
      <c r="BN543" s="48"/>
    </row>
    <row r="544" spans="4:66"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  <c r="AA544" s="6"/>
      <c r="AB544" s="6"/>
      <c r="AC544" s="6"/>
      <c r="AD544" s="7"/>
      <c r="AE544" s="48"/>
      <c r="AF544" s="48"/>
      <c r="AG544" s="48"/>
      <c r="AK544" s="6"/>
      <c r="AL544" s="6"/>
      <c r="AM544" s="6"/>
      <c r="AN544" s="6"/>
      <c r="AO544" s="6"/>
      <c r="AP544" s="6"/>
      <c r="AQ544" s="6"/>
      <c r="AR544" s="6"/>
      <c r="AS544" s="6"/>
      <c r="AT544" s="6"/>
      <c r="AU544" s="6"/>
      <c r="AV544" s="6"/>
      <c r="AW544" s="6"/>
      <c r="AX544" s="6"/>
      <c r="AY544" s="6"/>
      <c r="AZ544" s="6"/>
      <c r="BA544" s="6"/>
      <c r="BB544" s="6"/>
      <c r="BC544" s="6"/>
      <c r="BD544" s="6"/>
      <c r="BE544" s="6"/>
      <c r="BF544" s="6"/>
      <c r="BG544" s="6"/>
      <c r="BH544" s="6"/>
      <c r="BI544" s="6"/>
      <c r="BJ544" s="6"/>
      <c r="BK544" s="7"/>
      <c r="BL544" s="48"/>
      <c r="BM544" s="48"/>
      <c r="BN544" s="48"/>
    </row>
    <row r="545" spans="4:66"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  <c r="AA545" s="6"/>
      <c r="AB545" s="6"/>
      <c r="AC545" s="6"/>
      <c r="AD545" s="7"/>
      <c r="AE545" s="48"/>
      <c r="AF545" s="48"/>
      <c r="AG545" s="48"/>
      <c r="AK545" s="6"/>
      <c r="AL545" s="6"/>
      <c r="AM545" s="6"/>
      <c r="AN545" s="6"/>
      <c r="AO545" s="6"/>
      <c r="AP545" s="6"/>
      <c r="AQ545" s="6"/>
      <c r="AR545" s="6"/>
      <c r="AS545" s="6"/>
      <c r="AT545" s="6"/>
      <c r="AU545" s="6"/>
      <c r="AV545" s="6"/>
      <c r="AW545" s="6"/>
      <c r="AX545" s="6"/>
      <c r="AY545" s="6"/>
      <c r="AZ545" s="6"/>
      <c r="BA545" s="6"/>
      <c r="BB545" s="6"/>
      <c r="BC545" s="6"/>
      <c r="BD545" s="6"/>
      <c r="BE545" s="6"/>
      <c r="BF545" s="6"/>
      <c r="BG545" s="6"/>
      <c r="BH545" s="6"/>
      <c r="BI545" s="6"/>
      <c r="BJ545" s="6"/>
      <c r="BK545" s="7"/>
      <c r="BL545" s="48"/>
      <c r="BM545" s="48"/>
      <c r="BN545" s="48"/>
    </row>
    <row r="546" spans="4:66"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  <c r="AA546" s="6"/>
      <c r="AB546" s="6"/>
      <c r="AC546" s="6"/>
      <c r="AD546" s="7"/>
      <c r="AE546" s="48"/>
      <c r="AF546" s="48"/>
      <c r="AG546" s="48"/>
      <c r="AK546" s="6"/>
      <c r="AL546" s="6"/>
      <c r="AM546" s="6"/>
      <c r="AN546" s="6"/>
      <c r="AO546" s="6"/>
      <c r="AP546" s="6"/>
      <c r="AQ546" s="6"/>
      <c r="AR546" s="6"/>
      <c r="AS546" s="6"/>
      <c r="AT546" s="6"/>
      <c r="AU546" s="6"/>
      <c r="AV546" s="6"/>
      <c r="AW546" s="6"/>
      <c r="AX546" s="6"/>
      <c r="AY546" s="6"/>
      <c r="AZ546" s="6"/>
      <c r="BA546" s="6"/>
      <c r="BB546" s="6"/>
      <c r="BC546" s="6"/>
      <c r="BD546" s="6"/>
      <c r="BE546" s="6"/>
      <c r="BF546" s="6"/>
      <c r="BG546" s="6"/>
      <c r="BH546" s="6"/>
      <c r="BI546" s="6"/>
      <c r="BJ546" s="6"/>
      <c r="BK546" s="7"/>
      <c r="BL546" s="48"/>
      <c r="BM546" s="48"/>
      <c r="BN546" s="48"/>
    </row>
    <row r="547" spans="4:66"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  <c r="AA547" s="6"/>
      <c r="AB547" s="6"/>
      <c r="AC547" s="6"/>
      <c r="AD547" s="7"/>
      <c r="AE547" s="48"/>
      <c r="AF547" s="48"/>
      <c r="AG547" s="48"/>
      <c r="AK547" s="6"/>
      <c r="AL547" s="6"/>
      <c r="AM547" s="6"/>
      <c r="AN547" s="6"/>
      <c r="AO547" s="6"/>
      <c r="AP547" s="6"/>
      <c r="AQ547" s="6"/>
      <c r="AR547" s="6"/>
      <c r="AS547" s="6"/>
      <c r="AT547" s="6"/>
      <c r="AU547" s="6"/>
      <c r="AV547" s="6"/>
      <c r="AW547" s="6"/>
      <c r="AX547" s="6"/>
      <c r="AY547" s="6"/>
      <c r="AZ547" s="6"/>
      <c r="BA547" s="6"/>
      <c r="BB547" s="6"/>
      <c r="BC547" s="6"/>
      <c r="BD547" s="6"/>
      <c r="BE547" s="6"/>
      <c r="BF547" s="6"/>
      <c r="BG547" s="6"/>
      <c r="BH547" s="6"/>
      <c r="BI547" s="6"/>
      <c r="BJ547" s="6"/>
      <c r="BK547" s="7"/>
      <c r="BL547" s="48"/>
      <c r="BM547" s="48"/>
      <c r="BN547" s="48"/>
    </row>
    <row r="548" spans="4:66"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  <c r="AA548" s="6"/>
      <c r="AB548" s="6"/>
      <c r="AC548" s="6"/>
      <c r="AD548" s="7"/>
      <c r="AE548" s="48"/>
      <c r="AF548" s="48"/>
      <c r="AG548" s="48"/>
      <c r="AK548" s="6"/>
      <c r="AL548" s="6"/>
      <c r="AM548" s="6"/>
      <c r="AN548" s="6"/>
      <c r="AO548" s="6"/>
      <c r="AP548" s="6"/>
      <c r="AQ548" s="6"/>
      <c r="AR548" s="6"/>
      <c r="AS548" s="6"/>
      <c r="AT548" s="6"/>
      <c r="AU548" s="6"/>
      <c r="AV548" s="6"/>
      <c r="AW548" s="6"/>
      <c r="AX548" s="6"/>
      <c r="AY548" s="6"/>
      <c r="AZ548" s="6"/>
      <c r="BA548" s="6"/>
      <c r="BB548" s="6"/>
      <c r="BC548" s="6"/>
      <c r="BD548" s="6"/>
      <c r="BE548" s="6"/>
      <c r="BF548" s="6"/>
      <c r="BG548" s="6"/>
      <c r="BH548" s="6"/>
      <c r="BI548" s="6"/>
      <c r="BJ548" s="6"/>
      <c r="BK548" s="7"/>
      <c r="BL548" s="48"/>
      <c r="BM548" s="48"/>
      <c r="BN548" s="48"/>
    </row>
    <row r="549" spans="4:66"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  <c r="AA549" s="6"/>
      <c r="AB549" s="6"/>
      <c r="AC549" s="6"/>
      <c r="AD549" s="7"/>
      <c r="AE549" s="48"/>
      <c r="AF549" s="48"/>
      <c r="AG549" s="48"/>
      <c r="AK549" s="6"/>
      <c r="AL549" s="6"/>
      <c r="AM549" s="6"/>
      <c r="AN549" s="6"/>
      <c r="AO549" s="6"/>
      <c r="AP549" s="6"/>
      <c r="AQ549" s="6"/>
      <c r="AR549" s="6"/>
      <c r="AS549" s="6"/>
      <c r="AT549" s="6"/>
      <c r="AU549" s="6"/>
      <c r="AV549" s="6"/>
      <c r="AW549" s="6"/>
      <c r="AX549" s="6"/>
      <c r="AY549" s="6"/>
      <c r="AZ549" s="6"/>
      <c r="BA549" s="6"/>
      <c r="BB549" s="6"/>
      <c r="BC549" s="6"/>
      <c r="BD549" s="6"/>
      <c r="BE549" s="6"/>
      <c r="BF549" s="6"/>
      <c r="BG549" s="6"/>
      <c r="BH549" s="6"/>
      <c r="BI549" s="6"/>
      <c r="BJ549" s="6"/>
      <c r="BK549" s="7"/>
      <c r="BL549" s="48"/>
      <c r="BM549" s="48"/>
      <c r="BN549" s="48"/>
    </row>
    <row r="550" spans="4:66"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  <c r="AA550" s="6"/>
      <c r="AB550" s="6"/>
      <c r="AC550" s="6"/>
      <c r="AD550" s="7"/>
      <c r="AE550" s="48"/>
      <c r="AF550" s="48"/>
      <c r="AG550" s="48"/>
      <c r="AK550" s="6"/>
      <c r="AL550" s="6"/>
      <c r="AM550" s="6"/>
      <c r="AN550" s="6"/>
      <c r="AO550" s="6"/>
      <c r="AP550" s="6"/>
      <c r="AQ550" s="6"/>
      <c r="AR550" s="6"/>
      <c r="AS550" s="6"/>
      <c r="AT550" s="6"/>
      <c r="AU550" s="6"/>
      <c r="AV550" s="6"/>
      <c r="AW550" s="6"/>
      <c r="AX550" s="6"/>
      <c r="AY550" s="6"/>
      <c r="AZ550" s="6"/>
      <c r="BA550" s="6"/>
      <c r="BB550" s="6"/>
      <c r="BC550" s="6"/>
      <c r="BD550" s="6"/>
      <c r="BE550" s="6"/>
      <c r="BF550" s="6"/>
      <c r="BG550" s="6"/>
      <c r="BH550" s="6"/>
      <c r="BI550" s="6"/>
      <c r="BJ550" s="6"/>
      <c r="BK550" s="7"/>
      <c r="BL550" s="48"/>
      <c r="BM550" s="48"/>
      <c r="BN550" s="48"/>
    </row>
    <row r="551" spans="4:66"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  <c r="AA551" s="6"/>
      <c r="AB551" s="6"/>
      <c r="AC551" s="6"/>
      <c r="AD551" s="7"/>
      <c r="AE551" s="48"/>
      <c r="AF551" s="48"/>
      <c r="AG551" s="48"/>
      <c r="AK551" s="6"/>
      <c r="AL551" s="6"/>
      <c r="AM551" s="6"/>
      <c r="AN551" s="6"/>
      <c r="AO551" s="6"/>
      <c r="AP551" s="6"/>
      <c r="AQ551" s="6"/>
      <c r="AR551" s="6"/>
      <c r="AS551" s="6"/>
      <c r="AT551" s="6"/>
      <c r="AU551" s="6"/>
      <c r="AV551" s="6"/>
      <c r="AW551" s="6"/>
      <c r="AX551" s="6"/>
      <c r="AY551" s="6"/>
      <c r="AZ551" s="6"/>
      <c r="BA551" s="6"/>
      <c r="BB551" s="6"/>
      <c r="BC551" s="6"/>
      <c r="BD551" s="6"/>
      <c r="BE551" s="6"/>
      <c r="BF551" s="6"/>
      <c r="BG551" s="6"/>
      <c r="BH551" s="6"/>
      <c r="BI551" s="6"/>
      <c r="BJ551" s="6"/>
      <c r="BK551" s="7"/>
      <c r="BL551" s="48"/>
      <c r="BM551" s="48"/>
      <c r="BN551" s="48"/>
    </row>
    <row r="552" spans="4:66"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  <c r="AA552" s="6"/>
      <c r="AB552" s="6"/>
      <c r="AC552" s="6"/>
      <c r="AD552" s="7"/>
      <c r="AE552" s="48"/>
      <c r="AF552" s="48"/>
      <c r="AG552" s="48"/>
      <c r="AK552" s="6"/>
      <c r="AL552" s="6"/>
      <c r="AM552" s="6"/>
      <c r="AN552" s="6"/>
      <c r="AO552" s="6"/>
      <c r="AP552" s="6"/>
      <c r="AQ552" s="6"/>
      <c r="AR552" s="6"/>
      <c r="AS552" s="6"/>
      <c r="AT552" s="6"/>
      <c r="AU552" s="6"/>
      <c r="AV552" s="6"/>
      <c r="AW552" s="6"/>
      <c r="AX552" s="6"/>
      <c r="AY552" s="6"/>
      <c r="AZ552" s="6"/>
      <c r="BA552" s="6"/>
      <c r="BB552" s="6"/>
      <c r="BC552" s="6"/>
      <c r="BD552" s="6"/>
      <c r="BE552" s="6"/>
      <c r="BF552" s="6"/>
      <c r="BG552" s="6"/>
      <c r="BH552" s="6"/>
      <c r="BI552" s="6"/>
      <c r="BJ552" s="6"/>
      <c r="BK552" s="7"/>
      <c r="BL552" s="48"/>
      <c r="BM552" s="48"/>
      <c r="BN552" s="48"/>
    </row>
    <row r="553" spans="4:66"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  <c r="AA553" s="6"/>
      <c r="AB553" s="6"/>
      <c r="AC553" s="6"/>
      <c r="AD553" s="7"/>
      <c r="AE553" s="48"/>
      <c r="AF553" s="48"/>
      <c r="AG553" s="48"/>
      <c r="AK553" s="6"/>
      <c r="AL553" s="6"/>
      <c r="AM553" s="6"/>
      <c r="AN553" s="6"/>
      <c r="AO553" s="6"/>
      <c r="AP553" s="6"/>
      <c r="AQ553" s="6"/>
      <c r="AR553" s="6"/>
      <c r="AS553" s="6"/>
      <c r="AT553" s="6"/>
      <c r="AU553" s="6"/>
      <c r="AV553" s="6"/>
      <c r="AW553" s="6"/>
      <c r="AX553" s="6"/>
      <c r="AY553" s="6"/>
      <c r="AZ553" s="6"/>
      <c r="BA553" s="6"/>
      <c r="BB553" s="6"/>
      <c r="BC553" s="6"/>
      <c r="BD553" s="6"/>
      <c r="BE553" s="6"/>
      <c r="BF553" s="6"/>
      <c r="BG553" s="6"/>
      <c r="BH553" s="6"/>
      <c r="BI553" s="6"/>
      <c r="BJ553" s="6"/>
      <c r="BK553" s="7"/>
      <c r="BL553" s="48"/>
      <c r="BM553" s="48"/>
      <c r="BN553" s="48"/>
    </row>
    <row r="554" spans="4:66"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  <c r="AA554" s="6"/>
      <c r="AB554" s="6"/>
      <c r="AC554" s="6"/>
      <c r="AD554" s="7"/>
      <c r="AE554" s="48"/>
      <c r="AF554" s="48"/>
      <c r="AG554" s="48"/>
      <c r="AK554" s="6"/>
      <c r="AL554" s="6"/>
      <c r="AM554" s="6"/>
      <c r="AN554" s="6"/>
      <c r="AO554" s="6"/>
      <c r="AP554" s="6"/>
      <c r="AQ554" s="6"/>
      <c r="AR554" s="6"/>
      <c r="AS554" s="6"/>
      <c r="AT554" s="6"/>
      <c r="AU554" s="6"/>
      <c r="AV554" s="6"/>
      <c r="AW554" s="6"/>
      <c r="AX554" s="6"/>
      <c r="AY554" s="6"/>
      <c r="AZ554" s="6"/>
      <c r="BA554" s="6"/>
      <c r="BB554" s="6"/>
      <c r="BC554" s="6"/>
      <c r="BD554" s="6"/>
      <c r="BE554" s="6"/>
      <c r="BF554" s="6"/>
      <c r="BG554" s="6"/>
      <c r="BH554" s="6"/>
      <c r="BI554" s="6"/>
      <c r="BJ554" s="6"/>
      <c r="BK554" s="7"/>
      <c r="BL554" s="48"/>
      <c r="BM554" s="48"/>
      <c r="BN554" s="48"/>
    </row>
    <row r="555" spans="4:66"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  <c r="AA555" s="6"/>
      <c r="AB555" s="6"/>
      <c r="AC555" s="6"/>
      <c r="AD555" s="7"/>
      <c r="AE555" s="48"/>
      <c r="AF555" s="48"/>
      <c r="AG555" s="48"/>
      <c r="AK555" s="6"/>
      <c r="AL555" s="6"/>
      <c r="AM555" s="6"/>
      <c r="AN555" s="6"/>
      <c r="AO555" s="6"/>
      <c r="AP555" s="6"/>
      <c r="AQ555" s="6"/>
      <c r="AR555" s="6"/>
      <c r="AS555" s="6"/>
      <c r="AT555" s="6"/>
      <c r="AU555" s="6"/>
      <c r="AV555" s="6"/>
      <c r="AW555" s="6"/>
      <c r="AX555" s="6"/>
      <c r="AY555" s="6"/>
      <c r="AZ555" s="6"/>
      <c r="BA555" s="6"/>
      <c r="BB555" s="6"/>
      <c r="BC555" s="6"/>
      <c r="BD555" s="6"/>
      <c r="BE555" s="6"/>
      <c r="BF555" s="6"/>
      <c r="BG555" s="6"/>
      <c r="BH555" s="6"/>
      <c r="BI555" s="6"/>
      <c r="BJ555" s="6"/>
      <c r="BK555" s="7"/>
      <c r="BL555" s="48"/>
      <c r="BM555" s="48"/>
      <c r="BN555" s="48"/>
    </row>
    <row r="556" spans="4:66"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  <c r="AA556" s="6"/>
      <c r="AB556" s="6"/>
      <c r="AC556" s="6"/>
      <c r="AD556" s="7"/>
      <c r="AE556" s="48"/>
      <c r="AF556" s="48"/>
      <c r="AG556" s="48"/>
      <c r="AK556" s="6"/>
      <c r="AL556" s="6"/>
      <c r="AM556" s="6"/>
      <c r="AN556" s="6"/>
      <c r="AO556" s="6"/>
      <c r="AP556" s="6"/>
      <c r="AQ556" s="6"/>
      <c r="AR556" s="6"/>
      <c r="AS556" s="6"/>
      <c r="AT556" s="6"/>
      <c r="AU556" s="6"/>
      <c r="AV556" s="6"/>
      <c r="AW556" s="6"/>
      <c r="AX556" s="6"/>
      <c r="AY556" s="6"/>
      <c r="AZ556" s="6"/>
      <c r="BA556" s="6"/>
      <c r="BB556" s="6"/>
      <c r="BC556" s="6"/>
      <c r="BD556" s="6"/>
      <c r="BE556" s="6"/>
      <c r="BF556" s="6"/>
      <c r="BG556" s="6"/>
      <c r="BH556" s="6"/>
      <c r="BI556" s="6"/>
      <c r="BJ556" s="6"/>
      <c r="BK556" s="7"/>
      <c r="BL556" s="48"/>
      <c r="BM556" s="48"/>
      <c r="BN556" s="48"/>
    </row>
    <row r="557" spans="4:66"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  <c r="AA557" s="6"/>
      <c r="AB557" s="6"/>
      <c r="AC557" s="6"/>
      <c r="AD557" s="7"/>
      <c r="AE557" s="48"/>
      <c r="AF557" s="48"/>
      <c r="AG557" s="48"/>
      <c r="AK557" s="6"/>
      <c r="AL557" s="6"/>
      <c r="AM557" s="6"/>
      <c r="AN557" s="6"/>
      <c r="AO557" s="6"/>
      <c r="AP557" s="6"/>
      <c r="AQ557" s="6"/>
      <c r="AR557" s="6"/>
      <c r="AS557" s="6"/>
      <c r="AT557" s="6"/>
      <c r="AU557" s="6"/>
      <c r="AV557" s="6"/>
      <c r="AW557" s="6"/>
      <c r="AX557" s="6"/>
      <c r="AY557" s="6"/>
      <c r="AZ557" s="6"/>
      <c r="BA557" s="6"/>
      <c r="BB557" s="6"/>
      <c r="BC557" s="6"/>
      <c r="BD557" s="6"/>
      <c r="BE557" s="6"/>
      <c r="BF557" s="6"/>
      <c r="BG557" s="6"/>
      <c r="BH557" s="6"/>
      <c r="BI557" s="6"/>
      <c r="BJ557" s="6"/>
      <c r="BK557" s="7"/>
      <c r="BL557" s="48"/>
      <c r="BM557" s="48"/>
      <c r="BN557" s="48"/>
    </row>
    <row r="558" spans="4:66"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  <c r="AA558" s="6"/>
      <c r="AB558" s="6"/>
      <c r="AC558" s="6"/>
      <c r="AD558" s="7"/>
      <c r="AE558" s="48"/>
      <c r="AF558" s="48"/>
      <c r="AG558" s="48"/>
      <c r="AK558" s="6"/>
      <c r="AL558" s="6"/>
      <c r="AM558" s="6"/>
      <c r="AN558" s="6"/>
      <c r="AO558" s="6"/>
      <c r="AP558" s="6"/>
      <c r="AQ558" s="6"/>
      <c r="AR558" s="6"/>
      <c r="AS558" s="6"/>
      <c r="AT558" s="6"/>
      <c r="AU558" s="6"/>
      <c r="AV558" s="6"/>
      <c r="AW558" s="6"/>
      <c r="AX558" s="6"/>
      <c r="AY558" s="6"/>
      <c r="AZ558" s="6"/>
      <c r="BA558" s="6"/>
      <c r="BB558" s="6"/>
      <c r="BC558" s="6"/>
      <c r="BD558" s="6"/>
      <c r="BE558" s="6"/>
      <c r="BF558" s="6"/>
      <c r="BG558" s="6"/>
      <c r="BH558" s="6"/>
      <c r="BI558" s="6"/>
      <c r="BJ558" s="6"/>
      <c r="BK558" s="7"/>
      <c r="BL558" s="48"/>
      <c r="BM558" s="48"/>
      <c r="BN558" s="48"/>
    </row>
    <row r="559" spans="4:66"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  <c r="AA559" s="6"/>
      <c r="AB559" s="6"/>
      <c r="AC559" s="6"/>
      <c r="AD559" s="7"/>
      <c r="AE559" s="48"/>
      <c r="AF559" s="48"/>
      <c r="AG559" s="48"/>
      <c r="AK559" s="6"/>
      <c r="AL559" s="6"/>
      <c r="AM559" s="6"/>
      <c r="AN559" s="6"/>
      <c r="AO559" s="6"/>
      <c r="AP559" s="6"/>
      <c r="AQ559" s="6"/>
      <c r="AR559" s="6"/>
      <c r="AS559" s="6"/>
      <c r="AT559" s="6"/>
      <c r="AU559" s="6"/>
      <c r="AV559" s="6"/>
      <c r="AW559" s="6"/>
      <c r="AX559" s="6"/>
      <c r="AY559" s="6"/>
      <c r="AZ559" s="6"/>
      <c r="BA559" s="6"/>
      <c r="BB559" s="6"/>
      <c r="BC559" s="6"/>
      <c r="BD559" s="6"/>
      <c r="BE559" s="6"/>
      <c r="BF559" s="6"/>
      <c r="BG559" s="6"/>
      <c r="BH559" s="6"/>
      <c r="BI559" s="6"/>
      <c r="BJ559" s="6"/>
      <c r="BK559" s="7"/>
      <c r="BL559" s="48"/>
      <c r="BM559" s="48"/>
      <c r="BN559" s="48"/>
    </row>
    <row r="560" spans="4:66"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  <c r="AA560" s="6"/>
      <c r="AB560" s="6"/>
      <c r="AC560" s="6"/>
      <c r="AD560" s="7"/>
      <c r="AE560" s="48"/>
      <c r="AF560" s="48"/>
      <c r="AG560" s="48"/>
      <c r="AK560" s="6"/>
      <c r="AL560" s="6"/>
      <c r="AM560" s="6"/>
      <c r="AN560" s="6"/>
      <c r="AO560" s="6"/>
      <c r="AP560" s="6"/>
      <c r="AQ560" s="6"/>
      <c r="AR560" s="6"/>
      <c r="AS560" s="6"/>
      <c r="AT560" s="6"/>
      <c r="AU560" s="6"/>
      <c r="AV560" s="6"/>
      <c r="AW560" s="6"/>
      <c r="AX560" s="6"/>
      <c r="AY560" s="6"/>
      <c r="AZ560" s="6"/>
      <c r="BA560" s="6"/>
      <c r="BB560" s="6"/>
      <c r="BC560" s="6"/>
      <c r="BD560" s="6"/>
      <c r="BE560" s="6"/>
      <c r="BF560" s="6"/>
      <c r="BG560" s="6"/>
      <c r="BH560" s="6"/>
      <c r="BI560" s="6"/>
      <c r="BJ560" s="6"/>
      <c r="BK560" s="7"/>
      <c r="BL560" s="48"/>
      <c r="BM560" s="48"/>
      <c r="BN560" s="48"/>
    </row>
    <row r="561" spans="4:131"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  <c r="AA561" s="6"/>
      <c r="AB561" s="6"/>
      <c r="AC561" s="6"/>
      <c r="AD561" s="7"/>
      <c r="AE561" s="48"/>
      <c r="AF561" s="48"/>
      <c r="AG561" s="48"/>
      <c r="AK561" s="6"/>
      <c r="AL561" s="6"/>
      <c r="AM561" s="6"/>
      <c r="AN561" s="6"/>
      <c r="AO561" s="6"/>
      <c r="AP561" s="6"/>
      <c r="AQ561" s="6"/>
      <c r="AR561" s="6"/>
      <c r="AS561" s="6"/>
      <c r="AT561" s="6"/>
      <c r="AU561" s="6"/>
      <c r="AV561" s="6"/>
      <c r="AW561" s="6"/>
      <c r="AX561" s="6"/>
      <c r="AY561" s="6"/>
      <c r="AZ561" s="6"/>
      <c r="BA561" s="6"/>
      <c r="BB561" s="6"/>
      <c r="BC561" s="6"/>
      <c r="BD561" s="6"/>
      <c r="BE561" s="6"/>
      <c r="BF561" s="6"/>
      <c r="BG561" s="6"/>
      <c r="BH561" s="6"/>
      <c r="BI561" s="6"/>
      <c r="BJ561" s="6"/>
      <c r="BK561" s="7"/>
      <c r="BL561" s="48"/>
      <c r="BM561" s="48"/>
      <c r="BN561" s="48"/>
    </row>
    <row r="562" spans="4:131"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  <c r="AA562" s="6"/>
      <c r="AB562" s="6"/>
      <c r="AC562" s="6"/>
      <c r="AD562" s="7"/>
      <c r="AE562" s="48"/>
      <c r="AF562" s="48"/>
      <c r="AG562" s="48"/>
      <c r="AK562" s="6"/>
      <c r="AL562" s="6"/>
      <c r="AM562" s="6"/>
      <c r="AN562" s="6"/>
      <c r="AO562" s="6"/>
      <c r="AP562" s="6"/>
      <c r="AQ562" s="6"/>
      <c r="AR562" s="6"/>
      <c r="AS562" s="6"/>
      <c r="AT562" s="6"/>
      <c r="AU562" s="6"/>
      <c r="AV562" s="6"/>
      <c r="AW562" s="6"/>
      <c r="AX562" s="6"/>
      <c r="AY562" s="6"/>
      <c r="AZ562" s="6"/>
      <c r="BA562" s="6"/>
      <c r="BB562" s="6"/>
      <c r="BC562" s="6"/>
      <c r="BD562" s="6"/>
      <c r="BE562" s="6"/>
      <c r="BF562" s="6"/>
      <c r="BG562" s="6"/>
      <c r="BH562" s="6"/>
      <c r="BI562" s="6"/>
      <c r="BJ562" s="6"/>
      <c r="BK562" s="7"/>
      <c r="BL562" s="48"/>
      <c r="BM562" s="48"/>
      <c r="BN562" s="48"/>
    </row>
    <row r="563" spans="4:131"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  <c r="AA563" s="6"/>
      <c r="AB563" s="6"/>
      <c r="AC563" s="6"/>
      <c r="AD563" s="7"/>
      <c r="AE563" s="48"/>
      <c r="AF563" s="48"/>
      <c r="AG563" s="48"/>
      <c r="AK563" s="6"/>
      <c r="AL563" s="6"/>
      <c r="AM563" s="6"/>
      <c r="AN563" s="6"/>
      <c r="AO563" s="6"/>
      <c r="AP563" s="6"/>
      <c r="AQ563" s="6"/>
      <c r="AR563" s="6"/>
      <c r="AS563" s="6"/>
      <c r="AT563" s="6"/>
      <c r="AU563" s="6"/>
      <c r="AV563" s="6"/>
      <c r="AW563" s="6"/>
      <c r="AX563" s="6"/>
      <c r="AY563" s="6"/>
      <c r="AZ563" s="6"/>
      <c r="BA563" s="6"/>
      <c r="BB563" s="6"/>
      <c r="BC563" s="6"/>
      <c r="BD563" s="6"/>
      <c r="BE563" s="6"/>
      <c r="BF563" s="6"/>
      <c r="BG563" s="6"/>
      <c r="BH563" s="6"/>
      <c r="BI563" s="6"/>
      <c r="BJ563" s="6"/>
      <c r="BK563" s="7"/>
      <c r="BL563" s="48"/>
      <c r="BM563" s="48"/>
      <c r="BN563" s="48"/>
    </row>
    <row r="564" spans="4:131"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  <c r="AA564" s="6"/>
      <c r="AB564" s="6"/>
      <c r="AC564" s="6"/>
      <c r="AD564" s="7"/>
      <c r="AE564" s="48"/>
      <c r="AF564" s="48"/>
      <c r="AG564" s="48"/>
      <c r="AK564" s="6"/>
      <c r="AL564" s="6"/>
      <c r="AM564" s="6"/>
      <c r="AN564" s="6"/>
      <c r="AO564" s="6"/>
      <c r="AP564" s="6"/>
      <c r="AQ564" s="6"/>
      <c r="AR564" s="6"/>
      <c r="AS564" s="6"/>
      <c r="AT564" s="6"/>
      <c r="AU564" s="6"/>
      <c r="AV564" s="6"/>
      <c r="AW564" s="6"/>
      <c r="AX564" s="6"/>
      <c r="AY564" s="6"/>
      <c r="AZ564" s="6"/>
      <c r="BA564" s="6"/>
      <c r="BB564" s="6"/>
      <c r="BC564" s="6"/>
      <c r="BD564" s="6"/>
      <c r="BE564" s="6"/>
      <c r="BF564" s="6"/>
      <c r="BG564" s="6"/>
      <c r="BH564" s="6"/>
      <c r="BI564" s="6"/>
      <c r="BJ564" s="6"/>
      <c r="BK564" s="7"/>
      <c r="BL564" s="48"/>
      <c r="BM564" s="48"/>
      <c r="BN564" s="48"/>
    </row>
    <row r="565" spans="4:131"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  <c r="AA565" s="6"/>
      <c r="AB565" s="6"/>
      <c r="AC565" s="6"/>
      <c r="AD565" s="7"/>
      <c r="AE565" s="48"/>
      <c r="AF565" s="48"/>
      <c r="AG565" s="48"/>
      <c r="AK565" s="6"/>
      <c r="AL565" s="6"/>
      <c r="AM565" s="6"/>
      <c r="AN565" s="6"/>
      <c r="AO565" s="6"/>
      <c r="AP565" s="6"/>
      <c r="AQ565" s="6"/>
      <c r="AR565" s="6"/>
      <c r="AS565" s="6"/>
      <c r="AT565" s="6"/>
      <c r="AU565" s="6"/>
      <c r="AV565" s="6"/>
      <c r="AW565" s="6"/>
      <c r="AX565" s="6"/>
      <c r="AY565" s="6"/>
      <c r="AZ565" s="6"/>
      <c r="BA565" s="6"/>
      <c r="BB565" s="6"/>
      <c r="BC565" s="6"/>
      <c r="BD565" s="6"/>
      <c r="BE565" s="6"/>
      <c r="BF565" s="6"/>
      <c r="BG565" s="6"/>
      <c r="BH565" s="6"/>
      <c r="BI565" s="6"/>
      <c r="BJ565" s="6"/>
      <c r="BK565" s="7"/>
      <c r="BL565" s="48"/>
      <c r="BM565" s="48"/>
      <c r="BN565" s="48"/>
    </row>
    <row r="566" spans="4:131"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  <c r="AA566" s="6"/>
      <c r="AB566" s="6"/>
      <c r="AC566" s="6"/>
      <c r="AD566" s="7"/>
      <c r="AE566" s="48"/>
      <c r="AF566" s="48"/>
      <c r="AG566" s="48"/>
      <c r="AK566" s="6"/>
      <c r="AL566" s="6"/>
      <c r="AM566" s="6"/>
      <c r="AN566" s="6"/>
      <c r="AO566" s="6"/>
      <c r="AP566" s="6"/>
      <c r="AQ566" s="6"/>
      <c r="AR566" s="6"/>
      <c r="AS566" s="6"/>
      <c r="AT566" s="6"/>
      <c r="AU566" s="6"/>
      <c r="AV566" s="6"/>
      <c r="AW566" s="6"/>
      <c r="AX566" s="6"/>
      <c r="AY566" s="6"/>
      <c r="AZ566" s="6"/>
      <c r="BA566" s="6"/>
      <c r="BB566" s="6"/>
      <c r="BC566" s="6"/>
      <c r="BD566" s="6"/>
      <c r="BE566" s="6"/>
      <c r="BF566" s="6"/>
      <c r="BG566" s="6"/>
      <c r="BH566" s="6"/>
      <c r="BI566" s="6"/>
      <c r="BJ566" s="6"/>
      <c r="BK566" s="7"/>
      <c r="BL566" s="48"/>
      <c r="BM566" s="48"/>
      <c r="BN566" s="48"/>
    </row>
    <row r="567" spans="4:131"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  <c r="AA567" s="6"/>
      <c r="AB567" s="6"/>
      <c r="AC567" s="6"/>
      <c r="AD567" s="7"/>
      <c r="AE567" s="48"/>
      <c r="AF567" s="48"/>
      <c r="AG567" s="48"/>
      <c r="AK567" s="6"/>
      <c r="AL567" s="6"/>
      <c r="AM567" s="6"/>
      <c r="AN567" s="6"/>
      <c r="AO567" s="6"/>
      <c r="AP567" s="6"/>
      <c r="AQ567" s="6"/>
      <c r="AR567" s="6"/>
      <c r="AS567" s="6"/>
      <c r="AT567" s="6"/>
      <c r="AU567" s="6"/>
      <c r="AV567" s="6"/>
      <c r="AW567" s="6"/>
      <c r="AX567" s="6"/>
      <c r="AY567" s="6"/>
      <c r="AZ567" s="6"/>
      <c r="BA567" s="6"/>
      <c r="BB567" s="6"/>
      <c r="BC567" s="6"/>
      <c r="BD567" s="6"/>
      <c r="BE567" s="6"/>
      <c r="BF567" s="6"/>
      <c r="BG567" s="6"/>
      <c r="BH567" s="6"/>
      <c r="BI567" s="6"/>
      <c r="BJ567" s="6"/>
      <c r="BK567" s="7"/>
      <c r="BL567" s="48"/>
      <c r="BM567" s="48"/>
      <c r="BN567" s="48"/>
    </row>
    <row r="568" spans="4:131"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  <c r="AA568" s="6"/>
      <c r="AB568" s="6"/>
      <c r="AC568" s="6"/>
      <c r="AD568" s="7"/>
      <c r="AE568" s="48"/>
      <c r="AF568" s="48"/>
      <c r="AG568" s="48"/>
      <c r="AK568" s="6"/>
      <c r="AL568" s="6"/>
      <c r="AM568" s="6"/>
      <c r="AN568" s="6"/>
      <c r="AO568" s="6"/>
      <c r="AP568" s="6"/>
      <c r="AQ568" s="6"/>
      <c r="AR568" s="6"/>
      <c r="AS568" s="6"/>
      <c r="AT568" s="6"/>
      <c r="AU568" s="6"/>
      <c r="AV568" s="6"/>
      <c r="AW568" s="6"/>
      <c r="AX568" s="6"/>
      <c r="AY568" s="6"/>
      <c r="AZ568" s="6"/>
      <c r="BA568" s="6"/>
      <c r="BB568" s="6"/>
      <c r="BC568" s="6"/>
      <c r="BD568" s="6"/>
      <c r="BE568" s="6"/>
      <c r="BF568" s="6"/>
      <c r="BG568" s="6"/>
      <c r="BH568" s="6"/>
      <c r="BI568" s="6"/>
      <c r="BJ568" s="6"/>
      <c r="BK568" s="7"/>
      <c r="BL568" s="48"/>
      <c r="BM568" s="48"/>
      <c r="BN568" s="48"/>
    </row>
    <row r="569" spans="4:131"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  <c r="AA569" s="6"/>
      <c r="AB569" s="6"/>
      <c r="AC569" s="6"/>
      <c r="AD569" s="7"/>
      <c r="AE569" s="48"/>
      <c r="AF569" s="48"/>
      <c r="AG569" s="48"/>
      <c r="AK569" s="6"/>
      <c r="AL569" s="6"/>
      <c r="AM569" s="6"/>
      <c r="AN569" s="6"/>
      <c r="AO569" s="6"/>
      <c r="AP569" s="6"/>
      <c r="AQ569" s="6"/>
      <c r="AR569" s="6"/>
      <c r="AS569" s="6"/>
      <c r="AT569" s="6"/>
      <c r="AU569" s="6"/>
      <c r="AV569" s="6"/>
      <c r="AW569" s="6"/>
      <c r="AX569" s="6"/>
      <c r="AY569" s="6"/>
      <c r="AZ569" s="6"/>
      <c r="BA569" s="6"/>
      <c r="BB569" s="6"/>
      <c r="BC569" s="6"/>
      <c r="BD569" s="6"/>
      <c r="BE569" s="6"/>
      <c r="BF569" s="6"/>
      <c r="BG569" s="6"/>
      <c r="BH569" s="6"/>
      <c r="BI569" s="6"/>
      <c r="BJ569" s="6"/>
      <c r="BK569" s="7"/>
      <c r="BL569" s="48"/>
      <c r="BM569" s="48"/>
      <c r="BN569" s="48"/>
    </row>
    <row r="570" spans="4:131"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  <c r="AA570" s="6"/>
      <c r="AB570" s="6"/>
      <c r="AC570" s="6"/>
      <c r="AD570" s="7"/>
      <c r="AE570" s="48"/>
      <c r="AF570" s="48"/>
      <c r="AG570" s="48"/>
      <c r="AK570" s="6"/>
      <c r="AL570" s="6"/>
      <c r="AM570" s="6"/>
      <c r="AN570" s="6"/>
      <c r="AO570" s="6"/>
      <c r="AP570" s="6"/>
      <c r="AQ570" s="6"/>
      <c r="AR570" s="6"/>
      <c r="AS570" s="6"/>
      <c r="AT570" s="6"/>
      <c r="AU570" s="6"/>
      <c r="AV570" s="6"/>
      <c r="AW570" s="6"/>
      <c r="AX570" s="6"/>
      <c r="AY570" s="6"/>
      <c r="AZ570" s="6"/>
      <c r="BA570" s="6"/>
      <c r="BB570" s="6"/>
      <c r="BC570" s="6"/>
      <c r="BD570" s="6"/>
      <c r="BE570" s="6"/>
      <c r="BF570" s="6"/>
      <c r="BG570" s="6"/>
      <c r="BH570" s="6"/>
      <c r="BI570" s="6"/>
      <c r="BJ570" s="6"/>
      <c r="BK570" s="7"/>
      <c r="BL570" s="48"/>
      <c r="BM570" s="48"/>
      <c r="BN570" s="48"/>
    </row>
    <row r="571" spans="4:131">
      <c r="D571" s="6"/>
      <c r="E571" s="6"/>
      <c r="F571" s="6"/>
      <c r="G571" s="6"/>
      <c r="H571" s="6"/>
      <c r="I571" s="6"/>
      <c r="J571" s="6"/>
      <c r="K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  <c r="AA571" s="6"/>
      <c r="AB571" s="6"/>
      <c r="AC571" s="6"/>
      <c r="AD571" s="7"/>
      <c r="AE571" s="48"/>
      <c r="AF571" s="48"/>
      <c r="AG571" s="48"/>
      <c r="AK571" s="6"/>
      <c r="AL571" s="6"/>
      <c r="AM571" s="6"/>
      <c r="AN571" s="6"/>
      <c r="AO571" s="6"/>
      <c r="AP571" s="6"/>
      <c r="AQ571" s="6"/>
      <c r="AR571" s="6"/>
      <c r="AV571" s="6"/>
      <c r="AW571" s="6"/>
      <c r="AX571" s="6"/>
      <c r="AY571" s="6"/>
      <c r="AZ571" s="6"/>
      <c r="BA571" s="6"/>
      <c r="BB571" s="6"/>
      <c r="BC571" s="6"/>
      <c r="BD571" s="6"/>
      <c r="BE571" s="6"/>
      <c r="BF571" s="6"/>
      <c r="BG571" s="6"/>
      <c r="BH571" s="6"/>
      <c r="BI571" s="6"/>
      <c r="BJ571" s="6"/>
      <c r="BK571" s="7"/>
      <c r="BL571" s="48"/>
      <c r="BM571" s="48"/>
      <c r="BN571" s="48"/>
    </row>
    <row r="572" spans="4:131">
      <c r="D572" s="6"/>
      <c r="E572" s="6"/>
      <c r="F572" s="6"/>
      <c r="G572" s="6"/>
      <c r="H572" s="6"/>
      <c r="I572" s="6"/>
      <c r="J572" s="6"/>
      <c r="K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  <c r="AA572" s="6"/>
      <c r="AB572" s="6"/>
      <c r="AC572" s="6"/>
      <c r="AD572" s="7"/>
      <c r="AE572" s="48"/>
      <c r="AF572" s="48"/>
      <c r="AG572" s="48"/>
      <c r="AK572" s="6"/>
      <c r="AL572" s="6"/>
      <c r="AM572" s="6"/>
      <c r="AN572" s="6"/>
      <c r="AO572" s="6"/>
      <c r="AP572" s="6"/>
      <c r="AQ572" s="6"/>
      <c r="AR572" s="6"/>
      <c r="AV572" s="6"/>
      <c r="AW572" s="6"/>
      <c r="AX572" s="6"/>
      <c r="AY572" s="6"/>
      <c r="AZ572" s="6"/>
      <c r="BA572" s="6"/>
      <c r="BB572" s="6"/>
      <c r="BC572" s="6"/>
      <c r="BD572" s="6"/>
      <c r="BE572" s="6"/>
      <c r="BF572" s="6"/>
      <c r="BG572" s="6"/>
      <c r="BH572" s="6"/>
      <c r="BI572" s="6"/>
      <c r="BJ572" s="6"/>
      <c r="BK572" s="7"/>
      <c r="BL572" s="48"/>
      <c r="BM572" s="48"/>
      <c r="BN572" s="48"/>
    </row>
    <row r="573" spans="4:131" s="4" customFormat="1">
      <c r="F573" s="6"/>
      <c r="P573" s="6"/>
      <c r="Q573" s="6"/>
      <c r="V573" s="6"/>
      <c r="W573" s="6"/>
      <c r="AD573" s="5"/>
      <c r="AE573" s="47"/>
      <c r="AF573" s="47"/>
      <c r="AG573" s="47"/>
      <c r="AM573" s="6"/>
      <c r="AW573" s="6"/>
      <c r="AX573" s="6"/>
      <c r="BC573" s="6"/>
      <c r="BD573" s="6"/>
      <c r="BK573" s="5"/>
      <c r="BL573" s="47"/>
      <c r="BM573" s="47"/>
      <c r="BN573" s="47"/>
      <c r="BO573" s="3"/>
      <c r="BP573" s="3"/>
      <c r="BQ573" s="3"/>
      <c r="BR573" s="3"/>
      <c r="BS573" s="3"/>
      <c r="BT573" s="3"/>
      <c r="BU573" s="3"/>
      <c r="BV573" s="3"/>
      <c r="BW573" s="3"/>
      <c r="BX573" s="3"/>
      <c r="BY573" s="3"/>
      <c r="BZ573" s="3"/>
      <c r="CA573" s="3"/>
      <c r="CB573" s="3"/>
      <c r="CC573" s="3"/>
      <c r="CD573" s="3"/>
      <c r="CE573" s="3"/>
      <c r="CF573" s="3"/>
      <c r="CG573" s="3"/>
      <c r="CH573" s="3"/>
      <c r="CI573" s="3"/>
      <c r="CJ573" s="3"/>
      <c r="CK573" s="3"/>
      <c r="CL573" s="3"/>
      <c r="CM573" s="3"/>
      <c r="CN573" s="3"/>
      <c r="CO573" s="3"/>
      <c r="CP573" s="3"/>
      <c r="CQ573" s="3"/>
      <c r="CR573" s="3"/>
      <c r="CS573" s="3"/>
      <c r="CT573" s="3"/>
      <c r="CU573" s="3"/>
      <c r="CV573" s="3"/>
      <c r="CW573" s="3"/>
      <c r="CX573" s="3"/>
      <c r="CY573" s="3"/>
      <c r="CZ573" s="3"/>
      <c r="DA573" s="3"/>
      <c r="DB573" s="3"/>
      <c r="DC573" s="3"/>
      <c r="DD573" s="3"/>
      <c r="DE573" s="3"/>
      <c r="DF573" s="3"/>
      <c r="DG573" s="3"/>
      <c r="DH573" s="3"/>
      <c r="DI573" s="3"/>
      <c r="DJ573" s="3"/>
      <c r="DK573" s="3"/>
      <c r="DL573" s="3"/>
      <c r="DM573" s="3"/>
      <c r="DN573" s="3"/>
      <c r="DO573" s="3"/>
      <c r="DP573" s="3"/>
      <c r="DQ573" s="3"/>
      <c r="DR573" s="3"/>
      <c r="DS573" s="3"/>
      <c r="DT573" s="3"/>
      <c r="DU573" s="3"/>
      <c r="DV573" s="3"/>
      <c r="DW573" s="3"/>
      <c r="DX573" s="3"/>
      <c r="DY573" s="3"/>
      <c r="DZ573" s="3"/>
      <c r="EA573" s="3"/>
    </row>
    <row r="574" spans="4:131" s="4" customFormat="1">
      <c r="F574" s="6"/>
      <c r="P574" s="6"/>
      <c r="Q574" s="6"/>
      <c r="V574" s="6"/>
      <c r="W574" s="6"/>
      <c r="AD574" s="5"/>
      <c r="AE574" s="47"/>
      <c r="AF574" s="47"/>
      <c r="AG574" s="47"/>
      <c r="AM574" s="6"/>
      <c r="AW574" s="6"/>
      <c r="AX574" s="6"/>
      <c r="BC574" s="6"/>
      <c r="BD574" s="6"/>
      <c r="BK574" s="5"/>
      <c r="BL574" s="47"/>
      <c r="BM574" s="47"/>
      <c r="BN574" s="47"/>
      <c r="BO574" s="3"/>
      <c r="BP574" s="3"/>
      <c r="BQ574" s="3"/>
      <c r="BR574" s="3"/>
      <c r="BS574" s="3"/>
      <c r="BT574" s="3"/>
      <c r="BU574" s="3"/>
      <c r="BV574" s="3"/>
      <c r="BW574" s="3"/>
      <c r="BX574" s="3"/>
      <c r="BY574" s="3"/>
      <c r="BZ574" s="3"/>
      <c r="CA574" s="3"/>
      <c r="CB574" s="3"/>
      <c r="CC574" s="3"/>
      <c r="CD574" s="3"/>
      <c r="CE574" s="3"/>
      <c r="CF574" s="3"/>
      <c r="CG574" s="3"/>
      <c r="CH574" s="3"/>
      <c r="CI574" s="3"/>
      <c r="CJ574" s="3"/>
      <c r="CK574" s="3"/>
      <c r="CL574" s="3"/>
      <c r="CM574" s="3"/>
      <c r="CN574" s="3"/>
      <c r="CO574" s="3"/>
      <c r="CP574" s="3"/>
      <c r="CQ574" s="3"/>
      <c r="CR574" s="3"/>
      <c r="CS574" s="3"/>
      <c r="CT574" s="3"/>
      <c r="CU574" s="3"/>
      <c r="CV574" s="3"/>
      <c r="CW574" s="3"/>
      <c r="CX574" s="3"/>
      <c r="CY574" s="3"/>
      <c r="CZ574" s="3"/>
      <c r="DA574" s="3"/>
      <c r="DB574" s="3"/>
      <c r="DC574" s="3"/>
      <c r="DD574" s="3"/>
      <c r="DE574" s="3"/>
      <c r="DF574" s="3"/>
      <c r="DG574" s="3"/>
      <c r="DH574" s="3"/>
      <c r="DI574" s="3"/>
      <c r="DJ574" s="3"/>
      <c r="DK574" s="3"/>
      <c r="DL574" s="3"/>
      <c r="DM574" s="3"/>
      <c r="DN574" s="3"/>
      <c r="DO574" s="3"/>
      <c r="DP574" s="3"/>
      <c r="DQ574" s="3"/>
      <c r="DR574" s="3"/>
      <c r="DS574" s="3"/>
      <c r="DT574" s="3"/>
      <c r="DU574" s="3"/>
      <c r="DV574" s="3"/>
      <c r="DW574" s="3"/>
      <c r="DX574" s="3"/>
      <c r="DY574" s="3"/>
      <c r="DZ574" s="3"/>
      <c r="EA574" s="3"/>
    </row>
    <row r="575" spans="4:131" s="4" customFormat="1">
      <c r="F575" s="6"/>
      <c r="P575" s="6"/>
      <c r="Q575" s="6"/>
      <c r="V575" s="6"/>
      <c r="W575" s="6"/>
      <c r="AD575" s="5"/>
      <c r="AE575" s="47"/>
      <c r="AF575" s="47"/>
      <c r="AG575" s="47"/>
      <c r="AM575" s="6"/>
      <c r="AW575" s="6"/>
      <c r="AX575" s="6"/>
      <c r="BC575" s="6"/>
      <c r="BD575" s="6"/>
      <c r="BK575" s="5"/>
      <c r="BL575" s="47"/>
      <c r="BM575" s="47"/>
      <c r="BN575" s="47"/>
      <c r="BO575" s="3"/>
      <c r="BP575" s="3"/>
      <c r="BQ575" s="3"/>
      <c r="BR575" s="3"/>
      <c r="BS575" s="3"/>
      <c r="BT575" s="3"/>
      <c r="BU575" s="3"/>
      <c r="BV575" s="3"/>
      <c r="BW575" s="3"/>
      <c r="BX575" s="3"/>
      <c r="BY575" s="3"/>
      <c r="BZ575" s="3"/>
      <c r="CA575" s="3"/>
      <c r="CB575" s="3"/>
      <c r="CC575" s="3"/>
      <c r="CD575" s="3"/>
      <c r="CE575" s="3"/>
      <c r="CF575" s="3"/>
      <c r="CG575" s="3"/>
      <c r="CH575" s="3"/>
      <c r="CI575" s="3"/>
      <c r="CJ575" s="3"/>
      <c r="CK575" s="3"/>
      <c r="CL575" s="3"/>
      <c r="CM575" s="3"/>
      <c r="CN575" s="3"/>
      <c r="CO575" s="3"/>
      <c r="CP575" s="3"/>
      <c r="CQ575" s="3"/>
      <c r="CR575" s="3"/>
      <c r="CS575" s="3"/>
      <c r="CT575" s="3"/>
      <c r="CU575" s="3"/>
      <c r="CV575" s="3"/>
      <c r="CW575" s="3"/>
      <c r="CX575" s="3"/>
      <c r="CY575" s="3"/>
      <c r="CZ575" s="3"/>
      <c r="DA575" s="3"/>
      <c r="DB575" s="3"/>
      <c r="DC575" s="3"/>
      <c r="DD575" s="3"/>
      <c r="DE575" s="3"/>
      <c r="DF575" s="3"/>
      <c r="DG575" s="3"/>
      <c r="DH575" s="3"/>
      <c r="DI575" s="3"/>
      <c r="DJ575" s="3"/>
      <c r="DK575" s="3"/>
      <c r="DL575" s="3"/>
      <c r="DM575" s="3"/>
      <c r="DN575" s="3"/>
      <c r="DO575" s="3"/>
      <c r="DP575" s="3"/>
      <c r="DQ575" s="3"/>
      <c r="DR575" s="3"/>
      <c r="DS575" s="3"/>
      <c r="DT575" s="3"/>
      <c r="DU575" s="3"/>
      <c r="DV575" s="3"/>
      <c r="DW575" s="3"/>
      <c r="DX575" s="3"/>
      <c r="DY575" s="3"/>
      <c r="DZ575" s="3"/>
      <c r="EA575" s="3"/>
    </row>
    <row r="576" spans="4:131" s="4" customFormat="1">
      <c r="F576" s="6"/>
      <c r="P576" s="6"/>
      <c r="Q576" s="6"/>
      <c r="V576" s="6"/>
      <c r="W576" s="6"/>
      <c r="AD576" s="5"/>
      <c r="AE576" s="47"/>
      <c r="AF576" s="47"/>
      <c r="AG576" s="47"/>
      <c r="AM576" s="6"/>
      <c r="AW576" s="6"/>
      <c r="AX576" s="6"/>
      <c r="BC576" s="6"/>
      <c r="BD576" s="6"/>
      <c r="BK576" s="5"/>
      <c r="BL576" s="47"/>
      <c r="BM576" s="47"/>
      <c r="BN576" s="47"/>
      <c r="BO576" s="3"/>
      <c r="BP576" s="3"/>
      <c r="BQ576" s="3"/>
      <c r="BR576" s="3"/>
      <c r="BS576" s="3"/>
      <c r="BT576" s="3"/>
      <c r="BU576" s="3"/>
      <c r="BV576" s="3"/>
      <c r="BW576" s="3"/>
      <c r="BX576" s="3"/>
      <c r="BY576" s="3"/>
      <c r="BZ576" s="3"/>
      <c r="CA576" s="3"/>
      <c r="CB576" s="3"/>
      <c r="CC576" s="3"/>
      <c r="CD576" s="3"/>
      <c r="CE576" s="3"/>
      <c r="CF576" s="3"/>
      <c r="CG576" s="3"/>
      <c r="CH576" s="3"/>
      <c r="CI576" s="3"/>
      <c r="CJ576" s="3"/>
      <c r="CK576" s="3"/>
      <c r="CL576" s="3"/>
      <c r="CM576" s="3"/>
      <c r="CN576" s="3"/>
      <c r="CO576" s="3"/>
      <c r="CP576" s="3"/>
      <c r="CQ576" s="3"/>
      <c r="CR576" s="3"/>
      <c r="CS576" s="3"/>
      <c r="CT576" s="3"/>
      <c r="CU576" s="3"/>
      <c r="CV576" s="3"/>
      <c r="CW576" s="3"/>
      <c r="CX576" s="3"/>
      <c r="CY576" s="3"/>
      <c r="CZ576" s="3"/>
      <c r="DA576" s="3"/>
      <c r="DB576" s="3"/>
      <c r="DC576" s="3"/>
      <c r="DD576" s="3"/>
      <c r="DE576" s="3"/>
      <c r="DF576" s="3"/>
      <c r="DG576" s="3"/>
      <c r="DH576" s="3"/>
      <c r="DI576" s="3"/>
      <c r="DJ576" s="3"/>
      <c r="DK576" s="3"/>
      <c r="DL576" s="3"/>
      <c r="DM576" s="3"/>
      <c r="DN576" s="3"/>
      <c r="DO576" s="3"/>
      <c r="DP576" s="3"/>
      <c r="DQ576" s="3"/>
      <c r="DR576" s="3"/>
      <c r="DS576" s="3"/>
      <c r="DT576" s="3"/>
      <c r="DU576" s="3"/>
      <c r="DV576" s="3"/>
      <c r="DW576" s="3"/>
      <c r="DX576" s="3"/>
      <c r="DY576" s="3"/>
      <c r="DZ576" s="3"/>
      <c r="EA576" s="3"/>
    </row>
    <row r="577" spans="22:131" s="4" customFormat="1">
      <c r="V577" s="6"/>
      <c r="W577" s="6"/>
      <c r="AD577" s="5"/>
      <c r="AE577" s="47"/>
      <c r="AF577" s="47"/>
      <c r="AG577" s="47"/>
      <c r="BC577" s="6"/>
      <c r="BD577" s="6"/>
      <c r="BK577" s="5"/>
      <c r="BL577" s="47"/>
      <c r="BM577" s="47"/>
      <c r="BN577" s="47"/>
      <c r="BO577" s="3"/>
      <c r="BP577" s="3"/>
      <c r="BQ577" s="3"/>
      <c r="BR577" s="3"/>
      <c r="BS577" s="3"/>
      <c r="BT577" s="3"/>
      <c r="BU577" s="3"/>
      <c r="BV577" s="3"/>
      <c r="BW577" s="3"/>
      <c r="BX577" s="3"/>
      <c r="BY577" s="3"/>
      <c r="BZ577" s="3"/>
      <c r="CA577" s="3"/>
      <c r="CB577" s="3"/>
      <c r="CC577" s="3"/>
      <c r="CD577" s="3"/>
      <c r="CE577" s="3"/>
      <c r="CF577" s="3"/>
      <c r="CG577" s="3"/>
      <c r="CH577" s="3"/>
      <c r="CI577" s="3"/>
      <c r="CJ577" s="3"/>
      <c r="CK577" s="3"/>
      <c r="CL577" s="3"/>
      <c r="CM577" s="3"/>
      <c r="CN577" s="3"/>
      <c r="CO577" s="3"/>
      <c r="CP577" s="3"/>
      <c r="CQ577" s="3"/>
      <c r="CR577" s="3"/>
      <c r="CS577" s="3"/>
      <c r="CT577" s="3"/>
      <c r="CU577" s="3"/>
      <c r="CV577" s="3"/>
      <c r="CW577" s="3"/>
      <c r="CX577" s="3"/>
      <c r="CY577" s="3"/>
      <c r="CZ577" s="3"/>
      <c r="DA577" s="3"/>
      <c r="DB577" s="3"/>
      <c r="DC577" s="3"/>
      <c r="DD577" s="3"/>
      <c r="DE577" s="3"/>
      <c r="DF577" s="3"/>
      <c r="DG577" s="3"/>
      <c r="DH577" s="3"/>
      <c r="DI577" s="3"/>
      <c r="DJ577" s="3"/>
      <c r="DK577" s="3"/>
      <c r="DL577" s="3"/>
      <c r="DM577" s="3"/>
      <c r="DN577" s="3"/>
      <c r="DO577" s="3"/>
      <c r="DP577" s="3"/>
      <c r="DQ577" s="3"/>
      <c r="DR577" s="3"/>
      <c r="DS577" s="3"/>
      <c r="DT577" s="3"/>
      <c r="DU577" s="3"/>
      <c r="DV577" s="3"/>
      <c r="DW577" s="3"/>
      <c r="DX577" s="3"/>
      <c r="DY577" s="3"/>
      <c r="DZ577" s="3"/>
      <c r="EA577" s="3"/>
    </row>
    <row r="578" spans="22:131" s="4" customFormat="1">
      <c r="V578" s="6"/>
      <c r="W578" s="6"/>
      <c r="AD578" s="5"/>
      <c r="AE578" s="47"/>
      <c r="AF578" s="47"/>
      <c r="AG578" s="47"/>
      <c r="BC578" s="6"/>
      <c r="BD578" s="6"/>
      <c r="BK578" s="5"/>
      <c r="BL578" s="47"/>
      <c r="BM578" s="47"/>
      <c r="BN578" s="47"/>
      <c r="BO578" s="3"/>
      <c r="BP578" s="3"/>
      <c r="BQ578" s="3"/>
      <c r="BR578" s="3"/>
      <c r="BS578" s="3"/>
      <c r="BT578" s="3"/>
      <c r="BU578" s="3"/>
      <c r="BV578" s="3"/>
      <c r="BW578" s="3"/>
      <c r="BX578" s="3"/>
      <c r="BY578" s="3"/>
      <c r="BZ578" s="3"/>
      <c r="CA578" s="3"/>
      <c r="CB578" s="3"/>
      <c r="CC578" s="3"/>
      <c r="CD578" s="3"/>
      <c r="CE578" s="3"/>
      <c r="CF578" s="3"/>
      <c r="CG578" s="3"/>
      <c r="CH578" s="3"/>
      <c r="CI578" s="3"/>
      <c r="CJ578" s="3"/>
      <c r="CK578" s="3"/>
      <c r="CL578" s="3"/>
      <c r="CM578" s="3"/>
      <c r="CN578" s="3"/>
      <c r="CO578" s="3"/>
      <c r="CP578" s="3"/>
      <c r="CQ578" s="3"/>
      <c r="CR578" s="3"/>
      <c r="CS578" s="3"/>
      <c r="CT578" s="3"/>
      <c r="CU578" s="3"/>
      <c r="CV578" s="3"/>
      <c r="CW578" s="3"/>
      <c r="CX578" s="3"/>
      <c r="CY578" s="3"/>
      <c r="CZ578" s="3"/>
      <c r="DA578" s="3"/>
      <c r="DB578" s="3"/>
      <c r="DC578" s="3"/>
      <c r="DD578" s="3"/>
      <c r="DE578" s="3"/>
      <c r="DF578" s="3"/>
      <c r="DG578" s="3"/>
      <c r="DH578" s="3"/>
      <c r="DI578" s="3"/>
      <c r="DJ578" s="3"/>
      <c r="DK578" s="3"/>
      <c r="DL578" s="3"/>
      <c r="DM578" s="3"/>
      <c r="DN578" s="3"/>
      <c r="DO578" s="3"/>
      <c r="DP578" s="3"/>
      <c r="DQ578" s="3"/>
      <c r="DR578" s="3"/>
      <c r="DS578" s="3"/>
      <c r="DT578" s="3"/>
      <c r="DU578" s="3"/>
      <c r="DV578" s="3"/>
      <c r="DW578" s="3"/>
      <c r="DX578" s="3"/>
      <c r="DY578" s="3"/>
      <c r="DZ578" s="3"/>
      <c r="EA578" s="3"/>
    </row>
  </sheetData>
  <sheetProtection formatCells="0" formatColumns="0" formatRows="0" deleteRows="0" selectLockedCells="1"/>
  <mergeCells count="1053">
    <mergeCell ref="CG43:CG44"/>
    <mergeCell ref="BX43:BX44"/>
    <mergeCell ref="BY43:BY44"/>
    <mergeCell ref="BZ43:BZ44"/>
    <mergeCell ref="CA43:CA44"/>
    <mergeCell ref="CB43:CB44"/>
    <mergeCell ref="CC43:CC44"/>
    <mergeCell ref="CD43:CD44"/>
    <mergeCell ref="CE43:CE44"/>
    <mergeCell ref="CF43:CF44"/>
    <mergeCell ref="CG57:CG58"/>
    <mergeCell ref="BO59:BQ60"/>
    <mergeCell ref="BR59:BR60"/>
    <mergeCell ref="BS59:BS60"/>
    <mergeCell ref="BT59:BT60"/>
    <mergeCell ref="BU59:BU60"/>
    <mergeCell ref="BV59:BV60"/>
    <mergeCell ref="BW59:BW60"/>
    <mergeCell ref="BX59:BX60"/>
    <mergeCell ref="BY59:BY60"/>
    <mergeCell ref="BZ59:BZ60"/>
    <mergeCell ref="CA59:CA60"/>
    <mergeCell ref="CB59:CB60"/>
    <mergeCell ref="CC59:CC60"/>
    <mergeCell ref="CD59:CD60"/>
    <mergeCell ref="CE59:CE60"/>
    <mergeCell ref="CF59:CF60"/>
    <mergeCell ref="CG59:CG60"/>
    <mergeCell ref="BZ55:BZ56"/>
    <mergeCell ref="CA55:CA56"/>
    <mergeCell ref="CB55:CB56"/>
    <mergeCell ref="CC55:CC56"/>
    <mergeCell ref="CD55:CD56"/>
    <mergeCell ref="CE55:CE56"/>
    <mergeCell ref="CF55:CF56"/>
    <mergeCell ref="CG55:CG56"/>
    <mergeCell ref="BO57:BQ58"/>
    <mergeCell ref="BR57:BR58"/>
    <mergeCell ref="BS57:BS58"/>
    <mergeCell ref="BT57:BT58"/>
    <mergeCell ref="BU57:BU58"/>
    <mergeCell ref="BV57:BV58"/>
    <mergeCell ref="BW57:BW58"/>
    <mergeCell ref="BX57:BX58"/>
    <mergeCell ref="BY57:BY58"/>
    <mergeCell ref="BZ57:BZ58"/>
    <mergeCell ref="CA57:CA58"/>
    <mergeCell ref="CB57:CB58"/>
    <mergeCell ref="CC57:CC58"/>
    <mergeCell ref="CD57:CD58"/>
    <mergeCell ref="CE57:CE58"/>
    <mergeCell ref="CF57:CF58"/>
    <mergeCell ref="BO55:BQ56"/>
    <mergeCell ref="BR55:BR56"/>
    <mergeCell ref="BS55:BS56"/>
    <mergeCell ref="BT55:BT56"/>
    <mergeCell ref="BU55:BU56"/>
    <mergeCell ref="BV55:BV56"/>
    <mergeCell ref="BW55:BW56"/>
    <mergeCell ref="BX55:BX56"/>
    <mergeCell ref="BY55:BY56"/>
    <mergeCell ref="CG51:CG52"/>
    <mergeCell ref="BO53:BQ54"/>
    <mergeCell ref="BR53:BR54"/>
    <mergeCell ref="BS53:BS54"/>
    <mergeCell ref="BT53:BT54"/>
    <mergeCell ref="BU53:BU54"/>
    <mergeCell ref="BV53:BV54"/>
    <mergeCell ref="BW53:BW54"/>
    <mergeCell ref="BX53:BX54"/>
    <mergeCell ref="BY53:BY54"/>
    <mergeCell ref="BZ53:BZ54"/>
    <mergeCell ref="CA53:CA54"/>
    <mergeCell ref="CB53:CB54"/>
    <mergeCell ref="CC53:CC54"/>
    <mergeCell ref="CD53:CD54"/>
    <mergeCell ref="CE53:CE54"/>
    <mergeCell ref="CF53:CF54"/>
    <mergeCell ref="CG53:CG54"/>
    <mergeCell ref="BZ49:BZ50"/>
    <mergeCell ref="CA49:CA50"/>
    <mergeCell ref="CB49:CB50"/>
    <mergeCell ref="CC49:CC50"/>
    <mergeCell ref="CD49:CD50"/>
    <mergeCell ref="CE49:CE50"/>
    <mergeCell ref="CF49:CF50"/>
    <mergeCell ref="CG49:CG50"/>
    <mergeCell ref="BO51:BQ52"/>
    <mergeCell ref="BR51:BR52"/>
    <mergeCell ref="BS51:BS52"/>
    <mergeCell ref="BT51:BT52"/>
    <mergeCell ref="BU51:BU52"/>
    <mergeCell ref="BV51:BV52"/>
    <mergeCell ref="BW51:BW52"/>
    <mergeCell ref="BX51:BX52"/>
    <mergeCell ref="BY51:BY52"/>
    <mergeCell ref="BZ51:BZ52"/>
    <mergeCell ref="CA51:CA52"/>
    <mergeCell ref="CB51:CB52"/>
    <mergeCell ref="CC51:CC52"/>
    <mergeCell ref="CD51:CD52"/>
    <mergeCell ref="CE51:CE52"/>
    <mergeCell ref="CF51:CF52"/>
    <mergeCell ref="BO49:BQ50"/>
    <mergeCell ref="BR49:BR50"/>
    <mergeCell ref="BS49:BS50"/>
    <mergeCell ref="BT49:BT50"/>
    <mergeCell ref="BU49:BU50"/>
    <mergeCell ref="BV49:BV50"/>
    <mergeCell ref="BW49:BW50"/>
    <mergeCell ref="BX49:BX50"/>
    <mergeCell ref="BY49:BY50"/>
    <mergeCell ref="CG45:CG46"/>
    <mergeCell ref="BO47:BQ48"/>
    <mergeCell ref="BR47:BR48"/>
    <mergeCell ref="BS47:BS48"/>
    <mergeCell ref="BT47:BT48"/>
    <mergeCell ref="BU47:BU48"/>
    <mergeCell ref="BV47:BV48"/>
    <mergeCell ref="BW47:BW48"/>
    <mergeCell ref="BX47:BX48"/>
    <mergeCell ref="BY47:BY48"/>
    <mergeCell ref="BZ47:BZ48"/>
    <mergeCell ref="CA47:CA48"/>
    <mergeCell ref="CB47:CB48"/>
    <mergeCell ref="CC47:CC48"/>
    <mergeCell ref="CD47:CD48"/>
    <mergeCell ref="CE47:CE48"/>
    <mergeCell ref="CF47:CF48"/>
    <mergeCell ref="CG47:CG48"/>
    <mergeCell ref="BO45:BQ46"/>
    <mergeCell ref="BR45:BR46"/>
    <mergeCell ref="BS45:BS46"/>
    <mergeCell ref="BT45:BT46"/>
    <mergeCell ref="BU45:BU46"/>
    <mergeCell ref="BV45:BV46"/>
    <mergeCell ref="BW45:BW46"/>
    <mergeCell ref="BX45:BX46"/>
    <mergeCell ref="BY45:BY46"/>
    <mergeCell ref="BZ45:BZ46"/>
    <mergeCell ref="CA45:CA46"/>
    <mergeCell ref="CB45:CB46"/>
    <mergeCell ref="CC45:CC46"/>
    <mergeCell ref="CD45:CD46"/>
    <mergeCell ref="CE45:CE46"/>
    <mergeCell ref="CF45:CF46"/>
    <mergeCell ref="BO43:BQ44"/>
    <mergeCell ref="CG41:CG42"/>
    <mergeCell ref="BR43:BR44"/>
    <mergeCell ref="BS43:BS44"/>
    <mergeCell ref="BT43:BT44"/>
    <mergeCell ref="BU43:BU44"/>
    <mergeCell ref="BV43:BV44"/>
    <mergeCell ref="BW43:BW44"/>
    <mergeCell ref="BZ39:BZ40"/>
    <mergeCell ref="CA39:CA40"/>
    <mergeCell ref="CB39:CB40"/>
    <mergeCell ref="CC39:CC40"/>
    <mergeCell ref="CD39:CD40"/>
    <mergeCell ref="CE39:CE40"/>
    <mergeCell ref="CF39:CF40"/>
    <mergeCell ref="CG39:CG40"/>
    <mergeCell ref="BO41:BQ42"/>
    <mergeCell ref="BR41:BR42"/>
    <mergeCell ref="BS41:BS42"/>
    <mergeCell ref="BT41:BT42"/>
    <mergeCell ref="BU41:BU42"/>
    <mergeCell ref="BV41:BV42"/>
    <mergeCell ref="BW41:BW42"/>
    <mergeCell ref="BX41:BX42"/>
    <mergeCell ref="BY41:BY42"/>
    <mergeCell ref="BZ41:BZ42"/>
    <mergeCell ref="CA41:CA42"/>
    <mergeCell ref="CB41:CB42"/>
    <mergeCell ref="CC41:CC42"/>
    <mergeCell ref="CD41:CD42"/>
    <mergeCell ref="CE41:CE42"/>
    <mergeCell ref="CF41:CF42"/>
    <mergeCell ref="BO39:BQ40"/>
    <mergeCell ref="BR39:BR40"/>
    <mergeCell ref="BS39:BS40"/>
    <mergeCell ref="BT39:BT40"/>
    <mergeCell ref="BU39:BU40"/>
    <mergeCell ref="BV39:BV40"/>
    <mergeCell ref="BW39:BW40"/>
    <mergeCell ref="BX39:BX40"/>
    <mergeCell ref="BY39:BY40"/>
    <mergeCell ref="CG37:CG38"/>
    <mergeCell ref="BZ35:BZ36"/>
    <mergeCell ref="CA35:CA36"/>
    <mergeCell ref="CB35:CB36"/>
    <mergeCell ref="CC35:CC36"/>
    <mergeCell ref="CD35:CD36"/>
    <mergeCell ref="CE35:CE36"/>
    <mergeCell ref="CF35:CF36"/>
    <mergeCell ref="CG35:CG36"/>
    <mergeCell ref="BO37:BQ38"/>
    <mergeCell ref="BR37:BR38"/>
    <mergeCell ref="BS37:BS38"/>
    <mergeCell ref="BT37:BT38"/>
    <mergeCell ref="BU37:BU38"/>
    <mergeCell ref="BV37:BV38"/>
    <mergeCell ref="BW37:BW38"/>
    <mergeCell ref="BX37:BX38"/>
    <mergeCell ref="BY37:BY38"/>
    <mergeCell ref="BZ37:BZ38"/>
    <mergeCell ref="CA37:CA38"/>
    <mergeCell ref="CG31:CG32"/>
    <mergeCell ref="BO33:BQ34"/>
    <mergeCell ref="BR33:BR34"/>
    <mergeCell ref="BS33:BS34"/>
    <mergeCell ref="BT33:BT34"/>
    <mergeCell ref="BU33:BU34"/>
    <mergeCell ref="BV33:BV34"/>
    <mergeCell ref="BW33:BW34"/>
    <mergeCell ref="BX33:BX34"/>
    <mergeCell ref="BY33:BY34"/>
    <mergeCell ref="BZ33:BZ34"/>
    <mergeCell ref="CA33:CA34"/>
    <mergeCell ref="CB33:CB34"/>
    <mergeCell ref="CC33:CC34"/>
    <mergeCell ref="CD33:CD34"/>
    <mergeCell ref="CE33:CE34"/>
    <mergeCell ref="CF33:CF34"/>
    <mergeCell ref="CG33:CG34"/>
    <mergeCell ref="BO29:BQ30"/>
    <mergeCell ref="BR29:BR30"/>
    <mergeCell ref="BS29:BS30"/>
    <mergeCell ref="BT29:BT30"/>
    <mergeCell ref="BU29:BU30"/>
    <mergeCell ref="BV29:BV30"/>
    <mergeCell ref="BW29:BW30"/>
    <mergeCell ref="BX29:BX30"/>
    <mergeCell ref="BY29:BY30"/>
    <mergeCell ref="BZ29:BZ30"/>
    <mergeCell ref="CA29:CA30"/>
    <mergeCell ref="CB29:CB30"/>
    <mergeCell ref="CC29:CC30"/>
    <mergeCell ref="CD29:CD30"/>
    <mergeCell ref="CE29:CE30"/>
    <mergeCell ref="CF29:CF30"/>
    <mergeCell ref="CB37:CB38"/>
    <mergeCell ref="CC37:CC38"/>
    <mergeCell ref="CD37:CD38"/>
    <mergeCell ref="CE37:CE38"/>
    <mergeCell ref="CF37:CF38"/>
    <mergeCell ref="BO35:BQ36"/>
    <mergeCell ref="BR35:BR36"/>
    <mergeCell ref="BS35:BS36"/>
    <mergeCell ref="BT35:BT36"/>
    <mergeCell ref="BU35:BU36"/>
    <mergeCell ref="BV35:BV36"/>
    <mergeCell ref="BW35:BW36"/>
    <mergeCell ref="BX35:BX36"/>
    <mergeCell ref="BY35:BY36"/>
    <mergeCell ref="BR27:BR28"/>
    <mergeCell ref="BS27:BS28"/>
    <mergeCell ref="BT27:BT28"/>
    <mergeCell ref="BU27:BU28"/>
    <mergeCell ref="BV27:BV28"/>
    <mergeCell ref="BW27:BW28"/>
    <mergeCell ref="BX27:BX28"/>
    <mergeCell ref="BY27:BY28"/>
    <mergeCell ref="BZ27:BZ28"/>
    <mergeCell ref="CA27:CA28"/>
    <mergeCell ref="CB27:CB28"/>
    <mergeCell ref="CC27:CC28"/>
    <mergeCell ref="CD27:CD28"/>
    <mergeCell ref="CE27:CE28"/>
    <mergeCell ref="CF27:CF28"/>
    <mergeCell ref="CG27:CG28"/>
    <mergeCell ref="BO31:BQ32"/>
    <mergeCell ref="BR31:BR32"/>
    <mergeCell ref="BS31:BS32"/>
    <mergeCell ref="BT31:BT32"/>
    <mergeCell ref="BU31:BU32"/>
    <mergeCell ref="BV31:BV32"/>
    <mergeCell ref="BW31:BW32"/>
    <mergeCell ref="BX31:BX32"/>
    <mergeCell ref="BY31:BY32"/>
    <mergeCell ref="BZ31:BZ32"/>
    <mergeCell ref="CA31:CA32"/>
    <mergeCell ref="CB31:CB32"/>
    <mergeCell ref="CC31:CC32"/>
    <mergeCell ref="CD31:CD32"/>
    <mergeCell ref="CE31:CE32"/>
    <mergeCell ref="CF31:CF32"/>
    <mergeCell ref="CG29:CG30"/>
    <mergeCell ref="BV25:BV26"/>
    <mergeCell ref="BW25:BW26"/>
    <mergeCell ref="BX25:BX26"/>
    <mergeCell ref="BY25:BY26"/>
    <mergeCell ref="BZ25:BZ26"/>
    <mergeCell ref="CA25:CA26"/>
    <mergeCell ref="CB25:CB26"/>
    <mergeCell ref="CC25:CC26"/>
    <mergeCell ref="CD25:CD26"/>
    <mergeCell ref="CE25:CE26"/>
    <mergeCell ref="CF25:CF26"/>
    <mergeCell ref="BO23:BQ24"/>
    <mergeCell ref="BR23:BR24"/>
    <mergeCell ref="BS23:BS24"/>
    <mergeCell ref="BT23:BT24"/>
    <mergeCell ref="BU23:BU24"/>
    <mergeCell ref="BV23:BV24"/>
    <mergeCell ref="BW23:BW24"/>
    <mergeCell ref="BX23:BX24"/>
    <mergeCell ref="BY23:BY24"/>
    <mergeCell ref="BZ23:BZ24"/>
    <mergeCell ref="CA23:CA24"/>
    <mergeCell ref="CB23:CB24"/>
    <mergeCell ref="CC23:CC24"/>
    <mergeCell ref="CD23:CD24"/>
    <mergeCell ref="CE23:CE24"/>
    <mergeCell ref="CF23:CF24"/>
    <mergeCell ref="CG23:CG24"/>
    <mergeCell ref="BU25:BU26"/>
    <mergeCell ref="CG25:CG26"/>
    <mergeCell ref="BO27:BQ28"/>
    <mergeCell ref="CG19:CG20"/>
    <mergeCell ref="BO21:BQ22"/>
    <mergeCell ref="BR21:BR22"/>
    <mergeCell ref="BS21:BS22"/>
    <mergeCell ref="BT21:BT22"/>
    <mergeCell ref="BU21:BU22"/>
    <mergeCell ref="BV21:BV22"/>
    <mergeCell ref="BW21:BW22"/>
    <mergeCell ref="BX21:BX22"/>
    <mergeCell ref="BY21:BY22"/>
    <mergeCell ref="BZ21:BZ22"/>
    <mergeCell ref="CA21:CA22"/>
    <mergeCell ref="CB21:CB22"/>
    <mergeCell ref="CC21:CC22"/>
    <mergeCell ref="CD21:CD22"/>
    <mergeCell ref="CE21:CE22"/>
    <mergeCell ref="CF21:CF22"/>
    <mergeCell ref="CG21:CG22"/>
    <mergeCell ref="CB17:CB18"/>
    <mergeCell ref="CC17:CC18"/>
    <mergeCell ref="CD17:CD18"/>
    <mergeCell ref="CE17:CE18"/>
    <mergeCell ref="CF17:CF18"/>
    <mergeCell ref="CG17:CG18"/>
    <mergeCell ref="BO19:BQ20"/>
    <mergeCell ref="BR19:BR20"/>
    <mergeCell ref="BS19:BS20"/>
    <mergeCell ref="BT19:BT20"/>
    <mergeCell ref="BU19:BU20"/>
    <mergeCell ref="BV19:BV20"/>
    <mergeCell ref="BW19:BW20"/>
    <mergeCell ref="BX19:BX20"/>
    <mergeCell ref="BY19:BY20"/>
    <mergeCell ref="BZ19:BZ20"/>
    <mergeCell ref="CA19:CA20"/>
    <mergeCell ref="CB19:CB20"/>
    <mergeCell ref="CC19:CC20"/>
    <mergeCell ref="CD19:CD20"/>
    <mergeCell ref="CE19:CE20"/>
    <mergeCell ref="CF19:CF20"/>
    <mergeCell ref="BO17:BQ18"/>
    <mergeCell ref="BR17:BR18"/>
    <mergeCell ref="BS17:BS18"/>
    <mergeCell ref="BT17:BT18"/>
    <mergeCell ref="BU17:BU18"/>
    <mergeCell ref="BV17:BV18"/>
    <mergeCell ref="BW17:BW18"/>
    <mergeCell ref="BX17:BX18"/>
    <mergeCell ref="BY17:BY18"/>
    <mergeCell ref="BZ17:BZ18"/>
    <mergeCell ref="CE13:CE14"/>
    <mergeCell ref="CF13:CF14"/>
    <mergeCell ref="CG13:CG14"/>
    <mergeCell ref="BO15:BQ16"/>
    <mergeCell ref="BR15:BR16"/>
    <mergeCell ref="BS15:BS16"/>
    <mergeCell ref="BT15:BT16"/>
    <mergeCell ref="BU15:BU16"/>
    <mergeCell ref="BV15:BV16"/>
    <mergeCell ref="BW15:BW16"/>
    <mergeCell ref="BX15:BX16"/>
    <mergeCell ref="BY15:BY16"/>
    <mergeCell ref="BZ15:BZ16"/>
    <mergeCell ref="CA15:CA16"/>
    <mergeCell ref="CB15:CB16"/>
    <mergeCell ref="CC15:CC16"/>
    <mergeCell ref="CD15:CD16"/>
    <mergeCell ref="CE15:CE16"/>
    <mergeCell ref="CF15:CF16"/>
    <mergeCell ref="CG15:CG16"/>
    <mergeCell ref="BV13:BV14"/>
    <mergeCell ref="BW13:BW14"/>
    <mergeCell ref="BX13:BX14"/>
    <mergeCell ref="BY13:BY14"/>
    <mergeCell ref="BZ13:BZ14"/>
    <mergeCell ref="CA13:CA14"/>
    <mergeCell ref="CB13:CB14"/>
    <mergeCell ref="CC13:CC14"/>
    <mergeCell ref="CD13:CD14"/>
    <mergeCell ref="CA17:CA18"/>
    <mergeCell ref="BO12:BQ12"/>
    <mergeCell ref="BO13:BQ14"/>
    <mergeCell ref="BR13:BR14"/>
    <mergeCell ref="BS13:BS14"/>
    <mergeCell ref="BT13:BT14"/>
    <mergeCell ref="BU13:BU14"/>
    <mergeCell ref="AH40:AH41"/>
    <mergeCell ref="AI40:AI41"/>
    <mergeCell ref="BH40:BH41"/>
    <mergeCell ref="BI40:BI41"/>
    <mergeCell ref="BJ40:BJ41"/>
    <mergeCell ref="BK40:BK41"/>
    <mergeCell ref="BL40:BL41"/>
    <mergeCell ref="BM40:BM41"/>
    <mergeCell ref="BN40:BN41"/>
    <mergeCell ref="BK30:BK31"/>
    <mergeCell ref="BL30:BL31"/>
    <mergeCell ref="BM30:BM31"/>
    <mergeCell ref="BN30:BN31"/>
    <mergeCell ref="BJ30:BJ31"/>
    <mergeCell ref="BJ34:BJ35"/>
    <mergeCell ref="BK34:BK35"/>
    <mergeCell ref="BL34:BL35"/>
    <mergeCell ref="BM34:BM35"/>
    <mergeCell ref="BL38:BL39"/>
    <mergeCell ref="BM38:BM39"/>
    <mergeCell ref="BN38:BN39"/>
    <mergeCell ref="BO25:BQ26"/>
    <mergeCell ref="BR25:BR26"/>
    <mergeCell ref="BS25:BS26"/>
    <mergeCell ref="BT25:BT26"/>
    <mergeCell ref="CU1:CV3"/>
    <mergeCell ref="CW1:CX3"/>
    <mergeCell ref="DO1:DP1"/>
    <mergeCell ref="DT1:DV1"/>
    <mergeCell ref="B2:E2"/>
    <mergeCell ref="G2:K2"/>
    <mergeCell ref="N2:X3"/>
    <mergeCell ref="AI2:AL2"/>
    <mergeCell ref="AN2:AR2"/>
    <mergeCell ref="AU2:BE3"/>
    <mergeCell ref="CL1:CN2"/>
    <mergeCell ref="CO1:CP3"/>
    <mergeCell ref="CQ1:CR3"/>
    <mergeCell ref="CS1:CT3"/>
    <mergeCell ref="B3:E3"/>
    <mergeCell ref="G3:K3"/>
    <mergeCell ref="AI3:AL3"/>
    <mergeCell ref="AN3:AR3"/>
    <mergeCell ref="CM3:CN3"/>
    <mergeCell ref="BZ1:BZ8"/>
    <mergeCell ref="CA1:CA8"/>
    <mergeCell ref="CB1:CB8"/>
    <mergeCell ref="CC1:CC8"/>
    <mergeCell ref="CD1:CD8"/>
    <mergeCell ref="CE1:CE8"/>
    <mergeCell ref="CF1:CF8"/>
    <mergeCell ref="CG1:CG8"/>
    <mergeCell ref="CS7:CT7"/>
    <mergeCell ref="CO8:CP8"/>
    <mergeCell ref="CQ8:CR8"/>
    <mergeCell ref="CS8:CT8"/>
    <mergeCell ref="CU8:CV8"/>
    <mergeCell ref="AF4:AG4"/>
    <mergeCell ref="BM4:BN4"/>
    <mergeCell ref="CS4:CT4"/>
    <mergeCell ref="BO1:BP8"/>
    <mergeCell ref="BQ1:BQ8"/>
    <mergeCell ref="BR1:BR8"/>
    <mergeCell ref="BS1:BS8"/>
    <mergeCell ref="BT1:BT8"/>
    <mergeCell ref="CU4:CV4"/>
    <mergeCell ref="CW4:CX4"/>
    <mergeCell ref="AF5:AG5"/>
    <mergeCell ref="BM5:BN5"/>
    <mergeCell ref="CM5:CN5"/>
    <mergeCell ref="CO5:CP5"/>
    <mergeCell ref="CQ5:CR5"/>
    <mergeCell ref="CS5:CT5"/>
    <mergeCell ref="CU5:CV5"/>
    <mergeCell ref="CM4:CN4"/>
    <mergeCell ref="CO4:CP4"/>
    <mergeCell ref="CQ4:CR4"/>
    <mergeCell ref="CW5:CX5"/>
    <mergeCell ref="AX8:BD8"/>
    <mergeCell ref="BL8:BN8"/>
    <mergeCell ref="CM8:CN8"/>
    <mergeCell ref="CM7:CN7"/>
    <mergeCell ref="CO7:CP7"/>
    <mergeCell ref="CQ7:CR7"/>
    <mergeCell ref="BU1:BU8"/>
    <mergeCell ref="BV1:BV8"/>
    <mergeCell ref="BW1:BW8"/>
    <mergeCell ref="BX1:BX8"/>
    <mergeCell ref="BY1:BY8"/>
    <mergeCell ref="A6:C7"/>
    <mergeCell ref="D6:E8"/>
    <mergeCell ref="F6:G8"/>
    <mergeCell ref="H6:I8"/>
    <mergeCell ref="J6:K8"/>
    <mergeCell ref="L6:M8"/>
    <mergeCell ref="R6:S6"/>
    <mergeCell ref="AE6:AG6"/>
    <mergeCell ref="AH6:AJ7"/>
    <mergeCell ref="B8:C8"/>
    <mergeCell ref="Q8:W8"/>
    <mergeCell ref="AE8:AG8"/>
    <mergeCell ref="AI8:AJ8"/>
    <mergeCell ref="CW6:CX6"/>
    <mergeCell ref="P7:X7"/>
    <mergeCell ref="AE7:AG7"/>
    <mergeCell ref="AW7:BE7"/>
    <mergeCell ref="BL7:BN7"/>
    <mergeCell ref="BL6:BN6"/>
    <mergeCell ref="CM6:CN6"/>
    <mergeCell ref="CO6:CP6"/>
    <mergeCell ref="CQ6:CR6"/>
    <mergeCell ref="CS6:CT6"/>
    <mergeCell ref="CU6:CV6"/>
    <mergeCell ref="AK6:AL8"/>
    <mergeCell ref="AM6:AN8"/>
    <mergeCell ref="AO6:AP8"/>
    <mergeCell ref="AQ6:AR8"/>
    <mergeCell ref="AS6:AT8"/>
    <mergeCell ref="AY6:AZ6"/>
    <mergeCell ref="CU7:CV7"/>
    <mergeCell ref="CW7:CX7"/>
    <mergeCell ref="CW8:CX8"/>
    <mergeCell ref="B9:C9"/>
    <mergeCell ref="D9:E9"/>
    <mergeCell ref="F9:G9"/>
    <mergeCell ref="H9:I9"/>
    <mergeCell ref="J9:K9"/>
    <mergeCell ref="L9:M9"/>
    <mergeCell ref="AI9:AJ9"/>
    <mergeCell ref="AK9:AL9"/>
    <mergeCell ref="CQ9:CR9"/>
    <mergeCell ref="CS9:CT9"/>
    <mergeCell ref="CU9:CV9"/>
    <mergeCell ref="CW9:CX9"/>
    <mergeCell ref="CM9:CN9"/>
    <mergeCell ref="CO9:CP9"/>
    <mergeCell ref="CW10:CX10"/>
    <mergeCell ref="B10:C10"/>
    <mergeCell ref="D10:E10"/>
    <mergeCell ref="F10:G10"/>
    <mergeCell ref="H10:I10"/>
    <mergeCell ref="J10:K10"/>
    <mergeCell ref="L10:M10"/>
    <mergeCell ref="AM10:AN10"/>
    <mergeCell ref="AO10:AP10"/>
    <mergeCell ref="AQ10:AR10"/>
    <mergeCell ref="AM9:AN9"/>
    <mergeCell ref="AO9:AP9"/>
    <mergeCell ref="AQ9:AR9"/>
    <mergeCell ref="AS9:AT9"/>
    <mergeCell ref="CU10:CV10"/>
    <mergeCell ref="BO9:BQ9"/>
    <mergeCell ref="BO10:BQ10"/>
    <mergeCell ref="B11:C11"/>
    <mergeCell ref="D11:E11"/>
    <mergeCell ref="F11:G11"/>
    <mergeCell ref="H11:I11"/>
    <mergeCell ref="J11:K11"/>
    <mergeCell ref="L11:M11"/>
    <mergeCell ref="R10:W10"/>
    <mergeCell ref="AI10:AJ10"/>
    <mergeCell ref="AK10:AL10"/>
    <mergeCell ref="AI11:AJ11"/>
    <mergeCell ref="AK11:AL11"/>
    <mergeCell ref="AM11:AN11"/>
    <mergeCell ref="AO11:AP11"/>
    <mergeCell ref="AQ11:AR11"/>
    <mergeCell ref="AS11:AT11"/>
    <mergeCell ref="CQ10:CR10"/>
    <mergeCell ref="CS10:CT10"/>
    <mergeCell ref="AS10:AT10"/>
    <mergeCell ref="AY10:BD10"/>
    <mergeCell ref="CM10:CN10"/>
    <mergeCell ref="CO10:CP10"/>
    <mergeCell ref="BO11:BQ11"/>
    <mergeCell ref="X14:Z15"/>
    <mergeCell ref="AK14:AO15"/>
    <mergeCell ref="AP14:AQ15"/>
    <mergeCell ref="AR14:AZ15"/>
    <mergeCell ref="BA14:BD15"/>
    <mergeCell ref="BE14:BG15"/>
    <mergeCell ref="A13:C15"/>
    <mergeCell ref="D13:Z13"/>
    <mergeCell ref="AA13:AG15"/>
    <mergeCell ref="AH13:AJ15"/>
    <mergeCell ref="AK13:BG13"/>
    <mergeCell ref="D14:H15"/>
    <mergeCell ref="I14:J15"/>
    <mergeCell ref="K14:S15"/>
    <mergeCell ref="T14:W15"/>
    <mergeCell ref="BH13:BN15"/>
    <mergeCell ref="BJ20:BJ21"/>
    <mergeCell ref="BK20:BK21"/>
    <mergeCell ref="BL20:BL21"/>
    <mergeCell ref="BM20:BM21"/>
    <mergeCell ref="BN20:BN21"/>
    <mergeCell ref="BI20:BI21"/>
    <mergeCell ref="AE20:AE21"/>
    <mergeCell ref="AF20:AF21"/>
    <mergeCell ref="AG20:AG21"/>
    <mergeCell ref="AH20:AH21"/>
    <mergeCell ref="AI20:AI21"/>
    <mergeCell ref="BH20:BH21"/>
    <mergeCell ref="A20:A21"/>
    <mergeCell ref="B20:B21"/>
    <mergeCell ref="AA20:AA21"/>
    <mergeCell ref="AB20:AB21"/>
    <mergeCell ref="AC20:AC21"/>
    <mergeCell ref="AD20:AD21"/>
    <mergeCell ref="BJ24:BJ25"/>
    <mergeCell ref="BK24:BK25"/>
    <mergeCell ref="BL24:BL25"/>
    <mergeCell ref="BM24:BM25"/>
    <mergeCell ref="BN24:BN25"/>
    <mergeCell ref="A22:A23"/>
    <mergeCell ref="B22:B23"/>
    <mergeCell ref="AA22:AA23"/>
    <mergeCell ref="AB22:AB23"/>
    <mergeCell ref="AC22:AC23"/>
    <mergeCell ref="AD22:AD23"/>
    <mergeCell ref="AE22:AE23"/>
    <mergeCell ref="AF22:AF23"/>
    <mergeCell ref="BK22:BK23"/>
    <mergeCell ref="BL22:BL23"/>
    <mergeCell ref="BM22:BM23"/>
    <mergeCell ref="BN22:BN23"/>
    <mergeCell ref="AG22:AG23"/>
    <mergeCell ref="AH22:AH23"/>
    <mergeCell ref="AI22:AI23"/>
    <mergeCell ref="BH22:BH23"/>
    <mergeCell ref="BI22:BI23"/>
    <mergeCell ref="BJ22:BJ23"/>
    <mergeCell ref="BI24:BI25"/>
    <mergeCell ref="AE24:AE25"/>
    <mergeCell ref="AF24:AF25"/>
    <mergeCell ref="AG24:AG25"/>
    <mergeCell ref="AH24:AH25"/>
    <mergeCell ref="AI24:AI25"/>
    <mergeCell ref="BH24:BH25"/>
    <mergeCell ref="A24:A25"/>
    <mergeCell ref="B24:B25"/>
    <mergeCell ref="AA24:AA25"/>
    <mergeCell ref="AB24:AB25"/>
    <mergeCell ref="AC24:AC25"/>
    <mergeCell ref="AD24:AD25"/>
    <mergeCell ref="BJ28:BJ29"/>
    <mergeCell ref="BK28:BK29"/>
    <mergeCell ref="BL28:BL29"/>
    <mergeCell ref="BM28:BM29"/>
    <mergeCell ref="BN28:BN29"/>
    <mergeCell ref="A26:A27"/>
    <mergeCell ref="B26:B27"/>
    <mergeCell ref="AA26:AA27"/>
    <mergeCell ref="AB26:AB27"/>
    <mergeCell ref="AC26:AC27"/>
    <mergeCell ref="AD26:AD27"/>
    <mergeCell ref="AE26:AE27"/>
    <mergeCell ref="AF26:AF27"/>
    <mergeCell ref="BK26:BK27"/>
    <mergeCell ref="BL26:BL27"/>
    <mergeCell ref="BM26:BM27"/>
    <mergeCell ref="BN26:BN27"/>
    <mergeCell ref="AG26:AG27"/>
    <mergeCell ref="AH26:AH27"/>
    <mergeCell ref="AI26:AI27"/>
    <mergeCell ref="BH26:BH27"/>
    <mergeCell ref="BI26:BI27"/>
    <mergeCell ref="BJ26:BJ27"/>
    <mergeCell ref="A30:A31"/>
    <mergeCell ref="B30:B31"/>
    <mergeCell ref="AA30:AA31"/>
    <mergeCell ref="AB30:AB31"/>
    <mergeCell ref="AC30:AC31"/>
    <mergeCell ref="AD30:AD31"/>
    <mergeCell ref="AE30:AE31"/>
    <mergeCell ref="AF30:AF31"/>
    <mergeCell ref="BI28:BI29"/>
    <mergeCell ref="AE28:AE29"/>
    <mergeCell ref="AF28:AF29"/>
    <mergeCell ref="AG28:AG29"/>
    <mergeCell ref="AH28:AH29"/>
    <mergeCell ref="AI28:AI29"/>
    <mergeCell ref="BH28:BH29"/>
    <mergeCell ref="A28:A29"/>
    <mergeCell ref="B28:B29"/>
    <mergeCell ref="AA28:AA29"/>
    <mergeCell ref="AB28:AB29"/>
    <mergeCell ref="AC28:AC29"/>
    <mergeCell ref="AD28:AD29"/>
    <mergeCell ref="AG30:AG31"/>
    <mergeCell ref="AH30:AH31"/>
    <mergeCell ref="AI30:AI31"/>
    <mergeCell ref="BH30:BH31"/>
    <mergeCell ref="BI30:BI31"/>
    <mergeCell ref="A32:A33"/>
    <mergeCell ref="B32:B33"/>
    <mergeCell ref="AA32:AA33"/>
    <mergeCell ref="AB32:AB33"/>
    <mergeCell ref="AC32:AC33"/>
    <mergeCell ref="AD32:AD33"/>
    <mergeCell ref="BI32:BI33"/>
    <mergeCell ref="BJ32:BJ33"/>
    <mergeCell ref="BK32:BK33"/>
    <mergeCell ref="BL32:BL33"/>
    <mergeCell ref="BM32:BM33"/>
    <mergeCell ref="BN32:BN33"/>
    <mergeCell ref="AE32:AE33"/>
    <mergeCell ref="AF32:AF33"/>
    <mergeCell ref="AG32:AG33"/>
    <mergeCell ref="AH32:AH33"/>
    <mergeCell ref="AI32:AI33"/>
    <mergeCell ref="BH32:BH33"/>
    <mergeCell ref="A36:A37"/>
    <mergeCell ref="B36:B37"/>
    <mergeCell ref="AA36:AA37"/>
    <mergeCell ref="AB36:AB37"/>
    <mergeCell ref="AC36:AC37"/>
    <mergeCell ref="AD36:AD37"/>
    <mergeCell ref="AE36:AE37"/>
    <mergeCell ref="AF36:AF37"/>
    <mergeCell ref="A34:A35"/>
    <mergeCell ref="B34:B35"/>
    <mergeCell ref="BI34:BI35"/>
    <mergeCell ref="AA34:AA35"/>
    <mergeCell ref="AB34:AB35"/>
    <mergeCell ref="AC34:AC35"/>
    <mergeCell ref="AD34:AD35"/>
    <mergeCell ref="BN34:BN35"/>
    <mergeCell ref="AE34:AE35"/>
    <mergeCell ref="AF34:AF35"/>
    <mergeCell ref="AG34:AG35"/>
    <mergeCell ref="AH34:AH35"/>
    <mergeCell ref="AI34:AI35"/>
    <mergeCell ref="BH34:BH35"/>
    <mergeCell ref="BK36:BK37"/>
    <mergeCell ref="BL36:BL37"/>
    <mergeCell ref="BM36:BM37"/>
    <mergeCell ref="BN36:BN37"/>
    <mergeCell ref="AG36:AG37"/>
    <mergeCell ref="AH36:AH37"/>
    <mergeCell ref="AI36:AI37"/>
    <mergeCell ref="BH36:BH37"/>
    <mergeCell ref="BI36:BI37"/>
    <mergeCell ref="BJ36:BJ37"/>
    <mergeCell ref="AE38:AE39"/>
    <mergeCell ref="AF38:AF39"/>
    <mergeCell ref="AG38:AG39"/>
    <mergeCell ref="AH38:AH39"/>
    <mergeCell ref="AI38:AI39"/>
    <mergeCell ref="BH38:BH39"/>
    <mergeCell ref="BI38:BI39"/>
    <mergeCell ref="BJ38:BJ39"/>
    <mergeCell ref="BK38:BK39"/>
    <mergeCell ref="A38:A39"/>
    <mergeCell ref="B38:B39"/>
    <mergeCell ref="AA38:AA39"/>
    <mergeCell ref="AB38:AB39"/>
    <mergeCell ref="AC38:AC39"/>
    <mergeCell ref="AD38:AD39"/>
    <mergeCell ref="BL42:BL43"/>
    <mergeCell ref="BM42:BM43"/>
    <mergeCell ref="BN42:BN43"/>
    <mergeCell ref="AE42:AE43"/>
    <mergeCell ref="AF42:AF43"/>
    <mergeCell ref="AG42:AG43"/>
    <mergeCell ref="AH42:AH43"/>
    <mergeCell ref="AI42:AI43"/>
    <mergeCell ref="BH42:BH43"/>
    <mergeCell ref="A40:A41"/>
    <mergeCell ref="B40:B41"/>
    <mergeCell ref="AA40:AA41"/>
    <mergeCell ref="AB40:AB41"/>
    <mergeCell ref="AC40:AC41"/>
    <mergeCell ref="AD40:AD41"/>
    <mergeCell ref="AE40:AE41"/>
    <mergeCell ref="AF40:AF41"/>
    <mergeCell ref="AG40:AG41"/>
    <mergeCell ref="BI42:BI43"/>
    <mergeCell ref="BJ42:BJ43"/>
    <mergeCell ref="BK42:BK43"/>
    <mergeCell ref="A42:A43"/>
    <mergeCell ref="B42:B43"/>
    <mergeCell ref="AA42:AA43"/>
    <mergeCell ref="AB42:AB43"/>
    <mergeCell ref="AC42:AC43"/>
    <mergeCell ref="AD42:AD43"/>
    <mergeCell ref="A44:A45"/>
    <mergeCell ref="B44:B45"/>
    <mergeCell ref="AA44:AA45"/>
    <mergeCell ref="AB44:AB45"/>
    <mergeCell ref="AC44:AC45"/>
    <mergeCell ref="AD44:AD45"/>
    <mergeCell ref="BL46:BL47"/>
    <mergeCell ref="BM46:BM47"/>
    <mergeCell ref="BN46:BN47"/>
    <mergeCell ref="AE46:AE47"/>
    <mergeCell ref="AF46:AF47"/>
    <mergeCell ref="AG46:AG47"/>
    <mergeCell ref="AH46:AH47"/>
    <mergeCell ref="AI46:AI47"/>
    <mergeCell ref="BH46:BH47"/>
    <mergeCell ref="A48:A49"/>
    <mergeCell ref="B48:B49"/>
    <mergeCell ref="AA48:AA49"/>
    <mergeCell ref="AB48:AB49"/>
    <mergeCell ref="AC48:AC49"/>
    <mergeCell ref="AD48:AD49"/>
    <mergeCell ref="BI46:BI47"/>
    <mergeCell ref="BJ46:BJ47"/>
    <mergeCell ref="BK46:BK47"/>
    <mergeCell ref="A46:A47"/>
    <mergeCell ref="B46:B47"/>
    <mergeCell ref="AA46:AA47"/>
    <mergeCell ref="AB46:AB47"/>
    <mergeCell ref="AC46:AC47"/>
    <mergeCell ref="AD46:AD47"/>
    <mergeCell ref="BI48:BI49"/>
    <mergeCell ref="BJ48:BJ49"/>
    <mergeCell ref="BI50:BI51"/>
    <mergeCell ref="BJ50:BJ51"/>
    <mergeCell ref="BK50:BK51"/>
    <mergeCell ref="A50:A51"/>
    <mergeCell ref="B50:B51"/>
    <mergeCell ref="AA50:AA51"/>
    <mergeCell ref="AB50:AB51"/>
    <mergeCell ref="AC50:AC51"/>
    <mergeCell ref="AD50:AD51"/>
    <mergeCell ref="BI52:BI53"/>
    <mergeCell ref="BJ52:BJ53"/>
    <mergeCell ref="BK52:BK53"/>
    <mergeCell ref="BK48:BK49"/>
    <mergeCell ref="BL48:BL49"/>
    <mergeCell ref="BM48:BM49"/>
    <mergeCell ref="BN48:BN49"/>
    <mergeCell ref="AE48:AE49"/>
    <mergeCell ref="AF48:AF49"/>
    <mergeCell ref="AG48:AG49"/>
    <mergeCell ref="AH48:AH49"/>
    <mergeCell ref="AI48:AI49"/>
    <mergeCell ref="BH48:BH49"/>
    <mergeCell ref="BL50:BL51"/>
    <mergeCell ref="BM50:BM51"/>
    <mergeCell ref="BN50:BN51"/>
    <mergeCell ref="AE50:AE51"/>
    <mergeCell ref="AF50:AF51"/>
    <mergeCell ref="AG50:AG51"/>
    <mergeCell ref="AH50:AH51"/>
    <mergeCell ref="AI50:AI51"/>
    <mergeCell ref="BH50:BH51"/>
    <mergeCell ref="BM52:BM53"/>
    <mergeCell ref="BN52:BN53"/>
    <mergeCell ref="AE52:AE53"/>
    <mergeCell ref="AF52:AF53"/>
    <mergeCell ref="AG52:AG53"/>
    <mergeCell ref="AH52:AH53"/>
    <mergeCell ref="AI52:AI53"/>
    <mergeCell ref="BH52:BH53"/>
    <mergeCell ref="BL54:BL55"/>
    <mergeCell ref="BM54:BM55"/>
    <mergeCell ref="BN54:BN55"/>
    <mergeCell ref="AE54:AE55"/>
    <mergeCell ref="AF54:AF55"/>
    <mergeCell ref="AG54:AG55"/>
    <mergeCell ref="AH54:AH55"/>
    <mergeCell ref="AI54:AI55"/>
    <mergeCell ref="BH54:BH55"/>
    <mergeCell ref="AA56:AA57"/>
    <mergeCell ref="AB56:AB57"/>
    <mergeCell ref="AC56:AC57"/>
    <mergeCell ref="AD56:AD57"/>
    <mergeCell ref="BI54:BI55"/>
    <mergeCell ref="BJ54:BJ55"/>
    <mergeCell ref="BK54:BK55"/>
    <mergeCell ref="A54:A55"/>
    <mergeCell ref="B54:B55"/>
    <mergeCell ref="AA54:AA55"/>
    <mergeCell ref="AB54:AB55"/>
    <mergeCell ref="AC54:AC55"/>
    <mergeCell ref="AD54:AD55"/>
    <mergeCell ref="BI56:BI57"/>
    <mergeCell ref="BJ56:BJ57"/>
    <mergeCell ref="BK56:BK57"/>
    <mergeCell ref="BL52:BL53"/>
    <mergeCell ref="A52:A53"/>
    <mergeCell ref="B52:B53"/>
    <mergeCell ref="AA52:AA53"/>
    <mergeCell ref="AB52:AB53"/>
    <mergeCell ref="AC52:AC53"/>
    <mergeCell ref="AD52:AD53"/>
    <mergeCell ref="BI58:BI59"/>
    <mergeCell ref="BJ58:BJ59"/>
    <mergeCell ref="BK58:BK59"/>
    <mergeCell ref="A58:A59"/>
    <mergeCell ref="B58:B59"/>
    <mergeCell ref="AA58:AA59"/>
    <mergeCell ref="AB58:AB59"/>
    <mergeCell ref="AC58:AC59"/>
    <mergeCell ref="AD58:AD59"/>
    <mergeCell ref="A56:A57"/>
    <mergeCell ref="B56:B57"/>
    <mergeCell ref="BK60:BK61"/>
    <mergeCell ref="BL56:BL57"/>
    <mergeCell ref="BM56:BM57"/>
    <mergeCell ref="BN56:BN57"/>
    <mergeCell ref="AE56:AE57"/>
    <mergeCell ref="AF56:AF57"/>
    <mergeCell ref="AG56:AG57"/>
    <mergeCell ref="AH56:AH57"/>
    <mergeCell ref="AI56:AI57"/>
    <mergeCell ref="BH56:BH57"/>
    <mergeCell ref="BL58:BL59"/>
    <mergeCell ref="BM58:BM59"/>
    <mergeCell ref="BN58:BN59"/>
    <mergeCell ref="AE58:AE59"/>
    <mergeCell ref="AF58:AF59"/>
    <mergeCell ref="AG58:AG59"/>
    <mergeCell ref="AH58:AH59"/>
    <mergeCell ref="AI58:AI59"/>
    <mergeCell ref="BH58:BH59"/>
    <mergeCell ref="BN60:BN61"/>
    <mergeCell ref="AE60:AE61"/>
    <mergeCell ref="AF60:AF61"/>
    <mergeCell ref="AG60:AG61"/>
    <mergeCell ref="AH60:AH61"/>
    <mergeCell ref="AI60:AI61"/>
    <mergeCell ref="BI60:BI61"/>
    <mergeCell ref="BJ60:BJ61"/>
    <mergeCell ref="A68:A69"/>
    <mergeCell ref="B68:B69"/>
    <mergeCell ref="AA68:AD69"/>
    <mergeCell ref="AE68:AE69"/>
    <mergeCell ref="AF68:AF69"/>
    <mergeCell ref="AG68:AG69"/>
    <mergeCell ref="A66:A67"/>
    <mergeCell ref="B66:B67"/>
    <mergeCell ref="AA66:AA67"/>
    <mergeCell ref="AB66:AB67"/>
    <mergeCell ref="AC66:AC67"/>
    <mergeCell ref="AD66:AD67"/>
    <mergeCell ref="BH60:BH61"/>
    <mergeCell ref="AA62:AA63"/>
    <mergeCell ref="AB62:AB63"/>
    <mergeCell ref="AC62:AC63"/>
    <mergeCell ref="AD62:AD63"/>
    <mergeCell ref="A62:A63"/>
    <mergeCell ref="B62:B63"/>
    <mergeCell ref="AE66:AE67"/>
    <mergeCell ref="AF66:AF67"/>
    <mergeCell ref="AG66:AG67"/>
    <mergeCell ref="AF62:AF63"/>
    <mergeCell ref="AG62:AG63"/>
    <mergeCell ref="A60:A61"/>
    <mergeCell ref="B60:B61"/>
    <mergeCell ref="AA60:AA61"/>
    <mergeCell ref="AB60:AB61"/>
    <mergeCell ref="AC60:AC61"/>
    <mergeCell ref="AD60:AD61"/>
    <mergeCell ref="BD74:BG74"/>
    <mergeCell ref="AL73:AN73"/>
    <mergeCell ref="AY73:AZ73"/>
    <mergeCell ref="BA73:BB73"/>
    <mergeCell ref="BD73:BF73"/>
    <mergeCell ref="AL71:AN71"/>
    <mergeCell ref="AY71:AZ71"/>
    <mergeCell ref="BA71:BB71"/>
    <mergeCell ref="BD71:BF71"/>
    <mergeCell ref="AH68:AH69"/>
    <mergeCell ref="AI68:AI69"/>
    <mergeCell ref="AI66:AI67"/>
    <mergeCell ref="BH66:BH67"/>
    <mergeCell ref="BL68:BL69"/>
    <mergeCell ref="BM68:BM69"/>
    <mergeCell ref="BN68:BN69"/>
    <mergeCell ref="BH62:BH63"/>
    <mergeCell ref="BI62:BI63"/>
    <mergeCell ref="BJ62:BJ63"/>
    <mergeCell ref="BK62:BK63"/>
    <mergeCell ref="BL62:BL63"/>
    <mergeCell ref="BM62:BM63"/>
    <mergeCell ref="BN62:BN63"/>
    <mergeCell ref="BN66:BN67"/>
    <mergeCell ref="AH66:AH67"/>
    <mergeCell ref="AH62:AH63"/>
    <mergeCell ref="AI62:AI63"/>
    <mergeCell ref="B72:C72"/>
    <mergeCell ref="T72:U72"/>
    <mergeCell ref="W72:Z72"/>
    <mergeCell ref="AI72:AJ72"/>
    <mergeCell ref="BA72:BB72"/>
    <mergeCell ref="BD72:BG72"/>
    <mergeCell ref="B71:C71"/>
    <mergeCell ref="E71:G71"/>
    <mergeCell ref="R71:S71"/>
    <mergeCell ref="T71:U71"/>
    <mergeCell ref="W71:Y71"/>
    <mergeCell ref="AI71:AJ71"/>
    <mergeCell ref="BN44:BN45"/>
    <mergeCell ref="A64:A65"/>
    <mergeCell ref="B64:B65"/>
    <mergeCell ref="AA64:AA65"/>
    <mergeCell ref="AB64:AB65"/>
    <mergeCell ref="AC64:AC65"/>
    <mergeCell ref="AD64:AD65"/>
    <mergeCell ref="AE64:AE65"/>
    <mergeCell ref="AF64:AF65"/>
    <mergeCell ref="AG64:AG65"/>
    <mergeCell ref="AH64:AH65"/>
    <mergeCell ref="AI64:AI65"/>
    <mergeCell ref="BH64:BH65"/>
    <mergeCell ref="BI64:BI65"/>
    <mergeCell ref="BJ64:BJ65"/>
    <mergeCell ref="BK64:BK65"/>
    <mergeCell ref="BL64:BL65"/>
    <mergeCell ref="BM64:BM65"/>
    <mergeCell ref="BN64:BN65"/>
    <mergeCell ref="AE62:AE63"/>
    <mergeCell ref="AE44:AE45"/>
    <mergeCell ref="AF44:AF45"/>
    <mergeCell ref="AG44:AG45"/>
    <mergeCell ref="AH44:AH45"/>
    <mergeCell ref="AI44:AI45"/>
    <mergeCell ref="BH44:BH45"/>
    <mergeCell ref="BI44:BI45"/>
    <mergeCell ref="BJ44:BJ45"/>
    <mergeCell ref="BK44:BK45"/>
    <mergeCell ref="BL60:BL61"/>
    <mergeCell ref="BM60:BM61"/>
    <mergeCell ref="B74:C74"/>
    <mergeCell ref="E74:G74"/>
    <mergeCell ref="T74:U74"/>
    <mergeCell ref="W74:Z74"/>
    <mergeCell ref="AI74:AJ74"/>
    <mergeCell ref="AL74:AN74"/>
    <mergeCell ref="B73:C73"/>
    <mergeCell ref="E73:G73"/>
    <mergeCell ref="R73:S73"/>
    <mergeCell ref="T73:U73"/>
    <mergeCell ref="W73:Y73"/>
    <mergeCell ref="BL44:BL45"/>
    <mergeCell ref="BM44:BM45"/>
    <mergeCell ref="BH68:BK69"/>
    <mergeCell ref="BI66:BI67"/>
    <mergeCell ref="BJ66:BJ67"/>
    <mergeCell ref="BK66:BK67"/>
    <mergeCell ref="AI73:AJ73"/>
    <mergeCell ref="BL66:BL67"/>
    <mergeCell ref="BM66:BM67"/>
    <mergeCell ref="BA74:BB74"/>
  </mergeCells>
  <pageMargins left="0" right="0" top="0" bottom="0" header="0" footer="0"/>
  <pageSetup paperSize="9" scale="36" orientation="landscape" horizontalDpi="4294967293" r:id="rId1"/>
  <headerFooter alignWithMargins="0"/>
  <colBreaks count="2" manualBreakCount="2">
    <brk id="33" max="75" man="1"/>
    <brk id="66" max="73" man="1"/>
  </colBreaks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3" tint="0.39997558519241921"/>
  </sheetPr>
  <dimension ref="A1:EC578"/>
  <sheetViews>
    <sheetView showZeros="0" view="pageBreakPreview" zoomScale="70" zoomScaleNormal="70" zoomScaleSheetLayoutView="70" zoomScalePageLayoutView="10" workbookViewId="0">
      <selection activeCell="CJ62" sqref="CJ62"/>
    </sheetView>
  </sheetViews>
  <sheetFormatPr defaultColWidth="9.140625" defaultRowHeight="15.75"/>
  <cols>
    <col min="1" max="1" width="33.85546875" style="4" customWidth="1"/>
    <col min="2" max="2" width="7.42578125" style="4" customWidth="1"/>
    <col min="3" max="3" width="7.7109375" style="4" customWidth="1"/>
    <col min="4" max="26" width="10" style="4" customWidth="1"/>
    <col min="27" max="29" width="11" style="4" customWidth="1"/>
    <col min="30" max="30" width="11" style="5" customWidth="1"/>
    <col min="31" max="33" width="11.28515625" style="47" customWidth="1"/>
    <col min="34" max="34" width="33.85546875" style="4" customWidth="1"/>
    <col min="35" max="35" width="7.42578125" style="4" customWidth="1"/>
    <col min="36" max="36" width="7.7109375" style="4" customWidth="1"/>
    <col min="37" max="59" width="10" style="4" customWidth="1"/>
    <col min="60" max="62" width="11" style="4" customWidth="1"/>
    <col min="63" max="63" width="11" style="5" customWidth="1"/>
    <col min="64" max="66" width="11.28515625" style="47" customWidth="1"/>
    <col min="67" max="67" width="9.140625" style="3"/>
    <col min="68" max="68" width="10.42578125" style="3" customWidth="1"/>
    <col min="69" max="69" width="12.42578125" style="3" customWidth="1"/>
    <col min="70" max="70" width="11.140625" style="3" customWidth="1"/>
    <col min="71" max="71" width="11.42578125" style="3" customWidth="1"/>
    <col min="72" max="72" width="11.5703125" style="3" customWidth="1"/>
    <col min="73" max="73" width="10.7109375" style="3" customWidth="1"/>
    <col min="74" max="76" width="11" style="3" customWidth="1"/>
    <col min="77" max="77" width="11.42578125" style="3" customWidth="1"/>
    <col min="78" max="78" width="10.7109375" style="3" customWidth="1"/>
    <col min="79" max="79" width="11.42578125" style="3" customWidth="1"/>
    <col min="80" max="80" width="11.140625" style="3" customWidth="1"/>
    <col min="81" max="81" width="11.42578125" style="3" customWidth="1"/>
    <col min="82" max="82" width="14" style="3" customWidth="1"/>
    <col min="83" max="83" width="10" style="3" customWidth="1"/>
    <col min="84" max="84" width="10.42578125" style="3" customWidth="1"/>
    <col min="85" max="85" width="11.42578125" style="3" customWidth="1"/>
    <col min="86" max="86" width="11" style="3" customWidth="1"/>
    <col min="87" max="87" width="11.140625" style="3" customWidth="1"/>
    <col min="88" max="88" width="8.140625" style="3" customWidth="1"/>
    <col min="89" max="16384" width="9.140625" style="3"/>
  </cols>
  <sheetData>
    <row r="1" spans="1:133" ht="15" customHeight="1">
      <c r="A1" s="11"/>
      <c r="B1" s="11"/>
      <c r="C1" s="11" t="s">
        <v>71</v>
      </c>
      <c r="D1" s="11"/>
      <c r="E1" s="11"/>
      <c r="F1" s="11"/>
      <c r="G1" s="11"/>
      <c r="H1" s="11"/>
      <c r="I1" s="11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11"/>
      <c r="V1" s="26"/>
      <c r="W1" s="11"/>
      <c r="Y1" s="11"/>
      <c r="Z1" s="11"/>
      <c r="AA1" s="11"/>
      <c r="AB1" s="11"/>
      <c r="AC1" s="11"/>
      <c r="AD1" s="11"/>
      <c r="AE1" s="11"/>
      <c r="AF1" s="11"/>
      <c r="AG1" s="11"/>
      <c r="AH1" s="11"/>
      <c r="AI1" s="11"/>
      <c r="AJ1" s="11" t="s">
        <v>71</v>
      </c>
      <c r="AK1" s="11"/>
      <c r="AL1" s="11"/>
      <c r="AM1" s="11"/>
      <c r="AN1" s="11"/>
      <c r="AO1" s="11"/>
      <c r="AP1" s="11"/>
      <c r="AQ1" s="11"/>
      <c r="AR1" s="11"/>
      <c r="AS1" s="11"/>
      <c r="AT1" s="11"/>
      <c r="AU1" s="11"/>
      <c r="AV1" s="11"/>
      <c r="AW1" s="11"/>
      <c r="AX1" s="11"/>
      <c r="AY1" s="11"/>
      <c r="AZ1" s="11"/>
      <c r="BA1" s="11"/>
      <c r="BB1" s="11"/>
      <c r="BC1" s="26"/>
      <c r="BD1" s="11"/>
      <c r="BF1" s="11"/>
      <c r="BG1" s="11"/>
      <c r="BH1" s="11"/>
      <c r="BI1" s="11"/>
      <c r="BJ1" s="11"/>
      <c r="BK1" s="11"/>
      <c r="BL1" s="11"/>
      <c r="BM1" s="11"/>
      <c r="BN1" s="11"/>
      <c r="BO1" s="845" t="s">
        <v>51</v>
      </c>
      <c r="BP1" s="845"/>
      <c r="BQ1" s="846" t="s">
        <v>448</v>
      </c>
      <c r="BR1" s="828" t="str">
        <f>D16</f>
        <v>каша молочная манная</v>
      </c>
      <c r="BS1" s="828" t="str">
        <f t="shared" ref="BS1:BU1" si="0">E16</f>
        <v>хлеб пшеничный</v>
      </c>
      <c r="BT1" s="828" t="str">
        <f t="shared" si="0"/>
        <v>чай с сахаром</v>
      </c>
      <c r="BU1" s="828" t="str">
        <f t="shared" si="0"/>
        <v>масло сливочное порцеонное</v>
      </c>
      <c r="BV1" s="964" t="s">
        <v>464</v>
      </c>
      <c r="BW1" s="964" t="s">
        <v>510</v>
      </c>
      <c r="BX1" s="964" t="s">
        <v>50</v>
      </c>
      <c r="BY1" s="828" t="str">
        <f>K16</f>
        <v>суп картофельный с макаронными изделиями</v>
      </c>
      <c r="BZ1" s="828" t="str">
        <f t="shared" ref="BZ1:CE1" si="1">L16</f>
        <v>птица тушоная с овощами</v>
      </c>
      <c r="CA1" s="828" t="str">
        <f t="shared" si="1"/>
        <v>хлеб ржаной</v>
      </c>
      <c r="CB1" s="828" t="str">
        <f t="shared" si="1"/>
        <v>огурец соленый</v>
      </c>
      <c r="CC1" s="828" t="str">
        <f t="shared" si="1"/>
        <v>компот из сухофруктов</v>
      </c>
      <c r="CD1" s="828" t="str">
        <f t="shared" si="1"/>
        <v>хлеб пшеничный</v>
      </c>
      <c r="CE1" s="828">
        <f t="shared" si="1"/>
        <v>0</v>
      </c>
      <c r="CF1" s="854" t="s">
        <v>49</v>
      </c>
      <c r="CG1" s="1242"/>
      <c r="CH1" s="857" t="str">
        <f t="shared" ref="CH1" si="2">U16</f>
        <v>кофейный напиток</v>
      </c>
      <c r="CI1" s="857" t="s">
        <v>458</v>
      </c>
      <c r="CN1" s="820"/>
      <c r="CO1" s="820"/>
      <c r="CP1" s="820"/>
      <c r="CQ1" s="827"/>
      <c r="CR1" s="827"/>
      <c r="CS1" s="820"/>
      <c r="CT1" s="820"/>
      <c r="CU1" s="820"/>
      <c r="CV1" s="820"/>
      <c r="CW1" s="820"/>
      <c r="CX1" s="820"/>
      <c r="CY1" s="820"/>
      <c r="CZ1" s="820"/>
      <c r="DA1" s="39"/>
      <c r="DB1" s="5"/>
      <c r="DC1" s="11"/>
      <c r="DD1" s="482"/>
      <c r="DE1" s="482"/>
      <c r="DF1" s="11"/>
      <c r="DG1" s="11"/>
      <c r="DH1" s="31"/>
      <c r="DI1" s="31"/>
      <c r="DJ1" s="31"/>
      <c r="DK1" s="27"/>
      <c r="DL1" s="30"/>
      <c r="DM1" s="30"/>
      <c r="DN1" s="30"/>
      <c r="DO1" s="30"/>
      <c r="DP1" s="4"/>
      <c r="DQ1" s="824"/>
      <c r="DR1" s="824"/>
      <c r="DS1" s="11"/>
      <c r="DT1" s="11"/>
      <c r="DU1" s="28"/>
      <c r="DV1" s="823"/>
      <c r="DW1" s="823"/>
      <c r="DX1" s="823"/>
    </row>
    <row r="2" spans="1:133" ht="15" customHeight="1">
      <c r="A2" s="11" t="s">
        <v>70</v>
      </c>
      <c r="B2" s="825"/>
      <c r="C2" s="825"/>
      <c r="D2" s="825"/>
      <c r="E2" s="825"/>
      <c r="F2" s="11"/>
      <c r="G2" s="825" t="s">
        <v>565</v>
      </c>
      <c r="H2" s="825"/>
      <c r="I2" s="825"/>
      <c r="J2" s="825"/>
      <c r="K2" s="825"/>
      <c r="L2" s="11"/>
      <c r="M2" s="11"/>
      <c r="N2" s="826" t="s">
        <v>69</v>
      </c>
      <c r="O2" s="826"/>
      <c r="P2" s="826"/>
      <c r="Q2" s="826"/>
      <c r="R2" s="826"/>
      <c r="S2" s="826"/>
      <c r="T2" s="826"/>
      <c r="U2" s="826"/>
      <c r="V2" s="826"/>
      <c r="W2" s="826"/>
      <c r="X2" s="826"/>
      <c r="Y2" s="11"/>
      <c r="Z2" s="46"/>
      <c r="AA2" s="46"/>
      <c r="AB2" s="46"/>
      <c r="AC2" s="46"/>
      <c r="AD2" s="11"/>
      <c r="AE2" s="11"/>
      <c r="AF2" s="11"/>
      <c r="AG2" s="11"/>
      <c r="AH2" s="11" t="s">
        <v>70</v>
      </c>
      <c r="AI2" s="825"/>
      <c r="AJ2" s="825"/>
      <c r="AK2" s="825"/>
      <c r="AL2" s="825"/>
      <c r="AM2" s="11"/>
      <c r="AN2" s="825" t="s">
        <v>571</v>
      </c>
      <c r="AO2" s="825"/>
      <c r="AP2" s="825"/>
      <c r="AQ2" s="825"/>
      <c r="AR2" s="825"/>
      <c r="AS2" s="11"/>
      <c r="AT2" s="11"/>
      <c r="AU2" s="826" t="s">
        <v>69</v>
      </c>
      <c r="AV2" s="826"/>
      <c r="AW2" s="826"/>
      <c r="AX2" s="826"/>
      <c r="AY2" s="826"/>
      <c r="AZ2" s="826"/>
      <c r="BA2" s="826"/>
      <c r="BB2" s="826"/>
      <c r="BC2" s="826"/>
      <c r="BD2" s="826"/>
      <c r="BE2" s="826"/>
      <c r="BF2" s="11"/>
      <c r="BG2" s="46"/>
      <c r="BH2" s="46"/>
      <c r="BI2" s="46"/>
      <c r="BJ2" s="46"/>
      <c r="BK2" s="11"/>
      <c r="BL2" s="11"/>
      <c r="BM2" s="11"/>
      <c r="BN2" s="11"/>
      <c r="BO2" s="845"/>
      <c r="BP2" s="845"/>
      <c r="BQ2" s="847"/>
      <c r="BR2" s="829"/>
      <c r="BS2" s="829"/>
      <c r="BT2" s="829"/>
      <c r="BU2" s="829"/>
      <c r="BV2" s="964"/>
      <c r="BW2" s="964"/>
      <c r="BX2" s="964"/>
      <c r="BY2" s="829"/>
      <c r="BZ2" s="829"/>
      <c r="CA2" s="829"/>
      <c r="CB2" s="829"/>
      <c r="CC2" s="829"/>
      <c r="CD2" s="829"/>
      <c r="CE2" s="829"/>
      <c r="CF2" s="855"/>
      <c r="CG2" s="1243"/>
      <c r="CH2" s="858"/>
      <c r="CI2" s="858"/>
      <c r="CJ2" s="25"/>
      <c r="CN2" s="820"/>
      <c r="CO2" s="820"/>
      <c r="CP2" s="820"/>
      <c r="CQ2" s="827"/>
      <c r="CR2" s="827"/>
      <c r="CS2" s="820"/>
      <c r="CT2" s="820"/>
      <c r="CU2" s="820"/>
      <c r="CV2" s="820"/>
      <c r="CW2" s="820"/>
      <c r="CX2" s="820"/>
      <c r="CY2" s="820"/>
      <c r="CZ2" s="820"/>
      <c r="DA2" s="39"/>
      <c r="DB2" s="39"/>
      <c r="DC2" s="11"/>
      <c r="DD2" s="11"/>
      <c r="DE2" s="11"/>
      <c r="DF2" s="11"/>
      <c r="DG2" s="11"/>
      <c r="DH2" s="11"/>
      <c r="DI2" s="11"/>
      <c r="DJ2" s="11"/>
      <c r="DK2" s="26"/>
      <c r="DL2" s="4"/>
      <c r="DM2" s="4"/>
      <c r="DN2" s="4"/>
      <c r="DO2" s="4"/>
      <c r="DP2" s="4"/>
      <c r="DQ2" s="42"/>
      <c r="DR2" s="42"/>
      <c r="DS2" s="11"/>
      <c r="DT2" s="11"/>
      <c r="DU2" s="28"/>
      <c r="DV2" s="28"/>
      <c r="DW2" s="28"/>
      <c r="DX2" s="117"/>
    </row>
    <row r="3" spans="1:133" ht="15" customHeight="1">
      <c r="A3" s="11"/>
      <c r="B3" s="819" t="s">
        <v>68</v>
      </c>
      <c r="C3" s="819"/>
      <c r="D3" s="819"/>
      <c r="E3" s="819"/>
      <c r="F3" s="11"/>
      <c r="G3" s="819" t="s">
        <v>96</v>
      </c>
      <c r="H3" s="819"/>
      <c r="I3" s="819"/>
      <c r="J3" s="819"/>
      <c r="K3" s="819"/>
      <c r="L3" s="11"/>
      <c r="M3" s="11"/>
      <c r="N3" s="826"/>
      <c r="O3" s="826"/>
      <c r="P3" s="826"/>
      <c r="Q3" s="826"/>
      <c r="R3" s="826"/>
      <c r="S3" s="826"/>
      <c r="T3" s="826"/>
      <c r="U3" s="826"/>
      <c r="V3" s="826"/>
      <c r="W3" s="826"/>
      <c r="X3" s="826"/>
      <c r="Y3" s="11"/>
      <c r="Z3" s="45"/>
      <c r="AA3" s="131"/>
      <c r="AB3" s="131"/>
      <c r="AC3" s="131"/>
      <c r="AD3" s="11"/>
      <c r="AE3" s="11"/>
      <c r="AF3" s="11"/>
      <c r="AG3" s="11"/>
      <c r="AH3" s="11"/>
      <c r="AI3" s="819" t="s">
        <v>68</v>
      </c>
      <c r="AJ3" s="819"/>
      <c r="AK3" s="819"/>
      <c r="AL3" s="819"/>
      <c r="AM3" s="11"/>
      <c r="AN3" s="819" t="s">
        <v>96</v>
      </c>
      <c r="AO3" s="819"/>
      <c r="AP3" s="819"/>
      <c r="AQ3" s="819"/>
      <c r="AR3" s="819"/>
      <c r="AS3" s="11"/>
      <c r="AT3" s="11"/>
      <c r="AU3" s="826"/>
      <c r="AV3" s="826"/>
      <c r="AW3" s="826"/>
      <c r="AX3" s="826"/>
      <c r="AY3" s="826"/>
      <c r="AZ3" s="826"/>
      <c r="BA3" s="826"/>
      <c r="BB3" s="826"/>
      <c r="BC3" s="826"/>
      <c r="BD3" s="826"/>
      <c r="BE3" s="826"/>
      <c r="BF3" s="11"/>
      <c r="BG3" s="45"/>
      <c r="BH3" s="131"/>
      <c r="BI3" s="131"/>
      <c r="BJ3" s="131"/>
      <c r="BK3" s="11"/>
      <c r="BL3" s="11"/>
      <c r="BM3" s="11"/>
      <c r="BN3" s="11"/>
      <c r="BO3" s="845"/>
      <c r="BP3" s="845"/>
      <c r="BQ3" s="847"/>
      <c r="BR3" s="829"/>
      <c r="BS3" s="829"/>
      <c r="BT3" s="829"/>
      <c r="BU3" s="829"/>
      <c r="BV3" s="964"/>
      <c r="BW3" s="964"/>
      <c r="BX3" s="964"/>
      <c r="BY3" s="829"/>
      <c r="BZ3" s="829"/>
      <c r="CA3" s="829"/>
      <c r="CB3" s="829"/>
      <c r="CC3" s="829"/>
      <c r="CD3" s="829"/>
      <c r="CE3" s="829"/>
      <c r="CF3" s="855"/>
      <c r="CG3" s="1243"/>
      <c r="CH3" s="858"/>
      <c r="CI3" s="858"/>
      <c r="CJ3" s="25"/>
      <c r="CN3" s="31"/>
      <c r="CO3" s="820"/>
      <c r="CP3" s="820"/>
      <c r="CQ3" s="827"/>
      <c r="CR3" s="827"/>
      <c r="CS3" s="820"/>
      <c r="CT3" s="820"/>
      <c r="CU3" s="820"/>
      <c r="CV3" s="820"/>
      <c r="CW3" s="820"/>
      <c r="CX3" s="820"/>
      <c r="CY3" s="820"/>
      <c r="CZ3" s="820"/>
      <c r="DA3" s="39"/>
      <c r="DB3" s="130"/>
      <c r="DC3" s="11"/>
      <c r="DD3" s="11"/>
      <c r="DE3" s="11"/>
      <c r="DF3" s="11"/>
      <c r="DG3" s="11"/>
      <c r="DH3" s="11"/>
      <c r="DI3" s="11"/>
      <c r="DJ3" s="11"/>
      <c r="DK3" s="26"/>
      <c r="DL3" s="4"/>
      <c r="DM3" s="4"/>
      <c r="DN3" s="4"/>
      <c r="DO3" s="4"/>
      <c r="DP3" s="4"/>
      <c r="DQ3" s="11"/>
      <c r="DR3" s="11"/>
      <c r="DS3" s="11"/>
      <c r="DT3" s="11"/>
      <c r="DU3" s="11"/>
      <c r="DV3" s="11"/>
      <c r="DW3" s="11"/>
      <c r="DX3" s="25"/>
    </row>
    <row r="4" spans="1:133" ht="15" customHeight="1">
      <c r="A4" s="11" t="s">
        <v>592</v>
      </c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26"/>
      <c r="W4" s="11"/>
      <c r="X4" s="11"/>
      <c r="AA4" s="483"/>
      <c r="AB4" s="483"/>
      <c r="AC4" s="483"/>
      <c r="AD4" s="11"/>
      <c r="AE4" s="480" t="s">
        <v>95</v>
      </c>
      <c r="AF4" s="821"/>
      <c r="AG4" s="822"/>
      <c r="AH4" s="11" t="s">
        <v>593</v>
      </c>
      <c r="AI4" s="11"/>
      <c r="AJ4" s="11"/>
      <c r="AK4" s="11"/>
      <c r="AL4" s="11"/>
      <c r="AM4" s="11"/>
      <c r="AN4" s="11"/>
      <c r="AO4" s="11"/>
      <c r="AP4" s="11"/>
      <c r="AQ4" s="11"/>
      <c r="AR4" s="11"/>
      <c r="AS4" s="11"/>
      <c r="AT4" s="11"/>
      <c r="AU4" s="11"/>
      <c r="AV4" s="11"/>
      <c r="AW4" s="11"/>
      <c r="AX4" s="11"/>
      <c r="AY4" s="11"/>
      <c r="AZ4" s="11"/>
      <c r="BA4" s="11"/>
      <c r="BB4" s="11"/>
      <c r="BC4" s="26"/>
      <c r="BD4" s="11"/>
      <c r="BE4" s="11"/>
      <c r="BH4" s="483"/>
      <c r="BI4" s="483"/>
      <c r="BJ4" s="483"/>
      <c r="BK4" s="11"/>
      <c r="BL4" s="480" t="s">
        <v>95</v>
      </c>
      <c r="BM4" s="821"/>
      <c r="BN4" s="822"/>
      <c r="BO4" s="845"/>
      <c r="BP4" s="845"/>
      <c r="BQ4" s="847"/>
      <c r="BR4" s="829"/>
      <c r="BS4" s="829"/>
      <c r="BT4" s="829"/>
      <c r="BU4" s="829"/>
      <c r="BV4" s="964"/>
      <c r="BW4" s="964"/>
      <c r="BX4" s="964"/>
      <c r="BY4" s="829"/>
      <c r="BZ4" s="829"/>
      <c r="CA4" s="829"/>
      <c r="CB4" s="829"/>
      <c r="CC4" s="829"/>
      <c r="CD4" s="829"/>
      <c r="CE4" s="829"/>
      <c r="CF4" s="855"/>
      <c r="CG4" s="1243"/>
      <c r="CH4" s="858"/>
      <c r="CI4" s="858"/>
      <c r="CN4" s="28"/>
      <c r="CO4" s="823"/>
      <c r="CP4" s="823"/>
      <c r="CQ4" s="823"/>
      <c r="CR4" s="823"/>
      <c r="CS4" s="823"/>
      <c r="CT4" s="823"/>
      <c r="CU4" s="823"/>
      <c r="CV4" s="823"/>
      <c r="CW4" s="844"/>
      <c r="CX4" s="823"/>
      <c r="CY4" s="844"/>
      <c r="CZ4" s="844"/>
      <c r="DA4" s="27"/>
      <c r="DB4" s="121"/>
      <c r="DC4" s="11"/>
      <c r="DD4" s="11"/>
      <c r="DE4" s="11"/>
      <c r="DF4" s="11"/>
      <c r="DG4" s="11"/>
      <c r="DH4" s="11"/>
      <c r="DI4" s="11"/>
      <c r="DJ4" s="11"/>
      <c r="DK4" s="11"/>
      <c r="DL4" s="11"/>
      <c r="DM4" s="11"/>
      <c r="DN4" s="11"/>
      <c r="DO4" s="11"/>
      <c r="DP4" s="11"/>
      <c r="DQ4" s="11"/>
      <c r="DR4" s="11"/>
      <c r="DS4" s="11"/>
      <c r="DT4" s="11"/>
      <c r="DU4" s="11"/>
      <c r="DV4" s="11"/>
      <c r="DW4" s="11"/>
      <c r="DX4" s="25"/>
    </row>
    <row r="5" spans="1:133" ht="15" customHeight="1">
      <c r="A5" s="11"/>
      <c r="B5" s="11"/>
      <c r="C5" s="11"/>
      <c r="D5" s="11"/>
      <c r="E5" s="11"/>
      <c r="F5" s="11"/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26"/>
      <c r="X5" s="11"/>
      <c r="AA5" s="483"/>
      <c r="AB5" s="483"/>
      <c r="AC5" s="483"/>
      <c r="AD5" s="41" t="s">
        <v>67</v>
      </c>
      <c r="AE5" s="480">
        <v>504202</v>
      </c>
      <c r="AF5" s="821"/>
      <c r="AG5" s="822"/>
      <c r="AH5" s="11"/>
      <c r="AI5" s="11"/>
      <c r="AJ5" s="11"/>
      <c r="AK5" s="11"/>
      <c r="AL5" s="11"/>
      <c r="AM5" s="11"/>
      <c r="AN5" s="11"/>
      <c r="AO5" s="11"/>
      <c r="AP5" s="11"/>
      <c r="AQ5" s="11"/>
      <c r="AR5" s="11"/>
      <c r="AS5" s="11"/>
      <c r="AT5" s="11"/>
      <c r="AU5" s="11"/>
      <c r="AV5" s="11"/>
      <c r="AW5" s="11"/>
      <c r="AX5" s="11"/>
      <c r="AY5" s="11"/>
      <c r="AZ5" s="11"/>
      <c r="BA5" s="11"/>
      <c r="BB5" s="11"/>
      <c r="BC5" s="26"/>
      <c r="BE5" s="11"/>
      <c r="BH5" s="483"/>
      <c r="BI5" s="483"/>
      <c r="BJ5" s="483"/>
      <c r="BK5" s="41" t="s">
        <v>67</v>
      </c>
      <c r="BL5" s="480">
        <v>504202</v>
      </c>
      <c r="BM5" s="821"/>
      <c r="BN5" s="822"/>
      <c r="BO5" s="845"/>
      <c r="BP5" s="845"/>
      <c r="BQ5" s="847"/>
      <c r="BR5" s="829"/>
      <c r="BS5" s="829"/>
      <c r="BT5" s="829"/>
      <c r="BU5" s="829"/>
      <c r="BV5" s="964"/>
      <c r="BW5" s="964"/>
      <c r="BX5" s="964"/>
      <c r="BY5" s="829"/>
      <c r="BZ5" s="829"/>
      <c r="CA5" s="829"/>
      <c r="CB5" s="829"/>
      <c r="CC5" s="829"/>
      <c r="CD5" s="829"/>
      <c r="CE5" s="829"/>
      <c r="CF5" s="855"/>
      <c r="CG5" s="1243"/>
      <c r="CH5" s="858"/>
      <c r="CI5" s="858"/>
      <c r="CN5" s="28"/>
      <c r="CO5" s="823"/>
      <c r="CP5" s="823"/>
      <c r="CQ5" s="823"/>
      <c r="CR5" s="823"/>
      <c r="CS5" s="823"/>
      <c r="CT5" s="823"/>
      <c r="CU5" s="823"/>
      <c r="CV5" s="823"/>
      <c r="CW5" s="823"/>
      <c r="CX5" s="823"/>
      <c r="CY5" s="844"/>
      <c r="CZ5" s="844"/>
      <c r="DA5" s="27"/>
      <c r="DB5" s="129"/>
    </row>
    <row r="6" spans="1:133" ht="16.5" customHeight="1">
      <c r="A6" s="830" t="s">
        <v>66</v>
      </c>
      <c r="B6" s="830"/>
      <c r="C6" s="830"/>
      <c r="D6" s="831" t="s">
        <v>65</v>
      </c>
      <c r="E6" s="832"/>
      <c r="F6" s="830" t="s">
        <v>64</v>
      </c>
      <c r="G6" s="830"/>
      <c r="H6" s="830" t="s">
        <v>63</v>
      </c>
      <c r="I6" s="830"/>
      <c r="J6" s="830" t="s">
        <v>62</v>
      </c>
      <c r="K6" s="830"/>
      <c r="L6" s="837" t="s">
        <v>61</v>
      </c>
      <c r="M6" s="838"/>
      <c r="N6" s="128"/>
      <c r="O6" s="274"/>
      <c r="P6" s="127" t="s">
        <v>94</v>
      </c>
      <c r="Q6" s="481">
        <v>20</v>
      </c>
      <c r="R6" s="843" t="s">
        <v>484</v>
      </c>
      <c r="S6" s="843"/>
      <c r="T6" s="274" t="s">
        <v>434</v>
      </c>
      <c r="U6" s="274"/>
      <c r="V6" s="43"/>
      <c r="W6" s="37"/>
      <c r="X6" s="11"/>
      <c r="AA6" s="125"/>
      <c r="AB6" s="125"/>
      <c r="AC6" s="125"/>
      <c r="AD6" s="4"/>
      <c r="AE6" s="851"/>
      <c r="AF6" s="852"/>
      <c r="AG6" s="853"/>
      <c r="AH6" s="830" t="s">
        <v>66</v>
      </c>
      <c r="AI6" s="830"/>
      <c r="AJ6" s="830"/>
      <c r="AK6" s="831" t="s">
        <v>65</v>
      </c>
      <c r="AL6" s="832"/>
      <c r="AM6" s="830" t="s">
        <v>64</v>
      </c>
      <c r="AN6" s="830"/>
      <c r="AO6" s="830" t="s">
        <v>63</v>
      </c>
      <c r="AP6" s="830"/>
      <c r="AQ6" s="830" t="s">
        <v>62</v>
      </c>
      <c r="AR6" s="830"/>
      <c r="AS6" s="837" t="s">
        <v>61</v>
      </c>
      <c r="AT6" s="838"/>
      <c r="AU6" s="128"/>
      <c r="AV6" s="274"/>
      <c r="AW6" s="127" t="s">
        <v>94</v>
      </c>
      <c r="AX6" s="481">
        <v>20</v>
      </c>
      <c r="AY6" s="843" t="s">
        <v>484</v>
      </c>
      <c r="AZ6" s="843"/>
      <c r="BA6" s="274" t="s">
        <v>434</v>
      </c>
      <c r="BB6" s="274"/>
      <c r="BC6" s="43"/>
      <c r="BD6" s="37"/>
      <c r="BE6" s="11"/>
      <c r="BH6" s="125"/>
      <c r="BI6" s="125"/>
      <c r="BJ6" s="125"/>
      <c r="BK6" s="4"/>
      <c r="BL6" s="851"/>
      <c r="BM6" s="852"/>
      <c r="BN6" s="853"/>
      <c r="BO6" s="845"/>
      <c r="BP6" s="845"/>
      <c r="BQ6" s="847"/>
      <c r="BR6" s="829"/>
      <c r="BS6" s="829"/>
      <c r="BT6" s="829"/>
      <c r="BU6" s="829"/>
      <c r="BV6" s="964"/>
      <c r="BW6" s="964"/>
      <c r="BX6" s="964"/>
      <c r="BY6" s="829"/>
      <c r="BZ6" s="829"/>
      <c r="CA6" s="829"/>
      <c r="CB6" s="829"/>
      <c r="CC6" s="829"/>
      <c r="CD6" s="829"/>
      <c r="CE6" s="829"/>
      <c r="CF6" s="855"/>
      <c r="CG6" s="1243"/>
      <c r="CH6" s="858"/>
      <c r="CI6" s="858"/>
      <c r="CN6" s="28"/>
      <c r="CO6" s="823"/>
      <c r="CP6" s="823"/>
      <c r="CQ6" s="823"/>
      <c r="CR6" s="823"/>
      <c r="CS6" s="823"/>
      <c r="CT6" s="823"/>
      <c r="CU6" s="823"/>
      <c r="CV6" s="823"/>
      <c r="CW6" s="844"/>
      <c r="CX6" s="823"/>
      <c r="CY6" s="844"/>
      <c r="CZ6" s="844"/>
      <c r="DA6" s="27"/>
      <c r="DB6" s="124"/>
    </row>
    <row r="7" spans="1:133" ht="37.5" customHeight="1">
      <c r="A7" s="830"/>
      <c r="B7" s="830"/>
      <c r="C7" s="830"/>
      <c r="D7" s="833"/>
      <c r="E7" s="834"/>
      <c r="F7" s="830"/>
      <c r="G7" s="830"/>
      <c r="H7" s="830"/>
      <c r="I7" s="830"/>
      <c r="J7" s="830"/>
      <c r="K7" s="830"/>
      <c r="L7" s="839"/>
      <c r="M7" s="840"/>
      <c r="N7" s="15" t="s">
        <v>59</v>
      </c>
      <c r="O7" s="42"/>
      <c r="P7" s="850" t="s">
        <v>485</v>
      </c>
      <c r="Q7" s="850"/>
      <c r="R7" s="850"/>
      <c r="S7" s="850"/>
      <c r="T7" s="850"/>
      <c r="U7" s="850"/>
      <c r="V7" s="850"/>
      <c r="W7" s="850"/>
      <c r="X7" s="850"/>
      <c r="AA7" s="123"/>
      <c r="AB7" s="123"/>
      <c r="AC7" s="123"/>
      <c r="AD7" s="41" t="s">
        <v>60</v>
      </c>
      <c r="AE7" s="851"/>
      <c r="AF7" s="852"/>
      <c r="AG7" s="853"/>
      <c r="AH7" s="830"/>
      <c r="AI7" s="830"/>
      <c r="AJ7" s="830"/>
      <c r="AK7" s="833"/>
      <c r="AL7" s="834"/>
      <c r="AM7" s="830"/>
      <c r="AN7" s="830"/>
      <c r="AO7" s="830"/>
      <c r="AP7" s="830"/>
      <c r="AQ7" s="830"/>
      <c r="AR7" s="830"/>
      <c r="AS7" s="839"/>
      <c r="AT7" s="840"/>
      <c r="AU7" s="15" t="s">
        <v>59</v>
      </c>
      <c r="AV7" s="42"/>
      <c r="AW7" s="850" t="s">
        <v>485</v>
      </c>
      <c r="AX7" s="850"/>
      <c r="AY7" s="850"/>
      <c r="AZ7" s="850"/>
      <c r="BA7" s="850"/>
      <c r="BB7" s="850"/>
      <c r="BC7" s="850"/>
      <c r="BD7" s="850"/>
      <c r="BE7" s="850"/>
      <c r="BH7" s="123"/>
      <c r="BI7" s="123"/>
      <c r="BJ7" s="123"/>
      <c r="BK7" s="41" t="s">
        <v>60</v>
      </c>
      <c r="BL7" s="851"/>
      <c r="BM7" s="852"/>
      <c r="BN7" s="853"/>
      <c r="BO7" s="845"/>
      <c r="BP7" s="845"/>
      <c r="BQ7" s="847"/>
      <c r="BR7" s="829"/>
      <c r="BS7" s="829"/>
      <c r="BT7" s="829"/>
      <c r="BU7" s="829"/>
      <c r="BV7" s="964"/>
      <c r="BW7" s="964"/>
      <c r="BX7" s="964"/>
      <c r="BY7" s="829"/>
      <c r="BZ7" s="829"/>
      <c r="CA7" s="829"/>
      <c r="CB7" s="829"/>
      <c r="CC7" s="829"/>
      <c r="CD7" s="829"/>
      <c r="CE7" s="829"/>
      <c r="CF7" s="855"/>
      <c r="CG7" s="1243"/>
      <c r="CH7" s="858"/>
      <c r="CI7" s="858"/>
      <c r="CJ7" s="592" t="s">
        <v>163</v>
      </c>
      <c r="CK7" s="31"/>
      <c r="CL7" s="122"/>
      <c r="CN7" s="28"/>
      <c r="CO7" s="823"/>
      <c r="CP7" s="823"/>
      <c r="CQ7" s="823"/>
      <c r="CR7" s="823"/>
      <c r="CS7" s="823"/>
      <c r="CT7" s="823"/>
      <c r="CU7" s="823"/>
      <c r="CV7" s="823"/>
      <c r="CW7" s="823"/>
      <c r="CX7" s="823"/>
      <c r="CY7" s="844"/>
      <c r="CZ7" s="844"/>
      <c r="DA7" s="27"/>
      <c r="DB7" s="121"/>
      <c r="DC7" s="23"/>
      <c r="DD7" s="23"/>
      <c r="DE7" s="23"/>
      <c r="DF7" s="23"/>
      <c r="DG7" s="23"/>
      <c r="DH7" s="23"/>
      <c r="DI7" s="23"/>
      <c r="DJ7" s="23"/>
      <c r="DK7" s="23"/>
      <c r="DL7" s="23"/>
      <c r="DM7" s="23"/>
      <c r="DN7" s="23"/>
      <c r="DO7" s="23"/>
      <c r="DP7" s="23"/>
      <c r="DQ7" s="23"/>
      <c r="DR7" s="23"/>
      <c r="DS7" s="23"/>
      <c r="DT7" s="23"/>
      <c r="DU7" s="23"/>
      <c r="DV7" s="23"/>
      <c r="DW7" s="23"/>
      <c r="DX7" s="23"/>
      <c r="DY7" s="23"/>
    </row>
    <row r="8" spans="1:133" ht="31.5" customHeight="1">
      <c r="A8" s="40" t="s">
        <v>55</v>
      </c>
      <c r="B8" s="830" t="s">
        <v>54</v>
      </c>
      <c r="C8" s="830"/>
      <c r="D8" s="835"/>
      <c r="E8" s="836"/>
      <c r="F8" s="830"/>
      <c r="G8" s="830"/>
      <c r="H8" s="830"/>
      <c r="I8" s="830"/>
      <c r="J8" s="830"/>
      <c r="K8" s="830"/>
      <c r="L8" s="841"/>
      <c r="M8" s="842"/>
      <c r="N8" s="15" t="s">
        <v>53</v>
      </c>
      <c r="O8" s="42"/>
      <c r="P8" s="30"/>
      <c r="Q8" s="849" t="s">
        <v>57</v>
      </c>
      <c r="R8" s="849"/>
      <c r="S8" s="849"/>
      <c r="T8" s="849"/>
      <c r="U8" s="849"/>
      <c r="V8" s="849"/>
      <c r="W8" s="849"/>
      <c r="X8" s="11"/>
      <c r="AA8" s="31"/>
      <c r="AB8" s="31"/>
      <c r="AC8" s="31"/>
      <c r="AD8" s="41" t="s">
        <v>56</v>
      </c>
      <c r="AE8" s="821"/>
      <c r="AF8" s="849"/>
      <c r="AG8" s="822"/>
      <c r="AH8" s="40" t="s">
        <v>55</v>
      </c>
      <c r="AI8" s="830" t="s">
        <v>54</v>
      </c>
      <c r="AJ8" s="830"/>
      <c r="AK8" s="835"/>
      <c r="AL8" s="836"/>
      <c r="AM8" s="830"/>
      <c r="AN8" s="830"/>
      <c r="AO8" s="830"/>
      <c r="AP8" s="830"/>
      <c r="AQ8" s="830"/>
      <c r="AR8" s="830"/>
      <c r="AS8" s="841"/>
      <c r="AT8" s="842"/>
      <c r="AU8" s="15" t="s">
        <v>53</v>
      </c>
      <c r="AV8" s="42"/>
      <c r="AW8" s="30"/>
      <c r="AX8" s="849" t="s">
        <v>306</v>
      </c>
      <c r="AY8" s="849"/>
      <c r="AZ8" s="849"/>
      <c r="BA8" s="849"/>
      <c r="BB8" s="849"/>
      <c r="BC8" s="849"/>
      <c r="BD8" s="849"/>
      <c r="BE8" s="11"/>
      <c r="BH8" s="31"/>
      <c r="BI8" s="31"/>
      <c r="BJ8" s="31"/>
      <c r="BK8" s="41" t="s">
        <v>56</v>
      </c>
      <c r="BL8" s="821"/>
      <c r="BM8" s="849"/>
      <c r="BN8" s="822"/>
      <c r="BO8" s="845"/>
      <c r="BP8" s="845"/>
      <c r="BQ8" s="848"/>
      <c r="BR8" s="829"/>
      <c r="BS8" s="829"/>
      <c r="BT8" s="829"/>
      <c r="BU8" s="829"/>
      <c r="BV8" s="964"/>
      <c r="BW8" s="964"/>
      <c r="BX8" s="964"/>
      <c r="BY8" s="829"/>
      <c r="BZ8" s="829"/>
      <c r="CA8" s="829"/>
      <c r="CB8" s="829"/>
      <c r="CC8" s="829"/>
      <c r="CD8" s="829"/>
      <c r="CE8" s="829"/>
      <c r="CF8" s="856"/>
      <c r="CG8" s="1244"/>
      <c r="CH8" s="858"/>
      <c r="CI8" s="858"/>
      <c r="CJ8" s="25"/>
      <c r="CK8" s="483"/>
      <c r="CL8" s="483"/>
      <c r="CN8" s="28"/>
      <c r="CO8" s="823"/>
      <c r="CP8" s="823"/>
      <c r="CQ8" s="823"/>
      <c r="CR8" s="823"/>
      <c r="CS8" s="823"/>
      <c r="CT8" s="823"/>
      <c r="CU8" s="823"/>
      <c r="CV8" s="823"/>
      <c r="CW8" s="844"/>
      <c r="CX8" s="823"/>
      <c r="CY8" s="844"/>
      <c r="CZ8" s="844"/>
      <c r="DA8" s="33"/>
      <c r="DB8" s="119"/>
    </row>
    <row r="9" spans="1:133" ht="15" customHeight="1" thickBot="1">
      <c r="A9" s="24"/>
      <c r="B9" s="860" t="s">
        <v>93</v>
      </c>
      <c r="C9" s="860"/>
      <c r="D9" s="860"/>
      <c r="E9" s="860"/>
      <c r="F9" s="860">
        <f>D19</f>
        <v>25</v>
      </c>
      <c r="G9" s="860"/>
      <c r="H9" s="821">
        <f>SUM(D9*F9)</f>
        <v>0</v>
      </c>
      <c r="I9" s="822"/>
      <c r="J9" s="861">
        <f>AE68</f>
        <v>227.02</v>
      </c>
      <c r="K9" s="860"/>
      <c r="L9" s="862">
        <f>SUM(J9/F9)</f>
        <v>9.08</v>
      </c>
      <c r="M9" s="863"/>
      <c r="N9" s="36"/>
      <c r="O9" s="36"/>
      <c r="P9" s="36"/>
      <c r="Q9" s="36"/>
      <c r="R9" s="35"/>
      <c r="S9" s="35"/>
      <c r="T9" s="35"/>
      <c r="U9" s="35"/>
      <c r="V9" s="34"/>
      <c r="W9" s="37"/>
      <c r="X9" s="11"/>
      <c r="Y9" s="11"/>
      <c r="Z9" s="483"/>
      <c r="AA9" s="483"/>
      <c r="AB9" s="483"/>
      <c r="AC9" s="483"/>
      <c r="AD9" s="483"/>
      <c r="AE9" s="483"/>
      <c r="AF9" s="483"/>
      <c r="AG9" s="483"/>
      <c r="AH9" s="24"/>
      <c r="AI9" s="860" t="s">
        <v>93</v>
      </c>
      <c r="AJ9" s="860"/>
      <c r="AK9" s="860"/>
      <c r="AL9" s="860"/>
      <c r="AM9" s="860">
        <f>AK19</f>
        <v>47</v>
      </c>
      <c r="AN9" s="860"/>
      <c r="AO9" s="821">
        <f>SUM(AK9*AM9)</f>
        <v>0</v>
      </c>
      <c r="AP9" s="822"/>
      <c r="AQ9" s="861">
        <f>BL68</f>
        <v>521.58000000000004</v>
      </c>
      <c r="AR9" s="860"/>
      <c r="AS9" s="862">
        <f>SUM(AQ9/AM9)</f>
        <v>11.1</v>
      </c>
      <c r="AT9" s="863"/>
      <c r="AU9" s="36"/>
      <c r="AV9" s="36"/>
      <c r="AW9" s="36"/>
      <c r="AX9" s="36"/>
      <c r="AY9" s="35"/>
      <c r="AZ9" s="35"/>
      <c r="BA9" s="35"/>
      <c r="BB9" s="35"/>
      <c r="BC9" s="34"/>
      <c r="BD9" s="37"/>
      <c r="BE9" s="11"/>
      <c r="BF9" s="11"/>
      <c r="BG9" s="483"/>
      <c r="BH9" s="483"/>
      <c r="BI9" s="483"/>
      <c r="BJ9" s="483"/>
      <c r="BK9" s="483"/>
      <c r="BL9" s="483"/>
      <c r="BM9" s="483"/>
      <c r="BN9" s="483"/>
      <c r="BO9" s="864" t="s">
        <v>449</v>
      </c>
      <c r="BP9" s="865"/>
      <c r="BQ9" s="866"/>
      <c r="BR9" s="508">
        <v>25</v>
      </c>
      <c r="BS9" s="588">
        <v>25</v>
      </c>
      <c r="BT9" s="588">
        <v>25</v>
      </c>
      <c r="BU9" s="588">
        <v>25</v>
      </c>
      <c r="BV9" s="588"/>
      <c r="BW9" s="588">
        <v>25</v>
      </c>
      <c r="BX9" s="588"/>
      <c r="BY9" s="588">
        <v>25</v>
      </c>
      <c r="BZ9" s="588">
        <v>25</v>
      </c>
      <c r="CA9" s="588">
        <v>25</v>
      </c>
      <c r="CB9" s="588">
        <v>25</v>
      </c>
      <c r="CC9" s="588">
        <v>25</v>
      </c>
      <c r="CD9" s="588">
        <v>25</v>
      </c>
      <c r="CE9" s="588">
        <v>25</v>
      </c>
      <c r="CF9" s="588"/>
      <c r="CG9" s="588"/>
      <c r="CH9" s="588">
        <v>25</v>
      </c>
      <c r="CI9" s="109" t="s">
        <v>142</v>
      </c>
      <c r="CJ9" s="124">
        <v>25</v>
      </c>
      <c r="CK9" s="483"/>
      <c r="CL9" s="483"/>
      <c r="CN9" s="28"/>
      <c r="CO9" s="823"/>
      <c r="CP9" s="823"/>
      <c r="CQ9" s="823"/>
      <c r="CR9" s="823"/>
      <c r="CS9" s="823"/>
      <c r="CT9" s="823"/>
      <c r="CU9" s="823"/>
      <c r="CV9" s="823"/>
      <c r="CW9" s="823"/>
      <c r="CX9" s="823"/>
      <c r="CY9" s="823"/>
      <c r="CZ9" s="823"/>
      <c r="DA9" s="33"/>
      <c r="DB9" s="119"/>
      <c r="DC9" s="23"/>
      <c r="DD9" s="23"/>
      <c r="DE9" s="23"/>
      <c r="DF9" s="23"/>
      <c r="DG9" s="23"/>
      <c r="DH9" s="23"/>
      <c r="DI9" s="23"/>
      <c r="DJ9" s="23"/>
      <c r="DK9" s="23"/>
      <c r="DL9" s="23"/>
      <c r="DM9" s="23"/>
      <c r="DN9" s="23"/>
      <c r="DO9" s="23"/>
      <c r="DP9" s="23"/>
      <c r="DQ9" s="23"/>
      <c r="DR9" s="23"/>
      <c r="DS9" s="23"/>
      <c r="DT9" s="23"/>
      <c r="DU9" s="23"/>
      <c r="DV9" s="23"/>
      <c r="DW9" s="23"/>
      <c r="DX9" s="23"/>
      <c r="DY9" s="23"/>
    </row>
    <row r="10" spans="1:133" ht="15" customHeight="1" thickBot="1">
      <c r="A10" s="24"/>
      <c r="B10" s="860" t="s">
        <v>92</v>
      </c>
      <c r="C10" s="860"/>
      <c r="D10" s="860"/>
      <c r="E10" s="860"/>
      <c r="F10" s="860">
        <f>K19</f>
        <v>25</v>
      </c>
      <c r="G10" s="860"/>
      <c r="H10" s="821"/>
      <c r="I10" s="822"/>
      <c r="J10" s="861">
        <f>AF68</f>
        <v>1145.6500000000001</v>
      </c>
      <c r="K10" s="860"/>
      <c r="L10" s="862">
        <f>J10/F10</f>
        <v>45.83</v>
      </c>
      <c r="M10" s="863"/>
      <c r="N10" s="38" t="s">
        <v>52</v>
      </c>
      <c r="O10" s="38"/>
      <c r="P10" s="38"/>
      <c r="Q10" s="38"/>
      <c r="R10" s="867" t="s">
        <v>483</v>
      </c>
      <c r="S10" s="867"/>
      <c r="T10" s="867"/>
      <c r="U10" s="867"/>
      <c r="V10" s="867"/>
      <c r="W10" s="867"/>
      <c r="X10" s="11"/>
      <c r="Y10" s="11"/>
      <c r="Z10" s="483"/>
      <c r="AA10" s="483"/>
      <c r="AB10" s="483"/>
      <c r="AC10" s="483"/>
      <c r="AD10" s="483"/>
      <c r="AE10" s="483"/>
      <c r="AF10" s="483"/>
      <c r="AG10" s="483"/>
      <c r="AH10" s="24"/>
      <c r="AI10" s="860" t="s">
        <v>92</v>
      </c>
      <c r="AJ10" s="860"/>
      <c r="AK10" s="860"/>
      <c r="AL10" s="860"/>
      <c r="AM10" s="860">
        <f>AR19</f>
        <v>47</v>
      </c>
      <c r="AN10" s="860"/>
      <c r="AO10" s="821"/>
      <c r="AP10" s="822"/>
      <c r="AQ10" s="861">
        <f>BM68</f>
        <v>2391.5700000000002</v>
      </c>
      <c r="AR10" s="860"/>
      <c r="AS10" s="862">
        <f>AQ10/AM10</f>
        <v>50.88</v>
      </c>
      <c r="AT10" s="863"/>
      <c r="AU10" s="38" t="s">
        <v>52</v>
      </c>
      <c r="AV10" s="38"/>
      <c r="AW10" s="38"/>
      <c r="AX10" s="38"/>
      <c r="AY10" s="867" t="s">
        <v>483</v>
      </c>
      <c r="AZ10" s="867"/>
      <c r="BA10" s="867"/>
      <c r="BB10" s="867"/>
      <c r="BC10" s="867"/>
      <c r="BD10" s="867"/>
      <c r="BE10" s="11"/>
      <c r="BF10" s="11"/>
      <c r="BG10" s="483"/>
      <c r="BH10" s="483"/>
      <c r="BI10" s="483"/>
      <c r="BJ10" s="483"/>
      <c r="BK10" s="483"/>
      <c r="BL10" s="483"/>
      <c r="BM10" s="483"/>
      <c r="BN10" s="483"/>
      <c r="BO10" s="868" t="s">
        <v>450</v>
      </c>
      <c r="BP10" s="869"/>
      <c r="BQ10" s="870"/>
      <c r="BR10" s="495">
        <v>47</v>
      </c>
      <c r="BS10" s="495">
        <v>47</v>
      </c>
      <c r="BT10" s="495">
        <v>47</v>
      </c>
      <c r="BU10" s="495">
        <v>47</v>
      </c>
      <c r="BV10" s="495"/>
      <c r="BW10" s="495">
        <v>47</v>
      </c>
      <c r="BX10" s="495"/>
      <c r="BY10" s="495">
        <v>47</v>
      </c>
      <c r="BZ10" s="495">
        <v>47</v>
      </c>
      <c r="CA10" s="495">
        <v>47</v>
      </c>
      <c r="CB10" s="495">
        <v>47</v>
      </c>
      <c r="CC10" s="495">
        <v>47</v>
      </c>
      <c r="CD10" s="495">
        <v>47</v>
      </c>
      <c r="CE10" s="495">
        <v>47</v>
      </c>
      <c r="CF10" s="495"/>
      <c r="CG10" s="495"/>
      <c r="CH10" s="495">
        <v>47</v>
      </c>
      <c r="CI10" s="105">
        <v>47</v>
      </c>
      <c r="CJ10" s="124">
        <v>47</v>
      </c>
      <c r="CK10" s="28"/>
      <c r="CL10" s="117"/>
      <c r="CN10" s="28"/>
      <c r="CO10" s="823"/>
      <c r="CP10" s="823"/>
      <c r="CQ10" s="823"/>
      <c r="CR10" s="823"/>
      <c r="CS10" s="823"/>
      <c r="CT10" s="823"/>
      <c r="CU10" s="823"/>
      <c r="CV10" s="823"/>
      <c r="CW10" s="823"/>
      <c r="CX10" s="823"/>
      <c r="CY10" s="823"/>
      <c r="CZ10" s="823"/>
      <c r="DA10" s="27"/>
      <c r="DB10" s="116"/>
      <c r="DC10" s="22"/>
      <c r="DD10" s="22"/>
      <c r="DE10" s="22"/>
      <c r="DF10" s="22"/>
      <c r="DG10" s="22"/>
      <c r="DH10" s="22"/>
      <c r="DI10" s="22"/>
      <c r="DJ10" s="22"/>
      <c r="DK10" s="22"/>
      <c r="DL10" s="22"/>
      <c r="DM10" s="22"/>
      <c r="DN10" s="22"/>
      <c r="DO10" s="22"/>
      <c r="DP10" s="22"/>
      <c r="DQ10" s="22"/>
      <c r="DR10" s="22"/>
      <c r="DS10" s="22"/>
      <c r="DT10" s="22"/>
      <c r="DU10" s="22"/>
      <c r="DV10" s="22"/>
      <c r="DW10" s="22"/>
      <c r="DX10" s="22"/>
      <c r="DY10" s="22"/>
    </row>
    <row r="11" spans="1:133" ht="15" customHeight="1" thickBot="1">
      <c r="A11" s="28"/>
      <c r="B11" s="821" t="s">
        <v>90</v>
      </c>
      <c r="C11" s="822"/>
      <c r="D11" s="821">
        <v>54</v>
      </c>
      <c r="E11" s="822"/>
      <c r="F11" s="821">
        <f>K19</f>
        <v>25</v>
      </c>
      <c r="G11" s="822"/>
      <c r="H11" s="860">
        <f>D11*F11</f>
        <v>1350</v>
      </c>
      <c r="I11" s="860"/>
      <c r="J11" s="861">
        <f>AG68</f>
        <v>1372.67</v>
      </c>
      <c r="K11" s="860"/>
      <c r="L11" s="861">
        <f>J11/F11</f>
        <v>54.91</v>
      </c>
      <c r="M11" s="860"/>
      <c r="N11" s="27"/>
      <c r="O11" s="27"/>
      <c r="P11" s="11"/>
      <c r="Q11" s="11"/>
      <c r="R11" s="11"/>
      <c r="S11" s="11"/>
      <c r="T11" s="11"/>
      <c r="U11" s="11"/>
      <c r="V11" s="11"/>
      <c r="W11" s="11"/>
      <c r="X11" s="26"/>
      <c r="AA11" s="11"/>
      <c r="AB11" s="11"/>
      <c r="AC11" s="11"/>
      <c r="AD11" s="11"/>
      <c r="AE11" s="11"/>
      <c r="AF11" s="11"/>
      <c r="AG11" s="11"/>
      <c r="AH11" s="28"/>
      <c r="AI11" s="821" t="s">
        <v>90</v>
      </c>
      <c r="AJ11" s="822"/>
      <c r="AK11" s="821">
        <v>54</v>
      </c>
      <c r="AL11" s="822"/>
      <c r="AM11" s="821">
        <f>AR19</f>
        <v>47</v>
      </c>
      <c r="AN11" s="822"/>
      <c r="AO11" s="860">
        <f>AK11*AM11</f>
        <v>2538</v>
      </c>
      <c r="AP11" s="860"/>
      <c r="AQ11" s="861">
        <f>BN68</f>
        <v>2913.13</v>
      </c>
      <c r="AR11" s="860"/>
      <c r="AS11" s="861">
        <f>AQ11/AM11</f>
        <v>61.98</v>
      </c>
      <c r="AT11" s="860"/>
      <c r="AU11" s="27"/>
      <c r="AV11" s="27"/>
      <c r="AW11" s="11"/>
      <c r="AX11" s="11"/>
      <c r="AY11" s="11"/>
      <c r="AZ11" s="11"/>
      <c r="BA11" s="11"/>
      <c r="BB11" s="11"/>
      <c r="BC11" s="11"/>
      <c r="BD11" s="11"/>
      <c r="BE11" s="26"/>
      <c r="BH11" s="11"/>
      <c r="BI11" s="11"/>
      <c r="BJ11" s="11"/>
      <c r="BK11" s="11"/>
      <c r="BL11" s="11"/>
      <c r="BM11" s="11"/>
      <c r="BN11" s="11"/>
      <c r="BO11" s="908" t="s">
        <v>451</v>
      </c>
      <c r="BP11" s="909"/>
      <c r="BQ11" s="910"/>
      <c r="BR11" s="496">
        <v>200</v>
      </c>
      <c r="BS11" s="497">
        <v>30</v>
      </c>
      <c r="BT11" s="498" t="s">
        <v>260</v>
      </c>
      <c r="BU11" s="498" t="s">
        <v>154</v>
      </c>
      <c r="BV11" s="98"/>
      <c r="BW11" s="98" t="s">
        <v>419</v>
      </c>
      <c r="BX11" s="98"/>
      <c r="BY11" s="499" t="s">
        <v>260</v>
      </c>
      <c r="BZ11" s="500" t="s">
        <v>497</v>
      </c>
      <c r="CA11" s="499" t="s">
        <v>575</v>
      </c>
      <c r="CB11" s="501">
        <v>30</v>
      </c>
      <c r="CC11" s="498" t="s">
        <v>260</v>
      </c>
      <c r="CD11" s="498" t="s">
        <v>261</v>
      </c>
      <c r="CE11" s="497"/>
      <c r="CF11" s="97"/>
      <c r="CG11" s="589">
        <v>60</v>
      </c>
      <c r="CH11" s="498" t="s">
        <v>260</v>
      </c>
      <c r="CI11" s="500" t="s">
        <v>387</v>
      </c>
      <c r="CJ11" s="11"/>
    </row>
    <row r="12" spans="1:133" ht="17.25" customHeight="1" thickBot="1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1"/>
      <c r="AH12" s="11"/>
      <c r="AI12" s="11"/>
      <c r="AJ12" s="11"/>
      <c r="AK12" s="11"/>
      <c r="AL12" s="11"/>
      <c r="AM12" s="11"/>
      <c r="AN12" s="11"/>
      <c r="AO12" s="11"/>
      <c r="AP12" s="11"/>
      <c r="AQ12" s="11"/>
      <c r="AR12" s="11"/>
      <c r="AS12" s="11"/>
      <c r="AT12" s="11"/>
      <c r="AU12" s="11"/>
      <c r="AV12" s="11"/>
      <c r="AW12" s="11"/>
      <c r="AX12" s="11"/>
      <c r="AY12" s="11"/>
      <c r="AZ12" s="11"/>
      <c r="BA12" s="11"/>
      <c r="BB12" s="11"/>
      <c r="BC12" s="11"/>
      <c r="BD12" s="11"/>
      <c r="BE12" s="11"/>
      <c r="BF12" s="11"/>
      <c r="BG12" s="11"/>
      <c r="BH12" s="11"/>
      <c r="BI12" s="11"/>
      <c r="BJ12" s="11"/>
      <c r="BK12" s="11"/>
      <c r="BL12" s="11"/>
      <c r="BM12" s="11"/>
      <c r="BN12" s="11"/>
      <c r="BO12" s="872" t="s">
        <v>452</v>
      </c>
      <c r="BP12" s="865"/>
      <c r="BQ12" s="866"/>
      <c r="BR12" s="505">
        <v>200</v>
      </c>
      <c r="BS12" s="455">
        <v>30</v>
      </c>
      <c r="BT12" s="455">
        <v>180</v>
      </c>
      <c r="BU12" s="455">
        <v>10</v>
      </c>
      <c r="BV12" s="456"/>
      <c r="BW12" s="456">
        <v>150</v>
      </c>
      <c r="BX12" s="456"/>
      <c r="BY12" s="455">
        <v>250</v>
      </c>
      <c r="BZ12" s="456">
        <v>200</v>
      </c>
      <c r="CA12" s="455">
        <v>30</v>
      </c>
      <c r="CB12" s="455">
        <v>50</v>
      </c>
      <c r="CC12" s="455">
        <v>180</v>
      </c>
      <c r="CD12" s="455">
        <v>30</v>
      </c>
      <c r="CE12" s="455"/>
      <c r="CF12" s="455"/>
      <c r="CG12" s="590">
        <v>60</v>
      </c>
      <c r="CH12" s="455">
        <v>180</v>
      </c>
      <c r="CI12" s="455">
        <v>60</v>
      </c>
      <c r="CJ12" s="11"/>
      <c r="CK12" s="23"/>
      <c r="CL12" s="23"/>
      <c r="CM12" s="23"/>
      <c r="CN12" s="23"/>
      <c r="CO12" s="23"/>
      <c r="CP12" s="23"/>
      <c r="CQ12" s="23"/>
      <c r="CR12" s="23"/>
      <c r="CS12" s="23"/>
      <c r="CT12" s="23"/>
      <c r="CU12" s="23"/>
      <c r="CV12" s="23"/>
      <c r="CW12" s="23"/>
      <c r="CX12" s="23"/>
      <c r="CY12" s="23"/>
      <c r="CZ12" s="23"/>
      <c r="DA12" s="23"/>
      <c r="DB12" s="23"/>
      <c r="DZ12" s="23"/>
      <c r="EA12" s="23"/>
      <c r="EB12" s="23"/>
      <c r="EC12" s="23"/>
    </row>
    <row r="13" spans="1:133" ht="17.25" customHeight="1" thickBot="1">
      <c r="A13" s="873" t="s">
        <v>51</v>
      </c>
      <c r="B13" s="874"/>
      <c r="C13" s="874"/>
      <c r="D13" s="879" t="s">
        <v>89</v>
      </c>
      <c r="E13" s="879"/>
      <c r="F13" s="879"/>
      <c r="G13" s="879"/>
      <c r="H13" s="879"/>
      <c r="I13" s="879"/>
      <c r="J13" s="879"/>
      <c r="K13" s="879"/>
      <c r="L13" s="879"/>
      <c r="M13" s="879"/>
      <c r="N13" s="879"/>
      <c r="O13" s="879"/>
      <c r="P13" s="879"/>
      <c r="Q13" s="879"/>
      <c r="R13" s="879"/>
      <c r="S13" s="879"/>
      <c r="T13" s="879"/>
      <c r="U13" s="879"/>
      <c r="V13" s="879"/>
      <c r="W13" s="879"/>
      <c r="X13" s="879"/>
      <c r="Y13" s="879"/>
      <c r="Z13" s="880"/>
      <c r="AA13" s="881"/>
      <c r="AB13" s="882"/>
      <c r="AC13" s="882"/>
      <c r="AD13" s="883"/>
      <c r="AE13" s="884"/>
      <c r="AF13" s="884"/>
      <c r="AG13" s="885"/>
      <c r="AH13" s="873" t="s">
        <v>51</v>
      </c>
      <c r="AI13" s="874"/>
      <c r="AJ13" s="874"/>
      <c r="AK13" s="879" t="s">
        <v>89</v>
      </c>
      <c r="AL13" s="879"/>
      <c r="AM13" s="879"/>
      <c r="AN13" s="879"/>
      <c r="AO13" s="879"/>
      <c r="AP13" s="879"/>
      <c r="AQ13" s="879"/>
      <c r="AR13" s="879"/>
      <c r="AS13" s="879"/>
      <c r="AT13" s="879"/>
      <c r="AU13" s="879"/>
      <c r="AV13" s="879"/>
      <c r="AW13" s="879"/>
      <c r="AX13" s="879"/>
      <c r="AY13" s="879"/>
      <c r="AZ13" s="879"/>
      <c r="BA13" s="879"/>
      <c r="BB13" s="879"/>
      <c r="BC13" s="879"/>
      <c r="BD13" s="879"/>
      <c r="BE13" s="879"/>
      <c r="BF13" s="879"/>
      <c r="BG13" s="880"/>
      <c r="BH13" s="881"/>
      <c r="BI13" s="882"/>
      <c r="BJ13" s="882"/>
      <c r="BK13" s="883"/>
      <c r="BL13" s="884"/>
      <c r="BM13" s="884"/>
      <c r="BN13" s="885"/>
      <c r="BO13" s="896" t="s">
        <v>6</v>
      </c>
      <c r="BP13" s="897"/>
      <c r="BQ13" s="898"/>
      <c r="BR13" s="871"/>
      <c r="BS13" s="914">
        <f>E21+AL21</f>
        <v>2.16</v>
      </c>
      <c r="BT13" s="871"/>
      <c r="BU13" s="917">
        <f>G21+AN21</f>
        <v>0</v>
      </c>
      <c r="BV13" s="871"/>
      <c r="BW13" s="871"/>
      <c r="BX13" s="871"/>
      <c r="BY13" s="871"/>
      <c r="BZ13" s="914">
        <f>L21+AS21</f>
        <v>0</v>
      </c>
      <c r="CA13" s="871"/>
      <c r="CB13" s="871"/>
      <c r="CC13" s="914">
        <f>O21+AV21</f>
        <v>0</v>
      </c>
      <c r="CD13" s="914">
        <f>P21+AW21</f>
        <v>2.04</v>
      </c>
      <c r="CE13" s="871"/>
      <c r="CF13" s="871"/>
      <c r="CG13" s="871"/>
      <c r="CH13" s="871"/>
      <c r="CI13" s="915"/>
      <c r="CJ13" s="124">
        <v>4.2</v>
      </c>
      <c r="CK13" s="22"/>
      <c r="CL13" s="22"/>
      <c r="CM13" s="22"/>
      <c r="CN13" s="22"/>
      <c r="CO13" s="22"/>
      <c r="CP13" s="22"/>
      <c r="CQ13" s="22"/>
      <c r="CR13" s="22"/>
      <c r="CS13" s="22"/>
      <c r="CT13" s="22"/>
      <c r="CU13" s="22"/>
      <c r="CV13" s="22"/>
      <c r="CW13" s="22"/>
      <c r="CX13" s="22"/>
      <c r="CY13" s="22"/>
      <c r="CZ13" s="22"/>
      <c r="DA13" s="22"/>
      <c r="DB13" s="22"/>
      <c r="DZ13" s="22"/>
      <c r="EA13" s="22"/>
      <c r="EB13" s="22"/>
      <c r="EC13" s="22"/>
    </row>
    <row r="14" spans="1:133" ht="14.25" customHeight="1">
      <c r="A14" s="875"/>
      <c r="B14" s="876"/>
      <c r="C14" s="876"/>
      <c r="D14" s="902" t="s">
        <v>88</v>
      </c>
      <c r="E14" s="906"/>
      <c r="F14" s="906"/>
      <c r="G14" s="906"/>
      <c r="H14" s="903"/>
      <c r="I14" s="902" t="s">
        <v>87</v>
      </c>
      <c r="J14" s="903"/>
      <c r="K14" s="902" t="s">
        <v>50</v>
      </c>
      <c r="L14" s="906"/>
      <c r="M14" s="906"/>
      <c r="N14" s="906"/>
      <c r="O14" s="906"/>
      <c r="P14" s="906"/>
      <c r="Q14" s="906"/>
      <c r="R14" s="906"/>
      <c r="S14" s="903"/>
      <c r="T14" s="902" t="s">
        <v>49</v>
      </c>
      <c r="U14" s="906"/>
      <c r="V14" s="906"/>
      <c r="W14" s="903"/>
      <c r="X14" s="902" t="s">
        <v>48</v>
      </c>
      <c r="Y14" s="906"/>
      <c r="Z14" s="906"/>
      <c r="AA14" s="886"/>
      <c r="AB14" s="887"/>
      <c r="AC14" s="887"/>
      <c r="AD14" s="888"/>
      <c r="AE14" s="889"/>
      <c r="AF14" s="889"/>
      <c r="AG14" s="890"/>
      <c r="AH14" s="875"/>
      <c r="AI14" s="876"/>
      <c r="AJ14" s="876"/>
      <c r="AK14" s="902" t="s">
        <v>88</v>
      </c>
      <c r="AL14" s="906"/>
      <c r="AM14" s="906"/>
      <c r="AN14" s="906"/>
      <c r="AO14" s="903"/>
      <c r="AP14" s="902" t="s">
        <v>87</v>
      </c>
      <c r="AQ14" s="903"/>
      <c r="AR14" s="902" t="s">
        <v>50</v>
      </c>
      <c r="AS14" s="906"/>
      <c r="AT14" s="906"/>
      <c r="AU14" s="906"/>
      <c r="AV14" s="906"/>
      <c r="AW14" s="906"/>
      <c r="AX14" s="906"/>
      <c r="AY14" s="906"/>
      <c r="AZ14" s="903"/>
      <c r="BA14" s="902" t="s">
        <v>49</v>
      </c>
      <c r="BB14" s="906"/>
      <c r="BC14" s="906"/>
      <c r="BD14" s="903"/>
      <c r="BE14" s="902" t="s">
        <v>48</v>
      </c>
      <c r="BF14" s="906"/>
      <c r="BG14" s="906"/>
      <c r="BH14" s="886"/>
      <c r="BI14" s="887"/>
      <c r="BJ14" s="887"/>
      <c r="BK14" s="888"/>
      <c r="BL14" s="889"/>
      <c r="BM14" s="889"/>
      <c r="BN14" s="890"/>
      <c r="BO14" s="899"/>
      <c r="BP14" s="900"/>
      <c r="BQ14" s="901"/>
      <c r="BR14" s="871"/>
      <c r="BS14" s="871"/>
      <c r="BT14" s="871"/>
      <c r="BU14" s="918"/>
      <c r="BV14" s="871"/>
      <c r="BW14" s="871"/>
      <c r="BX14" s="871"/>
      <c r="BY14" s="871"/>
      <c r="BZ14" s="871"/>
      <c r="CA14" s="871"/>
      <c r="CB14" s="871"/>
      <c r="CC14" s="871"/>
      <c r="CD14" s="871"/>
      <c r="CE14" s="871"/>
      <c r="CF14" s="871"/>
      <c r="CG14" s="871"/>
      <c r="CH14" s="871"/>
      <c r="CI14" s="916"/>
      <c r="CJ14" s="124" t="s">
        <v>599</v>
      </c>
      <c r="CK14" s="21"/>
      <c r="CL14" s="21"/>
      <c r="CM14" s="21"/>
      <c r="CN14" s="21"/>
      <c r="CO14" s="21"/>
      <c r="CP14" s="21"/>
      <c r="CQ14" s="21"/>
      <c r="CR14" s="21"/>
      <c r="CS14" s="21"/>
      <c r="CT14" s="21"/>
      <c r="CU14" s="21"/>
      <c r="CV14" s="21"/>
      <c r="CW14" s="21"/>
      <c r="CX14" s="21"/>
      <c r="CY14" s="21"/>
      <c r="CZ14" s="21"/>
      <c r="DA14" s="21"/>
      <c r="DB14" s="21"/>
      <c r="DZ14" s="21"/>
      <c r="EA14" s="21"/>
      <c r="EB14" s="21"/>
      <c r="EC14" s="21"/>
    </row>
    <row r="15" spans="1:133" s="23" customFormat="1" ht="13.5" customHeight="1" thickBot="1">
      <c r="A15" s="877"/>
      <c r="B15" s="878"/>
      <c r="C15" s="878"/>
      <c r="D15" s="904"/>
      <c r="E15" s="907"/>
      <c r="F15" s="907"/>
      <c r="G15" s="907"/>
      <c r="H15" s="905"/>
      <c r="I15" s="904"/>
      <c r="J15" s="905"/>
      <c r="K15" s="904"/>
      <c r="L15" s="907"/>
      <c r="M15" s="907"/>
      <c r="N15" s="907"/>
      <c r="O15" s="907"/>
      <c r="P15" s="907"/>
      <c r="Q15" s="907"/>
      <c r="R15" s="907"/>
      <c r="S15" s="905"/>
      <c r="T15" s="904"/>
      <c r="U15" s="907"/>
      <c r="V15" s="907"/>
      <c r="W15" s="905"/>
      <c r="X15" s="904"/>
      <c r="Y15" s="907"/>
      <c r="Z15" s="907"/>
      <c r="AA15" s="891"/>
      <c r="AB15" s="892"/>
      <c r="AC15" s="892"/>
      <c r="AD15" s="893"/>
      <c r="AE15" s="894"/>
      <c r="AF15" s="894"/>
      <c r="AG15" s="895"/>
      <c r="AH15" s="877"/>
      <c r="AI15" s="878"/>
      <c r="AJ15" s="878"/>
      <c r="AK15" s="904"/>
      <c r="AL15" s="907"/>
      <c r="AM15" s="907"/>
      <c r="AN15" s="907"/>
      <c r="AO15" s="905"/>
      <c r="AP15" s="904"/>
      <c r="AQ15" s="905"/>
      <c r="AR15" s="904"/>
      <c r="AS15" s="907"/>
      <c r="AT15" s="907"/>
      <c r="AU15" s="907"/>
      <c r="AV15" s="907"/>
      <c r="AW15" s="907"/>
      <c r="AX15" s="907"/>
      <c r="AY15" s="907"/>
      <c r="AZ15" s="905"/>
      <c r="BA15" s="904"/>
      <c r="BB15" s="907"/>
      <c r="BC15" s="907"/>
      <c r="BD15" s="905"/>
      <c r="BE15" s="904"/>
      <c r="BF15" s="907"/>
      <c r="BG15" s="907"/>
      <c r="BH15" s="891"/>
      <c r="BI15" s="892"/>
      <c r="BJ15" s="892"/>
      <c r="BK15" s="893"/>
      <c r="BL15" s="894"/>
      <c r="BM15" s="894"/>
      <c r="BN15" s="895"/>
      <c r="BO15" s="911" t="s">
        <v>14</v>
      </c>
      <c r="BP15" s="912"/>
      <c r="BQ15" s="913"/>
      <c r="BR15" s="871"/>
      <c r="BS15" s="871"/>
      <c r="BT15" s="871"/>
      <c r="BU15" s="871"/>
      <c r="BV15" s="871"/>
      <c r="BW15" s="871"/>
      <c r="BX15" s="871"/>
      <c r="BY15" s="871"/>
      <c r="BZ15" s="871"/>
      <c r="CA15" s="914">
        <v>2</v>
      </c>
      <c r="CB15" s="871"/>
      <c r="CC15" s="871"/>
      <c r="CD15" s="914">
        <f>P23+AW23</f>
        <v>0</v>
      </c>
      <c r="CE15" s="914">
        <f>Q23+AX23</f>
        <v>0</v>
      </c>
      <c r="CF15" s="871"/>
      <c r="CG15" s="871"/>
      <c r="CH15" s="871"/>
      <c r="CI15" s="915"/>
      <c r="CJ15" s="124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"/>
      <c r="DY15" s="3"/>
      <c r="DZ15" s="3"/>
      <c r="EA15" s="3"/>
      <c r="EB15" s="3"/>
      <c r="EC15" s="3"/>
    </row>
    <row r="16" spans="1:133" ht="172.5" customHeight="1" thickBot="1">
      <c r="A16" s="115" t="s">
        <v>47</v>
      </c>
      <c r="B16" s="450" t="s">
        <v>46</v>
      </c>
      <c r="C16" s="451" t="s">
        <v>45</v>
      </c>
      <c r="D16" s="112" t="s">
        <v>526</v>
      </c>
      <c r="E16" s="110" t="s">
        <v>6</v>
      </c>
      <c r="F16" s="110" t="s">
        <v>415</v>
      </c>
      <c r="G16" s="110" t="s">
        <v>527</v>
      </c>
      <c r="H16" s="109"/>
      <c r="I16" s="111" t="s">
        <v>510</v>
      </c>
      <c r="J16" s="109"/>
      <c r="K16" s="111" t="s">
        <v>549</v>
      </c>
      <c r="L16" s="110" t="s">
        <v>567</v>
      </c>
      <c r="M16" s="110" t="s">
        <v>14</v>
      </c>
      <c r="N16" s="110" t="s">
        <v>416</v>
      </c>
      <c r="O16" s="110" t="s">
        <v>376</v>
      </c>
      <c r="P16" s="110" t="s">
        <v>6</v>
      </c>
      <c r="Q16" s="110"/>
      <c r="R16" s="110"/>
      <c r="S16" s="109"/>
      <c r="T16" s="111" t="s">
        <v>458</v>
      </c>
      <c r="U16" s="110" t="s">
        <v>504</v>
      </c>
      <c r="V16" s="110"/>
      <c r="W16" s="109"/>
      <c r="X16" s="111"/>
      <c r="Y16" s="110"/>
      <c r="Z16" s="109"/>
      <c r="AA16" s="108" t="s">
        <v>86</v>
      </c>
      <c r="AB16" s="108" t="s">
        <v>85</v>
      </c>
      <c r="AC16" s="108" t="s">
        <v>196</v>
      </c>
      <c r="AD16" s="107" t="s">
        <v>44</v>
      </c>
      <c r="AE16" s="106" t="s">
        <v>84</v>
      </c>
      <c r="AF16" s="106" t="s">
        <v>83</v>
      </c>
      <c r="AG16" s="106" t="s">
        <v>75</v>
      </c>
      <c r="AH16" s="115" t="s">
        <v>47</v>
      </c>
      <c r="AI16" s="450" t="s">
        <v>46</v>
      </c>
      <c r="AJ16" s="451" t="s">
        <v>45</v>
      </c>
      <c r="AK16" s="112" t="s">
        <v>526</v>
      </c>
      <c r="AL16" s="110" t="s">
        <v>6</v>
      </c>
      <c r="AM16" s="110" t="s">
        <v>415</v>
      </c>
      <c r="AN16" s="110" t="s">
        <v>527</v>
      </c>
      <c r="AO16" s="109"/>
      <c r="AP16" s="111" t="s">
        <v>536</v>
      </c>
      <c r="AQ16" s="109"/>
      <c r="AR16" s="111" t="s">
        <v>549</v>
      </c>
      <c r="AS16" s="110" t="s">
        <v>572</v>
      </c>
      <c r="AT16" s="110" t="s">
        <v>14</v>
      </c>
      <c r="AU16" s="110" t="s">
        <v>573</v>
      </c>
      <c r="AV16" s="110" t="s">
        <v>376</v>
      </c>
      <c r="AW16" s="110" t="s">
        <v>6</v>
      </c>
      <c r="AX16" s="110"/>
      <c r="AY16" s="110"/>
      <c r="AZ16" s="109"/>
      <c r="BA16" s="111" t="s">
        <v>458</v>
      </c>
      <c r="BB16" s="110" t="s">
        <v>504</v>
      </c>
      <c r="BC16" s="110"/>
      <c r="BD16" s="109"/>
      <c r="BE16" s="111"/>
      <c r="BF16" s="110"/>
      <c r="BG16" s="109"/>
      <c r="BH16" s="108" t="s">
        <v>86</v>
      </c>
      <c r="BI16" s="108" t="s">
        <v>85</v>
      </c>
      <c r="BJ16" s="108" t="s">
        <v>196</v>
      </c>
      <c r="BK16" s="107" t="s">
        <v>44</v>
      </c>
      <c r="BL16" s="106" t="s">
        <v>84</v>
      </c>
      <c r="BM16" s="106" t="s">
        <v>83</v>
      </c>
      <c r="BN16" s="106" t="s">
        <v>75</v>
      </c>
      <c r="BO16" s="899"/>
      <c r="BP16" s="900"/>
      <c r="BQ16" s="901"/>
      <c r="BR16" s="871"/>
      <c r="BS16" s="871"/>
      <c r="BT16" s="871"/>
      <c r="BU16" s="871"/>
      <c r="BV16" s="871"/>
      <c r="BW16" s="871"/>
      <c r="BX16" s="871"/>
      <c r="BY16" s="871"/>
      <c r="BZ16" s="871"/>
      <c r="CA16" s="871"/>
      <c r="CB16" s="871"/>
      <c r="CC16" s="871"/>
      <c r="CD16" s="871"/>
      <c r="CE16" s="871"/>
      <c r="CF16" s="871"/>
      <c r="CG16" s="871"/>
      <c r="CH16" s="871"/>
      <c r="CI16" s="916"/>
      <c r="CJ16" s="124">
        <v>2</v>
      </c>
    </row>
    <row r="17" spans="1:133" s="23" customFormat="1" ht="15.75" customHeight="1" thickBot="1">
      <c r="A17" s="105">
        <v>1</v>
      </c>
      <c r="B17" s="105">
        <v>2</v>
      </c>
      <c r="C17" s="105">
        <v>3</v>
      </c>
      <c r="D17" s="105">
        <v>4</v>
      </c>
      <c r="E17" s="105">
        <v>5</v>
      </c>
      <c r="F17" s="105">
        <v>6</v>
      </c>
      <c r="G17" s="105">
        <v>7</v>
      </c>
      <c r="H17" s="105">
        <v>8</v>
      </c>
      <c r="I17" s="105">
        <v>9</v>
      </c>
      <c r="J17" s="105">
        <v>10</v>
      </c>
      <c r="K17" s="105">
        <v>11</v>
      </c>
      <c r="L17" s="105">
        <v>12</v>
      </c>
      <c r="M17" s="105">
        <v>17</v>
      </c>
      <c r="N17" s="105">
        <v>14</v>
      </c>
      <c r="O17" s="105">
        <v>15</v>
      </c>
      <c r="P17" s="105">
        <v>16</v>
      </c>
      <c r="Q17" s="105">
        <v>17</v>
      </c>
      <c r="R17" s="105">
        <v>18</v>
      </c>
      <c r="S17" s="105">
        <v>19</v>
      </c>
      <c r="T17" s="105">
        <v>20</v>
      </c>
      <c r="U17" s="105">
        <v>6</v>
      </c>
      <c r="V17" s="105">
        <v>22</v>
      </c>
      <c r="W17" s="105">
        <v>23</v>
      </c>
      <c r="X17" s="105">
        <v>24</v>
      </c>
      <c r="Y17" s="105">
        <v>25</v>
      </c>
      <c r="Z17" s="105">
        <v>26</v>
      </c>
      <c r="AA17" s="259">
        <v>27</v>
      </c>
      <c r="AB17" s="259">
        <v>27</v>
      </c>
      <c r="AC17" s="259">
        <v>27</v>
      </c>
      <c r="AD17" s="104">
        <v>28</v>
      </c>
      <c r="AE17" s="103">
        <v>29</v>
      </c>
      <c r="AF17" s="103">
        <v>29</v>
      </c>
      <c r="AG17" s="103">
        <v>29</v>
      </c>
      <c r="AH17" s="105">
        <v>1</v>
      </c>
      <c r="AI17" s="105">
        <v>2</v>
      </c>
      <c r="AJ17" s="105">
        <v>3</v>
      </c>
      <c r="AK17" s="105">
        <v>4</v>
      </c>
      <c r="AL17" s="105">
        <v>5</v>
      </c>
      <c r="AM17" s="105">
        <v>6</v>
      </c>
      <c r="AN17" s="105">
        <v>7</v>
      </c>
      <c r="AO17" s="105">
        <v>8</v>
      </c>
      <c r="AP17" s="105">
        <v>9</v>
      </c>
      <c r="AQ17" s="105">
        <v>10</v>
      </c>
      <c r="AR17" s="105">
        <v>11</v>
      </c>
      <c r="AS17" s="105">
        <v>12</v>
      </c>
      <c r="AT17" s="105">
        <v>17</v>
      </c>
      <c r="AU17" s="105">
        <v>14</v>
      </c>
      <c r="AV17" s="105">
        <v>15</v>
      </c>
      <c r="AW17" s="105">
        <v>16</v>
      </c>
      <c r="AX17" s="105">
        <v>17</v>
      </c>
      <c r="AY17" s="105">
        <v>18</v>
      </c>
      <c r="AZ17" s="105">
        <v>19</v>
      </c>
      <c r="BA17" s="105">
        <v>20</v>
      </c>
      <c r="BB17" s="105">
        <v>6</v>
      </c>
      <c r="BC17" s="105">
        <v>22</v>
      </c>
      <c r="BD17" s="105">
        <v>23</v>
      </c>
      <c r="BE17" s="105">
        <v>24</v>
      </c>
      <c r="BF17" s="105">
        <v>25</v>
      </c>
      <c r="BG17" s="105">
        <v>26</v>
      </c>
      <c r="BH17" s="259">
        <v>27</v>
      </c>
      <c r="BI17" s="259">
        <v>27</v>
      </c>
      <c r="BJ17" s="259">
        <v>27</v>
      </c>
      <c r="BK17" s="104">
        <v>28</v>
      </c>
      <c r="BL17" s="103">
        <v>29</v>
      </c>
      <c r="BM17" s="103">
        <v>29</v>
      </c>
      <c r="BN17" s="103">
        <v>29</v>
      </c>
      <c r="BO17" s="922" t="str">
        <f>A24</f>
        <v xml:space="preserve"> филе цыпленка бройлера</v>
      </c>
      <c r="BP17" s="923"/>
      <c r="BQ17" s="924"/>
      <c r="BR17" s="871"/>
      <c r="BS17" s="871"/>
      <c r="BT17" s="871"/>
      <c r="BU17" s="871"/>
      <c r="BV17" s="871"/>
      <c r="BW17" s="871"/>
      <c r="BX17" s="871"/>
      <c r="BY17" s="871"/>
      <c r="BZ17" s="914">
        <f>L25+AS25</f>
        <v>4</v>
      </c>
      <c r="CA17" s="914"/>
      <c r="CB17" s="871"/>
      <c r="CC17" s="871"/>
      <c r="CD17" s="871"/>
      <c r="CE17" s="871"/>
      <c r="CF17" s="871"/>
      <c r="CG17" s="871"/>
      <c r="CH17" s="871"/>
      <c r="CI17" s="915"/>
      <c r="CJ17" s="124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"/>
      <c r="DY17" s="3"/>
      <c r="DZ17" s="3"/>
      <c r="EA17" s="3"/>
      <c r="EB17" s="3"/>
      <c r="EC17" s="3"/>
    </row>
    <row r="18" spans="1:133" s="22" customFormat="1" ht="18.75" customHeight="1" thickBot="1">
      <c r="A18" s="102" t="s">
        <v>43</v>
      </c>
      <c r="B18" s="101"/>
      <c r="C18" s="100"/>
      <c r="D18" s="99">
        <v>200</v>
      </c>
      <c r="E18" s="97">
        <v>30</v>
      </c>
      <c r="F18" s="95" t="s">
        <v>260</v>
      </c>
      <c r="G18" s="95" t="s">
        <v>154</v>
      </c>
      <c r="H18" s="98"/>
      <c r="I18" s="96" t="s">
        <v>419</v>
      </c>
      <c r="J18" s="94"/>
      <c r="K18" s="96" t="s">
        <v>260</v>
      </c>
      <c r="L18" s="97" t="s">
        <v>568</v>
      </c>
      <c r="M18" s="97">
        <v>27.7</v>
      </c>
      <c r="N18" s="95" t="s">
        <v>570</v>
      </c>
      <c r="O18" s="97">
        <v>150</v>
      </c>
      <c r="P18" s="97">
        <v>30</v>
      </c>
      <c r="Q18" s="97"/>
      <c r="R18" s="95"/>
      <c r="S18" s="94"/>
      <c r="T18" s="96" t="s">
        <v>387</v>
      </c>
      <c r="U18" s="95" t="s">
        <v>260</v>
      </c>
      <c r="V18" s="95"/>
      <c r="W18" s="94"/>
      <c r="X18" s="96"/>
      <c r="Y18" s="95"/>
      <c r="Z18" s="94"/>
      <c r="AA18" s="93"/>
      <c r="AB18" s="93"/>
      <c r="AC18" s="93"/>
      <c r="AD18" s="452"/>
      <c r="AE18" s="91"/>
      <c r="AF18" s="91"/>
      <c r="AG18" s="91"/>
      <c r="AH18" s="102" t="s">
        <v>43</v>
      </c>
      <c r="AI18" s="101"/>
      <c r="AJ18" s="100"/>
      <c r="AK18" s="99">
        <v>200</v>
      </c>
      <c r="AL18" s="97">
        <v>30</v>
      </c>
      <c r="AM18" s="95" t="s">
        <v>262</v>
      </c>
      <c r="AN18" s="95" t="s">
        <v>42</v>
      </c>
      <c r="AO18" s="98"/>
      <c r="AP18" s="96" t="s">
        <v>260</v>
      </c>
      <c r="AQ18" s="94"/>
      <c r="AR18" s="96" t="s">
        <v>486</v>
      </c>
      <c r="AS18" s="97" t="s">
        <v>568</v>
      </c>
      <c r="AT18" s="97">
        <v>27.23</v>
      </c>
      <c r="AU18" s="95" t="s">
        <v>574</v>
      </c>
      <c r="AV18" s="97">
        <v>180</v>
      </c>
      <c r="AW18" s="97">
        <v>30</v>
      </c>
      <c r="AX18" s="97"/>
      <c r="AY18" s="95"/>
      <c r="AZ18" s="94"/>
      <c r="BA18" s="96" t="s">
        <v>387</v>
      </c>
      <c r="BB18" s="95" t="s">
        <v>262</v>
      </c>
      <c r="BC18" s="95"/>
      <c r="BD18" s="94"/>
      <c r="BE18" s="96"/>
      <c r="BF18" s="95"/>
      <c r="BG18" s="94"/>
      <c r="BH18" s="93"/>
      <c r="BI18" s="93"/>
      <c r="BJ18" s="93"/>
      <c r="BK18" s="452"/>
      <c r="BL18" s="91"/>
      <c r="BM18" s="91"/>
      <c r="BN18" s="91"/>
      <c r="BO18" s="925"/>
      <c r="BP18" s="926"/>
      <c r="BQ18" s="927"/>
      <c r="BR18" s="871"/>
      <c r="BS18" s="871"/>
      <c r="BT18" s="871"/>
      <c r="BU18" s="871"/>
      <c r="BV18" s="871"/>
      <c r="BW18" s="871"/>
      <c r="BX18" s="871"/>
      <c r="BY18" s="871"/>
      <c r="BZ18" s="871"/>
      <c r="CA18" s="871"/>
      <c r="CB18" s="871"/>
      <c r="CC18" s="871"/>
      <c r="CD18" s="871"/>
      <c r="CE18" s="871"/>
      <c r="CF18" s="871"/>
      <c r="CG18" s="871"/>
      <c r="CH18" s="871"/>
      <c r="CI18" s="916"/>
      <c r="CJ18" s="640">
        <v>4</v>
      </c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</row>
    <row r="19" spans="1:133" s="21" customFormat="1" ht="18.75" customHeight="1" thickBot="1">
      <c r="A19" s="90" t="s">
        <v>41</v>
      </c>
      <c r="B19" s="453"/>
      <c r="C19" s="454"/>
      <c r="D19" s="455">
        <v>25</v>
      </c>
      <c r="E19" s="455">
        <v>25</v>
      </c>
      <c r="F19" s="455">
        <v>25</v>
      </c>
      <c r="G19" s="455">
        <v>25</v>
      </c>
      <c r="H19" s="455"/>
      <c r="I19" s="455">
        <v>25</v>
      </c>
      <c r="J19" s="455"/>
      <c r="K19" s="455">
        <v>25</v>
      </c>
      <c r="L19" s="455">
        <v>25</v>
      </c>
      <c r="M19" s="455">
        <v>25</v>
      </c>
      <c r="N19" s="455">
        <v>25</v>
      </c>
      <c r="O19" s="455">
        <v>25</v>
      </c>
      <c r="P19" s="455">
        <v>25</v>
      </c>
      <c r="Q19" s="455"/>
      <c r="R19" s="455"/>
      <c r="S19" s="455"/>
      <c r="T19" s="455">
        <v>25</v>
      </c>
      <c r="U19" s="455">
        <v>25</v>
      </c>
      <c r="V19" s="457"/>
      <c r="W19" s="456"/>
      <c r="X19" s="455"/>
      <c r="Y19" s="457"/>
      <c r="Z19" s="456"/>
      <c r="AA19" s="458"/>
      <c r="AB19" s="458"/>
      <c r="AC19" s="458"/>
      <c r="AD19" s="83"/>
      <c r="AE19" s="459"/>
      <c r="AF19" s="459"/>
      <c r="AG19" s="459"/>
      <c r="AH19" s="90" t="s">
        <v>41</v>
      </c>
      <c r="AI19" s="453"/>
      <c r="AJ19" s="454"/>
      <c r="AK19" s="455">
        <v>47</v>
      </c>
      <c r="AL19" s="455">
        <v>47</v>
      </c>
      <c r="AM19" s="455">
        <v>47</v>
      </c>
      <c r="AN19" s="455">
        <v>47</v>
      </c>
      <c r="AO19" s="455"/>
      <c r="AP19" s="455">
        <v>47</v>
      </c>
      <c r="AQ19" s="455"/>
      <c r="AR19" s="455">
        <v>47</v>
      </c>
      <c r="AS19" s="455">
        <v>47</v>
      </c>
      <c r="AT19" s="455">
        <v>47</v>
      </c>
      <c r="AU19" s="455">
        <v>47</v>
      </c>
      <c r="AV19" s="455">
        <v>47</v>
      </c>
      <c r="AW19" s="455">
        <v>47</v>
      </c>
      <c r="AX19" s="455"/>
      <c r="AY19" s="455"/>
      <c r="AZ19" s="455"/>
      <c r="BA19" s="455">
        <v>47</v>
      </c>
      <c r="BB19" s="455">
        <v>47</v>
      </c>
      <c r="BC19" s="457"/>
      <c r="BD19" s="456"/>
      <c r="BE19" s="455"/>
      <c r="BF19" s="457"/>
      <c r="BG19" s="456"/>
      <c r="BH19" s="458"/>
      <c r="BI19" s="458"/>
      <c r="BJ19" s="458"/>
      <c r="BK19" s="83"/>
      <c r="BL19" s="459"/>
      <c r="BM19" s="459"/>
      <c r="BN19" s="459"/>
      <c r="BO19" s="922" t="str">
        <f t="shared" ref="BO19" si="3">A26</f>
        <v>молоко</v>
      </c>
      <c r="BP19" s="923"/>
      <c r="BQ19" s="924"/>
      <c r="BR19" s="917">
        <f>D27+AK27</f>
        <v>7.2</v>
      </c>
      <c r="BS19" s="871"/>
      <c r="BT19" s="871"/>
      <c r="BU19" s="871"/>
      <c r="BV19" s="871"/>
      <c r="BW19" s="871">
        <v>9.5500000000000007</v>
      </c>
      <c r="BX19" s="871"/>
      <c r="BY19" s="871"/>
      <c r="BZ19" s="914">
        <f>L27+AS27</f>
        <v>0</v>
      </c>
      <c r="CA19" s="914"/>
      <c r="CB19" s="871"/>
      <c r="CC19" s="871"/>
      <c r="CD19" s="871"/>
      <c r="CE19" s="871"/>
      <c r="CF19" s="871"/>
      <c r="CG19" s="1245">
        <v>2</v>
      </c>
      <c r="CH19" s="914">
        <f>U27+BB27</f>
        <v>3.2829999999999999</v>
      </c>
      <c r="CI19" s="915"/>
      <c r="CJ19" s="124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3"/>
      <c r="EB19" s="3"/>
      <c r="EC19" s="3"/>
    </row>
    <row r="20" spans="1:133" s="55" customFormat="1" ht="18.75" customHeight="1">
      <c r="A20" s="919" t="s">
        <v>6</v>
      </c>
      <c r="B20" s="921"/>
      <c r="C20" s="460" t="s">
        <v>35</v>
      </c>
      <c r="D20" s="461"/>
      <c r="E20" s="462">
        <v>30</v>
      </c>
      <c r="F20" s="462"/>
      <c r="G20" s="462"/>
      <c r="H20" s="463"/>
      <c r="I20" s="461"/>
      <c r="J20" s="463"/>
      <c r="K20" s="461"/>
      <c r="L20" s="462"/>
      <c r="M20" s="462"/>
      <c r="N20" s="462"/>
      <c r="O20" s="462">
        <v>0</v>
      </c>
      <c r="P20" s="462">
        <v>30</v>
      </c>
      <c r="Q20" s="462"/>
      <c r="R20" s="462"/>
      <c r="S20" s="463"/>
      <c r="T20" s="461"/>
      <c r="U20" s="462"/>
      <c r="V20" s="462"/>
      <c r="W20" s="463"/>
      <c r="X20" s="461"/>
      <c r="Y20" s="462"/>
      <c r="Z20" s="464"/>
      <c r="AA20" s="814">
        <f>SUM(D21:H21)</f>
        <v>0.75</v>
      </c>
      <c r="AB20" s="814">
        <f>SUM(I21:W21)</f>
        <v>0.75</v>
      </c>
      <c r="AC20" s="814">
        <f>SUM(AA20+AB20)</f>
        <v>1.5</v>
      </c>
      <c r="AD20" s="815">
        <v>35</v>
      </c>
      <c r="AE20" s="817">
        <f>SUM(AA20*AD20)</f>
        <v>26.25</v>
      </c>
      <c r="AF20" s="817">
        <f>SUM(AB20*AD20)</f>
        <v>26.25</v>
      </c>
      <c r="AG20" s="817">
        <f>SUM(AE20:AF21)</f>
        <v>52.5</v>
      </c>
      <c r="AH20" s="919" t="s">
        <v>6</v>
      </c>
      <c r="AI20" s="921"/>
      <c r="AJ20" s="460" t="s">
        <v>35</v>
      </c>
      <c r="AK20" s="461"/>
      <c r="AL20" s="462">
        <v>30</v>
      </c>
      <c r="AM20" s="462"/>
      <c r="AN20" s="462"/>
      <c r="AO20" s="463"/>
      <c r="AP20" s="461"/>
      <c r="AQ20" s="463"/>
      <c r="AR20" s="461"/>
      <c r="AS20" s="462"/>
      <c r="AT20" s="462"/>
      <c r="AU20" s="462"/>
      <c r="AV20" s="462">
        <v>0</v>
      </c>
      <c r="AW20" s="462">
        <v>27.44</v>
      </c>
      <c r="AX20" s="462"/>
      <c r="AY20" s="462"/>
      <c r="AZ20" s="463"/>
      <c r="BA20" s="461"/>
      <c r="BB20" s="462"/>
      <c r="BC20" s="462"/>
      <c r="BD20" s="463"/>
      <c r="BE20" s="461"/>
      <c r="BF20" s="462"/>
      <c r="BG20" s="464"/>
      <c r="BH20" s="814">
        <f>SUM(AK21:AO21)</f>
        <v>1.41</v>
      </c>
      <c r="BI20" s="814">
        <f>SUM(AP21:BD21)</f>
        <v>1.29</v>
      </c>
      <c r="BJ20" s="814">
        <f>SUM(BH20+BI20)</f>
        <v>2.7</v>
      </c>
      <c r="BK20" s="815">
        <f>AD20</f>
        <v>35</v>
      </c>
      <c r="BL20" s="817">
        <f>SUM(BH20*BK20)</f>
        <v>49.35</v>
      </c>
      <c r="BM20" s="817">
        <f>SUM(BI20*BK20)</f>
        <v>45.15</v>
      </c>
      <c r="BN20" s="817">
        <f>SUM(BL20:BM21)</f>
        <v>94.5</v>
      </c>
      <c r="BO20" s="925"/>
      <c r="BP20" s="926"/>
      <c r="BQ20" s="927"/>
      <c r="BR20" s="918"/>
      <c r="BS20" s="871"/>
      <c r="BT20" s="871"/>
      <c r="BU20" s="871"/>
      <c r="BV20" s="871"/>
      <c r="BW20" s="871"/>
      <c r="BX20" s="871"/>
      <c r="BY20" s="871"/>
      <c r="BZ20" s="871"/>
      <c r="CA20" s="871"/>
      <c r="CB20" s="871"/>
      <c r="CC20" s="871"/>
      <c r="CD20" s="871"/>
      <c r="CE20" s="871"/>
      <c r="CF20" s="871"/>
      <c r="CG20" s="1245"/>
      <c r="CH20" s="871"/>
      <c r="CI20" s="916"/>
      <c r="CJ20" s="641">
        <v>20</v>
      </c>
    </row>
    <row r="21" spans="1:133" ht="18.75" customHeight="1" thickBot="1">
      <c r="A21" s="920"/>
      <c r="B21" s="813"/>
      <c r="C21" s="20" t="s">
        <v>34</v>
      </c>
      <c r="D21" s="76">
        <f t="shared" ref="D21:Z21" si="4">(D$19*D20)/1000</f>
        <v>0</v>
      </c>
      <c r="E21" s="76">
        <f t="shared" si="4"/>
        <v>0.75</v>
      </c>
      <c r="F21" s="76">
        <f t="shared" si="4"/>
        <v>0</v>
      </c>
      <c r="G21" s="76">
        <f t="shared" si="4"/>
        <v>0</v>
      </c>
      <c r="H21" s="76">
        <f t="shared" si="4"/>
        <v>0</v>
      </c>
      <c r="I21" s="76">
        <f t="shared" si="4"/>
        <v>0</v>
      </c>
      <c r="J21" s="76">
        <f t="shared" si="4"/>
        <v>0</v>
      </c>
      <c r="K21" s="76">
        <f t="shared" si="4"/>
        <v>0</v>
      </c>
      <c r="L21" s="76">
        <f t="shared" si="4"/>
        <v>0</v>
      </c>
      <c r="M21" s="76">
        <f t="shared" si="4"/>
        <v>0</v>
      </c>
      <c r="N21" s="76">
        <f t="shared" si="4"/>
        <v>0</v>
      </c>
      <c r="O21" s="76">
        <f t="shared" si="4"/>
        <v>0</v>
      </c>
      <c r="P21" s="76">
        <f t="shared" si="4"/>
        <v>0.75</v>
      </c>
      <c r="Q21" s="76">
        <f t="shared" si="4"/>
        <v>0</v>
      </c>
      <c r="R21" s="76">
        <f t="shared" si="4"/>
        <v>0</v>
      </c>
      <c r="S21" s="76">
        <f t="shared" si="4"/>
        <v>0</v>
      </c>
      <c r="T21" s="76">
        <f t="shared" si="4"/>
        <v>0</v>
      </c>
      <c r="U21" s="76">
        <f t="shared" ref="U21" si="5">(U$19*U20)/1000</f>
        <v>0</v>
      </c>
      <c r="V21" s="76">
        <f t="shared" si="4"/>
        <v>0</v>
      </c>
      <c r="W21" s="76">
        <f t="shared" si="4"/>
        <v>0</v>
      </c>
      <c r="X21" s="76">
        <f t="shared" si="4"/>
        <v>0</v>
      </c>
      <c r="Y21" s="76">
        <f t="shared" si="4"/>
        <v>0</v>
      </c>
      <c r="Z21" s="76">
        <f t="shared" si="4"/>
        <v>0</v>
      </c>
      <c r="AA21" s="814"/>
      <c r="AB21" s="814"/>
      <c r="AC21" s="814"/>
      <c r="AD21" s="816"/>
      <c r="AE21" s="818"/>
      <c r="AF21" s="818"/>
      <c r="AG21" s="818"/>
      <c r="AH21" s="920"/>
      <c r="AI21" s="813"/>
      <c r="AJ21" s="20" t="s">
        <v>34</v>
      </c>
      <c r="AK21" s="76">
        <f t="shared" ref="AK21:BG21" si="6">(AK$19*AK20)/1000</f>
        <v>0</v>
      </c>
      <c r="AL21" s="76">
        <f t="shared" si="6"/>
        <v>1.41</v>
      </c>
      <c r="AM21" s="76">
        <f t="shared" si="6"/>
        <v>0</v>
      </c>
      <c r="AN21" s="76">
        <f t="shared" si="6"/>
        <v>0</v>
      </c>
      <c r="AO21" s="76">
        <f t="shared" si="6"/>
        <v>0</v>
      </c>
      <c r="AP21" s="76">
        <f t="shared" si="6"/>
        <v>0</v>
      </c>
      <c r="AQ21" s="76">
        <f t="shared" si="6"/>
        <v>0</v>
      </c>
      <c r="AR21" s="76">
        <f t="shared" si="6"/>
        <v>0</v>
      </c>
      <c r="AS21" s="76">
        <f t="shared" si="6"/>
        <v>0</v>
      </c>
      <c r="AT21" s="76">
        <f t="shared" si="6"/>
        <v>0</v>
      </c>
      <c r="AU21" s="76">
        <f t="shared" si="6"/>
        <v>0</v>
      </c>
      <c r="AV21" s="76">
        <f t="shared" si="6"/>
        <v>0</v>
      </c>
      <c r="AW21" s="76">
        <f t="shared" si="6"/>
        <v>1.29</v>
      </c>
      <c r="AX21" s="76">
        <f t="shared" si="6"/>
        <v>0</v>
      </c>
      <c r="AY21" s="76">
        <f t="shared" si="6"/>
        <v>0</v>
      </c>
      <c r="AZ21" s="76">
        <f t="shared" si="6"/>
        <v>0</v>
      </c>
      <c r="BA21" s="76">
        <f t="shared" si="6"/>
        <v>0</v>
      </c>
      <c r="BB21" s="76">
        <f t="shared" ref="BB21" si="7">(BB$19*BB20)/1000</f>
        <v>0</v>
      </c>
      <c r="BC21" s="76">
        <f t="shared" si="6"/>
        <v>0</v>
      </c>
      <c r="BD21" s="76">
        <f t="shared" si="6"/>
        <v>0</v>
      </c>
      <c r="BE21" s="76">
        <f t="shared" si="6"/>
        <v>0</v>
      </c>
      <c r="BF21" s="76">
        <f t="shared" si="6"/>
        <v>0</v>
      </c>
      <c r="BG21" s="76">
        <f t="shared" si="6"/>
        <v>0</v>
      </c>
      <c r="BH21" s="814"/>
      <c r="BI21" s="814"/>
      <c r="BJ21" s="814"/>
      <c r="BK21" s="816"/>
      <c r="BL21" s="818"/>
      <c r="BM21" s="818"/>
      <c r="BN21" s="818"/>
      <c r="BO21" s="922" t="str">
        <f t="shared" ref="BO21" si="8">A28</f>
        <v>повидло</v>
      </c>
      <c r="BP21" s="923"/>
      <c r="BQ21" s="924"/>
      <c r="BR21" s="914">
        <f>D29+AK29</f>
        <v>0</v>
      </c>
      <c r="BS21" s="914"/>
      <c r="BT21" s="914">
        <f>F29+AM29</f>
        <v>0</v>
      </c>
      <c r="BU21" s="871"/>
      <c r="BV21" s="871"/>
      <c r="BW21" s="871"/>
      <c r="BX21" s="871"/>
      <c r="BY21" s="914">
        <f>K29+AR29</f>
        <v>0</v>
      </c>
      <c r="BZ21" s="914">
        <f>L29+AS29</f>
        <v>0</v>
      </c>
      <c r="CA21" s="914">
        <f>M29+AT29</f>
        <v>0</v>
      </c>
      <c r="CB21" s="914">
        <f>N29+AU29</f>
        <v>0</v>
      </c>
      <c r="CC21" s="914">
        <f>O29+AV29</f>
        <v>0</v>
      </c>
      <c r="CD21" s="871"/>
      <c r="CE21" s="914"/>
      <c r="CF21" s="871"/>
      <c r="CG21" s="914"/>
      <c r="CH21" s="914">
        <v>1.8</v>
      </c>
      <c r="CI21" s="915"/>
      <c r="CJ21" s="124"/>
    </row>
    <row r="22" spans="1:133" s="55" customFormat="1" ht="18.75" customHeight="1">
      <c r="A22" s="920" t="s">
        <v>14</v>
      </c>
      <c r="B22" s="813"/>
      <c r="C22" s="64" t="s">
        <v>35</v>
      </c>
      <c r="D22" s="62"/>
      <c r="E22" s="61">
        <v>0</v>
      </c>
      <c r="F22" s="61"/>
      <c r="G22" s="61"/>
      <c r="H22" s="63"/>
      <c r="I22" s="62"/>
      <c r="J22" s="63"/>
      <c r="K22" s="62"/>
      <c r="L22" s="61"/>
      <c r="M22" s="61">
        <v>27.7</v>
      </c>
      <c r="N22" s="61"/>
      <c r="O22" s="61">
        <v>0</v>
      </c>
      <c r="P22" s="61">
        <v>0</v>
      </c>
      <c r="Q22" s="61"/>
      <c r="R22" s="61"/>
      <c r="S22" s="63"/>
      <c r="T22" s="62"/>
      <c r="U22" s="61"/>
      <c r="V22" s="61"/>
      <c r="W22" s="63"/>
      <c r="X22" s="62"/>
      <c r="Y22" s="61"/>
      <c r="Z22" s="60"/>
      <c r="AA22" s="814">
        <f>SUM(D23:H23)</f>
        <v>0</v>
      </c>
      <c r="AB22" s="814">
        <f>SUM(I23:W23)</f>
        <v>0.69299999999999995</v>
      </c>
      <c r="AC22" s="814">
        <f>SUM(AA22+AB22)</f>
        <v>0.69299999999999995</v>
      </c>
      <c r="AD22" s="816">
        <v>44</v>
      </c>
      <c r="AE22" s="817">
        <f>SUM(AA22*AD22)</f>
        <v>0</v>
      </c>
      <c r="AF22" s="817">
        <f>SUM(AB22*AD22)</f>
        <v>30.49</v>
      </c>
      <c r="AG22" s="817">
        <f>SUM(AE22:AF23)</f>
        <v>30.49</v>
      </c>
      <c r="AH22" s="920" t="s">
        <v>14</v>
      </c>
      <c r="AI22" s="813"/>
      <c r="AJ22" s="64" t="s">
        <v>35</v>
      </c>
      <c r="AK22" s="62"/>
      <c r="AL22" s="61">
        <v>0</v>
      </c>
      <c r="AM22" s="61"/>
      <c r="AN22" s="61"/>
      <c r="AO22" s="63"/>
      <c r="AP22" s="62"/>
      <c r="AQ22" s="63"/>
      <c r="AR22" s="62"/>
      <c r="AS22" s="61"/>
      <c r="AT22" s="61">
        <v>27.23</v>
      </c>
      <c r="AU22" s="61"/>
      <c r="AV22" s="61">
        <v>0</v>
      </c>
      <c r="AW22" s="61">
        <v>0</v>
      </c>
      <c r="AX22" s="61"/>
      <c r="AY22" s="61"/>
      <c r="AZ22" s="63"/>
      <c r="BA22" s="62"/>
      <c r="BB22" s="61"/>
      <c r="BC22" s="61"/>
      <c r="BD22" s="63"/>
      <c r="BE22" s="62"/>
      <c r="BF22" s="61"/>
      <c r="BG22" s="60"/>
      <c r="BH22" s="814">
        <f>SUM(AK23:AO23)</f>
        <v>0</v>
      </c>
      <c r="BI22" s="814">
        <f>SUM(AP23:BD23)</f>
        <v>1.28</v>
      </c>
      <c r="BJ22" s="814">
        <f>SUM(BH22+BI22)</f>
        <v>1.28</v>
      </c>
      <c r="BK22" s="815">
        <f t="shared" ref="BK22" si="9">AD22</f>
        <v>44</v>
      </c>
      <c r="BL22" s="817">
        <f>SUM(BH22*BK22)</f>
        <v>0</v>
      </c>
      <c r="BM22" s="817">
        <f>SUM(BI22*BK22)</f>
        <v>56.32</v>
      </c>
      <c r="BN22" s="817">
        <f>SUM(BL22:BM23)</f>
        <v>56.32</v>
      </c>
      <c r="BO22" s="925"/>
      <c r="BP22" s="926"/>
      <c r="BQ22" s="927"/>
      <c r="BR22" s="871"/>
      <c r="BS22" s="871"/>
      <c r="BT22" s="871"/>
      <c r="BU22" s="871"/>
      <c r="BV22" s="871"/>
      <c r="BW22" s="871"/>
      <c r="BX22" s="871"/>
      <c r="BY22" s="871"/>
      <c r="BZ22" s="871"/>
      <c r="CA22" s="871"/>
      <c r="CB22" s="871"/>
      <c r="CC22" s="871"/>
      <c r="CD22" s="871"/>
      <c r="CE22" s="871"/>
      <c r="CF22" s="871"/>
      <c r="CG22" s="871"/>
      <c r="CH22" s="871"/>
      <c r="CI22" s="916"/>
      <c r="CJ22" s="641">
        <v>1.8</v>
      </c>
    </row>
    <row r="23" spans="1:133" ht="18.75" customHeight="1" thickBot="1">
      <c r="A23" s="928"/>
      <c r="B23" s="929"/>
      <c r="C23" s="65" t="s">
        <v>34</v>
      </c>
      <c r="D23" s="273">
        <f t="shared" ref="D23:Z23" si="10">(D$19*D22)/1000</f>
        <v>0</v>
      </c>
      <c r="E23" s="273">
        <f t="shared" si="10"/>
        <v>0</v>
      </c>
      <c r="F23" s="273">
        <f t="shared" si="10"/>
        <v>0</v>
      </c>
      <c r="G23" s="273">
        <f t="shared" si="10"/>
        <v>0</v>
      </c>
      <c r="H23" s="273">
        <f t="shared" si="10"/>
        <v>0</v>
      </c>
      <c r="I23" s="273">
        <f t="shared" si="10"/>
        <v>0</v>
      </c>
      <c r="J23" s="273">
        <f t="shared" si="10"/>
        <v>0</v>
      </c>
      <c r="K23" s="273">
        <f t="shared" si="10"/>
        <v>0</v>
      </c>
      <c r="L23" s="273">
        <f t="shared" si="10"/>
        <v>0</v>
      </c>
      <c r="M23" s="273">
        <f t="shared" si="10"/>
        <v>0.69299999999999995</v>
      </c>
      <c r="N23" s="273">
        <f t="shared" si="10"/>
        <v>0</v>
      </c>
      <c r="O23" s="273">
        <f t="shared" si="10"/>
        <v>0</v>
      </c>
      <c r="P23" s="273">
        <f t="shared" si="10"/>
        <v>0</v>
      </c>
      <c r="Q23" s="273">
        <f t="shared" si="10"/>
        <v>0</v>
      </c>
      <c r="R23" s="273">
        <f t="shared" si="10"/>
        <v>0</v>
      </c>
      <c r="S23" s="273">
        <f t="shared" si="10"/>
        <v>0</v>
      </c>
      <c r="T23" s="273">
        <f t="shared" si="10"/>
        <v>0</v>
      </c>
      <c r="U23" s="273">
        <f t="shared" ref="U23" si="11">(U$19*U22)/1000</f>
        <v>0</v>
      </c>
      <c r="V23" s="273">
        <f t="shared" si="10"/>
        <v>0</v>
      </c>
      <c r="W23" s="273">
        <f t="shared" si="10"/>
        <v>0</v>
      </c>
      <c r="X23" s="273">
        <f t="shared" si="10"/>
        <v>0</v>
      </c>
      <c r="Y23" s="273">
        <f t="shared" si="10"/>
        <v>0</v>
      </c>
      <c r="Z23" s="273">
        <f t="shared" si="10"/>
        <v>0</v>
      </c>
      <c r="AA23" s="814"/>
      <c r="AB23" s="814"/>
      <c r="AC23" s="814"/>
      <c r="AD23" s="930"/>
      <c r="AE23" s="818"/>
      <c r="AF23" s="818"/>
      <c r="AG23" s="818"/>
      <c r="AH23" s="928"/>
      <c r="AI23" s="929"/>
      <c r="AJ23" s="65" t="s">
        <v>34</v>
      </c>
      <c r="AK23" s="273">
        <f t="shared" ref="AK23:BG23" si="12">(AK$19*AK22)/1000</f>
        <v>0</v>
      </c>
      <c r="AL23" s="273">
        <f t="shared" si="12"/>
        <v>0</v>
      </c>
      <c r="AM23" s="273">
        <f t="shared" si="12"/>
        <v>0</v>
      </c>
      <c r="AN23" s="273">
        <f t="shared" si="12"/>
        <v>0</v>
      </c>
      <c r="AO23" s="273">
        <f t="shared" si="12"/>
        <v>0</v>
      </c>
      <c r="AP23" s="273">
        <f t="shared" si="12"/>
        <v>0</v>
      </c>
      <c r="AQ23" s="273">
        <f t="shared" si="12"/>
        <v>0</v>
      </c>
      <c r="AR23" s="273">
        <f t="shared" si="12"/>
        <v>0</v>
      </c>
      <c r="AS23" s="273">
        <f t="shared" si="12"/>
        <v>0</v>
      </c>
      <c r="AT23" s="273">
        <f t="shared" si="12"/>
        <v>1.28</v>
      </c>
      <c r="AU23" s="273">
        <f t="shared" si="12"/>
        <v>0</v>
      </c>
      <c r="AV23" s="273">
        <f t="shared" si="12"/>
        <v>0</v>
      </c>
      <c r="AW23" s="273">
        <f t="shared" si="12"/>
        <v>0</v>
      </c>
      <c r="AX23" s="273">
        <f t="shared" si="12"/>
        <v>0</v>
      </c>
      <c r="AY23" s="273">
        <f t="shared" si="12"/>
        <v>0</v>
      </c>
      <c r="AZ23" s="273">
        <f t="shared" si="12"/>
        <v>0</v>
      </c>
      <c r="BA23" s="273">
        <f t="shared" si="12"/>
        <v>0</v>
      </c>
      <c r="BB23" s="273">
        <f t="shared" ref="BB23" si="13">(BB$19*BB22)/1000</f>
        <v>0</v>
      </c>
      <c r="BC23" s="273">
        <f t="shared" si="12"/>
        <v>0</v>
      </c>
      <c r="BD23" s="273">
        <f t="shared" si="12"/>
        <v>0</v>
      </c>
      <c r="BE23" s="273">
        <f t="shared" si="12"/>
        <v>0</v>
      </c>
      <c r="BF23" s="273">
        <f t="shared" si="12"/>
        <v>0</v>
      </c>
      <c r="BG23" s="273">
        <f t="shared" si="12"/>
        <v>0</v>
      </c>
      <c r="BH23" s="814"/>
      <c r="BI23" s="814"/>
      <c r="BJ23" s="814"/>
      <c r="BK23" s="816"/>
      <c r="BL23" s="818"/>
      <c r="BM23" s="818"/>
      <c r="BN23" s="818"/>
      <c r="BO23" s="922" t="str">
        <f t="shared" ref="BO23" si="14">A30</f>
        <v>сок</v>
      </c>
      <c r="BP23" s="923"/>
      <c r="BQ23" s="924"/>
      <c r="BR23" s="914">
        <f>D31+AK31</f>
        <v>0</v>
      </c>
      <c r="BS23" s="914">
        <f>E31+AL31</f>
        <v>0</v>
      </c>
      <c r="BT23" s="871"/>
      <c r="BU23" s="871"/>
      <c r="BV23" s="871"/>
      <c r="BW23" s="914">
        <f>I31+AP31</f>
        <v>0</v>
      </c>
      <c r="BX23" s="871"/>
      <c r="BY23" s="914">
        <f>K31+AR31</f>
        <v>0</v>
      </c>
      <c r="BZ23" s="871"/>
      <c r="CA23" s="871"/>
      <c r="CB23" s="871"/>
      <c r="CC23" s="871"/>
      <c r="CD23" s="871"/>
      <c r="CE23" s="871"/>
      <c r="CF23" s="871"/>
      <c r="CG23" s="914">
        <f>T31+BA31</f>
        <v>0</v>
      </c>
      <c r="CH23" s="871"/>
      <c r="CI23" s="915"/>
      <c r="CJ23" s="124"/>
    </row>
    <row r="24" spans="1:133" s="55" customFormat="1" ht="18.75" customHeight="1">
      <c r="A24" s="932" t="s">
        <v>569</v>
      </c>
      <c r="B24" s="813"/>
      <c r="C24" s="64" t="s">
        <v>35</v>
      </c>
      <c r="D24" s="62"/>
      <c r="E24" s="61">
        <v>0</v>
      </c>
      <c r="F24" s="61"/>
      <c r="G24" s="61"/>
      <c r="H24" s="63"/>
      <c r="I24" s="62"/>
      <c r="J24" s="63"/>
      <c r="K24" s="62"/>
      <c r="L24" s="61">
        <v>55.55</v>
      </c>
      <c r="M24" s="61">
        <v>0</v>
      </c>
      <c r="N24" s="61"/>
      <c r="O24" s="61">
        <v>0</v>
      </c>
      <c r="P24" s="61">
        <v>0</v>
      </c>
      <c r="Q24" s="61">
        <v>0</v>
      </c>
      <c r="R24" s="61"/>
      <c r="S24" s="63"/>
      <c r="T24" s="62"/>
      <c r="U24" s="61"/>
      <c r="V24" s="61"/>
      <c r="W24" s="63"/>
      <c r="X24" s="62"/>
      <c r="Y24" s="61"/>
      <c r="Z24" s="60"/>
      <c r="AA24" s="814">
        <f>SUM(D25:H25)</f>
        <v>0</v>
      </c>
      <c r="AB24" s="814">
        <f>SUM(I25:W25)</f>
        <v>1.389</v>
      </c>
      <c r="AC24" s="814">
        <f>SUM(AA24+AB24)</f>
        <v>1.389</v>
      </c>
      <c r="AD24" s="816">
        <v>265</v>
      </c>
      <c r="AE24" s="817">
        <f>SUM(AA24*AD24)</f>
        <v>0</v>
      </c>
      <c r="AF24" s="817">
        <f>SUM(AB24*AD24)</f>
        <v>368.09</v>
      </c>
      <c r="AG24" s="817">
        <f>SUM(AE24:AF25)</f>
        <v>368.09</v>
      </c>
      <c r="AH24" s="932" t="s">
        <v>106</v>
      </c>
      <c r="AI24" s="813"/>
      <c r="AJ24" s="64" t="s">
        <v>35</v>
      </c>
      <c r="AK24" s="62"/>
      <c r="AL24" s="61">
        <v>0</v>
      </c>
      <c r="AM24" s="61"/>
      <c r="AN24" s="61"/>
      <c r="AO24" s="63"/>
      <c r="AP24" s="62"/>
      <c r="AQ24" s="63"/>
      <c r="AR24" s="62"/>
      <c r="AS24" s="61">
        <v>55.55</v>
      </c>
      <c r="AT24" s="61">
        <v>0</v>
      </c>
      <c r="AU24" s="61"/>
      <c r="AV24" s="61">
        <v>0</v>
      </c>
      <c r="AW24" s="61">
        <v>0</v>
      </c>
      <c r="AX24" s="61">
        <v>0</v>
      </c>
      <c r="AY24" s="61"/>
      <c r="AZ24" s="63"/>
      <c r="BA24" s="62"/>
      <c r="BB24" s="61"/>
      <c r="BC24" s="61"/>
      <c r="BD24" s="63"/>
      <c r="BE24" s="62"/>
      <c r="BF24" s="61"/>
      <c r="BG24" s="60"/>
      <c r="BH24" s="814">
        <f>SUM(AK25:AO25)</f>
        <v>0</v>
      </c>
      <c r="BI24" s="814">
        <f>SUM(AP25:BD25)</f>
        <v>2.6110000000000002</v>
      </c>
      <c r="BJ24" s="814">
        <f>SUM(BH24+BI24)</f>
        <v>2.6110000000000002</v>
      </c>
      <c r="BK24" s="815">
        <f t="shared" ref="BK24" si="15">AD24</f>
        <v>265</v>
      </c>
      <c r="BL24" s="817">
        <f>SUM(BH24*BK24)</f>
        <v>0</v>
      </c>
      <c r="BM24" s="817">
        <f>SUM(BI24*BK24)</f>
        <v>691.92</v>
      </c>
      <c r="BN24" s="817">
        <f>SUM(BL24:BM25)</f>
        <v>691.92</v>
      </c>
      <c r="BO24" s="925"/>
      <c r="BP24" s="926"/>
      <c r="BQ24" s="927"/>
      <c r="BR24" s="871"/>
      <c r="BS24" s="871"/>
      <c r="BT24" s="871"/>
      <c r="BU24" s="871"/>
      <c r="BV24" s="871"/>
      <c r="BW24" s="871"/>
      <c r="BX24" s="871"/>
      <c r="BY24" s="871"/>
      <c r="BZ24" s="871"/>
      <c r="CA24" s="871"/>
      <c r="CB24" s="871"/>
      <c r="CC24" s="871"/>
      <c r="CD24" s="871"/>
      <c r="CE24" s="871"/>
      <c r="CF24" s="871"/>
      <c r="CG24" s="871"/>
      <c r="CH24" s="871"/>
      <c r="CI24" s="916"/>
      <c r="CJ24" s="641"/>
    </row>
    <row r="25" spans="1:133" ht="18.75" customHeight="1" thickBot="1">
      <c r="A25" s="932"/>
      <c r="B25" s="813"/>
      <c r="C25" s="20" t="s">
        <v>34</v>
      </c>
      <c r="D25" s="76">
        <f t="shared" ref="D25:Z25" si="16">(D$19*D24)/1000</f>
        <v>0</v>
      </c>
      <c r="E25" s="76">
        <f t="shared" si="16"/>
        <v>0</v>
      </c>
      <c r="F25" s="76">
        <f t="shared" si="16"/>
        <v>0</v>
      </c>
      <c r="G25" s="76">
        <f t="shared" si="16"/>
        <v>0</v>
      </c>
      <c r="H25" s="76">
        <f t="shared" si="16"/>
        <v>0</v>
      </c>
      <c r="I25" s="76">
        <f t="shared" si="16"/>
        <v>0</v>
      </c>
      <c r="J25" s="76">
        <f t="shared" si="16"/>
        <v>0</v>
      </c>
      <c r="K25" s="76">
        <f t="shared" si="16"/>
        <v>0</v>
      </c>
      <c r="L25" s="76">
        <f t="shared" si="16"/>
        <v>1.389</v>
      </c>
      <c r="M25" s="76">
        <f t="shared" si="16"/>
        <v>0</v>
      </c>
      <c r="N25" s="76">
        <f t="shared" si="16"/>
        <v>0</v>
      </c>
      <c r="O25" s="76">
        <f t="shared" si="16"/>
        <v>0</v>
      </c>
      <c r="P25" s="76">
        <f t="shared" si="16"/>
        <v>0</v>
      </c>
      <c r="Q25" s="76">
        <f t="shared" si="16"/>
        <v>0</v>
      </c>
      <c r="R25" s="76">
        <f t="shared" si="16"/>
        <v>0</v>
      </c>
      <c r="S25" s="76">
        <f t="shared" si="16"/>
        <v>0</v>
      </c>
      <c r="T25" s="76">
        <f t="shared" si="16"/>
        <v>0</v>
      </c>
      <c r="U25" s="76">
        <f t="shared" ref="U25" si="17">(U$19*U24)/1000</f>
        <v>0</v>
      </c>
      <c r="V25" s="76">
        <f t="shared" si="16"/>
        <v>0</v>
      </c>
      <c r="W25" s="76">
        <f t="shared" si="16"/>
        <v>0</v>
      </c>
      <c r="X25" s="76">
        <f t="shared" si="16"/>
        <v>0</v>
      </c>
      <c r="Y25" s="76">
        <f t="shared" si="16"/>
        <v>0</v>
      </c>
      <c r="Z25" s="76">
        <f t="shared" si="16"/>
        <v>0</v>
      </c>
      <c r="AA25" s="814"/>
      <c r="AB25" s="814"/>
      <c r="AC25" s="814"/>
      <c r="AD25" s="816"/>
      <c r="AE25" s="818"/>
      <c r="AF25" s="818"/>
      <c r="AG25" s="818"/>
      <c r="AH25" s="932"/>
      <c r="AI25" s="813"/>
      <c r="AJ25" s="20" t="s">
        <v>34</v>
      </c>
      <c r="AK25" s="76">
        <f t="shared" ref="AK25:BG25" si="18">(AK$19*AK24)/1000</f>
        <v>0</v>
      </c>
      <c r="AL25" s="76">
        <f t="shared" si="18"/>
        <v>0</v>
      </c>
      <c r="AM25" s="76">
        <f t="shared" si="18"/>
        <v>0</v>
      </c>
      <c r="AN25" s="76">
        <f t="shared" si="18"/>
        <v>0</v>
      </c>
      <c r="AO25" s="76">
        <f t="shared" si="18"/>
        <v>0</v>
      </c>
      <c r="AP25" s="76">
        <f t="shared" si="18"/>
        <v>0</v>
      </c>
      <c r="AQ25" s="76">
        <f t="shared" si="18"/>
        <v>0</v>
      </c>
      <c r="AR25" s="76">
        <f t="shared" si="18"/>
        <v>0</v>
      </c>
      <c r="AS25" s="76">
        <f t="shared" si="18"/>
        <v>2.6110000000000002</v>
      </c>
      <c r="AT25" s="76">
        <f t="shared" si="18"/>
        <v>0</v>
      </c>
      <c r="AU25" s="76">
        <f t="shared" si="18"/>
        <v>0</v>
      </c>
      <c r="AV25" s="76">
        <f t="shared" si="18"/>
        <v>0</v>
      </c>
      <c r="AW25" s="76">
        <f t="shared" si="18"/>
        <v>0</v>
      </c>
      <c r="AX25" s="76">
        <f t="shared" si="18"/>
        <v>0</v>
      </c>
      <c r="AY25" s="76">
        <f t="shared" si="18"/>
        <v>0</v>
      </c>
      <c r="AZ25" s="76">
        <f t="shared" si="18"/>
        <v>0</v>
      </c>
      <c r="BA25" s="76">
        <f t="shared" si="18"/>
        <v>0</v>
      </c>
      <c r="BB25" s="76">
        <f t="shared" ref="BB25" si="19">(BB$19*BB24)/1000</f>
        <v>0</v>
      </c>
      <c r="BC25" s="76">
        <f t="shared" si="18"/>
        <v>0</v>
      </c>
      <c r="BD25" s="76">
        <f t="shared" si="18"/>
        <v>0</v>
      </c>
      <c r="BE25" s="76">
        <f t="shared" si="18"/>
        <v>0</v>
      </c>
      <c r="BF25" s="76">
        <f t="shared" si="18"/>
        <v>0</v>
      </c>
      <c r="BG25" s="76">
        <f t="shared" si="18"/>
        <v>0</v>
      </c>
      <c r="BH25" s="814"/>
      <c r="BI25" s="814"/>
      <c r="BJ25" s="814"/>
      <c r="BK25" s="816"/>
      <c r="BL25" s="818"/>
      <c r="BM25" s="818"/>
      <c r="BN25" s="818"/>
      <c r="BO25" s="922" t="str">
        <f t="shared" ref="BO25" si="20">A32</f>
        <v>горошек зеленый</v>
      </c>
      <c r="BP25" s="923"/>
      <c r="BQ25" s="924"/>
      <c r="BR25" s="914">
        <f>D33+AK33</f>
        <v>0</v>
      </c>
      <c r="BS25" s="871"/>
      <c r="BT25" s="914"/>
      <c r="BU25" s="914">
        <f>G33+AN33</f>
        <v>0</v>
      </c>
      <c r="BV25" s="871"/>
      <c r="BW25" s="871"/>
      <c r="BX25" s="871"/>
      <c r="BY25" s="914">
        <f>K33+AR33</f>
        <v>0</v>
      </c>
      <c r="BZ25" s="914">
        <f>L33+AS33</f>
        <v>0.8</v>
      </c>
      <c r="CA25" s="914">
        <f>M33+AT33</f>
        <v>0</v>
      </c>
      <c r="CB25" s="914"/>
      <c r="CC25" s="871"/>
      <c r="CD25" s="871"/>
      <c r="CE25" s="871"/>
      <c r="CF25" s="871"/>
      <c r="CG25" s="914">
        <f>T33+BA33</f>
        <v>0</v>
      </c>
      <c r="CH25" s="871"/>
      <c r="CI25" s="915"/>
      <c r="CJ25" s="124"/>
    </row>
    <row r="26" spans="1:133" s="55" customFormat="1" ht="18.75" customHeight="1">
      <c r="A26" s="931" t="s">
        <v>5</v>
      </c>
      <c r="B26" s="921"/>
      <c r="C26" s="460" t="s">
        <v>35</v>
      </c>
      <c r="D26" s="461">
        <v>100</v>
      </c>
      <c r="E26" s="462"/>
      <c r="F26" s="462"/>
      <c r="G26" s="462"/>
      <c r="H26" s="463"/>
      <c r="I26" s="461">
        <v>100</v>
      </c>
      <c r="J26" s="463"/>
      <c r="K26" s="461"/>
      <c r="L26" s="462"/>
      <c r="M26" s="462">
        <v>0</v>
      </c>
      <c r="N26" s="462"/>
      <c r="O26" s="462"/>
      <c r="P26" s="462"/>
      <c r="Q26" s="462">
        <v>0</v>
      </c>
      <c r="R26" s="462"/>
      <c r="S26" s="463"/>
      <c r="T26" s="461"/>
      <c r="U26" s="462">
        <v>37.5</v>
      </c>
      <c r="V26" s="462"/>
      <c r="W26" s="463"/>
      <c r="X26" s="461"/>
      <c r="Y26" s="462"/>
      <c r="Z26" s="464"/>
      <c r="AA26" s="814">
        <f>SUM(D27:H27)</f>
        <v>2.5</v>
      </c>
      <c r="AB26" s="814">
        <f>SUM(I27:W27)</f>
        <v>3.4380000000000002</v>
      </c>
      <c r="AC26" s="814">
        <f>SUM(AA26+AB26)</f>
        <v>5.9379999999999997</v>
      </c>
      <c r="AD26" s="815">
        <v>40</v>
      </c>
      <c r="AE26" s="817">
        <f>SUM(AA26*AD26)</f>
        <v>100</v>
      </c>
      <c r="AF26" s="817">
        <f>SUM(AB26*AD26)</f>
        <v>137.52000000000001</v>
      </c>
      <c r="AG26" s="817">
        <f>SUM(AE26:AF27)</f>
        <v>237.52</v>
      </c>
      <c r="AH26" s="931" t="s">
        <v>5</v>
      </c>
      <c r="AI26" s="921"/>
      <c r="AJ26" s="460" t="s">
        <v>35</v>
      </c>
      <c r="AK26" s="461">
        <v>100</v>
      </c>
      <c r="AL26" s="462"/>
      <c r="AM26" s="462"/>
      <c r="AN26" s="462"/>
      <c r="AO26" s="463"/>
      <c r="AP26" s="461">
        <v>150</v>
      </c>
      <c r="AQ26" s="463"/>
      <c r="AR26" s="461"/>
      <c r="AS26" s="462"/>
      <c r="AT26" s="462">
        <v>0</v>
      </c>
      <c r="AU26" s="462"/>
      <c r="AV26" s="462"/>
      <c r="AW26" s="462"/>
      <c r="AX26" s="462">
        <v>0</v>
      </c>
      <c r="AY26" s="462"/>
      <c r="AZ26" s="463"/>
      <c r="BA26" s="461"/>
      <c r="BB26" s="462">
        <v>49.9</v>
      </c>
      <c r="BC26" s="462"/>
      <c r="BD26" s="463"/>
      <c r="BE26" s="461"/>
      <c r="BF26" s="462"/>
      <c r="BG26" s="464"/>
      <c r="BH26" s="814">
        <f>SUM(AK27:AO27)</f>
        <v>4.7</v>
      </c>
      <c r="BI26" s="814">
        <f>SUM(AP27:BD27)</f>
        <v>9.3949999999999996</v>
      </c>
      <c r="BJ26" s="814">
        <f>SUM(BH26+BI26)</f>
        <v>14.095000000000001</v>
      </c>
      <c r="BK26" s="815">
        <f t="shared" ref="BK26" si="21">AD26</f>
        <v>40</v>
      </c>
      <c r="BL26" s="817">
        <f>SUM(BH26*BK26)</f>
        <v>188</v>
      </c>
      <c r="BM26" s="817">
        <f>SUM(BI26*BK26)</f>
        <v>375.8</v>
      </c>
      <c r="BN26" s="817">
        <f>SUM(BL26:BM27)</f>
        <v>563.79999999999995</v>
      </c>
      <c r="BO26" s="925"/>
      <c r="BP26" s="926"/>
      <c r="BQ26" s="927"/>
      <c r="BR26" s="871"/>
      <c r="BS26" s="871"/>
      <c r="BT26" s="871"/>
      <c r="BU26" s="871"/>
      <c r="BV26" s="871"/>
      <c r="BW26" s="871"/>
      <c r="BX26" s="871"/>
      <c r="BY26" s="871"/>
      <c r="BZ26" s="871"/>
      <c r="CA26" s="871"/>
      <c r="CB26" s="871"/>
      <c r="CC26" s="871"/>
      <c r="CD26" s="871"/>
      <c r="CE26" s="871"/>
      <c r="CF26" s="871"/>
      <c r="CG26" s="871"/>
      <c r="CH26" s="871"/>
      <c r="CI26" s="916"/>
      <c r="CJ26" s="641">
        <v>0.8</v>
      </c>
      <c r="CK26" s="68"/>
      <c r="CL26" s="68"/>
      <c r="CM26" s="68"/>
      <c r="CN26" s="68"/>
      <c r="CO26" s="68"/>
      <c r="CP26" s="68"/>
      <c r="CQ26" s="68"/>
      <c r="CR26" s="68"/>
      <c r="CS26" s="68"/>
      <c r="CT26" s="68"/>
      <c r="CU26" s="68"/>
      <c r="CV26" s="68"/>
      <c r="CW26" s="68"/>
      <c r="CX26" s="68"/>
      <c r="CY26" s="68"/>
      <c r="CZ26" s="68"/>
      <c r="DA26" s="68"/>
      <c r="DB26" s="68"/>
      <c r="DZ26" s="68"/>
      <c r="EA26" s="68"/>
      <c r="EB26" s="68"/>
      <c r="EC26" s="68"/>
    </row>
    <row r="27" spans="1:133" ht="18.75" customHeight="1" thickBot="1">
      <c r="A27" s="932"/>
      <c r="B27" s="813"/>
      <c r="C27" s="20" t="s">
        <v>34</v>
      </c>
      <c r="D27" s="76">
        <f t="shared" ref="D27:Z27" si="22">(D$19*D26)/1000</f>
        <v>2.5</v>
      </c>
      <c r="E27" s="76">
        <f t="shared" si="22"/>
        <v>0</v>
      </c>
      <c r="F27" s="76">
        <f t="shared" si="22"/>
        <v>0</v>
      </c>
      <c r="G27" s="76">
        <f t="shared" si="22"/>
        <v>0</v>
      </c>
      <c r="H27" s="76">
        <f t="shared" si="22"/>
        <v>0</v>
      </c>
      <c r="I27" s="76">
        <f t="shared" si="22"/>
        <v>2.5</v>
      </c>
      <c r="J27" s="76">
        <f t="shared" si="22"/>
        <v>0</v>
      </c>
      <c r="K27" s="76">
        <f t="shared" si="22"/>
        <v>0</v>
      </c>
      <c r="L27" s="76">
        <f t="shared" si="22"/>
        <v>0</v>
      </c>
      <c r="M27" s="76">
        <f t="shared" si="22"/>
        <v>0</v>
      </c>
      <c r="N27" s="76">
        <f t="shared" si="22"/>
        <v>0</v>
      </c>
      <c r="O27" s="76">
        <f t="shared" si="22"/>
        <v>0</v>
      </c>
      <c r="P27" s="76">
        <f t="shared" si="22"/>
        <v>0</v>
      </c>
      <c r="Q27" s="76">
        <f t="shared" si="22"/>
        <v>0</v>
      </c>
      <c r="R27" s="76">
        <f t="shared" si="22"/>
        <v>0</v>
      </c>
      <c r="S27" s="76">
        <f t="shared" si="22"/>
        <v>0</v>
      </c>
      <c r="T27" s="76">
        <f t="shared" si="22"/>
        <v>0</v>
      </c>
      <c r="U27" s="76">
        <f t="shared" ref="U27" si="23">(U$19*U26)/1000</f>
        <v>0.93799999999999994</v>
      </c>
      <c r="V27" s="76">
        <f t="shared" si="22"/>
        <v>0</v>
      </c>
      <c r="W27" s="76">
        <f t="shared" si="22"/>
        <v>0</v>
      </c>
      <c r="X27" s="76">
        <f t="shared" si="22"/>
        <v>0</v>
      </c>
      <c r="Y27" s="76">
        <f t="shared" si="22"/>
        <v>0</v>
      </c>
      <c r="Z27" s="76">
        <f t="shared" si="22"/>
        <v>0</v>
      </c>
      <c r="AA27" s="814"/>
      <c r="AB27" s="814"/>
      <c r="AC27" s="814"/>
      <c r="AD27" s="816"/>
      <c r="AE27" s="818"/>
      <c r="AF27" s="818"/>
      <c r="AG27" s="818"/>
      <c r="AH27" s="932"/>
      <c r="AI27" s="813"/>
      <c r="AJ27" s="20" t="s">
        <v>34</v>
      </c>
      <c r="AK27" s="76">
        <f t="shared" ref="AK27:BG27" si="24">(AK$19*AK26)/1000</f>
        <v>4.7</v>
      </c>
      <c r="AL27" s="76">
        <f t="shared" si="24"/>
        <v>0</v>
      </c>
      <c r="AM27" s="76">
        <f t="shared" si="24"/>
        <v>0</v>
      </c>
      <c r="AN27" s="76">
        <f t="shared" si="24"/>
        <v>0</v>
      </c>
      <c r="AO27" s="76">
        <f t="shared" si="24"/>
        <v>0</v>
      </c>
      <c r="AP27" s="76">
        <f t="shared" si="24"/>
        <v>7.05</v>
      </c>
      <c r="AQ27" s="76">
        <f t="shared" si="24"/>
        <v>0</v>
      </c>
      <c r="AR27" s="76">
        <f t="shared" si="24"/>
        <v>0</v>
      </c>
      <c r="AS27" s="76">
        <f t="shared" si="24"/>
        <v>0</v>
      </c>
      <c r="AT27" s="76">
        <f t="shared" si="24"/>
        <v>0</v>
      </c>
      <c r="AU27" s="76">
        <f t="shared" si="24"/>
        <v>0</v>
      </c>
      <c r="AV27" s="76">
        <f t="shared" si="24"/>
        <v>0</v>
      </c>
      <c r="AW27" s="76">
        <f t="shared" si="24"/>
        <v>0</v>
      </c>
      <c r="AX27" s="76">
        <f t="shared" si="24"/>
        <v>0</v>
      </c>
      <c r="AY27" s="76">
        <f t="shared" si="24"/>
        <v>0</v>
      </c>
      <c r="AZ27" s="76">
        <f t="shared" si="24"/>
        <v>0</v>
      </c>
      <c r="BA27" s="76">
        <f t="shared" si="24"/>
        <v>0</v>
      </c>
      <c r="BB27" s="76">
        <f t="shared" ref="BB27" si="25">(BB$19*BB26)/1000</f>
        <v>2.3450000000000002</v>
      </c>
      <c r="BC27" s="76">
        <f t="shared" si="24"/>
        <v>0</v>
      </c>
      <c r="BD27" s="76">
        <f t="shared" si="24"/>
        <v>0</v>
      </c>
      <c r="BE27" s="76">
        <f t="shared" si="24"/>
        <v>0</v>
      </c>
      <c r="BF27" s="76">
        <f t="shared" si="24"/>
        <v>0</v>
      </c>
      <c r="BG27" s="76">
        <f t="shared" si="24"/>
        <v>0</v>
      </c>
      <c r="BH27" s="814"/>
      <c r="BI27" s="814"/>
      <c r="BJ27" s="814"/>
      <c r="BK27" s="816"/>
      <c r="BL27" s="818"/>
      <c r="BM27" s="818"/>
      <c r="BN27" s="818"/>
      <c r="BO27" s="922" t="str">
        <f t="shared" ref="BO27" si="26">A34</f>
        <v>масло сливочное</v>
      </c>
      <c r="BP27" s="923"/>
      <c r="BQ27" s="924"/>
      <c r="BR27" s="914">
        <f>D35+AK35</f>
        <v>0</v>
      </c>
      <c r="BS27" s="871"/>
      <c r="BT27" s="914">
        <f>F35+AM35</f>
        <v>0</v>
      </c>
      <c r="BU27" s="871">
        <v>0.59499999999999997</v>
      </c>
      <c r="BV27" s="871"/>
      <c r="BW27" s="871"/>
      <c r="BX27" s="871"/>
      <c r="BY27" s="914">
        <f>K35+AR35</f>
        <v>0.20499999999999999</v>
      </c>
      <c r="BZ27" s="914">
        <f>L35+AS35</f>
        <v>0.14399999999999999</v>
      </c>
      <c r="CA27" s="914"/>
      <c r="CB27" s="914">
        <f>N35+AU35</f>
        <v>0</v>
      </c>
      <c r="CC27" s="871"/>
      <c r="CD27" s="871"/>
      <c r="CE27" s="871"/>
      <c r="CF27" s="871"/>
      <c r="CG27" s="914"/>
      <c r="CH27" s="914">
        <v>0.25600000000000001</v>
      </c>
      <c r="CI27" s="915"/>
      <c r="CJ27" s="124"/>
      <c r="CK27" s="21"/>
      <c r="CL27" s="21"/>
      <c r="CM27" s="21"/>
      <c r="CN27" s="21"/>
      <c r="CO27" s="21"/>
      <c r="CP27" s="21"/>
      <c r="CQ27" s="21"/>
      <c r="CR27" s="21"/>
      <c r="CS27" s="21"/>
      <c r="CT27" s="21"/>
      <c r="CU27" s="21"/>
      <c r="CV27" s="21"/>
      <c r="CW27" s="21"/>
      <c r="CX27" s="21"/>
      <c r="CY27" s="21"/>
      <c r="CZ27" s="21"/>
      <c r="DA27" s="21"/>
      <c r="DB27" s="21"/>
      <c r="DZ27" s="21"/>
      <c r="EA27" s="21"/>
      <c r="EB27" s="21"/>
      <c r="EC27" s="21"/>
    </row>
    <row r="28" spans="1:133" s="55" customFormat="1" ht="18.75" customHeight="1">
      <c r="A28" s="931" t="s">
        <v>371</v>
      </c>
      <c r="B28" s="921"/>
      <c r="C28" s="460" t="s">
        <v>35</v>
      </c>
      <c r="D28" s="461"/>
      <c r="E28" s="462"/>
      <c r="F28" s="462"/>
      <c r="G28" s="462"/>
      <c r="H28" s="463"/>
      <c r="I28" s="461"/>
      <c r="J28" s="463"/>
      <c r="K28" s="461"/>
      <c r="L28" s="462"/>
      <c r="M28" s="462">
        <v>0</v>
      </c>
      <c r="N28" s="462"/>
      <c r="O28" s="462"/>
      <c r="P28" s="462"/>
      <c r="Q28" s="462">
        <v>0</v>
      </c>
      <c r="R28" s="462"/>
      <c r="S28" s="463"/>
      <c r="T28" s="461">
        <v>25</v>
      </c>
      <c r="U28" s="462"/>
      <c r="V28" s="462"/>
      <c r="W28" s="463"/>
      <c r="X28" s="461"/>
      <c r="Y28" s="462"/>
      <c r="Z28" s="464"/>
      <c r="AA28" s="814">
        <f>SUM(D29:H29)</f>
        <v>0</v>
      </c>
      <c r="AB28" s="814">
        <f>SUM(I29:W29)</f>
        <v>0.625</v>
      </c>
      <c r="AC28" s="814">
        <f>SUM(AA28+AB28)</f>
        <v>0.625</v>
      </c>
      <c r="AD28" s="815">
        <v>97</v>
      </c>
      <c r="AE28" s="817">
        <f>SUM(AA28*AD28)</f>
        <v>0</v>
      </c>
      <c r="AF28" s="817">
        <f>SUM(AB28*AD28)</f>
        <v>60.63</v>
      </c>
      <c r="AG28" s="817">
        <f>SUM(AE28:AF29)</f>
        <v>60.63</v>
      </c>
      <c r="AH28" s="931" t="s">
        <v>371</v>
      </c>
      <c r="AI28" s="921"/>
      <c r="AJ28" s="460" t="s">
        <v>35</v>
      </c>
      <c r="AK28" s="461"/>
      <c r="AL28" s="462"/>
      <c r="AM28" s="462"/>
      <c r="AN28" s="462"/>
      <c r="AO28" s="463"/>
      <c r="AP28" s="461"/>
      <c r="AQ28" s="463"/>
      <c r="AR28" s="461"/>
      <c r="AS28" s="462"/>
      <c r="AT28" s="462">
        <v>0</v>
      </c>
      <c r="AU28" s="462"/>
      <c r="AV28" s="462"/>
      <c r="AW28" s="462"/>
      <c r="AX28" s="462">
        <v>0</v>
      </c>
      <c r="AY28" s="462"/>
      <c r="AZ28" s="463"/>
      <c r="BA28" s="461">
        <v>25</v>
      </c>
      <c r="BB28" s="462"/>
      <c r="BC28" s="462"/>
      <c r="BD28" s="463"/>
      <c r="BE28" s="461"/>
      <c r="BF28" s="462"/>
      <c r="BG28" s="464"/>
      <c r="BH28" s="814">
        <f>SUM(AK29:AO29)</f>
        <v>0</v>
      </c>
      <c r="BI28" s="814">
        <f>SUM(AP29:BD29)</f>
        <v>1.175</v>
      </c>
      <c r="BJ28" s="814">
        <f>SUM(BH28+BI28)</f>
        <v>1.175</v>
      </c>
      <c r="BK28" s="815">
        <f t="shared" ref="BK28" si="27">AD28</f>
        <v>97</v>
      </c>
      <c r="BL28" s="817">
        <f>SUM(BH28*BK28)</f>
        <v>0</v>
      </c>
      <c r="BM28" s="817">
        <f>SUM(BI28*BK28)</f>
        <v>113.98</v>
      </c>
      <c r="BN28" s="817">
        <f>SUM(BL28:BM29)</f>
        <v>113.98</v>
      </c>
      <c r="BO28" s="925"/>
      <c r="BP28" s="926"/>
      <c r="BQ28" s="927"/>
      <c r="BR28" s="871"/>
      <c r="BS28" s="871"/>
      <c r="BT28" s="871"/>
      <c r="BU28" s="871"/>
      <c r="BV28" s="871"/>
      <c r="BW28" s="871"/>
      <c r="BX28" s="871"/>
      <c r="BY28" s="871"/>
      <c r="BZ28" s="871"/>
      <c r="CA28" s="871"/>
      <c r="CB28" s="871"/>
      <c r="CC28" s="871"/>
      <c r="CD28" s="871"/>
      <c r="CE28" s="871"/>
      <c r="CF28" s="871"/>
      <c r="CG28" s="871"/>
      <c r="CH28" s="871"/>
      <c r="CI28" s="916"/>
      <c r="CJ28" s="641">
        <v>1.2</v>
      </c>
      <c r="CK28" s="68"/>
      <c r="CL28" s="68"/>
      <c r="CM28" s="68"/>
      <c r="CN28" s="68"/>
      <c r="CO28" s="68"/>
      <c r="CP28" s="68"/>
      <c r="CQ28" s="68"/>
      <c r="CR28" s="68"/>
      <c r="CS28" s="68"/>
      <c r="CT28" s="68"/>
      <c r="CU28" s="68"/>
      <c r="CV28" s="68"/>
      <c r="CW28" s="68"/>
      <c r="CX28" s="68"/>
      <c r="CY28" s="68"/>
      <c r="CZ28" s="68"/>
      <c r="DA28" s="68"/>
      <c r="DB28" s="68"/>
      <c r="DZ28" s="68"/>
      <c r="EA28" s="68"/>
      <c r="EB28" s="68"/>
      <c r="EC28" s="68"/>
    </row>
    <row r="29" spans="1:133" ht="18.75" customHeight="1" thickBot="1">
      <c r="A29" s="932"/>
      <c r="B29" s="813"/>
      <c r="C29" s="20" t="s">
        <v>34</v>
      </c>
      <c r="D29" s="76">
        <f t="shared" ref="D29:Z29" si="28">(D$19*D28)/1000</f>
        <v>0</v>
      </c>
      <c r="E29" s="76">
        <f t="shared" si="28"/>
        <v>0</v>
      </c>
      <c r="F29" s="76">
        <f t="shared" si="28"/>
        <v>0</v>
      </c>
      <c r="G29" s="76">
        <f t="shared" si="28"/>
        <v>0</v>
      </c>
      <c r="H29" s="76">
        <f t="shared" si="28"/>
        <v>0</v>
      </c>
      <c r="I29" s="76">
        <f t="shared" si="28"/>
        <v>0</v>
      </c>
      <c r="J29" s="76">
        <f t="shared" si="28"/>
        <v>0</v>
      </c>
      <c r="K29" s="76">
        <f t="shared" si="28"/>
        <v>0</v>
      </c>
      <c r="L29" s="76">
        <f t="shared" si="28"/>
        <v>0</v>
      </c>
      <c r="M29" s="76">
        <f t="shared" si="28"/>
        <v>0</v>
      </c>
      <c r="N29" s="76">
        <f t="shared" si="28"/>
        <v>0</v>
      </c>
      <c r="O29" s="76">
        <f t="shared" si="28"/>
        <v>0</v>
      </c>
      <c r="P29" s="76">
        <f t="shared" si="28"/>
        <v>0</v>
      </c>
      <c r="Q29" s="76">
        <f t="shared" si="28"/>
        <v>0</v>
      </c>
      <c r="R29" s="76">
        <f t="shared" si="28"/>
        <v>0</v>
      </c>
      <c r="S29" s="76">
        <f t="shared" si="28"/>
        <v>0</v>
      </c>
      <c r="T29" s="76">
        <f t="shared" si="28"/>
        <v>0.625</v>
      </c>
      <c r="U29" s="76">
        <f t="shared" ref="U29" si="29">(U$19*U28)/1000</f>
        <v>0</v>
      </c>
      <c r="V29" s="76">
        <f t="shared" si="28"/>
        <v>0</v>
      </c>
      <c r="W29" s="76">
        <f t="shared" si="28"/>
        <v>0</v>
      </c>
      <c r="X29" s="76">
        <f t="shared" si="28"/>
        <v>0</v>
      </c>
      <c r="Y29" s="76">
        <f t="shared" si="28"/>
        <v>0</v>
      </c>
      <c r="Z29" s="76">
        <f t="shared" si="28"/>
        <v>0</v>
      </c>
      <c r="AA29" s="814"/>
      <c r="AB29" s="814"/>
      <c r="AC29" s="814"/>
      <c r="AD29" s="816"/>
      <c r="AE29" s="818"/>
      <c r="AF29" s="818"/>
      <c r="AG29" s="818"/>
      <c r="AH29" s="932"/>
      <c r="AI29" s="813"/>
      <c r="AJ29" s="20" t="s">
        <v>34</v>
      </c>
      <c r="AK29" s="76">
        <f t="shared" ref="AK29:BG29" si="30">(AK$19*AK28)/1000</f>
        <v>0</v>
      </c>
      <c r="AL29" s="76">
        <f t="shared" si="30"/>
        <v>0</v>
      </c>
      <c r="AM29" s="76">
        <f t="shared" si="30"/>
        <v>0</v>
      </c>
      <c r="AN29" s="76">
        <f t="shared" si="30"/>
        <v>0</v>
      </c>
      <c r="AO29" s="76">
        <f t="shared" si="30"/>
        <v>0</v>
      </c>
      <c r="AP29" s="76">
        <f t="shared" si="30"/>
        <v>0</v>
      </c>
      <c r="AQ29" s="76">
        <f t="shared" si="30"/>
        <v>0</v>
      </c>
      <c r="AR29" s="76">
        <f t="shared" si="30"/>
        <v>0</v>
      </c>
      <c r="AS29" s="76">
        <f t="shared" si="30"/>
        <v>0</v>
      </c>
      <c r="AT29" s="76">
        <f t="shared" si="30"/>
        <v>0</v>
      </c>
      <c r="AU29" s="76">
        <f t="shared" si="30"/>
        <v>0</v>
      </c>
      <c r="AV29" s="76">
        <f t="shared" si="30"/>
        <v>0</v>
      </c>
      <c r="AW29" s="76">
        <f t="shared" si="30"/>
        <v>0</v>
      </c>
      <c r="AX29" s="76">
        <f t="shared" si="30"/>
        <v>0</v>
      </c>
      <c r="AY29" s="76">
        <f t="shared" si="30"/>
        <v>0</v>
      </c>
      <c r="AZ29" s="76">
        <f t="shared" si="30"/>
        <v>0</v>
      </c>
      <c r="BA29" s="76">
        <f t="shared" si="30"/>
        <v>1.175</v>
      </c>
      <c r="BB29" s="76">
        <f t="shared" ref="BB29" si="31">(BB$19*BB28)/1000</f>
        <v>0</v>
      </c>
      <c r="BC29" s="76">
        <f t="shared" si="30"/>
        <v>0</v>
      </c>
      <c r="BD29" s="76">
        <f t="shared" si="30"/>
        <v>0</v>
      </c>
      <c r="BE29" s="76">
        <f t="shared" si="30"/>
        <v>0</v>
      </c>
      <c r="BF29" s="76">
        <f t="shared" si="30"/>
        <v>0</v>
      </c>
      <c r="BG29" s="76">
        <f t="shared" si="30"/>
        <v>0</v>
      </c>
      <c r="BH29" s="814"/>
      <c r="BI29" s="814"/>
      <c r="BJ29" s="814"/>
      <c r="BK29" s="816"/>
      <c r="BL29" s="818"/>
      <c r="BM29" s="818"/>
      <c r="BN29" s="818"/>
      <c r="BO29" s="922" t="str">
        <f t="shared" ref="BO29" si="32">A36</f>
        <v>масло раст</v>
      </c>
      <c r="BP29" s="923"/>
      <c r="BQ29" s="924"/>
      <c r="BR29" s="914">
        <f>D37+AK37</f>
        <v>0</v>
      </c>
      <c r="BS29" s="914"/>
      <c r="BT29" s="914">
        <f>F37+AM37</f>
        <v>0</v>
      </c>
      <c r="BU29" s="871"/>
      <c r="BV29" s="871"/>
      <c r="BW29" s="871"/>
      <c r="BX29" s="871"/>
      <c r="BY29" s="914">
        <f>K37+AR37</f>
        <v>0</v>
      </c>
      <c r="BZ29" s="914">
        <f>L37+AS37</f>
        <v>0.58599999999999997</v>
      </c>
      <c r="CA29" s="914">
        <f>M37+AT37</f>
        <v>0</v>
      </c>
      <c r="CB29" s="871"/>
      <c r="CC29" s="914">
        <f>O37+AV37</f>
        <v>0</v>
      </c>
      <c r="CD29" s="871"/>
      <c r="CE29" s="914"/>
      <c r="CF29" s="871"/>
      <c r="CG29" s="1246">
        <f>T37+BA37</f>
        <v>1.4E-2</v>
      </c>
      <c r="CH29" s="914">
        <v>1.4E-2</v>
      </c>
      <c r="CI29" s="915"/>
      <c r="CJ29" s="124"/>
      <c r="CK29" s="21"/>
      <c r="CL29" s="21"/>
      <c r="CM29" s="21"/>
      <c r="CN29" s="21"/>
      <c r="CO29" s="21"/>
      <c r="CP29" s="21"/>
      <c r="CQ29" s="21"/>
      <c r="CR29" s="21"/>
      <c r="CS29" s="21"/>
      <c r="CT29" s="21"/>
      <c r="CU29" s="21"/>
      <c r="CV29" s="21"/>
      <c r="CW29" s="21"/>
      <c r="CX29" s="21"/>
      <c r="CY29" s="21"/>
      <c r="CZ29" s="21"/>
      <c r="DA29" s="21"/>
      <c r="DB29" s="21"/>
      <c r="DZ29" s="21"/>
      <c r="EA29" s="21"/>
      <c r="EB29" s="21"/>
      <c r="EC29" s="21"/>
    </row>
    <row r="30" spans="1:133" s="68" customFormat="1" ht="18.75" customHeight="1">
      <c r="A30" s="932" t="s">
        <v>401</v>
      </c>
      <c r="B30" s="813"/>
      <c r="C30" s="64" t="s">
        <v>35</v>
      </c>
      <c r="D30" s="62"/>
      <c r="E30" s="61">
        <v>0</v>
      </c>
      <c r="F30" s="61"/>
      <c r="G30" s="61"/>
      <c r="H30" s="63"/>
      <c r="I30" s="62"/>
      <c r="J30" s="63"/>
      <c r="K30" s="62"/>
      <c r="L30" s="61"/>
      <c r="M30" s="61">
        <v>0</v>
      </c>
      <c r="N30" s="61"/>
      <c r="O30" s="61">
        <v>0</v>
      </c>
      <c r="P30" s="61">
        <v>0</v>
      </c>
      <c r="Q30" s="61">
        <v>0</v>
      </c>
      <c r="R30" s="61"/>
      <c r="S30" s="63"/>
      <c r="T30" s="62"/>
      <c r="U30" s="61"/>
      <c r="V30" s="61"/>
      <c r="W30" s="63"/>
      <c r="X30" s="62"/>
      <c r="Y30" s="61"/>
      <c r="Z30" s="60"/>
      <c r="AA30" s="814">
        <f>SUM(D31:H31)</f>
        <v>0</v>
      </c>
      <c r="AB30" s="814">
        <f>SUM(I31:W31)</f>
        <v>0</v>
      </c>
      <c r="AC30" s="814">
        <f>SUM(AA30+AB30)</f>
        <v>0</v>
      </c>
      <c r="AD30" s="816"/>
      <c r="AE30" s="817">
        <f>SUM(AA30*AD30)</f>
        <v>0</v>
      </c>
      <c r="AF30" s="817">
        <f>SUM(AB30*AD30)</f>
        <v>0</v>
      </c>
      <c r="AG30" s="817">
        <f>SUM(AE30:AF31)</f>
        <v>0</v>
      </c>
      <c r="AH30" s="932" t="s">
        <v>401</v>
      </c>
      <c r="AI30" s="813"/>
      <c r="AJ30" s="64" t="s">
        <v>35</v>
      </c>
      <c r="AK30" s="62"/>
      <c r="AL30" s="61">
        <v>0</v>
      </c>
      <c r="AM30" s="61"/>
      <c r="AN30" s="61"/>
      <c r="AO30" s="63"/>
      <c r="AP30" s="62"/>
      <c r="AQ30" s="63"/>
      <c r="AR30" s="62"/>
      <c r="AS30" s="61"/>
      <c r="AT30" s="61">
        <v>0</v>
      </c>
      <c r="AU30" s="61"/>
      <c r="AV30" s="61">
        <v>0</v>
      </c>
      <c r="AW30" s="61">
        <v>0</v>
      </c>
      <c r="AX30" s="61">
        <v>0</v>
      </c>
      <c r="AY30" s="61"/>
      <c r="AZ30" s="63"/>
      <c r="BA30" s="62"/>
      <c r="BB30" s="61"/>
      <c r="BC30" s="61"/>
      <c r="BD30" s="63"/>
      <c r="BE30" s="62"/>
      <c r="BF30" s="61"/>
      <c r="BG30" s="60"/>
      <c r="BH30" s="814">
        <f>SUM(AK31:AO31)</f>
        <v>0</v>
      </c>
      <c r="BI30" s="814">
        <f>SUM(AP31:BD31)</f>
        <v>0</v>
      </c>
      <c r="BJ30" s="814">
        <f>SUM(BH30+BI30)</f>
        <v>0</v>
      </c>
      <c r="BK30" s="815">
        <f t="shared" ref="BK30" si="33">AD30</f>
        <v>0</v>
      </c>
      <c r="BL30" s="817">
        <f>SUM(BH30*BK30)</f>
        <v>0</v>
      </c>
      <c r="BM30" s="817">
        <f>SUM(BI30*BK30)</f>
        <v>0</v>
      </c>
      <c r="BN30" s="817">
        <f>SUM(BL30:BM31)</f>
        <v>0</v>
      </c>
      <c r="BO30" s="925"/>
      <c r="BP30" s="926"/>
      <c r="BQ30" s="927"/>
      <c r="BR30" s="871"/>
      <c r="BS30" s="871"/>
      <c r="BT30" s="871"/>
      <c r="BU30" s="871"/>
      <c r="BV30" s="871"/>
      <c r="BW30" s="871"/>
      <c r="BX30" s="871"/>
      <c r="BY30" s="871"/>
      <c r="BZ30" s="871"/>
      <c r="CA30" s="871"/>
      <c r="CB30" s="871"/>
      <c r="CC30" s="871"/>
      <c r="CD30" s="871"/>
      <c r="CE30" s="871"/>
      <c r="CF30" s="871"/>
      <c r="CG30" s="1247"/>
      <c r="CH30" s="871"/>
      <c r="CI30" s="916"/>
      <c r="CJ30" s="641">
        <v>0.6</v>
      </c>
      <c r="CK30" s="55"/>
      <c r="CL30" s="55"/>
      <c r="CM30" s="55"/>
      <c r="CN30" s="55"/>
      <c r="CO30" s="55"/>
      <c r="CP30" s="55"/>
      <c r="CQ30" s="55"/>
      <c r="CR30" s="55"/>
      <c r="CS30" s="55"/>
      <c r="CT30" s="55"/>
      <c r="CU30" s="55"/>
      <c r="CV30" s="55"/>
      <c r="CW30" s="55"/>
      <c r="CX30" s="55"/>
      <c r="CY30" s="55"/>
      <c r="CZ30" s="55"/>
      <c r="DA30" s="55"/>
      <c r="DB30" s="55"/>
      <c r="DC30" s="75"/>
      <c r="DD30" s="75"/>
      <c r="DE30" s="75"/>
      <c r="DF30" s="75"/>
      <c r="DG30" s="75"/>
      <c r="DH30" s="75"/>
      <c r="DI30" s="75"/>
      <c r="DJ30" s="75"/>
      <c r="DK30" s="75"/>
      <c r="DL30" s="75"/>
      <c r="DM30" s="75"/>
      <c r="DN30" s="75"/>
      <c r="DO30" s="75"/>
      <c r="DP30" s="75"/>
      <c r="DQ30" s="75"/>
      <c r="DR30" s="75"/>
      <c r="DS30" s="75"/>
      <c r="DT30" s="75"/>
      <c r="DU30" s="75"/>
      <c r="DV30" s="75"/>
      <c r="DW30" s="75"/>
      <c r="DX30" s="75"/>
      <c r="DY30" s="75"/>
      <c r="DZ30" s="55"/>
      <c r="EA30" s="55"/>
      <c r="EB30" s="55"/>
      <c r="EC30" s="55"/>
    </row>
    <row r="31" spans="1:133" s="21" customFormat="1" ht="18.75" customHeight="1" thickBot="1">
      <c r="A31" s="932"/>
      <c r="B31" s="813"/>
      <c r="C31" s="20" t="s">
        <v>34</v>
      </c>
      <c r="D31" s="76">
        <f t="shared" ref="D31:Z31" si="34">(D$19*D30)/1000</f>
        <v>0</v>
      </c>
      <c r="E31" s="76">
        <f t="shared" si="34"/>
        <v>0</v>
      </c>
      <c r="F31" s="76">
        <f t="shared" si="34"/>
        <v>0</v>
      </c>
      <c r="G31" s="76">
        <f t="shared" si="34"/>
        <v>0</v>
      </c>
      <c r="H31" s="76">
        <f t="shared" si="34"/>
        <v>0</v>
      </c>
      <c r="I31" s="76">
        <f t="shared" si="34"/>
        <v>0</v>
      </c>
      <c r="J31" s="76">
        <f t="shared" si="34"/>
        <v>0</v>
      </c>
      <c r="K31" s="76">
        <f t="shared" si="34"/>
        <v>0</v>
      </c>
      <c r="L31" s="76">
        <f t="shared" si="34"/>
        <v>0</v>
      </c>
      <c r="M31" s="76">
        <f t="shared" si="34"/>
        <v>0</v>
      </c>
      <c r="N31" s="76">
        <f t="shared" si="34"/>
        <v>0</v>
      </c>
      <c r="O31" s="76">
        <f t="shared" si="34"/>
        <v>0</v>
      </c>
      <c r="P31" s="76">
        <f t="shared" si="34"/>
        <v>0</v>
      </c>
      <c r="Q31" s="76">
        <f t="shared" si="34"/>
        <v>0</v>
      </c>
      <c r="R31" s="76">
        <f t="shared" si="34"/>
        <v>0</v>
      </c>
      <c r="S31" s="76">
        <f t="shared" si="34"/>
        <v>0</v>
      </c>
      <c r="T31" s="76">
        <f t="shared" si="34"/>
        <v>0</v>
      </c>
      <c r="U31" s="76">
        <f t="shared" ref="U31" si="35">(U$19*U30)/1000</f>
        <v>0</v>
      </c>
      <c r="V31" s="76">
        <f t="shared" si="34"/>
        <v>0</v>
      </c>
      <c r="W31" s="76">
        <f t="shared" si="34"/>
        <v>0</v>
      </c>
      <c r="X31" s="76">
        <f t="shared" si="34"/>
        <v>0</v>
      </c>
      <c r="Y31" s="76">
        <f t="shared" si="34"/>
        <v>0</v>
      </c>
      <c r="Z31" s="76">
        <f t="shared" si="34"/>
        <v>0</v>
      </c>
      <c r="AA31" s="814"/>
      <c r="AB31" s="814"/>
      <c r="AC31" s="814"/>
      <c r="AD31" s="816"/>
      <c r="AE31" s="818"/>
      <c r="AF31" s="818"/>
      <c r="AG31" s="818"/>
      <c r="AH31" s="932"/>
      <c r="AI31" s="813"/>
      <c r="AJ31" s="20" t="s">
        <v>34</v>
      </c>
      <c r="AK31" s="76">
        <f t="shared" ref="AK31:BG31" si="36">(AK$19*AK30)/1000</f>
        <v>0</v>
      </c>
      <c r="AL31" s="76">
        <f t="shared" si="36"/>
        <v>0</v>
      </c>
      <c r="AM31" s="76">
        <f t="shared" si="36"/>
        <v>0</v>
      </c>
      <c r="AN31" s="76">
        <f t="shared" si="36"/>
        <v>0</v>
      </c>
      <c r="AO31" s="76">
        <f t="shared" si="36"/>
        <v>0</v>
      </c>
      <c r="AP31" s="76">
        <f t="shared" si="36"/>
        <v>0</v>
      </c>
      <c r="AQ31" s="76">
        <f t="shared" si="36"/>
        <v>0</v>
      </c>
      <c r="AR31" s="76">
        <f t="shared" si="36"/>
        <v>0</v>
      </c>
      <c r="AS31" s="76">
        <f t="shared" si="36"/>
        <v>0</v>
      </c>
      <c r="AT31" s="76">
        <f t="shared" si="36"/>
        <v>0</v>
      </c>
      <c r="AU31" s="76">
        <f t="shared" si="36"/>
        <v>0</v>
      </c>
      <c r="AV31" s="76">
        <f t="shared" si="36"/>
        <v>0</v>
      </c>
      <c r="AW31" s="76">
        <f t="shared" si="36"/>
        <v>0</v>
      </c>
      <c r="AX31" s="76">
        <f t="shared" si="36"/>
        <v>0</v>
      </c>
      <c r="AY31" s="76">
        <f t="shared" si="36"/>
        <v>0</v>
      </c>
      <c r="AZ31" s="76">
        <f t="shared" si="36"/>
        <v>0</v>
      </c>
      <c r="BA31" s="76">
        <f t="shared" si="36"/>
        <v>0</v>
      </c>
      <c r="BB31" s="76">
        <f t="shared" ref="BB31" si="37">(BB$19*BB30)/1000</f>
        <v>0</v>
      </c>
      <c r="BC31" s="76">
        <f t="shared" si="36"/>
        <v>0</v>
      </c>
      <c r="BD31" s="76">
        <f t="shared" si="36"/>
        <v>0</v>
      </c>
      <c r="BE31" s="76">
        <f t="shared" si="36"/>
        <v>0</v>
      </c>
      <c r="BF31" s="76">
        <f t="shared" si="36"/>
        <v>0</v>
      </c>
      <c r="BG31" s="76">
        <f t="shared" si="36"/>
        <v>0</v>
      </c>
      <c r="BH31" s="814"/>
      <c r="BI31" s="814"/>
      <c r="BJ31" s="814"/>
      <c r="BK31" s="816"/>
      <c r="BL31" s="818"/>
      <c r="BM31" s="818"/>
      <c r="BN31" s="818"/>
      <c r="BO31" s="922" t="str">
        <f t="shared" ref="BO31" si="38">A38</f>
        <v>сахар</v>
      </c>
      <c r="BP31" s="923"/>
      <c r="BQ31" s="924"/>
      <c r="BR31" s="914">
        <f>D39+AK39</f>
        <v>0.28799999999999998</v>
      </c>
      <c r="BS31" s="871"/>
      <c r="BT31" s="914">
        <f>F39+AM39</f>
        <v>0.34300000000000003</v>
      </c>
      <c r="BU31" s="871"/>
      <c r="BV31" s="871"/>
      <c r="BW31" s="871"/>
      <c r="BX31" s="871"/>
      <c r="BY31" s="914">
        <f>K39+AR39</f>
        <v>0</v>
      </c>
      <c r="BZ31" s="914">
        <f>L39+AS39</f>
        <v>0</v>
      </c>
      <c r="CA31" s="914">
        <f>M39+AT39</f>
        <v>0</v>
      </c>
      <c r="CB31" s="914"/>
      <c r="CC31" s="914">
        <f>O39+AV39</f>
        <v>0.432</v>
      </c>
      <c r="CD31" s="871"/>
      <c r="CE31" s="871"/>
      <c r="CF31" s="871"/>
      <c r="CG31" s="1246">
        <v>0.11899999999999999</v>
      </c>
      <c r="CH31" s="914">
        <f>U39+BB39</f>
        <v>0.34399999999999997</v>
      </c>
      <c r="CI31" s="915">
        <v>0.11899999999999999</v>
      </c>
      <c r="CJ31" s="124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Z31" s="3"/>
      <c r="EA31" s="3"/>
      <c r="EB31" s="3"/>
      <c r="EC31" s="3"/>
    </row>
    <row r="32" spans="1:133" s="68" customFormat="1" ht="18.75" customHeight="1">
      <c r="A32" s="932" t="s">
        <v>460</v>
      </c>
      <c r="B32" s="813"/>
      <c r="C32" s="64" t="s">
        <v>35</v>
      </c>
      <c r="D32" s="62"/>
      <c r="E32" s="61"/>
      <c r="F32" s="61"/>
      <c r="G32" s="61"/>
      <c r="H32" s="63"/>
      <c r="I32" s="62"/>
      <c r="J32" s="63"/>
      <c r="K32" s="62"/>
      <c r="L32" s="61">
        <v>11.1</v>
      </c>
      <c r="M32" s="61">
        <v>0</v>
      </c>
      <c r="N32" s="61"/>
      <c r="O32" s="61">
        <v>0</v>
      </c>
      <c r="P32" s="61">
        <v>0</v>
      </c>
      <c r="Q32" s="61">
        <v>0</v>
      </c>
      <c r="R32" s="61"/>
      <c r="S32" s="63"/>
      <c r="T32" s="62"/>
      <c r="U32" s="61"/>
      <c r="V32" s="61"/>
      <c r="W32" s="63"/>
      <c r="X32" s="62"/>
      <c r="Y32" s="61"/>
      <c r="Z32" s="60"/>
      <c r="AA32" s="814">
        <f>SUM(D33:H33)</f>
        <v>0</v>
      </c>
      <c r="AB32" s="814">
        <f>SUM(I33:W33)</f>
        <v>0.27800000000000002</v>
      </c>
      <c r="AC32" s="814">
        <f>SUM(AA32+AB32)</f>
        <v>0.27800000000000002</v>
      </c>
      <c r="AD32" s="816">
        <v>125</v>
      </c>
      <c r="AE32" s="817">
        <f>SUM(AA32*AD32)</f>
        <v>0</v>
      </c>
      <c r="AF32" s="817">
        <f>SUM(AB32*AD32)</f>
        <v>34.75</v>
      </c>
      <c r="AG32" s="817">
        <f>SUM(AE32:AF33)</f>
        <v>34.75</v>
      </c>
      <c r="AH32" s="932" t="s">
        <v>460</v>
      </c>
      <c r="AI32" s="813"/>
      <c r="AJ32" s="64" t="s">
        <v>35</v>
      </c>
      <c r="AK32" s="62"/>
      <c r="AL32" s="61"/>
      <c r="AM32" s="61"/>
      <c r="AN32" s="61"/>
      <c r="AO32" s="63"/>
      <c r="AP32" s="62"/>
      <c r="AQ32" s="63"/>
      <c r="AR32" s="62"/>
      <c r="AS32" s="61">
        <v>11.1</v>
      </c>
      <c r="AT32" s="61">
        <v>0</v>
      </c>
      <c r="AU32" s="61"/>
      <c r="AV32" s="61">
        <v>0</v>
      </c>
      <c r="AW32" s="61">
        <v>0</v>
      </c>
      <c r="AX32" s="61">
        <v>0</v>
      </c>
      <c r="AY32" s="61"/>
      <c r="AZ32" s="63"/>
      <c r="BA32" s="62"/>
      <c r="BB32" s="61"/>
      <c r="BC32" s="61"/>
      <c r="BD32" s="63"/>
      <c r="BE32" s="62"/>
      <c r="BF32" s="61"/>
      <c r="BG32" s="60"/>
      <c r="BH32" s="814">
        <f>SUM(AK33:AO33)</f>
        <v>0</v>
      </c>
      <c r="BI32" s="814">
        <f>SUM(AP33:BD33)</f>
        <v>0.52200000000000002</v>
      </c>
      <c r="BJ32" s="814">
        <f>SUM(BH32+BI32)</f>
        <v>0.52200000000000002</v>
      </c>
      <c r="BK32" s="815">
        <f t="shared" ref="BK32" si="39">AD32</f>
        <v>125</v>
      </c>
      <c r="BL32" s="817">
        <f>SUM(BH32*BK32)</f>
        <v>0</v>
      </c>
      <c r="BM32" s="817">
        <f>SUM(BI32*BK32)</f>
        <v>65.25</v>
      </c>
      <c r="BN32" s="817">
        <f>SUM(BL32:BM33)</f>
        <v>65.25</v>
      </c>
      <c r="BO32" s="925"/>
      <c r="BP32" s="926"/>
      <c r="BQ32" s="927"/>
      <c r="BR32" s="871"/>
      <c r="BS32" s="871"/>
      <c r="BT32" s="871"/>
      <c r="BU32" s="871"/>
      <c r="BV32" s="871"/>
      <c r="BW32" s="871"/>
      <c r="BX32" s="871"/>
      <c r="BY32" s="871"/>
      <c r="BZ32" s="871"/>
      <c r="CA32" s="871"/>
      <c r="CB32" s="871"/>
      <c r="CC32" s="871"/>
      <c r="CD32" s="871"/>
      <c r="CE32" s="871"/>
      <c r="CF32" s="871"/>
      <c r="CG32" s="1247"/>
      <c r="CH32" s="871"/>
      <c r="CI32" s="916"/>
      <c r="CJ32" s="641">
        <v>1.526</v>
      </c>
      <c r="CK32" s="55"/>
      <c r="CL32" s="55"/>
      <c r="CM32" s="55"/>
      <c r="CN32" s="55"/>
      <c r="CO32" s="55"/>
      <c r="CP32" s="55"/>
      <c r="CQ32" s="55"/>
      <c r="CR32" s="55"/>
      <c r="CS32" s="55"/>
      <c r="CT32" s="55"/>
      <c r="CU32" s="55"/>
      <c r="CV32" s="55"/>
      <c r="CW32" s="55"/>
      <c r="CX32" s="55"/>
      <c r="CY32" s="55"/>
      <c r="CZ32" s="55"/>
      <c r="DA32" s="55"/>
      <c r="DB32" s="55"/>
      <c r="DZ32" s="55"/>
      <c r="EA32" s="55"/>
      <c r="EB32" s="55"/>
      <c r="EC32" s="55"/>
    </row>
    <row r="33" spans="1:133" s="21" customFormat="1" ht="18.75" customHeight="1" thickBot="1">
      <c r="A33" s="932"/>
      <c r="B33" s="813"/>
      <c r="C33" s="20" t="s">
        <v>34</v>
      </c>
      <c r="D33" s="76">
        <f t="shared" ref="D33:Z33" si="40">(D$19*D32)/1000</f>
        <v>0</v>
      </c>
      <c r="E33" s="76">
        <f t="shared" si="40"/>
        <v>0</v>
      </c>
      <c r="F33" s="76">
        <f t="shared" si="40"/>
        <v>0</v>
      </c>
      <c r="G33" s="76">
        <f t="shared" si="40"/>
        <v>0</v>
      </c>
      <c r="H33" s="76">
        <f t="shared" si="40"/>
        <v>0</v>
      </c>
      <c r="I33" s="76">
        <f t="shared" si="40"/>
        <v>0</v>
      </c>
      <c r="J33" s="76">
        <f t="shared" si="40"/>
        <v>0</v>
      </c>
      <c r="K33" s="76">
        <f t="shared" si="40"/>
        <v>0</v>
      </c>
      <c r="L33" s="76">
        <f t="shared" si="40"/>
        <v>0.27800000000000002</v>
      </c>
      <c r="M33" s="76">
        <f t="shared" si="40"/>
        <v>0</v>
      </c>
      <c r="N33" s="76">
        <f t="shared" si="40"/>
        <v>0</v>
      </c>
      <c r="O33" s="76">
        <f t="shared" si="40"/>
        <v>0</v>
      </c>
      <c r="P33" s="76">
        <f t="shared" si="40"/>
        <v>0</v>
      </c>
      <c r="Q33" s="76">
        <f t="shared" si="40"/>
        <v>0</v>
      </c>
      <c r="R33" s="76">
        <f t="shared" si="40"/>
        <v>0</v>
      </c>
      <c r="S33" s="76">
        <f t="shared" si="40"/>
        <v>0</v>
      </c>
      <c r="T33" s="76">
        <f t="shared" si="40"/>
        <v>0</v>
      </c>
      <c r="U33" s="76">
        <f t="shared" ref="U33" si="41">(U$19*U32)/1000</f>
        <v>0</v>
      </c>
      <c r="V33" s="76">
        <f t="shared" si="40"/>
        <v>0</v>
      </c>
      <c r="W33" s="76">
        <f t="shared" si="40"/>
        <v>0</v>
      </c>
      <c r="X33" s="76">
        <f t="shared" si="40"/>
        <v>0</v>
      </c>
      <c r="Y33" s="76">
        <f t="shared" si="40"/>
        <v>0</v>
      </c>
      <c r="Z33" s="76">
        <f t="shared" si="40"/>
        <v>0</v>
      </c>
      <c r="AA33" s="814"/>
      <c r="AB33" s="814"/>
      <c r="AC33" s="814"/>
      <c r="AD33" s="816"/>
      <c r="AE33" s="818"/>
      <c r="AF33" s="818"/>
      <c r="AG33" s="818"/>
      <c r="AH33" s="932"/>
      <c r="AI33" s="813"/>
      <c r="AJ33" s="20" t="s">
        <v>34</v>
      </c>
      <c r="AK33" s="76">
        <f t="shared" ref="AK33:BG33" si="42">(AK$19*AK32)/1000</f>
        <v>0</v>
      </c>
      <c r="AL33" s="76">
        <f t="shared" si="42"/>
        <v>0</v>
      </c>
      <c r="AM33" s="76">
        <f t="shared" si="42"/>
        <v>0</v>
      </c>
      <c r="AN33" s="76">
        <f t="shared" si="42"/>
        <v>0</v>
      </c>
      <c r="AO33" s="76">
        <f t="shared" si="42"/>
        <v>0</v>
      </c>
      <c r="AP33" s="76">
        <f t="shared" si="42"/>
        <v>0</v>
      </c>
      <c r="AQ33" s="76">
        <f t="shared" si="42"/>
        <v>0</v>
      </c>
      <c r="AR33" s="76">
        <f t="shared" si="42"/>
        <v>0</v>
      </c>
      <c r="AS33" s="76">
        <f t="shared" si="42"/>
        <v>0.52200000000000002</v>
      </c>
      <c r="AT33" s="76">
        <f t="shared" si="42"/>
        <v>0</v>
      </c>
      <c r="AU33" s="76">
        <f t="shared" si="42"/>
        <v>0</v>
      </c>
      <c r="AV33" s="76">
        <f t="shared" si="42"/>
        <v>0</v>
      </c>
      <c r="AW33" s="76">
        <f t="shared" si="42"/>
        <v>0</v>
      </c>
      <c r="AX33" s="76">
        <f t="shared" si="42"/>
        <v>0</v>
      </c>
      <c r="AY33" s="76">
        <f t="shared" si="42"/>
        <v>0</v>
      </c>
      <c r="AZ33" s="76">
        <f t="shared" si="42"/>
        <v>0</v>
      </c>
      <c r="BA33" s="76">
        <f t="shared" si="42"/>
        <v>0</v>
      </c>
      <c r="BB33" s="76">
        <f t="shared" ref="BB33" si="43">(BB$19*BB32)/1000</f>
        <v>0</v>
      </c>
      <c r="BC33" s="76">
        <f t="shared" si="42"/>
        <v>0</v>
      </c>
      <c r="BD33" s="76">
        <f t="shared" si="42"/>
        <v>0</v>
      </c>
      <c r="BE33" s="76">
        <f t="shared" si="42"/>
        <v>0</v>
      </c>
      <c r="BF33" s="76">
        <f t="shared" si="42"/>
        <v>0</v>
      </c>
      <c r="BG33" s="76">
        <f t="shared" si="42"/>
        <v>0</v>
      </c>
      <c r="BH33" s="814"/>
      <c r="BI33" s="814"/>
      <c r="BJ33" s="814"/>
      <c r="BK33" s="816"/>
      <c r="BL33" s="818"/>
      <c r="BM33" s="818"/>
      <c r="BN33" s="818"/>
      <c r="BO33" s="922" t="str">
        <f t="shared" ref="BO33" si="44">A40</f>
        <v>соль</v>
      </c>
      <c r="BP33" s="923"/>
      <c r="BQ33" s="924"/>
      <c r="BR33" s="914">
        <f>D41+AK41</f>
        <v>4.3999999999999997E-2</v>
      </c>
      <c r="BS33" s="914"/>
      <c r="BT33" s="914">
        <f>F41+AM41</f>
        <v>0</v>
      </c>
      <c r="BU33" s="871"/>
      <c r="BV33" s="871"/>
      <c r="BW33" s="871"/>
      <c r="BX33" s="871"/>
      <c r="BY33" s="914">
        <f>K41+AR41</f>
        <v>0.10199999999999999</v>
      </c>
      <c r="BZ33" s="914">
        <v>0.10100000000000001</v>
      </c>
      <c r="CA33" s="871"/>
      <c r="CB33" s="871"/>
      <c r="CC33" s="871"/>
      <c r="CD33" s="871"/>
      <c r="CE33" s="871"/>
      <c r="CF33" s="871"/>
      <c r="CG33" s="914">
        <f>T41+BA41</f>
        <v>0</v>
      </c>
      <c r="CH33" s="914">
        <f>U41+BB41</f>
        <v>0</v>
      </c>
      <c r="CI33" s="915"/>
      <c r="CJ33" s="124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</row>
    <row r="34" spans="1:133" s="55" customFormat="1" ht="18.75" customHeight="1">
      <c r="A34" s="932" t="s">
        <v>3</v>
      </c>
      <c r="B34" s="813"/>
      <c r="C34" s="64" t="s">
        <v>35</v>
      </c>
      <c r="D34" s="62"/>
      <c r="E34" s="61"/>
      <c r="F34" s="61"/>
      <c r="G34" s="61">
        <v>5</v>
      </c>
      <c r="H34" s="63"/>
      <c r="I34" s="62"/>
      <c r="J34" s="63"/>
      <c r="K34" s="62">
        <v>2</v>
      </c>
      <c r="L34" s="61">
        <v>2</v>
      </c>
      <c r="M34" s="61">
        <v>0</v>
      </c>
      <c r="N34" s="61"/>
      <c r="O34" s="61"/>
      <c r="P34" s="61"/>
      <c r="Q34" s="61">
        <v>0</v>
      </c>
      <c r="R34" s="61"/>
      <c r="S34" s="63"/>
      <c r="T34" s="62">
        <v>3</v>
      </c>
      <c r="U34" s="61"/>
      <c r="V34" s="61"/>
      <c r="W34" s="63"/>
      <c r="X34" s="62"/>
      <c r="Y34" s="61"/>
      <c r="Z34" s="60"/>
      <c r="AA34" s="814">
        <f>SUM(D35:H35)</f>
        <v>0.125</v>
      </c>
      <c r="AB34" s="814">
        <f>SUM(I35:W35)</f>
        <v>0.17499999999999999</v>
      </c>
      <c r="AC34" s="814">
        <f>SUM(AA34+AB34)</f>
        <v>0.3</v>
      </c>
      <c r="AD34" s="934">
        <v>400</v>
      </c>
      <c r="AE34" s="817">
        <f>SUM(AA34*AD34)</f>
        <v>50</v>
      </c>
      <c r="AF34" s="817">
        <f>SUM(AB34*AD34)</f>
        <v>70</v>
      </c>
      <c r="AG34" s="817">
        <f>SUM(AE34:AF35)</f>
        <v>120</v>
      </c>
      <c r="AH34" s="932" t="s">
        <v>3</v>
      </c>
      <c r="AI34" s="813"/>
      <c r="AJ34" s="64" t="s">
        <v>35</v>
      </c>
      <c r="AK34" s="62"/>
      <c r="AL34" s="61"/>
      <c r="AM34" s="61"/>
      <c r="AN34" s="61">
        <v>10</v>
      </c>
      <c r="AO34" s="63"/>
      <c r="AP34" s="62"/>
      <c r="AQ34" s="63"/>
      <c r="AR34" s="62">
        <v>3.3</v>
      </c>
      <c r="AS34" s="61">
        <v>2</v>
      </c>
      <c r="AT34" s="61">
        <v>0</v>
      </c>
      <c r="AU34" s="61"/>
      <c r="AV34" s="61"/>
      <c r="AW34" s="61"/>
      <c r="AX34" s="61">
        <v>0</v>
      </c>
      <c r="AY34" s="61"/>
      <c r="AZ34" s="63"/>
      <c r="BA34" s="62">
        <v>3.85</v>
      </c>
      <c r="BB34" s="61"/>
      <c r="BC34" s="61"/>
      <c r="BD34" s="63"/>
      <c r="BE34" s="62"/>
      <c r="BF34" s="61"/>
      <c r="BG34" s="60"/>
      <c r="BH34" s="814">
        <f>SUM(AK35:AO35)</f>
        <v>0.47</v>
      </c>
      <c r="BI34" s="814">
        <f>SUM(AP35:BD35)</f>
        <v>0.43</v>
      </c>
      <c r="BJ34" s="814">
        <f>SUM(BH34+BI34)</f>
        <v>0.9</v>
      </c>
      <c r="BK34" s="815">
        <f t="shared" ref="BK34" si="45">AD34</f>
        <v>400</v>
      </c>
      <c r="BL34" s="817">
        <f>SUM(BH34*BK34)</f>
        <v>188</v>
      </c>
      <c r="BM34" s="817">
        <f>SUM(BI34*BK34)</f>
        <v>172</v>
      </c>
      <c r="BN34" s="817">
        <f>SUM(BL34:BM35)</f>
        <v>360</v>
      </c>
      <c r="BO34" s="925"/>
      <c r="BP34" s="926"/>
      <c r="BQ34" s="927"/>
      <c r="BR34" s="871"/>
      <c r="BS34" s="871"/>
      <c r="BT34" s="871"/>
      <c r="BU34" s="871"/>
      <c r="BV34" s="871"/>
      <c r="BW34" s="871"/>
      <c r="BX34" s="871"/>
      <c r="BY34" s="871"/>
      <c r="BZ34" s="871"/>
      <c r="CA34" s="871"/>
      <c r="CB34" s="871"/>
      <c r="CC34" s="871"/>
      <c r="CD34" s="871"/>
      <c r="CE34" s="871"/>
      <c r="CF34" s="871"/>
      <c r="CG34" s="871"/>
      <c r="CH34" s="871"/>
      <c r="CI34" s="916"/>
      <c r="CJ34" s="641">
        <v>0.247</v>
      </c>
    </row>
    <row r="35" spans="1:133" ht="18.75" customHeight="1" thickBot="1">
      <c r="A35" s="933"/>
      <c r="B35" s="929"/>
      <c r="C35" s="65" t="s">
        <v>34</v>
      </c>
      <c r="D35" s="273"/>
      <c r="E35" s="273">
        <f t="shared" ref="E35:Z35" si="46">(E$19*E34)/1000</f>
        <v>0</v>
      </c>
      <c r="F35" s="273">
        <f t="shared" si="46"/>
        <v>0</v>
      </c>
      <c r="G35" s="273">
        <f t="shared" si="46"/>
        <v>0.125</v>
      </c>
      <c r="H35" s="273">
        <f t="shared" si="46"/>
        <v>0</v>
      </c>
      <c r="I35" s="273">
        <f t="shared" si="46"/>
        <v>0</v>
      </c>
      <c r="J35" s="273">
        <f t="shared" si="46"/>
        <v>0</v>
      </c>
      <c r="K35" s="273">
        <f t="shared" si="46"/>
        <v>0.05</v>
      </c>
      <c r="L35" s="273">
        <f t="shared" si="46"/>
        <v>0.05</v>
      </c>
      <c r="M35" s="273">
        <f t="shared" si="46"/>
        <v>0</v>
      </c>
      <c r="N35" s="273">
        <f t="shared" si="46"/>
        <v>0</v>
      </c>
      <c r="O35" s="273">
        <f t="shared" si="46"/>
        <v>0</v>
      </c>
      <c r="P35" s="273">
        <f t="shared" si="46"/>
        <v>0</v>
      </c>
      <c r="Q35" s="273">
        <f t="shared" si="46"/>
        <v>0</v>
      </c>
      <c r="R35" s="273">
        <f t="shared" si="46"/>
        <v>0</v>
      </c>
      <c r="S35" s="273">
        <f t="shared" si="46"/>
        <v>0</v>
      </c>
      <c r="T35" s="273">
        <f t="shared" si="46"/>
        <v>7.4999999999999997E-2</v>
      </c>
      <c r="U35" s="273">
        <f t="shared" ref="U35" si="47">(U$19*U34)/1000</f>
        <v>0</v>
      </c>
      <c r="V35" s="273">
        <f t="shared" si="46"/>
        <v>0</v>
      </c>
      <c r="W35" s="273">
        <f t="shared" si="46"/>
        <v>0</v>
      </c>
      <c r="X35" s="273">
        <f t="shared" si="46"/>
        <v>0</v>
      </c>
      <c r="Y35" s="273">
        <f t="shared" si="46"/>
        <v>0</v>
      </c>
      <c r="Z35" s="273">
        <f t="shared" si="46"/>
        <v>0</v>
      </c>
      <c r="AA35" s="814"/>
      <c r="AB35" s="814"/>
      <c r="AC35" s="814"/>
      <c r="AD35" s="935"/>
      <c r="AE35" s="818"/>
      <c r="AF35" s="818"/>
      <c r="AG35" s="818"/>
      <c r="AH35" s="933"/>
      <c r="AI35" s="929"/>
      <c r="AJ35" s="65" t="s">
        <v>34</v>
      </c>
      <c r="AK35" s="273">
        <f t="shared" ref="AK35:BG35" si="48">(AK$19*AK34)/1000</f>
        <v>0</v>
      </c>
      <c r="AL35" s="273">
        <f t="shared" si="48"/>
        <v>0</v>
      </c>
      <c r="AM35" s="273">
        <f t="shared" si="48"/>
        <v>0</v>
      </c>
      <c r="AN35" s="273">
        <f t="shared" si="48"/>
        <v>0.47</v>
      </c>
      <c r="AO35" s="273">
        <f t="shared" si="48"/>
        <v>0</v>
      </c>
      <c r="AP35" s="273">
        <f t="shared" si="48"/>
        <v>0</v>
      </c>
      <c r="AQ35" s="273">
        <f t="shared" si="48"/>
        <v>0</v>
      </c>
      <c r="AR35" s="273">
        <f t="shared" si="48"/>
        <v>0.155</v>
      </c>
      <c r="AS35" s="273">
        <f t="shared" si="48"/>
        <v>9.4E-2</v>
      </c>
      <c r="AT35" s="273">
        <f t="shared" si="48"/>
        <v>0</v>
      </c>
      <c r="AU35" s="273">
        <f t="shared" si="48"/>
        <v>0</v>
      </c>
      <c r="AV35" s="273">
        <f t="shared" si="48"/>
        <v>0</v>
      </c>
      <c r="AW35" s="273">
        <f t="shared" si="48"/>
        <v>0</v>
      </c>
      <c r="AX35" s="273">
        <f t="shared" si="48"/>
        <v>0</v>
      </c>
      <c r="AY35" s="273">
        <f t="shared" si="48"/>
        <v>0</v>
      </c>
      <c r="AZ35" s="273">
        <f t="shared" si="48"/>
        <v>0</v>
      </c>
      <c r="BA35" s="273">
        <f t="shared" si="48"/>
        <v>0.18099999999999999</v>
      </c>
      <c r="BB35" s="273">
        <f t="shared" ref="BB35" si="49">(BB$19*BB34)/1000</f>
        <v>0</v>
      </c>
      <c r="BC35" s="273">
        <f t="shared" si="48"/>
        <v>0</v>
      </c>
      <c r="BD35" s="273">
        <f t="shared" si="48"/>
        <v>0</v>
      </c>
      <c r="BE35" s="273">
        <f t="shared" si="48"/>
        <v>0</v>
      </c>
      <c r="BF35" s="273">
        <f t="shared" si="48"/>
        <v>0</v>
      </c>
      <c r="BG35" s="273">
        <f t="shared" si="48"/>
        <v>0</v>
      </c>
      <c r="BH35" s="814"/>
      <c r="BI35" s="814"/>
      <c r="BJ35" s="814"/>
      <c r="BK35" s="816"/>
      <c r="BL35" s="818"/>
      <c r="BM35" s="818"/>
      <c r="BN35" s="818"/>
      <c r="BO35" s="922" t="str">
        <f t="shared" ref="BO35" si="50">A42</f>
        <v>чай</v>
      </c>
      <c r="BP35" s="923"/>
      <c r="BQ35" s="924"/>
      <c r="BR35" s="914">
        <f>D43+AK43</f>
        <v>0</v>
      </c>
      <c r="BS35" s="871"/>
      <c r="BT35" s="939">
        <f>F43+AM43</f>
        <v>7.1999999999999995E-2</v>
      </c>
      <c r="BU35" s="871"/>
      <c r="BV35" s="871"/>
      <c r="BW35" s="871"/>
      <c r="BX35" s="871"/>
      <c r="BY35" s="871"/>
      <c r="BZ35" s="871"/>
      <c r="CA35" s="871"/>
      <c r="CB35" s="871"/>
      <c r="CC35" s="871"/>
      <c r="CD35" s="871"/>
      <c r="CE35" s="871"/>
      <c r="CF35" s="871"/>
      <c r="CG35" s="914">
        <f>T43+BA43</f>
        <v>0</v>
      </c>
      <c r="CH35" s="914"/>
      <c r="CI35" s="915"/>
      <c r="CJ35" s="124"/>
      <c r="CK35" s="21"/>
      <c r="CL35" s="21"/>
      <c r="CM35" s="21"/>
      <c r="CN35" s="21"/>
      <c r="CO35" s="21"/>
      <c r="CP35" s="21"/>
      <c r="CQ35" s="21"/>
      <c r="CR35" s="21"/>
      <c r="CS35" s="21"/>
      <c r="CT35" s="21"/>
      <c r="CU35" s="21"/>
      <c r="CV35" s="21"/>
      <c r="CW35" s="21"/>
      <c r="CX35" s="21"/>
      <c r="CY35" s="21"/>
      <c r="CZ35" s="21"/>
      <c r="DA35" s="21"/>
      <c r="DB35" s="21"/>
      <c r="DZ35" s="21"/>
      <c r="EA35" s="21"/>
      <c r="EB35" s="21"/>
      <c r="EC35" s="21"/>
    </row>
    <row r="36" spans="1:133" s="55" customFormat="1" ht="18.75" customHeight="1">
      <c r="A36" s="932" t="s">
        <v>81</v>
      </c>
      <c r="B36" s="813"/>
      <c r="C36" s="64" t="s">
        <v>35</v>
      </c>
      <c r="D36" s="62"/>
      <c r="E36" s="61">
        <v>0</v>
      </c>
      <c r="F36" s="61"/>
      <c r="G36" s="61"/>
      <c r="H36" s="63"/>
      <c r="I36" s="62"/>
      <c r="J36" s="63"/>
      <c r="K36" s="62"/>
      <c r="L36" s="61">
        <v>8.4</v>
      </c>
      <c r="M36" s="61">
        <v>0</v>
      </c>
      <c r="N36" s="61"/>
      <c r="O36" s="61">
        <v>0</v>
      </c>
      <c r="P36" s="61">
        <v>0</v>
      </c>
      <c r="Q36" s="61">
        <v>0</v>
      </c>
      <c r="R36" s="61"/>
      <c r="S36" s="63"/>
      <c r="T36" s="62">
        <v>0.2</v>
      </c>
      <c r="U36" s="61"/>
      <c r="V36" s="61"/>
      <c r="W36" s="63"/>
      <c r="X36" s="62"/>
      <c r="Y36" s="61"/>
      <c r="Z36" s="60"/>
      <c r="AA36" s="814">
        <f>SUM(D37:H37)</f>
        <v>0</v>
      </c>
      <c r="AB36" s="814">
        <f>SUM(I37:W37)</f>
        <v>0.215</v>
      </c>
      <c r="AC36" s="814">
        <f>SUM(AA36+AB36)</f>
        <v>0.215</v>
      </c>
      <c r="AD36" s="967">
        <v>105</v>
      </c>
      <c r="AE36" s="817">
        <f>SUM(AA36*AD36)</f>
        <v>0</v>
      </c>
      <c r="AF36" s="817">
        <f>SUM(AB36*AD36)</f>
        <v>22.58</v>
      </c>
      <c r="AG36" s="817">
        <f>SUM(AE36:AF37)</f>
        <v>22.58</v>
      </c>
      <c r="AH36" s="932" t="s">
        <v>81</v>
      </c>
      <c r="AI36" s="813"/>
      <c r="AJ36" s="64" t="s">
        <v>35</v>
      </c>
      <c r="AK36" s="62"/>
      <c r="AL36" s="61">
        <v>0</v>
      </c>
      <c r="AM36" s="61"/>
      <c r="AN36" s="61"/>
      <c r="AO36" s="63"/>
      <c r="AP36" s="62"/>
      <c r="AQ36" s="63"/>
      <c r="AR36" s="62"/>
      <c r="AS36" s="61">
        <v>8</v>
      </c>
      <c r="AT36" s="61">
        <v>0</v>
      </c>
      <c r="AU36" s="61"/>
      <c r="AV36" s="61">
        <v>0</v>
      </c>
      <c r="AW36" s="61">
        <v>0</v>
      </c>
      <c r="AX36" s="61">
        <v>0</v>
      </c>
      <c r="AY36" s="61"/>
      <c r="AZ36" s="63"/>
      <c r="BA36" s="62">
        <v>0.2</v>
      </c>
      <c r="BB36" s="61"/>
      <c r="BC36" s="61"/>
      <c r="BD36" s="63"/>
      <c r="BE36" s="62"/>
      <c r="BF36" s="61"/>
      <c r="BG36" s="60"/>
      <c r="BH36" s="814">
        <f>SUM(AK37:AO37)</f>
        <v>0</v>
      </c>
      <c r="BI36" s="814">
        <f>SUM(AP37:BD37)</f>
        <v>0.38500000000000001</v>
      </c>
      <c r="BJ36" s="814">
        <f>SUM(BH36+BI36)</f>
        <v>0.38500000000000001</v>
      </c>
      <c r="BK36" s="815">
        <f t="shared" ref="BK36" si="51">AD36</f>
        <v>105</v>
      </c>
      <c r="BL36" s="817">
        <f>SUM(BH36*BK36)</f>
        <v>0</v>
      </c>
      <c r="BM36" s="817">
        <f>SUM(BI36*BK36)</f>
        <v>40.43</v>
      </c>
      <c r="BN36" s="817">
        <f>SUM(BL36:BM37)</f>
        <v>40.43</v>
      </c>
      <c r="BO36" s="925"/>
      <c r="BP36" s="926"/>
      <c r="BQ36" s="927"/>
      <c r="BR36" s="871"/>
      <c r="BS36" s="871"/>
      <c r="BT36" s="871"/>
      <c r="BU36" s="871"/>
      <c r="BV36" s="871"/>
      <c r="BW36" s="871"/>
      <c r="BX36" s="871"/>
      <c r="BY36" s="871"/>
      <c r="BZ36" s="871"/>
      <c r="CA36" s="871"/>
      <c r="CB36" s="871"/>
      <c r="CC36" s="871"/>
      <c r="CD36" s="871"/>
      <c r="CE36" s="871"/>
      <c r="CF36" s="871"/>
      <c r="CG36" s="871"/>
      <c r="CH36" s="871"/>
      <c r="CI36" s="916"/>
      <c r="CJ36" s="641">
        <v>7.1999999999999995E-2</v>
      </c>
    </row>
    <row r="37" spans="1:133" ht="18.75" customHeight="1" thickBot="1">
      <c r="A37" s="932"/>
      <c r="B37" s="813"/>
      <c r="C37" s="20" t="s">
        <v>34</v>
      </c>
      <c r="D37" s="76">
        <f t="shared" ref="D37:Z37" si="52">(D$19*D36)/1000</f>
        <v>0</v>
      </c>
      <c r="E37" s="76">
        <f t="shared" si="52"/>
        <v>0</v>
      </c>
      <c r="F37" s="76">
        <f t="shared" si="52"/>
        <v>0</v>
      </c>
      <c r="G37" s="76">
        <f t="shared" si="52"/>
        <v>0</v>
      </c>
      <c r="H37" s="76">
        <f t="shared" si="52"/>
        <v>0</v>
      </c>
      <c r="I37" s="76">
        <f t="shared" si="52"/>
        <v>0</v>
      </c>
      <c r="J37" s="76">
        <f t="shared" si="52"/>
        <v>0</v>
      </c>
      <c r="K37" s="76">
        <f t="shared" si="52"/>
        <v>0</v>
      </c>
      <c r="L37" s="76">
        <f t="shared" si="52"/>
        <v>0.21</v>
      </c>
      <c r="M37" s="76">
        <f t="shared" si="52"/>
        <v>0</v>
      </c>
      <c r="N37" s="76">
        <f t="shared" si="52"/>
        <v>0</v>
      </c>
      <c r="O37" s="76">
        <f t="shared" si="52"/>
        <v>0</v>
      </c>
      <c r="P37" s="76">
        <f t="shared" si="52"/>
        <v>0</v>
      </c>
      <c r="Q37" s="76">
        <f t="shared" si="52"/>
        <v>0</v>
      </c>
      <c r="R37" s="76">
        <f t="shared" si="52"/>
        <v>0</v>
      </c>
      <c r="S37" s="76">
        <f t="shared" si="52"/>
        <v>0</v>
      </c>
      <c r="T37" s="76">
        <f t="shared" si="52"/>
        <v>5.0000000000000001E-3</v>
      </c>
      <c r="U37" s="76">
        <f t="shared" ref="U37" si="53">(U$19*U36)/1000</f>
        <v>0</v>
      </c>
      <c r="V37" s="76">
        <f t="shared" si="52"/>
        <v>0</v>
      </c>
      <c r="W37" s="76">
        <f t="shared" si="52"/>
        <v>0</v>
      </c>
      <c r="X37" s="76">
        <f t="shared" si="52"/>
        <v>0</v>
      </c>
      <c r="Y37" s="76">
        <f t="shared" si="52"/>
        <v>0</v>
      </c>
      <c r="Z37" s="76">
        <f t="shared" si="52"/>
        <v>0</v>
      </c>
      <c r="AA37" s="814"/>
      <c r="AB37" s="814"/>
      <c r="AC37" s="814"/>
      <c r="AD37" s="968"/>
      <c r="AE37" s="818"/>
      <c r="AF37" s="818"/>
      <c r="AG37" s="818"/>
      <c r="AH37" s="932"/>
      <c r="AI37" s="813"/>
      <c r="AJ37" s="20" t="s">
        <v>34</v>
      </c>
      <c r="AK37" s="76">
        <f t="shared" ref="AK37:BG37" si="54">(AK$19*AK36)/1000</f>
        <v>0</v>
      </c>
      <c r="AL37" s="76">
        <f t="shared" si="54"/>
        <v>0</v>
      </c>
      <c r="AM37" s="76">
        <f t="shared" si="54"/>
        <v>0</v>
      </c>
      <c r="AN37" s="76">
        <f t="shared" si="54"/>
        <v>0</v>
      </c>
      <c r="AO37" s="76">
        <f t="shared" si="54"/>
        <v>0</v>
      </c>
      <c r="AP37" s="76">
        <f t="shared" si="54"/>
        <v>0</v>
      </c>
      <c r="AQ37" s="76">
        <f t="shared" si="54"/>
        <v>0</v>
      </c>
      <c r="AR37" s="76">
        <f t="shared" si="54"/>
        <v>0</v>
      </c>
      <c r="AS37" s="76">
        <f t="shared" si="54"/>
        <v>0.376</v>
      </c>
      <c r="AT37" s="76">
        <f t="shared" si="54"/>
        <v>0</v>
      </c>
      <c r="AU37" s="76">
        <f t="shared" si="54"/>
        <v>0</v>
      </c>
      <c r="AV37" s="76">
        <f t="shared" si="54"/>
        <v>0</v>
      </c>
      <c r="AW37" s="76">
        <f t="shared" si="54"/>
        <v>0</v>
      </c>
      <c r="AX37" s="76">
        <f t="shared" si="54"/>
        <v>0</v>
      </c>
      <c r="AY37" s="76">
        <f t="shared" si="54"/>
        <v>0</v>
      </c>
      <c r="AZ37" s="76">
        <f t="shared" si="54"/>
        <v>0</v>
      </c>
      <c r="BA37" s="76">
        <f t="shared" si="54"/>
        <v>8.9999999999999993E-3</v>
      </c>
      <c r="BB37" s="76">
        <f t="shared" ref="BB37" si="55">(BB$19*BB36)/1000</f>
        <v>0</v>
      </c>
      <c r="BC37" s="76">
        <f t="shared" si="54"/>
        <v>0</v>
      </c>
      <c r="BD37" s="76">
        <f t="shared" si="54"/>
        <v>0</v>
      </c>
      <c r="BE37" s="76">
        <f t="shared" si="54"/>
        <v>0</v>
      </c>
      <c r="BF37" s="76">
        <f t="shared" si="54"/>
        <v>0</v>
      </c>
      <c r="BG37" s="76">
        <f t="shared" si="54"/>
        <v>0</v>
      </c>
      <c r="BH37" s="814"/>
      <c r="BI37" s="814"/>
      <c r="BJ37" s="814"/>
      <c r="BK37" s="816"/>
      <c r="BL37" s="818"/>
      <c r="BM37" s="818"/>
      <c r="BN37" s="818"/>
      <c r="BO37" s="922" t="str">
        <f t="shared" ref="BO37" si="56">A44</f>
        <v>коф.нап</v>
      </c>
      <c r="BP37" s="923"/>
      <c r="BQ37" s="924"/>
      <c r="BR37" s="914"/>
      <c r="BS37" s="871"/>
      <c r="BT37" s="871"/>
      <c r="BU37" s="871"/>
      <c r="BV37" s="871"/>
      <c r="BW37" s="871"/>
      <c r="BX37" s="871"/>
      <c r="BY37" s="871"/>
      <c r="BZ37" s="914">
        <f>L45+AS45</f>
        <v>0</v>
      </c>
      <c r="CA37" s="914">
        <f>M45+AT45</f>
        <v>0</v>
      </c>
      <c r="CB37" s="871"/>
      <c r="CC37" s="914">
        <f>O45+AV45</f>
        <v>0</v>
      </c>
      <c r="CD37" s="871"/>
      <c r="CE37" s="871"/>
      <c r="CF37" s="871"/>
      <c r="CG37" s="914">
        <f>T45+BA45</f>
        <v>0</v>
      </c>
      <c r="CH37" s="914">
        <f>U45+BB45</f>
        <v>0.123</v>
      </c>
      <c r="CI37" s="915"/>
      <c r="CJ37" s="124"/>
    </row>
    <row r="38" spans="1:133" s="55" customFormat="1" ht="15.75" customHeight="1">
      <c r="A38" s="936" t="s">
        <v>2</v>
      </c>
      <c r="B38" s="937"/>
      <c r="C38" s="74" t="s">
        <v>35</v>
      </c>
      <c r="D38" s="72">
        <v>4</v>
      </c>
      <c r="E38" s="465"/>
      <c r="F38" s="465">
        <v>4.3</v>
      </c>
      <c r="G38" s="465"/>
      <c r="H38" s="73"/>
      <c r="I38" s="72"/>
      <c r="J38" s="73"/>
      <c r="K38" s="72"/>
      <c r="L38" s="465"/>
      <c r="M38" s="465">
        <v>0</v>
      </c>
      <c r="N38" s="465"/>
      <c r="O38" s="465">
        <v>6</v>
      </c>
      <c r="P38" s="465"/>
      <c r="Q38" s="465">
        <v>0</v>
      </c>
      <c r="R38" s="465"/>
      <c r="S38" s="73"/>
      <c r="T38" s="72">
        <v>1</v>
      </c>
      <c r="U38" s="465">
        <v>3.4</v>
      </c>
      <c r="V38" s="465"/>
      <c r="W38" s="73"/>
      <c r="X38" s="72"/>
      <c r="Y38" s="465"/>
      <c r="Z38" s="70"/>
      <c r="AA38" s="814">
        <f>SUM(D39:H39)</f>
        <v>0.20799999999999999</v>
      </c>
      <c r="AB38" s="814">
        <f>SUM(I39:W39)</f>
        <v>0.26</v>
      </c>
      <c r="AC38" s="814">
        <f>SUM(AA38+AB38)</f>
        <v>0.46800000000000003</v>
      </c>
      <c r="AD38" s="938">
        <v>46</v>
      </c>
      <c r="AE38" s="817">
        <f>SUM(AA38*AD38)</f>
        <v>9.57</v>
      </c>
      <c r="AF38" s="817">
        <f>SUM(AB38*AD38)</f>
        <v>11.96</v>
      </c>
      <c r="AG38" s="817">
        <f>SUM(AE38:AF39)</f>
        <v>21.53</v>
      </c>
      <c r="AH38" s="936" t="s">
        <v>2</v>
      </c>
      <c r="AI38" s="937"/>
      <c r="AJ38" s="74" t="s">
        <v>35</v>
      </c>
      <c r="AK38" s="72">
        <v>4</v>
      </c>
      <c r="AL38" s="465"/>
      <c r="AM38" s="465">
        <v>5</v>
      </c>
      <c r="AN38" s="465"/>
      <c r="AO38" s="73"/>
      <c r="AP38" s="72"/>
      <c r="AQ38" s="73"/>
      <c r="AR38" s="72"/>
      <c r="AS38" s="465"/>
      <c r="AT38" s="465">
        <v>0</v>
      </c>
      <c r="AU38" s="465"/>
      <c r="AV38" s="465">
        <v>6</v>
      </c>
      <c r="AW38" s="465"/>
      <c r="AX38" s="465">
        <v>0</v>
      </c>
      <c r="AY38" s="465"/>
      <c r="AZ38" s="73"/>
      <c r="BA38" s="72">
        <v>2</v>
      </c>
      <c r="BB38" s="465">
        <v>5.5</v>
      </c>
      <c r="BC38" s="465"/>
      <c r="BD38" s="73"/>
      <c r="BE38" s="72"/>
      <c r="BF38" s="465"/>
      <c r="BG38" s="70"/>
      <c r="BH38" s="814">
        <f>SUM(AK39:AO39)</f>
        <v>0.42299999999999999</v>
      </c>
      <c r="BI38" s="814">
        <f>SUM(AP39:BD39)</f>
        <v>0.63500000000000001</v>
      </c>
      <c r="BJ38" s="814">
        <f>SUM(BH38+BI38)</f>
        <v>1.0580000000000001</v>
      </c>
      <c r="BK38" s="815">
        <f t="shared" ref="BK38" si="57">AD38</f>
        <v>46</v>
      </c>
      <c r="BL38" s="817">
        <f>SUM(BH38*BK38)</f>
        <v>19.46</v>
      </c>
      <c r="BM38" s="817">
        <f>SUM(BI38*BK38)</f>
        <v>29.21</v>
      </c>
      <c r="BN38" s="817">
        <f>SUM(BL38:BM39)</f>
        <v>48.67</v>
      </c>
      <c r="BO38" s="925"/>
      <c r="BP38" s="926"/>
      <c r="BQ38" s="927"/>
      <c r="BR38" s="871"/>
      <c r="BS38" s="871"/>
      <c r="BT38" s="871"/>
      <c r="BU38" s="871"/>
      <c r="BV38" s="871"/>
      <c r="BW38" s="871"/>
      <c r="BX38" s="871"/>
      <c r="BY38" s="871"/>
      <c r="BZ38" s="871"/>
      <c r="CA38" s="871"/>
      <c r="CB38" s="871"/>
      <c r="CC38" s="871"/>
      <c r="CD38" s="871"/>
      <c r="CE38" s="871"/>
      <c r="CF38" s="871"/>
      <c r="CG38" s="871"/>
      <c r="CH38" s="871"/>
      <c r="CI38" s="916"/>
      <c r="CJ38" s="641">
        <v>0.123</v>
      </c>
    </row>
    <row r="39" spans="1:133" ht="18.75" customHeight="1" thickBot="1">
      <c r="A39" s="932"/>
      <c r="B39" s="813"/>
      <c r="C39" s="20" t="s">
        <v>34</v>
      </c>
      <c r="D39" s="76">
        <f t="shared" ref="D39:Z39" si="58">(D$19*D38)/1000</f>
        <v>0.1</v>
      </c>
      <c r="E39" s="76">
        <f t="shared" si="58"/>
        <v>0</v>
      </c>
      <c r="F39" s="76">
        <f t="shared" si="58"/>
        <v>0.108</v>
      </c>
      <c r="G39" s="76">
        <f t="shared" si="58"/>
        <v>0</v>
      </c>
      <c r="H39" s="76">
        <f t="shared" si="58"/>
        <v>0</v>
      </c>
      <c r="I39" s="76">
        <f t="shared" si="58"/>
        <v>0</v>
      </c>
      <c r="J39" s="76">
        <f t="shared" si="58"/>
        <v>0</v>
      </c>
      <c r="K39" s="76">
        <f t="shared" si="58"/>
        <v>0</v>
      </c>
      <c r="L39" s="76">
        <f t="shared" si="58"/>
        <v>0</v>
      </c>
      <c r="M39" s="76">
        <f t="shared" si="58"/>
        <v>0</v>
      </c>
      <c r="N39" s="76">
        <f t="shared" si="58"/>
        <v>0</v>
      </c>
      <c r="O39" s="76">
        <f t="shared" si="58"/>
        <v>0.15</v>
      </c>
      <c r="P39" s="76">
        <f t="shared" si="58"/>
        <v>0</v>
      </c>
      <c r="Q39" s="76">
        <f t="shared" si="58"/>
        <v>0</v>
      </c>
      <c r="R39" s="76">
        <f t="shared" si="58"/>
        <v>0</v>
      </c>
      <c r="S39" s="76">
        <f t="shared" si="58"/>
        <v>0</v>
      </c>
      <c r="T39" s="76">
        <f t="shared" si="58"/>
        <v>2.5000000000000001E-2</v>
      </c>
      <c r="U39" s="76">
        <f t="shared" ref="U39" si="59">(U$19*U38)/1000</f>
        <v>8.5000000000000006E-2</v>
      </c>
      <c r="V39" s="76">
        <f t="shared" si="58"/>
        <v>0</v>
      </c>
      <c r="W39" s="76">
        <f t="shared" si="58"/>
        <v>0</v>
      </c>
      <c r="X39" s="76">
        <f t="shared" si="58"/>
        <v>0</v>
      </c>
      <c r="Y39" s="76">
        <f t="shared" si="58"/>
        <v>0</v>
      </c>
      <c r="Z39" s="76">
        <f t="shared" si="58"/>
        <v>0</v>
      </c>
      <c r="AA39" s="814"/>
      <c r="AB39" s="814"/>
      <c r="AC39" s="814"/>
      <c r="AD39" s="816"/>
      <c r="AE39" s="818"/>
      <c r="AF39" s="818"/>
      <c r="AG39" s="818"/>
      <c r="AH39" s="932"/>
      <c r="AI39" s="813"/>
      <c r="AJ39" s="20" t="s">
        <v>34</v>
      </c>
      <c r="AK39" s="76">
        <f t="shared" ref="AK39:BG39" si="60">(AK$19*AK38)/1000</f>
        <v>0.188</v>
      </c>
      <c r="AL39" s="76">
        <f t="shared" si="60"/>
        <v>0</v>
      </c>
      <c r="AM39" s="76">
        <f t="shared" si="60"/>
        <v>0.23499999999999999</v>
      </c>
      <c r="AN39" s="76">
        <f t="shared" si="60"/>
        <v>0</v>
      </c>
      <c r="AO39" s="76">
        <f t="shared" si="60"/>
        <v>0</v>
      </c>
      <c r="AP39" s="76">
        <f t="shared" si="60"/>
        <v>0</v>
      </c>
      <c r="AQ39" s="76">
        <f t="shared" si="60"/>
        <v>0</v>
      </c>
      <c r="AR39" s="76">
        <f t="shared" si="60"/>
        <v>0</v>
      </c>
      <c r="AS39" s="76">
        <f t="shared" si="60"/>
        <v>0</v>
      </c>
      <c r="AT39" s="76">
        <f t="shared" si="60"/>
        <v>0</v>
      </c>
      <c r="AU39" s="76">
        <f t="shared" si="60"/>
        <v>0</v>
      </c>
      <c r="AV39" s="76">
        <f t="shared" si="60"/>
        <v>0.28199999999999997</v>
      </c>
      <c r="AW39" s="76">
        <f t="shared" si="60"/>
        <v>0</v>
      </c>
      <c r="AX39" s="76">
        <f t="shared" si="60"/>
        <v>0</v>
      </c>
      <c r="AY39" s="76">
        <f t="shared" si="60"/>
        <v>0</v>
      </c>
      <c r="AZ39" s="76">
        <f t="shared" si="60"/>
        <v>0</v>
      </c>
      <c r="BA39" s="76">
        <f t="shared" si="60"/>
        <v>9.4E-2</v>
      </c>
      <c r="BB39" s="76">
        <f t="shared" ref="BB39" si="61">(BB$19*BB38)/1000</f>
        <v>0.25900000000000001</v>
      </c>
      <c r="BC39" s="76">
        <f t="shared" si="60"/>
        <v>0</v>
      </c>
      <c r="BD39" s="76">
        <f t="shared" si="60"/>
        <v>0</v>
      </c>
      <c r="BE39" s="76">
        <f t="shared" si="60"/>
        <v>0</v>
      </c>
      <c r="BF39" s="76">
        <f t="shared" si="60"/>
        <v>0</v>
      </c>
      <c r="BG39" s="76">
        <f t="shared" si="60"/>
        <v>0</v>
      </c>
      <c r="BH39" s="814"/>
      <c r="BI39" s="814"/>
      <c r="BJ39" s="814"/>
      <c r="BK39" s="816"/>
      <c r="BL39" s="818"/>
      <c r="BM39" s="818"/>
      <c r="BN39" s="818"/>
      <c r="BO39" s="922" t="str">
        <f t="shared" ref="BO39" si="62">A46</f>
        <v>круп манная</v>
      </c>
      <c r="BP39" s="923"/>
      <c r="BQ39" s="924"/>
      <c r="BR39" s="914">
        <f>D47+AK47</f>
        <v>2.2000000000000002</v>
      </c>
      <c r="BS39" s="871"/>
      <c r="BT39" s="871"/>
      <c r="BU39" s="871"/>
      <c r="BV39" s="871"/>
      <c r="BW39" s="871"/>
      <c r="BX39" s="871"/>
      <c r="BY39" s="871"/>
      <c r="BZ39" s="914"/>
      <c r="CA39" s="914">
        <f>M47+AT47</f>
        <v>0</v>
      </c>
      <c r="CB39" s="914">
        <f>N47+AU47</f>
        <v>0</v>
      </c>
      <c r="CC39" s="871"/>
      <c r="CD39" s="871"/>
      <c r="CE39" s="914"/>
      <c r="CF39" s="871"/>
      <c r="CG39" s="871"/>
      <c r="CH39" s="871"/>
      <c r="CI39" s="915"/>
      <c r="CJ39" s="124"/>
    </row>
    <row r="40" spans="1:133" s="55" customFormat="1" ht="18.75" customHeight="1">
      <c r="A40" s="932" t="s">
        <v>4</v>
      </c>
      <c r="B40" s="813"/>
      <c r="C40" s="64" t="s">
        <v>35</v>
      </c>
      <c r="D40" s="62">
        <v>0.63</v>
      </c>
      <c r="E40" s="61"/>
      <c r="F40" s="61"/>
      <c r="G40" s="61"/>
      <c r="H40" s="63"/>
      <c r="I40" s="62"/>
      <c r="J40" s="63"/>
      <c r="K40" s="62">
        <v>1.18</v>
      </c>
      <c r="L40" s="61">
        <v>1.19</v>
      </c>
      <c r="M40" s="61">
        <v>0</v>
      </c>
      <c r="N40" s="61"/>
      <c r="O40" s="61"/>
      <c r="P40" s="61"/>
      <c r="Q40" s="61">
        <v>0</v>
      </c>
      <c r="R40" s="61"/>
      <c r="S40" s="63"/>
      <c r="T40" s="62"/>
      <c r="U40" s="61"/>
      <c r="V40" s="61"/>
      <c r="W40" s="63"/>
      <c r="X40" s="62"/>
      <c r="Y40" s="61"/>
      <c r="Z40" s="60"/>
      <c r="AA40" s="814">
        <f>SUM(D41:H41)</f>
        <v>1.6E-2</v>
      </c>
      <c r="AB40" s="814">
        <f>SUM(I41:W41)</f>
        <v>0.06</v>
      </c>
      <c r="AC40" s="814">
        <f>SUM(AA40+AB40)</f>
        <v>7.5999999999999998E-2</v>
      </c>
      <c r="AD40" s="816">
        <v>13</v>
      </c>
      <c r="AE40" s="817">
        <f>SUM(AA40*AD40)</f>
        <v>0.21</v>
      </c>
      <c r="AF40" s="817">
        <f>SUM(AB40*AD40)</f>
        <v>0.78</v>
      </c>
      <c r="AG40" s="817">
        <f>SUM(AE40:AF41)</f>
        <v>0.99</v>
      </c>
      <c r="AH40" s="932" t="s">
        <v>4</v>
      </c>
      <c r="AI40" s="813"/>
      <c r="AJ40" s="64" t="s">
        <v>35</v>
      </c>
      <c r="AK40" s="62">
        <v>0.6</v>
      </c>
      <c r="AL40" s="61"/>
      <c r="AM40" s="61"/>
      <c r="AN40" s="61"/>
      <c r="AO40" s="63"/>
      <c r="AP40" s="62"/>
      <c r="AQ40" s="63"/>
      <c r="AR40" s="62">
        <v>1.53</v>
      </c>
      <c r="AS40" s="61">
        <v>1.51</v>
      </c>
      <c r="AT40" s="61">
        <v>0</v>
      </c>
      <c r="AU40" s="61"/>
      <c r="AV40" s="61"/>
      <c r="AW40" s="61"/>
      <c r="AX40" s="61">
        <v>0</v>
      </c>
      <c r="AY40" s="61"/>
      <c r="AZ40" s="63"/>
      <c r="BA40" s="62"/>
      <c r="BB40" s="61"/>
      <c r="BC40" s="61"/>
      <c r="BD40" s="63"/>
      <c r="BE40" s="62"/>
      <c r="BF40" s="61"/>
      <c r="BG40" s="60"/>
      <c r="BH40" s="814">
        <f>SUM(AK41:AO41)</f>
        <v>2.8000000000000001E-2</v>
      </c>
      <c r="BI40" s="814">
        <f>SUM(AP41:BD41)</f>
        <v>0.14299999999999999</v>
      </c>
      <c r="BJ40" s="814">
        <f>SUM(BH40+BI40)</f>
        <v>0.17100000000000001</v>
      </c>
      <c r="BK40" s="815">
        <f t="shared" ref="BK40" si="63">AD40</f>
        <v>13</v>
      </c>
      <c r="BL40" s="817">
        <f>SUM(BH40*BK40)</f>
        <v>0.36</v>
      </c>
      <c r="BM40" s="817">
        <f>SUM(BI40*BK40)</f>
        <v>1.86</v>
      </c>
      <c r="BN40" s="817">
        <f>SUM(BL40:BM41)</f>
        <v>2.2200000000000002</v>
      </c>
      <c r="BO40" s="925"/>
      <c r="BP40" s="926"/>
      <c r="BQ40" s="927"/>
      <c r="BR40" s="871"/>
      <c r="BS40" s="871"/>
      <c r="BT40" s="871"/>
      <c r="BU40" s="871"/>
      <c r="BV40" s="871"/>
      <c r="BW40" s="871"/>
      <c r="BX40" s="871"/>
      <c r="BY40" s="871"/>
      <c r="BZ40" s="871"/>
      <c r="CA40" s="871"/>
      <c r="CB40" s="871"/>
      <c r="CC40" s="871"/>
      <c r="CD40" s="871"/>
      <c r="CE40" s="871"/>
      <c r="CF40" s="871"/>
      <c r="CG40" s="871"/>
      <c r="CH40" s="871"/>
      <c r="CI40" s="916"/>
      <c r="CJ40" s="641">
        <v>2.2000000000000002</v>
      </c>
    </row>
    <row r="41" spans="1:133" ht="18.75" customHeight="1" thickBot="1">
      <c r="A41" s="932"/>
      <c r="B41" s="813"/>
      <c r="C41" s="20" t="s">
        <v>34</v>
      </c>
      <c r="D41" s="76">
        <f t="shared" ref="D41:Z41" si="64">(D$19*D40)/1000</f>
        <v>1.6E-2</v>
      </c>
      <c r="E41" s="76">
        <f t="shared" si="64"/>
        <v>0</v>
      </c>
      <c r="F41" s="76">
        <f t="shared" si="64"/>
        <v>0</v>
      </c>
      <c r="G41" s="76">
        <f t="shared" si="64"/>
        <v>0</v>
      </c>
      <c r="H41" s="76">
        <f t="shared" si="64"/>
        <v>0</v>
      </c>
      <c r="I41" s="76">
        <f t="shared" si="64"/>
        <v>0</v>
      </c>
      <c r="J41" s="76">
        <f t="shared" si="64"/>
        <v>0</v>
      </c>
      <c r="K41" s="76">
        <f t="shared" si="64"/>
        <v>0.03</v>
      </c>
      <c r="L41" s="76">
        <f t="shared" si="64"/>
        <v>0.03</v>
      </c>
      <c r="M41" s="76">
        <f t="shared" si="64"/>
        <v>0</v>
      </c>
      <c r="N41" s="76">
        <f t="shared" si="64"/>
        <v>0</v>
      </c>
      <c r="O41" s="76">
        <f t="shared" si="64"/>
        <v>0</v>
      </c>
      <c r="P41" s="76">
        <f t="shared" si="64"/>
        <v>0</v>
      </c>
      <c r="Q41" s="76">
        <f t="shared" si="64"/>
        <v>0</v>
      </c>
      <c r="R41" s="76">
        <f t="shared" si="64"/>
        <v>0</v>
      </c>
      <c r="S41" s="76">
        <f t="shared" si="64"/>
        <v>0</v>
      </c>
      <c r="T41" s="76">
        <f t="shared" si="64"/>
        <v>0</v>
      </c>
      <c r="U41" s="76">
        <f t="shared" ref="U41" si="65">(U$19*U40)/1000</f>
        <v>0</v>
      </c>
      <c r="V41" s="76">
        <f t="shared" si="64"/>
        <v>0</v>
      </c>
      <c r="W41" s="76">
        <f t="shared" si="64"/>
        <v>0</v>
      </c>
      <c r="X41" s="76">
        <f t="shared" si="64"/>
        <v>0</v>
      </c>
      <c r="Y41" s="76">
        <f t="shared" si="64"/>
        <v>0</v>
      </c>
      <c r="Z41" s="76">
        <f t="shared" si="64"/>
        <v>0</v>
      </c>
      <c r="AA41" s="814"/>
      <c r="AB41" s="814"/>
      <c r="AC41" s="814"/>
      <c r="AD41" s="816"/>
      <c r="AE41" s="818"/>
      <c r="AF41" s="818"/>
      <c r="AG41" s="818"/>
      <c r="AH41" s="932"/>
      <c r="AI41" s="813"/>
      <c r="AJ41" s="20" t="s">
        <v>34</v>
      </c>
      <c r="AK41" s="76">
        <f t="shared" ref="AK41:BG41" si="66">(AK$19*AK40)/1000</f>
        <v>2.8000000000000001E-2</v>
      </c>
      <c r="AL41" s="76">
        <f t="shared" si="66"/>
        <v>0</v>
      </c>
      <c r="AM41" s="76">
        <f t="shared" si="66"/>
        <v>0</v>
      </c>
      <c r="AN41" s="76">
        <f t="shared" si="66"/>
        <v>0</v>
      </c>
      <c r="AO41" s="76">
        <f t="shared" si="66"/>
        <v>0</v>
      </c>
      <c r="AP41" s="76">
        <f t="shared" si="66"/>
        <v>0</v>
      </c>
      <c r="AQ41" s="76">
        <f t="shared" si="66"/>
        <v>0</v>
      </c>
      <c r="AR41" s="76">
        <f t="shared" si="66"/>
        <v>7.1999999999999995E-2</v>
      </c>
      <c r="AS41" s="76">
        <f t="shared" si="66"/>
        <v>7.0999999999999994E-2</v>
      </c>
      <c r="AT41" s="76">
        <f t="shared" si="66"/>
        <v>0</v>
      </c>
      <c r="AU41" s="76">
        <f t="shared" si="66"/>
        <v>0</v>
      </c>
      <c r="AV41" s="76">
        <f t="shared" si="66"/>
        <v>0</v>
      </c>
      <c r="AW41" s="76">
        <f t="shared" si="66"/>
        <v>0</v>
      </c>
      <c r="AX41" s="76">
        <f t="shared" si="66"/>
        <v>0</v>
      </c>
      <c r="AY41" s="76">
        <f t="shared" si="66"/>
        <v>0</v>
      </c>
      <c r="AZ41" s="76">
        <f t="shared" si="66"/>
        <v>0</v>
      </c>
      <c r="BA41" s="76">
        <f t="shared" si="66"/>
        <v>0</v>
      </c>
      <c r="BB41" s="76">
        <f t="shared" ref="BB41" si="67">(BB$19*BB40)/1000</f>
        <v>0</v>
      </c>
      <c r="BC41" s="76">
        <f t="shared" si="66"/>
        <v>0</v>
      </c>
      <c r="BD41" s="76">
        <f t="shared" si="66"/>
        <v>0</v>
      </c>
      <c r="BE41" s="76">
        <f t="shared" si="66"/>
        <v>0</v>
      </c>
      <c r="BF41" s="76">
        <f t="shared" si="66"/>
        <v>0</v>
      </c>
      <c r="BG41" s="76">
        <f t="shared" si="66"/>
        <v>0</v>
      </c>
      <c r="BH41" s="814"/>
      <c r="BI41" s="814"/>
      <c r="BJ41" s="814"/>
      <c r="BK41" s="816"/>
      <c r="BL41" s="818"/>
      <c r="BM41" s="818"/>
      <c r="BN41" s="818"/>
      <c r="BO41" s="922" t="str">
        <f t="shared" ref="BO41" si="68">A48</f>
        <v>макароны</v>
      </c>
      <c r="BP41" s="923"/>
      <c r="BQ41" s="924"/>
      <c r="BR41" s="941"/>
      <c r="BS41" s="941"/>
      <c r="BT41" s="941"/>
      <c r="BU41" s="941"/>
      <c r="BV41" s="941"/>
      <c r="BW41" s="941"/>
      <c r="BX41" s="941"/>
      <c r="BY41" s="917">
        <f>K49+AR49</f>
        <v>0.6</v>
      </c>
      <c r="BZ41" s="917"/>
      <c r="CA41" s="917">
        <f>M49+AT49</f>
        <v>0</v>
      </c>
      <c r="CB41" s="941"/>
      <c r="CC41" s="941"/>
      <c r="CD41" s="941"/>
      <c r="CE41" s="941"/>
      <c r="CF41" s="941"/>
      <c r="CG41" s="941"/>
      <c r="CH41" s="941"/>
      <c r="CI41" s="941"/>
      <c r="CJ41" s="124"/>
    </row>
    <row r="42" spans="1:133" s="55" customFormat="1" ht="18.75" customHeight="1">
      <c r="A42" s="932" t="s">
        <v>7</v>
      </c>
      <c r="B42" s="813"/>
      <c r="C42" s="64" t="s">
        <v>35</v>
      </c>
      <c r="D42" s="62"/>
      <c r="E42" s="61">
        <v>0</v>
      </c>
      <c r="F42" s="61">
        <v>1</v>
      </c>
      <c r="G42" s="61"/>
      <c r="H42" s="63"/>
      <c r="I42" s="62"/>
      <c r="J42" s="63"/>
      <c r="K42" s="62"/>
      <c r="L42" s="61"/>
      <c r="M42" s="61">
        <v>0</v>
      </c>
      <c r="N42" s="61"/>
      <c r="O42" s="61">
        <v>0</v>
      </c>
      <c r="P42" s="61">
        <v>0</v>
      </c>
      <c r="Q42" s="61">
        <v>0</v>
      </c>
      <c r="R42" s="61"/>
      <c r="S42" s="63"/>
      <c r="T42" s="62"/>
      <c r="U42" s="61"/>
      <c r="V42" s="61"/>
      <c r="W42" s="63"/>
      <c r="X42" s="62"/>
      <c r="Y42" s="61"/>
      <c r="Z42" s="60"/>
      <c r="AA42" s="814">
        <f>SUM(D43:H43)</f>
        <v>2.5000000000000001E-2</v>
      </c>
      <c r="AB42" s="814">
        <f>SUM(I43:W43)</f>
        <v>0</v>
      </c>
      <c r="AC42" s="814">
        <f>SUM(AA42+AB42)</f>
        <v>2.5000000000000001E-2</v>
      </c>
      <c r="AD42" s="816">
        <v>500</v>
      </c>
      <c r="AE42" s="817">
        <f>SUM(AA42*AD42)</f>
        <v>12.5</v>
      </c>
      <c r="AF42" s="817">
        <f>SUM(AB42*AD42)</f>
        <v>0</v>
      </c>
      <c r="AG42" s="817">
        <f>SUM(AE42:AF43)</f>
        <v>12.5</v>
      </c>
      <c r="AH42" s="932" t="s">
        <v>7</v>
      </c>
      <c r="AI42" s="813"/>
      <c r="AJ42" s="64" t="s">
        <v>35</v>
      </c>
      <c r="AK42" s="62"/>
      <c r="AL42" s="61">
        <v>0</v>
      </c>
      <c r="AM42" s="61">
        <v>1</v>
      </c>
      <c r="AN42" s="61"/>
      <c r="AO42" s="63"/>
      <c r="AP42" s="62"/>
      <c r="AQ42" s="63"/>
      <c r="AR42" s="62"/>
      <c r="AS42" s="61"/>
      <c r="AT42" s="61">
        <v>0</v>
      </c>
      <c r="AU42" s="61"/>
      <c r="AV42" s="61">
        <v>0</v>
      </c>
      <c r="AW42" s="61">
        <v>0</v>
      </c>
      <c r="AX42" s="61">
        <v>0</v>
      </c>
      <c r="AY42" s="61"/>
      <c r="AZ42" s="63"/>
      <c r="BA42" s="62"/>
      <c r="BB42" s="61"/>
      <c r="BC42" s="61"/>
      <c r="BD42" s="63"/>
      <c r="BE42" s="62"/>
      <c r="BF42" s="61"/>
      <c r="BG42" s="60"/>
      <c r="BH42" s="814">
        <f>SUM(AK43:AO43)</f>
        <v>4.7E-2</v>
      </c>
      <c r="BI42" s="814">
        <f>SUM(AP43:BD43)</f>
        <v>0</v>
      </c>
      <c r="BJ42" s="814">
        <f>SUM(BH42+BI42)</f>
        <v>4.7E-2</v>
      </c>
      <c r="BK42" s="815">
        <f t="shared" ref="BK42" si="69">AD42</f>
        <v>500</v>
      </c>
      <c r="BL42" s="817">
        <f>SUM(BH42*BK42)</f>
        <v>23.5</v>
      </c>
      <c r="BM42" s="817">
        <f>SUM(BI42*BK42)</f>
        <v>0</v>
      </c>
      <c r="BN42" s="817">
        <f>SUM(BL42:BM43)</f>
        <v>23.5</v>
      </c>
      <c r="BO42" s="925"/>
      <c r="BP42" s="926"/>
      <c r="BQ42" s="927"/>
      <c r="BR42" s="918"/>
      <c r="BS42" s="918"/>
      <c r="BT42" s="918"/>
      <c r="BU42" s="918"/>
      <c r="BV42" s="918"/>
      <c r="BW42" s="918"/>
      <c r="BX42" s="918"/>
      <c r="BY42" s="918"/>
      <c r="BZ42" s="918"/>
      <c r="CA42" s="918"/>
      <c r="CB42" s="918"/>
      <c r="CC42" s="918"/>
      <c r="CD42" s="918"/>
      <c r="CE42" s="918"/>
      <c r="CF42" s="918"/>
      <c r="CG42" s="918"/>
      <c r="CH42" s="918"/>
      <c r="CI42" s="918"/>
      <c r="CJ42" s="641">
        <v>0.6</v>
      </c>
    </row>
    <row r="43" spans="1:133" ht="18.75" customHeight="1" thickBot="1">
      <c r="A43" s="932"/>
      <c r="B43" s="813"/>
      <c r="C43" s="20" t="s">
        <v>34</v>
      </c>
      <c r="D43" s="76">
        <f t="shared" ref="D43:Z43" si="70">(D$19*D42)/1000</f>
        <v>0</v>
      </c>
      <c r="E43" s="76">
        <f t="shared" si="70"/>
        <v>0</v>
      </c>
      <c r="F43" s="76">
        <f t="shared" si="70"/>
        <v>2.5000000000000001E-2</v>
      </c>
      <c r="G43" s="76">
        <f t="shared" si="70"/>
        <v>0</v>
      </c>
      <c r="H43" s="76">
        <f t="shared" si="70"/>
        <v>0</v>
      </c>
      <c r="I43" s="76">
        <f t="shared" si="70"/>
        <v>0</v>
      </c>
      <c r="J43" s="76">
        <f t="shared" si="70"/>
        <v>0</v>
      </c>
      <c r="K43" s="76">
        <f t="shared" si="70"/>
        <v>0</v>
      </c>
      <c r="L43" s="76">
        <f t="shared" si="70"/>
        <v>0</v>
      </c>
      <c r="M43" s="76">
        <f t="shared" si="70"/>
        <v>0</v>
      </c>
      <c r="N43" s="76">
        <f t="shared" si="70"/>
        <v>0</v>
      </c>
      <c r="O43" s="76">
        <f t="shared" si="70"/>
        <v>0</v>
      </c>
      <c r="P43" s="76">
        <f t="shared" si="70"/>
        <v>0</v>
      </c>
      <c r="Q43" s="76">
        <f t="shared" si="70"/>
        <v>0</v>
      </c>
      <c r="R43" s="76">
        <f t="shared" si="70"/>
        <v>0</v>
      </c>
      <c r="S43" s="76">
        <f t="shared" si="70"/>
        <v>0</v>
      </c>
      <c r="T43" s="76">
        <f t="shared" si="70"/>
        <v>0</v>
      </c>
      <c r="U43" s="76">
        <f t="shared" ref="U43" si="71">(U$19*U42)/1000</f>
        <v>0</v>
      </c>
      <c r="V43" s="76">
        <f t="shared" si="70"/>
        <v>0</v>
      </c>
      <c r="W43" s="76">
        <f t="shared" si="70"/>
        <v>0</v>
      </c>
      <c r="X43" s="76">
        <f t="shared" si="70"/>
        <v>0</v>
      </c>
      <c r="Y43" s="76">
        <f t="shared" si="70"/>
        <v>0</v>
      </c>
      <c r="Z43" s="76">
        <f t="shared" si="70"/>
        <v>0</v>
      </c>
      <c r="AA43" s="814"/>
      <c r="AB43" s="814"/>
      <c r="AC43" s="814"/>
      <c r="AD43" s="816"/>
      <c r="AE43" s="818"/>
      <c r="AF43" s="818"/>
      <c r="AG43" s="818"/>
      <c r="AH43" s="932"/>
      <c r="AI43" s="813"/>
      <c r="AJ43" s="20" t="s">
        <v>34</v>
      </c>
      <c r="AK43" s="76">
        <f t="shared" ref="AK43:BG43" si="72">(AK$19*AK42)/1000</f>
        <v>0</v>
      </c>
      <c r="AL43" s="76">
        <f t="shared" si="72"/>
        <v>0</v>
      </c>
      <c r="AM43" s="76">
        <f t="shared" si="72"/>
        <v>4.7E-2</v>
      </c>
      <c r="AN43" s="76">
        <f t="shared" si="72"/>
        <v>0</v>
      </c>
      <c r="AO43" s="76">
        <f t="shared" si="72"/>
        <v>0</v>
      </c>
      <c r="AP43" s="76">
        <f t="shared" si="72"/>
        <v>0</v>
      </c>
      <c r="AQ43" s="76">
        <f t="shared" si="72"/>
        <v>0</v>
      </c>
      <c r="AR43" s="76">
        <f t="shared" si="72"/>
        <v>0</v>
      </c>
      <c r="AS43" s="76">
        <f t="shared" si="72"/>
        <v>0</v>
      </c>
      <c r="AT43" s="76">
        <f t="shared" si="72"/>
        <v>0</v>
      </c>
      <c r="AU43" s="76">
        <f t="shared" si="72"/>
        <v>0</v>
      </c>
      <c r="AV43" s="76">
        <f t="shared" si="72"/>
        <v>0</v>
      </c>
      <c r="AW43" s="76">
        <f t="shared" si="72"/>
        <v>0</v>
      </c>
      <c r="AX43" s="76">
        <f t="shared" si="72"/>
        <v>0</v>
      </c>
      <c r="AY43" s="76">
        <f t="shared" si="72"/>
        <v>0</v>
      </c>
      <c r="AZ43" s="76">
        <f t="shared" si="72"/>
        <v>0</v>
      </c>
      <c r="BA43" s="76">
        <f t="shared" si="72"/>
        <v>0</v>
      </c>
      <c r="BB43" s="76">
        <f t="shared" ref="BB43" si="73">(BB$19*BB42)/1000</f>
        <v>0</v>
      </c>
      <c r="BC43" s="76">
        <f t="shared" si="72"/>
        <v>0</v>
      </c>
      <c r="BD43" s="76">
        <f t="shared" si="72"/>
        <v>0</v>
      </c>
      <c r="BE43" s="76">
        <f t="shared" si="72"/>
        <v>0</v>
      </c>
      <c r="BF43" s="76">
        <f t="shared" si="72"/>
        <v>0</v>
      </c>
      <c r="BG43" s="76">
        <f t="shared" si="72"/>
        <v>0</v>
      </c>
      <c r="BH43" s="814"/>
      <c r="BI43" s="814"/>
      <c r="BJ43" s="814"/>
      <c r="BK43" s="816"/>
      <c r="BL43" s="818"/>
      <c r="BM43" s="818"/>
      <c r="BN43" s="818"/>
      <c r="BO43" s="922" t="str">
        <f t="shared" ref="BO43" si="74">A50</f>
        <v>мука пшеничная</v>
      </c>
      <c r="BP43" s="923"/>
      <c r="BQ43" s="924"/>
      <c r="BR43" s="871"/>
      <c r="BS43" s="871"/>
      <c r="BT43" s="871"/>
      <c r="BU43" s="871"/>
      <c r="BV43" s="871"/>
      <c r="BW43" s="871"/>
      <c r="BX43" s="871"/>
      <c r="BY43" s="914">
        <f>K51+AR51</f>
        <v>0</v>
      </c>
      <c r="BZ43" s="871">
        <v>0.35299999999999998</v>
      </c>
      <c r="CA43" s="914">
        <f>M51+AT51</f>
        <v>0</v>
      </c>
      <c r="CB43" s="871"/>
      <c r="CC43" s="871"/>
      <c r="CD43" s="871"/>
      <c r="CE43" s="914"/>
      <c r="CF43" s="871"/>
      <c r="CG43" s="1246">
        <f>T51+BA51</f>
        <v>1.847</v>
      </c>
      <c r="CH43" s="871">
        <v>1.847</v>
      </c>
      <c r="CI43" s="915"/>
      <c r="CJ43" s="124"/>
      <c r="DC43" s="16"/>
      <c r="DD43" s="16"/>
      <c r="DE43" s="16"/>
      <c r="DF43" s="16"/>
      <c r="DG43" s="16"/>
      <c r="DH43" s="16"/>
      <c r="DI43" s="16"/>
      <c r="DJ43" s="16"/>
      <c r="DK43" s="16"/>
      <c r="DL43" s="16"/>
      <c r="DM43" s="16"/>
      <c r="DN43" s="16"/>
      <c r="DO43" s="16"/>
      <c r="DP43" s="16"/>
      <c r="DQ43" s="16"/>
      <c r="DR43" s="16"/>
      <c r="DS43" s="16"/>
      <c r="DT43" s="16"/>
      <c r="DU43" s="16"/>
      <c r="DV43" s="16"/>
      <c r="DW43" s="16"/>
      <c r="DX43" s="16"/>
      <c r="DY43" s="16"/>
    </row>
    <row r="44" spans="1:133" s="55" customFormat="1" ht="18.75" customHeight="1">
      <c r="A44" s="932" t="s">
        <v>102</v>
      </c>
      <c r="B44" s="813"/>
      <c r="C44" s="64" t="s">
        <v>35</v>
      </c>
      <c r="D44" s="62"/>
      <c r="E44" s="61">
        <v>0</v>
      </c>
      <c r="F44" s="61"/>
      <c r="G44" s="61"/>
      <c r="H44" s="63"/>
      <c r="I44" s="62"/>
      <c r="J44" s="63"/>
      <c r="K44" s="62"/>
      <c r="L44" s="61"/>
      <c r="M44" s="61">
        <v>0</v>
      </c>
      <c r="N44" s="61"/>
      <c r="O44" s="61">
        <v>0</v>
      </c>
      <c r="P44" s="61">
        <v>0</v>
      </c>
      <c r="Q44" s="61">
        <v>0</v>
      </c>
      <c r="R44" s="61"/>
      <c r="S44" s="63"/>
      <c r="T44" s="62"/>
      <c r="U44" s="61">
        <v>1.5</v>
      </c>
      <c r="V44" s="61"/>
      <c r="W44" s="63"/>
      <c r="X44" s="62"/>
      <c r="Y44" s="61"/>
      <c r="Z44" s="60"/>
      <c r="AA44" s="814">
        <f>SUM(D45:H45)</f>
        <v>0</v>
      </c>
      <c r="AB44" s="814">
        <f>SUM(I45:W45)</f>
        <v>3.7999999999999999E-2</v>
      </c>
      <c r="AC44" s="814">
        <f>SUM(AA44+AB44)</f>
        <v>3.7999999999999999E-2</v>
      </c>
      <c r="AD44" s="816">
        <v>420</v>
      </c>
      <c r="AE44" s="817">
        <f>SUM(AA44*AD44)</f>
        <v>0</v>
      </c>
      <c r="AF44" s="817">
        <f>SUM(AB44*AD44)</f>
        <v>15.96</v>
      </c>
      <c r="AG44" s="817">
        <f>SUM(AE44:AF45)</f>
        <v>15.96</v>
      </c>
      <c r="AH44" s="932" t="s">
        <v>102</v>
      </c>
      <c r="AI44" s="813"/>
      <c r="AJ44" s="64" t="s">
        <v>35</v>
      </c>
      <c r="AK44" s="62"/>
      <c r="AL44" s="61">
        <v>0</v>
      </c>
      <c r="AM44" s="61"/>
      <c r="AN44" s="61"/>
      <c r="AO44" s="63"/>
      <c r="AP44" s="62"/>
      <c r="AQ44" s="63"/>
      <c r="AR44" s="62"/>
      <c r="AS44" s="61"/>
      <c r="AT44" s="61">
        <v>0</v>
      </c>
      <c r="AU44" s="61"/>
      <c r="AV44" s="61">
        <v>0</v>
      </c>
      <c r="AW44" s="61">
        <v>0</v>
      </c>
      <c r="AX44" s="61">
        <v>0</v>
      </c>
      <c r="AY44" s="61"/>
      <c r="AZ44" s="63"/>
      <c r="BA44" s="62"/>
      <c r="BB44" s="61">
        <v>1.8</v>
      </c>
      <c r="BC44" s="61"/>
      <c r="BD44" s="63"/>
      <c r="BE44" s="62"/>
      <c r="BF44" s="61"/>
      <c r="BG44" s="60"/>
      <c r="BH44" s="814">
        <f>SUM(AK45:AO45)</f>
        <v>0</v>
      </c>
      <c r="BI44" s="814">
        <f>SUM(AP45:BD45)</f>
        <v>8.5000000000000006E-2</v>
      </c>
      <c r="BJ44" s="814">
        <f>SUM(BH44+BI44)</f>
        <v>8.5000000000000006E-2</v>
      </c>
      <c r="BK44" s="815">
        <f t="shared" ref="BK44" si="75">AD44</f>
        <v>420</v>
      </c>
      <c r="BL44" s="817">
        <f>SUM(BH44*BK44)</f>
        <v>0</v>
      </c>
      <c r="BM44" s="817">
        <f>SUM(BI44*BK44)</f>
        <v>35.700000000000003</v>
      </c>
      <c r="BN44" s="817">
        <f>SUM(BL44:BM45)</f>
        <v>35.700000000000003</v>
      </c>
      <c r="BO44" s="925"/>
      <c r="BP44" s="926"/>
      <c r="BQ44" s="927"/>
      <c r="BR44" s="871"/>
      <c r="BS44" s="871"/>
      <c r="BT44" s="871"/>
      <c r="BU44" s="871"/>
      <c r="BV44" s="871"/>
      <c r="BW44" s="871"/>
      <c r="BX44" s="871"/>
      <c r="BY44" s="871"/>
      <c r="BZ44" s="871"/>
      <c r="CA44" s="871"/>
      <c r="CB44" s="871"/>
      <c r="CC44" s="871"/>
      <c r="CD44" s="871"/>
      <c r="CE44" s="871"/>
      <c r="CF44" s="871"/>
      <c r="CG44" s="1247"/>
      <c r="CH44" s="871"/>
      <c r="CI44" s="916"/>
      <c r="CJ44" s="641">
        <v>2.2000000000000002</v>
      </c>
    </row>
    <row r="45" spans="1:133" ht="18.75" customHeight="1" thickBot="1">
      <c r="A45" s="932"/>
      <c r="B45" s="813"/>
      <c r="C45" s="20" t="s">
        <v>34</v>
      </c>
      <c r="D45" s="76">
        <f t="shared" ref="D45:Z45" si="76">(D$19*D44)/1000</f>
        <v>0</v>
      </c>
      <c r="E45" s="76">
        <f t="shared" si="76"/>
        <v>0</v>
      </c>
      <c r="F45" s="76">
        <f t="shared" si="76"/>
        <v>0</v>
      </c>
      <c r="G45" s="76">
        <f t="shared" si="76"/>
        <v>0</v>
      </c>
      <c r="H45" s="76">
        <f t="shared" si="76"/>
        <v>0</v>
      </c>
      <c r="I45" s="76">
        <f t="shared" si="76"/>
        <v>0</v>
      </c>
      <c r="J45" s="76">
        <f t="shared" si="76"/>
        <v>0</v>
      </c>
      <c r="K45" s="76">
        <f t="shared" si="76"/>
        <v>0</v>
      </c>
      <c r="L45" s="76">
        <f t="shared" si="76"/>
        <v>0</v>
      </c>
      <c r="M45" s="76">
        <f t="shared" si="76"/>
        <v>0</v>
      </c>
      <c r="N45" s="76">
        <f t="shared" si="76"/>
        <v>0</v>
      </c>
      <c r="O45" s="76">
        <f t="shared" si="76"/>
        <v>0</v>
      </c>
      <c r="P45" s="76">
        <f t="shared" si="76"/>
        <v>0</v>
      </c>
      <c r="Q45" s="76">
        <f t="shared" si="76"/>
        <v>0</v>
      </c>
      <c r="R45" s="76">
        <f t="shared" si="76"/>
        <v>0</v>
      </c>
      <c r="S45" s="76">
        <f t="shared" si="76"/>
        <v>0</v>
      </c>
      <c r="T45" s="76">
        <f t="shared" si="76"/>
        <v>0</v>
      </c>
      <c r="U45" s="76">
        <f t="shared" ref="U45" si="77">(U$19*U44)/1000</f>
        <v>3.7999999999999999E-2</v>
      </c>
      <c r="V45" s="76">
        <f t="shared" si="76"/>
        <v>0</v>
      </c>
      <c r="W45" s="76">
        <f t="shared" si="76"/>
        <v>0</v>
      </c>
      <c r="X45" s="76">
        <f t="shared" si="76"/>
        <v>0</v>
      </c>
      <c r="Y45" s="76">
        <f t="shared" si="76"/>
        <v>0</v>
      </c>
      <c r="Z45" s="76">
        <f t="shared" si="76"/>
        <v>0</v>
      </c>
      <c r="AA45" s="814"/>
      <c r="AB45" s="814"/>
      <c r="AC45" s="814"/>
      <c r="AD45" s="816"/>
      <c r="AE45" s="818"/>
      <c r="AF45" s="818"/>
      <c r="AG45" s="818"/>
      <c r="AH45" s="932"/>
      <c r="AI45" s="813"/>
      <c r="AJ45" s="20" t="s">
        <v>34</v>
      </c>
      <c r="AK45" s="76">
        <f t="shared" ref="AK45:BG45" si="78">(AK$19*AK44)/1000</f>
        <v>0</v>
      </c>
      <c r="AL45" s="76">
        <f t="shared" si="78"/>
        <v>0</v>
      </c>
      <c r="AM45" s="76">
        <f t="shared" si="78"/>
        <v>0</v>
      </c>
      <c r="AN45" s="76">
        <f t="shared" si="78"/>
        <v>0</v>
      </c>
      <c r="AO45" s="76">
        <f t="shared" si="78"/>
        <v>0</v>
      </c>
      <c r="AP45" s="76">
        <f t="shared" si="78"/>
        <v>0</v>
      </c>
      <c r="AQ45" s="76">
        <f t="shared" si="78"/>
        <v>0</v>
      </c>
      <c r="AR45" s="76">
        <f t="shared" si="78"/>
        <v>0</v>
      </c>
      <c r="AS45" s="76">
        <f t="shared" si="78"/>
        <v>0</v>
      </c>
      <c r="AT45" s="76">
        <f t="shared" si="78"/>
        <v>0</v>
      </c>
      <c r="AU45" s="76">
        <f t="shared" si="78"/>
        <v>0</v>
      </c>
      <c r="AV45" s="76">
        <f t="shared" si="78"/>
        <v>0</v>
      </c>
      <c r="AW45" s="76">
        <f t="shared" si="78"/>
        <v>0</v>
      </c>
      <c r="AX45" s="76">
        <f t="shared" si="78"/>
        <v>0</v>
      </c>
      <c r="AY45" s="76">
        <f t="shared" si="78"/>
        <v>0</v>
      </c>
      <c r="AZ45" s="76">
        <f t="shared" si="78"/>
        <v>0</v>
      </c>
      <c r="BA45" s="76">
        <f t="shared" si="78"/>
        <v>0</v>
      </c>
      <c r="BB45" s="76">
        <f t="shared" ref="BB45" si="79">(BB$19*BB44)/1000</f>
        <v>8.5000000000000006E-2</v>
      </c>
      <c r="BC45" s="76">
        <f t="shared" si="78"/>
        <v>0</v>
      </c>
      <c r="BD45" s="76">
        <f t="shared" si="78"/>
        <v>0</v>
      </c>
      <c r="BE45" s="76">
        <f t="shared" si="78"/>
        <v>0</v>
      </c>
      <c r="BF45" s="76">
        <f t="shared" si="78"/>
        <v>0</v>
      </c>
      <c r="BG45" s="76">
        <f t="shared" si="78"/>
        <v>0</v>
      </c>
      <c r="BH45" s="814"/>
      <c r="BI45" s="814"/>
      <c r="BJ45" s="814"/>
      <c r="BK45" s="816"/>
      <c r="BL45" s="818"/>
      <c r="BM45" s="818"/>
      <c r="BN45" s="818"/>
      <c r="BO45" s="922" t="str">
        <f t="shared" ref="BO45" si="80">A52</f>
        <v>яйцо</v>
      </c>
      <c r="BP45" s="923"/>
      <c r="BQ45" s="924"/>
      <c r="BR45" s="941"/>
      <c r="BS45" s="941"/>
      <c r="BT45" s="941"/>
      <c r="BU45" s="941"/>
      <c r="BV45" s="941"/>
      <c r="BW45" s="941"/>
      <c r="BX45" s="941"/>
      <c r="BY45" s="969">
        <f>K53+AR53</f>
        <v>0</v>
      </c>
      <c r="BZ45" s="941"/>
      <c r="CA45" s="941"/>
      <c r="CB45" s="941"/>
      <c r="CC45" s="941"/>
      <c r="CD45" s="941"/>
      <c r="CE45" s="941"/>
      <c r="CF45" s="941"/>
      <c r="CG45" s="1250">
        <f>T53+BA53</f>
        <v>8</v>
      </c>
      <c r="CH45" s="941">
        <v>8</v>
      </c>
      <c r="CI45" s="941"/>
      <c r="CJ45" s="124"/>
    </row>
    <row r="46" spans="1:133" s="55" customFormat="1" ht="18.75" customHeight="1">
      <c r="A46" s="931" t="s">
        <v>566</v>
      </c>
      <c r="B46" s="921"/>
      <c r="C46" s="460" t="s">
        <v>35</v>
      </c>
      <c r="D46" s="461">
        <v>30.8</v>
      </c>
      <c r="E46" s="462">
        <v>0</v>
      </c>
      <c r="F46" s="462"/>
      <c r="G46" s="462"/>
      <c r="H46" s="463"/>
      <c r="I46" s="461"/>
      <c r="J46" s="463"/>
      <c r="K46" s="461"/>
      <c r="L46" s="462"/>
      <c r="M46" s="462">
        <v>0</v>
      </c>
      <c r="N46" s="462"/>
      <c r="O46" s="462">
        <v>0</v>
      </c>
      <c r="P46" s="462">
        <v>0</v>
      </c>
      <c r="Q46" s="462">
        <v>0</v>
      </c>
      <c r="R46" s="462"/>
      <c r="S46" s="463"/>
      <c r="T46" s="461"/>
      <c r="U46" s="462"/>
      <c r="V46" s="462"/>
      <c r="W46" s="463"/>
      <c r="X46" s="461"/>
      <c r="Y46" s="462"/>
      <c r="Z46" s="464"/>
      <c r="AA46" s="814">
        <f>SUM(D47:H47)</f>
        <v>0.77</v>
      </c>
      <c r="AB46" s="814">
        <f>SUM(I47:W47)</f>
        <v>0</v>
      </c>
      <c r="AC46" s="814">
        <f>SUM(AA46+AB46)</f>
        <v>0.77</v>
      </c>
      <c r="AD46" s="815">
        <v>37</v>
      </c>
      <c r="AE46" s="817">
        <f>SUM(AA46*AD46)</f>
        <v>28.49</v>
      </c>
      <c r="AF46" s="817">
        <f>SUM(AB46*AD46)</f>
        <v>0</v>
      </c>
      <c r="AG46" s="817">
        <f>SUM(AE46:AF47)</f>
        <v>28.49</v>
      </c>
      <c r="AH46" s="931" t="s">
        <v>566</v>
      </c>
      <c r="AI46" s="921"/>
      <c r="AJ46" s="460" t="s">
        <v>35</v>
      </c>
      <c r="AK46" s="461">
        <v>30.42</v>
      </c>
      <c r="AL46" s="462">
        <v>0</v>
      </c>
      <c r="AM46" s="462"/>
      <c r="AN46" s="462"/>
      <c r="AO46" s="463"/>
      <c r="AP46" s="461"/>
      <c r="AQ46" s="463"/>
      <c r="AR46" s="461"/>
      <c r="AS46" s="462"/>
      <c r="AT46" s="462">
        <v>0</v>
      </c>
      <c r="AU46" s="462"/>
      <c r="AV46" s="462">
        <v>0</v>
      </c>
      <c r="AW46" s="462">
        <v>0</v>
      </c>
      <c r="AX46" s="462">
        <v>0</v>
      </c>
      <c r="AY46" s="462"/>
      <c r="AZ46" s="463"/>
      <c r="BA46" s="461"/>
      <c r="BB46" s="462"/>
      <c r="BC46" s="462"/>
      <c r="BD46" s="463"/>
      <c r="BE46" s="461"/>
      <c r="BF46" s="462"/>
      <c r="BG46" s="464"/>
      <c r="BH46" s="814">
        <f>SUM(AK47:AO47)</f>
        <v>1.43</v>
      </c>
      <c r="BI46" s="814">
        <f>SUM(AP47:BD47)</f>
        <v>0</v>
      </c>
      <c r="BJ46" s="814">
        <f>SUM(BH46+BI46)</f>
        <v>1.43</v>
      </c>
      <c r="BK46" s="815">
        <f t="shared" ref="BK46" si="81">AD46</f>
        <v>37</v>
      </c>
      <c r="BL46" s="817">
        <f>SUM(BH46*BK46)</f>
        <v>52.91</v>
      </c>
      <c r="BM46" s="817">
        <f>SUM(BI46*BK46)</f>
        <v>0</v>
      </c>
      <c r="BN46" s="817">
        <f>SUM(BL46:BM47)</f>
        <v>52.91</v>
      </c>
      <c r="BO46" s="925"/>
      <c r="BP46" s="926"/>
      <c r="BQ46" s="927"/>
      <c r="BR46" s="918"/>
      <c r="BS46" s="918"/>
      <c r="BT46" s="918"/>
      <c r="BU46" s="918"/>
      <c r="BV46" s="918"/>
      <c r="BW46" s="918"/>
      <c r="BX46" s="918"/>
      <c r="BY46" s="918"/>
      <c r="BZ46" s="918"/>
      <c r="CA46" s="918"/>
      <c r="CB46" s="918"/>
      <c r="CC46" s="918"/>
      <c r="CD46" s="918"/>
      <c r="CE46" s="918"/>
      <c r="CF46" s="918"/>
      <c r="CG46" s="1251"/>
      <c r="CH46" s="918"/>
      <c r="CI46" s="918"/>
      <c r="CJ46" s="641">
        <v>8</v>
      </c>
    </row>
    <row r="47" spans="1:133" ht="18.75" customHeight="1" thickBot="1">
      <c r="A47" s="932"/>
      <c r="B47" s="813"/>
      <c r="C47" s="20" t="s">
        <v>34</v>
      </c>
      <c r="D47" s="76">
        <f t="shared" ref="D47:Z47" si="82">(D$19*D46)/1000</f>
        <v>0.77</v>
      </c>
      <c r="E47" s="76">
        <f t="shared" si="82"/>
        <v>0</v>
      </c>
      <c r="F47" s="76">
        <f t="shared" si="82"/>
        <v>0</v>
      </c>
      <c r="G47" s="76">
        <f t="shared" si="82"/>
        <v>0</v>
      </c>
      <c r="H47" s="76">
        <f t="shared" si="82"/>
        <v>0</v>
      </c>
      <c r="I47" s="76">
        <f t="shared" si="82"/>
        <v>0</v>
      </c>
      <c r="J47" s="76">
        <f t="shared" si="82"/>
        <v>0</v>
      </c>
      <c r="K47" s="76">
        <f t="shared" si="82"/>
        <v>0</v>
      </c>
      <c r="L47" s="76">
        <f t="shared" si="82"/>
        <v>0</v>
      </c>
      <c r="M47" s="76">
        <f t="shared" si="82"/>
        <v>0</v>
      </c>
      <c r="N47" s="76">
        <f t="shared" si="82"/>
        <v>0</v>
      </c>
      <c r="O47" s="76">
        <f t="shared" si="82"/>
        <v>0</v>
      </c>
      <c r="P47" s="76">
        <f t="shared" si="82"/>
        <v>0</v>
      </c>
      <c r="Q47" s="76">
        <f t="shared" si="82"/>
        <v>0</v>
      </c>
      <c r="R47" s="76">
        <f t="shared" si="82"/>
        <v>0</v>
      </c>
      <c r="S47" s="76">
        <f t="shared" si="82"/>
        <v>0</v>
      </c>
      <c r="T47" s="76">
        <f t="shared" si="82"/>
        <v>0</v>
      </c>
      <c r="U47" s="76">
        <f t="shared" ref="U47" si="83">(U$19*U46)/1000</f>
        <v>0</v>
      </c>
      <c r="V47" s="76">
        <f t="shared" si="82"/>
        <v>0</v>
      </c>
      <c r="W47" s="76">
        <f t="shared" si="82"/>
        <v>0</v>
      </c>
      <c r="X47" s="76">
        <f t="shared" si="82"/>
        <v>0</v>
      </c>
      <c r="Y47" s="76">
        <f t="shared" si="82"/>
        <v>0</v>
      </c>
      <c r="Z47" s="76">
        <f t="shared" si="82"/>
        <v>0</v>
      </c>
      <c r="AA47" s="814"/>
      <c r="AB47" s="814"/>
      <c r="AC47" s="814"/>
      <c r="AD47" s="816"/>
      <c r="AE47" s="818"/>
      <c r="AF47" s="818"/>
      <c r="AG47" s="818"/>
      <c r="AH47" s="932"/>
      <c r="AI47" s="813"/>
      <c r="AJ47" s="20" t="s">
        <v>34</v>
      </c>
      <c r="AK47" s="76">
        <f t="shared" ref="AK47:BG47" si="84">(AK$19*AK46)/1000</f>
        <v>1.43</v>
      </c>
      <c r="AL47" s="76">
        <f t="shared" si="84"/>
        <v>0</v>
      </c>
      <c r="AM47" s="76">
        <f t="shared" si="84"/>
        <v>0</v>
      </c>
      <c r="AN47" s="76">
        <f t="shared" si="84"/>
        <v>0</v>
      </c>
      <c r="AO47" s="76">
        <f t="shared" si="84"/>
        <v>0</v>
      </c>
      <c r="AP47" s="76">
        <f t="shared" si="84"/>
        <v>0</v>
      </c>
      <c r="AQ47" s="76">
        <f t="shared" si="84"/>
        <v>0</v>
      </c>
      <c r="AR47" s="76">
        <f t="shared" si="84"/>
        <v>0</v>
      </c>
      <c r="AS47" s="76">
        <f t="shared" si="84"/>
        <v>0</v>
      </c>
      <c r="AT47" s="76">
        <f t="shared" si="84"/>
        <v>0</v>
      </c>
      <c r="AU47" s="76">
        <f t="shared" si="84"/>
        <v>0</v>
      </c>
      <c r="AV47" s="76">
        <f t="shared" si="84"/>
        <v>0</v>
      </c>
      <c r="AW47" s="76">
        <f t="shared" si="84"/>
        <v>0</v>
      </c>
      <c r="AX47" s="76">
        <f t="shared" si="84"/>
        <v>0</v>
      </c>
      <c r="AY47" s="76">
        <f t="shared" si="84"/>
        <v>0</v>
      </c>
      <c r="AZ47" s="76">
        <f t="shared" si="84"/>
        <v>0</v>
      </c>
      <c r="BA47" s="76">
        <f t="shared" si="84"/>
        <v>0</v>
      </c>
      <c r="BB47" s="76">
        <f t="shared" ref="BB47" si="85">(BB$19*BB46)/1000</f>
        <v>0</v>
      </c>
      <c r="BC47" s="76">
        <f t="shared" si="84"/>
        <v>0</v>
      </c>
      <c r="BD47" s="76">
        <f t="shared" si="84"/>
        <v>0</v>
      </c>
      <c r="BE47" s="76">
        <f t="shared" si="84"/>
        <v>0</v>
      </c>
      <c r="BF47" s="76">
        <f t="shared" si="84"/>
        <v>0</v>
      </c>
      <c r="BG47" s="76">
        <f t="shared" si="84"/>
        <v>0</v>
      </c>
      <c r="BH47" s="814"/>
      <c r="BI47" s="814"/>
      <c r="BJ47" s="814"/>
      <c r="BK47" s="816"/>
      <c r="BL47" s="818"/>
      <c r="BM47" s="818"/>
      <c r="BN47" s="818"/>
      <c r="BO47" s="922" t="str">
        <f t="shared" ref="BO47" si="86">A56</f>
        <v>морковь</v>
      </c>
      <c r="BP47" s="923"/>
      <c r="BQ47" s="924"/>
      <c r="BR47" s="941"/>
      <c r="BS47" s="941"/>
      <c r="BT47" s="917">
        <f>F57+AM57</f>
        <v>0</v>
      </c>
      <c r="BU47" s="941"/>
      <c r="BV47" s="941"/>
      <c r="BW47" s="941"/>
      <c r="BX47" s="941"/>
      <c r="BY47" s="917">
        <f>K57+AR57</f>
        <v>0.77600000000000002</v>
      </c>
      <c r="BZ47" s="917">
        <v>3.3239999999999998</v>
      </c>
      <c r="CA47" s="941"/>
      <c r="CB47" s="917"/>
      <c r="CC47" s="941"/>
      <c r="CD47" s="941"/>
      <c r="CE47" s="941"/>
      <c r="CF47" s="941"/>
      <c r="CG47" s="917"/>
      <c r="CH47" s="941"/>
      <c r="CI47" s="941"/>
      <c r="CJ47" s="124"/>
    </row>
    <row r="48" spans="1:133" s="55" customFormat="1" ht="18.75" customHeight="1">
      <c r="A48" s="932" t="s">
        <v>26</v>
      </c>
      <c r="B48" s="813"/>
      <c r="C48" s="64" t="s">
        <v>35</v>
      </c>
      <c r="D48" s="62"/>
      <c r="E48" s="61">
        <v>0</v>
      </c>
      <c r="F48" s="61"/>
      <c r="G48" s="61"/>
      <c r="H48" s="63"/>
      <c r="I48" s="62"/>
      <c r="J48" s="63"/>
      <c r="K48" s="62">
        <v>6</v>
      </c>
      <c r="L48" s="61"/>
      <c r="M48" s="61">
        <v>0</v>
      </c>
      <c r="N48" s="61"/>
      <c r="O48" s="61">
        <v>0</v>
      </c>
      <c r="P48" s="61">
        <v>0</v>
      </c>
      <c r="Q48" s="61">
        <v>0</v>
      </c>
      <c r="R48" s="61"/>
      <c r="S48" s="63"/>
      <c r="T48" s="62"/>
      <c r="U48" s="61"/>
      <c r="V48" s="61"/>
      <c r="W48" s="63"/>
      <c r="X48" s="62"/>
      <c r="Y48" s="61"/>
      <c r="Z48" s="60"/>
      <c r="AA48" s="814">
        <f>SUM(D49:H49)</f>
        <v>0</v>
      </c>
      <c r="AB48" s="814">
        <f>SUM(I49:W49)</f>
        <v>0.15</v>
      </c>
      <c r="AC48" s="814">
        <f>SUM(AA48+AB48)</f>
        <v>0.15</v>
      </c>
      <c r="AD48" s="816">
        <v>37</v>
      </c>
      <c r="AE48" s="817">
        <f>SUM(AA48*AD48)</f>
        <v>0</v>
      </c>
      <c r="AF48" s="817">
        <f>SUM(AB48*AD48)</f>
        <v>5.55</v>
      </c>
      <c r="AG48" s="817">
        <f>SUM(AE48:AF49)</f>
        <v>5.55</v>
      </c>
      <c r="AH48" s="932" t="s">
        <v>26</v>
      </c>
      <c r="AI48" s="813"/>
      <c r="AJ48" s="64" t="s">
        <v>35</v>
      </c>
      <c r="AK48" s="62"/>
      <c r="AL48" s="61">
        <v>0</v>
      </c>
      <c r="AM48" s="61"/>
      <c r="AN48" s="61"/>
      <c r="AO48" s="63"/>
      <c r="AP48" s="62"/>
      <c r="AQ48" s="63"/>
      <c r="AR48" s="62">
        <v>9.57</v>
      </c>
      <c r="AS48" s="61"/>
      <c r="AT48" s="61">
        <v>0</v>
      </c>
      <c r="AU48" s="61"/>
      <c r="AV48" s="61">
        <v>0</v>
      </c>
      <c r="AW48" s="61">
        <v>0</v>
      </c>
      <c r="AX48" s="61">
        <v>0</v>
      </c>
      <c r="AY48" s="61"/>
      <c r="AZ48" s="63"/>
      <c r="BA48" s="62"/>
      <c r="BB48" s="61"/>
      <c r="BC48" s="61"/>
      <c r="BD48" s="63"/>
      <c r="BE48" s="62"/>
      <c r="BF48" s="61"/>
      <c r="BG48" s="60"/>
      <c r="BH48" s="814">
        <f>SUM(AK49:AO49)</f>
        <v>0</v>
      </c>
      <c r="BI48" s="814">
        <f>SUM(AP49:BD49)</f>
        <v>0.45</v>
      </c>
      <c r="BJ48" s="814">
        <f>SUM(BH48+BI48)</f>
        <v>0.45</v>
      </c>
      <c r="BK48" s="815">
        <f t="shared" ref="BK48" si="87">AD48</f>
        <v>37</v>
      </c>
      <c r="BL48" s="817">
        <f>SUM(BH48*BK48)</f>
        <v>0</v>
      </c>
      <c r="BM48" s="817">
        <f>SUM(BI48*BK48)</f>
        <v>16.649999999999999</v>
      </c>
      <c r="BN48" s="817">
        <f>SUM(BL48:BM49)</f>
        <v>16.649999999999999</v>
      </c>
      <c r="BO48" s="925"/>
      <c r="BP48" s="926"/>
      <c r="BQ48" s="927"/>
      <c r="BR48" s="918"/>
      <c r="BS48" s="918"/>
      <c r="BT48" s="918"/>
      <c r="BU48" s="918"/>
      <c r="BV48" s="918"/>
      <c r="BW48" s="918"/>
      <c r="BX48" s="918"/>
      <c r="BY48" s="918"/>
      <c r="BZ48" s="918"/>
      <c r="CA48" s="918"/>
      <c r="CB48" s="918"/>
      <c r="CC48" s="918"/>
      <c r="CD48" s="918"/>
      <c r="CE48" s="918"/>
      <c r="CF48" s="918"/>
      <c r="CG48" s="944"/>
      <c r="CH48" s="918"/>
      <c r="CI48" s="918"/>
      <c r="CJ48" s="641">
        <v>4.0999999999999996</v>
      </c>
      <c r="CK48" s="75"/>
      <c r="CL48" s="75"/>
      <c r="CM48" s="75"/>
      <c r="CN48" s="75"/>
      <c r="CO48" s="75"/>
      <c r="CP48" s="75"/>
      <c r="CQ48" s="75"/>
      <c r="CR48" s="75"/>
      <c r="CS48" s="75"/>
      <c r="CT48" s="75"/>
      <c r="CU48" s="75"/>
      <c r="CV48" s="75"/>
      <c r="CW48" s="75"/>
      <c r="CX48" s="75"/>
      <c r="CY48" s="75"/>
      <c r="CZ48" s="75"/>
      <c r="DA48" s="75"/>
      <c r="DB48" s="75"/>
      <c r="DZ48" s="75"/>
      <c r="EA48" s="75"/>
      <c r="EB48" s="75"/>
      <c r="EC48" s="75"/>
    </row>
    <row r="49" spans="1:133" ht="18.75" customHeight="1" thickBot="1">
      <c r="A49" s="932"/>
      <c r="B49" s="813"/>
      <c r="C49" s="20" t="s">
        <v>34</v>
      </c>
      <c r="D49" s="76">
        <f t="shared" ref="D49:Z49" si="88">(D$19*D48)/1000</f>
        <v>0</v>
      </c>
      <c r="E49" s="76">
        <f t="shared" si="88"/>
        <v>0</v>
      </c>
      <c r="F49" s="76">
        <f t="shared" si="88"/>
        <v>0</v>
      </c>
      <c r="G49" s="76">
        <f t="shared" si="88"/>
        <v>0</v>
      </c>
      <c r="H49" s="76">
        <f t="shared" si="88"/>
        <v>0</v>
      </c>
      <c r="I49" s="76">
        <f t="shared" si="88"/>
        <v>0</v>
      </c>
      <c r="J49" s="76">
        <f t="shared" si="88"/>
        <v>0</v>
      </c>
      <c r="K49" s="76">
        <f t="shared" si="88"/>
        <v>0.15</v>
      </c>
      <c r="L49" s="76">
        <f t="shared" si="88"/>
        <v>0</v>
      </c>
      <c r="M49" s="76">
        <f t="shared" si="88"/>
        <v>0</v>
      </c>
      <c r="N49" s="76">
        <f t="shared" si="88"/>
        <v>0</v>
      </c>
      <c r="O49" s="76">
        <f t="shared" si="88"/>
        <v>0</v>
      </c>
      <c r="P49" s="76">
        <f t="shared" si="88"/>
        <v>0</v>
      </c>
      <c r="Q49" s="76">
        <f t="shared" si="88"/>
        <v>0</v>
      </c>
      <c r="R49" s="76">
        <f t="shared" si="88"/>
        <v>0</v>
      </c>
      <c r="S49" s="76">
        <f t="shared" si="88"/>
        <v>0</v>
      </c>
      <c r="T49" s="76">
        <f t="shared" si="88"/>
        <v>0</v>
      </c>
      <c r="U49" s="76">
        <f t="shared" ref="U49" si="89">(U$19*U48)/1000</f>
        <v>0</v>
      </c>
      <c r="V49" s="76">
        <f t="shared" si="88"/>
        <v>0</v>
      </c>
      <c r="W49" s="76">
        <f t="shared" si="88"/>
        <v>0</v>
      </c>
      <c r="X49" s="76">
        <f t="shared" si="88"/>
        <v>0</v>
      </c>
      <c r="Y49" s="76">
        <f t="shared" si="88"/>
        <v>0</v>
      </c>
      <c r="Z49" s="76">
        <f t="shared" si="88"/>
        <v>0</v>
      </c>
      <c r="AA49" s="814"/>
      <c r="AB49" s="814"/>
      <c r="AC49" s="814"/>
      <c r="AD49" s="816"/>
      <c r="AE49" s="818"/>
      <c r="AF49" s="818"/>
      <c r="AG49" s="818"/>
      <c r="AH49" s="932"/>
      <c r="AI49" s="813"/>
      <c r="AJ49" s="20" t="s">
        <v>34</v>
      </c>
      <c r="AK49" s="76">
        <f t="shared" ref="AK49:BG49" si="90">(AK$19*AK48)/1000</f>
        <v>0</v>
      </c>
      <c r="AL49" s="76">
        <f t="shared" si="90"/>
        <v>0</v>
      </c>
      <c r="AM49" s="76">
        <f t="shared" si="90"/>
        <v>0</v>
      </c>
      <c r="AN49" s="76">
        <f t="shared" si="90"/>
        <v>0</v>
      </c>
      <c r="AO49" s="76">
        <f t="shared" si="90"/>
        <v>0</v>
      </c>
      <c r="AP49" s="76">
        <f t="shared" si="90"/>
        <v>0</v>
      </c>
      <c r="AQ49" s="76">
        <f t="shared" si="90"/>
        <v>0</v>
      </c>
      <c r="AR49" s="76">
        <f t="shared" si="90"/>
        <v>0.45</v>
      </c>
      <c r="AS49" s="76">
        <f t="shared" si="90"/>
        <v>0</v>
      </c>
      <c r="AT49" s="76">
        <f t="shared" si="90"/>
        <v>0</v>
      </c>
      <c r="AU49" s="76">
        <f t="shared" si="90"/>
        <v>0</v>
      </c>
      <c r="AV49" s="76">
        <f t="shared" si="90"/>
        <v>0</v>
      </c>
      <c r="AW49" s="76">
        <f t="shared" si="90"/>
        <v>0</v>
      </c>
      <c r="AX49" s="76">
        <f t="shared" si="90"/>
        <v>0</v>
      </c>
      <c r="AY49" s="76">
        <f t="shared" si="90"/>
        <v>0</v>
      </c>
      <c r="AZ49" s="76">
        <f t="shared" si="90"/>
        <v>0</v>
      </c>
      <c r="BA49" s="76">
        <f t="shared" si="90"/>
        <v>0</v>
      </c>
      <c r="BB49" s="76">
        <f t="shared" ref="BB49" si="91">(BB$19*BB48)/1000</f>
        <v>0</v>
      </c>
      <c r="BC49" s="76">
        <f t="shared" si="90"/>
        <v>0</v>
      </c>
      <c r="BD49" s="76">
        <f t="shared" si="90"/>
        <v>0</v>
      </c>
      <c r="BE49" s="76">
        <f t="shared" si="90"/>
        <v>0</v>
      </c>
      <c r="BF49" s="76">
        <f t="shared" si="90"/>
        <v>0</v>
      </c>
      <c r="BG49" s="76">
        <f t="shared" si="90"/>
        <v>0</v>
      </c>
      <c r="BH49" s="814"/>
      <c r="BI49" s="814"/>
      <c r="BJ49" s="814"/>
      <c r="BK49" s="816"/>
      <c r="BL49" s="818"/>
      <c r="BM49" s="818"/>
      <c r="BN49" s="818"/>
      <c r="BO49" s="922" t="str">
        <f t="shared" ref="BO49" si="92">A58</f>
        <v>сухофрукты</v>
      </c>
      <c r="BP49" s="923"/>
      <c r="BQ49" s="924"/>
      <c r="BR49" s="509"/>
      <c r="BS49" s="509"/>
      <c r="BT49" s="506"/>
      <c r="BU49" s="509"/>
      <c r="BV49" s="586"/>
      <c r="BW49" s="586"/>
      <c r="BX49" s="509"/>
      <c r="BY49" s="509"/>
      <c r="BZ49" s="509"/>
      <c r="CA49" s="506">
        <f>M59+AT59</f>
        <v>0</v>
      </c>
      <c r="CB49" s="506">
        <f>N59+AU59</f>
        <v>0</v>
      </c>
      <c r="CC49" s="917">
        <f>O59+AV59</f>
        <v>0.9</v>
      </c>
      <c r="CD49" s="509"/>
      <c r="CE49" s="509"/>
      <c r="CF49" s="509"/>
      <c r="CG49" s="506"/>
      <c r="CH49" s="509"/>
      <c r="CI49" s="509"/>
      <c r="CJ49" s="124"/>
      <c r="CK49" s="21"/>
      <c r="CL49" s="21"/>
      <c r="CM49" s="21"/>
      <c r="CN49" s="21"/>
      <c r="CO49" s="21"/>
      <c r="CP49" s="21"/>
      <c r="CQ49" s="21"/>
      <c r="CR49" s="21"/>
      <c r="CS49" s="21"/>
      <c r="CT49" s="21"/>
      <c r="CU49" s="21"/>
      <c r="CV49" s="21"/>
      <c r="CW49" s="21"/>
      <c r="CX49" s="21"/>
      <c r="CY49" s="21"/>
      <c r="CZ49" s="21"/>
      <c r="DA49" s="21"/>
      <c r="DB49" s="21"/>
      <c r="DZ49" s="21"/>
      <c r="EA49" s="21"/>
      <c r="EB49" s="21"/>
      <c r="EC49" s="21"/>
    </row>
    <row r="50" spans="1:133" s="55" customFormat="1" ht="18.75" customHeight="1">
      <c r="A50" s="932" t="s">
        <v>39</v>
      </c>
      <c r="B50" s="813"/>
      <c r="C50" s="64" t="s">
        <v>35</v>
      </c>
      <c r="D50" s="62"/>
      <c r="E50" s="61">
        <v>0</v>
      </c>
      <c r="F50" s="61"/>
      <c r="G50" s="61"/>
      <c r="H50" s="63"/>
      <c r="I50" s="62"/>
      <c r="J50" s="63"/>
      <c r="K50" s="62"/>
      <c r="L50" s="61">
        <v>4.9000000000000004</v>
      </c>
      <c r="M50" s="61">
        <v>0</v>
      </c>
      <c r="N50" s="61"/>
      <c r="O50" s="61">
        <v>0</v>
      </c>
      <c r="P50" s="61">
        <v>0</v>
      </c>
      <c r="Q50" s="61">
        <v>0</v>
      </c>
      <c r="R50" s="61"/>
      <c r="S50" s="63"/>
      <c r="T50" s="62">
        <v>27</v>
      </c>
      <c r="U50" s="61"/>
      <c r="V50" s="61"/>
      <c r="W50" s="63"/>
      <c r="X50" s="62"/>
      <c r="Y50" s="61"/>
      <c r="Z50" s="60"/>
      <c r="AA50" s="814">
        <f>SUM(D51:H51)</f>
        <v>0</v>
      </c>
      <c r="AB50" s="814">
        <f>SUM(I51:W51)</f>
        <v>0.79800000000000004</v>
      </c>
      <c r="AC50" s="814">
        <f>SUM(AA50+AB50)</f>
        <v>0.79800000000000004</v>
      </c>
      <c r="AD50" s="816">
        <v>35</v>
      </c>
      <c r="AE50" s="817">
        <f>SUM(AA50*AD50)</f>
        <v>0</v>
      </c>
      <c r="AF50" s="817">
        <f>SUM(AB50*AD50)</f>
        <v>27.93</v>
      </c>
      <c r="AG50" s="817">
        <f>SUM(AE50:AF51)</f>
        <v>27.93</v>
      </c>
      <c r="AH50" s="932" t="s">
        <v>39</v>
      </c>
      <c r="AI50" s="813"/>
      <c r="AJ50" s="64" t="s">
        <v>35</v>
      </c>
      <c r="AK50" s="62"/>
      <c r="AL50" s="61">
        <v>0</v>
      </c>
      <c r="AM50" s="61"/>
      <c r="AN50" s="61"/>
      <c r="AO50" s="63"/>
      <c r="AP50" s="62"/>
      <c r="AQ50" s="63"/>
      <c r="AR50" s="62"/>
      <c r="AS50" s="61">
        <v>4.9000000000000004</v>
      </c>
      <c r="AT50" s="61">
        <v>0</v>
      </c>
      <c r="AU50" s="61"/>
      <c r="AV50" s="61">
        <v>0</v>
      </c>
      <c r="AW50" s="61">
        <v>0</v>
      </c>
      <c r="AX50" s="61">
        <v>0</v>
      </c>
      <c r="AY50" s="61"/>
      <c r="AZ50" s="63"/>
      <c r="BA50" s="62">
        <v>24.93</v>
      </c>
      <c r="BB50" s="61"/>
      <c r="BC50" s="61"/>
      <c r="BD50" s="63"/>
      <c r="BE50" s="62"/>
      <c r="BF50" s="61"/>
      <c r="BG50" s="60"/>
      <c r="BH50" s="814">
        <f>SUM(AK51:AO51)</f>
        <v>0</v>
      </c>
      <c r="BI50" s="814">
        <f>SUM(AP51:BD51)</f>
        <v>1.4019999999999999</v>
      </c>
      <c r="BJ50" s="814">
        <f>SUM(BH50+BI50)</f>
        <v>1.4019999999999999</v>
      </c>
      <c r="BK50" s="815">
        <f t="shared" ref="BK50" si="93">AD50</f>
        <v>35</v>
      </c>
      <c r="BL50" s="817">
        <f>SUM(BH50*BK50)</f>
        <v>0</v>
      </c>
      <c r="BM50" s="817">
        <f>SUM(BI50*BK50)</f>
        <v>49.07</v>
      </c>
      <c r="BN50" s="817">
        <f>SUM(BL50:BM51)</f>
        <v>49.07</v>
      </c>
      <c r="BO50" s="925"/>
      <c r="BP50" s="926"/>
      <c r="BQ50" s="927"/>
      <c r="BR50" s="507"/>
      <c r="BS50" s="507"/>
      <c r="BT50" s="507"/>
      <c r="BU50" s="507"/>
      <c r="BV50" s="587"/>
      <c r="BW50" s="587"/>
      <c r="BX50" s="507"/>
      <c r="BY50" s="507"/>
      <c r="BZ50" s="507"/>
      <c r="CA50" s="507"/>
      <c r="CB50" s="507"/>
      <c r="CC50" s="918"/>
      <c r="CD50" s="507"/>
      <c r="CE50" s="507"/>
      <c r="CF50" s="507"/>
      <c r="CG50" s="510"/>
      <c r="CH50" s="507"/>
      <c r="CI50" s="507"/>
      <c r="CJ50" s="641">
        <v>0.9</v>
      </c>
    </row>
    <row r="51" spans="1:133" ht="18.75" customHeight="1" thickBot="1">
      <c r="A51" s="932"/>
      <c r="B51" s="813"/>
      <c r="C51" s="20" t="s">
        <v>34</v>
      </c>
      <c r="D51" s="76">
        <f t="shared" ref="D51:Z51" si="94">(D$19*D50)/1000</f>
        <v>0</v>
      </c>
      <c r="E51" s="76">
        <f t="shared" si="94"/>
        <v>0</v>
      </c>
      <c r="F51" s="76">
        <f t="shared" si="94"/>
        <v>0</v>
      </c>
      <c r="G51" s="76">
        <f t="shared" si="94"/>
        <v>0</v>
      </c>
      <c r="H51" s="76">
        <f t="shared" si="94"/>
        <v>0</v>
      </c>
      <c r="I51" s="76">
        <f t="shared" si="94"/>
        <v>0</v>
      </c>
      <c r="J51" s="76">
        <f t="shared" si="94"/>
        <v>0</v>
      </c>
      <c r="K51" s="76">
        <f t="shared" si="94"/>
        <v>0</v>
      </c>
      <c r="L51" s="76">
        <f t="shared" si="94"/>
        <v>0.123</v>
      </c>
      <c r="M51" s="76">
        <f t="shared" si="94"/>
        <v>0</v>
      </c>
      <c r="N51" s="76">
        <f t="shared" si="94"/>
        <v>0</v>
      </c>
      <c r="O51" s="76">
        <f t="shared" si="94"/>
        <v>0</v>
      </c>
      <c r="P51" s="76">
        <f t="shared" si="94"/>
        <v>0</v>
      </c>
      <c r="Q51" s="76">
        <f t="shared" si="94"/>
        <v>0</v>
      </c>
      <c r="R51" s="76">
        <f t="shared" si="94"/>
        <v>0</v>
      </c>
      <c r="S51" s="76">
        <f t="shared" si="94"/>
        <v>0</v>
      </c>
      <c r="T51" s="76">
        <f t="shared" si="94"/>
        <v>0.67500000000000004</v>
      </c>
      <c r="U51" s="76">
        <f t="shared" ref="U51" si="95">(U$19*U50)/1000</f>
        <v>0</v>
      </c>
      <c r="V51" s="76">
        <f t="shared" si="94"/>
        <v>0</v>
      </c>
      <c r="W51" s="76">
        <f t="shared" si="94"/>
        <v>0</v>
      </c>
      <c r="X51" s="76">
        <f t="shared" si="94"/>
        <v>0</v>
      </c>
      <c r="Y51" s="76">
        <f t="shared" si="94"/>
        <v>0</v>
      </c>
      <c r="Z51" s="76">
        <f t="shared" si="94"/>
        <v>0</v>
      </c>
      <c r="AA51" s="814"/>
      <c r="AB51" s="814"/>
      <c r="AC51" s="814"/>
      <c r="AD51" s="816"/>
      <c r="AE51" s="818"/>
      <c r="AF51" s="818"/>
      <c r="AG51" s="818"/>
      <c r="AH51" s="932"/>
      <c r="AI51" s="813"/>
      <c r="AJ51" s="20" t="s">
        <v>34</v>
      </c>
      <c r="AK51" s="76">
        <f t="shared" ref="AK51:BG51" si="96">(AK$19*AK50)/1000</f>
        <v>0</v>
      </c>
      <c r="AL51" s="76">
        <f t="shared" si="96"/>
        <v>0</v>
      </c>
      <c r="AM51" s="76">
        <f t="shared" si="96"/>
        <v>0</v>
      </c>
      <c r="AN51" s="76">
        <f t="shared" si="96"/>
        <v>0</v>
      </c>
      <c r="AO51" s="76">
        <f t="shared" si="96"/>
        <v>0</v>
      </c>
      <c r="AP51" s="76">
        <f t="shared" si="96"/>
        <v>0</v>
      </c>
      <c r="AQ51" s="76">
        <f t="shared" si="96"/>
        <v>0</v>
      </c>
      <c r="AR51" s="76">
        <f t="shared" si="96"/>
        <v>0</v>
      </c>
      <c r="AS51" s="76">
        <f t="shared" si="96"/>
        <v>0.23</v>
      </c>
      <c r="AT51" s="76">
        <f t="shared" si="96"/>
        <v>0</v>
      </c>
      <c r="AU51" s="76">
        <f t="shared" si="96"/>
        <v>0</v>
      </c>
      <c r="AV51" s="76">
        <f t="shared" si="96"/>
        <v>0</v>
      </c>
      <c r="AW51" s="76">
        <f t="shared" si="96"/>
        <v>0</v>
      </c>
      <c r="AX51" s="76">
        <f t="shared" si="96"/>
        <v>0</v>
      </c>
      <c r="AY51" s="76">
        <f t="shared" si="96"/>
        <v>0</v>
      </c>
      <c r="AZ51" s="76">
        <f t="shared" si="96"/>
        <v>0</v>
      </c>
      <c r="BA51" s="76">
        <f t="shared" si="96"/>
        <v>1.1719999999999999</v>
      </c>
      <c r="BB51" s="76">
        <f t="shared" ref="BB51" si="97">(BB$19*BB50)/1000</f>
        <v>0</v>
      </c>
      <c r="BC51" s="76">
        <f t="shared" si="96"/>
        <v>0</v>
      </c>
      <c r="BD51" s="76">
        <f t="shared" si="96"/>
        <v>0</v>
      </c>
      <c r="BE51" s="76">
        <f t="shared" si="96"/>
        <v>0</v>
      </c>
      <c r="BF51" s="76">
        <f t="shared" si="96"/>
        <v>0</v>
      </c>
      <c r="BG51" s="76">
        <f t="shared" si="96"/>
        <v>0</v>
      </c>
      <c r="BH51" s="814"/>
      <c r="BI51" s="814"/>
      <c r="BJ51" s="814"/>
      <c r="BK51" s="816"/>
      <c r="BL51" s="818"/>
      <c r="BM51" s="818"/>
      <c r="BN51" s="818"/>
      <c r="BO51" s="922" t="str">
        <f t="shared" ref="BO51" si="98">A62</f>
        <v xml:space="preserve">Томатная паста </v>
      </c>
      <c r="BP51" s="923"/>
      <c r="BQ51" s="924"/>
      <c r="BR51" s="941"/>
      <c r="BS51" s="941"/>
      <c r="BT51" s="941"/>
      <c r="BU51" s="941"/>
      <c r="BV51" s="941"/>
      <c r="BW51" s="941"/>
      <c r="BX51" s="941"/>
      <c r="BY51" s="917"/>
      <c r="BZ51" s="941">
        <v>0.25</v>
      </c>
      <c r="CA51" s="941"/>
      <c r="CB51" s="941"/>
      <c r="CC51" s="917">
        <f>O63+AV63</f>
        <v>0</v>
      </c>
      <c r="CD51" s="941"/>
      <c r="CE51" s="941"/>
      <c r="CF51" s="941"/>
      <c r="CG51" s="917">
        <f>T63+BA63</f>
        <v>0</v>
      </c>
      <c r="CH51" s="941"/>
      <c r="CI51" s="941"/>
      <c r="CJ51" s="124"/>
    </row>
    <row r="52" spans="1:133" s="55" customFormat="1" ht="18.75" customHeight="1">
      <c r="A52" s="932" t="s">
        <v>11</v>
      </c>
      <c r="B52" s="813"/>
      <c r="C52" s="64" t="s">
        <v>35</v>
      </c>
      <c r="D52" s="62"/>
      <c r="E52" s="61">
        <v>0</v>
      </c>
      <c r="F52" s="61"/>
      <c r="G52" s="61"/>
      <c r="H52" s="63"/>
      <c r="I52" s="62"/>
      <c r="J52" s="63"/>
      <c r="K52" s="62"/>
      <c r="L52" s="61"/>
      <c r="M52" s="61">
        <v>0</v>
      </c>
      <c r="N52" s="61"/>
      <c r="O52" s="61">
        <v>0</v>
      </c>
      <c r="P52" s="61">
        <v>0</v>
      </c>
      <c r="Q52" s="61">
        <v>0</v>
      </c>
      <c r="R52" s="61"/>
      <c r="S52" s="63"/>
      <c r="T52" s="62">
        <v>4.0999999999999996</v>
      </c>
      <c r="U52" s="61"/>
      <c r="V52" s="61"/>
      <c r="W52" s="63"/>
      <c r="X52" s="62"/>
      <c r="Y52" s="61"/>
      <c r="Z52" s="60"/>
      <c r="AA52" s="814">
        <f>SUM(D53:H53)</f>
        <v>0</v>
      </c>
      <c r="AB52" s="814">
        <f>SUM(I53:W53)</f>
        <v>3</v>
      </c>
      <c r="AC52" s="814">
        <f>SUM(AA52+AB52)</f>
        <v>3</v>
      </c>
      <c r="AD52" s="816">
        <v>7.5</v>
      </c>
      <c r="AE52" s="817">
        <f>SUM(AA52*AD52)</f>
        <v>0</v>
      </c>
      <c r="AF52" s="817">
        <f>SUM(AB52*AD52)</f>
        <v>22.5</v>
      </c>
      <c r="AG52" s="817">
        <f>SUM(AE52:AF53)</f>
        <v>22.5</v>
      </c>
      <c r="AH52" s="932" t="s">
        <v>11</v>
      </c>
      <c r="AI52" s="813"/>
      <c r="AJ52" s="64" t="s">
        <v>35</v>
      </c>
      <c r="AK52" s="62"/>
      <c r="AL52" s="61">
        <v>0</v>
      </c>
      <c r="AM52" s="61"/>
      <c r="AN52" s="61"/>
      <c r="AO52" s="63"/>
      <c r="AP52" s="62"/>
      <c r="AQ52" s="63"/>
      <c r="AR52" s="62"/>
      <c r="AS52" s="61"/>
      <c r="AT52" s="61">
        <v>0</v>
      </c>
      <c r="AU52" s="61"/>
      <c r="AV52" s="61">
        <v>0</v>
      </c>
      <c r="AW52" s="61">
        <v>0</v>
      </c>
      <c r="AX52" s="61">
        <v>0</v>
      </c>
      <c r="AY52" s="61"/>
      <c r="AZ52" s="63"/>
      <c r="BA52" s="62">
        <v>4.0999999999999996</v>
      </c>
      <c r="BB52" s="61"/>
      <c r="BC52" s="61"/>
      <c r="BD52" s="63"/>
      <c r="BE52" s="62"/>
      <c r="BF52" s="61"/>
      <c r="BG52" s="60"/>
      <c r="BH52" s="814">
        <f>SUM(AK53:AO53)</f>
        <v>0</v>
      </c>
      <c r="BI52" s="814">
        <f>SUM(AP53:BD53)</f>
        <v>5</v>
      </c>
      <c r="BJ52" s="814">
        <f>SUM(BH52+BI52)</f>
        <v>5</v>
      </c>
      <c r="BK52" s="815">
        <f t="shared" ref="BK52" si="99">AD52</f>
        <v>7.5</v>
      </c>
      <c r="BL52" s="817">
        <f>SUM(BH52*BK52)</f>
        <v>0</v>
      </c>
      <c r="BM52" s="817">
        <f>SUM(BI52*BK52)</f>
        <v>37.5</v>
      </c>
      <c r="BN52" s="817">
        <f>SUM(BL52:BM53)</f>
        <v>37.5</v>
      </c>
      <c r="BO52" s="925"/>
      <c r="BP52" s="926"/>
      <c r="BQ52" s="927"/>
      <c r="BR52" s="918"/>
      <c r="BS52" s="918"/>
      <c r="BT52" s="918"/>
      <c r="BU52" s="918"/>
      <c r="BV52" s="918"/>
      <c r="BW52" s="918"/>
      <c r="BX52" s="918"/>
      <c r="BY52" s="918"/>
      <c r="BZ52" s="918"/>
      <c r="CA52" s="918"/>
      <c r="CB52" s="918"/>
      <c r="CC52" s="918"/>
      <c r="CD52" s="918"/>
      <c r="CE52" s="918"/>
      <c r="CF52" s="918"/>
      <c r="CG52" s="944"/>
      <c r="CH52" s="918"/>
      <c r="CI52" s="918"/>
      <c r="CJ52" s="641">
        <v>0.25</v>
      </c>
    </row>
    <row r="53" spans="1:133" ht="18.75" customHeight="1" thickBot="1">
      <c r="A53" s="942"/>
      <c r="B53" s="943"/>
      <c r="C53" s="467" t="s">
        <v>34</v>
      </c>
      <c r="D53" s="66">
        <f t="shared" ref="D53:Z53" si="100">(D$19*D52)/40</f>
        <v>0</v>
      </c>
      <c r="E53" s="66">
        <f t="shared" si="100"/>
        <v>0</v>
      </c>
      <c r="F53" s="66">
        <f t="shared" si="100"/>
        <v>0</v>
      </c>
      <c r="G53" s="66">
        <f t="shared" si="100"/>
        <v>0</v>
      </c>
      <c r="H53" s="66">
        <f t="shared" si="100"/>
        <v>0</v>
      </c>
      <c r="I53" s="66">
        <f t="shared" si="100"/>
        <v>0</v>
      </c>
      <c r="J53" s="66">
        <f t="shared" si="100"/>
        <v>0</v>
      </c>
      <c r="K53" s="66">
        <f t="shared" si="100"/>
        <v>0</v>
      </c>
      <c r="L53" s="66">
        <f t="shared" si="100"/>
        <v>0</v>
      </c>
      <c r="M53" s="66">
        <f t="shared" si="100"/>
        <v>0</v>
      </c>
      <c r="N53" s="66">
        <f t="shared" si="100"/>
        <v>0</v>
      </c>
      <c r="O53" s="66">
        <f t="shared" si="100"/>
        <v>0</v>
      </c>
      <c r="P53" s="66">
        <f t="shared" si="100"/>
        <v>0</v>
      </c>
      <c r="Q53" s="66">
        <f t="shared" si="100"/>
        <v>0</v>
      </c>
      <c r="R53" s="66">
        <f t="shared" si="100"/>
        <v>0</v>
      </c>
      <c r="S53" s="66">
        <f t="shared" si="100"/>
        <v>0</v>
      </c>
      <c r="T53" s="66">
        <f t="shared" si="100"/>
        <v>3</v>
      </c>
      <c r="U53" s="66">
        <f t="shared" ref="U53" si="101">(U$19*U52)/40</f>
        <v>0</v>
      </c>
      <c r="V53" s="66">
        <f t="shared" si="100"/>
        <v>0</v>
      </c>
      <c r="W53" s="66">
        <f t="shared" si="100"/>
        <v>0</v>
      </c>
      <c r="X53" s="66">
        <f t="shared" si="100"/>
        <v>0</v>
      </c>
      <c r="Y53" s="66">
        <f t="shared" si="100"/>
        <v>0</v>
      </c>
      <c r="Z53" s="66">
        <f t="shared" si="100"/>
        <v>0</v>
      </c>
      <c r="AA53" s="814"/>
      <c r="AB53" s="814"/>
      <c r="AC53" s="814"/>
      <c r="AD53" s="945"/>
      <c r="AE53" s="818"/>
      <c r="AF53" s="818"/>
      <c r="AG53" s="818"/>
      <c r="AH53" s="942"/>
      <c r="AI53" s="943"/>
      <c r="AJ53" s="467" t="s">
        <v>34</v>
      </c>
      <c r="AK53" s="66">
        <f t="shared" ref="AK53:BG53" si="102">(AK$19*AK52)/40</f>
        <v>0</v>
      </c>
      <c r="AL53" s="66">
        <f t="shared" si="102"/>
        <v>0</v>
      </c>
      <c r="AM53" s="66">
        <f t="shared" si="102"/>
        <v>0</v>
      </c>
      <c r="AN53" s="66">
        <f t="shared" si="102"/>
        <v>0</v>
      </c>
      <c r="AO53" s="66">
        <f t="shared" si="102"/>
        <v>0</v>
      </c>
      <c r="AP53" s="66">
        <f t="shared" si="102"/>
        <v>0</v>
      </c>
      <c r="AQ53" s="66">
        <f t="shared" si="102"/>
        <v>0</v>
      </c>
      <c r="AR53" s="66">
        <f t="shared" si="102"/>
        <v>0</v>
      </c>
      <c r="AS53" s="66">
        <f t="shared" si="102"/>
        <v>0</v>
      </c>
      <c r="AT53" s="66">
        <f t="shared" si="102"/>
        <v>0</v>
      </c>
      <c r="AU53" s="66">
        <f t="shared" si="102"/>
        <v>0</v>
      </c>
      <c r="AV53" s="66">
        <f t="shared" si="102"/>
        <v>0</v>
      </c>
      <c r="AW53" s="66">
        <f t="shared" si="102"/>
        <v>0</v>
      </c>
      <c r="AX53" s="66">
        <f t="shared" si="102"/>
        <v>0</v>
      </c>
      <c r="AY53" s="66">
        <f t="shared" si="102"/>
        <v>0</v>
      </c>
      <c r="AZ53" s="66">
        <f t="shared" si="102"/>
        <v>0</v>
      </c>
      <c r="BA53" s="66">
        <f t="shared" si="102"/>
        <v>5</v>
      </c>
      <c r="BB53" s="66">
        <f t="shared" ref="BB53" si="103">(BB$19*BB52)/40</f>
        <v>0</v>
      </c>
      <c r="BC53" s="66">
        <f t="shared" si="102"/>
        <v>0</v>
      </c>
      <c r="BD53" s="66">
        <f t="shared" si="102"/>
        <v>0</v>
      </c>
      <c r="BE53" s="66">
        <f t="shared" si="102"/>
        <v>0</v>
      </c>
      <c r="BF53" s="66">
        <f t="shared" si="102"/>
        <v>0</v>
      </c>
      <c r="BG53" s="66">
        <f t="shared" si="102"/>
        <v>0</v>
      </c>
      <c r="BH53" s="814"/>
      <c r="BI53" s="814"/>
      <c r="BJ53" s="814"/>
      <c r="BK53" s="816"/>
      <c r="BL53" s="818"/>
      <c r="BM53" s="818"/>
      <c r="BN53" s="818"/>
      <c r="BO53" s="922" t="s">
        <v>9</v>
      </c>
      <c r="BP53" s="923"/>
      <c r="BQ53" s="924"/>
      <c r="BR53" s="941"/>
      <c r="BS53" s="941"/>
      <c r="BT53" s="941"/>
      <c r="BU53" s="941"/>
      <c r="BV53" s="941"/>
      <c r="BW53" s="941"/>
      <c r="BX53" s="941"/>
      <c r="BY53" s="917">
        <f>K55+AR55</f>
        <v>0.74399999999999999</v>
      </c>
      <c r="BZ53" s="917">
        <f>L55+AS55</f>
        <v>1.456</v>
      </c>
      <c r="CA53" s="917"/>
      <c r="CB53" s="941"/>
      <c r="CC53" s="941"/>
      <c r="CD53" s="941"/>
      <c r="CE53" s="941"/>
      <c r="CF53" s="941"/>
      <c r="CG53" s="917"/>
      <c r="CH53" s="941"/>
      <c r="CI53" s="917">
        <f>BC63+V63</f>
        <v>0</v>
      </c>
      <c r="CJ53" s="124"/>
    </row>
    <row r="54" spans="1:133" s="55" customFormat="1" ht="18.75" customHeight="1">
      <c r="A54" s="932" t="s">
        <v>9</v>
      </c>
      <c r="B54" s="813"/>
      <c r="C54" s="64" t="s">
        <v>35</v>
      </c>
      <c r="D54" s="62"/>
      <c r="E54" s="61">
        <v>0</v>
      </c>
      <c r="F54" s="61"/>
      <c r="G54" s="61"/>
      <c r="H54" s="63"/>
      <c r="I54" s="62"/>
      <c r="J54" s="63"/>
      <c r="K54" s="62">
        <v>7.2</v>
      </c>
      <c r="L54" s="61">
        <v>19.600000000000001</v>
      </c>
      <c r="M54" s="61">
        <v>0</v>
      </c>
      <c r="N54" s="61"/>
      <c r="O54" s="61">
        <v>0</v>
      </c>
      <c r="P54" s="61">
        <v>0</v>
      </c>
      <c r="Q54" s="61">
        <v>0</v>
      </c>
      <c r="R54" s="61"/>
      <c r="S54" s="63"/>
      <c r="T54" s="62"/>
      <c r="U54" s="61"/>
      <c r="V54" s="61"/>
      <c r="W54" s="63"/>
      <c r="X54" s="62"/>
      <c r="Y54" s="61"/>
      <c r="Z54" s="60"/>
      <c r="AA54" s="814">
        <f>SUM(D55:H55)</f>
        <v>0</v>
      </c>
      <c r="AB54" s="814">
        <f>SUM(I55:W55)</f>
        <v>0.67</v>
      </c>
      <c r="AC54" s="814">
        <f>SUM(AA54+AB54)</f>
        <v>0.67</v>
      </c>
      <c r="AD54" s="816">
        <v>24</v>
      </c>
      <c r="AE54" s="817">
        <f>SUM(AA54*AD54)</f>
        <v>0</v>
      </c>
      <c r="AF54" s="817">
        <f>SUM(AB54*AD54)</f>
        <v>16.079999999999998</v>
      </c>
      <c r="AG54" s="817">
        <f>SUM(AE54:AF55)</f>
        <v>16.079999999999998</v>
      </c>
      <c r="AH54" s="932" t="s">
        <v>9</v>
      </c>
      <c r="AI54" s="813"/>
      <c r="AJ54" s="64" t="s">
        <v>35</v>
      </c>
      <c r="AK54" s="62"/>
      <c r="AL54" s="61">
        <v>0</v>
      </c>
      <c r="AM54" s="61"/>
      <c r="AN54" s="61"/>
      <c r="AO54" s="63"/>
      <c r="AP54" s="62"/>
      <c r="AQ54" s="63"/>
      <c r="AR54" s="62">
        <v>12</v>
      </c>
      <c r="AS54" s="61">
        <v>20.55</v>
      </c>
      <c r="AT54" s="61">
        <v>0</v>
      </c>
      <c r="AU54" s="61"/>
      <c r="AV54" s="61">
        <v>0</v>
      </c>
      <c r="AW54" s="61">
        <v>0</v>
      </c>
      <c r="AX54" s="61">
        <v>0</v>
      </c>
      <c r="AY54" s="61"/>
      <c r="AZ54" s="63"/>
      <c r="BA54" s="62"/>
      <c r="BB54" s="61"/>
      <c r="BC54" s="61"/>
      <c r="BD54" s="63"/>
      <c r="BE54" s="62"/>
      <c r="BF54" s="61"/>
      <c r="BG54" s="60"/>
      <c r="BH54" s="814">
        <f>SUM(AK55:AO55)</f>
        <v>0</v>
      </c>
      <c r="BI54" s="814">
        <f>SUM(AP55:BD55)</f>
        <v>1.53</v>
      </c>
      <c r="BJ54" s="814">
        <f>SUM(BH54+BI54)</f>
        <v>1.53</v>
      </c>
      <c r="BK54" s="815">
        <f t="shared" ref="BK54" si="104">AD54</f>
        <v>24</v>
      </c>
      <c r="BL54" s="817">
        <f>SUM(BH54*BK54)</f>
        <v>0</v>
      </c>
      <c r="BM54" s="817">
        <f>SUM(BI54*BK54)</f>
        <v>36.72</v>
      </c>
      <c r="BN54" s="817">
        <f>SUM(BL54:BM55)</f>
        <v>36.72</v>
      </c>
      <c r="BO54" s="925"/>
      <c r="BP54" s="926"/>
      <c r="BQ54" s="927"/>
      <c r="BR54" s="918"/>
      <c r="BS54" s="918"/>
      <c r="BT54" s="918"/>
      <c r="BU54" s="918"/>
      <c r="BV54" s="918"/>
      <c r="BW54" s="918"/>
      <c r="BX54" s="918"/>
      <c r="BY54" s="918"/>
      <c r="BZ54" s="918"/>
      <c r="CA54" s="918"/>
      <c r="CB54" s="918"/>
      <c r="CC54" s="918"/>
      <c r="CD54" s="918"/>
      <c r="CE54" s="918"/>
      <c r="CF54" s="918"/>
      <c r="CG54" s="944"/>
      <c r="CH54" s="918"/>
      <c r="CI54" s="918"/>
      <c r="CJ54" s="641">
        <v>2.2000000000000002</v>
      </c>
    </row>
    <row r="55" spans="1:133" ht="18.75" customHeight="1" thickBot="1">
      <c r="A55" s="932"/>
      <c r="B55" s="813"/>
      <c r="C55" s="20" t="s">
        <v>34</v>
      </c>
      <c r="D55" s="76">
        <f t="shared" ref="D55:Z55" si="105">(D$19*D54)/1000</f>
        <v>0</v>
      </c>
      <c r="E55" s="76">
        <f t="shared" si="105"/>
        <v>0</v>
      </c>
      <c r="F55" s="76">
        <f t="shared" si="105"/>
        <v>0</v>
      </c>
      <c r="G55" s="76">
        <f t="shared" si="105"/>
        <v>0</v>
      </c>
      <c r="H55" s="76">
        <f t="shared" si="105"/>
        <v>0</v>
      </c>
      <c r="I55" s="76">
        <f t="shared" si="105"/>
        <v>0</v>
      </c>
      <c r="J55" s="76">
        <f t="shared" si="105"/>
        <v>0</v>
      </c>
      <c r="K55" s="76">
        <f t="shared" si="105"/>
        <v>0.18</v>
      </c>
      <c r="L55" s="76">
        <f t="shared" si="105"/>
        <v>0.49</v>
      </c>
      <c r="M55" s="76">
        <f t="shared" si="105"/>
        <v>0</v>
      </c>
      <c r="N55" s="76">
        <f t="shared" si="105"/>
        <v>0</v>
      </c>
      <c r="O55" s="76">
        <f t="shared" si="105"/>
        <v>0</v>
      </c>
      <c r="P55" s="76">
        <f t="shared" si="105"/>
        <v>0</v>
      </c>
      <c r="Q55" s="76">
        <f t="shared" si="105"/>
        <v>0</v>
      </c>
      <c r="R55" s="76">
        <f t="shared" si="105"/>
        <v>0</v>
      </c>
      <c r="S55" s="76">
        <f t="shared" si="105"/>
        <v>0</v>
      </c>
      <c r="T55" s="76">
        <f t="shared" si="105"/>
        <v>0</v>
      </c>
      <c r="U55" s="76">
        <f t="shared" ref="U55" si="106">(U$19*U54)/1000</f>
        <v>0</v>
      </c>
      <c r="V55" s="76">
        <f t="shared" si="105"/>
        <v>0</v>
      </c>
      <c r="W55" s="76">
        <f t="shared" si="105"/>
        <v>0</v>
      </c>
      <c r="X55" s="76">
        <f t="shared" si="105"/>
        <v>0</v>
      </c>
      <c r="Y55" s="76">
        <f t="shared" si="105"/>
        <v>0</v>
      </c>
      <c r="Z55" s="76">
        <f t="shared" si="105"/>
        <v>0</v>
      </c>
      <c r="AA55" s="814"/>
      <c r="AB55" s="814"/>
      <c r="AC55" s="814"/>
      <c r="AD55" s="816"/>
      <c r="AE55" s="818"/>
      <c r="AF55" s="818"/>
      <c r="AG55" s="818"/>
      <c r="AH55" s="932"/>
      <c r="AI55" s="813"/>
      <c r="AJ55" s="20" t="s">
        <v>34</v>
      </c>
      <c r="AK55" s="76">
        <f t="shared" ref="AK55:BG55" si="107">(AK$19*AK54)/1000</f>
        <v>0</v>
      </c>
      <c r="AL55" s="76">
        <f t="shared" si="107"/>
        <v>0</v>
      </c>
      <c r="AM55" s="76">
        <f t="shared" si="107"/>
        <v>0</v>
      </c>
      <c r="AN55" s="76">
        <f t="shared" si="107"/>
        <v>0</v>
      </c>
      <c r="AO55" s="76">
        <f t="shared" si="107"/>
        <v>0</v>
      </c>
      <c r="AP55" s="76">
        <f t="shared" si="107"/>
        <v>0</v>
      </c>
      <c r="AQ55" s="76">
        <f t="shared" si="107"/>
        <v>0</v>
      </c>
      <c r="AR55" s="76">
        <f t="shared" si="107"/>
        <v>0.56399999999999995</v>
      </c>
      <c r="AS55" s="76">
        <f t="shared" si="107"/>
        <v>0.96599999999999997</v>
      </c>
      <c r="AT55" s="76">
        <f t="shared" si="107"/>
        <v>0</v>
      </c>
      <c r="AU55" s="76">
        <f t="shared" si="107"/>
        <v>0</v>
      </c>
      <c r="AV55" s="76">
        <f t="shared" si="107"/>
        <v>0</v>
      </c>
      <c r="AW55" s="76">
        <f t="shared" si="107"/>
        <v>0</v>
      </c>
      <c r="AX55" s="76">
        <f t="shared" si="107"/>
        <v>0</v>
      </c>
      <c r="AY55" s="76">
        <f t="shared" si="107"/>
        <v>0</v>
      </c>
      <c r="AZ55" s="76">
        <f t="shared" si="107"/>
        <v>0</v>
      </c>
      <c r="BA55" s="76">
        <f t="shared" si="107"/>
        <v>0</v>
      </c>
      <c r="BB55" s="76">
        <f t="shared" ref="BB55" si="108">(BB$19*BB54)/1000</f>
        <v>0</v>
      </c>
      <c r="BC55" s="76">
        <f t="shared" si="107"/>
        <v>0</v>
      </c>
      <c r="BD55" s="76">
        <f t="shared" si="107"/>
        <v>0</v>
      </c>
      <c r="BE55" s="76">
        <f t="shared" si="107"/>
        <v>0</v>
      </c>
      <c r="BF55" s="76">
        <f t="shared" si="107"/>
        <v>0</v>
      </c>
      <c r="BG55" s="76">
        <f t="shared" si="107"/>
        <v>0</v>
      </c>
      <c r="BH55" s="814"/>
      <c r="BI55" s="814"/>
      <c r="BJ55" s="814"/>
      <c r="BK55" s="816"/>
      <c r="BL55" s="818"/>
      <c r="BM55" s="818"/>
      <c r="BN55" s="818"/>
      <c r="BO55" s="922" t="s">
        <v>403</v>
      </c>
      <c r="BP55" s="923"/>
      <c r="BQ55" s="924"/>
      <c r="BR55" s="941"/>
      <c r="BS55" s="941"/>
      <c r="BT55" s="941"/>
      <c r="BU55" s="941"/>
      <c r="BV55" s="941"/>
      <c r="BW55" s="941"/>
      <c r="BX55" s="941"/>
      <c r="BY55" s="917"/>
      <c r="BZ55" s="917"/>
      <c r="CA55" s="917"/>
      <c r="CB55" s="917">
        <f>N61+AU61</f>
        <v>3</v>
      </c>
      <c r="CC55" s="941"/>
      <c r="CD55" s="941"/>
      <c r="CE55" s="941"/>
      <c r="CF55" s="941"/>
      <c r="CG55" s="917"/>
      <c r="CH55" s="941"/>
      <c r="CI55" s="917">
        <f>BC63+V63</f>
        <v>0</v>
      </c>
      <c r="CJ55" s="124"/>
    </row>
    <row r="56" spans="1:133" s="55" customFormat="1" ht="18.75" customHeight="1">
      <c r="A56" s="932" t="s">
        <v>10</v>
      </c>
      <c r="B56" s="813"/>
      <c r="C56" s="64" t="s">
        <v>35</v>
      </c>
      <c r="D56" s="62"/>
      <c r="E56" s="61">
        <v>0</v>
      </c>
      <c r="F56" s="61"/>
      <c r="G56" s="61"/>
      <c r="H56" s="63"/>
      <c r="I56" s="62"/>
      <c r="J56" s="63"/>
      <c r="K56" s="62">
        <v>7.5</v>
      </c>
      <c r="L56" s="61">
        <v>45.5</v>
      </c>
      <c r="M56" s="61">
        <v>0</v>
      </c>
      <c r="N56" s="61"/>
      <c r="O56" s="61">
        <v>0</v>
      </c>
      <c r="P56" s="61">
        <v>0</v>
      </c>
      <c r="Q56" s="61">
        <v>0</v>
      </c>
      <c r="R56" s="61"/>
      <c r="S56" s="63"/>
      <c r="T56" s="62"/>
      <c r="U56" s="61"/>
      <c r="V56" s="61"/>
      <c r="W56" s="63"/>
      <c r="X56" s="62"/>
      <c r="Y56" s="61"/>
      <c r="Z56" s="60"/>
      <c r="AA56" s="814">
        <f>SUM(D57:H57)</f>
        <v>0</v>
      </c>
      <c r="AB56" s="814">
        <f>SUM(I57:W57)</f>
        <v>1.3260000000000001</v>
      </c>
      <c r="AC56" s="814">
        <f>SUM(AA56+AB56)</f>
        <v>1.3260000000000001</v>
      </c>
      <c r="AD56" s="816">
        <v>35</v>
      </c>
      <c r="AE56" s="817">
        <f>SUM(AA56*AD56)</f>
        <v>0</v>
      </c>
      <c r="AF56" s="817">
        <f>SUM(AB56*AD56)</f>
        <v>46.41</v>
      </c>
      <c r="AG56" s="817">
        <f>SUM(AE56:AF57)</f>
        <v>46.41</v>
      </c>
      <c r="AH56" s="932" t="s">
        <v>10</v>
      </c>
      <c r="AI56" s="813"/>
      <c r="AJ56" s="64" t="s">
        <v>35</v>
      </c>
      <c r="AK56" s="62"/>
      <c r="AL56" s="61">
        <v>0</v>
      </c>
      <c r="AM56" s="61"/>
      <c r="AN56" s="61"/>
      <c r="AO56" s="63"/>
      <c r="AP56" s="62"/>
      <c r="AQ56" s="63"/>
      <c r="AR56" s="62">
        <v>12.5</v>
      </c>
      <c r="AS56" s="61">
        <v>45.44</v>
      </c>
      <c r="AT56" s="61">
        <v>0</v>
      </c>
      <c r="AU56" s="61"/>
      <c r="AV56" s="61">
        <v>0</v>
      </c>
      <c r="AW56" s="61">
        <v>0</v>
      </c>
      <c r="AX56" s="61">
        <v>0</v>
      </c>
      <c r="AY56" s="61"/>
      <c r="AZ56" s="63"/>
      <c r="BA56" s="62"/>
      <c r="BB56" s="61"/>
      <c r="BC56" s="61"/>
      <c r="BD56" s="63"/>
      <c r="BE56" s="62"/>
      <c r="BF56" s="61"/>
      <c r="BG56" s="60"/>
      <c r="BH56" s="814">
        <f>SUM(AK57:AO57)</f>
        <v>0</v>
      </c>
      <c r="BI56" s="814">
        <f>SUM(AP57:BD57)</f>
        <v>2.7240000000000002</v>
      </c>
      <c r="BJ56" s="814">
        <f>SUM(BH56+BI56)</f>
        <v>2.7240000000000002</v>
      </c>
      <c r="BK56" s="815">
        <f t="shared" ref="BK56" si="109">AD56</f>
        <v>35</v>
      </c>
      <c r="BL56" s="817">
        <f>SUM(BH56*BK56)</f>
        <v>0</v>
      </c>
      <c r="BM56" s="817">
        <f>SUM(BI56*BK56)</f>
        <v>95.34</v>
      </c>
      <c r="BN56" s="817">
        <f>SUM(BL56:BM57)</f>
        <v>95.34</v>
      </c>
      <c r="BO56" s="925"/>
      <c r="BP56" s="926"/>
      <c r="BQ56" s="927"/>
      <c r="BR56" s="918"/>
      <c r="BS56" s="918"/>
      <c r="BT56" s="918"/>
      <c r="BU56" s="918"/>
      <c r="BV56" s="918"/>
      <c r="BW56" s="918"/>
      <c r="BX56" s="918"/>
      <c r="BY56" s="918"/>
      <c r="BZ56" s="918"/>
      <c r="CA56" s="918"/>
      <c r="CB56" s="918"/>
      <c r="CC56" s="918"/>
      <c r="CD56" s="918"/>
      <c r="CE56" s="918"/>
      <c r="CF56" s="918"/>
      <c r="CG56" s="944"/>
      <c r="CH56" s="918"/>
      <c r="CI56" s="918"/>
      <c r="CJ56" s="641">
        <v>3</v>
      </c>
    </row>
    <row r="57" spans="1:133" ht="18.75" customHeight="1" thickBot="1">
      <c r="A57" s="932"/>
      <c r="B57" s="813"/>
      <c r="C57" s="20" t="s">
        <v>34</v>
      </c>
      <c r="D57" s="76">
        <f t="shared" ref="D57:Z57" si="110">(D$19*D56)/1000</f>
        <v>0</v>
      </c>
      <c r="E57" s="76">
        <f t="shared" si="110"/>
        <v>0</v>
      </c>
      <c r="F57" s="76">
        <f t="shared" si="110"/>
        <v>0</v>
      </c>
      <c r="G57" s="76">
        <f t="shared" si="110"/>
        <v>0</v>
      </c>
      <c r="H57" s="76">
        <f t="shared" si="110"/>
        <v>0</v>
      </c>
      <c r="I57" s="76">
        <f t="shared" si="110"/>
        <v>0</v>
      </c>
      <c r="J57" s="76">
        <f t="shared" si="110"/>
        <v>0</v>
      </c>
      <c r="K57" s="76">
        <f t="shared" si="110"/>
        <v>0.188</v>
      </c>
      <c r="L57" s="76">
        <f t="shared" si="110"/>
        <v>1.1379999999999999</v>
      </c>
      <c r="M57" s="76">
        <f t="shared" si="110"/>
        <v>0</v>
      </c>
      <c r="N57" s="76">
        <f t="shared" si="110"/>
        <v>0</v>
      </c>
      <c r="O57" s="76">
        <f t="shared" si="110"/>
        <v>0</v>
      </c>
      <c r="P57" s="76">
        <f t="shared" si="110"/>
        <v>0</v>
      </c>
      <c r="Q57" s="76">
        <f t="shared" si="110"/>
        <v>0</v>
      </c>
      <c r="R57" s="76">
        <f t="shared" si="110"/>
        <v>0</v>
      </c>
      <c r="S57" s="76">
        <f t="shared" si="110"/>
        <v>0</v>
      </c>
      <c r="T57" s="76">
        <f t="shared" si="110"/>
        <v>0</v>
      </c>
      <c r="U57" s="76">
        <f t="shared" ref="U57" si="111">(U$19*U56)/1000</f>
        <v>0</v>
      </c>
      <c r="V57" s="76">
        <f t="shared" si="110"/>
        <v>0</v>
      </c>
      <c r="W57" s="76">
        <f t="shared" si="110"/>
        <v>0</v>
      </c>
      <c r="X57" s="76">
        <f t="shared" si="110"/>
        <v>0</v>
      </c>
      <c r="Y57" s="76">
        <f t="shared" si="110"/>
        <v>0</v>
      </c>
      <c r="Z57" s="76">
        <f t="shared" si="110"/>
        <v>0</v>
      </c>
      <c r="AA57" s="814"/>
      <c r="AB57" s="814"/>
      <c r="AC57" s="814"/>
      <c r="AD57" s="816"/>
      <c r="AE57" s="818"/>
      <c r="AF57" s="818"/>
      <c r="AG57" s="818"/>
      <c r="AH57" s="932"/>
      <c r="AI57" s="813"/>
      <c r="AJ57" s="20" t="s">
        <v>34</v>
      </c>
      <c r="AK57" s="76">
        <f t="shared" ref="AK57:BG57" si="112">(AK$19*AK56)/1000</f>
        <v>0</v>
      </c>
      <c r="AL57" s="76">
        <f t="shared" si="112"/>
        <v>0</v>
      </c>
      <c r="AM57" s="76">
        <f t="shared" si="112"/>
        <v>0</v>
      </c>
      <c r="AN57" s="76">
        <f t="shared" si="112"/>
        <v>0</v>
      </c>
      <c r="AO57" s="76">
        <f t="shared" si="112"/>
        <v>0</v>
      </c>
      <c r="AP57" s="76">
        <f t="shared" si="112"/>
        <v>0</v>
      </c>
      <c r="AQ57" s="76">
        <f t="shared" si="112"/>
        <v>0</v>
      </c>
      <c r="AR57" s="76">
        <f t="shared" si="112"/>
        <v>0.58799999999999997</v>
      </c>
      <c r="AS57" s="76">
        <f t="shared" si="112"/>
        <v>2.1360000000000001</v>
      </c>
      <c r="AT57" s="76">
        <f t="shared" si="112"/>
        <v>0</v>
      </c>
      <c r="AU57" s="76">
        <f t="shared" si="112"/>
        <v>0</v>
      </c>
      <c r="AV57" s="76">
        <f t="shared" si="112"/>
        <v>0</v>
      </c>
      <c r="AW57" s="76">
        <f t="shared" si="112"/>
        <v>0</v>
      </c>
      <c r="AX57" s="76">
        <f t="shared" si="112"/>
        <v>0</v>
      </c>
      <c r="AY57" s="76">
        <f t="shared" si="112"/>
        <v>0</v>
      </c>
      <c r="AZ57" s="76">
        <f t="shared" si="112"/>
        <v>0</v>
      </c>
      <c r="BA57" s="76">
        <f t="shared" si="112"/>
        <v>0</v>
      </c>
      <c r="BB57" s="76">
        <f t="shared" ref="BB57" si="113">(BB$19*BB56)/1000</f>
        <v>0</v>
      </c>
      <c r="BC57" s="76">
        <f t="shared" si="112"/>
        <v>0</v>
      </c>
      <c r="BD57" s="76">
        <f t="shared" si="112"/>
        <v>0</v>
      </c>
      <c r="BE57" s="76">
        <f t="shared" si="112"/>
        <v>0</v>
      </c>
      <c r="BF57" s="76">
        <f t="shared" si="112"/>
        <v>0</v>
      </c>
      <c r="BG57" s="76">
        <f t="shared" si="112"/>
        <v>0</v>
      </c>
      <c r="BH57" s="814"/>
      <c r="BI57" s="814"/>
      <c r="BJ57" s="814"/>
      <c r="BK57" s="816"/>
      <c r="BL57" s="818"/>
      <c r="BM57" s="818"/>
      <c r="BN57" s="818"/>
      <c r="BO57" s="922" t="s">
        <v>16</v>
      </c>
      <c r="BP57" s="923"/>
      <c r="BQ57" s="924"/>
      <c r="BR57" s="941"/>
      <c r="BS57" s="941"/>
      <c r="BT57" s="941"/>
      <c r="BU57" s="941"/>
      <c r="BV57" s="941"/>
      <c r="BW57" s="941"/>
      <c r="BX57" s="941"/>
      <c r="BY57" s="917"/>
      <c r="BZ57" s="917"/>
      <c r="CA57" s="917"/>
      <c r="CB57" s="917"/>
      <c r="CC57" s="941"/>
      <c r="CD57" s="941"/>
      <c r="CE57" s="941"/>
      <c r="CF57" s="941"/>
      <c r="CG57" s="1248">
        <f>T65+BA65</f>
        <v>1.4E-2</v>
      </c>
      <c r="CH57" s="941"/>
      <c r="CI57" s="917">
        <v>1.4E-2</v>
      </c>
      <c r="CJ57" s="124"/>
    </row>
    <row r="58" spans="1:133" s="55" customFormat="1" ht="18.75" customHeight="1">
      <c r="A58" s="932" t="s">
        <v>13</v>
      </c>
      <c r="B58" s="813"/>
      <c r="C58" s="64" t="s">
        <v>35</v>
      </c>
      <c r="D58" s="62"/>
      <c r="E58" s="61">
        <v>0</v>
      </c>
      <c r="F58" s="61"/>
      <c r="G58" s="61"/>
      <c r="H58" s="63"/>
      <c r="I58" s="62"/>
      <c r="J58" s="63"/>
      <c r="K58" s="62"/>
      <c r="L58" s="61"/>
      <c r="M58" s="61">
        <v>0</v>
      </c>
      <c r="N58" s="61"/>
      <c r="O58" s="61">
        <v>11.2</v>
      </c>
      <c r="P58" s="61">
        <v>0</v>
      </c>
      <c r="Q58" s="61">
        <v>0</v>
      </c>
      <c r="R58" s="61"/>
      <c r="S58" s="63"/>
      <c r="T58" s="62"/>
      <c r="U58" s="61"/>
      <c r="V58" s="61"/>
      <c r="W58" s="63"/>
      <c r="X58" s="62"/>
      <c r="Y58" s="61"/>
      <c r="Z58" s="60"/>
      <c r="AA58" s="814">
        <f>SUM(D59:H59)</f>
        <v>0</v>
      </c>
      <c r="AB58" s="814">
        <f>SUM(I59:W59)</f>
        <v>0.28000000000000003</v>
      </c>
      <c r="AC58" s="814">
        <f>SUM(AA58+AB58)</f>
        <v>0.28000000000000003</v>
      </c>
      <c r="AD58" s="816">
        <v>80</v>
      </c>
      <c r="AE58" s="817">
        <f>SUM(AA58*AD58)</f>
        <v>0</v>
      </c>
      <c r="AF58" s="817">
        <f>SUM(AB58*AD58)</f>
        <v>22.4</v>
      </c>
      <c r="AG58" s="817">
        <f>SUM(AE58:AF59)</f>
        <v>22.4</v>
      </c>
      <c r="AH58" s="932" t="s">
        <v>13</v>
      </c>
      <c r="AI58" s="813"/>
      <c r="AJ58" s="64" t="s">
        <v>35</v>
      </c>
      <c r="AK58" s="62"/>
      <c r="AL58" s="61">
        <v>0</v>
      </c>
      <c r="AM58" s="61"/>
      <c r="AN58" s="61"/>
      <c r="AO58" s="63"/>
      <c r="AP58" s="62"/>
      <c r="AQ58" s="63"/>
      <c r="AR58" s="62"/>
      <c r="AS58" s="61"/>
      <c r="AT58" s="61">
        <v>0</v>
      </c>
      <c r="AU58" s="61"/>
      <c r="AV58" s="61">
        <v>13.19</v>
      </c>
      <c r="AW58" s="61">
        <v>0</v>
      </c>
      <c r="AX58" s="61">
        <v>0</v>
      </c>
      <c r="AY58" s="61"/>
      <c r="AZ58" s="63"/>
      <c r="BA58" s="62"/>
      <c r="BB58" s="61"/>
      <c r="BC58" s="61"/>
      <c r="BD58" s="63"/>
      <c r="BE58" s="62"/>
      <c r="BF58" s="61"/>
      <c r="BG58" s="60"/>
      <c r="BH58" s="814">
        <f>SUM(AK59:AO59)</f>
        <v>0</v>
      </c>
      <c r="BI58" s="814">
        <f>SUM(AP59:BD59)</f>
        <v>0.62</v>
      </c>
      <c r="BJ58" s="814">
        <f>SUM(BH58+BI58)</f>
        <v>0.62</v>
      </c>
      <c r="BK58" s="815">
        <f t="shared" ref="BK58" si="114">AD58</f>
        <v>80</v>
      </c>
      <c r="BL58" s="817">
        <f>SUM(BH58*BK58)</f>
        <v>0</v>
      </c>
      <c r="BM58" s="817">
        <f>SUM(BI58*BK58)</f>
        <v>49.6</v>
      </c>
      <c r="BN58" s="817">
        <f>SUM(BL58:BM59)</f>
        <v>49.6</v>
      </c>
      <c r="BO58" s="925"/>
      <c r="BP58" s="926"/>
      <c r="BQ58" s="927"/>
      <c r="BR58" s="918"/>
      <c r="BS58" s="918"/>
      <c r="BT58" s="918"/>
      <c r="BU58" s="918"/>
      <c r="BV58" s="918"/>
      <c r="BW58" s="918"/>
      <c r="BX58" s="918"/>
      <c r="BY58" s="918"/>
      <c r="BZ58" s="918"/>
      <c r="CA58" s="918"/>
      <c r="CB58" s="918"/>
      <c r="CC58" s="918"/>
      <c r="CD58" s="918"/>
      <c r="CE58" s="918"/>
      <c r="CF58" s="918"/>
      <c r="CG58" s="1249"/>
      <c r="CH58" s="918"/>
      <c r="CI58" s="918"/>
      <c r="CJ58" s="641">
        <v>1.4E-2</v>
      </c>
    </row>
    <row r="59" spans="1:133" ht="18.75" customHeight="1" thickBot="1">
      <c r="A59" s="932"/>
      <c r="B59" s="813"/>
      <c r="C59" s="20" t="s">
        <v>34</v>
      </c>
      <c r="D59" s="76">
        <f t="shared" ref="D59:Z59" si="115">(D$19*D58)/1000</f>
        <v>0</v>
      </c>
      <c r="E59" s="76">
        <f t="shared" si="115"/>
        <v>0</v>
      </c>
      <c r="F59" s="76">
        <f t="shared" si="115"/>
        <v>0</v>
      </c>
      <c r="G59" s="76">
        <f t="shared" si="115"/>
        <v>0</v>
      </c>
      <c r="H59" s="76">
        <f t="shared" si="115"/>
        <v>0</v>
      </c>
      <c r="I59" s="76">
        <f t="shared" si="115"/>
        <v>0</v>
      </c>
      <c r="J59" s="76">
        <f t="shared" si="115"/>
        <v>0</v>
      </c>
      <c r="K59" s="76">
        <f t="shared" si="115"/>
        <v>0</v>
      </c>
      <c r="L59" s="76">
        <f t="shared" si="115"/>
        <v>0</v>
      </c>
      <c r="M59" s="76">
        <f t="shared" si="115"/>
        <v>0</v>
      </c>
      <c r="N59" s="76">
        <f t="shared" si="115"/>
        <v>0</v>
      </c>
      <c r="O59" s="76">
        <f t="shared" si="115"/>
        <v>0.28000000000000003</v>
      </c>
      <c r="P59" s="76">
        <f t="shared" si="115"/>
        <v>0</v>
      </c>
      <c r="Q59" s="76">
        <f t="shared" si="115"/>
        <v>0</v>
      </c>
      <c r="R59" s="76">
        <f t="shared" si="115"/>
        <v>0</v>
      </c>
      <c r="S59" s="76">
        <f t="shared" si="115"/>
        <v>0</v>
      </c>
      <c r="T59" s="76">
        <f t="shared" si="115"/>
        <v>0</v>
      </c>
      <c r="U59" s="76">
        <f t="shared" ref="U59" si="116">(U$19*U58)/1000</f>
        <v>0</v>
      </c>
      <c r="V59" s="76">
        <f t="shared" si="115"/>
        <v>0</v>
      </c>
      <c r="W59" s="76">
        <f t="shared" si="115"/>
        <v>0</v>
      </c>
      <c r="X59" s="76">
        <f t="shared" si="115"/>
        <v>0</v>
      </c>
      <c r="Y59" s="76">
        <f t="shared" si="115"/>
        <v>0</v>
      </c>
      <c r="Z59" s="76">
        <f t="shared" si="115"/>
        <v>0</v>
      </c>
      <c r="AA59" s="814"/>
      <c r="AB59" s="814"/>
      <c r="AC59" s="814"/>
      <c r="AD59" s="816"/>
      <c r="AE59" s="818"/>
      <c r="AF59" s="818"/>
      <c r="AG59" s="818"/>
      <c r="AH59" s="932"/>
      <c r="AI59" s="813"/>
      <c r="AJ59" s="20" t="s">
        <v>34</v>
      </c>
      <c r="AK59" s="76">
        <f t="shared" ref="AK59:BG59" si="117">(AK$19*AK58)/1000</f>
        <v>0</v>
      </c>
      <c r="AL59" s="76">
        <f t="shared" si="117"/>
        <v>0</v>
      </c>
      <c r="AM59" s="76">
        <f t="shared" si="117"/>
        <v>0</v>
      </c>
      <c r="AN59" s="76">
        <f t="shared" si="117"/>
        <v>0</v>
      </c>
      <c r="AO59" s="76">
        <f t="shared" si="117"/>
        <v>0</v>
      </c>
      <c r="AP59" s="76">
        <f t="shared" si="117"/>
        <v>0</v>
      </c>
      <c r="AQ59" s="76">
        <f t="shared" si="117"/>
        <v>0</v>
      </c>
      <c r="AR59" s="76">
        <f t="shared" si="117"/>
        <v>0</v>
      </c>
      <c r="AS59" s="76">
        <f t="shared" si="117"/>
        <v>0</v>
      </c>
      <c r="AT59" s="76">
        <f t="shared" si="117"/>
        <v>0</v>
      </c>
      <c r="AU59" s="76">
        <f t="shared" si="117"/>
        <v>0</v>
      </c>
      <c r="AV59" s="76">
        <f t="shared" si="117"/>
        <v>0.62</v>
      </c>
      <c r="AW59" s="76">
        <f t="shared" si="117"/>
        <v>0</v>
      </c>
      <c r="AX59" s="76">
        <f t="shared" si="117"/>
        <v>0</v>
      </c>
      <c r="AY59" s="76">
        <f t="shared" si="117"/>
        <v>0</v>
      </c>
      <c r="AZ59" s="76">
        <f t="shared" si="117"/>
        <v>0</v>
      </c>
      <c r="BA59" s="76">
        <f t="shared" si="117"/>
        <v>0</v>
      </c>
      <c r="BB59" s="76">
        <f t="shared" ref="BB59" si="118">(BB$19*BB58)/1000</f>
        <v>0</v>
      </c>
      <c r="BC59" s="76">
        <f t="shared" si="117"/>
        <v>0</v>
      </c>
      <c r="BD59" s="76">
        <f t="shared" si="117"/>
        <v>0</v>
      </c>
      <c r="BE59" s="76">
        <f t="shared" si="117"/>
        <v>0</v>
      </c>
      <c r="BF59" s="76">
        <f t="shared" si="117"/>
        <v>0</v>
      </c>
      <c r="BG59" s="76">
        <f t="shared" si="117"/>
        <v>0</v>
      </c>
      <c r="BH59" s="814"/>
      <c r="BI59" s="814"/>
      <c r="BJ59" s="814"/>
      <c r="BK59" s="816"/>
      <c r="BL59" s="818"/>
      <c r="BM59" s="818"/>
      <c r="BN59" s="818"/>
      <c r="BO59" s="922" t="s">
        <v>8</v>
      </c>
      <c r="BP59" s="923"/>
      <c r="BQ59" s="924"/>
      <c r="BR59" s="941"/>
      <c r="BS59" s="941"/>
      <c r="BT59" s="941"/>
      <c r="BU59" s="941"/>
      <c r="BV59" s="941"/>
      <c r="BW59" s="941"/>
      <c r="BX59" s="941"/>
      <c r="BY59" s="917">
        <v>6.2</v>
      </c>
      <c r="BZ59" s="917">
        <v>8.4</v>
      </c>
      <c r="CA59" s="917"/>
      <c r="CB59" s="917"/>
      <c r="CC59" s="941"/>
      <c r="CD59" s="941"/>
      <c r="CE59" s="941"/>
      <c r="CF59" s="941"/>
      <c r="CG59" s="1248">
        <f>T67+BA67</f>
        <v>0</v>
      </c>
      <c r="CH59" s="941"/>
      <c r="CI59" s="917">
        <f>BC67+V67</f>
        <v>0</v>
      </c>
      <c r="CJ59" s="124"/>
    </row>
    <row r="60" spans="1:133" s="55" customFormat="1" ht="18.75" customHeight="1">
      <c r="A60" s="970" t="s">
        <v>416</v>
      </c>
      <c r="B60" s="813"/>
      <c r="C60" s="64" t="s">
        <v>35</v>
      </c>
      <c r="D60" s="62"/>
      <c r="E60" s="61">
        <v>0</v>
      </c>
      <c r="F60" s="61"/>
      <c r="G60" s="61"/>
      <c r="H60" s="63"/>
      <c r="I60" s="62"/>
      <c r="J60" s="63"/>
      <c r="K60" s="62"/>
      <c r="L60" s="61"/>
      <c r="M60" s="61">
        <v>0</v>
      </c>
      <c r="N60" s="61">
        <v>41.6</v>
      </c>
      <c r="O60" s="61">
        <v>0</v>
      </c>
      <c r="P60" s="61">
        <v>0</v>
      </c>
      <c r="Q60" s="61">
        <v>0</v>
      </c>
      <c r="R60" s="61"/>
      <c r="S60" s="63"/>
      <c r="T60" s="62"/>
      <c r="U60" s="61"/>
      <c r="V60" s="61"/>
      <c r="W60" s="63"/>
      <c r="X60" s="62"/>
      <c r="Y60" s="61"/>
      <c r="Z60" s="60"/>
      <c r="AA60" s="814">
        <f>SUM(D61:H61)</f>
        <v>0</v>
      </c>
      <c r="AB60" s="814">
        <f>SUM(I61:W61)</f>
        <v>1.04</v>
      </c>
      <c r="AC60" s="814">
        <f>SUM(AA60+AB60)</f>
        <v>1.04</v>
      </c>
      <c r="AD60" s="816">
        <v>83.33</v>
      </c>
      <c r="AE60" s="817">
        <f>SUM(AA60*AD60)</f>
        <v>0</v>
      </c>
      <c r="AF60" s="817">
        <f>SUM(AB60*AD60)</f>
        <v>86.66</v>
      </c>
      <c r="AG60" s="817">
        <f>SUM(AE60:AF61)</f>
        <v>86.66</v>
      </c>
      <c r="AH60" s="970" t="s">
        <v>416</v>
      </c>
      <c r="AI60" s="813"/>
      <c r="AJ60" s="64" t="s">
        <v>35</v>
      </c>
      <c r="AK60" s="62"/>
      <c r="AL60" s="61">
        <v>0</v>
      </c>
      <c r="AM60" s="61"/>
      <c r="AN60" s="61"/>
      <c r="AO60" s="63"/>
      <c r="AP60" s="62"/>
      <c r="AQ60" s="63"/>
      <c r="AR60" s="62"/>
      <c r="AS60" s="61"/>
      <c r="AT60" s="61">
        <v>0</v>
      </c>
      <c r="AU60" s="61">
        <v>41.7</v>
      </c>
      <c r="AV60" s="61">
        <v>0</v>
      </c>
      <c r="AW60" s="61">
        <v>0</v>
      </c>
      <c r="AX60" s="61">
        <v>0</v>
      </c>
      <c r="AY60" s="61"/>
      <c r="AZ60" s="63"/>
      <c r="BA60" s="62"/>
      <c r="BB60" s="61"/>
      <c r="BC60" s="61"/>
      <c r="BD60" s="63"/>
      <c r="BE60" s="62"/>
      <c r="BF60" s="61"/>
      <c r="BG60" s="60"/>
      <c r="BH60" s="814">
        <f>SUM(AK61:AO61)</f>
        <v>0</v>
      </c>
      <c r="BI60" s="814">
        <f>SUM(AP61:BD61)</f>
        <v>1.96</v>
      </c>
      <c r="BJ60" s="814">
        <f>SUM(BH60+BI60)</f>
        <v>1.96</v>
      </c>
      <c r="BK60" s="815">
        <f t="shared" ref="BK60" si="119">AD60</f>
        <v>83.33</v>
      </c>
      <c r="BL60" s="817">
        <f>SUM(BH60*BK60)</f>
        <v>0</v>
      </c>
      <c r="BM60" s="817">
        <f>SUM(BI60*BK60)</f>
        <v>163.33000000000001</v>
      </c>
      <c r="BN60" s="817">
        <f>SUM(BL60:BM61)</f>
        <v>163.33000000000001</v>
      </c>
      <c r="BO60" s="925"/>
      <c r="BP60" s="926"/>
      <c r="BQ60" s="927"/>
      <c r="BR60" s="918"/>
      <c r="BS60" s="918"/>
      <c r="BT60" s="918"/>
      <c r="BU60" s="918"/>
      <c r="BV60" s="918"/>
      <c r="BW60" s="918"/>
      <c r="BX60" s="918"/>
      <c r="BY60" s="918"/>
      <c r="BZ60" s="918"/>
      <c r="CA60" s="918"/>
      <c r="CB60" s="918"/>
      <c r="CC60" s="918"/>
      <c r="CD60" s="918"/>
      <c r="CE60" s="918"/>
      <c r="CF60" s="918"/>
      <c r="CG60" s="1249"/>
      <c r="CH60" s="918"/>
      <c r="CI60" s="918"/>
      <c r="CJ60" s="641">
        <v>14.6</v>
      </c>
    </row>
    <row r="61" spans="1:133" ht="18.75" customHeight="1" thickBot="1">
      <c r="A61" s="970"/>
      <c r="B61" s="813"/>
      <c r="C61" s="20" t="s">
        <v>34</v>
      </c>
      <c r="D61" s="76">
        <f t="shared" ref="D61:Z61" si="120">(D$19*D60)/1000</f>
        <v>0</v>
      </c>
      <c r="E61" s="76">
        <f t="shared" si="120"/>
        <v>0</v>
      </c>
      <c r="F61" s="76">
        <f t="shared" si="120"/>
        <v>0</v>
      </c>
      <c r="G61" s="76">
        <f t="shared" si="120"/>
        <v>0</v>
      </c>
      <c r="H61" s="76">
        <f t="shared" si="120"/>
        <v>0</v>
      </c>
      <c r="I61" s="76">
        <f t="shared" si="120"/>
        <v>0</v>
      </c>
      <c r="J61" s="76">
        <f t="shared" si="120"/>
        <v>0</v>
      </c>
      <c r="K61" s="76">
        <f t="shared" si="120"/>
        <v>0</v>
      </c>
      <c r="L61" s="76">
        <f t="shared" si="120"/>
        <v>0</v>
      </c>
      <c r="M61" s="76">
        <f t="shared" si="120"/>
        <v>0</v>
      </c>
      <c r="N61" s="76">
        <f t="shared" si="120"/>
        <v>1.04</v>
      </c>
      <c r="O61" s="76">
        <f t="shared" si="120"/>
        <v>0</v>
      </c>
      <c r="P61" s="76">
        <f t="shared" si="120"/>
        <v>0</v>
      </c>
      <c r="Q61" s="76">
        <f t="shared" si="120"/>
        <v>0</v>
      </c>
      <c r="R61" s="76">
        <f t="shared" si="120"/>
        <v>0</v>
      </c>
      <c r="S61" s="76">
        <f t="shared" si="120"/>
        <v>0</v>
      </c>
      <c r="T61" s="76">
        <f t="shared" si="120"/>
        <v>0</v>
      </c>
      <c r="U61" s="76">
        <f t="shared" ref="U61" si="121">(U$19*U60)/1000</f>
        <v>0</v>
      </c>
      <c r="V61" s="76">
        <f t="shared" si="120"/>
        <v>0</v>
      </c>
      <c r="W61" s="76">
        <f t="shared" si="120"/>
        <v>0</v>
      </c>
      <c r="X61" s="76">
        <f t="shared" si="120"/>
        <v>0</v>
      </c>
      <c r="Y61" s="76">
        <f t="shared" si="120"/>
        <v>0</v>
      </c>
      <c r="Z61" s="76">
        <f t="shared" si="120"/>
        <v>0</v>
      </c>
      <c r="AA61" s="814"/>
      <c r="AB61" s="814"/>
      <c r="AC61" s="814"/>
      <c r="AD61" s="816"/>
      <c r="AE61" s="818"/>
      <c r="AF61" s="818"/>
      <c r="AG61" s="818"/>
      <c r="AH61" s="970"/>
      <c r="AI61" s="813"/>
      <c r="AJ61" s="20" t="s">
        <v>34</v>
      </c>
      <c r="AK61" s="76">
        <f t="shared" ref="AK61:BG61" si="122">(AK$19*AK60)/1000</f>
        <v>0</v>
      </c>
      <c r="AL61" s="76">
        <f t="shared" si="122"/>
        <v>0</v>
      </c>
      <c r="AM61" s="76">
        <f t="shared" si="122"/>
        <v>0</v>
      </c>
      <c r="AN61" s="76">
        <f t="shared" si="122"/>
        <v>0</v>
      </c>
      <c r="AO61" s="76">
        <f t="shared" si="122"/>
        <v>0</v>
      </c>
      <c r="AP61" s="76">
        <f t="shared" si="122"/>
        <v>0</v>
      </c>
      <c r="AQ61" s="76">
        <f t="shared" si="122"/>
        <v>0</v>
      </c>
      <c r="AR61" s="76">
        <f t="shared" si="122"/>
        <v>0</v>
      </c>
      <c r="AS61" s="76">
        <f t="shared" si="122"/>
        <v>0</v>
      </c>
      <c r="AT61" s="76">
        <f t="shared" si="122"/>
        <v>0</v>
      </c>
      <c r="AU61" s="76">
        <f t="shared" si="122"/>
        <v>1.96</v>
      </c>
      <c r="AV61" s="76">
        <f t="shared" si="122"/>
        <v>0</v>
      </c>
      <c r="AW61" s="76">
        <f t="shared" si="122"/>
        <v>0</v>
      </c>
      <c r="AX61" s="76">
        <f t="shared" si="122"/>
        <v>0</v>
      </c>
      <c r="AY61" s="76">
        <f t="shared" si="122"/>
        <v>0</v>
      </c>
      <c r="AZ61" s="76">
        <f t="shared" si="122"/>
        <v>0</v>
      </c>
      <c r="BA61" s="76">
        <f t="shared" si="122"/>
        <v>0</v>
      </c>
      <c r="BB61" s="76">
        <f t="shared" ref="BB61" si="123">(BB$19*BB60)/1000</f>
        <v>0</v>
      </c>
      <c r="BC61" s="76">
        <f t="shared" si="122"/>
        <v>0</v>
      </c>
      <c r="BD61" s="76">
        <f t="shared" si="122"/>
        <v>0</v>
      </c>
      <c r="BE61" s="76">
        <f t="shared" si="122"/>
        <v>0</v>
      </c>
      <c r="BF61" s="76">
        <f t="shared" si="122"/>
        <v>0</v>
      </c>
      <c r="BG61" s="76">
        <f t="shared" si="122"/>
        <v>0</v>
      </c>
      <c r="BH61" s="814"/>
      <c r="BI61" s="814"/>
      <c r="BJ61" s="814"/>
      <c r="BK61" s="816"/>
      <c r="BL61" s="818"/>
      <c r="BM61" s="818"/>
      <c r="BN61" s="818"/>
      <c r="BO61" s="504"/>
      <c r="BP61" s="504"/>
      <c r="BQ61" s="504"/>
      <c r="BR61" s="504"/>
      <c r="BS61" s="504"/>
      <c r="BT61" s="504"/>
      <c r="BU61" s="504"/>
      <c r="BV61" s="504"/>
      <c r="BW61" s="504"/>
      <c r="BX61" s="504"/>
      <c r="BY61" s="504"/>
      <c r="BZ61" s="504"/>
      <c r="CA61" s="504"/>
      <c r="CB61" s="504"/>
      <c r="CC61" s="504"/>
      <c r="CD61" s="504"/>
      <c r="CE61" s="504"/>
      <c r="CF61" s="504"/>
      <c r="CG61" s="504"/>
      <c r="CH61" s="504"/>
      <c r="CI61" s="504"/>
    </row>
    <row r="62" spans="1:133" s="55" customFormat="1" ht="18.75" customHeight="1">
      <c r="A62" s="946" t="s">
        <v>38</v>
      </c>
      <c r="B62" s="813"/>
      <c r="C62" s="64" t="s">
        <v>35</v>
      </c>
      <c r="D62" s="62"/>
      <c r="E62" s="61">
        <v>0</v>
      </c>
      <c r="F62" s="61"/>
      <c r="G62" s="61"/>
      <c r="H62" s="63"/>
      <c r="I62" s="62"/>
      <c r="J62" s="63"/>
      <c r="K62" s="62"/>
      <c r="L62" s="61">
        <v>3.4</v>
      </c>
      <c r="M62" s="61">
        <v>0</v>
      </c>
      <c r="N62" s="61"/>
      <c r="O62" s="61">
        <v>0</v>
      </c>
      <c r="P62" s="61">
        <v>0</v>
      </c>
      <c r="Q62" s="61">
        <v>0</v>
      </c>
      <c r="R62" s="61"/>
      <c r="S62" s="63"/>
      <c r="T62" s="62"/>
      <c r="U62" s="61"/>
      <c r="V62" s="61"/>
      <c r="W62" s="63"/>
      <c r="X62" s="62"/>
      <c r="Y62" s="61"/>
      <c r="Z62" s="60"/>
      <c r="AA62" s="814">
        <f>SUM(D63:H63)</f>
        <v>0</v>
      </c>
      <c r="AB62" s="814">
        <f>SUM(I63:W63)</f>
        <v>8.5000000000000006E-2</v>
      </c>
      <c r="AC62" s="814">
        <f>SUM(AA62+AB62)</f>
        <v>8.5000000000000006E-2</v>
      </c>
      <c r="AD62" s="816">
        <v>105</v>
      </c>
      <c r="AE62" s="817">
        <f>SUM(AA62*AD62)</f>
        <v>0</v>
      </c>
      <c r="AF62" s="817">
        <f>SUM(AB62*AD62)</f>
        <v>8.93</v>
      </c>
      <c r="AG62" s="817">
        <f>SUM(AE62:AF63)</f>
        <v>8.93</v>
      </c>
      <c r="AH62" s="946" t="s">
        <v>38</v>
      </c>
      <c r="AI62" s="813"/>
      <c r="AJ62" s="64" t="s">
        <v>35</v>
      </c>
      <c r="AK62" s="62"/>
      <c r="AL62" s="61">
        <v>0</v>
      </c>
      <c r="AM62" s="61"/>
      <c r="AN62" s="61"/>
      <c r="AO62" s="63"/>
      <c r="AP62" s="62"/>
      <c r="AQ62" s="63"/>
      <c r="AR62" s="62"/>
      <c r="AS62" s="61">
        <v>3.51</v>
      </c>
      <c r="AT62" s="61">
        <v>0</v>
      </c>
      <c r="AU62" s="61"/>
      <c r="AV62" s="61">
        <v>0</v>
      </c>
      <c r="AW62" s="61">
        <v>0</v>
      </c>
      <c r="AX62" s="61">
        <v>0</v>
      </c>
      <c r="AY62" s="61"/>
      <c r="AZ62" s="63"/>
      <c r="BA62" s="62"/>
      <c r="BB62" s="61"/>
      <c r="BC62" s="61"/>
      <c r="BD62" s="63"/>
      <c r="BE62" s="62"/>
      <c r="BF62" s="61"/>
      <c r="BG62" s="60"/>
      <c r="BH62" s="814">
        <f>SUM(AK63:AO63)</f>
        <v>0</v>
      </c>
      <c r="BI62" s="814">
        <f>SUM(AP63:BD63)</f>
        <v>0.16500000000000001</v>
      </c>
      <c r="BJ62" s="814">
        <f>SUM(BH62+BI62)</f>
        <v>0.16500000000000001</v>
      </c>
      <c r="BK62" s="815">
        <f t="shared" ref="BK62" si="124">AD62</f>
        <v>105</v>
      </c>
      <c r="BL62" s="817">
        <f>SUM(BH62*BK62)</f>
        <v>0</v>
      </c>
      <c r="BM62" s="817">
        <f>SUM(BI62*BK62)</f>
        <v>17.329999999999998</v>
      </c>
      <c r="BN62" s="817">
        <f>SUM(BL62:BM63)</f>
        <v>17.329999999999998</v>
      </c>
      <c r="BO62" s="504"/>
      <c r="BP62" s="504"/>
      <c r="BQ62" s="504"/>
      <c r="BR62" s="504"/>
      <c r="BS62" s="504"/>
      <c r="BT62" s="504"/>
      <c r="BU62" s="504"/>
      <c r="BV62" s="504"/>
      <c r="BW62" s="504"/>
      <c r="BX62" s="504"/>
      <c r="BY62" s="504"/>
      <c r="BZ62" s="504"/>
      <c r="CA62" s="504"/>
      <c r="CB62" s="504"/>
      <c r="CC62" s="504"/>
      <c r="CD62" s="504"/>
      <c r="CE62" s="504"/>
      <c r="CF62" s="504"/>
      <c r="CG62" s="504"/>
      <c r="CH62" s="504"/>
      <c r="CI62" s="504"/>
    </row>
    <row r="63" spans="1:133" ht="18.75" customHeight="1" thickBot="1">
      <c r="A63" s="946"/>
      <c r="B63" s="813"/>
      <c r="C63" s="20" t="s">
        <v>34</v>
      </c>
      <c r="D63" s="76">
        <f t="shared" ref="D63:Z63" si="125">(D$19*D62)/1000</f>
        <v>0</v>
      </c>
      <c r="E63" s="76">
        <f t="shared" si="125"/>
        <v>0</v>
      </c>
      <c r="F63" s="76">
        <f t="shared" si="125"/>
        <v>0</v>
      </c>
      <c r="G63" s="76">
        <f t="shared" si="125"/>
        <v>0</v>
      </c>
      <c r="H63" s="76">
        <f t="shared" si="125"/>
        <v>0</v>
      </c>
      <c r="I63" s="76">
        <f t="shared" si="125"/>
        <v>0</v>
      </c>
      <c r="J63" s="76">
        <f t="shared" si="125"/>
        <v>0</v>
      </c>
      <c r="K63" s="76">
        <f t="shared" si="125"/>
        <v>0</v>
      </c>
      <c r="L63" s="76">
        <f t="shared" si="125"/>
        <v>8.5000000000000006E-2</v>
      </c>
      <c r="M63" s="76">
        <f t="shared" si="125"/>
        <v>0</v>
      </c>
      <c r="N63" s="76">
        <f t="shared" si="125"/>
        <v>0</v>
      </c>
      <c r="O63" s="76">
        <f t="shared" si="125"/>
        <v>0</v>
      </c>
      <c r="P63" s="76">
        <f t="shared" si="125"/>
        <v>0</v>
      </c>
      <c r="Q63" s="76">
        <f t="shared" si="125"/>
        <v>0</v>
      </c>
      <c r="R63" s="76">
        <f t="shared" si="125"/>
        <v>0</v>
      </c>
      <c r="S63" s="76">
        <f t="shared" si="125"/>
        <v>0</v>
      </c>
      <c r="T63" s="76">
        <f t="shared" si="125"/>
        <v>0</v>
      </c>
      <c r="U63" s="76">
        <f t="shared" ref="U63" si="126">(U$19*U62)/1000</f>
        <v>0</v>
      </c>
      <c r="V63" s="76">
        <f t="shared" si="125"/>
        <v>0</v>
      </c>
      <c r="W63" s="76">
        <f t="shared" si="125"/>
        <v>0</v>
      </c>
      <c r="X63" s="76">
        <f t="shared" si="125"/>
        <v>0</v>
      </c>
      <c r="Y63" s="76">
        <f t="shared" si="125"/>
        <v>0</v>
      </c>
      <c r="Z63" s="76">
        <f t="shared" si="125"/>
        <v>0</v>
      </c>
      <c r="AA63" s="814"/>
      <c r="AB63" s="814"/>
      <c r="AC63" s="814"/>
      <c r="AD63" s="816"/>
      <c r="AE63" s="818"/>
      <c r="AF63" s="818"/>
      <c r="AG63" s="818"/>
      <c r="AH63" s="946"/>
      <c r="AI63" s="813"/>
      <c r="AJ63" s="20" t="s">
        <v>34</v>
      </c>
      <c r="AK63" s="76">
        <f t="shared" ref="AK63:BG63" si="127">(AK$19*AK62)/1000</f>
        <v>0</v>
      </c>
      <c r="AL63" s="76">
        <f t="shared" si="127"/>
        <v>0</v>
      </c>
      <c r="AM63" s="76">
        <f t="shared" si="127"/>
        <v>0</v>
      </c>
      <c r="AN63" s="76">
        <f t="shared" si="127"/>
        <v>0</v>
      </c>
      <c r="AO63" s="76">
        <f t="shared" si="127"/>
        <v>0</v>
      </c>
      <c r="AP63" s="76">
        <f t="shared" si="127"/>
        <v>0</v>
      </c>
      <c r="AQ63" s="76">
        <f t="shared" si="127"/>
        <v>0</v>
      </c>
      <c r="AR63" s="76">
        <f t="shared" si="127"/>
        <v>0</v>
      </c>
      <c r="AS63" s="76">
        <f t="shared" si="127"/>
        <v>0.16500000000000001</v>
      </c>
      <c r="AT63" s="76">
        <f t="shared" si="127"/>
        <v>0</v>
      </c>
      <c r="AU63" s="76">
        <f t="shared" si="127"/>
        <v>0</v>
      </c>
      <c r="AV63" s="76">
        <f t="shared" si="127"/>
        <v>0</v>
      </c>
      <c r="AW63" s="76">
        <f t="shared" si="127"/>
        <v>0</v>
      </c>
      <c r="AX63" s="76">
        <f t="shared" si="127"/>
        <v>0</v>
      </c>
      <c r="AY63" s="76">
        <f t="shared" si="127"/>
        <v>0</v>
      </c>
      <c r="AZ63" s="76">
        <f t="shared" si="127"/>
        <v>0</v>
      </c>
      <c r="BA63" s="76">
        <f t="shared" si="127"/>
        <v>0</v>
      </c>
      <c r="BB63" s="76">
        <f t="shared" ref="BB63" si="128">(BB$19*BB62)/1000</f>
        <v>0</v>
      </c>
      <c r="BC63" s="76">
        <f t="shared" si="127"/>
        <v>0</v>
      </c>
      <c r="BD63" s="76">
        <f t="shared" si="127"/>
        <v>0</v>
      </c>
      <c r="BE63" s="76">
        <f t="shared" si="127"/>
        <v>0</v>
      </c>
      <c r="BF63" s="76">
        <f t="shared" si="127"/>
        <v>0</v>
      </c>
      <c r="BG63" s="76">
        <f t="shared" si="127"/>
        <v>0</v>
      </c>
      <c r="BH63" s="814"/>
      <c r="BI63" s="814"/>
      <c r="BJ63" s="814"/>
      <c r="BK63" s="816"/>
      <c r="BL63" s="818"/>
      <c r="BM63" s="818"/>
      <c r="BN63" s="818"/>
      <c r="BO63" s="504"/>
      <c r="BP63" s="504"/>
      <c r="BQ63" s="504"/>
      <c r="BR63" s="504"/>
      <c r="BS63" s="504"/>
      <c r="BT63" s="504"/>
      <c r="BU63" s="504"/>
      <c r="BV63" s="504"/>
      <c r="BW63" s="504"/>
      <c r="BX63" s="504"/>
      <c r="BY63" s="504"/>
      <c r="BZ63" s="504"/>
      <c r="CA63" s="504"/>
      <c r="CB63" s="504"/>
      <c r="CC63" s="504"/>
      <c r="CD63" s="504"/>
      <c r="CE63" s="504"/>
      <c r="CF63" s="504"/>
      <c r="CG63" s="504"/>
      <c r="CH63" s="504"/>
      <c r="CI63" s="504"/>
    </row>
    <row r="64" spans="1:133" s="55" customFormat="1" ht="18.75" customHeight="1">
      <c r="A64" s="932" t="s">
        <v>16</v>
      </c>
      <c r="B64" s="813"/>
      <c r="C64" s="64" t="s">
        <v>35</v>
      </c>
      <c r="D64" s="62"/>
      <c r="E64" s="517">
        <v>0</v>
      </c>
      <c r="F64" s="517"/>
      <c r="G64" s="517"/>
      <c r="H64" s="63"/>
      <c r="I64" s="62"/>
      <c r="J64" s="63"/>
      <c r="K64" s="62"/>
      <c r="L64" s="517"/>
      <c r="M64" s="517">
        <v>0</v>
      </c>
      <c r="N64" s="517"/>
      <c r="O64" s="517">
        <v>0</v>
      </c>
      <c r="P64" s="517">
        <v>0</v>
      </c>
      <c r="Q64" s="517">
        <v>0</v>
      </c>
      <c r="R64" s="517"/>
      <c r="S64" s="63"/>
      <c r="T64" s="62">
        <v>0.2</v>
      </c>
      <c r="U64" s="517"/>
      <c r="V64" s="517"/>
      <c r="W64" s="63"/>
      <c r="X64" s="62"/>
      <c r="Y64" s="517"/>
      <c r="Z64" s="60"/>
      <c r="AA64" s="814">
        <f>SUM(D65:H65)</f>
        <v>0</v>
      </c>
      <c r="AB64" s="814">
        <f>SUM(I65:W65)</f>
        <v>5.0000000000000001E-3</v>
      </c>
      <c r="AC64" s="814">
        <f>SUM(AA64+AB64)</f>
        <v>5.0000000000000001E-3</v>
      </c>
      <c r="AD64" s="816">
        <v>370</v>
      </c>
      <c r="AE64" s="817">
        <f>SUM(AA64*AD64)</f>
        <v>0</v>
      </c>
      <c r="AF64" s="817">
        <f>SUM(AB64*AD64)</f>
        <v>1.85</v>
      </c>
      <c r="AG64" s="817">
        <f>SUM(AE64:AF65)</f>
        <v>1.85</v>
      </c>
      <c r="AH64" s="932" t="s">
        <v>16</v>
      </c>
      <c r="AI64" s="813"/>
      <c r="AJ64" s="64" t="s">
        <v>35</v>
      </c>
      <c r="AK64" s="62"/>
      <c r="AL64" s="517">
        <v>0</v>
      </c>
      <c r="AM64" s="517"/>
      <c r="AN64" s="517"/>
      <c r="AO64" s="63"/>
      <c r="AP64" s="62"/>
      <c r="AQ64" s="63"/>
      <c r="AR64" s="62"/>
      <c r="AS64" s="517"/>
      <c r="AT64" s="517">
        <v>0</v>
      </c>
      <c r="AU64" s="517"/>
      <c r="AV64" s="517">
        <v>0</v>
      </c>
      <c r="AW64" s="517">
        <v>0</v>
      </c>
      <c r="AX64" s="517">
        <v>0</v>
      </c>
      <c r="AY64" s="517"/>
      <c r="AZ64" s="63"/>
      <c r="BA64" s="62">
        <v>0.2</v>
      </c>
      <c r="BB64" s="517"/>
      <c r="BC64" s="517"/>
      <c r="BD64" s="63"/>
      <c r="BE64" s="62"/>
      <c r="BF64" s="517"/>
      <c r="BG64" s="60"/>
      <c r="BH64" s="814">
        <f>SUM(AK65:AO65)</f>
        <v>0</v>
      </c>
      <c r="BI64" s="814">
        <f>SUM(AP65:BD65)</f>
        <v>8.9999999999999993E-3</v>
      </c>
      <c r="BJ64" s="814">
        <f>SUM(BH64+BI64)</f>
        <v>8.9999999999999993E-3</v>
      </c>
      <c r="BK64" s="815">
        <f t="shared" ref="BK64" si="129">AD64</f>
        <v>370</v>
      </c>
      <c r="BL64" s="817">
        <f>SUM(BH64*BK64)</f>
        <v>0</v>
      </c>
      <c r="BM64" s="817">
        <f>SUM(BI64*BK64)</f>
        <v>3.33</v>
      </c>
      <c r="BN64" s="817">
        <f>SUM(BL64:BM65)</f>
        <v>3.33</v>
      </c>
      <c r="BO64" s="504"/>
      <c r="BP64" s="504"/>
      <c r="BQ64" s="504"/>
      <c r="BR64" s="504"/>
      <c r="BS64" s="504"/>
      <c r="BT64" s="504"/>
      <c r="BU64" s="504"/>
      <c r="BV64" s="504"/>
      <c r="BW64" s="504"/>
      <c r="BX64" s="504"/>
      <c r="BY64" s="504"/>
      <c r="BZ64" s="504"/>
      <c r="CA64" s="504"/>
      <c r="CB64" s="504"/>
      <c r="CC64" s="504"/>
      <c r="CD64" s="504"/>
      <c r="CE64" s="504"/>
      <c r="CF64" s="504"/>
      <c r="CG64" s="504"/>
      <c r="CH64" s="504"/>
      <c r="CI64" s="504"/>
    </row>
    <row r="65" spans="1:133" ht="18.75" customHeight="1" thickBot="1">
      <c r="A65" s="932"/>
      <c r="B65" s="813"/>
      <c r="C65" s="20" t="s">
        <v>34</v>
      </c>
      <c r="D65" s="76">
        <f t="shared" ref="D65:T65" si="130">(D$19*D64)/1000</f>
        <v>0</v>
      </c>
      <c r="E65" s="76">
        <f t="shared" si="130"/>
        <v>0</v>
      </c>
      <c r="F65" s="76">
        <f t="shared" si="130"/>
        <v>0</v>
      </c>
      <c r="G65" s="76">
        <f t="shared" si="130"/>
        <v>0</v>
      </c>
      <c r="H65" s="76">
        <f t="shared" si="130"/>
        <v>0</v>
      </c>
      <c r="I65" s="76">
        <f t="shared" si="130"/>
        <v>0</v>
      </c>
      <c r="J65" s="76">
        <f t="shared" si="130"/>
        <v>0</v>
      </c>
      <c r="K65" s="76">
        <f t="shared" si="130"/>
        <v>0</v>
      </c>
      <c r="L65" s="76">
        <f t="shared" si="130"/>
        <v>0</v>
      </c>
      <c r="M65" s="76">
        <f t="shared" si="130"/>
        <v>0</v>
      </c>
      <c r="N65" s="76">
        <f t="shared" si="130"/>
        <v>0</v>
      </c>
      <c r="O65" s="76">
        <f t="shared" si="130"/>
        <v>0</v>
      </c>
      <c r="P65" s="76">
        <f t="shared" si="130"/>
        <v>0</v>
      </c>
      <c r="Q65" s="76">
        <f t="shared" si="130"/>
        <v>0</v>
      </c>
      <c r="R65" s="76">
        <f t="shared" si="130"/>
        <v>0</v>
      </c>
      <c r="S65" s="76">
        <f t="shared" si="130"/>
        <v>0</v>
      </c>
      <c r="T65" s="76">
        <f t="shared" si="130"/>
        <v>5.0000000000000001E-3</v>
      </c>
      <c r="U65" s="76">
        <f t="shared" ref="U65:Z67" si="131">(U$19*U64)/1000</f>
        <v>0</v>
      </c>
      <c r="V65" s="76">
        <f t="shared" si="131"/>
        <v>0</v>
      </c>
      <c r="W65" s="76">
        <f t="shared" si="131"/>
        <v>0</v>
      </c>
      <c r="X65" s="76">
        <f t="shared" si="131"/>
        <v>0</v>
      </c>
      <c r="Y65" s="76">
        <f t="shared" si="131"/>
        <v>0</v>
      </c>
      <c r="Z65" s="76">
        <f t="shared" si="131"/>
        <v>0</v>
      </c>
      <c r="AA65" s="814"/>
      <c r="AB65" s="814"/>
      <c r="AC65" s="814"/>
      <c r="AD65" s="816"/>
      <c r="AE65" s="818"/>
      <c r="AF65" s="818"/>
      <c r="AG65" s="818"/>
      <c r="AH65" s="932"/>
      <c r="AI65" s="813"/>
      <c r="AJ65" s="20" t="s">
        <v>34</v>
      </c>
      <c r="AK65" s="76">
        <f t="shared" ref="AK65:BA65" si="132">(AK$19*AK64)/1000</f>
        <v>0</v>
      </c>
      <c r="AL65" s="76">
        <f t="shared" si="132"/>
        <v>0</v>
      </c>
      <c r="AM65" s="76">
        <f t="shared" si="132"/>
        <v>0</v>
      </c>
      <c r="AN65" s="76">
        <f t="shared" si="132"/>
        <v>0</v>
      </c>
      <c r="AO65" s="76">
        <f t="shared" si="132"/>
        <v>0</v>
      </c>
      <c r="AP65" s="76">
        <f t="shared" si="132"/>
        <v>0</v>
      </c>
      <c r="AQ65" s="76">
        <f t="shared" si="132"/>
        <v>0</v>
      </c>
      <c r="AR65" s="76">
        <f t="shared" si="132"/>
        <v>0</v>
      </c>
      <c r="AS65" s="76">
        <f t="shared" si="132"/>
        <v>0</v>
      </c>
      <c r="AT65" s="76">
        <f t="shared" si="132"/>
        <v>0</v>
      </c>
      <c r="AU65" s="76">
        <f t="shared" si="132"/>
        <v>0</v>
      </c>
      <c r="AV65" s="76">
        <f t="shared" si="132"/>
        <v>0</v>
      </c>
      <c r="AW65" s="76">
        <f t="shared" si="132"/>
        <v>0</v>
      </c>
      <c r="AX65" s="76">
        <f t="shared" si="132"/>
        <v>0</v>
      </c>
      <c r="AY65" s="76">
        <f t="shared" si="132"/>
        <v>0</v>
      </c>
      <c r="AZ65" s="76">
        <f t="shared" si="132"/>
        <v>0</v>
      </c>
      <c r="BA65" s="76">
        <f t="shared" si="132"/>
        <v>8.9999999999999993E-3</v>
      </c>
      <c r="BB65" s="76">
        <f t="shared" ref="BB65:BG67" si="133">(BB$19*BB64)/1000</f>
        <v>0</v>
      </c>
      <c r="BC65" s="76">
        <f t="shared" si="133"/>
        <v>0</v>
      </c>
      <c r="BD65" s="76">
        <f t="shared" si="133"/>
        <v>0</v>
      </c>
      <c r="BE65" s="76">
        <f t="shared" si="133"/>
        <v>0</v>
      </c>
      <c r="BF65" s="76">
        <f t="shared" si="133"/>
        <v>0</v>
      </c>
      <c r="BG65" s="76">
        <f t="shared" si="133"/>
        <v>0</v>
      </c>
      <c r="BH65" s="814"/>
      <c r="BI65" s="814"/>
      <c r="BJ65" s="814"/>
      <c r="BK65" s="816"/>
      <c r="BL65" s="818"/>
      <c r="BM65" s="818"/>
      <c r="BN65" s="818"/>
      <c r="BO65" s="504"/>
      <c r="BP65" s="504"/>
      <c r="BQ65" s="504"/>
      <c r="BR65" s="504"/>
      <c r="BS65" s="504"/>
      <c r="BT65" s="504"/>
      <c r="BU65" s="504"/>
      <c r="BV65" s="504"/>
      <c r="BW65" s="504"/>
      <c r="BX65" s="504"/>
      <c r="BY65" s="504"/>
      <c r="BZ65" s="504"/>
      <c r="CA65" s="504"/>
      <c r="CB65" s="504"/>
      <c r="CC65" s="504"/>
      <c r="CD65" s="504"/>
      <c r="CE65" s="504"/>
      <c r="CF65" s="504"/>
      <c r="CG65" s="504"/>
      <c r="CH65" s="504"/>
      <c r="CI65" s="504"/>
    </row>
    <row r="66" spans="1:133" s="55" customFormat="1" ht="18.75" customHeight="1">
      <c r="A66" s="932" t="s">
        <v>8</v>
      </c>
      <c r="B66" s="813"/>
      <c r="C66" s="64" t="s">
        <v>35</v>
      </c>
      <c r="D66" s="62"/>
      <c r="E66" s="61">
        <v>0</v>
      </c>
      <c r="F66" s="61"/>
      <c r="G66" s="61"/>
      <c r="H66" s="63"/>
      <c r="I66" s="62"/>
      <c r="J66" s="63"/>
      <c r="K66" s="62">
        <v>60</v>
      </c>
      <c r="L66" s="61">
        <v>117</v>
      </c>
      <c r="M66" s="61">
        <v>0</v>
      </c>
      <c r="N66" s="61"/>
      <c r="O66" s="61">
        <v>0</v>
      </c>
      <c r="P66" s="61">
        <v>0</v>
      </c>
      <c r="Q66" s="61">
        <v>0</v>
      </c>
      <c r="R66" s="61"/>
      <c r="S66" s="63"/>
      <c r="T66" s="62"/>
      <c r="U66" s="61"/>
      <c r="V66" s="61"/>
      <c r="W66" s="63"/>
      <c r="X66" s="62"/>
      <c r="Y66" s="61"/>
      <c r="Z66" s="60"/>
      <c r="AA66" s="814">
        <f>SUM(D67:H67)</f>
        <v>0</v>
      </c>
      <c r="AB66" s="814">
        <f>SUM(I67:W67)</f>
        <v>4.4249999999999998</v>
      </c>
      <c r="AC66" s="814">
        <f>SUM(AA66+AB66)</f>
        <v>4.4249999999999998</v>
      </c>
      <c r="AD66" s="816">
        <v>29</v>
      </c>
      <c r="AE66" s="817">
        <f>SUM(AA66*AD66)</f>
        <v>0</v>
      </c>
      <c r="AF66" s="817">
        <f>SUM(AB66*AD66)</f>
        <v>128.33000000000001</v>
      </c>
      <c r="AG66" s="817">
        <f>SUM(AE66:AF67)</f>
        <v>128.33000000000001</v>
      </c>
      <c r="AH66" s="932" t="s">
        <v>8</v>
      </c>
      <c r="AI66" s="813"/>
      <c r="AJ66" s="64" t="s">
        <v>35</v>
      </c>
      <c r="AK66" s="62"/>
      <c r="AL66" s="61">
        <v>0</v>
      </c>
      <c r="AM66" s="61"/>
      <c r="AN66" s="61"/>
      <c r="AO66" s="63"/>
      <c r="AP66" s="62"/>
      <c r="AQ66" s="63"/>
      <c r="AR66" s="62">
        <v>100</v>
      </c>
      <c r="AS66" s="61">
        <v>116.48</v>
      </c>
      <c r="AT66" s="61">
        <v>0</v>
      </c>
      <c r="AU66" s="61"/>
      <c r="AV66" s="61">
        <v>0</v>
      </c>
      <c r="AW66" s="61">
        <v>0</v>
      </c>
      <c r="AX66" s="61">
        <v>0</v>
      </c>
      <c r="AY66" s="61"/>
      <c r="AZ66" s="63"/>
      <c r="BA66" s="62"/>
      <c r="BB66" s="61"/>
      <c r="BC66" s="61"/>
      <c r="BD66" s="63"/>
      <c r="BE66" s="62"/>
      <c r="BF66" s="61"/>
      <c r="BG66" s="60"/>
      <c r="BH66" s="814">
        <f>SUM(AK67:AO67)</f>
        <v>0</v>
      </c>
      <c r="BI66" s="814">
        <f>SUM(AP67:BD67)</f>
        <v>10.175000000000001</v>
      </c>
      <c r="BJ66" s="814">
        <f>SUM(BH66+BI66)</f>
        <v>10.175000000000001</v>
      </c>
      <c r="BK66" s="815">
        <f t="shared" ref="BK66" si="134">AD66</f>
        <v>29</v>
      </c>
      <c r="BL66" s="817">
        <f>SUM(BH66*BK66)</f>
        <v>0</v>
      </c>
      <c r="BM66" s="817">
        <f>SUM(BI66*BK66)</f>
        <v>295.08</v>
      </c>
      <c r="BN66" s="817">
        <f>SUM(BL66:BM67)</f>
        <v>295.08</v>
      </c>
      <c r="BO66" s="504"/>
      <c r="BP66" s="504"/>
      <c r="BQ66" s="504"/>
      <c r="BR66" s="504"/>
      <c r="BS66" s="504"/>
      <c r="BT66" s="504"/>
      <c r="BU66" s="504"/>
      <c r="BV66" s="504"/>
      <c r="BW66" s="504"/>
      <c r="BX66" s="504"/>
      <c r="BY66" s="504"/>
      <c r="BZ66" s="504"/>
      <c r="CA66" s="504"/>
      <c r="CB66" s="504"/>
      <c r="CC66" s="504"/>
      <c r="CD66" s="504"/>
      <c r="CE66" s="504"/>
      <c r="CF66" s="504"/>
      <c r="CG66" s="504"/>
      <c r="CH66" s="504"/>
      <c r="CI66" s="504"/>
    </row>
    <row r="67" spans="1:133" ht="18.75" customHeight="1" thickBot="1">
      <c r="A67" s="932"/>
      <c r="B67" s="813"/>
      <c r="C67" s="20" t="s">
        <v>34</v>
      </c>
      <c r="D67" s="76">
        <f t="shared" ref="D67:Z67" si="135">(D$19*D66)/1000</f>
        <v>0</v>
      </c>
      <c r="E67" s="76">
        <f t="shared" si="135"/>
        <v>0</v>
      </c>
      <c r="F67" s="76">
        <f t="shared" si="135"/>
        <v>0</v>
      </c>
      <c r="G67" s="76">
        <f t="shared" si="135"/>
        <v>0</v>
      </c>
      <c r="H67" s="76">
        <f t="shared" si="135"/>
        <v>0</v>
      </c>
      <c r="I67" s="76">
        <f t="shared" si="135"/>
        <v>0</v>
      </c>
      <c r="J67" s="76">
        <f t="shared" si="135"/>
        <v>0</v>
      </c>
      <c r="K67" s="76">
        <f t="shared" si="135"/>
        <v>1.5</v>
      </c>
      <c r="L67" s="76">
        <f t="shared" si="135"/>
        <v>2.9249999999999998</v>
      </c>
      <c r="M67" s="76">
        <f t="shared" si="135"/>
        <v>0</v>
      </c>
      <c r="N67" s="76">
        <f t="shared" si="135"/>
        <v>0</v>
      </c>
      <c r="O67" s="76">
        <f t="shared" si="135"/>
        <v>0</v>
      </c>
      <c r="P67" s="76">
        <f t="shared" si="135"/>
        <v>0</v>
      </c>
      <c r="Q67" s="76">
        <f t="shared" si="135"/>
        <v>0</v>
      </c>
      <c r="R67" s="76">
        <f t="shared" si="135"/>
        <v>0</v>
      </c>
      <c r="S67" s="76">
        <f t="shared" si="135"/>
        <v>0</v>
      </c>
      <c r="T67" s="76">
        <f t="shared" si="135"/>
        <v>0</v>
      </c>
      <c r="U67" s="76">
        <f t="shared" si="131"/>
        <v>0</v>
      </c>
      <c r="V67" s="76">
        <f t="shared" si="135"/>
        <v>0</v>
      </c>
      <c r="W67" s="76">
        <f t="shared" si="135"/>
        <v>0</v>
      </c>
      <c r="X67" s="76">
        <f t="shared" si="135"/>
        <v>0</v>
      </c>
      <c r="Y67" s="76">
        <f t="shared" si="135"/>
        <v>0</v>
      </c>
      <c r="Z67" s="76">
        <f t="shared" si="135"/>
        <v>0</v>
      </c>
      <c r="AA67" s="814"/>
      <c r="AB67" s="814"/>
      <c r="AC67" s="814"/>
      <c r="AD67" s="816"/>
      <c r="AE67" s="818"/>
      <c r="AF67" s="818"/>
      <c r="AG67" s="818"/>
      <c r="AH67" s="932"/>
      <c r="AI67" s="813"/>
      <c r="AJ67" s="20" t="s">
        <v>34</v>
      </c>
      <c r="AK67" s="76">
        <f t="shared" ref="AK67:BG67" si="136">(AK$19*AK66)/1000</f>
        <v>0</v>
      </c>
      <c r="AL67" s="76">
        <f t="shared" si="136"/>
        <v>0</v>
      </c>
      <c r="AM67" s="76">
        <f t="shared" si="136"/>
        <v>0</v>
      </c>
      <c r="AN67" s="76">
        <f t="shared" si="136"/>
        <v>0</v>
      </c>
      <c r="AO67" s="76">
        <f t="shared" si="136"/>
        <v>0</v>
      </c>
      <c r="AP67" s="76">
        <f t="shared" si="136"/>
        <v>0</v>
      </c>
      <c r="AQ67" s="76">
        <f t="shared" si="136"/>
        <v>0</v>
      </c>
      <c r="AR67" s="76">
        <f t="shared" si="136"/>
        <v>4.7</v>
      </c>
      <c r="AS67" s="76">
        <f t="shared" si="136"/>
        <v>5.4749999999999996</v>
      </c>
      <c r="AT67" s="76">
        <f t="shared" si="136"/>
        <v>0</v>
      </c>
      <c r="AU67" s="76">
        <f t="shared" si="136"/>
        <v>0</v>
      </c>
      <c r="AV67" s="76">
        <f t="shared" si="136"/>
        <v>0</v>
      </c>
      <c r="AW67" s="76">
        <f t="shared" si="136"/>
        <v>0</v>
      </c>
      <c r="AX67" s="76">
        <f t="shared" si="136"/>
        <v>0</v>
      </c>
      <c r="AY67" s="76">
        <f t="shared" si="136"/>
        <v>0</v>
      </c>
      <c r="AZ67" s="76">
        <f t="shared" si="136"/>
        <v>0</v>
      </c>
      <c r="BA67" s="76">
        <f t="shared" si="136"/>
        <v>0</v>
      </c>
      <c r="BB67" s="76">
        <f t="shared" si="133"/>
        <v>0</v>
      </c>
      <c r="BC67" s="76">
        <f t="shared" si="136"/>
        <v>0</v>
      </c>
      <c r="BD67" s="76">
        <f t="shared" si="136"/>
        <v>0</v>
      </c>
      <c r="BE67" s="76">
        <f t="shared" si="136"/>
        <v>0</v>
      </c>
      <c r="BF67" s="76">
        <f t="shared" si="136"/>
        <v>0</v>
      </c>
      <c r="BG67" s="76">
        <f t="shared" si="136"/>
        <v>0</v>
      </c>
      <c r="BH67" s="814"/>
      <c r="BI67" s="814"/>
      <c r="BJ67" s="814"/>
      <c r="BK67" s="816"/>
      <c r="BL67" s="818"/>
      <c r="BM67" s="818"/>
      <c r="BN67" s="818"/>
      <c r="BO67" s="504"/>
      <c r="BP67" s="504"/>
      <c r="BQ67" s="504"/>
      <c r="BR67" s="504"/>
      <c r="BS67" s="504"/>
      <c r="BT67" s="504"/>
      <c r="BU67" s="504"/>
      <c r="BV67" s="504"/>
      <c r="BW67" s="504"/>
      <c r="BX67" s="504"/>
      <c r="BY67" s="504"/>
      <c r="BZ67" s="504"/>
      <c r="CA67" s="504"/>
      <c r="CB67" s="504"/>
      <c r="CC67" s="504"/>
      <c r="CD67" s="504"/>
      <c r="CE67" s="504"/>
      <c r="CF67" s="504"/>
      <c r="CG67" s="504"/>
      <c r="CH67" s="504"/>
      <c r="CI67" s="504"/>
    </row>
    <row r="68" spans="1:133" s="55" customFormat="1" ht="18.75" customHeight="1">
      <c r="A68" s="947"/>
      <c r="B68" s="948"/>
      <c r="C68" s="58"/>
      <c r="D68" s="59"/>
      <c r="E68" s="59"/>
      <c r="F68" s="59"/>
      <c r="G68" s="59"/>
      <c r="H68" s="59"/>
      <c r="I68" s="59"/>
      <c r="J68" s="59"/>
      <c r="K68" s="59"/>
      <c r="L68" s="59"/>
      <c r="M68" s="59"/>
      <c r="N68" s="59"/>
      <c r="O68" s="59"/>
      <c r="P68" s="59"/>
      <c r="Q68" s="59"/>
      <c r="R68" s="59"/>
      <c r="S68" s="59"/>
      <c r="T68" s="59"/>
      <c r="U68" s="59"/>
      <c r="V68" s="59"/>
      <c r="W68" s="59"/>
      <c r="X68" s="59"/>
      <c r="Y68" s="59"/>
      <c r="Z68" s="59"/>
      <c r="AA68" s="949" t="s">
        <v>75</v>
      </c>
      <c r="AB68" s="950"/>
      <c r="AC68" s="950"/>
      <c r="AD68" s="951"/>
      <c r="AE68" s="817">
        <f>SUM(AE20:AE67)</f>
        <v>227.02</v>
      </c>
      <c r="AF68" s="817">
        <f>SUM(AF20:AF67)</f>
        <v>1145.6500000000001</v>
      </c>
      <c r="AG68" s="817">
        <f>SUM(AG20:AG67)</f>
        <v>1372.67</v>
      </c>
      <c r="AH68" s="947"/>
      <c r="AI68" s="948"/>
      <c r="AJ68" s="58"/>
      <c r="AK68" s="59"/>
      <c r="AL68" s="59"/>
      <c r="AM68" s="59"/>
      <c r="AN68" s="59"/>
      <c r="AO68" s="59"/>
      <c r="AP68" s="59"/>
      <c r="AQ68" s="59"/>
      <c r="AR68" s="59"/>
      <c r="AS68" s="59"/>
      <c r="AT68" s="59"/>
      <c r="AU68" s="59"/>
      <c r="AV68" s="59"/>
      <c r="AW68" s="59"/>
      <c r="AX68" s="59"/>
      <c r="AY68" s="59"/>
      <c r="AZ68" s="59"/>
      <c r="BA68" s="59"/>
      <c r="BB68" s="59"/>
      <c r="BC68" s="59"/>
      <c r="BD68" s="59"/>
      <c r="BE68" s="59"/>
      <c r="BF68" s="59"/>
      <c r="BG68" s="59"/>
      <c r="BH68" s="949" t="s">
        <v>75</v>
      </c>
      <c r="BI68" s="950"/>
      <c r="BJ68" s="950"/>
      <c r="BK68" s="951"/>
      <c r="BL68" s="817">
        <f>SUM(BL20:BL67)</f>
        <v>521.58000000000004</v>
      </c>
      <c r="BM68" s="817">
        <f>SUM(BM20:BM67)</f>
        <v>2391.5700000000002</v>
      </c>
      <c r="BN68" s="817">
        <f>SUM(BN20:BN67)-0.02</f>
        <v>2913.13</v>
      </c>
      <c r="BO68" s="504"/>
      <c r="BP68" s="504"/>
      <c r="BQ68" s="504"/>
      <c r="BR68" s="504"/>
      <c r="BS68" s="504"/>
      <c r="BT68" s="504"/>
      <c r="BU68" s="504"/>
      <c r="BV68" s="504"/>
      <c r="BW68" s="504"/>
      <c r="BX68" s="504"/>
      <c r="BY68" s="504"/>
      <c r="BZ68" s="504"/>
      <c r="CA68" s="504"/>
      <c r="CB68" s="504"/>
      <c r="CC68" s="504"/>
      <c r="CD68" s="504"/>
      <c r="CE68" s="504"/>
      <c r="CF68" s="504"/>
      <c r="CG68" s="504"/>
      <c r="CH68" s="504"/>
      <c r="CI68" s="504"/>
    </row>
    <row r="69" spans="1:133" ht="18.75" customHeight="1">
      <c r="A69" s="947"/>
      <c r="B69" s="948"/>
      <c r="C69" s="58"/>
      <c r="D69" s="57"/>
      <c r="E69" s="57"/>
      <c r="F69" s="57"/>
      <c r="G69" s="57"/>
      <c r="H69" s="57"/>
      <c r="I69" s="57"/>
      <c r="J69" s="57"/>
      <c r="K69" s="57"/>
      <c r="L69" s="57"/>
      <c r="M69" s="57"/>
      <c r="N69" s="57"/>
      <c r="O69" s="57"/>
      <c r="P69" s="57"/>
      <c r="Q69" s="57"/>
      <c r="R69" s="57"/>
      <c r="S69" s="57"/>
      <c r="T69" s="57"/>
      <c r="U69" s="57"/>
      <c r="V69" s="57"/>
      <c r="W69" s="57"/>
      <c r="X69" s="57"/>
      <c r="Y69" s="57"/>
      <c r="Z69" s="57"/>
      <c r="AA69" s="952"/>
      <c r="AB69" s="953"/>
      <c r="AC69" s="953"/>
      <c r="AD69" s="954"/>
      <c r="AE69" s="818"/>
      <c r="AF69" s="818"/>
      <c r="AG69" s="818"/>
      <c r="AH69" s="947"/>
      <c r="AI69" s="948"/>
      <c r="AJ69" s="58"/>
      <c r="AK69" s="57"/>
      <c r="AL69" s="57"/>
      <c r="AM69" s="57"/>
      <c r="AN69" s="57"/>
      <c r="AO69" s="57"/>
      <c r="AP69" s="57"/>
      <c r="AQ69" s="57"/>
      <c r="AR69" s="57"/>
      <c r="AS69" s="57"/>
      <c r="AT69" s="57"/>
      <c r="AU69" s="57"/>
      <c r="AV69" s="57"/>
      <c r="AW69" s="57"/>
      <c r="AX69" s="57"/>
      <c r="AY69" s="57"/>
      <c r="AZ69" s="57"/>
      <c r="BA69" s="57"/>
      <c r="BB69" s="57"/>
      <c r="BC69" s="57"/>
      <c r="BD69" s="57"/>
      <c r="BE69" s="57"/>
      <c r="BF69" s="57"/>
      <c r="BG69" s="57"/>
      <c r="BH69" s="952"/>
      <c r="BI69" s="953"/>
      <c r="BJ69" s="953"/>
      <c r="BK69" s="954"/>
      <c r="BL69" s="818"/>
      <c r="BM69" s="818"/>
      <c r="BN69" s="818"/>
      <c r="BO69" s="504"/>
      <c r="BP69" s="504"/>
      <c r="BQ69" s="504"/>
      <c r="BR69" s="504"/>
      <c r="BS69" s="504"/>
      <c r="BT69" s="504"/>
      <c r="BU69" s="504"/>
      <c r="BV69" s="504"/>
      <c r="BW69" s="504"/>
      <c r="BX69" s="504"/>
      <c r="BY69" s="504"/>
      <c r="BZ69" s="504"/>
      <c r="CA69" s="504"/>
      <c r="CB69" s="504"/>
      <c r="CC69" s="504"/>
      <c r="CD69" s="504"/>
      <c r="CE69" s="504"/>
      <c r="CF69" s="504"/>
      <c r="CG69" s="504"/>
      <c r="CH69" s="504"/>
      <c r="CI69" s="504"/>
      <c r="CK69" s="16"/>
      <c r="CL69" s="16"/>
      <c r="CM69" s="16"/>
      <c r="CN69" s="16"/>
      <c r="CO69" s="16"/>
      <c r="CP69" s="16"/>
      <c r="CQ69" s="16"/>
      <c r="CR69" s="16"/>
      <c r="CS69" s="16"/>
      <c r="CT69" s="16"/>
      <c r="CU69" s="16"/>
      <c r="CV69" s="16"/>
      <c r="CW69" s="16"/>
      <c r="CX69" s="16"/>
      <c r="CY69" s="16"/>
      <c r="CZ69" s="16"/>
      <c r="DA69" s="16"/>
      <c r="DB69" s="16"/>
      <c r="DZ69" s="16"/>
      <c r="EA69" s="16"/>
      <c r="EB69" s="16"/>
      <c r="EC69" s="16"/>
    </row>
    <row r="70" spans="1:133">
      <c r="D70" s="6"/>
      <c r="E70" s="6"/>
      <c r="F70" s="19"/>
      <c r="G70" s="6"/>
      <c r="H70" s="6"/>
      <c r="I70" s="6"/>
      <c r="J70" s="6"/>
      <c r="K70" s="6"/>
      <c r="L70" s="14"/>
      <c r="M70" s="9"/>
      <c r="N70" s="14"/>
      <c r="O70" s="6"/>
      <c r="P70" s="19">
        <v>0</v>
      </c>
      <c r="Q70" s="19">
        <v>0</v>
      </c>
      <c r="R70" s="6"/>
      <c r="S70" s="6"/>
      <c r="T70" s="56"/>
      <c r="U70" s="19"/>
      <c r="V70" s="19"/>
      <c r="W70" s="19"/>
      <c r="X70" s="56"/>
      <c r="Y70" s="56"/>
      <c r="Z70" s="56"/>
      <c r="AA70" s="6"/>
      <c r="AB70" s="6"/>
      <c r="AC70" s="6"/>
      <c r="AD70" s="7"/>
      <c r="AE70" s="48"/>
      <c r="AF70" s="48"/>
      <c r="AG70" s="48"/>
      <c r="AK70" s="6"/>
      <c r="AL70" s="6"/>
      <c r="AM70" s="19"/>
      <c r="AN70" s="6"/>
      <c r="AO70" s="6"/>
      <c r="AP70" s="6"/>
      <c r="AQ70" s="6"/>
      <c r="AR70" s="6"/>
      <c r="AS70" s="14"/>
      <c r="AT70" s="9"/>
      <c r="AU70" s="14"/>
      <c r="AV70" s="6"/>
      <c r="AW70" s="19">
        <v>0</v>
      </c>
      <c r="AX70" s="19">
        <v>0</v>
      </c>
      <c r="AY70" s="6"/>
      <c r="AZ70" s="6"/>
      <c r="BA70" s="56"/>
      <c r="BB70" s="19"/>
      <c r="BC70" s="19"/>
      <c r="BD70" s="19"/>
      <c r="BE70" s="56"/>
      <c r="BF70" s="56"/>
      <c r="BG70" s="56"/>
      <c r="BH70" s="6"/>
      <c r="BI70" s="6"/>
      <c r="BJ70" s="6"/>
      <c r="BK70" s="7"/>
      <c r="BL70" s="48"/>
      <c r="BM70" s="48"/>
      <c r="BN70" s="48" t="s">
        <v>290</v>
      </c>
      <c r="BO70" s="504"/>
      <c r="BP70" s="504"/>
      <c r="BQ70" s="504"/>
      <c r="BR70" s="504"/>
      <c r="BS70" s="504"/>
      <c r="BT70" s="504"/>
      <c r="BU70" s="504"/>
      <c r="BV70" s="504"/>
      <c r="BW70" s="504"/>
      <c r="BX70" s="504"/>
      <c r="BY70" s="504"/>
      <c r="BZ70" s="504"/>
      <c r="CA70" s="504"/>
      <c r="CB70" s="504"/>
      <c r="CC70" s="504"/>
      <c r="CD70" s="504"/>
      <c r="CE70" s="504"/>
      <c r="CF70" s="504"/>
      <c r="CG70" s="504"/>
      <c r="CH70" s="504"/>
      <c r="CI70" s="504"/>
    </row>
    <row r="71" spans="1:133" ht="27" customHeight="1">
      <c r="A71" s="479" t="s">
        <v>33</v>
      </c>
      <c r="B71" s="825"/>
      <c r="C71" s="825"/>
      <c r="D71" s="10"/>
      <c r="E71" s="961"/>
      <c r="F71" s="961"/>
      <c r="G71" s="961"/>
      <c r="H71" s="10"/>
      <c r="I71" s="13"/>
      <c r="J71" s="13"/>
      <c r="K71" s="13"/>
      <c r="L71" s="10"/>
      <c r="M71" s="8"/>
      <c r="N71" s="10"/>
      <c r="O71" s="10"/>
      <c r="P71" s="484">
        <f>(P$19*P70)/1000</f>
        <v>0</v>
      </c>
      <c r="Q71" s="484">
        <f>(Q$19*Q70)/1000</f>
        <v>0</v>
      </c>
      <c r="R71" s="955" t="s">
        <v>32</v>
      </c>
      <c r="S71" s="955"/>
      <c r="T71" s="956"/>
      <c r="U71" s="956"/>
      <c r="V71" s="484">
        <f>(V$19*V70)/1000</f>
        <v>0</v>
      </c>
      <c r="W71" s="957" t="s">
        <v>542</v>
      </c>
      <c r="X71" s="957"/>
      <c r="Y71" s="957"/>
      <c r="Z71" s="54"/>
      <c r="AA71" s="10"/>
      <c r="AB71" s="10"/>
      <c r="AC71" s="10"/>
      <c r="AD71" s="49"/>
      <c r="AE71" s="18"/>
      <c r="AF71" s="18"/>
      <c r="AG71" s="18"/>
      <c r="AH71" s="479" t="s">
        <v>33</v>
      </c>
      <c r="AI71" s="825"/>
      <c r="AJ71" s="825"/>
      <c r="AK71" s="10"/>
      <c r="AL71" s="961"/>
      <c r="AM71" s="961"/>
      <c r="AN71" s="961"/>
      <c r="AO71" s="10"/>
      <c r="AP71" s="13"/>
      <c r="AQ71" s="13"/>
      <c r="AR71" s="13"/>
      <c r="AS71" s="10"/>
      <c r="AT71" s="8"/>
      <c r="AU71" s="10"/>
      <c r="AV71" s="10"/>
      <c r="AW71" s="484">
        <f>(AW$19*AW70)/1000</f>
        <v>0</v>
      </c>
      <c r="AX71" s="484">
        <f>(AX$19*AX70)/1000</f>
        <v>0</v>
      </c>
      <c r="AY71" s="955" t="s">
        <v>32</v>
      </c>
      <c r="AZ71" s="955"/>
      <c r="BA71" s="956"/>
      <c r="BB71" s="956"/>
      <c r="BC71" s="484">
        <f>(BC$19*BC70)/1000</f>
        <v>0</v>
      </c>
      <c r="BD71" s="957" t="s">
        <v>542</v>
      </c>
      <c r="BE71" s="957"/>
      <c r="BF71" s="957"/>
      <c r="BG71" s="54"/>
      <c r="BH71" s="10"/>
      <c r="BI71" s="10"/>
      <c r="BJ71" s="10"/>
      <c r="BK71" s="49"/>
      <c r="BL71" s="18"/>
      <c r="BM71" s="18"/>
      <c r="BN71" s="18"/>
      <c r="BO71" s="16"/>
      <c r="BP71" s="16"/>
      <c r="BQ71" s="16"/>
      <c r="BR71" s="16"/>
      <c r="BS71" s="16"/>
      <c r="BT71" s="16"/>
      <c r="BU71" s="16"/>
      <c r="BV71" s="16"/>
      <c r="BW71" s="16"/>
      <c r="BX71" s="16"/>
      <c r="BY71" s="16"/>
      <c r="BZ71" s="16"/>
      <c r="CA71" s="16"/>
      <c r="CB71" s="16"/>
      <c r="CC71" s="16"/>
      <c r="CD71" s="16"/>
      <c r="CE71" s="16"/>
      <c r="CF71" s="16"/>
      <c r="CG71" s="16"/>
      <c r="CH71" s="16"/>
      <c r="CJ71" s="12"/>
    </row>
    <row r="72" spans="1:133" s="16" customFormat="1" ht="27" customHeight="1">
      <c r="A72" s="38"/>
      <c r="B72" s="958" t="s">
        <v>30</v>
      </c>
      <c r="C72" s="958"/>
      <c r="D72" s="14"/>
      <c r="E72" s="35" t="s">
        <v>72</v>
      </c>
      <c r="F72" s="35"/>
      <c r="G72" s="38"/>
      <c r="H72" s="14"/>
      <c r="I72" s="38"/>
      <c r="J72" s="38"/>
      <c r="K72" s="38"/>
      <c r="L72" s="10"/>
      <c r="M72" s="8"/>
      <c r="N72" s="10"/>
      <c r="O72" s="14"/>
      <c r="P72" s="19">
        <v>0</v>
      </c>
      <c r="Q72" s="19">
        <v>0</v>
      </c>
      <c r="R72" s="38"/>
      <c r="S72" s="38"/>
      <c r="T72" s="959" t="s">
        <v>30</v>
      </c>
      <c r="U72" s="959"/>
      <c r="V72" s="19"/>
      <c r="W72" s="960" t="s">
        <v>72</v>
      </c>
      <c r="X72" s="960"/>
      <c r="Y72" s="960"/>
      <c r="Z72" s="960"/>
      <c r="AA72" s="14"/>
      <c r="AB72" s="14"/>
      <c r="AC72" s="14"/>
      <c r="AD72" s="53"/>
      <c r="AE72" s="52"/>
      <c r="AF72" s="52"/>
      <c r="AG72" s="52"/>
      <c r="AH72" s="38"/>
      <c r="AI72" s="958" t="s">
        <v>30</v>
      </c>
      <c r="AJ72" s="958"/>
      <c r="AK72" s="14"/>
      <c r="AL72" s="35" t="s">
        <v>72</v>
      </c>
      <c r="AM72" s="35"/>
      <c r="AN72" s="38"/>
      <c r="AO72" s="14"/>
      <c r="AP72" s="38"/>
      <c r="AQ72" s="38"/>
      <c r="AR72" s="38"/>
      <c r="AS72" s="10"/>
      <c r="AT72" s="8"/>
      <c r="AU72" s="10"/>
      <c r="AV72" s="14"/>
      <c r="AW72" s="19">
        <v>0</v>
      </c>
      <c r="AX72" s="19">
        <v>0</v>
      </c>
      <c r="AY72" s="38"/>
      <c r="AZ72" s="38"/>
      <c r="BA72" s="959" t="s">
        <v>30</v>
      </c>
      <c r="BB72" s="959"/>
      <c r="BC72" s="19"/>
      <c r="BD72" s="960" t="s">
        <v>72</v>
      </c>
      <c r="BE72" s="960"/>
      <c r="BF72" s="960"/>
      <c r="BG72" s="960"/>
      <c r="BH72" s="14"/>
      <c r="BI72" s="14"/>
      <c r="BJ72" s="14"/>
      <c r="BK72" s="53"/>
      <c r="BL72" s="52"/>
      <c r="BM72" s="52"/>
      <c r="BN72" s="52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17"/>
      <c r="CK72" s="3"/>
      <c r="CL72" s="3"/>
      <c r="CM72" s="3"/>
      <c r="CN72" s="3"/>
      <c r="CO72" s="3"/>
      <c r="CP72" s="3"/>
      <c r="CQ72" s="3"/>
      <c r="CR72" s="3"/>
      <c r="CS72" s="3"/>
      <c r="CT72" s="3"/>
      <c r="CU72" s="3"/>
      <c r="CV72" s="3"/>
      <c r="CW72" s="3"/>
      <c r="CX72" s="3"/>
      <c r="CY72" s="3"/>
      <c r="CZ72" s="3"/>
      <c r="DA72" s="3"/>
      <c r="DB72" s="3"/>
      <c r="DC72" s="3"/>
      <c r="DD72" s="3"/>
      <c r="DE72" s="3"/>
      <c r="DF72" s="3"/>
      <c r="DG72" s="3"/>
      <c r="DH72" s="3"/>
      <c r="DI72" s="3"/>
      <c r="DJ72" s="3"/>
      <c r="DK72" s="3"/>
      <c r="DL72" s="3"/>
      <c r="DM72" s="3"/>
      <c r="DN72" s="3"/>
      <c r="DO72" s="3"/>
      <c r="DP72" s="3"/>
      <c r="DQ72" s="3"/>
      <c r="DR72" s="3"/>
      <c r="DS72" s="3"/>
      <c r="DT72" s="3"/>
      <c r="DU72" s="3"/>
      <c r="DV72" s="3"/>
      <c r="DW72" s="3"/>
      <c r="DX72" s="3"/>
      <c r="DY72" s="3"/>
      <c r="DZ72" s="3"/>
      <c r="EA72" s="3"/>
      <c r="EB72" s="3"/>
      <c r="EC72" s="3"/>
    </row>
    <row r="73" spans="1:133" ht="27" customHeight="1">
      <c r="A73" s="479" t="s">
        <v>74</v>
      </c>
      <c r="B73" s="825"/>
      <c r="C73" s="825"/>
      <c r="D73" s="10"/>
      <c r="E73" s="957"/>
      <c r="F73" s="957"/>
      <c r="G73" s="957"/>
      <c r="H73" s="10"/>
      <c r="I73" s="13"/>
      <c r="J73" s="13"/>
      <c r="K73" s="13"/>
      <c r="L73" s="10"/>
      <c r="M73" s="8"/>
      <c r="N73" s="10"/>
      <c r="O73" s="10"/>
      <c r="P73" s="6"/>
      <c r="Q73" s="6"/>
      <c r="R73" s="955" t="s">
        <v>488</v>
      </c>
      <c r="S73" s="955"/>
      <c r="T73" s="956"/>
      <c r="U73" s="956"/>
      <c r="V73" s="19"/>
      <c r="W73" s="957" t="s">
        <v>483</v>
      </c>
      <c r="X73" s="957"/>
      <c r="Y73" s="957"/>
      <c r="Z73" s="50"/>
      <c r="AA73" s="10"/>
      <c r="AB73" s="10"/>
      <c r="AC73" s="10"/>
      <c r="AD73" s="49"/>
      <c r="AE73" s="18"/>
      <c r="AF73" s="18"/>
      <c r="AG73" s="18"/>
      <c r="AH73" s="479" t="s">
        <v>74</v>
      </c>
      <c r="AI73" s="825"/>
      <c r="AJ73" s="825"/>
      <c r="AK73" s="10"/>
      <c r="AL73" s="957"/>
      <c r="AM73" s="957"/>
      <c r="AN73" s="957"/>
      <c r="AO73" s="10"/>
      <c r="AP73" s="13"/>
      <c r="AQ73" s="13"/>
      <c r="AR73" s="13"/>
      <c r="AS73" s="10"/>
      <c r="AT73" s="8"/>
      <c r="AU73" s="10"/>
      <c r="AV73" s="10"/>
      <c r="AW73" s="6"/>
      <c r="AX73" s="6"/>
      <c r="AY73" s="955" t="s">
        <v>488</v>
      </c>
      <c r="AZ73" s="955"/>
      <c r="BA73" s="956"/>
      <c r="BB73" s="956"/>
      <c r="BC73" s="19"/>
      <c r="BD73" s="957" t="s">
        <v>483</v>
      </c>
      <c r="BE73" s="957"/>
      <c r="BF73" s="957"/>
      <c r="BG73" s="50"/>
      <c r="BH73" s="10"/>
      <c r="BI73" s="10"/>
      <c r="BJ73" s="10"/>
      <c r="BK73" s="49"/>
      <c r="BL73" s="18"/>
      <c r="BM73" s="18"/>
      <c r="BN73" s="18"/>
      <c r="CJ73" s="12"/>
    </row>
    <row r="74" spans="1:133" ht="27" customHeight="1">
      <c r="A74" s="11"/>
      <c r="B74" s="958" t="s">
        <v>30</v>
      </c>
      <c r="C74" s="958"/>
      <c r="D74" s="10"/>
      <c r="E74" s="963" t="s">
        <v>72</v>
      </c>
      <c r="F74" s="963"/>
      <c r="G74" s="963"/>
      <c r="H74" s="10"/>
      <c r="I74" s="13"/>
      <c r="J74" s="13"/>
      <c r="K74" s="13"/>
      <c r="L74" s="6"/>
      <c r="M74" s="6"/>
      <c r="N74" s="6"/>
      <c r="O74" s="10"/>
      <c r="P74" s="10"/>
      <c r="Q74" s="10"/>
      <c r="R74" s="13"/>
      <c r="S74" s="13"/>
      <c r="T74" s="958" t="s">
        <v>30</v>
      </c>
      <c r="U74" s="958"/>
      <c r="V74" s="484">
        <f>(V$19*V73)/1000</f>
        <v>0</v>
      </c>
      <c r="W74" s="962" t="s">
        <v>72</v>
      </c>
      <c r="X74" s="962"/>
      <c r="Y74" s="962"/>
      <c r="Z74" s="962"/>
      <c r="AA74" s="10"/>
      <c r="AB74" s="10"/>
      <c r="AC74" s="10"/>
      <c r="AD74" s="49"/>
      <c r="AE74" s="18"/>
      <c r="AF74" s="18"/>
      <c r="AG74" s="18"/>
      <c r="AH74" s="11"/>
      <c r="AI74" s="958" t="s">
        <v>30</v>
      </c>
      <c r="AJ74" s="958"/>
      <c r="AK74" s="10"/>
      <c r="AL74" s="963" t="s">
        <v>72</v>
      </c>
      <c r="AM74" s="963"/>
      <c r="AN74" s="963"/>
      <c r="AO74" s="10"/>
      <c r="AP74" s="13"/>
      <c r="AQ74" s="13"/>
      <c r="AR74" s="13"/>
      <c r="AS74" s="6"/>
      <c r="AT74" s="6"/>
      <c r="AU74" s="6"/>
      <c r="AV74" s="10"/>
      <c r="AW74" s="10"/>
      <c r="AX74" s="10"/>
      <c r="AY74" s="13"/>
      <c r="AZ74" s="13"/>
      <c r="BA74" s="958" t="s">
        <v>30</v>
      </c>
      <c r="BB74" s="958"/>
      <c r="BC74" s="484">
        <f>(BC$19*BC73)/1000</f>
        <v>0</v>
      </c>
      <c r="BD74" s="962" t="s">
        <v>72</v>
      </c>
      <c r="BE74" s="962"/>
      <c r="BF74" s="962"/>
      <c r="BG74" s="962"/>
      <c r="BH74" s="10"/>
      <c r="BI74" s="10"/>
      <c r="BJ74" s="10"/>
      <c r="BK74" s="49"/>
      <c r="BL74" s="18"/>
      <c r="BM74" s="18"/>
      <c r="BN74" s="18"/>
      <c r="CJ74" s="12"/>
    </row>
    <row r="75" spans="1:133">
      <c r="A75" s="11"/>
      <c r="B75" s="11"/>
      <c r="C75" s="11"/>
      <c r="D75" s="10"/>
      <c r="E75" s="10"/>
      <c r="F75" s="14"/>
      <c r="G75" s="13"/>
      <c r="H75" s="10"/>
      <c r="I75" s="13"/>
      <c r="J75" s="13"/>
      <c r="K75" s="13"/>
      <c r="L75" s="6"/>
      <c r="M75" s="6"/>
      <c r="N75" s="6"/>
      <c r="O75" s="10"/>
      <c r="P75" s="14"/>
      <c r="Q75" s="10"/>
      <c r="R75" s="13"/>
      <c r="S75" s="13"/>
      <c r="T75" s="13"/>
      <c r="U75" s="14"/>
      <c r="V75" s="6"/>
      <c r="W75" s="6"/>
      <c r="X75" s="13"/>
      <c r="Y75" s="13"/>
      <c r="Z75" s="13"/>
      <c r="AA75" s="10"/>
      <c r="AB75" s="10"/>
      <c r="AC75" s="10"/>
      <c r="AD75" s="49"/>
      <c r="AE75" s="18"/>
      <c r="AF75" s="18"/>
      <c r="AG75" s="18"/>
      <c r="AH75" s="11"/>
      <c r="AI75" s="11"/>
      <c r="AJ75" s="11"/>
      <c r="AK75" s="10"/>
      <c r="AL75" s="10"/>
      <c r="AM75" s="14"/>
      <c r="AN75" s="13"/>
      <c r="AO75" s="10"/>
      <c r="AP75" s="13"/>
      <c r="AQ75" s="13"/>
      <c r="AR75" s="13"/>
      <c r="AS75" s="6"/>
      <c r="AT75" s="6"/>
      <c r="AU75" s="6"/>
      <c r="AV75" s="10"/>
      <c r="AW75" s="14"/>
      <c r="AX75" s="10"/>
      <c r="AY75" s="13"/>
      <c r="AZ75" s="13"/>
      <c r="BA75" s="13"/>
      <c r="BB75" s="14"/>
      <c r="BC75" s="6"/>
      <c r="BD75" s="6"/>
      <c r="BE75" s="13"/>
      <c r="BF75" s="13"/>
      <c r="BG75" s="13"/>
      <c r="BH75" s="10"/>
      <c r="BI75" s="10"/>
      <c r="BJ75" s="10"/>
      <c r="BK75" s="49"/>
      <c r="BL75" s="18"/>
      <c r="BM75" s="18"/>
      <c r="BN75" s="18"/>
      <c r="CJ75" s="12"/>
    </row>
    <row r="76" spans="1:133">
      <c r="D76" s="6"/>
      <c r="E76" s="6"/>
      <c r="F76" s="10"/>
      <c r="G76" s="6"/>
      <c r="H76" s="6"/>
      <c r="I76" s="6"/>
      <c r="J76" s="6"/>
      <c r="K76" s="6"/>
      <c r="L76" s="6"/>
      <c r="M76" s="6"/>
      <c r="N76" s="6"/>
      <c r="O76" s="6"/>
      <c r="P76" s="10"/>
      <c r="Q76" s="10"/>
      <c r="R76" s="6"/>
      <c r="S76" s="6"/>
      <c r="T76" s="6"/>
      <c r="U76" s="10"/>
      <c r="V76" s="10"/>
      <c r="W76" s="10"/>
      <c r="X76" s="6"/>
      <c r="Y76" s="6"/>
      <c r="Z76" s="6"/>
      <c r="AA76" s="6"/>
      <c r="AB76" s="6"/>
      <c r="AC76" s="6"/>
      <c r="AD76" s="7"/>
      <c r="AE76" s="48"/>
      <c r="AF76" s="48"/>
      <c r="AG76" s="48"/>
      <c r="AK76" s="6"/>
      <c r="AL76" s="6"/>
      <c r="AM76" s="10"/>
      <c r="AN76" s="6"/>
      <c r="AO76" s="6"/>
      <c r="AP76" s="6"/>
      <c r="AQ76" s="6"/>
      <c r="AR76" s="6"/>
      <c r="AS76" s="6"/>
      <c r="AT76" s="6"/>
      <c r="AU76" s="6"/>
      <c r="AV76" s="6"/>
      <c r="AW76" s="10"/>
      <c r="AX76" s="10"/>
      <c r="AY76" s="6"/>
      <c r="AZ76" s="6"/>
      <c r="BA76" s="6"/>
      <c r="BB76" s="10"/>
      <c r="BC76" s="10"/>
      <c r="BD76" s="10"/>
      <c r="BE76" s="6"/>
      <c r="BF76" s="6"/>
      <c r="BG76" s="6"/>
      <c r="BH76" s="6"/>
      <c r="BI76" s="6"/>
      <c r="BJ76" s="6"/>
      <c r="BK76" s="7"/>
      <c r="BL76" s="48"/>
      <c r="BM76" s="48"/>
      <c r="BN76" s="48"/>
    </row>
    <row r="77" spans="1:133">
      <c r="D77" s="6"/>
      <c r="E77" s="6"/>
      <c r="F77" s="10"/>
      <c r="G77" s="6"/>
      <c r="H77" s="6"/>
      <c r="I77" s="6"/>
      <c r="J77" s="6"/>
      <c r="K77" s="6"/>
      <c r="L77" s="6"/>
      <c r="M77" s="6"/>
      <c r="N77" s="6"/>
      <c r="O77" s="6"/>
      <c r="P77" s="10"/>
      <c r="Q77" s="6"/>
      <c r="R77" s="6"/>
      <c r="S77" s="6"/>
      <c r="T77" s="6"/>
      <c r="U77" s="10"/>
      <c r="V77" s="14"/>
      <c r="W77" s="14"/>
      <c r="X77" s="6"/>
      <c r="Y77" s="6"/>
      <c r="Z77" s="6"/>
      <c r="AA77" s="6"/>
      <c r="AB77" s="6"/>
      <c r="AC77" s="6"/>
      <c r="AD77" s="7"/>
      <c r="AE77" s="48"/>
      <c r="AF77" s="48"/>
      <c r="AG77" s="48"/>
      <c r="AK77" s="6"/>
      <c r="AL77" s="6"/>
      <c r="AM77" s="10"/>
      <c r="AN77" s="6"/>
      <c r="AO77" s="6"/>
      <c r="AP77" s="6"/>
      <c r="AQ77" s="6"/>
      <c r="AR77" s="6"/>
      <c r="AS77" s="6"/>
      <c r="AT77" s="6"/>
      <c r="AU77" s="6"/>
      <c r="AV77" s="6"/>
      <c r="AW77" s="10"/>
      <c r="AX77" s="6"/>
      <c r="AY77" s="6"/>
      <c r="AZ77" s="6"/>
      <c r="BA77" s="6"/>
      <c r="BB77" s="10"/>
      <c r="BC77" s="14"/>
      <c r="BD77" s="14"/>
      <c r="BE77" s="6"/>
      <c r="BF77" s="6"/>
      <c r="BG77" s="6"/>
      <c r="BH77" s="6"/>
      <c r="BI77" s="6"/>
      <c r="BJ77" s="6"/>
      <c r="BK77" s="7"/>
      <c r="BL77" s="48"/>
      <c r="BM77" s="48"/>
      <c r="BN77" s="48"/>
      <c r="BO77" s="406"/>
      <c r="BP77" s="406"/>
      <c r="BQ77" s="406"/>
      <c r="BR77" s="406"/>
      <c r="BS77" s="406"/>
      <c r="BT77" s="406"/>
      <c r="BU77" s="406"/>
      <c r="BV77" s="406"/>
      <c r="BW77" s="406"/>
      <c r="BX77" s="406"/>
      <c r="BY77" s="406"/>
      <c r="BZ77" s="406"/>
      <c r="CA77" s="406"/>
      <c r="CB77" s="406"/>
      <c r="CC77" s="406"/>
      <c r="CD77" s="406"/>
      <c r="CE77" s="406"/>
      <c r="CF77" s="406"/>
      <c r="CG77" s="406"/>
      <c r="CH77" s="406"/>
      <c r="CI77" s="406"/>
    </row>
    <row r="78" spans="1:133">
      <c r="D78" s="6"/>
      <c r="E78" s="6"/>
      <c r="F78" s="10"/>
      <c r="G78" s="6"/>
      <c r="H78" s="6"/>
      <c r="I78" s="6"/>
      <c r="J78" s="6"/>
      <c r="K78" s="6"/>
      <c r="L78" s="6"/>
      <c r="M78" s="6"/>
      <c r="N78" s="6"/>
      <c r="O78" s="6"/>
      <c r="P78" s="10"/>
      <c r="Q78" s="6"/>
      <c r="R78" s="6"/>
      <c r="S78" s="6"/>
      <c r="T78" s="6"/>
      <c r="U78" s="10"/>
      <c r="V78" s="10"/>
      <c r="W78" s="10"/>
      <c r="X78" s="6"/>
      <c r="Y78" s="6"/>
      <c r="Z78" s="6"/>
      <c r="AA78" s="6"/>
      <c r="AB78" s="6"/>
      <c r="AC78" s="6"/>
      <c r="AD78" s="7"/>
      <c r="AE78" s="48"/>
      <c r="AF78" s="48"/>
      <c r="AG78" s="48"/>
      <c r="AK78" s="6"/>
      <c r="AL78" s="6"/>
      <c r="AM78" s="10"/>
      <c r="AN78" s="6"/>
      <c r="AO78" s="6"/>
      <c r="AP78" s="6"/>
      <c r="AQ78" s="6"/>
      <c r="AR78" s="6"/>
      <c r="AS78" s="6"/>
      <c r="AT78" s="6"/>
      <c r="AU78" s="6"/>
      <c r="AV78" s="6"/>
      <c r="AW78" s="10"/>
      <c r="AX78" s="6"/>
      <c r="AY78" s="6"/>
      <c r="AZ78" s="6"/>
      <c r="BA78" s="6"/>
      <c r="BB78" s="10"/>
      <c r="BC78" s="10"/>
      <c r="BD78" s="10"/>
      <c r="BE78" s="6"/>
      <c r="BF78" s="6"/>
      <c r="BG78" s="6"/>
      <c r="BH78" s="6"/>
      <c r="BI78" s="6"/>
      <c r="BJ78" s="6"/>
      <c r="BK78" s="7"/>
      <c r="BL78" s="48"/>
      <c r="BM78" s="48"/>
      <c r="BN78" s="48"/>
      <c r="BO78" s="406"/>
      <c r="BP78" s="406"/>
      <c r="BQ78" s="406"/>
      <c r="BR78" s="406"/>
      <c r="BS78" s="406"/>
      <c r="BT78" s="406"/>
      <c r="BU78" s="406"/>
      <c r="BV78" s="406"/>
      <c r="BW78" s="406"/>
      <c r="BX78" s="406"/>
      <c r="BY78" s="406"/>
      <c r="BZ78" s="406"/>
      <c r="CA78" s="406"/>
      <c r="CB78" s="406"/>
      <c r="CC78" s="406"/>
      <c r="CD78" s="406"/>
      <c r="CE78" s="406"/>
      <c r="CF78" s="406"/>
      <c r="CG78" s="406"/>
      <c r="CH78" s="406"/>
      <c r="CI78" s="406"/>
    </row>
    <row r="79" spans="1:133">
      <c r="D79" s="6"/>
      <c r="E79" s="6"/>
      <c r="F79" s="10"/>
      <c r="G79" s="6"/>
      <c r="H79" s="6"/>
      <c r="I79" s="6"/>
      <c r="J79" s="6"/>
      <c r="K79" s="6"/>
      <c r="L79" s="6"/>
      <c r="M79" s="6"/>
      <c r="N79" s="6"/>
      <c r="O79" s="6"/>
      <c r="P79" s="10"/>
      <c r="Q79" s="10"/>
      <c r="R79" s="6"/>
      <c r="S79" s="6"/>
      <c r="T79" s="6"/>
      <c r="U79" s="10"/>
      <c r="V79" s="10"/>
      <c r="W79" s="10"/>
      <c r="X79" s="6"/>
      <c r="Y79" s="6"/>
      <c r="Z79" s="6"/>
      <c r="AA79" s="6"/>
      <c r="AB79" s="6"/>
      <c r="AC79" s="6"/>
      <c r="AD79" s="7"/>
      <c r="AE79" s="48"/>
      <c r="AF79" s="48"/>
      <c r="AG79" s="48"/>
      <c r="AK79" s="6"/>
      <c r="AL79" s="6"/>
      <c r="AM79" s="10"/>
      <c r="AN79" s="6"/>
      <c r="AO79" s="6"/>
      <c r="AP79" s="6"/>
      <c r="AQ79" s="6"/>
      <c r="AR79" s="6"/>
      <c r="AS79" s="6"/>
      <c r="AT79" s="6"/>
      <c r="AU79" s="6"/>
      <c r="AV79" s="6"/>
      <c r="AW79" s="10"/>
      <c r="AX79" s="10"/>
      <c r="AY79" s="6"/>
      <c r="AZ79" s="6"/>
      <c r="BA79" s="6"/>
      <c r="BB79" s="10"/>
      <c r="BC79" s="10"/>
      <c r="BD79" s="10"/>
      <c r="BE79" s="6"/>
      <c r="BF79" s="6"/>
      <c r="BG79" s="6"/>
      <c r="BH79" s="6"/>
      <c r="BI79" s="6"/>
      <c r="BJ79" s="6"/>
      <c r="BK79" s="7"/>
      <c r="BL79" s="48"/>
      <c r="BM79" s="48"/>
      <c r="BN79" s="48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</row>
    <row r="80" spans="1:133"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10"/>
      <c r="W80" s="10"/>
      <c r="X80" s="6"/>
      <c r="Y80" s="6"/>
      <c r="Z80" s="6"/>
      <c r="AA80" s="6"/>
      <c r="AB80" s="6"/>
      <c r="AC80" s="6"/>
      <c r="AD80" s="7"/>
      <c r="AE80" s="48"/>
      <c r="AF80" s="48"/>
      <c r="AG80" s="48"/>
      <c r="AK80" s="6"/>
      <c r="AL80" s="6"/>
      <c r="AM80" s="6"/>
      <c r="AN80" s="6"/>
      <c r="AO80" s="6"/>
      <c r="AP80" s="6"/>
      <c r="AQ80" s="6"/>
      <c r="AR80" s="6"/>
      <c r="AS80" s="6"/>
      <c r="AT80" s="6"/>
      <c r="AU80" s="6"/>
      <c r="AV80" s="6"/>
      <c r="AW80" s="6"/>
      <c r="AX80" s="6"/>
      <c r="AY80" s="6"/>
      <c r="AZ80" s="6"/>
      <c r="BA80" s="6"/>
      <c r="BB80" s="6"/>
      <c r="BC80" s="10"/>
      <c r="BD80" s="10"/>
      <c r="BE80" s="6"/>
      <c r="BF80" s="6"/>
      <c r="BG80" s="6"/>
      <c r="BH80" s="6"/>
      <c r="BI80" s="6"/>
      <c r="BJ80" s="6"/>
      <c r="BK80" s="7"/>
      <c r="BL80" s="48"/>
      <c r="BM80" s="48"/>
      <c r="BN80" s="48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</row>
    <row r="81" spans="4:87"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10"/>
      <c r="W81" s="10"/>
      <c r="X81" s="6"/>
      <c r="Y81" s="6"/>
      <c r="Z81" s="6"/>
      <c r="AA81" s="6"/>
      <c r="AB81" s="6"/>
      <c r="AC81" s="6"/>
      <c r="AD81" s="7"/>
      <c r="AE81" s="48"/>
      <c r="AF81" s="48"/>
      <c r="AG81" s="48"/>
      <c r="AK81" s="6"/>
      <c r="AL81" s="6"/>
      <c r="AM81" s="6"/>
      <c r="AN81" s="6"/>
      <c r="AO81" s="6"/>
      <c r="AP81" s="6"/>
      <c r="AQ81" s="6"/>
      <c r="AR81" s="6"/>
      <c r="AS81" s="6"/>
      <c r="AT81" s="6"/>
      <c r="AU81" s="6"/>
      <c r="AV81" s="6"/>
      <c r="AW81" s="6"/>
      <c r="AX81" s="6"/>
      <c r="AY81" s="6"/>
      <c r="AZ81" s="6"/>
      <c r="BA81" s="6"/>
      <c r="BB81" s="6"/>
      <c r="BC81" s="10"/>
      <c r="BD81" s="10"/>
      <c r="BE81" s="6"/>
      <c r="BF81" s="6"/>
      <c r="BG81" s="6"/>
      <c r="BH81" s="6"/>
      <c r="BI81" s="6"/>
      <c r="BJ81" s="6"/>
      <c r="BK81" s="7"/>
      <c r="BL81" s="48"/>
      <c r="BM81" s="48"/>
      <c r="BN81" s="48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</row>
    <row r="82" spans="4:87"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  <c r="AC82" s="6"/>
      <c r="AD82" s="7"/>
      <c r="AE82" s="48"/>
      <c r="AF82" s="48"/>
      <c r="AG82" s="48"/>
      <c r="AK82" s="6"/>
      <c r="AL82" s="6"/>
      <c r="AM82" s="6"/>
      <c r="AN82" s="6"/>
      <c r="AO82" s="6"/>
      <c r="AP82" s="6"/>
      <c r="AQ82" s="6"/>
      <c r="AR82" s="6"/>
      <c r="AS82" s="6"/>
      <c r="AT82" s="6"/>
      <c r="AU82" s="6"/>
      <c r="AV82" s="6"/>
      <c r="AW82" s="6"/>
      <c r="AX82" s="6"/>
      <c r="AY82" s="6"/>
      <c r="AZ82" s="6"/>
      <c r="BA82" s="6"/>
      <c r="BB82" s="6"/>
      <c r="BC82" s="6"/>
      <c r="BD82" s="6"/>
      <c r="BE82" s="6"/>
      <c r="BF82" s="6"/>
      <c r="BG82" s="6"/>
      <c r="BH82" s="6"/>
      <c r="BI82" s="6"/>
      <c r="BJ82" s="6"/>
      <c r="BK82" s="7"/>
      <c r="BL82" s="48"/>
      <c r="BM82" s="48"/>
      <c r="BN82" s="48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</row>
    <row r="83" spans="4:87"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  <c r="AC83" s="6"/>
      <c r="AD83" s="7"/>
      <c r="AE83" s="48"/>
      <c r="AF83" s="48"/>
      <c r="AG83" s="48"/>
      <c r="AK83" s="6"/>
      <c r="AL83" s="6"/>
      <c r="AM83" s="6"/>
      <c r="AN83" s="6"/>
      <c r="AO83" s="6"/>
      <c r="AP83" s="6"/>
      <c r="AQ83" s="6"/>
      <c r="AR83" s="6"/>
      <c r="AS83" s="6"/>
      <c r="AT83" s="6"/>
      <c r="AU83" s="6"/>
      <c r="AV83" s="6"/>
      <c r="AW83" s="6"/>
      <c r="AX83" s="6"/>
      <c r="AY83" s="6"/>
      <c r="AZ83" s="6"/>
      <c r="BA83" s="6"/>
      <c r="BB83" s="6"/>
      <c r="BC83" s="6"/>
      <c r="BD83" s="6"/>
      <c r="BE83" s="6"/>
      <c r="BF83" s="6"/>
      <c r="BG83" s="6"/>
      <c r="BH83" s="6"/>
      <c r="BI83" s="6"/>
      <c r="BJ83" s="6"/>
      <c r="BK83" s="7"/>
      <c r="BL83" s="48"/>
      <c r="BM83" s="48"/>
      <c r="BN83" s="48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</row>
    <row r="84" spans="4:87"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  <c r="AC84" s="6"/>
      <c r="AD84" s="7"/>
      <c r="AE84" s="48"/>
      <c r="AF84" s="48"/>
      <c r="AG84" s="48"/>
      <c r="AK84" s="6"/>
      <c r="AL84" s="6"/>
      <c r="AM84" s="6"/>
      <c r="AN84" s="6"/>
      <c r="AO84" s="6"/>
      <c r="AP84" s="6"/>
      <c r="AQ84" s="6"/>
      <c r="AR84" s="6"/>
      <c r="AS84" s="6"/>
      <c r="AT84" s="6"/>
      <c r="AU84" s="6"/>
      <c r="AV84" s="6"/>
      <c r="AW84" s="6"/>
      <c r="AX84" s="6"/>
      <c r="AY84" s="6"/>
      <c r="AZ84" s="6"/>
      <c r="BA84" s="6"/>
      <c r="BB84" s="6"/>
      <c r="BC84" s="6"/>
      <c r="BD84" s="6"/>
      <c r="BE84" s="6"/>
      <c r="BF84" s="6"/>
      <c r="BG84" s="6"/>
      <c r="BH84" s="6"/>
      <c r="BI84" s="6"/>
      <c r="BJ84" s="6"/>
      <c r="BK84" s="7"/>
      <c r="BL84" s="48"/>
      <c r="BM84" s="48"/>
      <c r="BN84" s="48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</row>
    <row r="85" spans="4:87"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  <c r="AC85" s="6"/>
      <c r="AD85" s="7"/>
      <c r="AE85" s="48"/>
      <c r="AF85" s="48"/>
      <c r="AG85" s="48"/>
      <c r="AK85" s="6"/>
      <c r="AL85" s="6"/>
      <c r="AM85" s="6"/>
      <c r="AN85" s="6"/>
      <c r="AO85" s="6"/>
      <c r="AP85" s="6"/>
      <c r="AQ85" s="6"/>
      <c r="AR85" s="6"/>
      <c r="AS85" s="6"/>
      <c r="AT85" s="6"/>
      <c r="AU85" s="6"/>
      <c r="AV85" s="6"/>
      <c r="AW85" s="6"/>
      <c r="AX85" s="6"/>
      <c r="AY85" s="6"/>
      <c r="AZ85" s="6"/>
      <c r="BA85" s="6"/>
      <c r="BB85" s="6"/>
      <c r="BC85" s="6"/>
      <c r="BD85" s="6"/>
      <c r="BE85" s="6"/>
      <c r="BF85" s="6"/>
      <c r="BG85" s="6"/>
      <c r="BH85" s="6"/>
      <c r="BI85" s="6"/>
      <c r="BJ85" s="6"/>
      <c r="BK85" s="7"/>
      <c r="BL85" s="48"/>
      <c r="BM85" s="48"/>
      <c r="BN85" s="48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</row>
    <row r="86" spans="4:87"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  <c r="AC86" s="6"/>
      <c r="AD86" s="7"/>
      <c r="AE86" s="48"/>
      <c r="AF86" s="48"/>
      <c r="AG86" s="48"/>
      <c r="AK86" s="6"/>
      <c r="AL86" s="6"/>
      <c r="AM86" s="6"/>
      <c r="AN86" s="6"/>
      <c r="AO86" s="6"/>
      <c r="AP86" s="6"/>
      <c r="AQ86" s="6"/>
      <c r="AR86" s="6"/>
      <c r="AS86" s="6"/>
      <c r="AT86" s="6"/>
      <c r="AU86" s="6"/>
      <c r="AV86" s="6"/>
      <c r="AW86" s="6"/>
      <c r="AX86" s="6"/>
      <c r="AY86" s="6"/>
      <c r="AZ86" s="6"/>
      <c r="BA86" s="6"/>
      <c r="BB86" s="6"/>
      <c r="BC86" s="6"/>
      <c r="BD86" s="6"/>
      <c r="BE86" s="6"/>
      <c r="BF86" s="6"/>
      <c r="BG86" s="6"/>
      <c r="BH86" s="6"/>
      <c r="BI86" s="6"/>
      <c r="BJ86" s="6"/>
      <c r="BK86" s="7"/>
      <c r="BL86" s="48"/>
      <c r="BM86" s="48"/>
      <c r="BN86" s="48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</row>
    <row r="87" spans="4:87"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  <c r="AC87" s="6"/>
      <c r="AD87" s="7"/>
      <c r="AE87" s="48"/>
      <c r="AF87" s="48"/>
      <c r="AG87" s="48"/>
      <c r="AK87" s="6"/>
      <c r="AL87" s="6"/>
      <c r="AM87" s="6"/>
      <c r="AN87" s="6"/>
      <c r="AO87" s="6"/>
      <c r="AP87" s="6"/>
      <c r="AQ87" s="6"/>
      <c r="AR87" s="6"/>
      <c r="AS87" s="6"/>
      <c r="AT87" s="6"/>
      <c r="AU87" s="6"/>
      <c r="AV87" s="6"/>
      <c r="AW87" s="6"/>
      <c r="AX87" s="6"/>
      <c r="AY87" s="6"/>
      <c r="AZ87" s="6"/>
      <c r="BA87" s="6"/>
      <c r="BB87" s="6"/>
      <c r="BC87" s="6"/>
      <c r="BD87" s="6"/>
      <c r="BE87" s="6"/>
      <c r="BF87" s="6"/>
      <c r="BG87" s="6"/>
      <c r="BH87" s="6"/>
      <c r="BI87" s="6"/>
      <c r="BJ87" s="6"/>
      <c r="BK87" s="7"/>
      <c r="BL87" s="48"/>
      <c r="BM87" s="48"/>
      <c r="BN87" s="48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</row>
    <row r="88" spans="4:87"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  <c r="AC88" s="6"/>
      <c r="AD88" s="7"/>
      <c r="AE88" s="48"/>
      <c r="AF88" s="48"/>
      <c r="AG88" s="48"/>
      <c r="AK88" s="6"/>
      <c r="AL88" s="6"/>
      <c r="AM88" s="6"/>
      <c r="AN88" s="6"/>
      <c r="AO88" s="6"/>
      <c r="AP88" s="6"/>
      <c r="AQ88" s="6"/>
      <c r="AR88" s="6"/>
      <c r="AS88" s="6"/>
      <c r="AT88" s="6"/>
      <c r="AU88" s="6"/>
      <c r="AV88" s="6"/>
      <c r="AW88" s="6"/>
      <c r="AX88" s="6"/>
      <c r="AY88" s="6"/>
      <c r="AZ88" s="6"/>
      <c r="BA88" s="6"/>
      <c r="BB88" s="6"/>
      <c r="BC88" s="6"/>
      <c r="BD88" s="6"/>
      <c r="BE88" s="6"/>
      <c r="BF88" s="6"/>
      <c r="BG88" s="6"/>
      <c r="BH88" s="6"/>
      <c r="BI88" s="6"/>
      <c r="BJ88" s="6"/>
      <c r="BK88" s="7"/>
      <c r="BL88" s="48"/>
      <c r="BM88" s="48"/>
      <c r="BN88" s="4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</row>
    <row r="89" spans="4:87"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  <c r="AC89" s="6"/>
      <c r="AD89" s="7"/>
      <c r="AE89" s="48"/>
      <c r="AF89" s="48"/>
      <c r="AG89" s="48"/>
      <c r="AK89" s="6"/>
      <c r="AL89" s="6"/>
      <c r="AM89" s="6"/>
      <c r="AN89" s="6"/>
      <c r="AO89" s="6"/>
      <c r="AP89" s="6"/>
      <c r="AQ89" s="6"/>
      <c r="AR89" s="6"/>
      <c r="AS89" s="6"/>
      <c r="AT89" s="6"/>
      <c r="AU89" s="6"/>
      <c r="AV89" s="6"/>
      <c r="AW89" s="6"/>
      <c r="AX89" s="6"/>
      <c r="AY89" s="6"/>
      <c r="AZ89" s="6"/>
      <c r="BA89" s="6"/>
      <c r="BB89" s="6"/>
      <c r="BC89" s="6"/>
      <c r="BD89" s="6"/>
      <c r="BE89" s="6"/>
      <c r="BF89" s="6"/>
      <c r="BG89" s="6"/>
      <c r="BH89" s="6"/>
      <c r="BI89" s="6"/>
      <c r="BJ89" s="6"/>
      <c r="BK89" s="7"/>
      <c r="BL89" s="48"/>
      <c r="BM89" s="48"/>
      <c r="BN89" s="48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</row>
    <row r="90" spans="4:87"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  <c r="AC90" s="6"/>
      <c r="AD90" s="7"/>
      <c r="AE90" s="48"/>
      <c r="AF90" s="48"/>
      <c r="AG90" s="48"/>
      <c r="AK90" s="6"/>
      <c r="AL90" s="6"/>
      <c r="AM90" s="6"/>
      <c r="AN90" s="6"/>
      <c r="AO90" s="6"/>
      <c r="AP90" s="6"/>
      <c r="AQ90" s="6"/>
      <c r="AR90" s="6"/>
      <c r="AS90" s="6"/>
      <c r="AT90" s="6"/>
      <c r="AU90" s="6"/>
      <c r="AV90" s="6"/>
      <c r="AW90" s="6"/>
      <c r="AX90" s="6"/>
      <c r="AY90" s="6"/>
      <c r="AZ90" s="6"/>
      <c r="BA90" s="6"/>
      <c r="BB90" s="6"/>
      <c r="BC90" s="6"/>
      <c r="BD90" s="6"/>
      <c r="BE90" s="6"/>
      <c r="BF90" s="6"/>
      <c r="BG90" s="6"/>
      <c r="BH90" s="6"/>
      <c r="BI90" s="6"/>
      <c r="BJ90" s="6"/>
      <c r="BK90" s="7"/>
      <c r="BL90" s="48"/>
      <c r="BM90" s="48"/>
      <c r="BN90" s="48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</row>
    <row r="91" spans="4:87"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  <c r="AC91" s="6"/>
      <c r="AD91" s="7"/>
      <c r="AE91" s="48"/>
      <c r="AF91" s="48"/>
      <c r="AG91" s="48"/>
      <c r="AK91" s="6"/>
      <c r="AL91" s="6"/>
      <c r="AM91" s="6"/>
      <c r="AN91" s="6"/>
      <c r="AO91" s="6"/>
      <c r="AP91" s="6"/>
      <c r="AQ91" s="6"/>
      <c r="AR91" s="6"/>
      <c r="AS91" s="6"/>
      <c r="AT91" s="6"/>
      <c r="AU91" s="6"/>
      <c r="AV91" s="6"/>
      <c r="AW91" s="6"/>
      <c r="AX91" s="6"/>
      <c r="AY91" s="6"/>
      <c r="AZ91" s="6"/>
      <c r="BA91" s="6"/>
      <c r="BB91" s="6"/>
      <c r="BC91" s="6"/>
      <c r="BD91" s="6"/>
      <c r="BE91" s="6"/>
      <c r="BF91" s="6"/>
      <c r="BG91" s="6"/>
      <c r="BH91" s="6"/>
      <c r="BI91" s="6"/>
      <c r="BJ91" s="6"/>
      <c r="BK91" s="7"/>
      <c r="BL91" s="48"/>
      <c r="BM91" s="48"/>
      <c r="BN91" s="48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</row>
    <row r="92" spans="4:87"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  <c r="AC92" s="6"/>
      <c r="AD92" s="7"/>
      <c r="AE92" s="48"/>
      <c r="AF92" s="48"/>
      <c r="AG92" s="48"/>
      <c r="AK92" s="6"/>
      <c r="AL92" s="6"/>
      <c r="AM92" s="6"/>
      <c r="AN92" s="6"/>
      <c r="AO92" s="6"/>
      <c r="AP92" s="6"/>
      <c r="AQ92" s="6"/>
      <c r="AR92" s="6"/>
      <c r="AS92" s="6"/>
      <c r="AT92" s="6"/>
      <c r="AU92" s="6"/>
      <c r="AV92" s="6"/>
      <c r="AW92" s="6"/>
      <c r="AX92" s="6"/>
      <c r="AY92" s="6"/>
      <c r="AZ92" s="6"/>
      <c r="BA92" s="6"/>
      <c r="BB92" s="6"/>
      <c r="BC92" s="6"/>
      <c r="BD92" s="6"/>
      <c r="BE92" s="6"/>
      <c r="BF92" s="6"/>
      <c r="BG92" s="6"/>
      <c r="BH92" s="6"/>
      <c r="BI92" s="6"/>
      <c r="BJ92" s="6"/>
      <c r="BK92" s="7"/>
      <c r="BL92" s="48"/>
      <c r="BM92" s="48"/>
      <c r="BN92" s="48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</row>
    <row r="93" spans="4:87"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  <c r="AC93" s="6"/>
      <c r="AD93" s="7"/>
      <c r="AE93" s="48"/>
      <c r="AF93" s="48"/>
      <c r="AG93" s="48"/>
      <c r="AK93" s="6"/>
      <c r="AL93" s="6"/>
      <c r="AM93" s="6"/>
      <c r="AN93" s="6"/>
      <c r="AO93" s="6"/>
      <c r="AP93" s="6"/>
      <c r="AQ93" s="6"/>
      <c r="AR93" s="6"/>
      <c r="AS93" s="6"/>
      <c r="AT93" s="6"/>
      <c r="AU93" s="6"/>
      <c r="AV93" s="6"/>
      <c r="AW93" s="6"/>
      <c r="AX93" s="6"/>
      <c r="AY93" s="6"/>
      <c r="AZ93" s="6"/>
      <c r="BA93" s="6"/>
      <c r="BB93" s="6"/>
      <c r="BC93" s="6"/>
      <c r="BD93" s="6"/>
      <c r="BE93" s="6"/>
      <c r="BF93" s="6"/>
      <c r="BG93" s="6"/>
      <c r="BH93" s="6"/>
      <c r="BI93" s="6"/>
      <c r="BJ93" s="6"/>
      <c r="BK93" s="7"/>
      <c r="BL93" s="48"/>
      <c r="BM93" s="48"/>
      <c r="BN93" s="48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</row>
    <row r="94" spans="4:87"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  <c r="AC94" s="6"/>
      <c r="AD94" s="7"/>
      <c r="AE94" s="48"/>
      <c r="AF94" s="48"/>
      <c r="AG94" s="48"/>
      <c r="AK94" s="6"/>
      <c r="AL94" s="6"/>
      <c r="AM94" s="6"/>
      <c r="AN94" s="6"/>
      <c r="AO94" s="6"/>
      <c r="AP94" s="6"/>
      <c r="AQ94" s="6"/>
      <c r="AR94" s="6"/>
      <c r="AS94" s="6"/>
      <c r="AT94" s="6"/>
      <c r="AU94" s="6"/>
      <c r="AV94" s="6"/>
      <c r="AW94" s="6"/>
      <c r="AX94" s="6"/>
      <c r="AY94" s="6"/>
      <c r="AZ94" s="6"/>
      <c r="BA94" s="6"/>
      <c r="BB94" s="6"/>
      <c r="BC94" s="6"/>
      <c r="BD94" s="6"/>
      <c r="BE94" s="6"/>
      <c r="BF94" s="6"/>
      <c r="BG94" s="6"/>
      <c r="BH94" s="6"/>
      <c r="BI94" s="6"/>
      <c r="BJ94" s="6"/>
      <c r="BK94" s="7"/>
      <c r="BL94" s="48"/>
      <c r="BM94" s="48"/>
      <c r="BN94" s="48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</row>
    <row r="95" spans="4:87"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  <c r="AC95" s="6"/>
      <c r="AD95" s="7"/>
      <c r="AE95" s="48"/>
      <c r="AF95" s="48"/>
      <c r="AG95" s="48"/>
      <c r="AK95" s="6"/>
      <c r="AL95" s="6"/>
      <c r="AM95" s="6"/>
      <c r="AN95" s="6"/>
      <c r="AO95" s="6"/>
      <c r="AP95" s="6"/>
      <c r="AQ95" s="6"/>
      <c r="AR95" s="6"/>
      <c r="AS95" s="6"/>
      <c r="AT95" s="6"/>
      <c r="AU95" s="6"/>
      <c r="AV95" s="6"/>
      <c r="AW95" s="6"/>
      <c r="AX95" s="6"/>
      <c r="AY95" s="6"/>
      <c r="AZ95" s="6"/>
      <c r="BA95" s="6"/>
      <c r="BB95" s="6"/>
      <c r="BC95" s="6"/>
      <c r="BD95" s="6"/>
      <c r="BE95" s="6"/>
      <c r="BF95" s="6"/>
      <c r="BG95" s="6"/>
      <c r="BH95" s="6"/>
      <c r="BI95" s="6"/>
      <c r="BJ95" s="6"/>
      <c r="BK95" s="7"/>
      <c r="BL95" s="48"/>
      <c r="BM95" s="48"/>
      <c r="BN95" s="48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</row>
    <row r="96" spans="4:87"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  <c r="AC96" s="6"/>
      <c r="AD96" s="7"/>
      <c r="AE96" s="48"/>
      <c r="AF96" s="48"/>
      <c r="AG96" s="48"/>
      <c r="AK96" s="6"/>
      <c r="AL96" s="6"/>
      <c r="AM96" s="6"/>
      <c r="AN96" s="6"/>
      <c r="AO96" s="6"/>
      <c r="AP96" s="6"/>
      <c r="AQ96" s="6"/>
      <c r="AR96" s="6"/>
      <c r="AS96" s="6"/>
      <c r="AT96" s="6"/>
      <c r="AU96" s="6"/>
      <c r="AV96" s="6"/>
      <c r="AW96" s="6"/>
      <c r="AX96" s="6"/>
      <c r="AY96" s="6"/>
      <c r="AZ96" s="6"/>
      <c r="BA96" s="6"/>
      <c r="BB96" s="6"/>
      <c r="BC96" s="6"/>
      <c r="BD96" s="6"/>
      <c r="BE96" s="6"/>
      <c r="BF96" s="6"/>
      <c r="BG96" s="6"/>
      <c r="BH96" s="6"/>
      <c r="BI96" s="6"/>
      <c r="BJ96" s="6"/>
      <c r="BK96" s="7"/>
      <c r="BL96" s="48"/>
      <c r="BM96" s="48"/>
      <c r="BN96" s="48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</row>
    <row r="97" spans="4:87"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  <c r="AC97" s="6"/>
      <c r="AD97" s="7"/>
      <c r="AE97" s="48"/>
      <c r="AF97" s="48"/>
      <c r="AG97" s="48"/>
      <c r="AK97" s="6"/>
      <c r="AL97" s="6"/>
      <c r="AM97" s="6"/>
      <c r="AN97" s="6"/>
      <c r="AO97" s="6"/>
      <c r="AP97" s="6"/>
      <c r="AQ97" s="6"/>
      <c r="AR97" s="6"/>
      <c r="AS97" s="6"/>
      <c r="AT97" s="6"/>
      <c r="AU97" s="6"/>
      <c r="AV97" s="6"/>
      <c r="AW97" s="6"/>
      <c r="AX97" s="6"/>
      <c r="AY97" s="6"/>
      <c r="AZ97" s="6"/>
      <c r="BA97" s="6"/>
      <c r="BB97" s="6"/>
      <c r="BC97" s="6"/>
      <c r="BD97" s="6"/>
      <c r="BE97" s="6"/>
      <c r="BF97" s="6"/>
      <c r="BG97" s="6"/>
      <c r="BH97" s="6"/>
      <c r="BI97" s="6"/>
      <c r="BJ97" s="6"/>
      <c r="BK97" s="7"/>
      <c r="BL97" s="48"/>
      <c r="BM97" s="48"/>
      <c r="BN97" s="48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</row>
    <row r="98" spans="4:87"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  <c r="AC98" s="6"/>
      <c r="AD98" s="7"/>
      <c r="AE98" s="48"/>
      <c r="AF98" s="48"/>
      <c r="AG98" s="48"/>
      <c r="AK98" s="6"/>
      <c r="AL98" s="6"/>
      <c r="AM98" s="6"/>
      <c r="AN98" s="6"/>
      <c r="AO98" s="6"/>
      <c r="AP98" s="6"/>
      <c r="AQ98" s="6"/>
      <c r="AR98" s="6"/>
      <c r="AS98" s="6"/>
      <c r="AT98" s="6"/>
      <c r="AU98" s="6"/>
      <c r="AV98" s="6"/>
      <c r="AW98" s="6"/>
      <c r="AX98" s="6"/>
      <c r="AY98" s="6"/>
      <c r="AZ98" s="6"/>
      <c r="BA98" s="6"/>
      <c r="BB98" s="6"/>
      <c r="BC98" s="6"/>
      <c r="BD98" s="6"/>
      <c r="BE98" s="6"/>
      <c r="BF98" s="6"/>
      <c r="BG98" s="6"/>
      <c r="BH98" s="6"/>
      <c r="BI98" s="6"/>
      <c r="BJ98" s="6"/>
      <c r="BK98" s="7"/>
      <c r="BL98" s="48"/>
      <c r="BM98" s="48"/>
      <c r="BN98" s="4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</row>
    <row r="99" spans="4:87"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  <c r="AC99" s="6"/>
      <c r="AD99" s="7"/>
      <c r="AE99" s="48"/>
      <c r="AF99" s="48"/>
      <c r="AG99" s="48"/>
      <c r="AK99" s="6"/>
      <c r="AL99" s="6"/>
      <c r="AM99" s="6"/>
      <c r="AN99" s="6"/>
      <c r="AO99" s="6"/>
      <c r="AP99" s="6"/>
      <c r="AQ99" s="6"/>
      <c r="AR99" s="6"/>
      <c r="AS99" s="6"/>
      <c r="AT99" s="6"/>
      <c r="AU99" s="6"/>
      <c r="AV99" s="6"/>
      <c r="AW99" s="6"/>
      <c r="AX99" s="6"/>
      <c r="AY99" s="6"/>
      <c r="AZ99" s="6"/>
      <c r="BA99" s="6"/>
      <c r="BB99" s="6"/>
      <c r="BC99" s="6"/>
      <c r="BD99" s="6"/>
      <c r="BE99" s="6"/>
      <c r="BF99" s="6"/>
      <c r="BG99" s="6"/>
      <c r="BH99" s="6"/>
      <c r="BI99" s="6"/>
      <c r="BJ99" s="6"/>
      <c r="BK99" s="7"/>
      <c r="BL99" s="48"/>
      <c r="BM99" s="48"/>
      <c r="BN99" s="48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</row>
    <row r="100" spans="4:87"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  <c r="AC100" s="6"/>
      <c r="AD100" s="7"/>
      <c r="AE100" s="48"/>
      <c r="AF100" s="48"/>
      <c r="AG100" s="48"/>
      <c r="AK100" s="6"/>
      <c r="AL100" s="6"/>
      <c r="AM100" s="6"/>
      <c r="AN100" s="6"/>
      <c r="AO100" s="6"/>
      <c r="AP100" s="6"/>
      <c r="AQ100" s="6"/>
      <c r="AR100" s="6"/>
      <c r="AS100" s="6"/>
      <c r="AT100" s="6"/>
      <c r="AU100" s="6"/>
      <c r="AV100" s="6"/>
      <c r="AW100" s="6"/>
      <c r="AX100" s="6"/>
      <c r="AY100" s="6"/>
      <c r="AZ100" s="6"/>
      <c r="BA100" s="6"/>
      <c r="BB100" s="6"/>
      <c r="BC100" s="6"/>
      <c r="BD100" s="6"/>
      <c r="BE100" s="6"/>
      <c r="BF100" s="6"/>
      <c r="BG100" s="6"/>
      <c r="BH100" s="6"/>
      <c r="BI100" s="6"/>
      <c r="BJ100" s="6"/>
      <c r="BK100" s="7"/>
      <c r="BL100" s="48"/>
      <c r="BM100" s="48"/>
      <c r="BN100" s="48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</row>
    <row r="101" spans="4:87"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  <c r="AC101" s="6"/>
      <c r="AD101" s="7"/>
      <c r="AE101" s="48"/>
      <c r="AF101" s="48"/>
      <c r="AG101" s="48"/>
      <c r="AK101" s="6"/>
      <c r="AL101" s="6"/>
      <c r="AM101" s="6"/>
      <c r="AN101" s="6"/>
      <c r="AO101" s="6"/>
      <c r="AP101" s="6"/>
      <c r="AQ101" s="6"/>
      <c r="AR101" s="6"/>
      <c r="AS101" s="6"/>
      <c r="AT101" s="6"/>
      <c r="AU101" s="6"/>
      <c r="AV101" s="6"/>
      <c r="AW101" s="6"/>
      <c r="AX101" s="6"/>
      <c r="AY101" s="6"/>
      <c r="AZ101" s="6"/>
      <c r="BA101" s="6"/>
      <c r="BB101" s="6"/>
      <c r="BC101" s="6"/>
      <c r="BD101" s="6"/>
      <c r="BE101" s="6"/>
      <c r="BF101" s="6"/>
      <c r="BG101" s="6"/>
      <c r="BH101" s="6"/>
      <c r="BI101" s="6"/>
      <c r="BJ101" s="6"/>
      <c r="BK101" s="7"/>
      <c r="BL101" s="48"/>
      <c r="BM101" s="48"/>
      <c r="BN101" s="48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</row>
    <row r="102" spans="4:87"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  <c r="AC102" s="6"/>
      <c r="AD102" s="7"/>
      <c r="AE102" s="48"/>
      <c r="AF102" s="48"/>
      <c r="AG102" s="48"/>
      <c r="AK102" s="6"/>
      <c r="AL102" s="6"/>
      <c r="AM102" s="6"/>
      <c r="AN102" s="6"/>
      <c r="AO102" s="6"/>
      <c r="AP102" s="6"/>
      <c r="AQ102" s="6"/>
      <c r="AR102" s="6"/>
      <c r="AS102" s="6"/>
      <c r="AT102" s="6"/>
      <c r="AU102" s="6"/>
      <c r="AV102" s="6"/>
      <c r="AW102" s="6"/>
      <c r="AX102" s="6"/>
      <c r="AY102" s="6"/>
      <c r="AZ102" s="6"/>
      <c r="BA102" s="6"/>
      <c r="BB102" s="6"/>
      <c r="BC102" s="6"/>
      <c r="BD102" s="6"/>
      <c r="BE102" s="6"/>
      <c r="BF102" s="6"/>
      <c r="BG102" s="6"/>
      <c r="BH102" s="6"/>
      <c r="BI102" s="6"/>
      <c r="BJ102" s="6"/>
      <c r="BK102" s="7"/>
      <c r="BL102" s="48"/>
      <c r="BM102" s="48"/>
      <c r="BN102" s="48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</row>
    <row r="103" spans="4:87"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  <c r="AC103" s="6"/>
      <c r="AD103" s="7"/>
      <c r="AE103" s="48"/>
      <c r="AF103" s="48"/>
      <c r="AG103" s="48"/>
      <c r="AK103" s="6"/>
      <c r="AL103" s="6"/>
      <c r="AM103" s="6"/>
      <c r="AN103" s="6"/>
      <c r="AO103" s="6"/>
      <c r="AP103" s="6"/>
      <c r="AQ103" s="6"/>
      <c r="AR103" s="6"/>
      <c r="AS103" s="6"/>
      <c r="AT103" s="6"/>
      <c r="AU103" s="6"/>
      <c r="AV103" s="6"/>
      <c r="AW103" s="6"/>
      <c r="AX103" s="6"/>
      <c r="AY103" s="6"/>
      <c r="AZ103" s="6"/>
      <c r="BA103" s="6"/>
      <c r="BB103" s="6"/>
      <c r="BC103" s="6"/>
      <c r="BD103" s="6"/>
      <c r="BE103" s="6"/>
      <c r="BF103" s="6"/>
      <c r="BG103" s="6"/>
      <c r="BH103" s="6"/>
      <c r="BI103" s="6"/>
      <c r="BJ103" s="6"/>
      <c r="BK103" s="7"/>
      <c r="BL103" s="48"/>
      <c r="BM103" s="48"/>
      <c r="BN103" s="48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</row>
    <row r="104" spans="4:87"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  <c r="AC104" s="6"/>
      <c r="AD104" s="7"/>
      <c r="AE104" s="48"/>
      <c r="AF104" s="48"/>
      <c r="AG104" s="48"/>
      <c r="AK104" s="6"/>
      <c r="AL104" s="6"/>
      <c r="AM104" s="6"/>
      <c r="AN104" s="6"/>
      <c r="AO104" s="6"/>
      <c r="AP104" s="6"/>
      <c r="AQ104" s="6"/>
      <c r="AR104" s="6"/>
      <c r="AS104" s="6"/>
      <c r="AT104" s="6"/>
      <c r="AU104" s="6"/>
      <c r="AV104" s="6"/>
      <c r="AW104" s="6"/>
      <c r="AX104" s="6"/>
      <c r="AY104" s="6"/>
      <c r="AZ104" s="6"/>
      <c r="BA104" s="6"/>
      <c r="BB104" s="6"/>
      <c r="BC104" s="6"/>
      <c r="BD104" s="6"/>
      <c r="BE104" s="6"/>
      <c r="BF104" s="6"/>
      <c r="BG104" s="6"/>
      <c r="BH104" s="6"/>
      <c r="BI104" s="6"/>
      <c r="BJ104" s="6"/>
      <c r="BK104" s="7"/>
      <c r="BL104" s="48"/>
      <c r="BM104" s="48"/>
      <c r="BN104" s="48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</row>
    <row r="105" spans="4:87"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  <c r="AC105" s="6"/>
      <c r="AD105" s="7"/>
      <c r="AE105" s="48"/>
      <c r="AF105" s="48"/>
      <c r="AG105" s="48"/>
      <c r="AK105" s="6"/>
      <c r="AL105" s="6"/>
      <c r="AM105" s="6"/>
      <c r="AN105" s="6"/>
      <c r="AO105" s="6"/>
      <c r="AP105" s="6"/>
      <c r="AQ105" s="6"/>
      <c r="AR105" s="6"/>
      <c r="AS105" s="6"/>
      <c r="AT105" s="6"/>
      <c r="AU105" s="6"/>
      <c r="AV105" s="6"/>
      <c r="AW105" s="6"/>
      <c r="AX105" s="6"/>
      <c r="AY105" s="6"/>
      <c r="AZ105" s="6"/>
      <c r="BA105" s="6"/>
      <c r="BB105" s="6"/>
      <c r="BC105" s="6"/>
      <c r="BD105" s="6"/>
      <c r="BE105" s="6"/>
      <c r="BF105" s="6"/>
      <c r="BG105" s="6"/>
      <c r="BH105" s="6"/>
      <c r="BI105" s="6"/>
      <c r="BJ105" s="6"/>
      <c r="BK105" s="7"/>
      <c r="BL105" s="48"/>
      <c r="BM105" s="48"/>
      <c r="BN105" s="48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</row>
    <row r="106" spans="4:87"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  <c r="AC106" s="6"/>
      <c r="AD106" s="7"/>
      <c r="AE106" s="48"/>
      <c r="AF106" s="48"/>
      <c r="AG106" s="48"/>
      <c r="AK106" s="6"/>
      <c r="AL106" s="6"/>
      <c r="AM106" s="6"/>
      <c r="AN106" s="6"/>
      <c r="AO106" s="6"/>
      <c r="AP106" s="6"/>
      <c r="AQ106" s="6"/>
      <c r="AR106" s="6"/>
      <c r="AS106" s="6"/>
      <c r="AT106" s="6"/>
      <c r="AU106" s="6"/>
      <c r="AV106" s="6"/>
      <c r="AW106" s="6"/>
      <c r="AX106" s="6"/>
      <c r="AY106" s="6"/>
      <c r="AZ106" s="6"/>
      <c r="BA106" s="6"/>
      <c r="BB106" s="6"/>
      <c r="BC106" s="6"/>
      <c r="BD106" s="6"/>
      <c r="BE106" s="6"/>
      <c r="BF106" s="6"/>
      <c r="BG106" s="6"/>
      <c r="BH106" s="6"/>
      <c r="BI106" s="6"/>
      <c r="BJ106" s="6"/>
      <c r="BK106" s="7"/>
      <c r="BL106" s="48"/>
      <c r="BM106" s="48"/>
      <c r="BN106" s="48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</row>
    <row r="107" spans="4:87"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  <c r="AC107" s="6"/>
      <c r="AD107" s="7"/>
      <c r="AE107" s="48"/>
      <c r="AF107" s="48"/>
      <c r="AG107" s="48"/>
      <c r="AK107" s="6"/>
      <c r="AL107" s="6"/>
      <c r="AM107" s="6"/>
      <c r="AN107" s="6"/>
      <c r="AO107" s="6"/>
      <c r="AP107" s="6"/>
      <c r="AQ107" s="6"/>
      <c r="AR107" s="6"/>
      <c r="AS107" s="6"/>
      <c r="AT107" s="6"/>
      <c r="AU107" s="6"/>
      <c r="AV107" s="6"/>
      <c r="AW107" s="6"/>
      <c r="AX107" s="6"/>
      <c r="AY107" s="6"/>
      <c r="AZ107" s="6"/>
      <c r="BA107" s="6"/>
      <c r="BB107" s="6"/>
      <c r="BC107" s="6"/>
      <c r="BD107" s="6"/>
      <c r="BE107" s="6"/>
      <c r="BF107" s="6"/>
      <c r="BG107" s="6"/>
      <c r="BH107" s="6"/>
      <c r="BI107" s="6"/>
      <c r="BJ107" s="6"/>
      <c r="BK107" s="7"/>
      <c r="BL107" s="48"/>
      <c r="BM107" s="48"/>
      <c r="BN107" s="48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</row>
    <row r="108" spans="4:87"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  <c r="AC108" s="6"/>
      <c r="AD108" s="7"/>
      <c r="AE108" s="48"/>
      <c r="AF108" s="48"/>
      <c r="AG108" s="48"/>
      <c r="AK108" s="6"/>
      <c r="AL108" s="6"/>
      <c r="AM108" s="6"/>
      <c r="AN108" s="6"/>
      <c r="AO108" s="6"/>
      <c r="AP108" s="6"/>
      <c r="AQ108" s="6"/>
      <c r="AR108" s="6"/>
      <c r="AS108" s="6"/>
      <c r="AT108" s="6"/>
      <c r="AU108" s="6"/>
      <c r="AV108" s="6"/>
      <c r="AW108" s="6"/>
      <c r="AX108" s="6"/>
      <c r="AY108" s="6"/>
      <c r="AZ108" s="6"/>
      <c r="BA108" s="6"/>
      <c r="BB108" s="6"/>
      <c r="BC108" s="6"/>
      <c r="BD108" s="6"/>
      <c r="BE108" s="6"/>
      <c r="BF108" s="6"/>
      <c r="BG108" s="6"/>
      <c r="BH108" s="6"/>
      <c r="BI108" s="6"/>
      <c r="BJ108" s="6"/>
      <c r="BK108" s="7"/>
      <c r="BL108" s="48"/>
      <c r="BM108" s="48"/>
      <c r="BN108" s="4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</row>
    <row r="109" spans="4:87"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  <c r="AC109" s="6"/>
      <c r="AD109" s="7"/>
      <c r="AE109" s="48"/>
      <c r="AF109" s="48"/>
      <c r="AG109" s="48"/>
      <c r="AK109" s="6"/>
      <c r="AL109" s="6"/>
      <c r="AM109" s="6"/>
      <c r="AN109" s="6"/>
      <c r="AO109" s="6"/>
      <c r="AP109" s="6"/>
      <c r="AQ109" s="6"/>
      <c r="AR109" s="6"/>
      <c r="AS109" s="6"/>
      <c r="AT109" s="6"/>
      <c r="AU109" s="6"/>
      <c r="AV109" s="6"/>
      <c r="AW109" s="6"/>
      <c r="AX109" s="6"/>
      <c r="AY109" s="6"/>
      <c r="AZ109" s="6"/>
      <c r="BA109" s="6"/>
      <c r="BB109" s="6"/>
      <c r="BC109" s="6"/>
      <c r="BD109" s="6"/>
      <c r="BE109" s="6"/>
      <c r="BF109" s="6"/>
      <c r="BG109" s="6"/>
      <c r="BH109" s="6"/>
      <c r="BI109" s="6"/>
      <c r="BJ109" s="6"/>
      <c r="BK109" s="7"/>
      <c r="BL109" s="48"/>
      <c r="BM109" s="48"/>
      <c r="BN109" s="48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</row>
    <row r="110" spans="4:87"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  <c r="AC110" s="6"/>
      <c r="AD110" s="7"/>
      <c r="AE110" s="48"/>
      <c r="AF110" s="48"/>
      <c r="AG110" s="48"/>
      <c r="AK110" s="6"/>
      <c r="AL110" s="6"/>
      <c r="AM110" s="6"/>
      <c r="AN110" s="6"/>
      <c r="AO110" s="6"/>
      <c r="AP110" s="6"/>
      <c r="AQ110" s="6"/>
      <c r="AR110" s="6"/>
      <c r="AS110" s="6"/>
      <c r="AT110" s="6"/>
      <c r="AU110" s="6"/>
      <c r="AV110" s="6"/>
      <c r="AW110" s="6"/>
      <c r="AX110" s="6"/>
      <c r="AY110" s="6"/>
      <c r="AZ110" s="6"/>
      <c r="BA110" s="6"/>
      <c r="BB110" s="6"/>
      <c r="BC110" s="6"/>
      <c r="BD110" s="6"/>
      <c r="BE110" s="6"/>
      <c r="BF110" s="6"/>
      <c r="BG110" s="6"/>
      <c r="BH110" s="6"/>
      <c r="BI110" s="6"/>
      <c r="BJ110" s="6"/>
      <c r="BK110" s="7"/>
      <c r="BL110" s="48"/>
      <c r="BM110" s="48"/>
      <c r="BN110" s="48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</row>
    <row r="111" spans="4:87"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  <c r="AC111" s="6"/>
      <c r="AD111" s="7"/>
      <c r="AE111" s="48"/>
      <c r="AF111" s="48"/>
      <c r="AG111" s="48"/>
      <c r="AK111" s="6"/>
      <c r="AL111" s="6"/>
      <c r="AM111" s="6"/>
      <c r="AN111" s="6"/>
      <c r="AO111" s="6"/>
      <c r="AP111" s="6"/>
      <c r="AQ111" s="6"/>
      <c r="AR111" s="6"/>
      <c r="AS111" s="6"/>
      <c r="AT111" s="6"/>
      <c r="AU111" s="6"/>
      <c r="AV111" s="6"/>
      <c r="AW111" s="6"/>
      <c r="AX111" s="6"/>
      <c r="AY111" s="6"/>
      <c r="AZ111" s="6"/>
      <c r="BA111" s="6"/>
      <c r="BB111" s="6"/>
      <c r="BC111" s="6"/>
      <c r="BD111" s="6"/>
      <c r="BE111" s="6"/>
      <c r="BF111" s="6"/>
      <c r="BG111" s="6"/>
      <c r="BH111" s="6"/>
      <c r="BI111" s="6"/>
      <c r="BJ111" s="6"/>
      <c r="BK111" s="7"/>
      <c r="BL111" s="48"/>
      <c r="BM111" s="48"/>
      <c r="BN111" s="48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</row>
    <row r="112" spans="4:87"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  <c r="AC112" s="6"/>
      <c r="AD112" s="7"/>
      <c r="AE112" s="48"/>
      <c r="AF112" s="48"/>
      <c r="AG112" s="48"/>
      <c r="AK112" s="6"/>
      <c r="AL112" s="6"/>
      <c r="AM112" s="6"/>
      <c r="AN112" s="6"/>
      <c r="AO112" s="6"/>
      <c r="AP112" s="6"/>
      <c r="AQ112" s="6"/>
      <c r="AR112" s="6"/>
      <c r="AS112" s="6"/>
      <c r="AT112" s="6"/>
      <c r="AU112" s="6"/>
      <c r="AV112" s="6"/>
      <c r="AW112" s="6"/>
      <c r="AX112" s="6"/>
      <c r="AY112" s="6"/>
      <c r="AZ112" s="6"/>
      <c r="BA112" s="6"/>
      <c r="BB112" s="6"/>
      <c r="BC112" s="6"/>
      <c r="BD112" s="6"/>
      <c r="BE112" s="6"/>
      <c r="BF112" s="6"/>
      <c r="BG112" s="6"/>
      <c r="BH112" s="6"/>
      <c r="BI112" s="6"/>
      <c r="BJ112" s="6"/>
      <c r="BK112" s="7"/>
      <c r="BL112" s="48"/>
      <c r="BM112" s="48"/>
      <c r="BN112" s="48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</row>
    <row r="113" spans="4:87"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  <c r="AC113" s="6"/>
      <c r="AD113" s="7"/>
      <c r="AE113" s="48"/>
      <c r="AF113" s="48"/>
      <c r="AG113" s="48"/>
      <c r="AK113" s="6"/>
      <c r="AL113" s="6"/>
      <c r="AM113" s="6"/>
      <c r="AN113" s="6"/>
      <c r="AO113" s="6"/>
      <c r="AP113" s="6"/>
      <c r="AQ113" s="6"/>
      <c r="AR113" s="6"/>
      <c r="AS113" s="6"/>
      <c r="AT113" s="6"/>
      <c r="AU113" s="6"/>
      <c r="AV113" s="6"/>
      <c r="AW113" s="6"/>
      <c r="AX113" s="6"/>
      <c r="AY113" s="6"/>
      <c r="AZ113" s="6"/>
      <c r="BA113" s="6"/>
      <c r="BB113" s="6"/>
      <c r="BC113" s="6"/>
      <c r="BD113" s="6"/>
      <c r="BE113" s="6"/>
      <c r="BF113" s="6"/>
      <c r="BG113" s="6"/>
      <c r="BH113" s="6"/>
      <c r="BI113" s="6"/>
      <c r="BJ113" s="6"/>
      <c r="BK113" s="7"/>
      <c r="BL113" s="48"/>
      <c r="BM113" s="48"/>
      <c r="BN113" s="48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</row>
    <row r="114" spans="4:87"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  <c r="AC114" s="6"/>
      <c r="AD114" s="7"/>
      <c r="AE114" s="48"/>
      <c r="AF114" s="48"/>
      <c r="AG114" s="48"/>
      <c r="AK114" s="6"/>
      <c r="AL114" s="6"/>
      <c r="AM114" s="6"/>
      <c r="AN114" s="6"/>
      <c r="AO114" s="6"/>
      <c r="AP114" s="6"/>
      <c r="AQ114" s="6"/>
      <c r="AR114" s="6"/>
      <c r="AS114" s="6"/>
      <c r="AT114" s="6"/>
      <c r="AU114" s="6"/>
      <c r="AV114" s="6"/>
      <c r="AW114" s="6"/>
      <c r="AX114" s="6"/>
      <c r="AY114" s="6"/>
      <c r="AZ114" s="6"/>
      <c r="BA114" s="6"/>
      <c r="BB114" s="6"/>
      <c r="BC114" s="6"/>
      <c r="BD114" s="6"/>
      <c r="BE114" s="6"/>
      <c r="BF114" s="6"/>
      <c r="BG114" s="6"/>
      <c r="BH114" s="6"/>
      <c r="BI114" s="6"/>
      <c r="BJ114" s="6"/>
      <c r="BK114" s="7"/>
      <c r="BL114" s="48"/>
      <c r="BM114" s="48"/>
      <c r="BN114" s="48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</row>
    <row r="115" spans="4:87"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  <c r="AC115" s="6"/>
      <c r="AD115" s="7"/>
      <c r="AE115" s="48"/>
      <c r="AF115" s="48"/>
      <c r="AG115" s="48"/>
      <c r="AK115" s="6"/>
      <c r="AL115" s="6"/>
      <c r="AM115" s="6"/>
      <c r="AN115" s="6"/>
      <c r="AO115" s="6"/>
      <c r="AP115" s="6"/>
      <c r="AQ115" s="6"/>
      <c r="AR115" s="6"/>
      <c r="AS115" s="6"/>
      <c r="AT115" s="6"/>
      <c r="AU115" s="6"/>
      <c r="AV115" s="6"/>
      <c r="AW115" s="6"/>
      <c r="AX115" s="6"/>
      <c r="AY115" s="6"/>
      <c r="AZ115" s="6"/>
      <c r="BA115" s="6"/>
      <c r="BB115" s="6"/>
      <c r="BC115" s="6"/>
      <c r="BD115" s="6"/>
      <c r="BE115" s="6"/>
      <c r="BF115" s="6"/>
      <c r="BG115" s="6"/>
      <c r="BH115" s="6"/>
      <c r="BI115" s="6"/>
      <c r="BJ115" s="6"/>
      <c r="BK115" s="7"/>
      <c r="BL115" s="48"/>
      <c r="BM115" s="48"/>
      <c r="BN115" s="48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</row>
    <row r="116" spans="4:87"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  <c r="AC116" s="6"/>
      <c r="AD116" s="7"/>
      <c r="AE116" s="48"/>
      <c r="AF116" s="48"/>
      <c r="AG116" s="48"/>
      <c r="AK116" s="6"/>
      <c r="AL116" s="6"/>
      <c r="AM116" s="6"/>
      <c r="AN116" s="6"/>
      <c r="AO116" s="6"/>
      <c r="AP116" s="6"/>
      <c r="AQ116" s="6"/>
      <c r="AR116" s="6"/>
      <c r="AS116" s="6"/>
      <c r="AT116" s="6"/>
      <c r="AU116" s="6"/>
      <c r="AV116" s="6"/>
      <c r="AW116" s="6"/>
      <c r="AX116" s="6"/>
      <c r="AY116" s="6"/>
      <c r="AZ116" s="6"/>
      <c r="BA116" s="6"/>
      <c r="BB116" s="6"/>
      <c r="BC116" s="6"/>
      <c r="BD116" s="6"/>
      <c r="BE116" s="6"/>
      <c r="BF116" s="6"/>
      <c r="BG116" s="6"/>
      <c r="BH116" s="6"/>
      <c r="BI116" s="6"/>
      <c r="BJ116" s="6"/>
      <c r="BK116" s="7"/>
      <c r="BL116" s="48"/>
      <c r="BM116" s="48"/>
      <c r="BN116" s="48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</row>
    <row r="117" spans="4:87"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6"/>
      <c r="AD117" s="7"/>
      <c r="AE117" s="48"/>
      <c r="AF117" s="48"/>
      <c r="AG117" s="48"/>
      <c r="AK117" s="6"/>
      <c r="AL117" s="6"/>
      <c r="AM117" s="6"/>
      <c r="AN117" s="6"/>
      <c r="AO117" s="6"/>
      <c r="AP117" s="6"/>
      <c r="AQ117" s="6"/>
      <c r="AR117" s="6"/>
      <c r="AS117" s="6"/>
      <c r="AT117" s="6"/>
      <c r="AU117" s="6"/>
      <c r="AV117" s="6"/>
      <c r="AW117" s="6"/>
      <c r="AX117" s="6"/>
      <c r="AY117" s="6"/>
      <c r="AZ117" s="6"/>
      <c r="BA117" s="6"/>
      <c r="BB117" s="6"/>
      <c r="BC117" s="6"/>
      <c r="BD117" s="6"/>
      <c r="BE117" s="6"/>
      <c r="BF117" s="6"/>
      <c r="BG117" s="6"/>
      <c r="BH117" s="6"/>
      <c r="BI117" s="6"/>
      <c r="BJ117" s="6"/>
      <c r="BK117" s="7"/>
      <c r="BL117" s="48"/>
      <c r="BM117" s="48"/>
      <c r="BN117" s="48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</row>
    <row r="118" spans="4:87"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  <c r="AC118" s="6"/>
      <c r="AD118" s="7"/>
      <c r="AE118" s="48"/>
      <c r="AF118" s="48"/>
      <c r="AG118" s="48"/>
      <c r="AK118" s="6"/>
      <c r="AL118" s="6"/>
      <c r="AM118" s="6"/>
      <c r="AN118" s="6"/>
      <c r="AO118" s="6"/>
      <c r="AP118" s="6"/>
      <c r="AQ118" s="6"/>
      <c r="AR118" s="6"/>
      <c r="AS118" s="6"/>
      <c r="AT118" s="6"/>
      <c r="AU118" s="6"/>
      <c r="AV118" s="6"/>
      <c r="AW118" s="6"/>
      <c r="AX118" s="6"/>
      <c r="AY118" s="6"/>
      <c r="AZ118" s="6"/>
      <c r="BA118" s="6"/>
      <c r="BB118" s="6"/>
      <c r="BC118" s="6"/>
      <c r="BD118" s="6"/>
      <c r="BE118" s="6"/>
      <c r="BF118" s="6"/>
      <c r="BG118" s="6"/>
      <c r="BH118" s="6"/>
      <c r="BI118" s="6"/>
      <c r="BJ118" s="6"/>
      <c r="BK118" s="7"/>
      <c r="BL118" s="48"/>
      <c r="BM118" s="48"/>
      <c r="BN118" s="4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</row>
    <row r="119" spans="4:87"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  <c r="AC119" s="6"/>
      <c r="AD119" s="7"/>
      <c r="AE119" s="48"/>
      <c r="AF119" s="48"/>
      <c r="AG119" s="48"/>
      <c r="AK119" s="6"/>
      <c r="AL119" s="6"/>
      <c r="AM119" s="6"/>
      <c r="AN119" s="6"/>
      <c r="AO119" s="6"/>
      <c r="AP119" s="6"/>
      <c r="AQ119" s="6"/>
      <c r="AR119" s="6"/>
      <c r="AS119" s="6"/>
      <c r="AT119" s="6"/>
      <c r="AU119" s="6"/>
      <c r="AV119" s="6"/>
      <c r="AW119" s="6"/>
      <c r="AX119" s="6"/>
      <c r="AY119" s="6"/>
      <c r="AZ119" s="6"/>
      <c r="BA119" s="6"/>
      <c r="BB119" s="6"/>
      <c r="BC119" s="6"/>
      <c r="BD119" s="6"/>
      <c r="BE119" s="6"/>
      <c r="BF119" s="6"/>
      <c r="BG119" s="6"/>
      <c r="BH119" s="6"/>
      <c r="BI119" s="6"/>
      <c r="BJ119" s="6"/>
      <c r="BK119" s="7"/>
      <c r="BL119" s="48"/>
      <c r="BM119" s="48"/>
      <c r="BN119" s="48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</row>
    <row r="120" spans="4:87"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  <c r="AC120" s="6"/>
      <c r="AD120" s="7"/>
      <c r="AE120" s="48"/>
      <c r="AF120" s="48"/>
      <c r="AG120" s="48"/>
      <c r="AK120" s="6"/>
      <c r="AL120" s="6"/>
      <c r="AM120" s="6"/>
      <c r="AN120" s="6"/>
      <c r="AO120" s="6"/>
      <c r="AP120" s="6"/>
      <c r="AQ120" s="6"/>
      <c r="AR120" s="6"/>
      <c r="AS120" s="6"/>
      <c r="AT120" s="6"/>
      <c r="AU120" s="6"/>
      <c r="AV120" s="6"/>
      <c r="AW120" s="6"/>
      <c r="AX120" s="6"/>
      <c r="AY120" s="6"/>
      <c r="AZ120" s="6"/>
      <c r="BA120" s="6"/>
      <c r="BB120" s="6"/>
      <c r="BC120" s="6"/>
      <c r="BD120" s="6"/>
      <c r="BE120" s="6"/>
      <c r="BF120" s="6"/>
      <c r="BG120" s="6"/>
      <c r="BH120" s="6"/>
      <c r="BI120" s="6"/>
      <c r="BJ120" s="6"/>
      <c r="BK120" s="7"/>
      <c r="BL120" s="48"/>
      <c r="BM120" s="48"/>
      <c r="BN120" s="48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</row>
    <row r="121" spans="4:87"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  <c r="AD121" s="7"/>
      <c r="AE121" s="48"/>
      <c r="AF121" s="48"/>
      <c r="AG121" s="48"/>
      <c r="AK121" s="6"/>
      <c r="AL121" s="6"/>
      <c r="AM121" s="6"/>
      <c r="AN121" s="6"/>
      <c r="AO121" s="6"/>
      <c r="AP121" s="6"/>
      <c r="AQ121" s="6"/>
      <c r="AR121" s="6"/>
      <c r="AS121" s="6"/>
      <c r="AT121" s="6"/>
      <c r="AU121" s="6"/>
      <c r="AV121" s="6"/>
      <c r="AW121" s="6"/>
      <c r="AX121" s="6"/>
      <c r="AY121" s="6"/>
      <c r="AZ121" s="6"/>
      <c r="BA121" s="6"/>
      <c r="BB121" s="6"/>
      <c r="BC121" s="6"/>
      <c r="BD121" s="6"/>
      <c r="BE121" s="6"/>
      <c r="BF121" s="6"/>
      <c r="BG121" s="6"/>
      <c r="BH121" s="6"/>
      <c r="BI121" s="6"/>
      <c r="BJ121" s="6"/>
      <c r="BK121" s="7"/>
      <c r="BL121" s="48"/>
      <c r="BM121" s="48"/>
      <c r="BN121" s="48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</row>
    <row r="122" spans="4:87"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  <c r="AD122" s="7"/>
      <c r="AE122" s="48"/>
      <c r="AF122" s="48"/>
      <c r="AG122" s="48"/>
      <c r="AK122" s="6"/>
      <c r="AL122" s="6"/>
      <c r="AM122" s="6"/>
      <c r="AN122" s="6"/>
      <c r="AO122" s="6"/>
      <c r="AP122" s="6"/>
      <c r="AQ122" s="6"/>
      <c r="AR122" s="6"/>
      <c r="AS122" s="6"/>
      <c r="AT122" s="6"/>
      <c r="AU122" s="6"/>
      <c r="AV122" s="6"/>
      <c r="AW122" s="6"/>
      <c r="AX122" s="6"/>
      <c r="AY122" s="6"/>
      <c r="AZ122" s="6"/>
      <c r="BA122" s="6"/>
      <c r="BB122" s="6"/>
      <c r="BC122" s="6"/>
      <c r="BD122" s="6"/>
      <c r="BE122" s="6"/>
      <c r="BF122" s="6"/>
      <c r="BG122" s="6"/>
      <c r="BH122" s="6"/>
      <c r="BI122" s="6"/>
      <c r="BJ122" s="6"/>
      <c r="BK122" s="7"/>
      <c r="BL122" s="48"/>
      <c r="BM122" s="48"/>
      <c r="BN122" s="48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</row>
    <row r="123" spans="4:87"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  <c r="AC123" s="6"/>
      <c r="AD123" s="7"/>
      <c r="AE123" s="48"/>
      <c r="AF123" s="48"/>
      <c r="AG123" s="48"/>
      <c r="AK123" s="6"/>
      <c r="AL123" s="6"/>
      <c r="AM123" s="6"/>
      <c r="AN123" s="6"/>
      <c r="AO123" s="6"/>
      <c r="AP123" s="6"/>
      <c r="AQ123" s="6"/>
      <c r="AR123" s="6"/>
      <c r="AS123" s="6"/>
      <c r="AT123" s="6"/>
      <c r="AU123" s="6"/>
      <c r="AV123" s="6"/>
      <c r="AW123" s="6"/>
      <c r="AX123" s="6"/>
      <c r="AY123" s="6"/>
      <c r="AZ123" s="6"/>
      <c r="BA123" s="6"/>
      <c r="BB123" s="6"/>
      <c r="BC123" s="6"/>
      <c r="BD123" s="6"/>
      <c r="BE123" s="6"/>
      <c r="BF123" s="6"/>
      <c r="BG123" s="6"/>
      <c r="BH123" s="6"/>
      <c r="BI123" s="6"/>
      <c r="BJ123" s="6"/>
      <c r="BK123" s="7"/>
      <c r="BL123" s="48"/>
      <c r="BM123" s="48"/>
      <c r="BN123" s="48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</row>
    <row r="124" spans="4:87"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  <c r="AD124" s="7"/>
      <c r="AE124" s="48"/>
      <c r="AF124" s="48"/>
      <c r="AG124" s="48"/>
      <c r="AK124" s="6"/>
      <c r="AL124" s="6"/>
      <c r="AM124" s="6"/>
      <c r="AN124" s="6"/>
      <c r="AO124" s="6"/>
      <c r="AP124" s="6"/>
      <c r="AQ124" s="6"/>
      <c r="AR124" s="6"/>
      <c r="AS124" s="6"/>
      <c r="AT124" s="6"/>
      <c r="AU124" s="6"/>
      <c r="AV124" s="6"/>
      <c r="AW124" s="6"/>
      <c r="AX124" s="6"/>
      <c r="AY124" s="6"/>
      <c r="AZ124" s="6"/>
      <c r="BA124" s="6"/>
      <c r="BB124" s="6"/>
      <c r="BC124" s="6"/>
      <c r="BD124" s="6"/>
      <c r="BE124" s="6"/>
      <c r="BF124" s="6"/>
      <c r="BG124" s="6"/>
      <c r="BH124" s="6"/>
      <c r="BI124" s="6"/>
      <c r="BJ124" s="6"/>
      <c r="BK124" s="7"/>
      <c r="BL124" s="48"/>
      <c r="BM124" s="48"/>
      <c r="BN124" s="48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</row>
    <row r="125" spans="4:87"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  <c r="AC125" s="6"/>
      <c r="AD125" s="7"/>
      <c r="AE125" s="48"/>
      <c r="AF125" s="48"/>
      <c r="AG125" s="48"/>
      <c r="AK125" s="6"/>
      <c r="AL125" s="6"/>
      <c r="AM125" s="6"/>
      <c r="AN125" s="6"/>
      <c r="AO125" s="6"/>
      <c r="AP125" s="6"/>
      <c r="AQ125" s="6"/>
      <c r="AR125" s="6"/>
      <c r="AS125" s="6"/>
      <c r="AT125" s="6"/>
      <c r="AU125" s="6"/>
      <c r="AV125" s="6"/>
      <c r="AW125" s="6"/>
      <c r="AX125" s="6"/>
      <c r="AY125" s="6"/>
      <c r="AZ125" s="6"/>
      <c r="BA125" s="6"/>
      <c r="BB125" s="6"/>
      <c r="BC125" s="6"/>
      <c r="BD125" s="6"/>
      <c r="BE125" s="6"/>
      <c r="BF125" s="6"/>
      <c r="BG125" s="6"/>
      <c r="BH125" s="6"/>
      <c r="BI125" s="6"/>
      <c r="BJ125" s="6"/>
      <c r="BK125" s="7"/>
      <c r="BL125" s="48"/>
      <c r="BM125" s="48"/>
      <c r="BN125" s="48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</row>
    <row r="126" spans="4:87"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  <c r="AC126" s="6"/>
      <c r="AD126" s="7"/>
      <c r="AE126" s="48"/>
      <c r="AF126" s="48"/>
      <c r="AG126" s="48"/>
      <c r="AK126" s="6"/>
      <c r="AL126" s="6"/>
      <c r="AM126" s="6"/>
      <c r="AN126" s="6"/>
      <c r="AO126" s="6"/>
      <c r="AP126" s="6"/>
      <c r="AQ126" s="6"/>
      <c r="AR126" s="6"/>
      <c r="AS126" s="6"/>
      <c r="AT126" s="6"/>
      <c r="AU126" s="6"/>
      <c r="AV126" s="6"/>
      <c r="AW126" s="6"/>
      <c r="AX126" s="6"/>
      <c r="AY126" s="6"/>
      <c r="AZ126" s="6"/>
      <c r="BA126" s="6"/>
      <c r="BB126" s="6"/>
      <c r="BC126" s="6"/>
      <c r="BD126" s="6"/>
      <c r="BE126" s="6"/>
      <c r="BF126" s="6"/>
      <c r="BG126" s="6"/>
      <c r="BH126" s="6"/>
      <c r="BI126" s="6"/>
      <c r="BJ126" s="6"/>
      <c r="BK126" s="7"/>
      <c r="BL126" s="48"/>
      <c r="BM126" s="48"/>
      <c r="BN126" s="48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</row>
    <row r="127" spans="4:87"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  <c r="AC127" s="6"/>
      <c r="AD127" s="7"/>
      <c r="AE127" s="48"/>
      <c r="AF127" s="48"/>
      <c r="AG127" s="48"/>
      <c r="AK127" s="6"/>
      <c r="AL127" s="6"/>
      <c r="AM127" s="6"/>
      <c r="AN127" s="6"/>
      <c r="AO127" s="6"/>
      <c r="AP127" s="6"/>
      <c r="AQ127" s="6"/>
      <c r="AR127" s="6"/>
      <c r="AS127" s="6"/>
      <c r="AT127" s="6"/>
      <c r="AU127" s="6"/>
      <c r="AV127" s="6"/>
      <c r="AW127" s="6"/>
      <c r="AX127" s="6"/>
      <c r="AY127" s="6"/>
      <c r="AZ127" s="6"/>
      <c r="BA127" s="6"/>
      <c r="BB127" s="6"/>
      <c r="BC127" s="6"/>
      <c r="BD127" s="6"/>
      <c r="BE127" s="6"/>
      <c r="BF127" s="6"/>
      <c r="BG127" s="6"/>
      <c r="BH127" s="6"/>
      <c r="BI127" s="6"/>
      <c r="BJ127" s="6"/>
      <c r="BK127" s="7"/>
      <c r="BL127" s="48"/>
      <c r="BM127" s="48"/>
      <c r="BN127" s="48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</row>
    <row r="128" spans="4:87"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  <c r="AC128" s="6"/>
      <c r="AD128" s="7"/>
      <c r="AE128" s="48"/>
      <c r="AF128" s="48"/>
      <c r="AG128" s="48"/>
      <c r="AK128" s="6"/>
      <c r="AL128" s="6"/>
      <c r="AM128" s="6"/>
      <c r="AN128" s="6"/>
      <c r="AO128" s="6"/>
      <c r="AP128" s="6"/>
      <c r="AQ128" s="6"/>
      <c r="AR128" s="6"/>
      <c r="AS128" s="6"/>
      <c r="AT128" s="6"/>
      <c r="AU128" s="6"/>
      <c r="AV128" s="6"/>
      <c r="AW128" s="6"/>
      <c r="AX128" s="6"/>
      <c r="AY128" s="6"/>
      <c r="AZ128" s="6"/>
      <c r="BA128" s="6"/>
      <c r="BB128" s="6"/>
      <c r="BC128" s="6"/>
      <c r="BD128" s="6"/>
      <c r="BE128" s="6"/>
      <c r="BF128" s="6"/>
      <c r="BG128" s="6"/>
      <c r="BH128" s="6"/>
      <c r="BI128" s="6"/>
      <c r="BJ128" s="6"/>
      <c r="BK128" s="7"/>
      <c r="BL128" s="48"/>
      <c r="BM128" s="48"/>
      <c r="BN128" s="4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</row>
    <row r="129" spans="4:87"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  <c r="AC129" s="6"/>
      <c r="AD129" s="7"/>
      <c r="AE129" s="48"/>
      <c r="AF129" s="48"/>
      <c r="AG129" s="48"/>
      <c r="AK129" s="6"/>
      <c r="AL129" s="6"/>
      <c r="AM129" s="6"/>
      <c r="AN129" s="6"/>
      <c r="AO129" s="6"/>
      <c r="AP129" s="6"/>
      <c r="AQ129" s="6"/>
      <c r="AR129" s="6"/>
      <c r="AS129" s="6"/>
      <c r="AT129" s="6"/>
      <c r="AU129" s="6"/>
      <c r="AV129" s="6"/>
      <c r="AW129" s="6"/>
      <c r="AX129" s="6"/>
      <c r="AY129" s="6"/>
      <c r="AZ129" s="6"/>
      <c r="BA129" s="6"/>
      <c r="BB129" s="6"/>
      <c r="BC129" s="6"/>
      <c r="BD129" s="6"/>
      <c r="BE129" s="6"/>
      <c r="BF129" s="6"/>
      <c r="BG129" s="6"/>
      <c r="BH129" s="6"/>
      <c r="BI129" s="6"/>
      <c r="BJ129" s="6"/>
      <c r="BK129" s="7"/>
      <c r="BL129" s="48"/>
      <c r="BM129" s="48"/>
      <c r="BN129" s="48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</row>
    <row r="130" spans="4:87"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  <c r="AC130" s="6"/>
      <c r="AD130" s="7"/>
      <c r="AE130" s="48"/>
      <c r="AF130" s="48"/>
      <c r="AG130" s="48"/>
      <c r="AK130" s="6"/>
      <c r="AL130" s="6"/>
      <c r="AM130" s="6"/>
      <c r="AN130" s="6"/>
      <c r="AO130" s="6"/>
      <c r="AP130" s="6"/>
      <c r="AQ130" s="6"/>
      <c r="AR130" s="6"/>
      <c r="AS130" s="6"/>
      <c r="AT130" s="6"/>
      <c r="AU130" s="6"/>
      <c r="AV130" s="6"/>
      <c r="AW130" s="6"/>
      <c r="AX130" s="6"/>
      <c r="AY130" s="6"/>
      <c r="AZ130" s="6"/>
      <c r="BA130" s="6"/>
      <c r="BB130" s="6"/>
      <c r="BC130" s="6"/>
      <c r="BD130" s="6"/>
      <c r="BE130" s="6"/>
      <c r="BF130" s="6"/>
      <c r="BG130" s="6"/>
      <c r="BH130" s="6"/>
      <c r="BI130" s="6"/>
      <c r="BJ130" s="6"/>
      <c r="BK130" s="7"/>
      <c r="BL130" s="48"/>
      <c r="BM130" s="48"/>
      <c r="BN130" s="48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</row>
    <row r="131" spans="4:87"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  <c r="AC131" s="6"/>
      <c r="AD131" s="7"/>
      <c r="AE131" s="48"/>
      <c r="AF131" s="48"/>
      <c r="AG131" s="48"/>
      <c r="AK131" s="6"/>
      <c r="AL131" s="6"/>
      <c r="AM131" s="6"/>
      <c r="AN131" s="6"/>
      <c r="AO131" s="6"/>
      <c r="AP131" s="6"/>
      <c r="AQ131" s="6"/>
      <c r="AR131" s="6"/>
      <c r="AS131" s="6"/>
      <c r="AT131" s="6"/>
      <c r="AU131" s="6"/>
      <c r="AV131" s="6"/>
      <c r="AW131" s="6"/>
      <c r="AX131" s="6"/>
      <c r="AY131" s="6"/>
      <c r="AZ131" s="6"/>
      <c r="BA131" s="6"/>
      <c r="BB131" s="6"/>
      <c r="BC131" s="6"/>
      <c r="BD131" s="6"/>
      <c r="BE131" s="6"/>
      <c r="BF131" s="6"/>
      <c r="BG131" s="6"/>
      <c r="BH131" s="6"/>
      <c r="BI131" s="6"/>
      <c r="BJ131" s="6"/>
      <c r="BK131" s="7"/>
      <c r="BL131" s="48"/>
      <c r="BM131" s="48"/>
      <c r="BN131" s="48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</row>
    <row r="132" spans="4:87"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  <c r="AC132" s="6"/>
      <c r="AD132" s="7"/>
      <c r="AE132" s="48"/>
      <c r="AF132" s="48"/>
      <c r="AG132" s="48"/>
      <c r="AK132" s="6"/>
      <c r="AL132" s="6"/>
      <c r="AM132" s="6"/>
      <c r="AN132" s="6"/>
      <c r="AO132" s="6"/>
      <c r="AP132" s="6"/>
      <c r="AQ132" s="6"/>
      <c r="AR132" s="6"/>
      <c r="AS132" s="6"/>
      <c r="AT132" s="6"/>
      <c r="AU132" s="6"/>
      <c r="AV132" s="6"/>
      <c r="AW132" s="6"/>
      <c r="AX132" s="6"/>
      <c r="AY132" s="6"/>
      <c r="AZ132" s="6"/>
      <c r="BA132" s="6"/>
      <c r="BB132" s="6"/>
      <c r="BC132" s="6"/>
      <c r="BD132" s="6"/>
      <c r="BE132" s="6"/>
      <c r="BF132" s="6"/>
      <c r="BG132" s="6"/>
      <c r="BH132" s="6"/>
      <c r="BI132" s="6"/>
      <c r="BJ132" s="6"/>
      <c r="BK132" s="7"/>
      <c r="BL132" s="48"/>
      <c r="BM132" s="48"/>
      <c r="BN132" s="48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</row>
    <row r="133" spans="4:87"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  <c r="AC133" s="6"/>
      <c r="AD133" s="7"/>
      <c r="AE133" s="48"/>
      <c r="AF133" s="48"/>
      <c r="AG133" s="48"/>
      <c r="AK133" s="6"/>
      <c r="AL133" s="6"/>
      <c r="AM133" s="6"/>
      <c r="AN133" s="6"/>
      <c r="AO133" s="6"/>
      <c r="AP133" s="6"/>
      <c r="AQ133" s="6"/>
      <c r="AR133" s="6"/>
      <c r="AS133" s="6"/>
      <c r="AT133" s="6"/>
      <c r="AU133" s="6"/>
      <c r="AV133" s="6"/>
      <c r="AW133" s="6"/>
      <c r="AX133" s="6"/>
      <c r="AY133" s="6"/>
      <c r="AZ133" s="6"/>
      <c r="BA133" s="6"/>
      <c r="BB133" s="6"/>
      <c r="BC133" s="6"/>
      <c r="BD133" s="6"/>
      <c r="BE133" s="6"/>
      <c r="BF133" s="6"/>
      <c r="BG133" s="6"/>
      <c r="BH133" s="6"/>
      <c r="BI133" s="6"/>
      <c r="BJ133" s="6"/>
      <c r="BK133" s="7"/>
      <c r="BL133" s="48"/>
      <c r="BM133" s="48"/>
      <c r="BN133" s="48"/>
    </row>
    <row r="134" spans="4:87"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  <c r="AC134" s="6"/>
      <c r="AD134" s="7"/>
      <c r="AE134" s="48"/>
      <c r="AF134" s="48"/>
      <c r="AG134" s="48"/>
      <c r="AK134" s="6"/>
      <c r="AL134" s="6"/>
      <c r="AM134" s="6"/>
      <c r="AN134" s="6"/>
      <c r="AO134" s="6"/>
      <c r="AP134" s="6"/>
      <c r="AQ134" s="6"/>
      <c r="AR134" s="6"/>
      <c r="AS134" s="6"/>
      <c r="AT134" s="6"/>
      <c r="AU134" s="6"/>
      <c r="AV134" s="6"/>
      <c r="AW134" s="6"/>
      <c r="AX134" s="6"/>
      <c r="AY134" s="6"/>
      <c r="AZ134" s="6"/>
      <c r="BA134" s="6"/>
      <c r="BB134" s="6"/>
      <c r="BC134" s="6"/>
      <c r="BD134" s="6"/>
      <c r="BE134" s="6"/>
      <c r="BF134" s="6"/>
      <c r="BG134" s="6"/>
      <c r="BH134" s="6"/>
      <c r="BI134" s="6"/>
      <c r="BJ134" s="6"/>
      <c r="BK134" s="7"/>
      <c r="BL134" s="48"/>
      <c r="BM134" s="48"/>
      <c r="BN134" s="48"/>
    </row>
    <row r="135" spans="4:87"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  <c r="AC135" s="6"/>
      <c r="AD135" s="7"/>
      <c r="AE135" s="48"/>
      <c r="AF135" s="48"/>
      <c r="AG135" s="48"/>
      <c r="AK135" s="6"/>
      <c r="AL135" s="6"/>
      <c r="AM135" s="6"/>
      <c r="AN135" s="6"/>
      <c r="AO135" s="6"/>
      <c r="AP135" s="6"/>
      <c r="AQ135" s="6"/>
      <c r="AR135" s="6"/>
      <c r="AS135" s="6"/>
      <c r="AT135" s="6"/>
      <c r="AU135" s="6"/>
      <c r="AV135" s="6"/>
      <c r="AW135" s="6"/>
      <c r="AX135" s="6"/>
      <c r="AY135" s="6"/>
      <c r="AZ135" s="6"/>
      <c r="BA135" s="6"/>
      <c r="BB135" s="6"/>
      <c r="BC135" s="6"/>
      <c r="BD135" s="6"/>
      <c r="BE135" s="6"/>
      <c r="BF135" s="6"/>
      <c r="BG135" s="6"/>
      <c r="BH135" s="6"/>
      <c r="BI135" s="6"/>
      <c r="BJ135" s="6"/>
      <c r="BK135" s="7"/>
      <c r="BL135" s="48"/>
      <c r="BM135" s="48"/>
      <c r="BN135" s="48"/>
    </row>
    <row r="136" spans="4:87"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  <c r="AC136" s="6"/>
      <c r="AD136" s="7"/>
      <c r="AE136" s="48"/>
      <c r="AF136" s="48"/>
      <c r="AG136" s="48"/>
      <c r="AK136" s="6"/>
      <c r="AL136" s="6"/>
      <c r="AM136" s="6"/>
      <c r="AN136" s="6"/>
      <c r="AO136" s="6"/>
      <c r="AP136" s="6"/>
      <c r="AQ136" s="6"/>
      <c r="AR136" s="6"/>
      <c r="AS136" s="6"/>
      <c r="AT136" s="6"/>
      <c r="AU136" s="6"/>
      <c r="AV136" s="6"/>
      <c r="AW136" s="6"/>
      <c r="AX136" s="6"/>
      <c r="AY136" s="6"/>
      <c r="AZ136" s="6"/>
      <c r="BA136" s="6"/>
      <c r="BB136" s="6"/>
      <c r="BC136" s="6"/>
      <c r="BD136" s="6"/>
      <c r="BE136" s="6"/>
      <c r="BF136" s="6"/>
      <c r="BG136" s="6"/>
      <c r="BH136" s="6"/>
      <c r="BI136" s="6"/>
      <c r="BJ136" s="6"/>
      <c r="BK136" s="7"/>
      <c r="BL136" s="48"/>
      <c r="BM136" s="48"/>
      <c r="BN136" s="48"/>
    </row>
    <row r="137" spans="4:87"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  <c r="AC137" s="6"/>
      <c r="AD137" s="7"/>
      <c r="AE137" s="48"/>
      <c r="AF137" s="48"/>
      <c r="AG137" s="48"/>
      <c r="AK137" s="6"/>
      <c r="AL137" s="6"/>
      <c r="AM137" s="6"/>
      <c r="AN137" s="6"/>
      <c r="AO137" s="6"/>
      <c r="AP137" s="6"/>
      <c r="AQ137" s="6"/>
      <c r="AR137" s="6"/>
      <c r="AS137" s="6"/>
      <c r="AT137" s="6"/>
      <c r="AU137" s="6"/>
      <c r="AV137" s="6"/>
      <c r="AW137" s="6"/>
      <c r="AX137" s="6"/>
      <c r="AY137" s="6"/>
      <c r="AZ137" s="6"/>
      <c r="BA137" s="6"/>
      <c r="BB137" s="6"/>
      <c r="BC137" s="6"/>
      <c r="BD137" s="6"/>
      <c r="BE137" s="6"/>
      <c r="BF137" s="6"/>
      <c r="BG137" s="6"/>
      <c r="BH137" s="6"/>
      <c r="BI137" s="6"/>
      <c r="BJ137" s="6"/>
      <c r="BK137" s="7"/>
      <c r="BL137" s="48"/>
      <c r="BM137" s="48"/>
      <c r="BN137" s="48"/>
    </row>
    <row r="138" spans="4:87"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  <c r="AC138" s="6"/>
      <c r="AD138" s="7"/>
      <c r="AE138" s="48"/>
      <c r="AF138" s="48"/>
      <c r="AG138" s="48"/>
      <c r="AK138" s="6"/>
      <c r="AL138" s="6"/>
      <c r="AM138" s="6"/>
      <c r="AN138" s="6"/>
      <c r="AO138" s="6"/>
      <c r="AP138" s="6"/>
      <c r="AQ138" s="6"/>
      <c r="AR138" s="6"/>
      <c r="AS138" s="6"/>
      <c r="AT138" s="6"/>
      <c r="AU138" s="6"/>
      <c r="AV138" s="6"/>
      <c r="AW138" s="6"/>
      <c r="AX138" s="6"/>
      <c r="AY138" s="6"/>
      <c r="AZ138" s="6"/>
      <c r="BA138" s="6"/>
      <c r="BB138" s="6"/>
      <c r="BC138" s="6"/>
      <c r="BD138" s="6"/>
      <c r="BE138" s="6"/>
      <c r="BF138" s="6"/>
      <c r="BG138" s="6"/>
      <c r="BH138" s="6"/>
      <c r="BI138" s="6"/>
      <c r="BJ138" s="6"/>
      <c r="BK138" s="7"/>
      <c r="BL138" s="48"/>
      <c r="BM138" s="48"/>
      <c r="BN138" s="48"/>
    </row>
    <row r="139" spans="4:87"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  <c r="AC139" s="6"/>
      <c r="AD139" s="7"/>
      <c r="AE139" s="48"/>
      <c r="AF139" s="48"/>
      <c r="AG139" s="48"/>
      <c r="AK139" s="6"/>
      <c r="AL139" s="6"/>
      <c r="AM139" s="6"/>
      <c r="AN139" s="6"/>
      <c r="AO139" s="6"/>
      <c r="AP139" s="6"/>
      <c r="AQ139" s="6"/>
      <c r="AR139" s="6"/>
      <c r="AS139" s="6"/>
      <c r="AT139" s="6"/>
      <c r="AU139" s="6"/>
      <c r="AV139" s="6"/>
      <c r="AW139" s="6"/>
      <c r="AX139" s="6"/>
      <c r="AY139" s="6"/>
      <c r="AZ139" s="6"/>
      <c r="BA139" s="6"/>
      <c r="BB139" s="6"/>
      <c r="BC139" s="6"/>
      <c r="BD139" s="6"/>
      <c r="BE139" s="6"/>
      <c r="BF139" s="6"/>
      <c r="BG139" s="6"/>
      <c r="BH139" s="6"/>
      <c r="BI139" s="6"/>
      <c r="BJ139" s="6"/>
      <c r="BK139" s="7"/>
      <c r="BL139" s="48"/>
      <c r="BM139" s="48"/>
      <c r="BN139" s="48"/>
    </row>
    <row r="140" spans="4:87"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  <c r="AC140" s="6"/>
      <c r="AD140" s="7"/>
      <c r="AE140" s="48"/>
      <c r="AF140" s="48"/>
      <c r="AG140" s="48"/>
      <c r="AK140" s="6"/>
      <c r="AL140" s="6"/>
      <c r="AM140" s="6"/>
      <c r="AN140" s="6"/>
      <c r="AO140" s="6"/>
      <c r="AP140" s="6"/>
      <c r="AQ140" s="6"/>
      <c r="AR140" s="6"/>
      <c r="AS140" s="6"/>
      <c r="AT140" s="6"/>
      <c r="AU140" s="6"/>
      <c r="AV140" s="6"/>
      <c r="AW140" s="6"/>
      <c r="AX140" s="6"/>
      <c r="AY140" s="6"/>
      <c r="AZ140" s="6"/>
      <c r="BA140" s="6"/>
      <c r="BB140" s="6"/>
      <c r="BC140" s="6"/>
      <c r="BD140" s="6"/>
      <c r="BE140" s="6"/>
      <c r="BF140" s="6"/>
      <c r="BG140" s="6"/>
      <c r="BH140" s="6"/>
      <c r="BI140" s="6"/>
      <c r="BJ140" s="6"/>
      <c r="BK140" s="7"/>
      <c r="BL140" s="48"/>
      <c r="BM140" s="48"/>
      <c r="BN140" s="48"/>
    </row>
    <row r="141" spans="4:87"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  <c r="AC141" s="6"/>
      <c r="AD141" s="7"/>
      <c r="AE141" s="48"/>
      <c r="AF141" s="48"/>
      <c r="AG141" s="48"/>
      <c r="AK141" s="6"/>
      <c r="AL141" s="6"/>
      <c r="AM141" s="6"/>
      <c r="AN141" s="6"/>
      <c r="AO141" s="6"/>
      <c r="AP141" s="6"/>
      <c r="AQ141" s="6"/>
      <c r="AR141" s="6"/>
      <c r="AS141" s="6"/>
      <c r="AT141" s="6"/>
      <c r="AU141" s="6"/>
      <c r="AV141" s="6"/>
      <c r="AW141" s="6"/>
      <c r="AX141" s="6"/>
      <c r="AY141" s="6"/>
      <c r="AZ141" s="6"/>
      <c r="BA141" s="6"/>
      <c r="BB141" s="6"/>
      <c r="BC141" s="6"/>
      <c r="BD141" s="6"/>
      <c r="BE141" s="6"/>
      <c r="BF141" s="6"/>
      <c r="BG141" s="6"/>
      <c r="BH141" s="6"/>
      <c r="BI141" s="6"/>
      <c r="BJ141" s="6"/>
      <c r="BK141" s="7"/>
      <c r="BL141" s="48"/>
      <c r="BM141" s="48"/>
      <c r="BN141" s="48"/>
    </row>
    <row r="142" spans="4:87"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  <c r="AC142" s="6"/>
      <c r="AD142" s="7"/>
      <c r="AE142" s="48"/>
      <c r="AF142" s="48"/>
      <c r="AG142" s="48"/>
      <c r="AK142" s="6"/>
      <c r="AL142" s="6"/>
      <c r="AM142" s="6"/>
      <c r="AN142" s="6"/>
      <c r="AO142" s="6"/>
      <c r="AP142" s="6"/>
      <c r="AQ142" s="6"/>
      <c r="AR142" s="6"/>
      <c r="AS142" s="6"/>
      <c r="AT142" s="6"/>
      <c r="AU142" s="6"/>
      <c r="AV142" s="6"/>
      <c r="AW142" s="6"/>
      <c r="AX142" s="6"/>
      <c r="AY142" s="6"/>
      <c r="AZ142" s="6"/>
      <c r="BA142" s="6"/>
      <c r="BB142" s="6"/>
      <c r="BC142" s="6"/>
      <c r="BD142" s="6"/>
      <c r="BE142" s="6"/>
      <c r="BF142" s="6"/>
      <c r="BG142" s="6"/>
      <c r="BH142" s="6"/>
      <c r="BI142" s="6"/>
      <c r="BJ142" s="6"/>
      <c r="BK142" s="7"/>
      <c r="BL142" s="48"/>
      <c r="BM142" s="48"/>
      <c r="BN142" s="48"/>
    </row>
    <row r="143" spans="4:87"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  <c r="AC143" s="6"/>
      <c r="AD143" s="7"/>
      <c r="AE143" s="48"/>
      <c r="AF143" s="48"/>
      <c r="AG143" s="48"/>
      <c r="AK143" s="6"/>
      <c r="AL143" s="6"/>
      <c r="AM143" s="6"/>
      <c r="AN143" s="6"/>
      <c r="AO143" s="6"/>
      <c r="AP143" s="6"/>
      <c r="AQ143" s="6"/>
      <c r="AR143" s="6"/>
      <c r="AS143" s="6"/>
      <c r="AT143" s="6"/>
      <c r="AU143" s="6"/>
      <c r="AV143" s="6"/>
      <c r="AW143" s="6"/>
      <c r="AX143" s="6"/>
      <c r="AY143" s="6"/>
      <c r="AZ143" s="6"/>
      <c r="BA143" s="6"/>
      <c r="BB143" s="6"/>
      <c r="BC143" s="6"/>
      <c r="BD143" s="6"/>
      <c r="BE143" s="6"/>
      <c r="BF143" s="6"/>
      <c r="BG143" s="6"/>
      <c r="BH143" s="6"/>
      <c r="BI143" s="6"/>
      <c r="BJ143" s="6"/>
      <c r="BK143" s="7"/>
      <c r="BL143" s="48"/>
      <c r="BM143" s="48"/>
      <c r="BN143" s="48"/>
    </row>
    <row r="144" spans="4:87"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  <c r="AC144" s="6"/>
      <c r="AD144" s="7"/>
      <c r="AE144" s="48"/>
      <c r="AF144" s="48"/>
      <c r="AG144" s="48"/>
      <c r="AK144" s="6"/>
      <c r="AL144" s="6"/>
      <c r="AM144" s="6"/>
      <c r="AN144" s="6"/>
      <c r="AO144" s="6"/>
      <c r="AP144" s="6"/>
      <c r="AQ144" s="6"/>
      <c r="AR144" s="6"/>
      <c r="AS144" s="6"/>
      <c r="AT144" s="6"/>
      <c r="AU144" s="6"/>
      <c r="AV144" s="6"/>
      <c r="AW144" s="6"/>
      <c r="AX144" s="6"/>
      <c r="AY144" s="6"/>
      <c r="AZ144" s="6"/>
      <c r="BA144" s="6"/>
      <c r="BB144" s="6"/>
      <c r="BC144" s="6"/>
      <c r="BD144" s="6"/>
      <c r="BE144" s="6"/>
      <c r="BF144" s="6"/>
      <c r="BG144" s="6"/>
      <c r="BH144" s="6"/>
      <c r="BI144" s="6"/>
      <c r="BJ144" s="6"/>
      <c r="BK144" s="7"/>
      <c r="BL144" s="48"/>
      <c r="BM144" s="48"/>
      <c r="BN144" s="48"/>
    </row>
    <row r="145" spans="4:66"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  <c r="AC145" s="6"/>
      <c r="AD145" s="7"/>
      <c r="AE145" s="48"/>
      <c r="AF145" s="48"/>
      <c r="AG145" s="48"/>
      <c r="AK145" s="6"/>
      <c r="AL145" s="6"/>
      <c r="AM145" s="6"/>
      <c r="AN145" s="6"/>
      <c r="AO145" s="6"/>
      <c r="AP145" s="6"/>
      <c r="AQ145" s="6"/>
      <c r="AR145" s="6"/>
      <c r="AS145" s="6"/>
      <c r="AT145" s="6"/>
      <c r="AU145" s="6"/>
      <c r="AV145" s="6"/>
      <c r="AW145" s="6"/>
      <c r="AX145" s="6"/>
      <c r="AY145" s="6"/>
      <c r="AZ145" s="6"/>
      <c r="BA145" s="6"/>
      <c r="BB145" s="6"/>
      <c r="BC145" s="6"/>
      <c r="BD145" s="6"/>
      <c r="BE145" s="6"/>
      <c r="BF145" s="6"/>
      <c r="BG145" s="6"/>
      <c r="BH145" s="6"/>
      <c r="BI145" s="6"/>
      <c r="BJ145" s="6"/>
      <c r="BK145" s="7"/>
      <c r="BL145" s="48"/>
      <c r="BM145" s="48"/>
      <c r="BN145" s="48"/>
    </row>
    <row r="146" spans="4:66"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  <c r="AC146" s="6"/>
      <c r="AD146" s="7"/>
      <c r="AE146" s="48"/>
      <c r="AF146" s="48"/>
      <c r="AG146" s="48"/>
      <c r="AK146" s="6"/>
      <c r="AL146" s="6"/>
      <c r="AM146" s="6"/>
      <c r="AN146" s="6"/>
      <c r="AO146" s="6"/>
      <c r="AP146" s="6"/>
      <c r="AQ146" s="6"/>
      <c r="AR146" s="6"/>
      <c r="AS146" s="6"/>
      <c r="AT146" s="6"/>
      <c r="AU146" s="6"/>
      <c r="AV146" s="6"/>
      <c r="AW146" s="6"/>
      <c r="AX146" s="6"/>
      <c r="AY146" s="6"/>
      <c r="AZ146" s="6"/>
      <c r="BA146" s="6"/>
      <c r="BB146" s="6"/>
      <c r="BC146" s="6"/>
      <c r="BD146" s="6"/>
      <c r="BE146" s="6"/>
      <c r="BF146" s="6"/>
      <c r="BG146" s="6"/>
      <c r="BH146" s="6"/>
      <c r="BI146" s="6"/>
      <c r="BJ146" s="6"/>
      <c r="BK146" s="7"/>
      <c r="BL146" s="48"/>
      <c r="BM146" s="48"/>
      <c r="BN146" s="48"/>
    </row>
    <row r="147" spans="4:66"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  <c r="AC147" s="6"/>
      <c r="AD147" s="7"/>
      <c r="AE147" s="48"/>
      <c r="AF147" s="48"/>
      <c r="AG147" s="48"/>
      <c r="AK147" s="6"/>
      <c r="AL147" s="6"/>
      <c r="AM147" s="6"/>
      <c r="AN147" s="6"/>
      <c r="AO147" s="6"/>
      <c r="AP147" s="6"/>
      <c r="AQ147" s="6"/>
      <c r="AR147" s="6"/>
      <c r="AS147" s="6"/>
      <c r="AT147" s="6"/>
      <c r="AU147" s="6"/>
      <c r="AV147" s="6"/>
      <c r="AW147" s="6"/>
      <c r="AX147" s="6"/>
      <c r="AY147" s="6"/>
      <c r="AZ147" s="6"/>
      <c r="BA147" s="6"/>
      <c r="BB147" s="6"/>
      <c r="BC147" s="6"/>
      <c r="BD147" s="6"/>
      <c r="BE147" s="6"/>
      <c r="BF147" s="6"/>
      <c r="BG147" s="6"/>
      <c r="BH147" s="6"/>
      <c r="BI147" s="6"/>
      <c r="BJ147" s="6"/>
      <c r="BK147" s="7"/>
      <c r="BL147" s="48"/>
      <c r="BM147" s="48"/>
      <c r="BN147" s="48"/>
    </row>
    <row r="148" spans="4:66"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  <c r="AC148" s="6"/>
      <c r="AD148" s="7"/>
      <c r="AE148" s="48"/>
      <c r="AF148" s="48"/>
      <c r="AG148" s="48"/>
      <c r="AK148" s="6"/>
      <c r="AL148" s="6"/>
      <c r="AM148" s="6"/>
      <c r="AN148" s="6"/>
      <c r="AO148" s="6"/>
      <c r="AP148" s="6"/>
      <c r="AQ148" s="6"/>
      <c r="AR148" s="6"/>
      <c r="AS148" s="6"/>
      <c r="AT148" s="6"/>
      <c r="AU148" s="6"/>
      <c r="AV148" s="6"/>
      <c r="AW148" s="6"/>
      <c r="AX148" s="6"/>
      <c r="AY148" s="6"/>
      <c r="AZ148" s="6"/>
      <c r="BA148" s="6"/>
      <c r="BB148" s="6"/>
      <c r="BC148" s="6"/>
      <c r="BD148" s="6"/>
      <c r="BE148" s="6"/>
      <c r="BF148" s="6"/>
      <c r="BG148" s="6"/>
      <c r="BH148" s="6"/>
      <c r="BI148" s="6"/>
      <c r="BJ148" s="6"/>
      <c r="BK148" s="7"/>
      <c r="BL148" s="48"/>
      <c r="BM148" s="48"/>
      <c r="BN148" s="48"/>
    </row>
    <row r="149" spans="4:66"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  <c r="AC149" s="6"/>
      <c r="AD149" s="7"/>
      <c r="AE149" s="48"/>
      <c r="AF149" s="48"/>
      <c r="AG149" s="48"/>
      <c r="AK149" s="6"/>
      <c r="AL149" s="6"/>
      <c r="AM149" s="6"/>
      <c r="AN149" s="6"/>
      <c r="AO149" s="6"/>
      <c r="AP149" s="6"/>
      <c r="AQ149" s="6"/>
      <c r="AR149" s="6"/>
      <c r="AS149" s="6"/>
      <c r="AT149" s="6"/>
      <c r="AU149" s="6"/>
      <c r="AV149" s="6"/>
      <c r="AW149" s="6"/>
      <c r="AX149" s="6"/>
      <c r="AY149" s="6"/>
      <c r="AZ149" s="6"/>
      <c r="BA149" s="6"/>
      <c r="BB149" s="6"/>
      <c r="BC149" s="6"/>
      <c r="BD149" s="6"/>
      <c r="BE149" s="6"/>
      <c r="BF149" s="6"/>
      <c r="BG149" s="6"/>
      <c r="BH149" s="6"/>
      <c r="BI149" s="6"/>
      <c r="BJ149" s="6"/>
      <c r="BK149" s="7"/>
      <c r="BL149" s="48"/>
      <c r="BM149" s="48"/>
      <c r="BN149" s="48"/>
    </row>
    <row r="150" spans="4:66"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  <c r="AC150" s="6"/>
      <c r="AD150" s="7"/>
      <c r="AE150" s="48"/>
      <c r="AF150" s="48"/>
      <c r="AG150" s="48"/>
      <c r="AK150" s="6"/>
      <c r="AL150" s="6"/>
      <c r="AM150" s="6"/>
      <c r="AN150" s="6"/>
      <c r="AO150" s="6"/>
      <c r="AP150" s="6"/>
      <c r="AQ150" s="6"/>
      <c r="AR150" s="6"/>
      <c r="AS150" s="6"/>
      <c r="AT150" s="6"/>
      <c r="AU150" s="6"/>
      <c r="AV150" s="6"/>
      <c r="AW150" s="6"/>
      <c r="AX150" s="6"/>
      <c r="AY150" s="6"/>
      <c r="AZ150" s="6"/>
      <c r="BA150" s="6"/>
      <c r="BB150" s="6"/>
      <c r="BC150" s="6"/>
      <c r="BD150" s="6"/>
      <c r="BE150" s="6"/>
      <c r="BF150" s="6"/>
      <c r="BG150" s="6"/>
      <c r="BH150" s="6"/>
      <c r="BI150" s="6"/>
      <c r="BJ150" s="6"/>
      <c r="BK150" s="7"/>
      <c r="BL150" s="48"/>
      <c r="BM150" s="48"/>
      <c r="BN150" s="48"/>
    </row>
    <row r="151" spans="4:66"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  <c r="AC151" s="6"/>
      <c r="AD151" s="7"/>
      <c r="AE151" s="48"/>
      <c r="AF151" s="48"/>
      <c r="AG151" s="48"/>
      <c r="AK151" s="6"/>
      <c r="AL151" s="6"/>
      <c r="AM151" s="6"/>
      <c r="AN151" s="6"/>
      <c r="AO151" s="6"/>
      <c r="AP151" s="6"/>
      <c r="AQ151" s="6"/>
      <c r="AR151" s="6"/>
      <c r="AS151" s="6"/>
      <c r="AT151" s="6"/>
      <c r="AU151" s="6"/>
      <c r="AV151" s="6"/>
      <c r="AW151" s="6"/>
      <c r="AX151" s="6"/>
      <c r="AY151" s="6"/>
      <c r="AZ151" s="6"/>
      <c r="BA151" s="6"/>
      <c r="BB151" s="6"/>
      <c r="BC151" s="6"/>
      <c r="BD151" s="6"/>
      <c r="BE151" s="6"/>
      <c r="BF151" s="6"/>
      <c r="BG151" s="6"/>
      <c r="BH151" s="6"/>
      <c r="BI151" s="6"/>
      <c r="BJ151" s="6"/>
      <c r="BK151" s="7"/>
      <c r="BL151" s="48"/>
      <c r="BM151" s="48"/>
      <c r="BN151" s="48"/>
    </row>
    <row r="152" spans="4:66"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  <c r="AC152" s="6"/>
      <c r="AD152" s="7"/>
      <c r="AE152" s="48"/>
      <c r="AF152" s="48"/>
      <c r="AG152" s="48"/>
      <c r="AK152" s="6"/>
      <c r="AL152" s="6"/>
      <c r="AM152" s="6"/>
      <c r="AN152" s="6"/>
      <c r="AO152" s="6"/>
      <c r="AP152" s="6"/>
      <c r="AQ152" s="6"/>
      <c r="AR152" s="6"/>
      <c r="AS152" s="6"/>
      <c r="AT152" s="6"/>
      <c r="AU152" s="6"/>
      <c r="AV152" s="6"/>
      <c r="AW152" s="6"/>
      <c r="AX152" s="6"/>
      <c r="AY152" s="6"/>
      <c r="AZ152" s="6"/>
      <c r="BA152" s="6"/>
      <c r="BB152" s="6"/>
      <c r="BC152" s="6"/>
      <c r="BD152" s="6"/>
      <c r="BE152" s="6"/>
      <c r="BF152" s="6"/>
      <c r="BG152" s="6"/>
      <c r="BH152" s="6"/>
      <c r="BI152" s="6"/>
      <c r="BJ152" s="6"/>
      <c r="BK152" s="7"/>
      <c r="BL152" s="48"/>
      <c r="BM152" s="48"/>
      <c r="BN152" s="48"/>
    </row>
    <row r="153" spans="4:66"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  <c r="AC153" s="6"/>
      <c r="AD153" s="7"/>
      <c r="AE153" s="48"/>
      <c r="AF153" s="48"/>
      <c r="AG153" s="48"/>
      <c r="AK153" s="6"/>
      <c r="AL153" s="6"/>
      <c r="AM153" s="6"/>
      <c r="AN153" s="6"/>
      <c r="AO153" s="6"/>
      <c r="AP153" s="6"/>
      <c r="AQ153" s="6"/>
      <c r="AR153" s="6"/>
      <c r="AS153" s="6"/>
      <c r="AT153" s="6"/>
      <c r="AU153" s="6"/>
      <c r="AV153" s="6"/>
      <c r="AW153" s="6"/>
      <c r="AX153" s="6"/>
      <c r="AY153" s="6"/>
      <c r="AZ153" s="6"/>
      <c r="BA153" s="6"/>
      <c r="BB153" s="6"/>
      <c r="BC153" s="6"/>
      <c r="BD153" s="6"/>
      <c r="BE153" s="6"/>
      <c r="BF153" s="6"/>
      <c r="BG153" s="6"/>
      <c r="BH153" s="6"/>
      <c r="BI153" s="6"/>
      <c r="BJ153" s="6"/>
      <c r="BK153" s="7"/>
      <c r="BL153" s="48"/>
      <c r="BM153" s="48"/>
      <c r="BN153" s="48"/>
    </row>
    <row r="154" spans="4:66"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  <c r="AC154" s="6"/>
      <c r="AD154" s="7"/>
      <c r="AE154" s="48"/>
      <c r="AF154" s="48"/>
      <c r="AG154" s="48"/>
      <c r="AK154" s="6"/>
      <c r="AL154" s="6"/>
      <c r="AM154" s="6"/>
      <c r="AN154" s="6"/>
      <c r="AO154" s="6"/>
      <c r="AP154" s="6"/>
      <c r="AQ154" s="6"/>
      <c r="AR154" s="6"/>
      <c r="AS154" s="6"/>
      <c r="AT154" s="6"/>
      <c r="AU154" s="6"/>
      <c r="AV154" s="6"/>
      <c r="AW154" s="6"/>
      <c r="AX154" s="6"/>
      <c r="AY154" s="6"/>
      <c r="AZ154" s="6"/>
      <c r="BA154" s="6"/>
      <c r="BB154" s="6"/>
      <c r="BC154" s="6"/>
      <c r="BD154" s="6"/>
      <c r="BE154" s="6"/>
      <c r="BF154" s="6"/>
      <c r="BG154" s="6"/>
      <c r="BH154" s="6"/>
      <c r="BI154" s="6"/>
      <c r="BJ154" s="6"/>
      <c r="BK154" s="7"/>
      <c r="BL154" s="48"/>
      <c r="BM154" s="48"/>
      <c r="BN154" s="48"/>
    </row>
    <row r="155" spans="4:66"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  <c r="AC155" s="6"/>
      <c r="AD155" s="7"/>
      <c r="AE155" s="48"/>
      <c r="AF155" s="48"/>
      <c r="AG155" s="48"/>
      <c r="AK155" s="6"/>
      <c r="AL155" s="6"/>
      <c r="AM155" s="6"/>
      <c r="AN155" s="6"/>
      <c r="AO155" s="6"/>
      <c r="AP155" s="6"/>
      <c r="AQ155" s="6"/>
      <c r="AR155" s="6"/>
      <c r="AS155" s="6"/>
      <c r="AT155" s="6"/>
      <c r="AU155" s="6"/>
      <c r="AV155" s="6"/>
      <c r="AW155" s="6"/>
      <c r="AX155" s="6"/>
      <c r="AY155" s="6"/>
      <c r="AZ155" s="6"/>
      <c r="BA155" s="6"/>
      <c r="BB155" s="6"/>
      <c r="BC155" s="6"/>
      <c r="BD155" s="6"/>
      <c r="BE155" s="6"/>
      <c r="BF155" s="6"/>
      <c r="BG155" s="6"/>
      <c r="BH155" s="6"/>
      <c r="BI155" s="6"/>
      <c r="BJ155" s="6"/>
      <c r="BK155" s="7"/>
      <c r="BL155" s="48"/>
      <c r="BM155" s="48"/>
      <c r="BN155" s="48"/>
    </row>
    <row r="156" spans="4:66"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  <c r="AC156" s="6"/>
      <c r="AD156" s="7"/>
      <c r="AE156" s="48"/>
      <c r="AF156" s="48"/>
      <c r="AG156" s="48"/>
      <c r="AK156" s="6"/>
      <c r="AL156" s="6"/>
      <c r="AM156" s="6"/>
      <c r="AN156" s="6"/>
      <c r="AO156" s="6"/>
      <c r="AP156" s="6"/>
      <c r="AQ156" s="6"/>
      <c r="AR156" s="6"/>
      <c r="AS156" s="6"/>
      <c r="AT156" s="6"/>
      <c r="AU156" s="6"/>
      <c r="AV156" s="6"/>
      <c r="AW156" s="6"/>
      <c r="AX156" s="6"/>
      <c r="AY156" s="6"/>
      <c r="AZ156" s="6"/>
      <c r="BA156" s="6"/>
      <c r="BB156" s="6"/>
      <c r="BC156" s="6"/>
      <c r="BD156" s="6"/>
      <c r="BE156" s="6"/>
      <c r="BF156" s="6"/>
      <c r="BG156" s="6"/>
      <c r="BH156" s="6"/>
      <c r="BI156" s="6"/>
      <c r="BJ156" s="6"/>
      <c r="BK156" s="7"/>
      <c r="BL156" s="48"/>
      <c r="BM156" s="48"/>
      <c r="BN156" s="48"/>
    </row>
    <row r="157" spans="4:66"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  <c r="AC157" s="6"/>
      <c r="AD157" s="7"/>
      <c r="AE157" s="48"/>
      <c r="AF157" s="48"/>
      <c r="AG157" s="48"/>
      <c r="AK157" s="6"/>
      <c r="AL157" s="6"/>
      <c r="AM157" s="6"/>
      <c r="AN157" s="6"/>
      <c r="AO157" s="6"/>
      <c r="AP157" s="6"/>
      <c r="AQ157" s="6"/>
      <c r="AR157" s="6"/>
      <c r="AS157" s="6"/>
      <c r="AT157" s="6"/>
      <c r="AU157" s="6"/>
      <c r="AV157" s="6"/>
      <c r="AW157" s="6"/>
      <c r="AX157" s="6"/>
      <c r="AY157" s="6"/>
      <c r="AZ157" s="6"/>
      <c r="BA157" s="6"/>
      <c r="BB157" s="6"/>
      <c r="BC157" s="6"/>
      <c r="BD157" s="6"/>
      <c r="BE157" s="6"/>
      <c r="BF157" s="6"/>
      <c r="BG157" s="6"/>
      <c r="BH157" s="6"/>
      <c r="BI157" s="6"/>
      <c r="BJ157" s="6"/>
      <c r="BK157" s="7"/>
      <c r="BL157" s="48"/>
      <c r="BM157" s="48"/>
      <c r="BN157" s="48"/>
    </row>
    <row r="158" spans="4:66"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  <c r="AC158" s="6"/>
      <c r="AD158" s="7"/>
      <c r="AE158" s="48"/>
      <c r="AF158" s="48"/>
      <c r="AG158" s="48"/>
      <c r="AK158" s="6"/>
      <c r="AL158" s="6"/>
      <c r="AM158" s="6"/>
      <c r="AN158" s="6"/>
      <c r="AO158" s="6"/>
      <c r="AP158" s="6"/>
      <c r="AQ158" s="6"/>
      <c r="AR158" s="6"/>
      <c r="AS158" s="6"/>
      <c r="AT158" s="6"/>
      <c r="AU158" s="6"/>
      <c r="AV158" s="6"/>
      <c r="AW158" s="6"/>
      <c r="AX158" s="6"/>
      <c r="AY158" s="6"/>
      <c r="AZ158" s="6"/>
      <c r="BA158" s="6"/>
      <c r="BB158" s="6"/>
      <c r="BC158" s="6"/>
      <c r="BD158" s="6"/>
      <c r="BE158" s="6"/>
      <c r="BF158" s="6"/>
      <c r="BG158" s="6"/>
      <c r="BH158" s="6"/>
      <c r="BI158" s="6"/>
      <c r="BJ158" s="6"/>
      <c r="BK158" s="7"/>
      <c r="BL158" s="48"/>
      <c r="BM158" s="48"/>
      <c r="BN158" s="48"/>
    </row>
    <row r="159" spans="4:66"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  <c r="AC159" s="6"/>
      <c r="AD159" s="7"/>
      <c r="AE159" s="48"/>
      <c r="AF159" s="48"/>
      <c r="AG159" s="48"/>
      <c r="AK159" s="6"/>
      <c r="AL159" s="6"/>
      <c r="AM159" s="6"/>
      <c r="AN159" s="6"/>
      <c r="AO159" s="6"/>
      <c r="AP159" s="6"/>
      <c r="AQ159" s="6"/>
      <c r="AR159" s="6"/>
      <c r="AS159" s="6"/>
      <c r="AT159" s="6"/>
      <c r="AU159" s="6"/>
      <c r="AV159" s="6"/>
      <c r="AW159" s="6"/>
      <c r="AX159" s="6"/>
      <c r="AY159" s="6"/>
      <c r="AZ159" s="6"/>
      <c r="BA159" s="6"/>
      <c r="BB159" s="6"/>
      <c r="BC159" s="6"/>
      <c r="BD159" s="6"/>
      <c r="BE159" s="6"/>
      <c r="BF159" s="6"/>
      <c r="BG159" s="6"/>
      <c r="BH159" s="6"/>
      <c r="BI159" s="6"/>
      <c r="BJ159" s="6"/>
      <c r="BK159" s="7"/>
      <c r="BL159" s="48"/>
      <c r="BM159" s="48"/>
      <c r="BN159" s="48"/>
    </row>
    <row r="160" spans="4:66"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  <c r="AC160" s="6"/>
      <c r="AD160" s="7"/>
      <c r="AE160" s="48"/>
      <c r="AF160" s="48"/>
      <c r="AG160" s="48"/>
      <c r="AK160" s="6"/>
      <c r="AL160" s="6"/>
      <c r="AM160" s="6"/>
      <c r="AN160" s="6"/>
      <c r="AO160" s="6"/>
      <c r="AP160" s="6"/>
      <c r="AQ160" s="6"/>
      <c r="AR160" s="6"/>
      <c r="AS160" s="6"/>
      <c r="AT160" s="6"/>
      <c r="AU160" s="6"/>
      <c r="AV160" s="6"/>
      <c r="AW160" s="6"/>
      <c r="AX160" s="6"/>
      <c r="AY160" s="6"/>
      <c r="AZ160" s="6"/>
      <c r="BA160" s="6"/>
      <c r="BB160" s="6"/>
      <c r="BC160" s="6"/>
      <c r="BD160" s="6"/>
      <c r="BE160" s="6"/>
      <c r="BF160" s="6"/>
      <c r="BG160" s="6"/>
      <c r="BH160" s="6"/>
      <c r="BI160" s="6"/>
      <c r="BJ160" s="6"/>
      <c r="BK160" s="7"/>
      <c r="BL160" s="48"/>
      <c r="BM160" s="48"/>
      <c r="BN160" s="48"/>
    </row>
    <row r="161" spans="4:66"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  <c r="AC161" s="6"/>
      <c r="AD161" s="7"/>
      <c r="AE161" s="48"/>
      <c r="AF161" s="48"/>
      <c r="AG161" s="48"/>
      <c r="AK161" s="6"/>
      <c r="AL161" s="6"/>
      <c r="AM161" s="6"/>
      <c r="AN161" s="6"/>
      <c r="AO161" s="6"/>
      <c r="AP161" s="6"/>
      <c r="AQ161" s="6"/>
      <c r="AR161" s="6"/>
      <c r="AS161" s="6"/>
      <c r="AT161" s="6"/>
      <c r="AU161" s="6"/>
      <c r="AV161" s="6"/>
      <c r="AW161" s="6"/>
      <c r="AX161" s="6"/>
      <c r="AY161" s="6"/>
      <c r="AZ161" s="6"/>
      <c r="BA161" s="6"/>
      <c r="BB161" s="6"/>
      <c r="BC161" s="6"/>
      <c r="BD161" s="6"/>
      <c r="BE161" s="6"/>
      <c r="BF161" s="6"/>
      <c r="BG161" s="6"/>
      <c r="BH161" s="6"/>
      <c r="BI161" s="6"/>
      <c r="BJ161" s="6"/>
      <c r="BK161" s="7"/>
      <c r="BL161" s="48"/>
      <c r="BM161" s="48"/>
      <c r="BN161" s="48"/>
    </row>
    <row r="162" spans="4:66"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  <c r="AC162" s="6"/>
      <c r="AD162" s="7"/>
      <c r="AE162" s="48"/>
      <c r="AF162" s="48"/>
      <c r="AG162" s="48"/>
      <c r="AK162" s="6"/>
      <c r="AL162" s="6"/>
      <c r="AM162" s="6"/>
      <c r="AN162" s="6"/>
      <c r="AO162" s="6"/>
      <c r="AP162" s="6"/>
      <c r="AQ162" s="6"/>
      <c r="AR162" s="6"/>
      <c r="AS162" s="6"/>
      <c r="AT162" s="6"/>
      <c r="AU162" s="6"/>
      <c r="AV162" s="6"/>
      <c r="AW162" s="6"/>
      <c r="AX162" s="6"/>
      <c r="AY162" s="6"/>
      <c r="AZ162" s="6"/>
      <c r="BA162" s="6"/>
      <c r="BB162" s="6"/>
      <c r="BC162" s="6"/>
      <c r="BD162" s="6"/>
      <c r="BE162" s="6"/>
      <c r="BF162" s="6"/>
      <c r="BG162" s="6"/>
      <c r="BH162" s="6"/>
      <c r="BI162" s="6"/>
      <c r="BJ162" s="6"/>
      <c r="BK162" s="7"/>
      <c r="BL162" s="48"/>
      <c r="BM162" s="48"/>
      <c r="BN162" s="48"/>
    </row>
    <row r="163" spans="4:66"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  <c r="AC163" s="6"/>
      <c r="AD163" s="7"/>
      <c r="AE163" s="48"/>
      <c r="AF163" s="48"/>
      <c r="AG163" s="48"/>
      <c r="AK163" s="6"/>
      <c r="AL163" s="6"/>
      <c r="AM163" s="6"/>
      <c r="AN163" s="6"/>
      <c r="AO163" s="6"/>
      <c r="AP163" s="6"/>
      <c r="AQ163" s="6"/>
      <c r="AR163" s="6"/>
      <c r="AS163" s="6"/>
      <c r="AT163" s="6"/>
      <c r="AU163" s="6"/>
      <c r="AV163" s="6"/>
      <c r="AW163" s="6"/>
      <c r="AX163" s="6"/>
      <c r="AY163" s="6"/>
      <c r="AZ163" s="6"/>
      <c r="BA163" s="6"/>
      <c r="BB163" s="6"/>
      <c r="BC163" s="6"/>
      <c r="BD163" s="6"/>
      <c r="BE163" s="6"/>
      <c r="BF163" s="6"/>
      <c r="BG163" s="6"/>
      <c r="BH163" s="6"/>
      <c r="BI163" s="6"/>
      <c r="BJ163" s="6"/>
      <c r="BK163" s="7"/>
      <c r="BL163" s="48"/>
      <c r="BM163" s="48"/>
      <c r="BN163" s="48"/>
    </row>
    <row r="164" spans="4:66"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  <c r="AC164" s="6"/>
      <c r="AD164" s="7"/>
      <c r="AE164" s="48"/>
      <c r="AF164" s="48"/>
      <c r="AG164" s="48"/>
      <c r="AK164" s="6"/>
      <c r="AL164" s="6"/>
      <c r="AM164" s="6"/>
      <c r="AN164" s="6"/>
      <c r="AO164" s="6"/>
      <c r="AP164" s="6"/>
      <c r="AQ164" s="6"/>
      <c r="AR164" s="6"/>
      <c r="AS164" s="6"/>
      <c r="AT164" s="6"/>
      <c r="AU164" s="6"/>
      <c r="AV164" s="6"/>
      <c r="AW164" s="6"/>
      <c r="AX164" s="6"/>
      <c r="AY164" s="6"/>
      <c r="AZ164" s="6"/>
      <c r="BA164" s="6"/>
      <c r="BB164" s="6"/>
      <c r="BC164" s="6"/>
      <c r="BD164" s="6"/>
      <c r="BE164" s="6"/>
      <c r="BF164" s="6"/>
      <c r="BG164" s="6"/>
      <c r="BH164" s="6"/>
      <c r="BI164" s="6"/>
      <c r="BJ164" s="6"/>
      <c r="BK164" s="7"/>
      <c r="BL164" s="48"/>
      <c r="BM164" s="48"/>
      <c r="BN164" s="48"/>
    </row>
    <row r="165" spans="4:66"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  <c r="AC165" s="6"/>
      <c r="AD165" s="7"/>
      <c r="AE165" s="48"/>
      <c r="AF165" s="48"/>
      <c r="AG165" s="48"/>
      <c r="AK165" s="6"/>
      <c r="AL165" s="6"/>
      <c r="AM165" s="6"/>
      <c r="AN165" s="6"/>
      <c r="AO165" s="6"/>
      <c r="AP165" s="6"/>
      <c r="AQ165" s="6"/>
      <c r="AR165" s="6"/>
      <c r="AS165" s="6"/>
      <c r="AT165" s="6"/>
      <c r="AU165" s="6"/>
      <c r="AV165" s="6"/>
      <c r="AW165" s="6"/>
      <c r="AX165" s="6"/>
      <c r="AY165" s="6"/>
      <c r="AZ165" s="6"/>
      <c r="BA165" s="6"/>
      <c r="BB165" s="6"/>
      <c r="BC165" s="6"/>
      <c r="BD165" s="6"/>
      <c r="BE165" s="6"/>
      <c r="BF165" s="6"/>
      <c r="BG165" s="6"/>
      <c r="BH165" s="6"/>
      <c r="BI165" s="6"/>
      <c r="BJ165" s="6"/>
      <c r="BK165" s="7"/>
      <c r="BL165" s="48"/>
      <c r="BM165" s="48"/>
      <c r="BN165" s="48"/>
    </row>
    <row r="166" spans="4:66"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  <c r="AC166" s="6"/>
      <c r="AD166" s="7"/>
      <c r="AE166" s="48"/>
      <c r="AF166" s="48"/>
      <c r="AG166" s="48"/>
      <c r="AK166" s="6"/>
      <c r="AL166" s="6"/>
      <c r="AM166" s="6"/>
      <c r="AN166" s="6"/>
      <c r="AO166" s="6"/>
      <c r="AP166" s="6"/>
      <c r="AQ166" s="6"/>
      <c r="AR166" s="6"/>
      <c r="AS166" s="6"/>
      <c r="AT166" s="6"/>
      <c r="AU166" s="6"/>
      <c r="AV166" s="6"/>
      <c r="AW166" s="6"/>
      <c r="AX166" s="6"/>
      <c r="AY166" s="6"/>
      <c r="AZ166" s="6"/>
      <c r="BA166" s="6"/>
      <c r="BB166" s="6"/>
      <c r="BC166" s="6"/>
      <c r="BD166" s="6"/>
      <c r="BE166" s="6"/>
      <c r="BF166" s="6"/>
      <c r="BG166" s="6"/>
      <c r="BH166" s="6"/>
      <c r="BI166" s="6"/>
      <c r="BJ166" s="6"/>
      <c r="BK166" s="7"/>
      <c r="BL166" s="48"/>
      <c r="BM166" s="48"/>
      <c r="BN166" s="48"/>
    </row>
    <row r="167" spans="4:66"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  <c r="AC167" s="6"/>
      <c r="AD167" s="7"/>
      <c r="AE167" s="48"/>
      <c r="AF167" s="48"/>
      <c r="AG167" s="48"/>
      <c r="AK167" s="6"/>
      <c r="AL167" s="6"/>
      <c r="AM167" s="6"/>
      <c r="AN167" s="6"/>
      <c r="AO167" s="6"/>
      <c r="AP167" s="6"/>
      <c r="AQ167" s="6"/>
      <c r="AR167" s="6"/>
      <c r="AS167" s="6"/>
      <c r="AT167" s="6"/>
      <c r="AU167" s="6"/>
      <c r="AV167" s="6"/>
      <c r="AW167" s="6"/>
      <c r="AX167" s="6"/>
      <c r="AY167" s="6"/>
      <c r="AZ167" s="6"/>
      <c r="BA167" s="6"/>
      <c r="BB167" s="6"/>
      <c r="BC167" s="6"/>
      <c r="BD167" s="6"/>
      <c r="BE167" s="6"/>
      <c r="BF167" s="6"/>
      <c r="BG167" s="6"/>
      <c r="BH167" s="6"/>
      <c r="BI167" s="6"/>
      <c r="BJ167" s="6"/>
      <c r="BK167" s="7"/>
      <c r="BL167" s="48"/>
      <c r="BM167" s="48"/>
      <c r="BN167" s="48"/>
    </row>
    <row r="168" spans="4:66"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  <c r="AC168" s="6"/>
      <c r="AD168" s="7"/>
      <c r="AE168" s="48"/>
      <c r="AF168" s="48"/>
      <c r="AG168" s="48"/>
      <c r="AK168" s="6"/>
      <c r="AL168" s="6"/>
      <c r="AM168" s="6"/>
      <c r="AN168" s="6"/>
      <c r="AO168" s="6"/>
      <c r="AP168" s="6"/>
      <c r="AQ168" s="6"/>
      <c r="AR168" s="6"/>
      <c r="AS168" s="6"/>
      <c r="AT168" s="6"/>
      <c r="AU168" s="6"/>
      <c r="AV168" s="6"/>
      <c r="AW168" s="6"/>
      <c r="AX168" s="6"/>
      <c r="AY168" s="6"/>
      <c r="AZ168" s="6"/>
      <c r="BA168" s="6"/>
      <c r="BB168" s="6"/>
      <c r="BC168" s="6"/>
      <c r="BD168" s="6"/>
      <c r="BE168" s="6"/>
      <c r="BF168" s="6"/>
      <c r="BG168" s="6"/>
      <c r="BH168" s="6"/>
      <c r="BI168" s="6"/>
      <c r="BJ168" s="6"/>
      <c r="BK168" s="7"/>
      <c r="BL168" s="48"/>
      <c r="BM168" s="48"/>
      <c r="BN168" s="48"/>
    </row>
    <row r="169" spans="4:66"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  <c r="AC169" s="6"/>
      <c r="AD169" s="7"/>
      <c r="AE169" s="48"/>
      <c r="AF169" s="48"/>
      <c r="AG169" s="48"/>
      <c r="AK169" s="6"/>
      <c r="AL169" s="6"/>
      <c r="AM169" s="6"/>
      <c r="AN169" s="6"/>
      <c r="AO169" s="6"/>
      <c r="AP169" s="6"/>
      <c r="AQ169" s="6"/>
      <c r="AR169" s="6"/>
      <c r="AS169" s="6"/>
      <c r="AT169" s="6"/>
      <c r="AU169" s="6"/>
      <c r="AV169" s="6"/>
      <c r="AW169" s="6"/>
      <c r="AX169" s="6"/>
      <c r="AY169" s="6"/>
      <c r="AZ169" s="6"/>
      <c r="BA169" s="6"/>
      <c r="BB169" s="6"/>
      <c r="BC169" s="6"/>
      <c r="BD169" s="6"/>
      <c r="BE169" s="6"/>
      <c r="BF169" s="6"/>
      <c r="BG169" s="6"/>
      <c r="BH169" s="6"/>
      <c r="BI169" s="6"/>
      <c r="BJ169" s="6"/>
      <c r="BK169" s="7"/>
      <c r="BL169" s="48"/>
      <c r="BM169" s="48"/>
      <c r="BN169" s="48"/>
    </row>
    <row r="170" spans="4:66"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  <c r="AC170" s="6"/>
      <c r="AD170" s="7"/>
      <c r="AE170" s="48"/>
      <c r="AF170" s="48"/>
      <c r="AG170" s="48"/>
      <c r="AK170" s="6"/>
      <c r="AL170" s="6"/>
      <c r="AM170" s="6"/>
      <c r="AN170" s="6"/>
      <c r="AO170" s="6"/>
      <c r="AP170" s="6"/>
      <c r="AQ170" s="6"/>
      <c r="AR170" s="6"/>
      <c r="AS170" s="6"/>
      <c r="AT170" s="6"/>
      <c r="AU170" s="6"/>
      <c r="AV170" s="6"/>
      <c r="AW170" s="6"/>
      <c r="AX170" s="6"/>
      <c r="AY170" s="6"/>
      <c r="AZ170" s="6"/>
      <c r="BA170" s="6"/>
      <c r="BB170" s="6"/>
      <c r="BC170" s="6"/>
      <c r="BD170" s="6"/>
      <c r="BE170" s="6"/>
      <c r="BF170" s="6"/>
      <c r="BG170" s="6"/>
      <c r="BH170" s="6"/>
      <c r="BI170" s="6"/>
      <c r="BJ170" s="6"/>
      <c r="BK170" s="7"/>
      <c r="BL170" s="48"/>
      <c r="BM170" s="48"/>
      <c r="BN170" s="48"/>
    </row>
    <row r="171" spans="4:66"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  <c r="AC171" s="6"/>
      <c r="AD171" s="7"/>
      <c r="AE171" s="48"/>
      <c r="AF171" s="48"/>
      <c r="AG171" s="48"/>
      <c r="AK171" s="6"/>
      <c r="AL171" s="6"/>
      <c r="AM171" s="6"/>
      <c r="AN171" s="6"/>
      <c r="AO171" s="6"/>
      <c r="AP171" s="6"/>
      <c r="AQ171" s="6"/>
      <c r="AR171" s="6"/>
      <c r="AS171" s="6"/>
      <c r="AT171" s="6"/>
      <c r="AU171" s="6"/>
      <c r="AV171" s="6"/>
      <c r="AW171" s="6"/>
      <c r="AX171" s="6"/>
      <c r="AY171" s="6"/>
      <c r="AZ171" s="6"/>
      <c r="BA171" s="6"/>
      <c r="BB171" s="6"/>
      <c r="BC171" s="6"/>
      <c r="BD171" s="6"/>
      <c r="BE171" s="6"/>
      <c r="BF171" s="6"/>
      <c r="BG171" s="6"/>
      <c r="BH171" s="6"/>
      <c r="BI171" s="6"/>
      <c r="BJ171" s="6"/>
      <c r="BK171" s="7"/>
      <c r="BL171" s="48"/>
      <c r="BM171" s="48"/>
      <c r="BN171" s="48"/>
    </row>
    <row r="172" spans="4:66"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  <c r="AC172" s="6"/>
      <c r="AD172" s="7"/>
      <c r="AE172" s="48"/>
      <c r="AF172" s="48"/>
      <c r="AG172" s="48"/>
      <c r="AK172" s="6"/>
      <c r="AL172" s="6"/>
      <c r="AM172" s="6"/>
      <c r="AN172" s="6"/>
      <c r="AO172" s="6"/>
      <c r="AP172" s="6"/>
      <c r="AQ172" s="6"/>
      <c r="AR172" s="6"/>
      <c r="AS172" s="6"/>
      <c r="AT172" s="6"/>
      <c r="AU172" s="6"/>
      <c r="AV172" s="6"/>
      <c r="AW172" s="6"/>
      <c r="AX172" s="6"/>
      <c r="AY172" s="6"/>
      <c r="AZ172" s="6"/>
      <c r="BA172" s="6"/>
      <c r="BB172" s="6"/>
      <c r="BC172" s="6"/>
      <c r="BD172" s="6"/>
      <c r="BE172" s="6"/>
      <c r="BF172" s="6"/>
      <c r="BG172" s="6"/>
      <c r="BH172" s="6"/>
      <c r="BI172" s="6"/>
      <c r="BJ172" s="6"/>
      <c r="BK172" s="7"/>
      <c r="BL172" s="48"/>
      <c r="BM172" s="48"/>
      <c r="BN172" s="48"/>
    </row>
    <row r="173" spans="4:66"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  <c r="AC173" s="6"/>
      <c r="AD173" s="7"/>
      <c r="AE173" s="48"/>
      <c r="AF173" s="48"/>
      <c r="AG173" s="48"/>
      <c r="AK173" s="6"/>
      <c r="AL173" s="6"/>
      <c r="AM173" s="6"/>
      <c r="AN173" s="6"/>
      <c r="AO173" s="6"/>
      <c r="AP173" s="6"/>
      <c r="AQ173" s="6"/>
      <c r="AR173" s="6"/>
      <c r="AS173" s="6"/>
      <c r="AT173" s="6"/>
      <c r="AU173" s="6"/>
      <c r="AV173" s="6"/>
      <c r="AW173" s="6"/>
      <c r="AX173" s="6"/>
      <c r="AY173" s="6"/>
      <c r="AZ173" s="6"/>
      <c r="BA173" s="6"/>
      <c r="BB173" s="6"/>
      <c r="BC173" s="6"/>
      <c r="BD173" s="6"/>
      <c r="BE173" s="6"/>
      <c r="BF173" s="6"/>
      <c r="BG173" s="6"/>
      <c r="BH173" s="6"/>
      <c r="BI173" s="6"/>
      <c r="BJ173" s="6"/>
      <c r="BK173" s="7"/>
      <c r="BL173" s="48"/>
      <c r="BM173" s="48"/>
      <c r="BN173" s="48"/>
    </row>
    <row r="174" spans="4:66"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  <c r="AC174" s="6"/>
      <c r="AD174" s="7"/>
      <c r="AE174" s="48"/>
      <c r="AF174" s="48"/>
      <c r="AG174" s="48"/>
      <c r="AK174" s="6"/>
      <c r="AL174" s="6"/>
      <c r="AM174" s="6"/>
      <c r="AN174" s="6"/>
      <c r="AO174" s="6"/>
      <c r="AP174" s="6"/>
      <c r="AQ174" s="6"/>
      <c r="AR174" s="6"/>
      <c r="AS174" s="6"/>
      <c r="AT174" s="6"/>
      <c r="AU174" s="6"/>
      <c r="AV174" s="6"/>
      <c r="AW174" s="6"/>
      <c r="AX174" s="6"/>
      <c r="AY174" s="6"/>
      <c r="AZ174" s="6"/>
      <c r="BA174" s="6"/>
      <c r="BB174" s="6"/>
      <c r="BC174" s="6"/>
      <c r="BD174" s="6"/>
      <c r="BE174" s="6"/>
      <c r="BF174" s="6"/>
      <c r="BG174" s="6"/>
      <c r="BH174" s="6"/>
      <c r="BI174" s="6"/>
      <c r="BJ174" s="6"/>
      <c r="BK174" s="7"/>
      <c r="BL174" s="48"/>
      <c r="BM174" s="48"/>
      <c r="BN174" s="48"/>
    </row>
    <row r="175" spans="4:66"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  <c r="AC175" s="6"/>
      <c r="AD175" s="7"/>
      <c r="AE175" s="48"/>
      <c r="AF175" s="48"/>
      <c r="AG175" s="48"/>
      <c r="AK175" s="6"/>
      <c r="AL175" s="6"/>
      <c r="AM175" s="6"/>
      <c r="AN175" s="6"/>
      <c r="AO175" s="6"/>
      <c r="AP175" s="6"/>
      <c r="AQ175" s="6"/>
      <c r="AR175" s="6"/>
      <c r="AS175" s="6"/>
      <c r="AT175" s="6"/>
      <c r="AU175" s="6"/>
      <c r="AV175" s="6"/>
      <c r="AW175" s="6"/>
      <c r="AX175" s="6"/>
      <c r="AY175" s="6"/>
      <c r="AZ175" s="6"/>
      <c r="BA175" s="6"/>
      <c r="BB175" s="6"/>
      <c r="BC175" s="6"/>
      <c r="BD175" s="6"/>
      <c r="BE175" s="6"/>
      <c r="BF175" s="6"/>
      <c r="BG175" s="6"/>
      <c r="BH175" s="6"/>
      <c r="BI175" s="6"/>
      <c r="BJ175" s="6"/>
      <c r="BK175" s="7"/>
      <c r="BL175" s="48"/>
      <c r="BM175" s="48"/>
      <c r="BN175" s="48"/>
    </row>
    <row r="176" spans="4:66"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  <c r="AC176" s="6"/>
      <c r="AD176" s="7"/>
      <c r="AE176" s="48"/>
      <c r="AF176" s="48"/>
      <c r="AG176" s="48"/>
      <c r="AK176" s="6"/>
      <c r="AL176" s="6"/>
      <c r="AM176" s="6"/>
      <c r="AN176" s="6"/>
      <c r="AO176" s="6"/>
      <c r="AP176" s="6"/>
      <c r="AQ176" s="6"/>
      <c r="AR176" s="6"/>
      <c r="AS176" s="6"/>
      <c r="AT176" s="6"/>
      <c r="AU176" s="6"/>
      <c r="AV176" s="6"/>
      <c r="AW176" s="6"/>
      <c r="AX176" s="6"/>
      <c r="AY176" s="6"/>
      <c r="AZ176" s="6"/>
      <c r="BA176" s="6"/>
      <c r="BB176" s="6"/>
      <c r="BC176" s="6"/>
      <c r="BD176" s="6"/>
      <c r="BE176" s="6"/>
      <c r="BF176" s="6"/>
      <c r="BG176" s="6"/>
      <c r="BH176" s="6"/>
      <c r="BI176" s="6"/>
      <c r="BJ176" s="6"/>
      <c r="BK176" s="7"/>
      <c r="BL176" s="48"/>
      <c r="BM176" s="48"/>
      <c r="BN176" s="48"/>
    </row>
    <row r="177" spans="4:66"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  <c r="AC177" s="6"/>
      <c r="AD177" s="7"/>
      <c r="AE177" s="48"/>
      <c r="AF177" s="48"/>
      <c r="AG177" s="48"/>
      <c r="AK177" s="6"/>
      <c r="AL177" s="6"/>
      <c r="AM177" s="6"/>
      <c r="AN177" s="6"/>
      <c r="AO177" s="6"/>
      <c r="AP177" s="6"/>
      <c r="AQ177" s="6"/>
      <c r="AR177" s="6"/>
      <c r="AS177" s="6"/>
      <c r="AT177" s="6"/>
      <c r="AU177" s="6"/>
      <c r="AV177" s="6"/>
      <c r="AW177" s="6"/>
      <c r="AX177" s="6"/>
      <c r="AY177" s="6"/>
      <c r="AZ177" s="6"/>
      <c r="BA177" s="6"/>
      <c r="BB177" s="6"/>
      <c r="BC177" s="6"/>
      <c r="BD177" s="6"/>
      <c r="BE177" s="6"/>
      <c r="BF177" s="6"/>
      <c r="BG177" s="6"/>
      <c r="BH177" s="6"/>
      <c r="BI177" s="6"/>
      <c r="BJ177" s="6"/>
      <c r="BK177" s="7"/>
      <c r="BL177" s="48"/>
      <c r="BM177" s="48"/>
      <c r="BN177" s="48"/>
    </row>
    <row r="178" spans="4:66"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  <c r="AC178" s="6"/>
      <c r="AD178" s="7"/>
      <c r="AE178" s="48"/>
      <c r="AF178" s="48"/>
      <c r="AG178" s="48"/>
      <c r="AK178" s="6"/>
      <c r="AL178" s="6"/>
      <c r="AM178" s="6"/>
      <c r="AN178" s="6"/>
      <c r="AO178" s="6"/>
      <c r="AP178" s="6"/>
      <c r="AQ178" s="6"/>
      <c r="AR178" s="6"/>
      <c r="AS178" s="6"/>
      <c r="AT178" s="6"/>
      <c r="AU178" s="6"/>
      <c r="AV178" s="6"/>
      <c r="AW178" s="6"/>
      <c r="AX178" s="6"/>
      <c r="AY178" s="6"/>
      <c r="AZ178" s="6"/>
      <c r="BA178" s="6"/>
      <c r="BB178" s="6"/>
      <c r="BC178" s="6"/>
      <c r="BD178" s="6"/>
      <c r="BE178" s="6"/>
      <c r="BF178" s="6"/>
      <c r="BG178" s="6"/>
      <c r="BH178" s="6"/>
      <c r="BI178" s="6"/>
      <c r="BJ178" s="6"/>
      <c r="BK178" s="7"/>
      <c r="BL178" s="48"/>
      <c r="BM178" s="48"/>
      <c r="BN178" s="48"/>
    </row>
    <row r="179" spans="4:66"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  <c r="AC179" s="6"/>
      <c r="AD179" s="7"/>
      <c r="AE179" s="48"/>
      <c r="AF179" s="48"/>
      <c r="AG179" s="48"/>
      <c r="AK179" s="6"/>
      <c r="AL179" s="6"/>
      <c r="AM179" s="6"/>
      <c r="AN179" s="6"/>
      <c r="AO179" s="6"/>
      <c r="AP179" s="6"/>
      <c r="AQ179" s="6"/>
      <c r="AR179" s="6"/>
      <c r="AS179" s="6"/>
      <c r="AT179" s="6"/>
      <c r="AU179" s="6"/>
      <c r="AV179" s="6"/>
      <c r="AW179" s="6"/>
      <c r="AX179" s="6"/>
      <c r="AY179" s="6"/>
      <c r="AZ179" s="6"/>
      <c r="BA179" s="6"/>
      <c r="BB179" s="6"/>
      <c r="BC179" s="6"/>
      <c r="BD179" s="6"/>
      <c r="BE179" s="6"/>
      <c r="BF179" s="6"/>
      <c r="BG179" s="6"/>
      <c r="BH179" s="6"/>
      <c r="BI179" s="6"/>
      <c r="BJ179" s="6"/>
      <c r="BK179" s="7"/>
      <c r="BL179" s="48"/>
      <c r="BM179" s="48"/>
      <c r="BN179" s="48"/>
    </row>
    <row r="180" spans="4:66"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  <c r="AC180" s="6"/>
      <c r="AD180" s="7"/>
      <c r="AE180" s="48"/>
      <c r="AF180" s="48"/>
      <c r="AG180" s="48"/>
      <c r="AK180" s="6"/>
      <c r="AL180" s="6"/>
      <c r="AM180" s="6"/>
      <c r="AN180" s="6"/>
      <c r="AO180" s="6"/>
      <c r="AP180" s="6"/>
      <c r="AQ180" s="6"/>
      <c r="AR180" s="6"/>
      <c r="AS180" s="6"/>
      <c r="AT180" s="6"/>
      <c r="AU180" s="6"/>
      <c r="AV180" s="6"/>
      <c r="AW180" s="6"/>
      <c r="AX180" s="6"/>
      <c r="AY180" s="6"/>
      <c r="AZ180" s="6"/>
      <c r="BA180" s="6"/>
      <c r="BB180" s="6"/>
      <c r="BC180" s="6"/>
      <c r="BD180" s="6"/>
      <c r="BE180" s="6"/>
      <c r="BF180" s="6"/>
      <c r="BG180" s="6"/>
      <c r="BH180" s="6"/>
      <c r="BI180" s="6"/>
      <c r="BJ180" s="6"/>
      <c r="BK180" s="7"/>
      <c r="BL180" s="48"/>
      <c r="BM180" s="48"/>
      <c r="BN180" s="48"/>
    </row>
    <row r="181" spans="4:66"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  <c r="AC181" s="6"/>
      <c r="AD181" s="7"/>
      <c r="AE181" s="48"/>
      <c r="AF181" s="48"/>
      <c r="AG181" s="48"/>
      <c r="AK181" s="6"/>
      <c r="AL181" s="6"/>
      <c r="AM181" s="6"/>
      <c r="AN181" s="6"/>
      <c r="AO181" s="6"/>
      <c r="AP181" s="6"/>
      <c r="AQ181" s="6"/>
      <c r="AR181" s="6"/>
      <c r="AS181" s="6"/>
      <c r="AT181" s="6"/>
      <c r="AU181" s="6"/>
      <c r="AV181" s="6"/>
      <c r="AW181" s="6"/>
      <c r="AX181" s="6"/>
      <c r="AY181" s="6"/>
      <c r="AZ181" s="6"/>
      <c r="BA181" s="6"/>
      <c r="BB181" s="6"/>
      <c r="BC181" s="6"/>
      <c r="BD181" s="6"/>
      <c r="BE181" s="6"/>
      <c r="BF181" s="6"/>
      <c r="BG181" s="6"/>
      <c r="BH181" s="6"/>
      <c r="BI181" s="6"/>
      <c r="BJ181" s="6"/>
      <c r="BK181" s="7"/>
      <c r="BL181" s="48"/>
      <c r="BM181" s="48"/>
      <c r="BN181" s="48"/>
    </row>
    <row r="182" spans="4:66"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  <c r="AC182" s="6"/>
      <c r="AD182" s="7"/>
      <c r="AE182" s="48"/>
      <c r="AF182" s="48"/>
      <c r="AG182" s="48"/>
      <c r="AK182" s="6"/>
      <c r="AL182" s="6"/>
      <c r="AM182" s="6"/>
      <c r="AN182" s="6"/>
      <c r="AO182" s="6"/>
      <c r="AP182" s="6"/>
      <c r="AQ182" s="6"/>
      <c r="AR182" s="6"/>
      <c r="AS182" s="6"/>
      <c r="AT182" s="6"/>
      <c r="AU182" s="6"/>
      <c r="AV182" s="6"/>
      <c r="AW182" s="6"/>
      <c r="AX182" s="6"/>
      <c r="AY182" s="6"/>
      <c r="AZ182" s="6"/>
      <c r="BA182" s="6"/>
      <c r="BB182" s="6"/>
      <c r="BC182" s="6"/>
      <c r="BD182" s="6"/>
      <c r="BE182" s="6"/>
      <c r="BF182" s="6"/>
      <c r="BG182" s="6"/>
      <c r="BH182" s="6"/>
      <c r="BI182" s="6"/>
      <c r="BJ182" s="6"/>
      <c r="BK182" s="7"/>
      <c r="BL182" s="48"/>
      <c r="BM182" s="48"/>
      <c r="BN182" s="48"/>
    </row>
    <row r="183" spans="4:66"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  <c r="AC183" s="6"/>
      <c r="AD183" s="7"/>
      <c r="AE183" s="48"/>
      <c r="AF183" s="48"/>
      <c r="AG183" s="48"/>
      <c r="AK183" s="6"/>
      <c r="AL183" s="6"/>
      <c r="AM183" s="6"/>
      <c r="AN183" s="6"/>
      <c r="AO183" s="6"/>
      <c r="AP183" s="6"/>
      <c r="AQ183" s="6"/>
      <c r="AR183" s="6"/>
      <c r="AS183" s="6"/>
      <c r="AT183" s="6"/>
      <c r="AU183" s="6"/>
      <c r="AV183" s="6"/>
      <c r="AW183" s="6"/>
      <c r="AX183" s="6"/>
      <c r="AY183" s="6"/>
      <c r="AZ183" s="6"/>
      <c r="BA183" s="6"/>
      <c r="BB183" s="6"/>
      <c r="BC183" s="6"/>
      <c r="BD183" s="6"/>
      <c r="BE183" s="6"/>
      <c r="BF183" s="6"/>
      <c r="BG183" s="6"/>
      <c r="BH183" s="6"/>
      <c r="BI183" s="6"/>
      <c r="BJ183" s="6"/>
      <c r="BK183" s="7"/>
      <c r="BL183" s="48"/>
      <c r="BM183" s="48"/>
      <c r="BN183" s="48"/>
    </row>
    <row r="184" spans="4:66"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  <c r="AC184" s="6"/>
      <c r="AD184" s="7"/>
      <c r="AE184" s="48"/>
      <c r="AF184" s="48"/>
      <c r="AG184" s="48"/>
      <c r="AK184" s="6"/>
      <c r="AL184" s="6"/>
      <c r="AM184" s="6"/>
      <c r="AN184" s="6"/>
      <c r="AO184" s="6"/>
      <c r="AP184" s="6"/>
      <c r="AQ184" s="6"/>
      <c r="AR184" s="6"/>
      <c r="AS184" s="6"/>
      <c r="AT184" s="6"/>
      <c r="AU184" s="6"/>
      <c r="AV184" s="6"/>
      <c r="AW184" s="6"/>
      <c r="AX184" s="6"/>
      <c r="AY184" s="6"/>
      <c r="AZ184" s="6"/>
      <c r="BA184" s="6"/>
      <c r="BB184" s="6"/>
      <c r="BC184" s="6"/>
      <c r="BD184" s="6"/>
      <c r="BE184" s="6"/>
      <c r="BF184" s="6"/>
      <c r="BG184" s="6"/>
      <c r="BH184" s="6"/>
      <c r="BI184" s="6"/>
      <c r="BJ184" s="6"/>
      <c r="BK184" s="7"/>
      <c r="BL184" s="48"/>
      <c r="BM184" s="48"/>
      <c r="BN184" s="48"/>
    </row>
    <row r="185" spans="4:66"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  <c r="AC185" s="6"/>
      <c r="AD185" s="7"/>
      <c r="AE185" s="48"/>
      <c r="AF185" s="48"/>
      <c r="AG185" s="48"/>
      <c r="AK185" s="6"/>
      <c r="AL185" s="6"/>
      <c r="AM185" s="6"/>
      <c r="AN185" s="6"/>
      <c r="AO185" s="6"/>
      <c r="AP185" s="6"/>
      <c r="AQ185" s="6"/>
      <c r="AR185" s="6"/>
      <c r="AS185" s="6"/>
      <c r="AT185" s="6"/>
      <c r="AU185" s="6"/>
      <c r="AV185" s="6"/>
      <c r="AW185" s="6"/>
      <c r="AX185" s="6"/>
      <c r="AY185" s="6"/>
      <c r="AZ185" s="6"/>
      <c r="BA185" s="6"/>
      <c r="BB185" s="6"/>
      <c r="BC185" s="6"/>
      <c r="BD185" s="6"/>
      <c r="BE185" s="6"/>
      <c r="BF185" s="6"/>
      <c r="BG185" s="6"/>
      <c r="BH185" s="6"/>
      <c r="BI185" s="6"/>
      <c r="BJ185" s="6"/>
      <c r="BK185" s="7"/>
      <c r="BL185" s="48"/>
      <c r="BM185" s="48"/>
      <c r="BN185" s="48"/>
    </row>
    <row r="186" spans="4:66"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  <c r="AC186" s="6"/>
      <c r="AD186" s="7"/>
      <c r="AE186" s="48"/>
      <c r="AF186" s="48"/>
      <c r="AG186" s="48"/>
      <c r="AK186" s="6"/>
      <c r="AL186" s="6"/>
      <c r="AM186" s="6"/>
      <c r="AN186" s="6"/>
      <c r="AO186" s="6"/>
      <c r="AP186" s="6"/>
      <c r="AQ186" s="6"/>
      <c r="AR186" s="6"/>
      <c r="AS186" s="6"/>
      <c r="AT186" s="6"/>
      <c r="AU186" s="6"/>
      <c r="AV186" s="6"/>
      <c r="AW186" s="6"/>
      <c r="AX186" s="6"/>
      <c r="AY186" s="6"/>
      <c r="AZ186" s="6"/>
      <c r="BA186" s="6"/>
      <c r="BB186" s="6"/>
      <c r="BC186" s="6"/>
      <c r="BD186" s="6"/>
      <c r="BE186" s="6"/>
      <c r="BF186" s="6"/>
      <c r="BG186" s="6"/>
      <c r="BH186" s="6"/>
      <c r="BI186" s="6"/>
      <c r="BJ186" s="6"/>
      <c r="BK186" s="7"/>
      <c r="BL186" s="48"/>
      <c r="BM186" s="48"/>
      <c r="BN186" s="48"/>
    </row>
    <row r="187" spans="4:66"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  <c r="AC187" s="6"/>
      <c r="AD187" s="7"/>
      <c r="AE187" s="48"/>
      <c r="AF187" s="48"/>
      <c r="AG187" s="48"/>
      <c r="AK187" s="6"/>
      <c r="AL187" s="6"/>
      <c r="AM187" s="6"/>
      <c r="AN187" s="6"/>
      <c r="AO187" s="6"/>
      <c r="AP187" s="6"/>
      <c r="AQ187" s="6"/>
      <c r="AR187" s="6"/>
      <c r="AS187" s="6"/>
      <c r="AT187" s="6"/>
      <c r="AU187" s="6"/>
      <c r="AV187" s="6"/>
      <c r="AW187" s="6"/>
      <c r="AX187" s="6"/>
      <c r="AY187" s="6"/>
      <c r="AZ187" s="6"/>
      <c r="BA187" s="6"/>
      <c r="BB187" s="6"/>
      <c r="BC187" s="6"/>
      <c r="BD187" s="6"/>
      <c r="BE187" s="6"/>
      <c r="BF187" s="6"/>
      <c r="BG187" s="6"/>
      <c r="BH187" s="6"/>
      <c r="BI187" s="6"/>
      <c r="BJ187" s="6"/>
      <c r="BK187" s="7"/>
      <c r="BL187" s="48"/>
      <c r="BM187" s="48"/>
      <c r="BN187" s="48"/>
    </row>
    <row r="188" spans="4:66"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  <c r="AC188" s="6"/>
      <c r="AD188" s="7"/>
      <c r="AE188" s="48"/>
      <c r="AF188" s="48"/>
      <c r="AG188" s="48"/>
      <c r="AK188" s="6"/>
      <c r="AL188" s="6"/>
      <c r="AM188" s="6"/>
      <c r="AN188" s="6"/>
      <c r="AO188" s="6"/>
      <c r="AP188" s="6"/>
      <c r="AQ188" s="6"/>
      <c r="AR188" s="6"/>
      <c r="AS188" s="6"/>
      <c r="AT188" s="6"/>
      <c r="AU188" s="6"/>
      <c r="AV188" s="6"/>
      <c r="AW188" s="6"/>
      <c r="AX188" s="6"/>
      <c r="AY188" s="6"/>
      <c r="AZ188" s="6"/>
      <c r="BA188" s="6"/>
      <c r="BB188" s="6"/>
      <c r="BC188" s="6"/>
      <c r="BD188" s="6"/>
      <c r="BE188" s="6"/>
      <c r="BF188" s="6"/>
      <c r="BG188" s="6"/>
      <c r="BH188" s="6"/>
      <c r="BI188" s="6"/>
      <c r="BJ188" s="6"/>
      <c r="BK188" s="7"/>
      <c r="BL188" s="48"/>
      <c r="BM188" s="48"/>
      <c r="BN188" s="48"/>
    </row>
    <row r="189" spans="4:66"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  <c r="AC189" s="6"/>
      <c r="AD189" s="7"/>
      <c r="AE189" s="48"/>
      <c r="AF189" s="48"/>
      <c r="AG189" s="48"/>
      <c r="AK189" s="6"/>
      <c r="AL189" s="6"/>
      <c r="AM189" s="6"/>
      <c r="AN189" s="6"/>
      <c r="AO189" s="6"/>
      <c r="AP189" s="6"/>
      <c r="AQ189" s="6"/>
      <c r="AR189" s="6"/>
      <c r="AS189" s="6"/>
      <c r="AT189" s="6"/>
      <c r="AU189" s="6"/>
      <c r="AV189" s="6"/>
      <c r="AW189" s="6"/>
      <c r="AX189" s="6"/>
      <c r="AY189" s="6"/>
      <c r="AZ189" s="6"/>
      <c r="BA189" s="6"/>
      <c r="BB189" s="6"/>
      <c r="BC189" s="6"/>
      <c r="BD189" s="6"/>
      <c r="BE189" s="6"/>
      <c r="BF189" s="6"/>
      <c r="BG189" s="6"/>
      <c r="BH189" s="6"/>
      <c r="BI189" s="6"/>
      <c r="BJ189" s="6"/>
      <c r="BK189" s="7"/>
      <c r="BL189" s="48"/>
      <c r="BM189" s="48"/>
      <c r="BN189" s="48"/>
    </row>
    <row r="190" spans="4:66"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  <c r="AC190" s="6"/>
      <c r="AD190" s="7"/>
      <c r="AE190" s="48"/>
      <c r="AF190" s="48"/>
      <c r="AG190" s="48"/>
      <c r="AK190" s="6"/>
      <c r="AL190" s="6"/>
      <c r="AM190" s="6"/>
      <c r="AN190" s="6"/>
      <c r="AO190" s="6"/>
      <c r="AP190" s="6"/>
      <c r="AQ190" s="6"/>
      <c r="AR190" s="6"/>
      <c r="AS190" s="6"/>
      <c r="AT190" s="6"/>
      <c r="AU190" s="6"/>
      <c r="AV190" s="6"/>
      <c r="AW190" s="6"/>
      <c r="AX190" s="6"/>
      <c r="AY190" s="6"/>
      <c r="AZ190" s="6"/>
      <c r="BA190" s="6"/>
      <c r="BB190" s="6"/>
      <c r="BC190" s="6"/>
      <c r="BD190" s="6"/>
      <c r="BE190" s="6"/>
      <c r="BF190" s="6"/>
      <c r="BG190" s="6"/>
      <c r="BH190" s="6"/>
      <c r="BI190" s="6"/>
      <c r="BJ190" s="6"/>
      <c r="BK190" s="7"/>
      <c r="BL190" s="48"/>
      <c r="BM190" s="48"/>
      <c r="BN190" s="48"/>
    </row>
    <row r="191" spans="4:66"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  <c r="AC191" s="6"/>
      <c r="AD191" s="7"/>
      <c r="AE191" s="48"/>
      <c r="AF191" s="48"/>
      <c r="AG191" s="48"/>
      <c r="AK191" s="6"/>
      <c r="AL191" s="6"/>
      <c r="AM191" s="6"/>
      <c r="AN191" s="6"/>
      <c r="AO191" s="6"/>
      <c r="AP191" s="6"/>
      <c r="AQ191" s="6"/>
      <c r="AR191" s="6"/>
      <c r="AS191" s="6"/>
      <c r="AT191" s="6"/>
      <c r="AU191" s="6"/>
      <c r="AV191" s="6"/>
      <c r="AW191" s="6"/>
      <c r="AX191" s="6"/>
      <c r="AY191" s="6"/>
      <c r="AZ191" s="6"/>
      <c r="BA191" s="6"/>
      <c r="BB191" s="6"/>
      <c r="BC191" s="6"/>
      <c r="BD191" s="6"/>
      <c r="BE191" s="6"/>
      <c r="BF191" s="6"/>
      <c r="BG191" s="6"/>
      <c r="BH191" s="6"/>
      <c r="BI191" s="6"/>
      <c r="BJ191" s="6"/>
      <c r="BK191" s="7"/>
      <c r="BL191" s="48"/>
      <c r="BM191" s="48"/>
      <c r="BN191" s="48"/>
    </row>
    <row r="192" spans="4:66"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  <c r="AC192" s="6"/>
      <c r="AD192" s="7"/>
      <c r="AE192" s="48"/>
      <c r="AF192" s="48"/>
      <c r="AG192" s="48"/>
      <c r="AK192" s="6"/>
      <c r="AL192" s="6"/>
      <c r="AM192" s="6"/>
      <c r="AN192" s="6"/>
      <c r="AO192" s="6"/>
      <c r="AP192" s="6"/>
      <c r="AQ192" s="6"/>
      <c r="AR192" s="6"/>
      <c r="AS192" s="6"/>
      <c r="AT192" s="6"/>
      <c r="AU192" s="6"/>
      <c r="AV192" s="6"/>
      <c r="AW192" s="6"/>
      <c r="AX192" s="6"/>
      <c r="AY192" s="6"/>
      <c r="AZ192" s="6"/>
      <c r="BA192" s="6"/>
      <c r="BB192" s="6"/>
      <c r="BC192" s="6"/>
      <c r="BD192" s="6"/>
      <c r="BE192" s="6"/>
      <c r="BF192" s="6"/>
      <c r="BG192" s="6"/>
      <c r="BH192" s="6"/>
      <c r="BI192" s="6"/>
      <c r="BJ192" s="6"/>
      <c r="BK192" s="7"/>
      <c r="BL192" s="48"/>
      <c r="BM192" s="48"/>
      <c r="BN192" s="48"/>
    </row>
    <row r="193" spans="4:66"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  <c r="AC193" s="6"/>
      <c r="AD193" s="7"/>
      <c r="AE193" s="48"/>
      <c r="AF193" s="48"/>
      <c r="AG193" s="48"/>
      <c r="AK193" s="6"/>
      <c r="AL193" s="6"/>
      <c r="AM193" s="6"/>
      <c r="AN193" s="6"/>
      <c r="AO193" s="6"/>
      <c r="AP193" s="6"/>
      <c r="AQ193" s="6"/>
      <c r="AR193" s="6"/>
      <c r="AS193" s="6"/>
      <c r="AT193" s="6"/>
      <c r="AU193" s="6"/>
      <c r="AV193" s="6"/>
      <c r="AW193" s="6"/>
      <c r="AX193" s="6"/>
      <c r="AY193" s="6"/>
      <c r="AZ193" s="6"/>
      <c r="BA193" s="6"/>
      <c r="BB193" s="6"/>
      <c r="BC193" s="6"/>
      <c r="BD193" s="6"/>
      <c r="BE193" s="6"/>
      <c r="BF193" s="6"/>
      <c r="BG193" s="6"/>
      <c r="BH193" s="6"/>
      <c r="BI193" s="6"/>
      <c r="BJ193" s="6"/>
      <c r="BK193" s="7"/>
      <c r="BL193" s="48"/>
      <c r="BM193" s="48"/>
      <c r="BN193" s="48"/>
    </row>
    <row r="194" spans="4:66"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  <c r="AC194" s="6"/>
      <c r="AD194" s="7"/>
      <c r="AE194" s="48"/>
      <c r="AF194" s="48"/>
      <c r="AG194" s="48"/>
      <c r="AK194" s="6"/>
      <c r="AL194" s="6"/>
      <c r="AM194" s="6"/>
      <c r="AN194" s="6"/>
      <c r="AO194" s="6"/>
      <c r="AP194" s="6"/>
      <c r="AQ194" s="6"/>
      <c r="AR194" s="6"/>
      <c r="AS194" s="6"/>
      <c r="AT194" s="6"/>
      <c r="AU194" s="6"/>
      <c r="AV194" s="6"/>
      <c r="AW194" s="6"/>
      <c r="AX194" s="6"/>
      <c r="AY194" s="6"/>
      <c r="AZ194" s="6"/>
      <c r="BA194" s="6"/>
      <c r="BB194" s="6"/>
      <c r="BC194" s="6"/>
      <c r="BD194" s="6"/>
      <c r="BE194" s="6"/>
      <c r="BF194" s="6"/>
      <c r="BG194" s="6"/>
      <c r="BH194" s="6"/>
      <c r="BI194" s="6"/>
      <c r="BJ194" s="6"/>
      <c r="BK194" s="7"/>
      <c r="BL194" s="48"/>
      <c r="BM194" s="48"/>
      <c r="BN194" s="48"/>
    </row>
    <row r="195" spans="4:66"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  <c r="AC195" s="6"/>
      <c r="AD195" s="7"/>
      <c r="AE195" s="48"/>
      <c r="AF195" s="48"/>
      <c r="AG195" s="48"/>
      <c r="AK195" s="6"/>
      <c r="AL195" s="6"/>
      <c r="AM195" s="6"/>
      <c r="AN195" s="6"/>
      <c r="AO195" s="6"/>
      <c r="AP195" s="6"/>
      <c r="AQ195" s="6"/>
      <c r="AR195" s="6"/>
      <c r="AS195" s="6"/>
      <c r="AT195" s="6"/>
      <c r="AU195" s="6"/>
      <c r="AV195" s="6"/>
      <c r="AW195" s="6"/>
      <c r="AX195" s="6"/>
      <c r="AY195" s="6"/>
      <c r="AZ195" s="6"/>
      <c r="BA195" s="6"/>
      <c r="BB195" s="6"/>
      <c r="BC195" s="6"/>
      <c r="BD195" s="6"/>
      <c r="BE195" s="6"/>
      <c r="BF195" s="6"/>
      <c r="BG195" s="6"/>
      <c r="BH195" s="6"/>
      <c r="BI195" s="6"/>
      <c r="BJ195" s="6"/>
      <c r="BK195" s="7"/>
      <c r="BL195" s="48"/>
      <c r="BM195" s="48"/>
      <c r="BN195" s="48"/>
    </row>
    <row r="196" spans="4:66"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  <c r="AC196" s="6"/>
      <c r="AD196" s="7"/>
      <c r="AE196" s="48"/>
      <c r="AF196" s="48"/>
      <c r="AG196" s="48"/>
      <c r="AK196" s="6"/>
      <c r="AL196" s="6"/>
      <c r="AM196" s="6"/>
      <c r="AN196" s="6"/>
      <c r="AO196" s="6"/>
      <c r="AP196" s="6"/>
      <c r="AQ196" s="6"/>
      <c r="AR196" s="6"/>
      <c r="AS196" s="6"/>
      <c r="AT196" s="6"/>
      <c r="AU196" s="6"/>
      <c r="AV196" s="6"/>
      <c r="AW196" s="6"/>
      <c r="AX196" s="6"/>
      <c r="AY196" s="6"/>
      <c r="AZ196" s="6"/>
      <c r="BA196" s="6"/>
      <c r="BB196" s="6"/>
      <c r="BC196" s="6"/>
      <c r="BD196" s="6"/>
      <c r="BE196" s="6"/>
      <c r="BF196" s="6"/>
      <c r="BG196" s="6"/>
      <c r="BH196" s="6"/>
      <c r="BI196" s="6"/>
      <c r="BJ196" s="6"/>
      <c r="BK196" s="7"/>
      <c r="BL196" s="48"/>
      <c r="BM196" s="48"/>
      <c r="BN196" s="48"/>
    </row>
    <row r="197" spans="4:66"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  <c r="AC197" s="6"/>
      <c r="AD197" s="7"/>
      <c r="AE197" s="48"/>
      <c r="AF197" s="48"/>
      <c r="AG197" s="48"/>
      <c r="AK197" s="6"/>
      <c r="AL197" s="6"/>
      <c r="AM197" s="6"/>
      <c r="AN197" s="6"/>
      <c r="AO197" s="6"/>
      <c r="AP197" s="6"/>
      <c r="AQ197" s="6"/>
      <c r="AR197" s="6"/>
      <c r="AS197" s="6"/>
      <c r="AT197" s="6"/>
      <c r="AU197" s="6"/>
      <c r="AV197" s="6"/>
      <c r="AW197" s="6"/>
      <c r="AX197" s="6"/>
      <c r="AY197" s="6"/>
      <c r="AZ197" s="6"/>
      <c r="BA197" s="6"/>
      <c r="BB197" s="6"/>
      <c r="BC197" s="6"/>
      <c r="BD197" s="6"/>
      <c r="BE197" s="6"/>
      <c r="BF197" s="6"/>
      <c r="BG197" s="6"/>
      <c r="BH197" s="6"/>
      <c r="BI197" s="6"/>
      <c r="BJ197" s="6"/>
      <c r="BK197" s="7"/>
      <c r="BL197" s="48"/>
      <c r="BM197" s="48"/>
      <c r="BN197" s="48"/>
    </row>
    <row r="198" spans="4:66"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  <c r="AC198" s="6"/>
      <c r="AD198" s="7"/>
      <c r="AE198" s="48"/>
      <c r="AF198" s="48"/>
      <c r="AG198" s="48"/>
      <c r="AK198" s="6"/>
      <c r="AL198" s="6"/>
      <c r="AM198" s="6"/>
      <c r="AN198" s="6"/>
      <c r="AO198" s="6"/>
      <c r="AP198" s="6"/>
      <c r="AQ198" s="6"/>
      <c r="AR198" s="6"/>
      <c r="AS198" s="6"/>
      <c r="AT198" s="6"/>
      <c r="AU198" s="6"/>
      <c r="AV198" s="6"/>
      <c r="AW198" s="6"/>
      <c r="AX198" s="6"/>
      <c r="AY198" s="6"/>
      <c r="AZ198" s="6"/>
      <c r="BA198" s="6"/>
      <c r="BB198" s="6"/>
      <c r="BC198" s="6"/>
      <c r="BD198" s="6"/>
      <c r="BE198" s="6"/>
      <c r="BF198" s="6"/>
      <c r="BG198" s="6"/>
      <c r="BH198" s="6"/>
      <c r="BI198" s="6"/>
      <c r="BJ198" s="6"/>
      <c r="BK198" s="7"/>
      <c r="BL198" s="48"/>
      <c r="BM198" s="48"/>
      <c r="BN198" s="48"/>
    </row>
    <row r="199" spans="4:66"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  <c r="AC199" s="6"/>
      <c r="AD199" s="7"/>
      <c r="AE199" s="48"/>
      <c r="AF199" s="48"/>
      <c r="AG199" s="48"/>
      <c r="AK199" s="6"/>
      <c r="AL199" s="6"/>
      <c r="AM199" s="6"/>
      <c r="AN199" s="6"/>
      <c r="AO199" s="6"/>
      <c r="AP199" s="6"/>
      <c r="AQ199" s="6"/>
      <c r="AR199" s="6"/>
      <c r="AS199" s="6"/>
      <c r="AT199" s="6"/>
      <c r="AU199" s="6"/>
      <c r="AV199" s="6"/>
      <c r="AW199" s="6"/>
      <c r="AX199" s="6"/>
      <c r="AY199" s="6"/>
      <c r="AZ199" s="6"/>
      <c r="BA199" s="6"/>
      <c r="BB199" s="6"/>
      <c r="BC199" s="6"/>
      <c r="BD199" s="6"/>
      <c r="BE199" s="6"/>
      <c r="BF199" s="6"/>
      <c r="BG199" s="6"/>
      <c r="BH199" s="6"/>
      <c r="BI199" s="6"/>
      <c r="BJ199" s="6"/>
      <c r="BK199" s="7"/>
      <c r="BL199" s="48"/>
      <c r="BM199" s="48"/>
      <c r="BN199" s="48"/>
    </row>
    <row r="200" spans="4:66"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  <c r="AC200" s="6"/>
      <c r="AD200" s="7"/>
      <c r="AE200" s="48"/>
      <c r="AF200" s="48"/>
      <c r="AG200" s="48"/>
      <c r="AK200" s="6"/>
      <c r="AL200" s="6"/>
      <c r="AM200" s="6"/>
      <c r="AN200" s="6"/>
      <c r="AO200" s="6"/>
      <c r="AP200" s="6"/>
      <c r="AQ200" s="6"/>
      <c r="AR200" s="6"/>
      <c r="AS200" s="6"/>
      <c r="AT200" s="6"/>
      <c r="AU200" s="6"/>
      <c r="AV200" s="6"/>
      <c r="AW200" s="6"/>
      <c r="AX200" s="6"/>
      <c r="AY200" s="6"/>
      <c r="AZ200" s="6"/>
      <c r="BA200" s="6"/>
      <c r="BB200" s="6"/>
      <c r="BC200" s="6"/>
      <c r="BD200" s="6"/>
      <c r="BE200" s="6"/>
      <c r="BF200" s="6"/>
      <c r="BG200" s="6"/>
      <c r="BH200" s="6"/>
      <c r="BI200" s="6"/>
      <c r="BJ200" s="6"/>
      <c r="BK200" s="7"/>
      <c r="BL200" s="48"/>
      <c r="BM200" s="48"/>
      <c r="BN200" s="48"/>
    </row>
    <row r="201" spans="4:66"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  <c r="AC201" s="6"/>
      <c r="AD201" s="7"/>
      <c r="AE201" s="48"/>
      <c r="AF201" s="48"/>
      <c r="AG201" s="48"/>
      <c r="AK201" s="6"/>
      <c r="AL201" s="6"/>
      <c r="AM201" s="6"/>
      <c r="AN201" s="6"/>
      <c r="AO201" s="6"/>
      <c r="AP201" s="6"/>
      <c r="AQ201" s="6"/>
      <c r="AR201" s="6"/>
      <c r="AS201" s="6"/>
      <c r="AT201" s="6"/>
      <c r="AU201" s="6"/>
      <c r="AV201" s="6"/>
      <c r="AW201" s="6"/>
      <c r="AX201" s="6"/>
      <c r="AY201" s="6"/>
      <c r="AZ201" s="6"/>
      <c r="BA201" s="6"/>
      <c r="BB201" s="6"/>
      <c r="BC201" s="6"/>
      <c r="BD201" s="6"/>
      <c r="BE201" s="6"/>
      <c r="BF201" s="6"/>
      <c r="BG201" s="6"/>
      <c r="BH201" s="6"/>
      <c r="BI201" s="6"/>
      <c r="BJ201" s="6"/>
      <c r="BK201" s="7"/>
      <c r="BL201" s="48"/>
      <c r="BM201" s="48"/>
      <c r="BN201" s="48"/>
    </row>
    <row r="202" spans="4:66"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  <c r="AC202" s="6"/>
      <c r="AD202" s="7"/>
      <c r="AE202" s="48"/>
      <c r="AF202" s="48"/>
      <c r="AG202" s="48"/>
      <c r="AK202" s="6"/>
      <c r="AL202" s="6"/>
      <c r="AM202" s="6"/>
      <c r="AN202" s="6"/>
      <c r="AO202" s="6"/>
      <c r="AP202" s="6"/>
      <c r="AQ202" s="6"/>
      <c r="AR202" s="6"/>
      <c r="AS202" s="6"/>
      <c r="AT202" s="6"/>
      <c r="AU202" s="6"/>
      <c r="AV202" s="6"/>
      <c r="AW202" s="6"/>
      <c r="AX202" s="6"/>
      <c r="AY202" s="6"/>
      <c r="AZ202" s="6"/>
      <c r="BA202" s="6"/>
      <c r="BB202" s="6"/>
      <c r="BC202" s="6"/>
      <c r="BD202" s="6"/>
      <c r="BE202" s="6"/>
      <c r="BF202" s="6"/>
      <c r="BG202" s="6"/>
      <c r="BH202" s="6"/>
      <c r="BI202" s="6"/>
      <c r="BJ202" s="6"/>
      <c r="BK202" s="7"/>
      <c r="BL202" s="48"/>
      <c r="BM202" s="48"/>
      <c r="BN202" s="48"/>
    </row>
    <row r="203" spans="4:66"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  <c r="AC203" s="6"/>
      <c r="AD203" s="7"/>
      <c r="AE203" s="48"/>
      <c r="AF203" s="48"/>
      <c r="AG203" s="48"/>
      <c r="AK203" s="6"/>
      <c r="AL203" s="6"/>
      <c r="AM203" s="6"/>
      <c r="AN203" s="6"/>
      <c r="AO203" s="6"/>
      <c r="AP203" s="6"/>
      <c r="AQ203" s="6"/>
      <c r="AR203" s="6"/>
      <c r="AS203" s="6"/>
      <c r="AT203" s="6"/>
      <c r="AU203" s="6"/>
      <c r="AV203" s="6"/>
      <c r="AW203" s="6"/>
      <c r="AX203" s="6"/>
      <c r="AY203" s="6"/>
      <c r="AZ203" s="6"/>
      <c r="BA203" s="6"/>
      <c r="BB203" s="6"/>
      <c r="BC203" s="6"/>
      <c r="BD203" s="6"/>
      <c r="BE203" s="6"/>
      <c r="BF203" s="6"/>
      <c r="BG203" s="6"/>
      <c r="BH203" s="6"/>
      <c r="BI203" s="6"/>
      <c r="BJ203" s="6"/>
      <c r="BK203" s="7"/>
      <c r="BL203" s="48"/>
      <c r="BM203" s="48"/>
      <c r="BN203" s="48"/>
    </row>
    <row r="204" spans="4:66"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  <c r="AC204" s="6"/>
      <c r="AD204" s="7"/>
      <c r="AE204" s="48"/>
      <c r="AF204" s="48"/>
      <c r="AG204" s="48"/>
      <c r="AK204" s="6"/>
      <c r="AL204" s="6"/>
      <c r="AM204" s="6"/>
      <c r="AN204" s="6"/>
      <c r="AO204" s="6"/>
      <c r="AP204" s="6"/>
      <c r="AQ204" s="6"/>
      <c r="AR204" s="6"/>
      <c r="AS204" s="6"/>
      <c r="AT204" s="6"/>
      <c r="AU204" s="6"/>
      <c r="AV204" s="6"/>
      <c r="AW204" s="6"/>
      <c r="AX204" s="6"/>
      <c r="AY204" s="6"/>
      <c r="AZ204" s="6"/>
      <c r="BA204" s="6"/>
      <c r="BB204" s="6"/>
      <c r="BC204" s="6"/>
      <c r="BD204" s="6"/>
      <c r="BE204" s="6"/>
      <c r="BF204" s="6"/>
      <c r="BG204" s="6"/>
      <c r="BH204" s="6"/>
      <c r="BI204" s="6"/>
      <c r="BJ204" s="6"/>
      <c r="BK204" s="7"/>
      <c r="BL204" s="48"/>
      <c r="BM204" s="48"/>
      <c r="BN204" s="48"/>
    </row>
    <row r="205" spans="4:66"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  <c r="AC205" s="6"/>
      <c r="AD205" s="7"/>
      <c r="AE205" s="48"/>
      <c r="AF205" s="48"/>
      <c r="AG205" s="48"/>
      <c r="AK205" s="6"/>
      <c r="AL205" s="6"/>
      <c r="AM205" s="6"/>
      <c r="AN205" s="6"/>
      <c r="AO205" s="6"/>
      <c r="AP205" s="6"/>
      <c r="AQ205" s="6"/>
      <c r="AR205" s="6"/>
      <c r="AS205" s="6"/>
      <c r="AT205" s="6"/>
      <c r="AU205" s="6"/>
      <c r="AV205" s="6"/>
      <c r="AW205" s="6"/>
      <c r="AX205" s="6"/>
      <c r="AY205" s="6"/>
      <c r="AZ205" s="6"/>
      <c r="BA205" s="6"/>
      <c r="BB205" s="6"/>
      <c r="BC205" s="6"/>
      <c r="BD205" s="6"/>
      <c r="BE205" s="6"/>
      <c r="BF205" s="6"/>
      <c r="BG205" s="6"/>
      <c r="BH205" s="6"/>
      <c r="BI205" s="6"/>
      <c r="BJ205" s="6"/>
      <c r="BK205" s="7"/>
      <c r="BL205" s="48"/>
      <c r="BM205" s="48"/>
      <c r="BN205" s="48"/>
    </row>
    <row r="206" spans="4:66"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  <c r="AC206" s="6"/>
      <c r="AD206" s="7"/>
      <c r="AE206" s="48"/>
      <c r="AF206" s="48"/>
      <c r="AG206" s="48"/>
      <c r="AK206" s="6"/>
      <c r="AL206" s="6"/>
      <c r="AM206" s="6"/>
      <c r="AN206" s="6"/>
      <c r="AO206" s="6"/>
      <c r="AP206" s="6"/>
      <c r="AQ206" s="6"/>
      <c r="AR206" s="6"/>
      <c r="AS206" s="6"/>
      <c r="AT206" s="6"/>
      <c r="AU206" s="6"/>
      <c r="AV206" s="6"/>
      <c r="AW206" s="6"/>
      <c r="AX206" s="6"/>
      <c r="AY206" s="6"/>
      <c r="AZ206" s="6"/>
      <c r="BA206" s="6"/>
      <c r="BB206" s="6"/>
      <c r="BC206" s="6"/>
      <c r="BD206" s="6"/>
      <c r="BE206" s="6"/>
      <c r="BF206" s="6"/>
      <c r="BG206" s="6"/>
      <c r="BH206" s="6"/>
      <c r="BI206" s="6"/>
      <c r="BJ206" s="6"/>
      <c r="BK206" s="7"/>
      <c r="BL206" s="48"/>
      <c r="BM206" s="48"/>
      <c r="BN206" s="48"/>
    </row>
    <row r="207" spans="4:66"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  <c r="AC207" s="6"/>
      <c r="AD207" s="7"/>
      <c r="AE207" s="48"/>
      <c r="AF207" s="48"/>
      <c r="AG207" s="48"/>
      <c r="AK207" s="6"/>
      <c r="AL207" s="6"/>
      <c r="AM207" s="6"/>
      <c r="AN207" s="6"/>
      <c r="AO207" s="6"/>
      <c r="AP207" s="6"/>
      <c r="AQ207" s="6"/>
      <c r="AR207" s="6"/>
      <c r="AS207" s="6"/>
      <c r="AT207" s="6"/>
      <c r="AU207" s="6"/>
      <c r="AV207" s="6"/>
      <c r="AW207" s="6"/>
      <c r="AX207" s="6"/>
      <c r="AY207" s="6"/>
      <c r="AZ207" s="6"/>
      <c r="BA207" s="6"/>
      <c r="BB207" s="6"/>
      <c r="BC207" s="6"/>
      <c r="BD207" s="6"/>
      <c r="BE207" s="6"/>
      <c r="BF207" s="6"/>
      <c r="BG207" s="6"/>
      <c r="BH207" s="6"/>
      <c r="BI207" s="6"/>
      <c r="BJ207" s="6"/>
      <c r="BK207" s="7"/>
      <c r="BL207" s="48"/>
      <c r="BM207" s="48"/>
      <c r="BN207" s="48"/>
    </row>
    <row r="208" spans="4:66"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  <c r="AC208" s="6"/>
      <c r="AD208" s="7"/>
      <c r="AE208" s="48"/>
      <c r="AF208" s="48"/>
      <c r="AG208" s="48"/>
      <c r="AK208" s="6"/>
      <c r="AL208" s="6"/>
      <c r="AM208" s="6"/>
      <c r="AN208" s="6"/>
      <c r="AO208" s="6"/>
      <c r="AP208" s="6"/>
      <c r="AQ208" s="6"/>
      <c r="AR208" s="6"/>
      <c r="AS208" s="6"/>
      <c r="AT208" s="6"/>
      <c r="AU208" s="6"/>
      <c r="AV208" s="6"/>
      <c r="AW208" s="6"/>
      <c r="AX208" s="6"/>
      <c r="AY208" s="6"/>
      <c r="AZ208" s="6"/>
      <c r="BA208" s="6"/>
      <c r="BB208" s="6"/>
      <c r="BC208" s="6"/>
      <c r="BD208" s="6"/>
      <c r="BE208" s="6"/>
      <c r="BF208" s="6"/>
      <c r="BG208" s="6"/>
      <c r="BH208" s="6"/>
      <c r="BI208" s="6"/>
      <c r="BJ208" s="6"/>
      <c r="BK208" s="7"/>
      <c r="BL208" s="48"/>
      <c r="BM208" s="48"/>
      <c r="BN208" s="48"/>
    </row>
    <row r="209" spans="4:66"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  <c r="AC209" s="6"/>
      <c r="AD209" s="7"/>
      <c r="AE209" s="48"/>
      <c r="AF209" s="48"/>
      <c r="AG209" s="48"/>
      <c r="AK209" s="6"/>
      <c r="AL209" s="6"/>
      <c r="AM209" s="6"/>
      <c r="AN209" s="6"/>
      <c r="AO209" s="6"/>
      <c r="AP209" s="6"/>
      <c r="AQ209" s="6"/>
      <c r="AR209" s="6"/>
      <c r="AS209" s="6"/>
      <c r="AT209" s="6"/>
      <c r="AU209" s="6"/>
      <c r="AV209" s="6"/>
      <c r="AW209" s="6"/>
      <c r="AX209" s="6"/>
      <c r="AY209" s="6"/>
      <c r="AZ209" s="6"/>
      <c r="BA209" s="6"/>
      <c r="BB209" s="6"/>
      <c r="BC209" s="6"/>
      <c r="BD209" s="6"/>
      <c r="BE209" s="6"/>
      <c r="BF209" s="6"/>
      <c r="BG209" s="6"/>
      <c r="BH209" s="6"/>
      <c r="BI209" s="6"/>
      <c r="BJ209" s="6"/>
      <c r="BK209" s="7"/>
      <c r="BL209" s="48"/>
      <c r="BM209" s="48"/>
      <c r="BN209" s="48"/>
    </row>
    <row r="210" spans="4:66"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  <c r="AC210" s="6"/>
      <c r="AD210" s="7"/>
      <c r="AE210" s="48"/>
      <c r="AF210" s="48"/>
      <c r="AG210" s="48"/>
      <c r="AK210" s="6"/>
      <c r="AL210" s="6"/>
      <c r="AM210" s="6"/>
      <c r="AN210" s="6"/>
      <c r="AO210" s="6"/>
      <c r="AP210" s="6"/>
      <c r="AQ210" s="6"/>
      <c r="AR210" s="6"/>
      <c r="AS210" s="6"/>
      <c r="AT210" s="6"/>
      <c r="AU210" s="6"/>
      <c r="AV210" s="6"/>
      <c r="AW210" s="6"/>
      <c r="AX210" s="6"/>
      <c r="AY210" s="6"/>
      <c r="AZ210" s="6"/>
      <c r="BA210" s="6"/>
      <c r="BB210" s="6"/>
      <c r="BC210" s="6"/>
      <c r="BD210" s="6"/>
      <c r="BE210" s="6"/>
      <c r="BF210" s="6"/>
      <c r="BG210" s="6"/>
      <c r="BH210" s="6"/>
      <c r="BI210" s="6"/>
      <c r="BJ210" s="6"/>
      <c r="BK210" s="7"/>
      <c r="BL210" s="48"/>
      <c r="BM210" s="48"/>
      <c r="BN210" s="48"/>
    </row>
    <row r="211" spans="4:66"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  <c r="AC211" s="6"/>
      <c r="AD211" s="7"/>
      <c r="AE211" s="48"/>
      <c r="AF211" s="48"/>
      <c r="AG211" s="48"/>
      <c r="AK211" s="6"/>
      <c r="AL211" s="6"/>
      <c r="AM211" s="6"/>
      <c r="AN211" s="6"/>
      <c r="AO211" s="6"/>
      <c r="AP211" s="6"/>
      <c r="AQ211" s="6"/>
      <c r="AR211" s="6"/>
      <c r="AS211" s="6"/>
      <c r="AT211" s="6"/>
      <c r="AU211" s="6"/>
      <c r="AV211" s="6"/>
      <c r="AW211" s="6"/>
      <c r="AX211" s="6"/>
      <c r="AY211" s="6"/>
      <c r="AZ211" s="6"/>
      <c r="BA211" s="6"/>
      <c r="BB211" s="6"/>
      <c r="BC211" s="6"/>
      <c r="BD211" s="6"/>
      <c r="BE211" s="6"/>
      <c r="BF211" s="6"/>
      <c r="BG211" s="6"/>
      <c r="BH211" s="6"/>
      <c r="BI211" s="6"/>
      <c r="BJ211" s="6"/>
      <c r="BK211" s="7"/>
      <c r="BL211" s="48"/>
      <c r="BM211" s="48"/>
      <c r="BN211" s="48"/>
    </row>
    <row r="212" spans="4:66"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  <c r="AC212" s="6"/>
      <c r="AD212" s="7"/>
      <c r="AE212" s="48"/>
      <c r="AF212" s="48"/>
      <c r="AG212" s="48"/>
      <c r="AK212" s="6"/>
      <c r="AL212" s="6"/>
      <c r="AM212" s="6"/>
      <c r="AN212" s="6"/>
      <c r="AO212" s="6"/>
      <c r="AP212" s="6"/>
      <c r="AQ212" s="6"/>
      <c r="AR212" s="6"/>
      <c r="AS212" s="6"/>
      <c r="AT212" s="6"/>
      <c r="AU212" s="6"/>
      <c r="AV212" s="6"/>
      <c r="AW212" s="6"/>
      <c r="AX212" s="6"/>
      <c r="AY212" s="6"/>
      <c r="AZ212" s="6"/>
      <c r="BA212" s="6"/>
      <c r="BB212" s="6"/>
      <c r="BC212" s="6"/>
      <c r="BD212" s="6"/>
      <c r="BE212" s="6"/>
      <c r="BF212" s="6"/>
      <c r="BG212" s="6"/>
      <c r="BH212" s="6"/>
      <c r="BI212" s="6"/>
      <c r="BJ212" s="6"/>
      <c r="BK212" s="7"/>
      <c r="BL212" s="48"/>
      <c r="BM212" s="48"/>
      <c r="BN212" s="48"/>
    </row>
    <row r="213" spans="4:66"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  <c r="AC213" s="6"/>
      <c r="AD213" s="7"/>
      <c r="AE213" s="48"/>
      <c r="AF213" s="48"/>
      <c r="AG213" s="48"/>
      <c r="AK213" s="6"/>
      <c r="AL213" s="6"/>
      <c r="AM213" s="6"/>
      <c r="AN213" s="6"/>
      <c r="AO213" s="6"/>
      <c r="AP213" s="6"/>
      <c r="AQ213" s="6"/>
      <c r="AR213" s="6"/>
      <c r="AS213" s="6"/>
      <c r="AT213" s="6"/>
      <c r="AU213" s="6"/>
      <c r="AV213" s="6"/>
      <c r="AW213" s="6"/>
      <c r="AX213" s="6"/>
      <c r="AY213" s="6"/>
      <c r="AZ213" s="6"/>
      <c r="BA213" s="6"/>
      <c r="BB213" s="6"/>
      <c r="BC213" s="6"/>
      <c r="BD213" s="6"/>
      <c r="BE213" s="6"/>
      <c r="BF213" s="6"/>
      <c r="BG213" s="6"/>
      <c r="BH213" s="6"/>
      <c r="BI213" s="6"/>
      <c r="BJ213" s="6"/>
      <c r="BK213" s="7"/>
      <c r="BL213" s="48"/>
      <c r="BM213" s="48"/>
      <c r="BN213" s="48"/>
    </row>
    <row r="214" spans="4:66"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  <c r="AC214" s="6"/>
      <c r="AD214" s="7"/>
      <c r="AE214" s="48"/>
      <c r="AF214" s="48"/>
      <c r="AG214" s="48"/>
      <c r="AK214" s="6"/>
      <c r="AL214" s="6"/>
      <c r="AM214" s="6"/>
      <c r="AN214" s="6"/>
      <c r="AO214" s="6"/>
      <c r="AP214" s="6"/>
      <c r="AQ214" s="6"/>
      <c r="AR214" s="6"/>
      <c r="AS214" s="6"/>
      <c r="AT214" s="6"/>
      <c r="AU214" s="6"/>
      <c r="AV214" s="6"/>
      <c r="AW214" s="6"/>
      <c r="AX214" s="6"/>
      <c r="AY214" s="6"/>
      <c r="AZ214" s="6"/>
      <c r="BA214" s="6"/>
      <c r="BB214" s="6"/>
      <c r="BC214" s="6"/>
      <c r="BD214" s="6"/>
      <c r="BE214" s="6"/>
      <c r="BF214" s="6"/>
      <c r="BG214" s="6"/>
      <c r="BH214" s="6"/>
      <c r="BI214" s="6"/>
      <c r="BJ214" s="6"/>
      <c r="BK214" s="7"/>
      <c r="BL214" s="48"/>
      <c r="BM214" s="48"/>
      <c r="BN214" s="48"/>
    </row>
    <row r="215" spans="4:66"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  <c r="AC215" s="6"/>
      <c r="AD215" s="7"/>
      <c r="AE215" s="48"/>
      <c r="AF215" s="48"/>
      <c r="AG215" s="48"/>
      <c r="AK215" s="6"/>
      <c r="AL215" s="6"/>
      <c r="AM215" s="6"/>
      <c r="AN215" s="6"/>
      <c r="AO215" s="6"/>
      <c r="AP215" s="6"/>
      <c r="AQ215" s="6"/>
      <c r="AR215" s="6"/>
      <c r="AS215" s="6"/>
      <c r="AT215" s="6"/>
      <c r="AU215" s="6"/>
      <c r="AV215" s="6"/>
      <c r="AW215" s="6"/>
      <c r="AX215" s="6"/>
      <c r="AY215" s="6"/>
      <c r="AZ215" s="6"/>
      <c r="BA215" s="6"/>
      <c r="BB215" s="6"/>
      <c r="BC215" s="6"/>
      <c r="BD215" s="6"/>
      <c r="BE215" s="6"/>
      <c r="BF215" s="6"/>
      <c r="BG215" s="6"/>
      <c r="BH215" s="6"/>
      <c r="BI215" s="6"/>
      <c r="BJ215" s="6"/>
      <c r="BK215" s="7"/>
      <c r="BL215" s="48"/>
      <c r="BM215" s="48"/>
      <c r="BN215" s="48"/>
    </row>
    <row r="216" spans="4:66"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  <c r="AC216" s="6"/>
      <c r="AD216" s="7"/>
      <c r="AE216" s="48"/>
      <c r="AF216" s="48"/>
      <c r="AG216" s="48"/>
      <c r="AK216" s="6"/>
      <c r="AL216" s="6"/>
      <c r="AM216" s="6"/>
      <c r="AN216" s="6"/>
      <c r="AO216" s="6"/>
      <c r="AP216" s="6"/>
      <c r="AQ216" s="6"/>
      <c r="AR216" s="6"/>
      <c r="AS216" s="6"/>
      <c r="AT216" s="6"/>
      <c r="AU216" s="6"/>
      <c r="AV216" s="6"/>
      <c r="AW216" s="6"/>
      <c r="AX216" s="6"/>
      <c r="AY216" s="6"/>
      <c r="AZ216" s="6"/>
      <c r="BA216" s="6"/>
      <c r="BB216" s="6"/>
      <c r="BC216" s="6"/>
      <c r="BD216" s="6"/>
      <c r="BE216" s="6"/>
      <c r="BF216" s="6"/>
      <c r="BG216" s="6"/>
      <c r="BH216" s="6"/>
      <c r="BI216" s="6"/>
      <c r="BJ216" s="6"/>
      <c r="BK216" s="7"/>
      <c r="BL216" s="48"/>
      <c r="BM216" s="48"/>
      <c r="BN216" s="48"/>
    </row>
    <row r="217" spans="4:66"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  <c r="AC217" s="6"/>
      <c r="AD217" s="7"/>
      <c r="AE217" s="48"/>
      <c r="AF217" s="48"/>
      <c r="AG217" s="48"/>
      <c r="AK217" s="6"/>
      <c r="AL217" s="6"/>
      <c r="AM217" s="6"/>
      <c r="AN217" s="6"/>
      <c r="AO217" s="6"/>
      <c r="AP217" s="6"/>
      <c r="AQ217" s="6"/>
      <c r="AR217" s="6"/>
      <c r="AS217" s="6"/>
      <c r="AT217" s="6"/>
      <c r="AU217" s="6"/>
      <c r="AV217" s="6"/>
      <c r="AW217" s="6"/>
      <c r="AX217" s="6"/>
      <c r="AY217" s="6"/>
      <c r="AZ217" s="6"/>
      <c r="BA217" s="6"/>
      <c r="BB217" s="6"/>
      <c r="BC217" s="6"/>
      <c r="BD217" s="6"/>
      <c r="BE217" s="6"/>
      <c r="BF217" s="6"/>
      <c r="BG217" s="6"/>
      <c r="BH217" s="6"/>
      <c r="BI217" s="6"/>
      <c r="BJ217" s="6"/>
      <c r="BK217" s="7"/>
      <c r="BL217" s="48"/>
      <c r="BM217" s="48"/>
      <c r="BN217" s="48"/>
    </row>
    <row r="218" spans="4:66"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  <c r="AC218" s="6"/>
      <c r="AD218" s="7"/>
      <c r="AE218" s="48"/>
      <c r="AF218" s="48"/>
      <c r="AG218" s="48"/>
      <c r="AK218" s="6"/>
      <c r="AL218" s="6"/>
      <c r="AM218" s="6"/>
      <c r="AN218" s="6"/>
      <c r="AO218" s="6"/>
      <c r="AP218" s="6"/>
      <c r="AQ218" s="6"/>
      <c r="AR218" s="6"/>
      <c r="AS218" s="6"/>
      <c r="AT218" s="6"/>
      <c r="AU218" s="6"/>
      <c r="AV218" s="6"/>
      <c r="AW218" s="6"/>
      <c r="AX218" s="6"/>
      <c r="AY218" s="6"/>
      <c r="AZ218" s="6"/>
      <c r="BA218" s="6"/>
      <c r="BB218" s="6"/>
      <c r="BC218" s="6"/>
      <c r="BD218" s="6"/>
      <c r="BE218" s="6"/>
      <c r="BF218" s="6"/>
      <c r="BG218" s="6"/>
      <c r="BH218" s="6"/>
      <c r="BI218" s="6"/>
      <c r="BJ218" s="6"/>
      <c r="BK218" s="7"/>
      <c r="BL218" s="48"/>
      <c r="BM218" s="48"/>
      <c r="BN218" s="48"/>
    </row>
    <row r="219" spans="4:66"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  <c r="AC219" s="6"/>
      <c r="AD219" s="7"/>
      <c r="AE219" s="48"/>
      <c r="AF219" s="48"/>
      <c r="AG219" s="48"/>
      <c r="AK219" s="6"/>
      <c r="AL219" s="6"/>
      <c r="AM219" s="6"/>
      <c r="AN219" s="6"/>
      <c r="AO219" s="6"/>
      <c r="AP219" s="6"/>
      <c r="AQ219" s="6"/>
      <c r="AR219" s="6"/>
      <c r="AS219" s="6"/>
      <c r="AT219" s="6"/>
      <c r="AU219" s="6"/>
      <c r="AV219" s="6"/>
      <c r="AW219" s="6"/>
      <c r="AX219" s="6"/>
      <c r="AY219" s="6"/>
      <c r="AZ219" s="6"/>
      <c r="BA219" s="6"/>
      <c r="BB219" s="6"/>
      <c r="BC219" s="6"/>
      <c r="BD219" s="6"/>
      <c r="BE219" s="6"/>
      <c r="BF219" s="6"/>
      <c r="BG219" s="6"/>
      <c r="BH219" s="6"/>
      <c r="BI219" s="6"/>
      <c r="BJ219" s="6"/>
      <c r="BK219" s="7"/>
      <c r="BL219" s="48"/>
      <c r="BM219" s="48"/>
      <c r="BN219" s="48"/>
    </row>
    <row r="220" spans="4:66"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  <c r="AC220" s="6"/>
      <c r="AD220" s="7"/>
      <c r="AE220" s="48"/>
      <c r="AF220" s="48"/>
      <c r="AG220" s="48"/>
      <c r="AK220" s="6"/>
      <c r="AL220" s="6"/>
      <c r="AM220" s="6"/>
      <c r="AN220" s="6"/>
      <c r="AO220" s="6"/>
      <c r="AP220" s="6"/>
      <c r="AQ220" s="6"/>
      <c r="AR220" s="6"/>
      <c r="AS220" s="6"/>
      <c r="AT220" s="6"/>
      <c r="AU220" s="6"/>
      <c r="AV220" s="6"/>
      <c r="AW220" s="6"/>
      <c r="AX220" s="6"/>
      <c r="AY220" s="6"/>
      <c r="AZ220" s="6"/>
      <c r="BA220" s="6"/>
      <c r="BB220" s="6"/>
      <c r="BC220" s="6"/>
      <c r="BD220" s="6"/>
      <c r="BE220" s="6"/>
      <c r="BF220" s="6"/>
      <c r="BG220" s="6"/>
      <c r="BH220" s="6"/>
      <c r="BI220" s="6"/>
      <c r="BJ220" s="6"/>
      <c r="BK220" s="7"/>
      <c r="BL220" s="48"/>
      <c r="BM220" s="48"/>
      <c r="BN220" s="48"/>
    </row>
    <row r="221" spans="4:66"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  <c r="AA221" s="6"/>
      <c r="AB221" s="6"/>
      <c r="AC221" s="6"/>
      <c r="AD221" s="7"/>
      <c r="AE221" s="48"/>
      <c r="AF221" s="48"/>
      <c r="AG221" s="48"/>
      <c r="AK221" s="6"/>
      <c r="AL221" s="6"/>
      <c r="AM221" s="6"/>
      <c r="AN221" s="6"/>
      <c r="AO221" s="6"/>
      <c r="AP221" s="6"/>
      <c r="AQ221" s="6"/>
      <c r="AR221" s="6"/>
      <c r="AS221" s="6"/>
      <c r="AT221" s="6"/>
      <c r="AU221" s="6"/>
      <c r="AV221" s="6"/>
      <c r="AW221" s="6"/>
      <c r="AX221" s="6"/>
      <c r="AY221" s="6"/>
      <c r="AZ221" s="6"/>
      <c r="BA221" s="6"/>
      <c r="BB221" s="6"/>
      <c r="BC221" s="6"/>
      <c r="BD221" s="6"/>
      <c r="BE221" s="6"/>
      <c r="BF221" s="6"/>
      <c r="BG221" s="6"/>
      <c r="BH221" s="6"/>
      <c r="BI221" s="6"/>
      <c r="BJ221" s="6"/>
      <c r="BK221" s="7"/>
      <c r="BL221" s="48"/>
      <c r="BM221" s="48"/>
      <c r="BN221" s="48"/>
    </row>
    <row r="222" spans="4:66"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  <c r="AC222" s="6"/>
      <c r="AD222" s="7"/>
      <c r="AE222" s="48"/>
      <c r="AF222" s="48"/>
      <c r="AG222" s="48"/>
      <c r="AK222" s="6"/>
      <c r="AL222" s="6"/>
      <c r="AM222" s="6"/>
      <c r="AN222" s="6"/>
      <c r="AO222" s="6"/>
      <c r="AP222" s="6"/>
      <c r="AQ222" s="6"/>
      <c r="AR222" s="6"/>
      <c r="AS222" s="6"/>
      <c r="AT222" s="6"/>
      <c r="AU222" s="6"/>
      <c r="AV222" s="6"/>
      <c r="AW222" s="6"/>
      <c r="AX222" s="6"/>
      <c r="AY222" s="6"/>
      <c r="AZ222" s="6"/>
      <c r="BA222" s="6"/>
      <c r="BB222" s="6"/>
      <c r="BC222" s="6"/>
      <c r="BD222" s="6"/>
      <c r="BE222" s="6"/>
      <c r="BF222" s="6"/>
      <c r="BG222" s="6"/>
      <c r="BH222" s="6"/>
      <c r="BI222" s="6"/>
      <c r="BJ222" s="6"/>
      <c r="BK222" s="7"/>
      <c r="BL222" s="48"/>
      <c r="BM222" s="48"/>
      <c r="BN222" s="48"/>
    </row>
    <row r="223" spans="4:66"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/>
      <c r="AC223" s="6"/>
      <c r="AD223" s="7"/>
      <c r="AE223" s="48"/>
      <c r="AF223" s="48"/>
      <c r="AG223" s="48"/>
      <c r="AK223" s="6"/>
      <c r="AL223" s="6"/>
      <c r="AM223" s="6"/>
      <c r="AN223" s="6"/>
      <c r="AO223" s="6"/>
      <c r="AP223" s="6"/>
      <c r="AQ223" s="6"/>
      <c r="AR223" s="6"/>
      <c r="AS223" s="6"/>
      <c r="AT223" s="6"/>
      <c r="AU223" s="6"/>
      <c r="AV223" s="6"/>
      <c r="AW223" s="6"/>
      <c r="AX223" s="6"/>
      <c r="AY223" s="6"/>
      <c r="AZ223" s="6"/>
      <c r="BA223" s="6"/>
      <c r="BB223" s="6"/>
      <c r="BC223" s="6"/>
      <c r="BD223" s="6"/>
      <c r="BE223" s="6"/>
      <c r="BF223" s="6"/>
      <c r="BG223" s="6"/>
      <c r="BH223" s="6"/>
      <c r="BI223" s="6"/>
      <c r="BJ223" s="6"/>
      <c r="BK223" s="7"/>
      <c r="BL223" s="48"/>
      <c r="BM223" s="48"/>
      <c r="BN223" s="48"/>
    </row>
    <row r="224" spans="4:66"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  <c r="AA224" s="6"/>
      <c r="AB224" s="6"/>
      <c r="AC224" s="6"/>
      <c r="AD224" s="7"/>
      <c r="AE224" s="48"/>
      <c r="AF224" s="48"/>
      <c r="AG224" s="48"/>
      <c r="AK224" s="6"/>
      <c r="AL224" s="6"/>
      <c r="AM224" s="6"/>
      <c r="AN224" s="6"/>
      <c r="AO224" s="6"/>
      <c r="AP224" s="6"/>
      <c r="AQ224" s="6"/>
      <c r="AR224" s="6"/>
      <c r="AS224" s="6"/>
      <c r="AT224" s="6"/>
      <c r="AU224" s="6"/>
      <c r="AV224" s="6"/>
      <c r="AW224" s="6"/>
      <c r="AX224" s="6"/>
      <c r="AY224" s="6"/>
      <c r="AZ224" s="6"/>
      <c r="BA224" s="6"/>
      <c r="BB224" s="6"/>
      <c r="BC224" s="6"/>
      <c r="BD224" s="6"/>
      <c r="BE224" s="6"/>
      <c r="BF224" s="6"/>
      <c r="BG224" s="6"/>
      <c r="BH224" s="6"/>
      <c r="BI224" s="6"/>
      <c r="BJ224" s="6"/>
      <c r="BK224" s="7"/>
      <c r="BL224" s="48"/>
      <c r="BM224" s="48"/>
      <c r="BN224" s="48"/>
    </row>
    <row r="225" spans="4:66"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  <c r="AC225" s="6"/>
      <c r="AD225" s="7"/>
      <c r="AE225" s="48"/>
      <c r="AF225" s="48"/>
      <c r="AG225" s="48"/>
      <c r="AK225" s="6"/>
      <c r="AL225" s="6"/>
      <c r="AM225" s="6"/>
      <c r="AN225" s="6"/>
      <c r="AO225" s="6"/>
      <c r="AP225" s="6"/>
      <c r="AQ225" s="6"/>
      <c r="AR225" s="6"/>
      <c r="AS225" s="6"/>
      <c r="AT225" s="6"/>
      <c r="AU225" s="6"/>
      <c r="AV225" s="6"/>
      <c r="AW225" s="6"/>
      <c r="AX225" s="6"/>
      <c r="AY225" s="6"/>
      <c r="AZ225" s="6"/>
      <c r="BA225" s="6"/>
      <c r="BB225" s="6"/>
      <c r="BC225" s="6"/>
      <c r="BD225" s="6"/>
      <c r="BE225" s="6"/>
      <c r="BF225" s="6"/>
      <c r="BG225" s="6"/>
      <c r="BH225" s="6"/>
      <c r="BI225" s="6"/>
      <c r="BJ225" s="6"/>
      <c r="BK225" s="7"/>
      <c r="BL225" s="48"/>
      <c r="BM225" s="48"/>
      <c r="BN225" s="48"/>
    </row>
    <row r="226" spans="4:66"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  <c r="AC226" s="6"/>
      <c r="AD226" s="7"/>
      <c r="AE226" s="48"/>
      <c r="AF226" s="48"/>
      <c r="AG226" s="48"/>
      <c r="AK226" s="6"/>
      <c r="AL226" s="6"/>
      <c r="AM226" s="6"/>
      <c r="AN226" s="6"/>
      <c r="AO226" s="6"/>
      <c r="AP226" s="6"/>
      <c r="AQ226" s="6"/>
      <c r="AR226" s="6"/>
      <c r="AS226" s="6"/>
      <c r="AT226" s="6"/>
      <c r="AU226" s="6"/>
      <c r="AV226" s="6"/>
      <c r="AW226" s="6"/>
      <c r="AX226" s="6"/>
      <c r="AY226" s="6"/>
      <c r="AZ226" s="6"/>
      <c r="BA226" s="6"/>
      <c r="BB226" s="6"/>
      <c r="BC226" s="6"/>
      <c r="BD226" s="6"/>
      <c r="BE226" s="6"/>
      <c r="BF226" s="6"/>
      <c r="BG226" s="6"/>
      <c r="BH226" s="6"/>
      <c r="BI226" s="6"/>
      <c r="BJ226" s="6"/>
      <c r="BK226" s="7"/>
      <c r="BL226" s="48"/>
      <c r="BM226" s="48"/>
      <c r="BN226" s="48"/>
    </row>
    <row r="227" spans="4:66"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  <c r="AA227" s="6"/>
      <c r="AB227" s="6"/>
      <c r="AC227" s="6"/>
      <c r="AD227" s="7"/>
      <c r="AE227" s="48"/>
      <c r="AF227" s="48"/>
      <c r="AG227" s="48"/>
      <c r="AK227" s="6"/>
      <c r="AL227" s="6"/>
      <c r="AM227" s="6"/>
      <c r="AN227" s="6"/>
      <c r="AO227" s="6"/>
      <c r="AP227" s="6"/>
      <c r="AQ227" s="6"/>
      <c r="AR227" s="6"/>
      <c r="AS227" s="6"/>
      <c r="AT227" s="6"/>
      <c r="AU227" s="6"/>
      <c r="AV227" s="6"/>
      <c r="AW227" s="6"/>
      <c r="AX227" s="6"/>
      <c r="AY227" s="6"/>
      <c r="AZ227" s="6"/>
      <c r="BA227" s="6"/>
      <c r="BB227" s="6"/>
      <c r="BC227" s="6"/>
      <c r="BD227" s="6"/>
      <c r="BE227" s="6"/>
      <c r="BF227" s="6"/>
      <c r="BG227" s="6"/>
      <c r="BH227" s="6"/>
      <c r="BI227" s="6"/>
      <c r="BJ227" s="6"/>
      <c r="BK227" s="7"/>
      <c r="BL227" s="48"/>
      <c r="BM227" s="48"/>
      <c r="BN227" s="48"/>
    </row>
    <row r="228" spans="4:66"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  <c r="AC228" s="6"/>
      <c r="AD228" s="7"/>
      <c r="AE228" s="48"/>
      <c r="AF228" s="48"/>
      <c r="AG228" s="48"/>
      <c r="AK228" s="6"/>
      <c r="AL228" s="6"/>
      <c r="AM228" s="6"/>
      <c r="AN228" s="6"/>
      <c r="AO228" s="6"/>
      <c r="AP228" s="6"/>
      <c r="AQ228" s="6"/>
      <c r="AR228" s="6"/>
      <c r="AS228" s="6"/>
      <c r="AT228" s="6"/>
      <c r="AU228" s="6"/>
      <c r="AV228" s="6"/>
      <c r="AW228" s="6"/>
      <c r="AX228" s="6"/>
      <c r="AY228" s="6"/>
      <c r="AZ228" s="6"/>
      <c r="BA228" s="6"/>
      <c r="BB228" s="6"/>
      <c r="BC228" s="6"/>
      <c r="BD228" s="6"/>
      <c r="BE228" s="6"/>
      <c r="BF228" s="6"/>
      <c r="BG228" s="6"/>
      <c r="BH228" s="6"/>
      <c r="BI228" s="6"/>
      <c r="BJ228" s="6"/>
      <c r="BK228" s="7"/>
      <c r="BL228" s="48"/>
      <c r="BM228" s="48"/>
      <c r="BN228" s="48"/>
    </row>
    <row r="229" spans="4:66"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  <c r="AA229" s="6"/>
      <c r="AB229" s="6"/>
      <c r="AC229" s="6"/>
      <c r="AD229" s="7"/>
      <c r="AE229" s="48"/>
      <c r="AF229" s="48"/>
      <c r="AG229" s="48"/>
      <c r="AK229" s="6"/>
      <c r="AL229" s="6"/>
      <c r="AM229" s="6"/>
      <c r="AN229" s="6"/>
      <c r="AO229" s="6"/>
      <c r="AP229" s="6"/>
      <c r="AQ229" s="6"/>
      <c r="AR229" s="6"/>
      <c r="AS229" s="6"/>
      <c r="AT229" s="6"/>
      <c r="AU229" s="6"/>
      <c r="AV229" s="6"/>
      <c r="AW229" s="6"/>
      <c r="AX229" s="6"/>
      <c r="AY229" s="6"/>
      <c r="AZ229" s="6"/>
      <c r="BA229" s="6"/>
      <c r="BB229" s="6"/>
      <c r="BC229" s="6"/>
      <c r="BD229" s="6"/>
      <c r="BE229" s="6"/>
      <c r="BF229" s="6"/>
      <c r="BG229" s="6"/>
      <c r="BH229" s="6"/>
      <c r="BI229" s="6"/>
      <c r="BJ229" s="6"/>
      <c r="BK229" s="7"/>
      <c r="BL229" s="48"/>
      <c r="BM229" s="48"/>
      <c r="BN229" s="48"/>
    </row>
    <row r="230" spans="4:66"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  <c r="AA230" s="6"/>
      <c r="AB230" s="6"/>
      <c r="AC230" s="6"/>
      <c r="AD230" s="7"/>
      <c r="AE230" s="48"/>
      <c r="AF230" s="48"/>
      <c r="AG230" s="48"/>
      <c r="AK230" s="6"/>
      <c r="AL230" s="6"/>
      <c r="AM230" s="6"/>
      <c r="AN230" s="6"/>
      <c r="AO230" s="6"/>
      <c r="AP230" s="6"/>
      <c r="AQ230" s="6"/>
      <c r="AR230" s="6"/>
      <c r="AS230" s="6"/>
      <c r="AT230" s="6"/>
      <c r="AU230" s="6"/>
      <c r="AV230" s="6"/>
      <c r="AW230" s="6"/>
      <c r="AX230" s="6"/>
      <c r="AY230" s="6"/>
      <c r="AZ230" s="6"/>
      <c r="BA230" s="6"/>
      <c r="BB230" s="6"/>
      <c r="BC230" s="6"/>
      <c r="BD230" s="6"/>
      <c r="BE230" s="6"/>
      <c r="BF230" s="6"/>
      <c r="BG230" s="6"/>
      <c r="BH230" s="6"/>
      <c r="BI230" s="6"/>
      <c r="BJ230" s="6"/>
      <c r="BK230" s="7"/>
      <c r="BL230" s="48"/>
      <c r="BM230" s="48"/>
      <c r="BN230" s="48"/>
    </row>
    <row r="231" spans="4:66"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  <c r="AA231" s="6"/>
      <c r="AB231" s="6"/>
      <c r="AC231" s="6"/>
      <c r="AD231" s="7"/>
      <c r="AE231" s="48"/>
      <c r="AF231" s="48"/>
      <c r="AG231" s="48"/>
      <c r="AK231" s="6"/>
      <c r="AL231" s="6"/>
      <c r="AM231" s="6"/>
      <c r="AN231" s="6"/>
      <c r="AO231" s="6"/>
      <c r="AP231" s="6"/>
      <c r="AQ231" s="6"/>
      <c r="AR231" s="6"/>
      <c r="AS231" s="6"/>
      <c r="AT231" s="6"/>
      <c r="AU231" s="6"/>
      <c r="AV231" s="6"/>
      <c r="AW231" s="6"/>
      <c r="AX231" s="6"/>
      <c r="AY231" s="6"/>
      <c r="AZ231" s="6"/>
      <c r="BA231" s="6"/>
      <c r="BB231" s="6"/>
      <c r="BC231" s="6"/>
      <c r="BD231" s="6"/>
      <c r="BE231" s="6"/>
      <c r="BF231" s="6"/>
      <c r="BG231" s="6"/>
      <c r="BH231" s="6"/>
      <c r="BI231" s="6"/>
      <c r="BJ231" s="6"/>
      <c r="BK231" s="7"/>
      <c r="BL231" s="48"/>
      <c r="BM231" s="48"/>
      <c r="BN231" s="48"/>
    </row>
    <row r="232" spans="4:66"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  <c r="AA232" s="6"/>
      <c r="AB232" s="6"/>
      <c r="AC232" s="6"/>
      <c r="AD232" s="7"/>
      <c r="AE232" s="48"/>
      <c r="AF232" s="48"/>
      <c r="AG232" s="48"/>
      <c r="AK232" s="6"/>
      <c r="AL232" s="6"/>
      <c r="AM232" s="6"/>
      <c r="AN232" s="6"/>
      <c r="AO232" s="6"/>
      <c r="AP232" s="6"/>
      <c r="AQ232" s="6"/>
      <c r="AR232" s="6"/>
      <c r="AS232" s="6"/>
      <c r="AT232" s="6"/>
      <c r="AU232" s="6"/>
      <c r="AV232" s="6"/>
      <c r="AW232" s="6"/>
      <c r="AX232" s="6"/>
      <c r="AY232" s="6"/>
      <c r="AZ232" s="6"/>
      <c r="BA232" s="6"/>
      <c r="BB232" s="6"/>
      <c r="BC232" s="6"/>
      <c r="BD232" s="6"/>
      <c r="BE232" s="6"/>
      <c r="BF232" s="6"/>
      <c r="BG232" s="6"/>
      <c r="BH232" s="6"/>
      <c r="BI232" s="6"/>
      <c r="BJ232" s="6"/>
      <c r="BK232" s="7"/>
      <c r="BL232" s="48"/>
      <c r="BM232" s="48"/>
      <c r="BN232" s="48"/>
    </row>
    <row r="233" spans="4:66"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  <c r="AA233" s="6"/>
      <c r="AB233" s="6"/>
      <c r="AC233" s="6"/>
      <c r="AD233" s="7"/>
      <c r="AE233" s="48"/>
      <c r="AF233" s="48"/>
      <c r="AG233" s="48"/>
      <c r="AK233" s="6"/>
      <c r="AL233" s="6"/>
      <c r="AM233" s="6"/>
      <c r="AN233" s="6"/>
      <c r="AO233" s="6"/>
      <c r="AP233" s="6"/>
      <c r="AQ233" s="6"/>
      <c r="AR233" s="6"/>
      <c r="AS233" s="6"/>
      <c r="AT233" s="6"/>
      <c r="AU233" s="6"/>
      <c r="AV233" s="6"/>
      <c r="AW233" s="6"/>
      <c r="AX233" s="6"/>
      <c r="AY233" s="6"/>
      <c r="AZ233" s="6"/>
      <c r="BA233" s="6"/>
      <c r="BB233" s="6"/>
      <c r="BC233" s="6"/>
      <c r="BD233" s="6"/>
      <c r="BE233" s="6"/>
      <c r="BF233" s="6"/>
      <c r="BG233" s="6"/>
      <c r="BH233" s="6"/>
      <c r="BI233" s="6"/>
      <c r="BJ233" s="6"/>
      <c r="BK233" s="7"/>
      <c r="BL233" s="48"/>
      <c r="BM233" s="48"/>
      <c r="BN233" s="48"/>
    </row>
    <row r="234" spans="4:66"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  <c r="AA234" s="6"/>
      <c r="AB234" s="6"/>
      <c r="AC234" s="6"/>
      <c r="AD234" s="7"/>
      <c r="AE234" s="48"/>
      <c r="AF234" s="48"/>
      <c r="AG234" s="48"/>
      <c r="AK234" s="6"/>
      <c r="AL234" s="6"/>
      <c r="AM234" s="6"/>
      <c r="AN234" s="6"/>
      <c r="AO234" s="6"/>
      <c r="AP234" s="6"/>
      <c r="AQ234" s="6"/>
      <c r="AR234" s="6"/>
      <c r="AS234" s="6"/>
      <c r="AT234" s="6"/>
      <c r="AU234" s="6"/>
      <c r="AV234" s="6"/>
      <c r="AW234" s="6"/>
      <c r="AX234" s="6"/>
      <c r="AY234" s="6"/>
      <c r="AZ234" s="6"/>
      <c r="BA234" s="6"/>
      <c r="BB234" s="6"/>
      <c r="BC234" s="6"/>
      <c r="BD234" s="6"/>
      <c r="BE234" s="6"/>
      <c r="BF234" s="6"/>
      <c r="BG234" s="6"/>
      <c r="BH234" s="6"/>
      <c r="BI234" s="6"/>
      <c r="BJ234" s="6"/>
      <c r="BK234" s="7"/>
      <c r="BL234" s="48"/>
      <c r="BM234" s="48"/>
      <c r="BN234" s="48"/>
    </row>
    <row r="235" spans="4:66"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  <c r="AA235" s="6"/>
      <c r="AB235" s="6"/>
      <c r="AC235" s="6"/>
      <c r="AD235" s="7"/>
      <c r="AE235" s="48"/>
      <c r="AF235" s="48"/>
      <c r="AG235" s="48"/>
      <c r="AK235" s="6"/>
      <c r="AL235" s="6"/>
      <c r="AM235" s="6"/>
      <c r="AN235" s="6"/>
      <c r="AO235" s="6"/>
      <c r="AP235" s="6"/>
      <c r="AQ235" s="6"/>
      <c r="AR235" s="6"/>
      <c r="AS235" s="6"/>
      <c r="AT235" s="6"/>
      <c r="AU235" s="6"/>
      <c r="AV235" s="6"/>
      <c r="AW235" s="6"/>
      <c r="AX235" s="6"/>
      <c r="AY235" s="6"/>
      <c r="AZ235" s="6"/>
      <c r="BA235" s="6"/>
      <c r="BB235" s="6"/>
      <c r="BC235" s="6"/>
      <c r="BD235" s="6"/>
      <c r="BE235" s="6"/>
      <c r="BF235" s="6"/>
      <c r="BG235" s="6"/>
      <c r="BH235" s="6"/>
      <c r="BI235" s="6"/>
      <c r="BJ235" s="6"/>
      <c r="BK235" s="7"/>
      <c r="BL235" s="48"/>
      <c r="BM235" s="48"/>
      <c r="BN235" s="48"/>
    </row>
    <row r="236" spans="4:66"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  <c r="AA236" s="6"/>
      <c r="AB236" s="6"/>
      <c r="AC236" s="6"/>
      <c r="AD236" s="7"/>
      <c r="AE236" s="48"/>
      <c r="AF236" s="48"/>
      <c r="AG236" s="48"/>
      <c r="AK236" s="6"/>
      <c r="AL236" s="6"/>
      <c r="AM236" s="6"/>
      <c r="AN236" s="6"/>
      <c r="AO236" s="6"/>
      <c r="AP236" s="6"/>
      <c r="AQ236" s="6"/>
      <c r="AR236" s="6"/>
      <c r="AS236" s="6"/>
      <c r="AT236" s="6"/>
      <c r="AU236" s="6"/>
      <c r="AV236" s="6"/>
      <c r="AW236" s="6"/>
      <c r="AX236" s="6"/>
      <c r="AY236" s="6"/>
      <c r="AZ236" s="6"/>
      <c r="BA236" s="6"/>
      <c r="BB236" s="6"/>
      <c r="BC236" s="6"/>
      <c r="BD236" s="6"/>
      <c r="BE236" s="6"/>
      <c r="BF236" s="6"/>
      <c r="BG236" s="6"/>
      <c r="BH236" s="6"/>
      <c r="BI236" s="6"/>
      <c r="BJ236" s="6"/>
      <c r="BK236" s="7"/>
      <c r="BL236" s="48"/>
      <c r="BM236" s="48"/>
      <c r="BN236" s="48"/>
    </row>
    <row r="237" spans="4:66"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  <c r="AA237" s="6"/>
      <c r="AB237" s="6"/>
      <c r="AC237" s="6"/>
      <c r="AD237" s="7"/>
      <c r="AE237" s="48"/>
      <c r="AF237" s="48"/>
      <c r="AG237" s="48"/>
      <c r="AK237" s="6"/>
      <c r="AL237" s="6"/>
      <c r="AM237" s="6"/>
      <c r="AN237" s="6"/>
      <c r="AO237" s="6"/>
      <c r="AP237" s="6"/>
      <c r="AQ237" s="6"/>
      <c r="AR237" s="6"/>
      <c r="AS237" s="6"/>
      <c r="AT237" s="6"/>
      <c r="AU237" s="6"/>
      <c r="AV237" s="6"/>
      <c r="AW237" s="6"/>
      <c r="AX237" s="6"/>
      <c r="AY237" s="6"/>
      <c r="AZ237" s="6"/>
      <c r="BA237" s="6"/>
      <c r="BB237" s="6"/>
      <c r="BC237" s="6"/>
      <c r="BD237" s="6"/>
      <c r="BE237" s="6"/>
      <c r="BF237" s="6"/>
      <c r="BG237" s="6"/>
      <c r="BH237" s="6"/>
      <c r="BI237" s="6"/>
      <c r="BJ237" s="6"/>
      <c r="BK237" s="7"/>
      <c r="BL237" s="48"/>
      <c r="BM237" s="48"/>
      <c r="BN237" s="48"/>
    </row>
    <row r="238" spans="4:66"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  <c r="AA238" s="6"/>
      <c r="AB238" s="6"/>
      <c r="AC238" s="6"/>
      <c r="AD238" s="7"/>
      <c r="AE238" s="48"/>
      <c r="AF238" s="48"/>
      <c r="AG238" s="48"/>
      <c r="AK238" s="6"/>
      <c r="AL238" s="6"/>
      <c r="AM238" s="6"/>
      <c r="AN238" s="6"/>
      <c r="AO238" s="6"/>
      <c r="AP238" s="6"/>
      <c r="AQ238" s="6"/>
      <c r="AR238" s="6"/>
      <c r="AS238" s="6"/>
      <c r="AT238" s="6"/>
      <c r="AU238" s="6"/>
      <c r="AV238" s="6"/>
      <c r="AW238" s="6"/>
      <c r="AX238" s="6"/>
      <c r="AY238" s="6"/>
      <c r="AZ238" s="6"/>
      <c r="BA238" s="6"/>
      <c r="BB238" s="6"/>
      <c r="BC238" s="6"/>
      <c r="BD238" s="6"/>
      <c r="BE238" s="6"/>
      <c r="BF238" s="6"/>
      <c r="BG238" s="6"/>
      <c r="BH238" s="6"/>
      <c r="BI238" s="6"/>
      <c r="BJ238" s="6"/>
      <c r="BK238" s="7"/>
      <c r="BL238" s="48"/>
      <c r="BM238" s="48"/>
      <c r="BN238" s="48"/>
    </row>
    <row r="239" spans="4:66"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  <c r="AA239" s="6"/>
      <c r="AB239" s="6"/>
      <c r="AC239" s="6"/>
      <c r="AD239" s="7"/>
      <c r="AE239" s="48"/>
      <c r="AF239" s="48"/>
      <c r="AG239" s="48"/>
      <c r="AK239" s="6"/>
      <c r="AL239" s="6"/>
      <c r="AM239" s="6"/>
      <c r="AN239" s="6"/>
      <c r="AO239" s="6"/>
      <c r="AP239" s="6"/>
      <c r="AQ239" s="6"/>
      <c r="AR239" s="6"/>
      <c r="AS239" s="6"/>
      <c r="AT239" s="6"/>
      <c r="AU239" s="6"/>
      <c r="AV239" s="6"/>
      <c r="AW239" s="6"/>
      <c r="AX239" s="6"/>
      <c r="AY239" s="6"/>
      <c r="AZ239" s="6"/>
      <c r="BA239" s="6"/>
      <c r="BB239" s="6"/>
      <c r="BC239" s="6"/>
      <c r="BD239" s="6"/>
      <c r="BE239" s="6"/>
      <c r="BF239" s="6"/>
      <c r="BG239" s="6"/>
      <c r="BH239" s="6"/>
      <c r="BI239" s="6"/>
      <c r="BJ239" s="6"/>
      <c r="BK239" s="7"/>
      <c r="BL239" s="48"/>
      <c r="BM239" s="48"/>
      <c r="BN239" s="48"/>
    </row>
    <row r="240" spans="4:66"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  <c r="AA240" s="6"/>
      <c r="AB240" s="6"/>
      <c r="AC240" s="6"/>
      <c r="AD240" s="7"/>
      <c r="AE240" s="48"/>
      <c r="AF240" s="48"/>
      <c r="AG240" s="48"/>
      <c r="AK240" s="6"/>
      <c r="AL240" s="6"/>
      <c r="AM240" s="6"/>
      <c r="AN240" s="6"/>
      <c r="AO240" s="6"/>
      <c r="AP240" s="6"/>
      <c r="AQ240" s="6"/>
      <c r="AR240" s="6"/>
      <c r="AS240" s="6"/>
      <c r="AT240" s="6"/>
      <c r="AU240" s="6"/>
      <c r="AV240" s="6"/>
      <c r="AW240" s="6"/>
      <c r="AX240" s="6"/>
      <c r="AY240" s="6"/>
      <c r="AZ240" s="6"/>
      <c r="BA240" s="6"/>
      <c r="BB240" s="6"/>
      <c r="BC240" s="6"/>
      <c r="BD240" s="6"/>
      <c r="BE240" s="6"/>
      <c r="BF240" s="6"/>
      <c r="BG240" s="6"/>
      <c r="BH240" s="6"/>
      <c r="BI240" s="6"/>
      <c r="BJ240" s="6"/>
      <c r="BK240" s="7"/>
      <c r="BL240" s="48"/>
      <c r="BM240" s="48"/>
      <c r="BN240" s="48"/>
    </row>
    <row r="241" spans="4:66"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  <c r="AA241" s="6"/>
      <c r="AB241" s="6"/>
      <c r="AC241" s="6"/>
      <c r="AD241" s="7"/>
      <c r="AE241" s="48"/>
      <c r="AF241" s="48"/>
      <c r="AG241" s="48"/>
      <c r="AK241" s="6"/>
      <c r="AL241" s="6"/>
      <c r="AM241" s="6"/>
      <c r="AN241" s="6"/>
      <c r="AO241" s="6"/>
      <c r="AP241" s="6"/>
      <c r="AQ241" s="6"/>
      <c r="AR241" s="6"/>
      <c r="AS241" s="6"/>
      <c r="AT241" s="6"/>
      <c r="AU241" s="6"/>
      <c r="AV241" s="6"/>
      <c r="AW241" s="6"/>
      <c r="AX241" s="6"/>
      <c r="AY241" s="6"/>
      <c r="AZ241" s="6"/>
      <c r="BA241" s="6"/>
      <c r="BB241" s="6"/>
      <c r="BC241" s="6"/>
      <c r="BD241" s="6"/>
      <c r="BE241" s="6"/>
      <c r="BF241" s="6"/>
      <c r="BG241" s="6"/>
      <c r="BH241" s="6"/>
      <c r="BI241" s="6"/>
      <c r="BJ241" s="6"/>
      <c r="BK241" s="7"/>
      <c r="BL241" s="48"/>
      <c r="BM241" s="48"/>
      <c r="BN241" s="48"/>
    </row>
    <row r="242" spans="4:66"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  <c r="AA242" s="6"/>
      <c r="AB242" s="6"/>
      <c r="AC242" s="6"/>
      <c r="AD242" s="7"/>
      <c r="AE242" s="48"/>
      <c r="AF242" s="48"/>
      <c r="AG242" s="48"/>
      <c r="AK242" s="6"/>
      <c r="AL242" s="6"/>
      <c r="AM242" s="6"/>
      <c r="AN242" s="6"/>
      <c r="AO242" s="6"/>
      <c r="AP242" s="6"/>
      <c r="AQ242" s="6"/>
      <c r="AR242" s="6"/>
      <c r="AS242" s="6"/>
      <c r="AT242" s="6"/>
      <c r="AU242" s="6"/>
      <c r="AV242" s="6"/>
      <c r="AW242" s="6"/>
      <c r="AX242" s="6"/>
      <c r="AY242" s="6"/>
      <c r="AZ242" s="6"/>
      <c r="BA242" s="6"/>
      <c r="BB242" s="6"/>
      <c r="BC242" s="6"/>
      <c r="BD242" s="6"/>
      <c r="BE242" s="6"/>
      <c r="BF242" s="6"/>
      <c r="BG242" s="6"/>
      <c r="BH242" s="6"/>
      <c r="BI242" s="6"/>
      <c r="BJ242" s="6"/>
      <c r="BK242" s="7"/>
      <c r="BL242" s="48"/>
      <c r="BM242" s="48"/>
      <c r="BN242" s="48"/>
    </row>
    <row r="243" spans="4:66"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  <c r="AA243" s="6"/>
      <c r="AB243" s="6"/>
      <c r="AC243" s="6"/>
      <c r="AD243" s="7"/>
      <c r="AE243" s="48"/>
      <c r="AF243" s="48"/>
      <c r="AG243" s="48"/>
      <c r="AK243" s="6"/>
      <c r="AL243" s="6"/>
      <c r="AM243" s="6"/>
      <c r="AN243" s="6"/>
      <c r="AO243" s="6"/>
      <c r="AP243" s="6"/>
      <c r="AQ243" s="6"/>
      <c r="AR243" s="6"/>
      <c r="AS243" s="6"/>
      <c r="AT243" s="6"/>
      <c r="AU243" s="6"/>
      <c r="AV243" s="6"/>
      <c r="AW243" s="6"/>
      <c r="AX243" s="6"/>
      <c r="AY243" s="6"/>
      <c r="AZ243" s="6"/>
      <c r="BA243" s="6"/>
      <c r="BB243" s="6"/>
      <c r="BC243" s="6"/>
      <c r="BD243" s="6"/>
      <c r="BE243" s="6"/>
      <c r="BF243" s="6"/>
      <c r="BG243" s="6"/>
      <c r="BH243" s="6"/>
      <c r="BI243" s="6"/>
      <c r="BJ243" s="6"/>
      <c r="BK243" s="7"/>
      <c r="BL243" s="48"/>
      <c r="BM243" s="48"/>
      <c r="BN243" s="48"/>
    </row>
    <row r="244" spans="4:66"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  <c r="AA244" s="6"/>
      <c r="AB244" s="6"/>
      <c r="AC244" s="6"/>
      <c r="AD244" s="7"/>
      <c r="AE244" s="48"/>
      <c r="AF244" s="48"/>
      <c r="AG244" s="48"/>
      <c r="AK244" s="6"/>
      <c r="AL244" s="6"/>
      <c r="AM244" s="6"/>
      <c r="AN244" s="6"/>
      <c r="AO244" s="6"/>
      <c r="AP244" s="6"/>
      <c r="AQ244" s="6"/>
      <c r="AR244" s="6"/>
      <c r="AS244" s="6"/>
      <c r="AT244" s="6"/>
      <c r="AU244" s="6"/>
      <c r="AV244" s="6"/>
      <c r="AW244" s="6"/>
      <c r="AX244" s="6"/>
      <c r="AY244" s="6"/>
      <c r="AZ244" s="6"/>
      <c r="BA244" s="6"/>
      <c r="BB244" s="6"/>
      <c r="BC244" s="6"/>
      <c r="BD244" s="6"/>
      <c r="BE244" s="6"/>
      <c r="BF244" s="6"/>
      <c r="BG244" s="6"/>
      <c r="BH244" s="6"/>
      <c r="BI244" s="6"/>
      <c r="BJ244" s="6"/>
      <c r="BK244" s="7"/>
      <c r="BL244" s="48"/>
      <c r="BM244" s="48"/>
      <c r="BN244" s="48"/>
    </row>
    <row r="245" spans="4:66"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  <c r="AA245" s="6"/>
      <c r="AB245" s="6"/>
      <c r="AC245" s="6"/>
      <c r="AD245" s="7"/>
      <c r="AE245" s="48"/>
      <c r="AF245" s="48"/>
      <c r="AG245" s="48"/>
      <c r="AK245" s="6"/>
      <c r="AL245" s="6"/>
      <c r="AM245" s="6"/>
      <c r="AN245" s="6"/>
      <c r="AO245" s="6"/>
      <c r="AP245" s="6"/>
      <c r="AQ245" s="6"/>
      <c r="AR245" s="6"/>
      <c r="AS245" s="6"/>
      <c r="AT245" s="6"/>
      <c r="AU245" s="6"/>
      <c r="AV245" s="6"/>
      <c r="AW245" s="6"/>
      <c r="AX245" s="6"/>
      <c r="AY245" s="6"/>
      <c r="AZ245" s="6"/>
      <c r="BA245" s="6"/>
      <c r="BB245" s="6"/>
      <c r="BC245" s="6"/>
      <c r="BD245" s="6"/>
      <c r="BE245" s="6"/>
      <c r="BF245" s="6"/>
      <c r="BG245" s="6"/>
      <c r="BH245" s="6"/>
      <c r="BI245" s="6"/>
      <c r="BJ245" s="6"/>
      <c r="BK245" s="7"/>
      <c r="BL245" s="48"/>
      <c r="BM245" s="48"/>
      <c r="BN245" s="48"/>
    </row>
    <row r="246" spans="4:66"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  <c r="AA246" s="6"/>
      <c r="AB246" s="6"/>
      <c r="AC246" s="6"/>
      <c r="AD246" s="7"/>
      <c r="AE246" s="48"/>
      <c r="AF246" s="48"/>
      <c r="AG246" s="48"/>
      <c r="AK246" s="6"/>
      <c r="AL246" s="6"/>
      <c r="AM246" s="6"/>
      <c r="AN246" s="6"/>
      <c r="AO246" s="6"/>
      <c r="AP246" s="6"/>
      <c r="AQ246" s="6"/>
      <c r="AR246" s="6"/>
      <c r="AS246" s="6"/>
      <c r="AT246" s="6"/>
      <c r="AU246" s="6"/>
      <c r="AV246" s="6"/>
      <c r="AW246" s="6"/>
      <c r="AX246" s="6"/>
      <c r="AY246" s="6"/>
      <c r="AZ246" s="6"/>
      <c r="BA246" s="6"/>
      <c r="BB246" s="6"/>
      <c r="BC246" s="6"/>
      <c r="BD246" s="6"/>
      <c r="BE246" s="6"/>
      <c r="BF246" s="6"/>
      <c r="BG246" s="6"/>
      <c r="BH246" s="6"/>
      <c r="BI246" s="6"/>
      <c r="BJ246" s="6"/>
      <c r="BK246" s="7"/>
      <c r="BL246" s="48"/>
      <c r="BM246" s="48"/>
      <c r="BN246" s="48"/>
    </row>
    <row r="247" spans="4:66"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  <c r="AA247" s="6"/>
      <c r="AB247" s="6"/>
      <c r="AC247" s="6"/>
      <c r="AD247" s="7"/>
      <c r="AE247" s="48"/>
      <c r="AF247" s="48"/>
      <c r="AG247" s="48"/>
      <c r="AK247" s="6"/>
      <c r="AL247" s="6"/>
      <c r="AM247" s="6"/>
      <c r="AN247" s="6"/>
      <c r="AO247" s="6"/>
      <c r="AP247" s="6"/>
      <c r="AQ247" s="6"/>
      <c r="AR247" s="6"/>
      <c r="AS247" s="6"/>
      <c r="AT247" s="6"/>
      <c r="AU247" s="6"/>
      <c r="AV247" s="6"/>
      <c r="AW247" s="6"/>
      <c r="AX247" s="6"/>
      <c r="AY247" s="6"/>
      <c r="AZ247" s="6"/>
      <c r="BA247" s="6"/>
      <c r="BB247" s="6"/>
      <c r="BC247" s="6"/>
      <c r="BD247" s="6"/>
      <c r="BE247" s="6"/>
      <c r="BF247" s="6"/>
      <c r="BG247" s="6"/>
      <c r="BH247" s="6"/>
      <c r="BI247" s="6"/>
      <c r="BJ247" s="6"/>
      <c r="BK247" s="7"/>
      <c r="BL247" s="48"/>
      <c r="BM247" s="48"/>
      <c r="BN247" s="48"/>
    </row>
    <row r="248" spans="4:66"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  <c r="AA248" s="6"/>
      <c r="AB248" s="6"/>
      <c r="AC248" s="6"/>
      <c r="AD248" s="7"/>
      <c r="AE248" s="48"/>
      <c r="AF248" s="48"/>
      <c r="AG248" s="48"/>
      <c r="AK248" s="6"/>
      <c r="AL248" s="6"/>
      <c r="AM248" s="6"/>
      <c r="AN248" s="6"/>
      <c r="AO248" s="6"/>
      <c r="AP248" s="6"/>
      <c r="AQ248" s="6"/>
      <c r="AR248" s="6"/>
      <c r="AS248" s="6"/>
      <c r="AT248" s="6"/>
      <c r="AU248" s="6"/>
      <c r="AV248" s="6"/>
      <c r="AW248" s="6"/>
      <c r="AX248" s="6"/>
      <c r="AY248" s="6"/>
      <c r="AZ248" s="6"/>
      <c r="BA248" s="6"/>
      <c r="BB248" s="6"/>
      <c r="BC248" s="6"/>
      <c r="BD248" s="6"/>
      <c r="BE248" s="6"/>
      <c r="BF248" s="6"/>
      <c r="BG248" s="6"/>
      <c r="BH248" s="6"/>
      <c r="BI248" s="6"/>
      <c r="BJ248" s="6"/>
      <c r="BK248" s="7"/>
      <c r="BL248" s="48"/>
      <c r="BM248" s="48"/>
      <c r="BN248" s="48"/>
    </row>
    <row r="249" spans="4:66"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  <c r="AA249" s="6"/>
      <c r="AB249" s="6"/>
      <c r="AC249" s="6"/>
      <c r="AD249" s="7"/>
      <c r="AE249" s="48"/>
      <c r="AF249" s="48"/>
      <c r="AG249" s="48"/>
      <c r="AK249" s="6"/>
      <c r="AL249" s="6"/>
      <c r="AM249" s="6"/>
      <c r="AN249" s="6"/>
      <c r="AO249" s="6"/>
      <c r="AP249" s="6"/>
      <c r="AQ249" s="6"/>
      <c r="AR249" s="6"/>
      <c r="AS249" s="6"/>
      <c r="AT249" s="6"/>
      <c r="AU249" s="6"/>
      <c r="AV249" s="6"/>
      <c r="AW249" s="6"/>
      <c r="AX249" s="6"/>
      <c r="AY249" s="6"/>
      <c r="AZ249" s="6"/>
      <c r="BA249" s="6"/>
      <c r="BB249" s="6"/>
      <c r="BC249" s="6"/>
      <c r="BD249" s="6"/>
      <c r="BE249" s="6"/>
      <c r="BF249" s="6"/>
      <c r="BG249" s="6"/>
      <c r="BH249" s="6"/>
      <c r="BI249" s="6"/>
      <c r="BJ249" s="6"/>
      <c r="BK249" s="7"/>
      <c r="BL249" s="48"/>
      <c r="BM249" s="48"/>
      <c r="BN249" s="48"/>
    </row>
    <row r="250" spans="4:66"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  <c r="AC250" s="6"/>
      <c r="AD250" s="7"/>
      <c r="AE250" s="48"/>
      <c r="AF250" s="48"/>
      <c r="AG250" s="48"/>
      <c r="AK250" s="6"/>
      <c r="AL250" s="6"/>
      <c r="AM250" s="6"/>
      <c r="AN250" s="6"/>
      <c r="AO250" s="6"/>
      <c r="AP250" s="6"/>
      <c r="AQ250" s="6"/>
      <c r="AR250" s="6"/>
      <c r="AS250" s="6"/>
      <c r="AT250" s="6"/>
      <c r="AU250" s="6"/>
      <c r="AV250" s="6"/>
      <c r="AW250" s="6"/>
      <c r="AX250" s="6"/>
      <c r="AY250" s="6"/>
      <c r="AZ250" s="6"/>
      <c r="BA250" s="6"/>
      <c r="BB250" s="6"/>
      <c r="BC250" s="6"/>
      <c r="BD250" s="6"/>
      <c r="BE250" s="6"/>
      <c r="BF250" s="6"/>
      <c r="BG250" s="6"/>
      <c r="BH250" s="6"/>
      <c r="BI250" s="6"/>
      <c r="BJ250" s="6"/>
      <c r="BK250" s="7"/>
      <c r="BL250" s="48"/>
      <c r="BM250" s="48"/>
      <c r="BN250" s="48"/>
    </row>
    <row r="251" spans="4:66"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  <c r="AA251" s="6"/>
      <c r="AB251" s="6"/>
      <c r="AC251" s="6"/>
      <c r="AD251" s="7"/>
      <c r="AE251" s="48"/>
      <c r="AF251" s="48"/>
      <c r="AG251" s="48"/>
      <c r="AK251" s="6"/>
      <c r="AL251" s="6"/>
      <c r="AM251" s="6"/>
      <c r="AN251" s="6"/>
      <c r="AO251" s="6"/>
      <c r="AP251" s="6"/>
      <c r="AQ251" s="6"/>
      <c r="AR251" s="6"/>
      <c r="AS251" s="6"/>
      <c r="AT251" s="6"/>
      <c r="AU251" s="6"/>
      <c r="AV251" s="6"/>
      <c r="AW251" s="6"/>
      <c r="AX251" s="6"/>
      <c r="AY251" s="6"/>
      <c r="AZ251" s="6"/>
      <c r="BA251" s="6"/>
      <c r="BB251" s="6"/>
      <c r="BC251" s="6"/>
      <c r="BD251" s="6"/>
      <c r="BE251" s="6"/>
      <c r="BF251" s="6"/>
      <c r="BG251" s="6"/>
      <c r="BH251" s="6"/>
      <c r="BI251" s="6"/>
      <c r="BJ251" s="6"/>
      <c r="BK251" s="7"/>
      <c r="BL251" s="48"/>
      <c r="BM251" s="48"/>
      <c r="BN251" s="48"/>
    </row>
    <row r="252" spans="4:66"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  <c r="AA252" s="6"/>
      <c r="AB252" s="6"/>
      <c r="AC252" s="6"/>
      <c r="AD252" s="7"/>
      <c r="AE252" s="48"/>
      <c r="AF252" s="48"/>
      <c r="AG252" s="48"/>
      <c r="AK252" s="6"/>
      <c r="AL252" s="6"/>
      <c r="AM252" s="6"/>
      <c r="AN252" s="6"/>
      <c r="AO252" s="6"/>
      <c r="AP252" s="6"/>
      <c r="AQ252" s="6"/>
      <c r="AR252" s="6"/>
      <c r="AS252" s="6"/>
      <c r="AT252" s="6"/>
      <c r="AU252" s="6"/>
      <c r="AV252" s="6"/>
      <c r="AW252" s="6"/>
      <c r="AX252" s="6"/>
      <c r="AY252" s="6"/>
      <c r="AZ252" s="6"/>
      <c r="BA252" s="6"/>
      <c r="BB252" s="6"/>
      <c r="BC252" s="6"/>
      <c r="BD252" s="6"/>
      <c r="BE252" s="6"/>
      <c r="BF252" s="6"/>
      <c r="BG252" s="6"/>
      <c r="BH252" s="6"/>
      <c r="BI252" s="6"/>
      <c r="BJ252" s="6"/>
      <c r="BK252" s="7"/>
      <c r="BL252" s="48"/>
      <c r="BM252" s="48"/>
      <c r="BN252" s="48"/>
    </row>
    <row r="253" spans="4:66"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  <c r="AA253" s="6"/>
      <c r="AB253" s="6"/>
      <c r="AC253" s="6"/>
      <c r="AD253" s="7"/>
      <c r="AE253" s="48"/>
      <c r="AF253" s="48"/>
      <c r="AG253" s="48"/>
      <c r="AK253" s="6"/>
      <c r="AL253" s="6"/>
      <c r="AM253" s="6"/>
      <c r="AN253" s="6"/>
      <c r="AO253" s="6"/>
      <c r="AP253" s="6"/>
      <c r="AQ253" s="6"/>
      <c r="AR253" s="6"/>
      <c r="AS253" s="6"/>
      <c r="AT253" s="6"/>
      <c r="AU253" s="6"/>
      <c r="AV253" s="6"/>
      <c r="AW253" s="6"/>
      <c r="AX253" s="6"/>
      <c r="AY253" s="6"/>
      <c r="AZ253" s="6"/>
      <c r="BA253" s="6"/>
      <c r="BB253" s="6"/>
      <c r="BC253" s="6"/>
      <c r="BD253" s="6"/>
      <c r="BE253" s="6"/>
      <c r="BF253" s="6"/>
      <c r="BG253" s="6"/>
      <c r="BH253" s="6"/>
      <c r="BI253" s="6"/>
      <c r="BJ253" s="6"/>
      <c r="BK253" s="7"/>
      <c r="BL253" s="48"/>
      <c r="BM253" s="48"/>
      <c r="BN253" s="48"/>
    </row>
    <row r="254" spans="4:66"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  <c r="AA254" s="6"/>
      <c r="AB254" s="6"/>
      <c r="AC254" s="6"/>
      <c r="AD254" s="7"/>
      <c r="AE254" s="48"/>
      <c r="AF254" s="48"/>
      <c r="AG254" s="48"/>
      <c r="AK254" s="6"/>
      <c r="AL254" s="6"/>
      <c r="AM254" s="6"/>
      <c r="AN254" s="6"/>
      <c r="AO254" s="6"/>
      <c r="AP254" s="6"/>
      <c r="AQ254" s="6"/>
      <c r="AR254" s="6"/>
      <c r="AS254" s="6"/>
      <c r="AT254" s="6"/>
      <c r="AU254" s="6"/>
      <c r="AV254" s="6"/>
      <c r="AW254" s="6"/>
      <c r="AX254" s="6"/>
      <c r="AY254" s="6"/>
      <c r="AZ254" s="6"/>
      <c r="BA254" s="6"/>
      <c r="BB254" s="6"/>
      <c r="BC254" s="6"/>
      <c r="BD254" s="6"/>
      <c r="BE254" s="6"/>
      <c r="BF254" s="6"/>
      <c r="BG254" s="6"/>
      <c r="BH254" s="6"/>
      <c r="BI254" s="6"/>
      <c r="BJ254" s="6"/>
      <c r="BK254" s="7"/>
      <c r="BL254" s="48"/>
      <c r="BM254" s="48"/>
      <c r="BN254" s="48"/>
    </row>
    <row r="255" spans="4:66"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  <c r="AA255" s="6"/>
      <c r="AB255" s="6"/>
      <c r="AC255" s="6"/>
      <c r="AD255" s="7"/>
      <c r="AE255" s="48"/>
      <c r="AF255" s="48"/>
      <c r="AG255" s="48"/>
      <c r="AK255" s="6"/>
      <c r="AL255" s="6"/>
      <c r="AM255" s="6"/>
      <c r="AN255" s="6"/>
      <c r="AO255" s="6"/>
      <c r="AP255" s="6"/>
      <c r="AQ255" s="6"/>
      <c r="AR255" s="6"/>
      <c r="AS255" s="6"/>
      <c r="AT255" s="6"/>
      <c r="AU255" s="6"/>
      <c r="AV255" s="6"/>
      <c r="AW255" s="6"/>
      <c r="AX255" s="6"/>
      <c r="AY255" s="6"/>
      <c r="AZ255" s="6"/>
      <c r="BA255" s="6"/>
      <c r="BB255" s="6"/>
      <c r="BC255" s="6"/>
      <c r="BD255" s="6"/>
      <c r="BE255" s="6"/>
      <c r="BF255" s="6"/>
      <c r="BG255" s="6"/>
      <c r="BH255" s="6"/>
      <c r="BI255" s="6"/>
      <c r="BJ255" s="6"/>
      <c r="BK255" s="7"/>
      <c r="BL255" s="48"/>
      <c r="BM255" s="48"/>
      <c r="BN255" s="48"/>
    </row>
    <row r="256" spans="4:66"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  <c r="AA256" s="6"/>
      <c r="AB256" s="6"/>
      <c r="AC256" s="6"/>
      <c r="AD256" s="7"/>
      <c r="AE256" s="48"/>
      <c r="AF256" s="48"/>
      <c r="AG256" s="48"/>
      <c r="AK256" s="6"/>
      <c r="AL256" s="6"/>
      <c r="AM256" s="6"/>
      <c r="AN256" s="6"/>
      <c r="AO256" s="6"/>
      <c r="AP256" s="6"/>
      <c r="AQ256" s="6"/>
      <c r="AR256" s="6"/>
      <c r="AS256" s="6"/>
      <c r="AT256" s="6"/>
      <c r="AU256" s="6"/>
      <c r="AV256" s="6"/>
      <c r="AW256" s="6"/>
      <c r="AX256" s="6"/>
      <c r="AY256" s="6"/>
      <c r="AZ256" s="6"/>
      <c r="BA256" s="6"/>
      <c r="BB256" s="6"/>
      <c r="BC256" s="6"/>
      <c r="BD256" s="6"/>
      <c r="BE256" s="6"/>
      <c r="BF256" s="6"/>
      <c r="BG256" s="6"/>
      <c r="BH256" s="6"/>
      <c r="BI256" s="6"/>
      <c r="BJ256" s="6"/>
      <c r="BK256" s="7"/>
      <c r="BL256" s="48"/>
      <c r="BM256" s="48"/>
      <c r="BN256" s="48"/>
    </row>
    <row r="257" spans="4:66"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  <c r="AA257" s="6"/>
      <c r="AB257" s="6"/>
      <c r="AC257" s="6"/>
      <c r="AD257" s="7"/>
      <c r="AE257" s="48"/>
      <c r="AF257" s="48"/>
      <c r="AG257" s="48"/>
      <c r="AK257" s="6"/>
      <c r="AL257" s="6"/>
      <c r="AM257" s="6"/>
      <c r="AN257" s="6"/>
      <c r="AO257" s="6"/>
      <c r="AP257" s="6"/>
      <c r="AQ257" s="6"/>
      <c r="AR257" s="6"/>
      <c r="AS257" s="6"/>
      <c r="AT257" s="6"/>
      <c r="AU257" s="6"/>
      <c r="AV257" s="6"/>
      <c r="AW257" s="6"/>
      <c r="AX257" s="6"/>
      <c r="AY257" s="6"/>
      <c r="AZ257" s="6"/>
      <c r="BA257" s="6"/>
      <c r="BB257" s="6"/>
      <c r="BC257" s="6"/>
      <c r="BD257" s="6"/>
      <c r="BE257" s="6"/>
      <c r="BF257" s="6"/>
      <c r="BG257" s="6"/>
      <c r="BH257" s="6"/>
      <c r="BI257" s="6"/>
      <c r="BJ257" s="6"/>
      <c r="BK257" s="7"/>
      <c r="BL257" s="48"/>
      <c r="BM257" s="48"/>
      <c r="BN257" s="48"/>
    </row>
    <row r="258" spans="4:66"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  <c r="AA258" s="6"/>
      <c r="AB258" s="6"/>
      <c r="AC258" s="6"/>
      <c r="AD258" s="7"/>
      <c r="AE258" s="48"/>
      <c r="AF258" s="48"/>
      <c r="AG258" s="48"/>
      <c r="AK258" s="6"/>
      <c r="AL258" s="6"/>
      <c r="AM258" s="6"/>
      <c r="AN258" s="6"/>
      <c r="AO258" s="6"/>
      <c r="AP258" s="6"/>
      <c r="AQ258" s="6"/>
      <c r="AR258" s="6"/>
      <c r="AS258" s="6"/>
      <c r="AT258" s="6"/>
      <c r="AU258" s="6"/>
      <c r="AV258" s="6"/>
      <c r="AW258" s="6"/>
      <c r="AX258" s="6"/>
      <c r="AY258" s="6"/>
      <c r="AZ258" s="6"/>
      <c r="BA258" s="6"/>
      <c r="BB258" s="6"/>
      <c r="BC258" s="6"/>
      <c r="BD258" s="6"/>
      <c r="BE258" s="6"/>
      <c r="BF258" s="6"/>
      <c r="BG258" s="6"/>
      <c r="BH258" s="6"/>
      <c r="BI258" s="6"/>
      <c r="BJ258" s="6"/>
      <c r="BK258" s="7"/>
      <c r="BL258" s="48"/>
      <c r="BM258" s="48"/>
      <c r="BN258" s="48"/>
    </row>
    <row r="259" spans="4:66"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  <c r="AA259" s="6"/>
      <c r="AB259" s="6"/>
      <c r="AC259" s="6"/>
      <c r="AD259" s="7"/>
      <c r="AE259" s="48"/>
      <c r="AF259" s="48"/>
      <c r="AG259" s="48"/>
      <c r="AK259" s="6"/>
      <c r="AL259" s="6"/>
      <c r="AM259" s="6"/>
      <c r="AN259" s="6"/>
      <c r="AO259" s="6"/>
      <c r="AP259" s="6"/>
      <c r="AQ259" s="6"/>
      <c r="AR259" s="6"/>
      <c r="AS259" s="6"/>
      <c r="AT259" s="6"/>
      <c r="AU259" s="6"/>
      <c r="AV259" s="6"/>
      <c r="AW259" s="6"/>
      <c r="AX259" s="6"/>
      <c r="AY259" s="6"/>
      <c r="AZ259" s="6"/>
      <c r="BA259" s="6"/>
      <c r="BB259" s="6"/>
      <c r="BC259" s="6"/>
      <c r="BD259" s="6"/>
      <c r="BE259" s="6"/>
      <c r="BF259" s="6"/>
      <c r="BG259" s="6"/>
      <c r="BH259" s="6"/>
      <c r="BI259" s="6"/>
      <c r="BJ259" s="6"/>
      <c r="BK259" s="7"/>
      <c r="BL259" s="48"/>
      <c r="BM259" s="48"/>
      <c r="BN259" s="48"/>
    </row>
    <row r="260" spans="4:66"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  <c r="AA260" s="6"/>
      <c r="AB260" s="6"/>
      <c r="AC260" s="6"/>
      <c r="AD260" s="7"/>
      <c r="AE260" s="48"/>
      <c r="AF260" s="48"/>
      <c r="AG260" s="48"/>
      <c r="AK260" s="6"/>
      <c r="AL260" s="6"/>
      <c r="AM260" s="6"/>
      <c r="AN260" s="6"/>
      <c r="AO260" s="6"/>
      <c r="AP260" s="6"/>
      <c r="AQ260" s="6"/>
      <c r="AR260" s="6"/>
      <c r="AS260" s="6"/>
      <c r="AT260" s="6"/>
      <c r="AU260" s="6"/>
      <c r="AV260" s="6"/>
      <c r="AW260" s="6"/>
      <c r="AX260" s="6"/>
      <c r="AY260" s="6"/>
      <c r="AZ260" s="6"/>
      <c r="BA260" s="6"/>
      <c r="BB260" s="6"/>
      <c r="BC260" s="6"/>
      <c r="BD260" s="6"/>
      <c r="BE260" s="6"/>
      <c r="BF260" s="6"/>
      <c r="BG260" s="6"/>
      <c r="BH260" s="6"/>
      <c r="BI260" s="6"/>
      <c r="BJ260" s="6"/>
      <c r="BK260" s="7"/>
      <c r="BL260" s="48"/>
      <c r="BM260" s="48"/>
      <c r="BN260" s="48"/>
    </row>
    <row r="261" spans="4:66"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  <c r="AA261" s="6"/>
      <c r="AB261" s="6"/>
      <c r="AC261" s="6"/>
      <c r="AD261" s="7"/>
      <c r="AE261" s="48"/>
      <c r="AF261" s="48"/>
      <c r="AG261" s="48"/>
      <c r="AK261" s="6"/>
      <c r="AL261" s="6"/>
      <c r="AM261" s="6"/>
      <c r="AN261" s="6"/>
      <c r="AO261" s="6"/>
      <c r="AP261" s="6"/>
      <c r="AQ261" s="6"/>
      <c r="AR261" s="6"/>
      <c r="AS261" s="6"/>
      <c r="AT261" s="6"/>
      <c r="AU261" s="6"/>
      <c r="AV261" s="6"/>
      <c r="AW261" s="6"/>
      <c r="AX261" s="6"/>
      <c r="AY261" s="6"/>
      <c r="AZ261" s="6"/>
      <c r="BA261" s="6"/>
      <c r="BB261" s="6"/>
      <c r="BC261" s="6"/>
      <c r="BD261" s="6"/>
      <c r="BE261" s="6"/>
      <c r="BF261" s="6"/>
      <c r="BG261" s="6"/>
      <c r="BH261" s="6"/>
      <c r="BI261" s="6"/>
      <c r="BJ261" s="6"/>
      <c r="BK261" s="7"/>
      <c r="BL261" s="48"/>
      <c r="BM261" s="48"/>
      <c r="BN261" s="48"/>
    </row>
    <row r="262" spans="4:66"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  <c r="AA262" s="6"/>
      <c r="AB262" s="6"/>
      <c r="AC262" s="6"/>
      <c r="AD262" s="7"/>
      <c r="AE262" s="48"/>
      <c r="AF262" s="48"/>
      <c r="AG262" s="48"/>
      <c r="AK262" s="6"/>
      <c r="AL262" s="6"/>
      <c r="AM262" s="6"/>
      <c r="AN262" s="6"/>
      <c r="AO262" s="6"/>
      <c r="AP262" s="6"/>
      <c r="AQ262" s="6"/>
      <c r="AR262" s="6"/>
      <c r="AS262" s="6"/>
      <c r="AT262" s="6"/>
      <c r="AU262" s="6"/>
      <c r="AV262" s="6"/>
      <c r="AW262" s="6"/>
      <c r="AX262" s="6"/>
      <c r="AY262" s="6"/>
      <c r="AZ262" s="6"/>
      <c r="BA262" s="6"/>
      <c r="BB262" s="6"/>
      <c r="BC262" s="6"/>
      <c r="BD262" s="6"/>
      <c r="BE262" s="6"/>
      <c r="BF262" s="6"/>
      <c r="BG262" s="6"/>
      <c r="BH262" s="6"/>
      <c r="BI262" s="6"/>
      <c r="BJ262" s="6"/>
      <c r="BK262" s="7"/>
      <c r="BL262" s="48"/>
      <c r="BM262" s="48"/>
      <c r="BN262" s="48"/>
    </row>
    <row r="263" spans="4:66"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  <c r="AA263" s="6"/>
      <c r="AB263" s="6"/>
      <c r="AC263" s="6"/>
      <c r="AD263" s="7"/>
      <c r="AE263" s="48"/>
      <c r="AF263" s="48"/>
      <c r="AG263" s="48"/>
      <c r="AK263" s="6"/>
      <c r="AL263" s="6"/>
      <c r="AM263" s="6"/>
      <c r="AN263" s="6"/>
      <c r="AO263" s="6"/>
      <c r="AP263" s="6"/>
      <c r="AQ263" s="6"/>
      <c r="AR263" s="6"/>
      <c r="AS263" s="6"/>
      <c r="AT263" s="6"/>
      <c r="AU263" s="6"/>
      <c r="AV263" s="6"/>
      <c r="AW263" s="6"/>
      <c r="AX263" s="6"/>
      <c r="AY263" s="6"/>
      <c r="AZ263" s="6"/>
      <c r="BA263" s="6"/>
      <c r="BB263" s="6"/>
      <c r="BC263" s="6"/>
      <c r="BD263" s="6"/>
      <c r="BE263" s="6"/>
      <c r="BF263" s="6"/>
      <c r="BG263" s="6"/>
      <c r="BH263" s="6"/>
      <c r="BI263" s="6"/>
      <c r="BJ263" s="6"/>
      <c r="BK263" s="7"/>
      <c r="BL263" s="48"/>
      <c r="BM263" s="48"/>
      <c r="BN263" s="48"/>
    </row>
    <row r="264" spans="4:66"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  <c r="AA264" s="6"/>
      <c r="AB264" s="6"/>
      <c r="AC264" s="6"/>
      <c r="AD264" s="7"/>
      <c r="AE264" s="48"/>
      <c r="AF264" s="48"/>
      <c r="AG264" s="48"/>
      <c r="AK264" s="6"/>
      <c r="AL264" s="6"/>
      <c r="AM264" s="6"/>
      <c r="AN264" s="6"/>
      <c r="AO264" s="6"/>
      <c r="AP264" s="6"/>
      <c r="AQ264" s="6"/>
      <c r="AR264" s="6"/>
      <c r="AS264" s="6"/>
      <c r="AT264" s="6"/>
      <c r="AU264" s="6"/>
      <c r="AV264" s="6"/>
      <c r="AW264" s="6"/>
      <c r="AX264" s="6"/>
      <c r="AY264" s="6"/>
      <c r="AZ264" s="6"/>
      <c r="BA264" s="6"/>
      <c r="BB264" s="6"/>
      <c r="BC264" s="6"/>
      <c r="BD264" s="6"/>
      <c r="BE264" s="6"/>
      <c r="BF264" s="6"/>
      <c r="BG264" s="6"/>
      <c r="BH264" s="6"/>
      <c r="BI264" s="6"/>
      <c r="BJ264" s="6"/>
      <c r="BK264" s="7"/>
      <c r="BL264" s="48"/>
      <c r="BM264" s="48"/>
      <c r="BN264" s="48"/>
    </row>
    <row r="265" spans="4:66"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  <c r="AA265" s="6"/>
      <c r="AB265" s="6"/>
      <c r="AC265" s="6"/>
      <c r="AD265" s="7"/>
      <c r="AE265" s="48"/>
      <c r="AF265" s="48"/>
      <c r="AG265" s="48"/>
      <c r="AK265" s="6"/>
      <c r="AL265" s="6"/>
      <c r="AM265" s="6"/>
      <c r="AN265" s="6"/>
      <c r="AO265" s="6"/>
      <c r="AP265" s="6"/>
      <c r="AQ265" s="6"/>
      <c r="AR265" s="6"/>
      <c r="AS265" s="6"/>
      <c r="AT265" s="6"/>
      <c r="AU265" s="6"/>
      <c r="AV265" s="6"/>
      <c r="AW265" s="6"/>
      <c r="AX265" s="6"/>
      <c r="AY265" s="6"/>
      <c r="AZ265" s="6"/>
      <c r="BA265" s="6"/>
      <c r="BB265" s="6"/>
      <c r="BC265" s="6"/>
      <c r="BD265" s="6"/>
      <c r="BE265" s="6"/>
      <c r="BF265" s="6"/>
      <c r="BG265" s="6"/>
      <c r="BH265" s="6"/>
      <c r="BI265" s="6"/>
      <c r="BJ265" s="6"/>
      <c r="BK265" s="7"/>
      <c r="BL265" s="48"/>
      <c r="BM265" s="48"/>
      <c r="BN265" s="48"/>
    </row>
    <row r="266" spans="4:66"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  <c r="AA266" s="6"/>
      <c r="AB266" s="6"/>
      <c r="AC266" s="6"/>
      <c r="AD266" s="7"/>
      <c r="AE266" s="48"/>
      <c r="AF266" s="48"/>
      <c r="AG266" s="48"/>
      <c r="AK266" s="6"/>
      <c r="AL266" s="6"/>
      <c r="AM266" s="6"/>
      <c r="AN266" s="6"/>
      <c r="AO266" s="6"/>
      <c r="AP266" s="6"/>
      <c r="AQ266" s="6"/>
      <c r="AR266" s="6"/>
      <c r="AS266" s="6"/>
      <c r="AT266" s="6"/>
      <c r="AU266" s="6"/>
      <c r="AV266" s="6"/>
      <c r="AW266" s="6"/>
      <c r="AX266" s="6"/>
      <c r="AY266" s="6"/>
      <c r="AZ266" s="6"/>
      <c r="BA266" s="6"/>
      <c r="BB266" s="6"/>
      <c r="BC266" s="6"/>
      <c r="BD266" s="6"/>
      <c r="BE266" s="6"/>
      <c r="BF266" s="6"/>
      <c r="BG266" s="6"/>
      <c r="BH266" s="6"/>
      <c r="BI266" s="6"/>
      <c r="BJ266" s="6"/>
      <c r="BK266" s="7"/>
      <c r="BL266" s="48"/>
      <c r="BM266" s="48"/>
      <c r="BN266" s="48"/>
    </row>
    <row r="267" spans="4:66"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  <c r="AA267" s="6"/>
      <c r="AB267" s="6"/>
      <c r="AC267" s="6"/>
      <c r="AD267" s="7"/>
      <c r="AE267" s="48"/>
      <c r="AF267" s="48"/>
      <c r="AG267" s="48"/>
      <c r="AK267" s="6"/>
      <c r="AL267" s="6"/>
      <c r="AM267" s="6"/>
      <c r="AN267" s="6"/>
      <c r="AO267" s="6"/>
      <c r="AP267" s="6"/>
      <c r="AQ267" s="6"/>
      <c r="AR267" s="6"/>
      <c r="AS267" s="6"/>
      <c r="AT267" s="6"/>
      <c r="AU267" s="6"/>
      <c r="AV267" s="6"/>
      <c r="AW267" s="6"/>
      <c r="AX267" s="6"/>
      <c r="AY267" s="6"/>
      <c r="AZ267" s="6"/>
      <c r="BA267" s="6"/>
      <c r="BB267" s="6"/>
      <c r="BC267" s="6"/>
      <c r="BD267" s="6"/>
      <c r="BE267" s="6"/>
      <c r="BF267" s="6"/>
      <c r="BG267" s="6"/>
      <c r="BH267" s="6"/>
      <c r="BI267" s="6"/>
      <c r="BJ267" s="6"/>
      <c r="BK267" s="7"/>
      <c r="BL267" s="48"/>
      <c r="BM267" s="48"/>
      <c r="BN267" s="48"/>
    </row>
    <row r="268" spans="4:66"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  <c r="AA268" s="6"/>
      <c r="AB268" s="6"/>
      <c r="AC268" s="6"/>
      <c r="AD268" s="7"/>
      <c r="AE268" s="48"/>
      <c r="AF268" s="48"/>
      <c r="AG268" s="48"/>
      <c r="AK268" s="6"/>
      <c r="AL268" s="6"/>
      <c r="AM268" s="6"/>
      <c r="AN268" s="6"/>
      <c r="AO268" s="6"/>
      <c r="AP268" s="6"/>
      <c r="AQ268" s="6"/>
      <c r="AR268" s="6"/>
      <c r="AS268" s="6"/>
      <c r="AT268" s="6"/>
      <c r="AU268" s="6"/>
      <c r="AV268" s="6"/>
      <c r="AW268" s="6"/>
      <c r="AX268" s="6"/>
      <c r="AY268" s="6"/>
      <c r="AZ268" s="6"/>
      <c r="BA268" s="6"/>
      <c r="BB268" s="6"/>
      <c r="BC268" s="6"/>
      <c r="BD268" s="6"/>
      <c r="BE268" s="6"/>
      <c r="BF268" s="6"/>
      <c r="BG268" s="6"/>
      <c r="BH268" s="6"/>
      <c r="BI268" s="6"/>
      <c r="BJ268" s="6"/>
      <c r="BK268" s="7"/>
      <c r="BL268" s="48"/>
      <c r="BM268" s="48"/>
      <c r="BN268" s="48"/>
    </row>
    <row r="269" spans="4:66"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  <c r="AA269" s="6"/>
      <c r="AB269" s="6"/>
      <c r="AC269" s="6"/>
      <c r="AD269" s="7"/>
      <c r="AE269" s="48"/>
      <c r="AF269" s="48"/>
      <c r="AG269" s="48"/>
      <c r="AK269" s="6"/>
      <c r="AL269" s="6"/>
      <c r="AM269" s="6"/>
      <c r="AN269" s="6"/>
      <c r="AO269" s="6"/>
      <c r="AP269" s="6"/>
      <c r="AQ269" s="6"/>
      <c r="AR269" s="6"/>
      <c r="AS269" s="6"/>
      <c r="AT269" s="6"/>
      <c r="AU269" s="6"/>
      <c r="AV269" s="6"/>
      <c r="AW269" s="6"/>
      <c r="AX269" s="6"/>
      <c r="AY269" s="6"/>
      <c r="AZ269" s="6"/>
      <c r="BA269" s="6"/>
      <c r="BB269" s="6"/>
      <c r="BC269" s="6"/>
      <c r="BD269" s="6"/>
      <c r="BE269" s="6"/>
      <c r="BF269" s="6"/>
      <c r="BG269" s="6"/>
      <c r="BH269" s="6"/>
      <c r="BI269" s="6"/>
      <c r="BJ269" s="6"/>
      <c r="BK269" s="7"/>
      <c r="BL269" s="48"/>
      <c r="BM269" s="48"/>
      <c r="BN269" s="48"/>
    </row>
    <row r="270" spans="4:66"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  <c r="AA270" s="6"/>
      <c r="AB270" s="6"/>
      <c r="AC270" s="6"/>
      <c r="AD270" s="7"/>
      <c r="AE270" s="48"/>
      <c r="AF270" s="48"/>
      <c r="AG270" s="48"/>
      <c r="AK270" s="6"/>
      <c r="AL270" s="6"/>
      <c r="AM270" s="6"/>
      <c r="AN270" s="6"/>
      <c r="AO270" s="6"/>
      <c r="AP270" s="6"/>
      <c r="AQ270" s="6"/>
      <c r="AR270" s="6"/>
      <c r="AS270" s="6"/>
      <c r="AT270" s="6"/>
      <c r="AU270" s="6"/>
      <c r="AV270" s="6"/>
      <c r="AW270" s="6"/>
      <c r="AX270" s="6"/>
      <c r="AY270" s="6"/>
      <c r="AZ270" s="6"/>
      <c r="BA270" s="6"/>
      <c r="BB270" s="6"/>
      <c r="BC270" s="6"/>
      <c r="BD270" s="6"/>
      <c r="BE270" s="6"/>
      <c r="BF270" s="6"/>
      <c r="BG270" s="6"/>
      <c r="BH270" s="6"/>
      <c r="BI270" s="6"/>
      <c r="BJ270" s="6"/>
      <c r="BK270" s="7"/>
      <c r="BL270" s="48"/>
      <c r="BM270" s="48"/>
      <c r="BN270" s="48"/>
    </row>
    <row r="271" spans="4:66"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  <c r="AA271" s="6"/>
      <c r="AB271" s="6"/>
      <c r="AC271" s="6"/>
      <c r="AD271" s="7"/>
      <c r="AE271" s="48"/>
      <c r="AF271" s="48"/>
      <c r="AG271" s="48"/>
      <c r="AK271" s="6"/>
      <c r="AL271" s="6"/>
      <c r="AM271" s="6"/>
      <c r="AN271" s="6"/>
      <c r="AO271" s="6"/>
      <c r="AP271" s="6"/>
      <c r="AQ271" s="6"/>
      <c r="AR271" s="6"/>
      <c r="AS271" s="6"/>
      <c r="AT271" s="6"/>
      <c r="AU271" s="6"/>
      <c r="AV271" s="6"/>
      <c r="AW271" s="6"/>
      <c r="AX271" s="6"/>
      <c r="AY271" s="6"/>
      <c r="AZ271" s="6"/>
      <c r="BA271" s="6"/>
      <c r="BB271" s="6"/>
      <c r="BC271" s="6"/>
      <c r="BD271" s="6"/>
      <c r="BE271" s="6"/>
      <c r="BF271" s="6"/>
      <c r="BG271" s="6"/>
      <c r="BH271" s="6"/>
      <c r="BI271" s="6"/>
      <c r="BJ271" s="6"/>
      <c r="BK271" s="7"/>
      <c r="BL271" s="48"/>
      <c r="BM271" s="48"/>
      <c r="BN271" s="48"/>
    </row>
    <row r="272" spans="4:66"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  <c r="AA272" s="6"/>
      <c r="AB272" s="6"/>
      <c r="AC272" s="6"/>
      <c r="AD272" s="7"/>
      <c r="AE272" s="48"/>
      <c r="AF272" s="48"/>
      <c r="AG272" s="48"/>
      <c r="AK272" s="6"/>
      <c r="AL272" s="6"/>
      <c r="AM272" s="6"/>
      <c r="AN272" s="6"/>
      <c r="AO272" s="6"/>
      <c r="AP272" s="6"/>
      <c r="AQ272" s="6"/>
      <c r="AR272" s="6"/>
      <c r="AS272" s="6"/>
      <c r="AT272" s="6"/>
      <c r="AU272" s="6"/>
      <c r="AV272" s="6"/>
      <c r="AW272" s="6"/>
      <c r="AX272" s="6"/>
      <c r="AY272" s="6"/>
      <c r="AZ272" s="6"/>
      <c r="BA272" s="6"/>
      <c r="BB272" s="6"/>
      <c r="BC272" s="6"/>
      <c r="BD272" s="6"/>
      <c r="BE272" s="6"/>
      <c r="BF272" s="6"/>
      <c r="BG272" s="6"/>
      <c r="BH272" s="6"/>
      <c r="BI272" s="6"/>
      <c r="BJ272" s="6"/>
      <c r="BK272" s="7"/>
      <c r="BL272" s="48"/>
      <c r="BM272" s="48"/>
      <c r="BN272" s="48"/>
    </row>
    <row r="273" spans="4:66"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  <c r="AA273" s="6"/>
      <c r="AB273" s="6"/>
      <c r="AC273" s="6"/>
      <c r="AD273" s="7"/>
      <c r="AE273" s="48"/>
      <c r="AF273" s="48"/>
      <c r="AG273" s="48"/>
      <c r="AK273" s="6"/>
      <c r="AL273" s="6"/>
      <c r="AM273" s="6"/>
      <c r="AN273" s="6"/>
      <c r="AO273" s="6"/>
      <c r="AP273" s="6"/>
      <c r="AQ273" s="6"/>
      <c r="AR273" s="6"/>
      <c r="AS273" s="6"/>
      <c r="AT273" s="6"/>
      <c r="AU273" s="6"/>
      <c r="AV273" s="6"/>
      <c r="AW273" s="6"/>
      <c r="AX273" s="6"/>
      <c r="AY273" s="6"/>
      <c r="AZ273" s="6"/>
      <c r="BA273" s="6"/>
      <c r="BB273" s="6"/>
      <c r="BC273" s="6"/>
      <c r="BD273" s="6"/>
      <c r="BE273" s="6"/>
      <c r="BF273" s="6"/>
      <c r="BG273" s="6"/>
      <c r="BH273" s="6"/>
      <c r="BI273" s="6"/>
      <c r="BJ273" s="6"/>
      <c r="BK273" s="7"/>
      <c r="BL273" s="48"/>
      <c r="BM273" s="48"/>
      <c r="BN273" s="48"/>
    </row>
    <row r="274" spans="4:66"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  <c r="AA274" s="6"/>
      <c r="AB274" s="6"/>
      <c r="AC274" s="6"/>
      <c r="AD274" s="7"/>
      <c r="AE274" s="48"/>
      <c r="AF274" s="48"/>
      <c r="AG274" s="48"/>
      <c r="AK274" s="6"/>
      <c r="AL274" s="6"/>
      <c r="AM274" s="6"/>
      <c r="AN274" s="6"/>
      <c r="AO274" s="6"/>
      <c r="AP274" s="6"/>
      <c r="AQ274" s="6"/>
      <c r="AR274" s="6"/>
      <c r="AS274" s="6"/>
      <c r="AT274" s="6"/>
      <c r="AU274" s="6"/>
      <c r="AV274" s="6"/>
      <c r="AW274" s="6"/>
      <c r="AX274" s="6"/>
      <c r="AY274" s="6"/>
      <c r="AZ274" s="6"/>
      <c r="BA274" s="6"/>
      <c r="BB274" s="6"/>
      <c r="BC274" s="6"/>
      <c r="BD274" s="6"/>
      <c r="BE274" s="6"/>
      <c r="BF274" s="6"/>
      <c r="BG274" s="6"/>
      <c r="BH274" s="6"/>
      <c r="BI274" s="6"/>
      <c r="BJ274" s="6"/>
      <c r="BK274" s="7"/>
      <c r="BL274" s="48"/>
      <c r="BM274" s="48"/>
      <c r="BN274" s="48"/>
    </row>
    <row r="275" spans="4:66"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  <c r="AA275" s="6"/>
      <c r="AB275" s="6"/>
      <c r="AC275" s="6"/>
      <c r="AD275" s="7"/>
      <c r="AE275" s="48"/>
      <c r="AF275" s="48"/>
      <c r="AG275" s="48"/>
      <c r="AK275" s="6"/>
      <c r="AL275" s="6"/>
      <c r="AM275" s="6"/>
      <c r="AN275" s="6"/>
      <c r="AO275" s="6"/>
      <c r="AP275" s="6"/>
      <c r="AQ275" s="6"/>
      <c r="AR275" s="6"/>
      <c r="AS275" s="6"/>
      <c r="AT275" s="6"/>
      <c r="AU275" s="6"/>
      <c r="AV275" s="6"/>
      <c r="AW275" s="6"/>
      <c r="AX275" s="6"/>
      <c r="AY275" s="6"/>
      <c r="AZ275" s="6"/>
      <c r="BA275" s="6"/>
      <c r="BB275" s="6"/>
      <c r="BC275" s="6"/>
      <c r="BD275" s="6"/>
      <c r="BE275" s="6"/>
      <c r="BF275" s="6"/>
      <c r="BG275" s="6"/>
      <c r="BH275" s="6"/>
      <c r="BI275" s="6"/>
      <c r="BJ275" s="6"/>
      <c r="BK275" s="7"/>
      <c r="BL275" s="48"/>
      <c r="BM275" s="48"/>
      <c r="BN275" s="48"/>
    </row>
    <row r="276" spans="4:66"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  <c r="AA276" s="6"/>
      <c r="AB276" s="6"/>
      <c r="AC276" s="6"/>
      <c r="AD276" s="7"/>
      <c r="AE276" s="48"/>
      <c r="AF276" s="48"/>
      <c r="AG276" s="48"/>
      <c r="AK276" s="6"/>
      <c r="AL276" s="6"/>
      <c r="AM276" s="6"/>
      <c r="AN276" s="6"/>
      <c r="AO276" s="6"/>
      <c r="AP276" s="6"/>
      <c r="AQ276" s="6"/>
      <c r="AR276" s="6"/>
      <c r="AS276" s="6"/>
      <c r="AT276" s="6"/>
      <c r="AU276" s="6"/>
      <c r="AV276" s="6"/>
      <c r="AW276" s="6"/>
      <c r="AX276" s="6"/>
      <c r="AY276" s="6"/>
      <c r="AZ276" s="6"/>
      <c r="BA276" s="6"/>
      <c r="BB276" s="6"/>
      <c r="BC276" s="6"/>
      <c r="BD276" s="6"/>
      <c r="BE276" s="6"/>
      <c r="BF276" s="6"/>
      <c r="BG276" s="6"/>
      <c r="BH276" s="6"/>
      <c r="BI276" s="6"/>
      <c r="BJ276" s="6"/>
      <c r="BK276" s="7"/>
      <c r="BL276" s="48"/>
      <c r="BM276" s="48"/>
      <c r="BN276" s="48"/>
    </row>
    <row r="277" spans="4:66"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  <c r="AA277" s="6"/>
      <c r="AB277" s="6"/>
      <c r="AC277" s="6"/>
      <c r="AD277" s="7"/>
      <c r="AE277" s="48"/>
      <c r="AF277" s="48"/>
      <c r="AG277" s="48"/>
      <c r="AK277" s="6"/>
      <c r="AL277" s="6"/>
      <c r="AM277" s="6"/>
      <c r="AN277" s="6"/>
      <c r="AO277" s="6"/>
      <c r="AP277" s="6"/>
      <c r="AQ277" s="6"/>
      <c r="AR277" s="6"/>
      <c r="AS277" s="6"/>
      <c r="AT277" s="6"/>
      <c r="AU277" s="6"/>
      <c r="AV277" s="6"/>
      <c r="AW277" s="6"/>
      <c r="AX277" s="6"/>
      <c r="AY277" s="6"/>
      <c r="AZ277" s="6"/>
      <c r="BA277" s="6"/>
      <c r="BB277" s="6"/>
      <c r="BC277" s="6"/>
      <c r="BD277" s="6"/>
      <c r="BE277" s="6"/>
      <c r="BF277" s="6"/>
      <c r="BG277" s="6"/>
      <c r="BH277" s="6"/>
      <c r="BI277" s="6"/>
      <c r="BJ277" s="6"/>
      <c r="BK277" s="7"/>
      <c r="BL277" s="48"/>
      <c r="BM277" s="48"/>
      <c r="BN277" s="48"/>
    </row>
    <row r="278" spans="4:66"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  <c r="AA278" s="6"/>
      <c r="AB278" s="6"/>
      <c r="AC278" s="6"/>
      <c r="AD278" s="7"/>
      <c r="AE278" s="48"/>
      <c r="AF278" s="48"/>
      <c r="AG278" s="48"/>
      <c r="AK278" s="6"/>
      <c r="AL278" s="6"/>
      <c r="AM278" s="6"/>
      <c r="AN278" s="6"/>
      <c r="AO278" s="6"/>
      <c r="AP278" s="6"/>
      <c r="AQ278" s="6"/>
      <c r="AR278" s="6"/>
      <c r="AS278" s="6"/>
      <c r="AT278" s="6"/>
      <c r="AU278" s="6"/>
      <c r="AV278" s="6"/>
      <c r="AW278" s="6"/>
      <c r="AX278" s="6"/>
      <c r="AY278" s="6"/>
      <c r="AZ278" s="6"/>
      <c r="BA278" s="6"/>
      <c r="BB278" s="6"/>
      <c r="BC278" s="6"/>
      <c r="BD278" s="6"/>
      <c r="BE278" s="6"/>
      <c r="BF278" s="6"/>
      <c r="BG278" s="6"/>
      <c r="BH278" s="6"/>
      <c r="BI278" s="6"/>
      <c r="BJ278" s="6"/>
      <c r="BK278" s="7"/>
      <c r="BL278" s="48"/>
      <c r="BM278" s="48"/>
      <c r="BN278" s="48"/>
    </row>
    <row r="279" spans="4:66"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  <c r="AA279" s="6"/>
      <c r="AB279" s="6"/>
      <c r="AC279" s="6"/>
      <c r="AD279" s="7"/>
      <c r="AE279" s="48"/>
      <c r="AF279" s="48"/>
      <c r="AG279" s="48"/>
      <c r="AK279" s="6"/>
      <c r="AL279" s="6"/>
      <c r="AM279" s="6"/>
      <c r="AN279" s="6"/>
      <c r="AO279" s="6"/>
      <c r="AP279" s="6"/>
      <c r="AQ279" s="6"/>
      <c r="AR279" s="6"/>
      <c r="AS279" s="6"/>
      <c r="AT279" s="6"/>
      <c r="AU279" s="6"/>
      <c r="AV279" s="6"/>
      <c r="AW279" s="6"/>
      <c r="AX279" s="6"/>
      <c r="AY279" s="6"/>
      <c r="AZ279" s="6"/>
      <c r="BA279" s="6"/>
      <c r="BB279" s="6"/>
      <c r="BC279" s="6"/>
      <c r="BD279" s="6"/>
      <c r="BE279" s="6"/>
      <c r="BF279" s="6"/>
      <c r="BG279" s="6"/>
      <c r="BH279" s="6"/>
      <c r="BI279" s="6"/>
      <c r="BJ279" s="6"/>
      <c r="BK279" s="7"/>
      <c r="BL279" s="48"/>
      <c r="BM279" s="48"/>
      <c r="BN279" s="48"/>
    </row>
    <row r="280" spans="4:66"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  <c r="AA280" s="6"/>
      <c r="AB280" s="6"/>
      <c r="AC280" s="6"/>
      <c r="AD280" s="7"/>
      <c r="AE280" s="48"/>
      <c r="AF280" s="48"/>
      <c r="AG280" s="48"/>
      <c r="AK280" s="6"/>
      <c r="AL280" s="6"/>
      <c r="AM280" s="6"/>
      <c r="AN280" s="6"/>
      <c r="AO280" s="6"/>
      <c r="AP280" s="6"/>
      <c r="AQ280" s="6"/>
      <c r="AR280" s="6"/>
      <c r="AS280" s="6"/>
      <c r="AT280" s="6"/>
      <c r="AU280" s="6"/>
      <c r="AV280" s="6"/>
      <c r="AW280" s="6"/>
      <c r="AX280" s="6"/>
      <c r="AY280" s="6"/>
      <c r="AZ280" s="6"/>
      <c r="BA280" s="6"/>
      <c r="BB280" s="6"/>
      <c r="BC280" s="6"/>
      <c r="BD280" s="6"/>
      <c r="BE280" s="6"/>
      <c r="BF280" s="6"/>
      <c r="BG280" s="6"/>
      <c r="BH280" s="6"/>
      <c r="BI280" s="6"/>
      <c r="BJ280" s="6"/>
      <c r="BK280" s="7"/>
      <c r="BL280" s="48"/>
      <c r="BM280" s="48"/>
      <c r="BN280" s="48"/>
    </row>
    <row r="281" spans="4:66"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  <c r="AA281" s="6"/>
      <c r="AB281" s="6"/>
      <c r="AC281" s="6"/>
      <c r="AD281" s="7"/>
      <c r="AE281" s="48"/>
      <c r="AF281" s="48"/>
      <c r="AG281" s="48"/>
      <c r="AK281" s="6"/>
      <c r="AL281" s="6"/>
      <c r="AM281" s="6"/>
      <c r="AN281" s="6"/>
      <c r="AO281" s="6"/>
      <c r="AP281" s="6"/>
      <c r="AQ281" s="6"/>
      <c r="AR281" s="6"/>
      <c r="AS281" s="6"/>
      <c r="AT281" s="6"/>
      <c r="AU281" s="6"/>
      <c r="AV281" s="6"/>
      <c r="AW281" s="6"/>
      <c r="AX281" s="6"/>
      <c r="AY281" s="6"/>
      <c r="AZ281" s="6"/>
      <c r="BA281" s="6"/>
      <c r="BB281" s="6"/>
      <c r="BC281" s="6"/>
      <c r="BD281" s="6"/>
      <c r="BE281" s="6"/>
      <c r="BF281" s="6"/>
      <c r="BG281" s="6"/>
      <c r="BH281" s="6"/>
      <c r="BI281" s="6"/>
      <c r="BJ281" s="6"/>
      <c r="BK281" s="7"/>
      <c r="BL281" s="48"/>
      <c r="BM281" s="48"/>
      <c r="BN281" s="48"/>
    </row>
    <row r="282" spans="4:66"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  <c r="AA282" s="6"/>
      <c r="AB282" s="6"/>
      <c r="AC282" s="6"/>
      <c r="AD282" s="7"/>
      <c r="AE282" s="48"/>
      <c r="AF282" s="48"/>
      <c r="AG282" s="48"/>
      <c r="AK282" s="6"/>
      <c r="AL282" s="6"/>
      <c r="AM282" s="6"/>
      <c r="AN282" s="6"/>
      <c r="AO282" s="6"/>
      <c r="AP282" s="6"/>
      <c r="AQ282" s="6"/>
      <c r="AR282" s="6"/>
      <c r="AS282" s="6"/>
      <c r="AT282" s="6"/>
      <c r="AU282" s="6"/>
      <c r="AV282" s="6"/>
      <c r="AW282" s="6"/>
      <c r="AX282" s="6"/>
      <c r="AY282" s="6"/>
      <c r="AZ282" s="6"/>
      <c r="BA282" s="6"/>
      <c r="BB282" s="6"/>
      <c r="BC282" s="6"/>
      <c r="BD282" s="6"/>
      <c r="BE282" s="6"/>
      <c r="BF282" s="6"/>
      <c r="BG282" s="6"/>
      <c r="BH282" s="6"/>
      <c r="BI282" s="6"/>
      <c r="BJ282" s="6"/>
      <c r="BK282" s="7"/>
      <c r="BL282" s="48"/>
      <c r="BM282" s="48"/>
      <c r="BN282" s="48"/>
    </row>
    <row r="283" spans="4:66"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  <c r="AA283" s="6"/>
      <c r="AB283" s="6"/>
      <c r="AC283" s="6"/>
      <c r="AD283" s="7"/>
      <c r="AE283" s="48"/>
      <c r="AF283" s="48"/>
      <c r="AG283" s="48"/>
      <c r="AK283" s="6"/>
      <c r="AL283" s="6"/>
      <c r="AM283" s="6"/>
      <c r="AN283" s="6"/>
      <c r="AO283" s="6"/>
      <c r="AP283" s="6"/>
      <c r="AQ283" s="6"/>
      <c r="AR283" s="6"/>
      <c r="AS283" s="6"/>
      <c r="AT283" s="6"/>
      <c r="AU283" s="6"/>
      <c r="AV283" s="6"/>
      <c r="AW283" s="6"/>
      <c r="AX283" s="6"/>
      <c r="AY283" s="6"/>
      <c r="AZ283" s="6"/>
      <c r="BA283" s="6"/>
      <c r="BB283" s="6"/>
      <c r="BC283" s="6"/>
      <c r="BD283" s="6"/>
      <c r="BE283" s="6"/>
      <c r="BF283" s="6"/>
      <c r="BG283" s="6"/>
      <c r="BH283" s="6"/>
      <c r="BI283" s="6"/>
      <c r="BJ283" s="6"/>
      <c r="BK283" s="7"/>
      <c r="BL283" s="48"/>
      <c r="BM283" s="48"/>
      <c r="BN283" s="48"/>
    </row>
    <row r="284" spans="4:66"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  <c r="AA284" s="6"/>
      <c r="AB284" s="6"/>
      <c r="AC284" s="6"/>
      <c r="AD284" s="7"/>
      <c r="AE284" s="48"/>
      <c r="AF284" s="48"/>
      <c r="AG284" s="48"/>
      <c r="AK284" s="6"/>
      <c r="AL284" s="6"/>
      <c r="AM284" s="6"/>
      <c r="AN284" s="6"/>
      <c r="AO284" s="6"/>
      <c r="AP284" s="6"/>
      <c r="AQ284" s="6"/>
      <c r="AR284" s="6"/>
      <c r="AS284" s="6"/>
      <c r="AT284" s="6"/>
      <c r="AU284" s="6"/>
      <c r="AV284" s="6"/>
      <c r="AW284" s="6"/>
      <c r="AX284" s="6"/>
      <c r="AY284" s="6"/>
      <c r="AZ284" s="6"/>
      <c r="BA284" s="6"/>
      <c r="BB284" s="6"/>
      <c r="BC284" s="6"/>
      <c r="BD284" s="6"/>
      <c r="BE284" s="6"/>
      <c r="BF284" s="6"/>
      <c r="BG284" s="6"/>
      <c r="BH284" s="6"/>
      <c r="BI284" s="6"/>
      <c r="BJ284" s="6"/>
      <c r="BK284" s="7"/>
      <c r="BL284" s="48"/>
      <c r="BM284" s="48"/>
      <c r="BN284" s="48"/>
    </row>
    <row r="285" spans="4:66"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  <c r="AA285" s="6"/>
      <c r="AB285" s="6"/>
      <c r="AC285" s="6"/>
      <c r="AD285" s="7"/>
      <c r="AE285" s="48"/>
      <c r="AF285" s="48"/>
      <c r="AG285" s="48"/>
      <c r="AK285" s="6"/>
      <c r="AL285" s="6"/>
      <c r="AM285" s="6"/>
      <c r="AN285" s="6"/>
      <c r="AO285" s="6"/>
      <c r="AP285" s="6"/>
      <c r="AQ285" s="6"/>
      <c r="AR285" s="6"/>
      <c r="AS285" s="6"/>
      <c r="AT285" s="6"/>
      <c r="AU285" s="6"/>
      <c r="AV285" s="6"/>
      <c r="AW285" s="6"/>
      <c r="AX285" s="6"/>
      <c r="AY285" s="6"/>
      <c r="AZ285" s="6"/>
      <c r="BA285" s="6"/>
      <c r="BB285" s="6"/>
      <c r="BC285" s="6"/>
      <c r="BD285" s="6"/>
      <c r="BE285" s="6"/>
      <c r="BF285" s="6"/>
      <c r="BG285" s="6"/>
      <c r="BH285" s="6"/>
      <c r="BI285" s="6"/>
      <c r="BJ285" s="6"/>
      <c r="BK285" s="7"/>
      <c r="BL285" s="48"/>
      <c r="BM285" s="48"/>
      <c r="BN285" s="48"/>
    </row>
    <row r="286" spans="4:66"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  <c r="AA286" s="6"/>
      <c r="AB286" s="6"/>
      <c r="AC286" s="6"/>
      <c r="AD286" s="7"/>
      <c r="AE286" s="48"/>
      <c r="AF286" s="48"/>
      <c r="AG286" s="48"/>
      <c r="AK286" s="6"/>
      <c r="AL286" s="6"/>
      <c r="AM286" s="6"/>
      <c r="AN286" s="6"/>
      <c r="AO286" s="6"/>
      <c r="AP286" s="6"/>
      <c r="AQ286" s="6"/>
      <c r="AR286" s="6"/>
      <c r="AS286" s="6"/>
      <c r="AT286" s="6"/>
      <c r="AU286" s="6"/>
      <c r="AV286" s="6"/>
      <c r="AW286" s="6"/>
      <c r="AX286" s="6"/>
      <c r="AY286" s="6"/>
      <c r="AZ286" s="6"/>
      <c r="BA286" s="6"/>
      <c r="BB286" s="6"/>
      <c r="BC286" s="6"/>
      <c r="BD286" s="6"/>
      <c r="BE286" s="6"/>
      <c r="BF286" s="6"/>
      <c r="BG286" s="6"/>
      <c r="BH286" s="6"/>
      <c r="BI286" s="6"/>
      <c r="BJ286" s="6"/>
      <c r="BK286" s="7"/>
      <c r="BL286" s="48"/>
      <c r="BM286" s="48"/>
      <c r="BN286" s="48"/>
    </row>
    <row r="287" spans="4:66"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  <c r="AA287" s="6"/>
      <c r="AB287" s="6"/>
      <c r="AC287" s="6"/>
      <c r="AD287" s="7"/>
      <c r="AE287" s="48"/>
      <c r="AF287" s="48"/>
      <c r="AG287" s="48"/>
      <c r="AK287" s="6"/>
      <c r="AL287" s="6"/>
      <c r="AM287" s="6"/>
      <c r="AN287" s="6"/>
      <c r="AO287" s="6"/>
      <c r="AP287" s="6"/>
      <c r="AQ287" s="6"/>
      <c r="AR287" s="6"/>
      <c r="AS287" s="6"/>
      <c r="AT287" s="6"/>
      <c r="AU287" s="6"/>
      <c r="AV287" s="6"/>
      <c r="AW287" s="6"/>
      <c r="AX287" s="6"/>
      <c r="AY287" s="6"/>
      <c r="AZ287" s="6"/>
      <c r="BA287" s="6"/>
      <c r="BB287" s="6"/>
      <c r="BC287" s="6"/>
      <c r="BD287" s="6"/>
      <c r="BE287" s="6"/>
      <c r="BF287" s="6"/>
      <c r="BG287" s="6"/>
      <c r="BH287" s="6"/>
      <c r="BI287" s="6"/>
      <c r="BJ287" s="6"/>
      <c r="BK287" s="7"/>
      <c r="BL287" s="48"/>
      <c r="BM287" s="48"/>
      <c r="BN287" s="48"/>
    </row>
    <row r="288" spans="4:66"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  <c r="AA288" s="6"/>
      <c r="AB288" s="6"/>
      <c r="AC288" s="6"/>
      <c r="AD288" s="7"/>
      <c r="AE288" s="48"/>
      <c r="AF288" s="48"/>
      <c r="AG288" s="48"/>
      <c r="AK288" s="6"/>
      <c r="AL288" s="6"/>
      <c r="AM288" s="6"/>
      <c r="AN288" s="6"/>
      <c r="AO288" s="6"/>
      <c r="AP288" s="6"/>
      <c r="AQ288" s="6"/>
      <c r="AR288" s="6"/>
      <c r="AS288" s="6"/>
      <c r="AT288" s="6"/>
      <c r="AU288" s="6"/>
      <c r="AV288" s="6"/>
      <c r="AW288" s="6"/>
      <c r="AX288" s="6"/>
      <c r="AY288" s="6"/>
      <c r="AZ288" s="6"/>
      <c r="BA288" s="6"/>
      <c r="BB288" s="6"/>
      <c r="BC288" s="6"/>
      <c r="BD288" s="6"/>
      <c r="BE288" s="6"/>
      <c r="BF288" s="6"/>
      <c r="BG288" s="6"/>
      <c r="BH288" s="6"/>
      <c r="BI288" s="6"/>
      <c r="BJ288" s="6"/>
      <c r="BK288" s="7"/>
      <c r="BL288" s="48"/>
      <c r="BM288" s="48"/>
      <c r="BN288" s="48"/>
    </row>
    <row r="289" spans="4:66"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  <c r="AA289" s="6"/>
      <c r="AB289" s="6"/>
      <c r="AC289" s="6"/>
      <c r="AD289" s="7"/>
      <c r="AE289" s="48"/>
      <c r="AF289" s="48"/>
      <c r="AG289" s="48"/>
      <c r="AK289" s="6"/>
      <c r="AL289" s="6"/>
      <c r="AM289" s="6"/>
      <c r="AN289" s="6"/>
      <c r="AO289" s="6"/>
      <c r="AP289" s="6"/>
      <c r="AQ289" s="6"/>
      <c r="AR289" s="6"/>
      <c r="AS289" s="6"/>
      <c r="AT289" s="6"/>
      <c r="AU289" s="6"/>
      <c r="AV289" s="6"/>
      <c r="AW289" s="6"/>
      <c r="AX289" s="6"/>
      <c r="AY289" s="6"/>
      <c r="AZ289" s="6"/>
      <c r="BA289" s="6"/>
      <c r="BB289" s="6"/>
      <c r="BC289" s="6"/>
      <c r="BD289" s="6"/>
      <c r="BE289" s="6"/>
      <c r="BF289" s="6"/>
      <c r="BG289" s="6"/>
      <c r="BH289" s="6"/>
      <c r="BI289" s="6"/>
      <c r="BJ289" s="6"/>
      <c r="BK289" s="7"/>
      <c r="BL289" s="48"/>
      <c r="BM289" s="48"/>
      <c r="BN289" s="48"/>
    </row>
    <row r="290" spans="4:66"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  <c r="AA290" s="6"/>
      <c r="AB290" s="6"/>
      <c r="AC290" s="6"/>
      <c r="AD290" s="7"/>
      <c r="AE290" s="48"/>
      <c r="AF290" s="48"/>
      <c r="AG290" s="48"/>
      <c r="AK290" s="6"/>
      <c r="AL290" s="6"/>
      <c r="AM290" s="6"/>
      <c r="AN290" s="6"/>
      <c r="AO290" s="6"/>
      <c r="AP290" s="6"/>
      <c r="AQ290" s="6"/>
      <c r="AR290" s="6"/>
      <c r="AS290" s="6"/>
      <c r="AT290" s="6"/>
      <c r="AU290" s="6"/>
      <c r="AV290" s="6"/>
      <c r="AW290" s="6"/>
      <c r="AX290" s="6"/>
      <c r="AY290" s="6"/>
      <c r="AZ290" s="6"/>
      <c r="BA290" s="6"/>
      <c r="BB290" s="6"/>
      <c r="BC290" s="6"/>
      <c r="BD290" s="6"/>
      <c r="BE290" s="6"/>
      <c r="BF290" s="6"/>
      <c r="BG290" s="6"/>
      <c r="BH290" s="6"/>
      <c r="BI290" s="6"/>
      <c r="BJ290" s="6"/>
      <c r="BK290" s="7"/>
      <c r="BL290" s="48"/>
      <c r="BM290" s="48"/>
      <c r="BN290" s="48"/>
    </row>
    <row r="291" spans="4:66"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  <c r="AA291" s="6"/>
      <c r="AB291" s="6"/>
      <c r="AC291" s="6"/>
      <c r="AD291" s="7"/>
      <c r="AE291" s="48"/>
      <c r="AF291" s="48"/>
      <c r="AG291" s="48"/>
      <c r="AK291" s="6"/>
      <c r="AL291" s="6"/>
      <c r="AM291" s="6"/>
      <c r="AN291" s="6"/>
      <c r="AO291" s="6"/>
      <c r="AP291" s="6"/>
      <c r="AQ291" s="6"/>
      <c r="AR291" s="6"/>
      <c r="AS291" s="6"/>
      <c r="AT291" s="6"/>
      <c r="AU291" s="6"/>
      <c r="AV291" s="6"/>
      <c r="AW291" s="6"/>
      <c r="AX291" s="6"/>
      <c r="AY291" s="6"/>
      <c r="AZ291" s="6"/>
      <c r="BA291" s="6"/>
      <c r="BB291" s="6"/>
      <c r="BC291" s="6"/>
      <c r="BD291" s="6"/>
      <c r="BE291" s="6"/>
      <c r="BF291" s="6"/>
      <c r="BG291" s="6"/>
      <c r="BH291" s="6"/>
      <c r="BI291" s="6"/>
      <c r="BJ291" s="6"/>
      <c r="BK291" s="7"/>
      <c r="BL291" s="48"/>
      <c r="BM291" s="48"/>
      <c r="BN291" s="48"/>
    </row>
    <row r="292" spans="4:66"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  <c r="AA292" s="6"/>
      <c r="AB292" s="6"/>
      <c r="AC292" s="6"/>
      <c r="AD292" s="7"/>
      <c r="AE292" s="48"/>
      <c r="AF292" s="48"/>
      <c r="AG292" s="48"/>
      <c r="AK292" s="6"/>
      <c r="AL292" s="6"/>
      <c r="AM292" s="6"/>
      <c r="AN292" s="6"/>
      <c r="AO292" s="6"/>
      <c r="AP292" s="6"/>
      <c r="AQ292" s="6"/>
      <c r="AR292" s="6"/>
      <c r="AS292" s="6"/>
      <c r="AT292" s="6"/>
      <c r="AU292" s="6"/>
      <c r="AV292" s="6"/>
      <c r="AW292" s="6"/>
      <c r="AX292" s="6"/>
      <c r="AY292" s="6"/>
      <c r="AZ292" s="6"/>
      <c r="BA292" s="6"/>
      <c r="BB292" s="6"/>
      <c r="BC292" s="6"/>
      <c r="BD292" s="6"/>
      <c r="BE292" s="6"/>
      <c r="BF292" s="6"/>
      <c r="BG292" s="6"/>
      <c r="BH292" s="6"/>
      <c r="BI292" s="6"/>
      <c r="BJ292" s="6"/>
      <c r="BK292" s="7"/>
      <c r="BL292" s="48"/>
      <c r="BM292" s="48"/>
      <c r="BN292" s="48"/>
    </row>
    <row r="293" spans="4:66"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  <c r="AA293" s="6"/>
      <c r="AB293" s="6"/>
      <c r="AC293" s="6"/>
      <c r="AD293" s="7"/>
      <c r="AE293" s="48"/>
      <c r="AF293" s="48"/>
      <c r="AG293" s="48"/>
      <c r="AK293" s="6"/>
      <c r="AL293" s="6"/>
      <c r="AM293" s="6"/>
      <c r="AN293" s="6"/>
      <c r="AO293" s="6"/>
      <c r="AP293" s="6"/>
      <c r="AQ293" s="6"/>
      <c r="AR293" s="6"/>
      <c r="AS293" s="6"/>
      <c r="AT293" s="6"/>
      <c r="AU293" s="6"/>
      <c r="AV293" s="6"/>
      <c r="AW293" s="6"/>
      <c r="AX293" s="6"/>
      <c r="AY293" s="6"/>
      <c r="AZ293" s="6"/>
      <c r="BA293" s="6"/>
      <c r="BB293" s="6"/>
      <c r="BC293" s="6"/>
      <c r="BD293" s="6"/>
      <c r="BE293" s="6"/>
      <c r="BF293" s="6"/>
      <c r="BG293" s="6"/>
      <c r="BH293" s="6"/>
      <c r="BI293" s="6"/>
      <c r="BJ293" s="6"/>
      <c r="BK293" s="7"/>
      <c r="BL293" s="48"/>
      <c r="BM293" s="48"/>
      <c r="BN293" s="48"/>
    </row>
    <row r="294" spans="4:66"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  <c r="AA294" s="6"/>
      <c r="AB294" s="6"/>
      <c r="AC294" s="6"/>
      <c r="AD294" s="7"/>
      <c r="AE294" s="48"/>
      <c r="AF294" s="48"/>
      <c r="AG294" s="48"/>
      <c r="AK294" s="6"/>
      <c r="AL294" s="6"/>
      <c r="AM294" s="6"/>
      <c r="AN294" s="6"/>
      <c r="AO294" s="6"/>
      <c r="AP294" s="6"/>
      <c r="AQ294" s="6"/>
      <c r="AR294" s="6"/>
      <c r="AS294" s="6"/>
      <c r="AT294" s="6"/>
      <c r="AU294" s="6"/>
      <c r="AV294" s="6"/>
      <c r="AW294" s="6"/>
      <c r="AX294" s="6"/>
      <c r="AY294" s="6"/>
      <c r="AZ294" s="6"/>
      <c r="BA294" s="6"/>
      <c r="BB294" s="6"/>
      <c r="BC294" s="6"/>
      <c r="BD294" s="6"/>
      <c r="BE294" s="6"/>
      <c r="BF294" s="6"/>
      <c r="BG294" s="6"/>
      <c r="BH294" s="6"/>
      <c r="BI294" s="6"/>
      <c r="BJ294" s="6"/>
      <c r="BK294" s="7"/>
      <c r="BL294" s="48"/>
      <c r="BM294" s="48"/>
      <c r="BN294" s="48"/>
    </row>
    <row r="295" spans="4:66"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  <c r="AA295" s="6"/>
      <c r="AB295" s="6"/>
      <c r="AC295" s="6"/>
      <c r="AD295" s="7"/>
      <c r="AE295" s="48"/>
      <c r="AF295" s="48"/>
      <c r="AG295" s="48"/>
      <c r="AK295" s="6"/>
      <c r="AL295" s="6"/>
      <c r="AM295" s="6"/>
      <c r="AN295" s="6"/>
      <c r="AO295" s="6"/>
      <c r="AP295" s="6"/>
      <c r="AQ295" s="6"/>
      <c r="AR295" s="6"/>
      <c r="AS295" s="6"/>
      <c r="AT295" s="6"/>
      <c r="AU295" s="6"/>
      <c r="AV295" s="6"/>
      <c r="AW295" s="6"/>
      <c r="AX295" s="6"/>
      <c r="AY295" s="6"/>
      <c r="AZ295" s="6"/>
      <c r="BA295" s="6"/>
      <c r="BB295" s="6"/>
      <c r="BC295" s="6"/>
      <c r="BD295" s="6"/>
      <c r="BE295" s="6"/>
      <c r="BF295" s="6"/>
      <c r="BG295" s="6"/>
      <c r="BH295" s="6"/>
      <c r="BI295" s="6"/>
      <c r="BJ295" s="6"/>
      <c r="BK295" s="7"/>
      <c r="BL295" s="48"/>
      <c r="BM295" s="48"/>
      <c r="BN295" s="48"/>
    </row>
    <row r="296" spans="4:66"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  <c r="AA296" s="6"/>
      <c r="AB296" s="6"/>
      <c r="AC296" s="6"/>
      <c r="AD296" s="7"/>
      <c r="AE296" s="48"/>
      <c r="AF296" s="48"/>
      <c r="AG296" s="48"/>
      <c r="AK296" s="6"/>
      <c r="AL296" s="6"/>
      <c r="AM296" s="6"/>
      <c r="AN296" s="6"/>
      <c r="AO296" s="6"/>
      <c r="AP296" s="6"/>
      <c r="AQ296" s="6"/>
      <c r="AR296" s="6"/>
      <c r="AS296" s="6"/>
      <c r="AT296" s="6"/>
      <c r="AU296" s="6"/>
      <c r="AV296" s="6"/>
      <c r="AW296" s="6"/>
      <c r="AX296" s="6"/>
      <c r="AY296" s="6"/>
      <c r="AZ296" s="6"/>
      <c r="BA296" s="6"/>
      <c r="BB296" s="6"/>
      <c r="BC296" s="6"/>
      <c r="BD296" s="6"/>
      <c r="BE296" s="6"/>
      <c r="BF296" s="6"/>
      <c r="BG296" s="6"/>
      <c r="BH296" s="6"/>
      <c r="BI296" s="6"/>
      <c r="BJ296" s="6"/>
      <c r="BK296" s="7"/>
      <c r="BL296" s="48"/>
      <c r="BM296" s="48"/>
      <c r="BN296" s="48"/>
    </row>
    <row r="297" spans="4:66"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  <c r="AA297" s="6"/>
      <c r="AB297" s="6"/>
      <c r="AC297" s="6"/>
      <c r="AD297" s="7"/>
      <c r="AE297" s="48"/>
      <c r="AF297" s="48"/>
      <c r="AG297" s="48"/>
      <c r="AK297" s="6"/>
      <c r="AL297" s="6"/>
      <c r="AM297" s="6"/>
      <c r="AN297" s="6"/>
      <c r="AO297" s="6"/>
      <c r="AP297" s="6"/>
      <c r="AQ297" s="6"/>
      <c r="AR297" s="6"/>
      <c r="AS297" s="6"/>
      <c r="AT297" s="6"/>
      <c r="AU297" s="6"/>
      <c r="AV297" s="6"/>
      <c r="AW297" s="6"/>
      <c r="AX297" s="6"/>
      <c r="AY297" s="6"/>
      <c r="AZ297" s="6"/>
      <c r="BA297" s="6"/>
      <c r="BB297" s="6"/>
      <c r="BC297" s="6"/>
      <c r="BD297" s="6"/>
      <c r="BE297" s="6"/>
      <c r="BF297" s="6"/>
      <c r="BG297" s="6"/>
      <c r="BH297" s="6"/>
      <c r="BI297" s="6"/>
      <c r="BJ297" s="6"/>
      <c r="BK297" s="7"/>
      <c r="BL297" s="48"/>
      <c r="BM297" s="48"/>
      <c r="BN297" s="48"/>
    </row>
    <row r="298" spans="4:66"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  <c r="AA298" s="6"/>
      <c r="AB298" s="6"/>
      <c r="AC298" s="6"/>
      <c r="AD298" s="7"/>
      <c r="AE298" s="48"/>
      <c r="AF298" s="48"/>
      <c r="AG298" s="48"/>
      <c r="AK298" s="6"/>
      <c r="AL298" s="6"/>
      <c r="AM298" s="6"/>
      <c r="AN298" s="6"/>
      <c r="AO298" s="6"/>
      <c r="AP298" s="6"/>
      <c r="AQ298" s="6"/>
      <c r="AR298" s="6"/>
      <c r="AS298" s="6"/>
      <c r="AT298" s="6"/>
      <c r="AU298" s="6"/>
      <c r="AV298" s="6"/>
      <c r="AW298" s="6"/>
      <c r="AX298" s="6"/>
      <c r="AY298" s="6"/>
      <c r="AZ298" s="6"/>
      <c r="BA298" s="6"/>
      <c r="BB298" s="6"/>
      <c r="BC298" s="6"/>
      <c r="BD298" s="6"/>
      <c r="BE298" s="6"/>
      <c r="BF298" s="6"/>
      <c r="BG298" s="6"/>
      <c r="BH298" s="6"/>
      <c r="BI298" s="6"/>
      <c r="BJ298" s="6"/>
      <c r="BK298" s="7"/>
      <c r="BL298" s="48"/>
      <c r="BM298" s="48"/>
      <c r="BN298" s="48"/>
    </row>
    <row r="299" spans="4:66"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  <c r="AA299" s="6"/>
      <c r="AB299" s="6"/>
      <c r="AC299" s="6"/>
      <c r="AD299" s="7"/>
      <c r="AE299" s="48"/>
      <c r="AF299" s="48"/>
      <c r="AG299" s="48"/>
      <c r="AK299" s="6"/>
      <c r="AL299" s="6"/>
      <c r="AM299" s="6"/>
      <c r="AN299" s="6"/>
      <c r="AO299" s="6"/>
      <c r="AP299" s="6"/>
      <c r="AQ299" s="6"/>
      <c r="AR299" s="6"/>
      <c r="AS299" s="6"/>
      <c r="AT299" s="6"/>
      <c r="AU299" s="6"/>
      <c r="AV299" s="6"/>
      <c r="AW299" s="6"/>
      <c r="AX299" s="6"/>
      <c r="AY299" s="6"/>
      <c r="AZ299" s="6"/>
      <c r="BA299" s="6"/>
      <c r="BB299" s="6"/>
      <c r="BC299" s="6"/>
      <c r="BD299" s="6"/>
      <c r="BE299" s="6"/>
      <c r="BF299" s="6"/>
      <c r="BG299" s="6"/>
      <c r="BH299" s="6"/>
      <c r="BI299" s="6"/>
      <c r="BJ299" s="6"/>
      <c r="BK299" s="7"/>
      <c r="BL299" s="48"/>
      <c r="BM299" s="48"/>
      <c r="BN299" s="48"/>
    </row>
    <row r="300" spans="4:66"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  <c r="AA300" s="6"/>
      <c r="AB300" s="6"/>
      <c r="AC300" s="6"/>
      <c r="AD300" s="7"/>
      <c r="AE300" s="48"/>
      <c r="AF300" s="48"/>
      <c r="AG300" s="48"/>
      <c r="AK300" s="6"/>
      <c r="AL300" s="6"/>
      <c r="AM300" s="6"/>
      <c r="AN300" s="6"/>
      <c r="AO300" s="6"/>
      <c r="AP300" s="6"/>
      <c r="AQ300" s="6"/>
      <c r="AR300" s="6"/>
      <c r="AS300" s="6"/>
      <c r="AT300" s="6"/>
      <c r="AU300" s="6"/>
      <c r="AV300" s="6"/>
      <c r="AW300" s="6"/>
      <c r="AX300" s="6"/>
      <c r="AY300" s="6"/>
      <c r="AZ300" s="6"/>
      <c r="BA300" s="6"/>
      <c r="BB300" s="6"/>
      <c r="BC300" s="6"/>
      <c r="BD300" s="6"/>
      <c r="BE300" s="6"/>
      <c r="BF300" s="6"/>
      <c r="BG300" s="6"/>
      <c r="BH300" s="6"/>
      <c r="BI300" s="6"/>
      <c r="BJ300" s="6"/>
      <c r="BK300" s="7"/>
      <c r="BL300" s="48"/>
      <c r="BM300" s="48"/>
      <c r="BN300" s="48"/>
    </row>
    <row r="301" spans="4:66"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  <c r="AA301" s="6"/>
      <c r="AB301" s="6"/>
      <c r="AC301" s="6"/>
      <c r="AD301" s="7"/>
      <c r="AE301" s="48"/>
      <c r="AF301" s="48"/>
      <c r="AG301" s="48"/>
      <c r="AK301" s="6"/>
      <c r="AL301" s="6"/>
      <c r="AM301" s="6"/>
      <c r="AN301" s="6"/>
      <c r="AO301" s="6"/>
      <c r="AP301" s="6"/>
      <c r="AQ301" s="6"/>
      <c r="AR301" s="6"/>
      <c r="AS301" s="6"/>
      <c r="AT301" s="6"/>
      <c r="AU301" s="6"/>
      <c r="AV301" s="6"/>
      <c r="AW301" s="6"/>
      <c r="AX301" s="6"/>
      <c r="AY301" s="6"/>
      <c r="AZ301" s="6"/>
      <c r="BA301" s="6"/>
      <c r="BB301" s="6"/>
      <c r="BC301" s="6"/>
      <c r="BD301" s="6"/>
      <c r="BE301" s="6"/>
      <c r="BF301" s="6"/>
      <c r="BG301" s="6"/>
      <c r="BH301" s="6"/>
      <c r="BI301" s="6"/>
      <c r="BJ301" s="6"/>
      <c r="BK301" s="7"/>
      <c r="BL301" s="48"/>
      <c r="BM301" s="48"/>
      <c r="BN301" s="48"/>
    </row>
    <row r="302" spans="4:66"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  <c r="AA302" s="6"/>
      <c r="AB302" s="6"/>
      <c r="AC302" s="6"/>
      <c r="AD302" s="7"/>
      <c r="AE302" s="48"/>
      <c r="AF302" s="48"/>
      <c r="AG302" s="48"/>
      <c r="AK302" s="6"/>
      <c r="AL302" s="6"/>
      <c r="AM302" s="6"/>
      <c r="AN302" s="6"/>
      <c r="AO302" s="6"/>
      <c r="AP302" s="6"/>
      <c r="AQ302" s="6"/>
      <c r="AR302" s="6"/>
      <c r="AS302" s="6"/>
      <c r="AT302" s="6"/>
      <c r="AU302" s="6"/>
      <c r="AV302" s="6"/>
      <c r="AW302" s="6"/>
      <c r="AX302" s="6"/>
      <c r="AY302" s="6"/>
      <c r="AZ302" s="6"/>
      <c r="BA302" s="6"/>
      <c r="BB302" s="6"/>
      <c r="BC302" s="6"/>
      <c r="BD302" s="6"/>
      <c r="BE302" s="6"/>
      <c r="BF302" s="6"/>
      <c r="BG302" s="6"/>
      <c r="BH302" s="6"/>
      <c r="BI302" s="6"/>
      <c r="BJ302" s="6"/>
      <c r="BK302" s="7"/>
      <c r="BL302" s="48"/>
      <c r="BM302" s="48"/>
      <c r="BN302" s="48"/>
    </row>
    <row r="303" spans="4:66"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  <c r="AA303" s="6"/>
      <c r="AB303" s="6"/>
      <c r="AC303" s="6"/>
      <c r="AD303" s="7"/>
      <c r="AE303" s="48"/>
      <c r="AF303" s="48"/>
      <c r="AG303" s="48"/>
      <c r="AK303" s="6"/>
      <c r="AL303" s="6"/>
      <c r="AM303" s="6"/>
      <c r="AN303" s="6"/>
      <c r="AO303" s="6"/>
      <c r="AP303" s="6"/>
      <c r="AQ303" s="6"/>
      <c r="AR303" s="6"/>
      <c r="AS303" s="6"/>
      <c r="AT303" s="6"/>
      <c r="AU303" s="6"/>
      <c r="AV303" s="6"/>
      <c r="AW303" s="6"/>
      <c r="AX303" s="6"/>
      <c r="AY303" s="6"/>
      <c r="AZ303" s="6"/>
      <c r="BA303" s="6"/>
      <c r="BB303" s="6"/>
      <c r="BC303" s="6"/>
      <c r="BD303" s="6"/>
      <c r="BE303" s="6"/>
      <c r="BF303" s="6"/>
      <c r="BG303" s="6"/>
      <c r="BH303" s="6"/>
      <c r="BI303" s="6"/>
      <c r="BJ303" s="6"/>
      <c r="BK303" s="7"/>
      <c r="BL303" s="48"/>
      <c r="BM303" s="48"/>
      <c r="BN303" s="48"/>
    </row>
    <row r="304" spans="4:66"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  <c r="AA304" s="6"/>
      <c r="AB304" s="6"/>
      <c r="AC304" s="6"/>
      <c r="AD304" s="7"/>
      <c r="AE304" s="48"/>
      <c r="AF304" s="48"/>
      <c r="AG304" s="48"/>
      <c r="AK304" s="6"/>
      <c r="AL304" s="6"/>
      <c r="AM304" s="6"/>
      <c r="AN304" s="6"/>
      <c r="AO304" s="6"/>
      <c r="AP304" s="6"/>
      <c r="AQ304" s="6"/>
      <c r="AR304" s="6"/>
      <c r="AS304" s="6"/>
      <c r="AT304" s="6"/>
      <c r="AU304" s="6"/>
      <c r="AV304" s="6"/>
      <c r="AW304" s="6"/>
      <c r="AX304" s="6"/>
      <c r="AY304" s="6"/>
      <c r="AZ304" s="6"/>
      <c r="BA304" s="6"/>
      <c r="BB304" s="6"/>
      <c r="BC304" s="6"/>
      <c r="BD304" s="6"/>
      <c r="BE304" s="6"/>
      <c r="BF304" s="6"/>
      <c r="BG304" s="6"/>
      <c r="BH304" s="6"/>
      <c r="BI304" s="6"/>
      <c r="BJ304" s="6"/>
      <c r="BK304" s="7"/>
      <c r="BL304" s="48"/>
      <c r="BM304" s="48"/>
      <c r="BN304" s="48"/>
    </row>
    <row r="305" spans="4:66"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  <c r="AA305" s="6"/>
      <c r="AB305" s="6"/>
      <c r="AC305" s="6"/>
      <c r="AD305" s="7"/>
      <c r="AE305" s="48"/>
      <c r="AF305" s="48"/>
      <c r="AG305" s="48"/>
      <c r="AK305" s="6"/>
      <c r="AL305" s="6"/>
      <c r="AM305" s="6"/>
      <c r="AN305" s="6"/>
      <c r="AO305" s="6"/>
      <c r="AP305" s="6"/>
      <c r="AQ305" s="6"/>
      <c r="AR305" s="6"/>
      <c r="AS305" s="6"/>
      <c r="AT305" s="6"/>
      <c r="AU305" s="6"/>
      <c r="AV305" s="6"/>
      <c r="AW305" s="6"/>
      <c r="AX305" s="6"/>
      <c r="AY305" s="6"/>
      <c r="AZ305" s="6"/>
      <c r="BA305" s="6"/>
      <c r="BB305" s="6"/>
      <c r="BC305" s="6"/>
      <c r="BD305" s="6"/>
      <c r="BE305" s="6"/>
      <c r="BF305" s="6"/>
      <c r="BG305" s="6"/>
      <c r="BH305" s="6"/>
      <c r="BI305" s="6"/>
      <c r="BJ305" s="6"/>
      <c r="BK305" s="7"/>
      <c r="BL305" s="48"/>
      <c r="BM305" s="48"/>
      <c r="BN305" s="48"/>
    </row>
    <row r="306" spans="4:66"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  <c r="AA306" s="6"/>
      <c r="AB306" s="6"/>
      <c r="AC306" s="6"/>
      <c r="AD306" s="7"/>
      <c r="AE306" s="48"/>
      <c r="AF306" s="48"/>
      <c r="AG306" s="48"/>
      <c r="AK306" s="6"/>
      <c r="AL306" s="6"/>
      <c r="AM306" s="6"/>
      <c r="AN306" s="6"/>
      <c r="AO306" s="6"/>
      <c r="AP306" s="6"/>
      <c r="AQ306" s="6"/>
      <c r="AR306" s="6"/>
      <c r="AS306" s="6"/>
      <c r="AT306" s="6"/>
      <c r="AU306" s="6"/>
      <c r="AV306" s="6"/>
      <c r="AW306" s="6"/>
      <c r="AX306" s="6"/>
      <c r="AY306" s="6"/>
      <c r="AZ306" s="6"/>
      <c r="BA306" s="6"/>
      <c r="BB306" s="6"/>
      <c r="BC306" s="6"/>
      <c r="BD306" s="6"/>
      <c r="BE306" s="6"/>
      <c r="BF306" s="6"/>
      <c r="BG306" s="6"/>
      <c r="BH306" s="6"/>
      <c r="BI306" s="6"/>
      <c r="BJ306" s="6"/>
      <c r="BK306" s="7"/>
      <c r="BL306" s="48"/>
      <c r="BM306" s="48"/>
      <c r="BN306" s="48"/>
    </row>
    <row r="307" spans="4:66"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  <c r="AA307" s="6"/>
      <c r="AB307" s="6"/>
      <c r="AC307" s="6"/>
      <c r="AD307" s="7"/>
      <c r="AE307" s="48"/>
      <c r="AF307" s="48"/>
      <c r="AG307" s="48"/>
      <c r="AK307" s="6"/>
      <c r="AL307" s="6"/>
      <c r="AM307" s="6"/>
      <c r="AN307" s="6"/>
      <c r="AO307" s="6"/>
      <c r="AP307" s="6"/>
      <c r="AQ307" s="6"/>
      <c r="AR307" s="6"/>
      <c r="AS307" s="6"/>
      <c r="AT307" s="6"/>
      <c r="AU307" s="6"/>
      <c r="AV307" s="6"/>
      <c r="AW307" s="6"/>
      <c r="AX307" s="6"/>
      <c r="AY307" s="6"/>
      <c r="AZ307" s="6"/>
      <c r="BA307" s="6"/>
      <c r="BB307" s="6"/>
      <c r="BC307" s="6"/>
      <c r="BD307" s="6"/>
      <c r="BE307" s="6"/>
      <c r="BF307" s="6"/>
      <c r="BG307" s="6"/>
      <c r="BH307" s="6"/>
      <c r="BI307" s="6"/>
      <c r="BJ307" s="6"/>
      <c r="BK307" s="7"/>
      <c r="BL307" s="48"/>
      <c r="BM307" s="48"/>
      <c r="BN307" s="48"/>
    </row>
    <row r="308" spans="4:66"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  <c r="AA308" s="6"/>
      <c r="AB308" s="6"/>
      <c r="AC308" s="6"/>
      <c r="AD308" s="7"/>
      <c r="AE308" s="48"/>
      <c r="AF308" s="48"/>
      <c r="AG308" s="48"/>
      <c r="AK308" s="6"/>
      <c r="AL308" s="6"/>
      <c r="AM308" s="6"/>
      <c r="AN308" s="6"/>
      <c r="AO308" s="6"/>
      <c r="AP308" s="6"/>
      <c r="AQ308" s="6"/>
      <c r="AR308" s="6"/>
      <c r="AS308" s="6"/>
      <c r="AT308" s="6"/>
      <c r="AU308" s="6"/>
      <c r="AV308" s="6"/>
      <c r="AW308" s="6"/>
      <c r="AX308" s="6"/>
      <c r="AY308" s="6"/>
      <c r="AZ308" s="6"/>
      <c r="BA308" s="6"/>
      <c r="BB308" s="6"/>
      <c r="BC308" s="6"/>
      <c r="BD308" s="6"/>
      <c r="BE308" s="6"/>
      <c r="BF308" s="6"/>
      <c r="BG308" s="6"/>
      <c r="BH308" s="6"/>
      <c r="BI308" s="6"/>
      <c r="BJ308" s="6"/>
      <c r="BK308" s="7"/>
      <c r="BL308" s="48"/>
      <c r="BM308" s="48"/>
      <c r="BN308" s="48"/>
    </row>
    <row r="309" spans="4:66"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  <c r="AA309" s="6"/>
      <c r="AB309" s="6"/>
      <c r="AC309" s="6"/>
      <c r="AD309" s="7"/>
      <c r="AE309" s="48"/>
      <c r="AF309" s="48"/>
      <c r="AG309" s="48"/>
      <c r="AK309" s="6"/>
      <c r="AL309" s="6"/>
      <c r="AM309" s="6"/>
      <c r="AN309" s="6"/>
      <c r="AO309" s="6"/>
      <c r="AP309" s="6"/>
      <c r="AQ309" s="6"/>
      <c r="AR309" s="6"/>
      <c r="AS309" s="6"/>
      <c r="AT309" s="6"/>
      <c r="AU309" s="6"/>
      <c r="AV309" s="6"/>
      <c r="AW309" s="6"/>
      <c r="AX309" s="6"/>
      <c r="AY309" s="6"/>
      <c r="AZ309" s="6"/>
      <c r="BA309" s="6"/>
      <c r="BB309" s="6"/>
      <c r="BC309" s="6"/>
      <c r="BD309" s="6"/>
      <c r="BE309" s="6"/>
      <c r="BF309" s="6"/>
      <c r="BG309" s="6"/>
      <c r="BH309" s="6"/>
      <c r="BI309" s="6"/>
      <c r="BJ309" s="6"/>
      <c r="BK309" s="7"/>
      <c r="BL309" s="48"/>
      <c r="BM309" s="48"/>
      <c r="BN309" s="48"/>
    </row>
    <row r="310" spans="4:66"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  <c r="AA310" s="6"/>
      <c r="AB310" s="6"/>
      <c r="AC310" s="6"/>
      <c r="AD310" s="7"/>
      <c r="AE310" s="48"/>
      <c r="AF310" s="48"/>
      <c r="AG310" s="48"/>
      <c r="AK310" s="6"/>
      <c r="AL310" s="6"/>
      <c r="AM310" s="6"/>
      <c r="AN310" s="6"/>
      <c r="AO310" s="6"/>
      <c r="AP310" s="6"/>
      <c r="AQ310" s="6"/>
      <c r="AR310" s="6"/>
      <c r="AS310" s="6"/>
      <c r="AT310" s="6"/>
      <c r="AU310" s="6"/>
      <c r="AV310" s="6"/>
      <c r="AW310" s="6"/>
      <c r="AX310" s="6"/>
      <c r="AY310" s="6"/>
      <c r="AZ310" s="6"/>
      <c r="BA310" s="6"/>
      <c r="BB310" s="6"/>
      <c r="BC310" s="6"/>
      <c r="BD310" s="6"/>
      <c r="BE310" s="6"/>
      <c r="BF310" s="6"/>
      <c r="BG310" s="6"/>
      <c r="BH310" s="6"/>
      <c r="BI310" s="6"/>
      <c r="BJ310" s="6"/>
      <c r="BK310" s="7"/>
      <c r="BL310" s="48"/>
      <c r="BM310" s="48"/>
      <c r="BN310" s="48"/>
    </row>
    <row r="311" spans="4:66"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  <c r="AA311" s="6"/>
      <c r="AB311" s="6"/>
      <c r="AC311" s="6"/>
      <c r="AD311" s="7"/>
      <c r="AE311" s="48"/>
      <c r="AF311" s="48"/>
      <c r="AG311" s="48"/>
      <c r="AK311" s="6"/>
      <c r="AL311" s="6"/>
      <c r="AM311" s="6"/>
      <c r="AN311" s="6"/>
      <c r="AO311" s="6"/>
      <c r="AP311" s="6"/>
      <c r="AQ311" s="6"/>
      <c r="AR311" s="6"/>
      <c r="AS311" s="6"/>
      <c r="AT311" s="6"/>
      <c r="AU311" s="6"/>
      <c r="AV311" s="6"/>
      <c r="AW311" s="6"/>
      <c r="AX311" s="6"/>
      <c r="AY311" s="6"/>
      <c r="AZ311" s="6"/>
      <c r="BA311" s="6"/>
      <c r="BB311" s="6"/>
      <c r="BC311" s="6"/>
      <c r="BD311" s="6"/>
      <c r="BE311" s="6"/>
      <c r="BF311" s="6"/>
      <c r="BG311" s="6"/>
      <c r="BH311" s="6"/>
      <c r="BI311" s="6"/>
      <c r="BJ311" s="6"/>
      <c r="BK311" s="7"/>
      <c r="BL311" s="48"/>
      <c r="BM311" s="48"/>
      <c r="BN311" s="48"/>
    </row>
    <row r="312" spans="4:66"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  <c r="AA312" s="6"/>
      <c r="AB312" s="6"/>
      <c r="AC312" s="6"/>
      <c r="AD312" s="7"/>
      <c r="AE312" s="48"/>
      <c r="AF312" s="48"/>
      <c r="AG312" s="48"/>
      <c r="AK312" s="6"/>
      <c r="AL312" s="6"/>
      <c r="AM312" s="6"/>
      <c r="AN312" s="6"/>
      <c r="AO312" s="6"/>
      <c r="AP312" s="6"/>
      <c r="AQ312" s="6"/>
      <c r="AR312" s="6"/>
      <c r="AS312" s="6"/>
      <c r="AT312" s="6"/>
      <c r="AU312" s="6"/>
      <c r="AV312" s="6"/>
      <c r="AW312" s="6"/>
      <c r="AX312" s="6"/>
      <c r="AY312" s="6"/>
      <c r="AZ312" s="6"/>
      <c r="BA312" s="6"/>
      <c r="BB312" s="6"/>
      <c r="BC312" s="6"/>
      <c r="BD312" s="6"/>
      <c r="BE312" s="6"/>
      <c r="BF312" s="6"/>
      <c r="BG312" s="6"/>
      <c r="BH312" s="6"/>
      <c r="BI312" s="6"/>
      <c r="BJ312" s="6"/>
      <c r="BK312" s="7"/>
      <c r="BL312" s="48"/>
      <c r="BM312" s="48"/>
      <c r="BN312" s="48"/>
    </row>
    <row r="313" spans="4:66"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  <c r="AA313" s="6"/>
      <c r="AB313" s="6"/>
      <c r="AC313" s="6"/>
      <c r="AD313" s="7"/>
      <c r="AE313" s="48"/>
      <c r="AF313" s="48"/>
      <c r="AG313" s="48"/>
      <c r="AK313" s="6"/>
      <c r="AL313" s="6"/>
      <c r="AM313" s="6"/>
      <c r="AN313" s="6"/>
      <c r="AO313" s="6"/>
      <c r="AP313" s="6"/>
      <c r="AQ313" s="6"/>
      <c r="AR313" s="6"/>
      <c r="AS313" s="6"/>
      <c r="AT313" s="6"/>
      <c r="AU313" s="6"/>
      <c r="AV313" s="6"/>
      <c r="AW313" s="6"/>
      <c r="AX313" s="6"/>
      <c r="AY313" s="6"/>
      <c r="AZ313" s="6"/>
      <c r="BA313" s="6"/>
      <c r="BB313" s="6"/>
      <c r="BC313" s="6"/>
      <c r="BD313" s="6"/>
      <c r="BE313" s="6"/>
      <c r="BF313" s="6"/>
      <c r="BG313" s="6"/>
      <c r="BH313" s="6"/>
      <c r="BI313" s="6"/>
      <c r="BJ313" s="6"/>
      <c r="BK313" s="7"/>
      <c r="BL313" s="48"/>
      <c r="BM313" s="48"/>
      <c r="BN313" s="48"/>
    </row>
    <row r="314" spans="4:66"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  <c r="AA314" s="6"/>
      <c r="AB314" s="6"/>
      <c r="AC314" s="6"/>
      <c r="AD314" s="7"/>
      <c r="AE314" s="48"/>
      <c r="AF314" s="48"/>
      <c r="AG314" s="48"/>
      <c r="AK314" s="6"/>
      <c r="AL314" s="6"/>
      <c r="AM314" s="6"/>
      <c r="AN314" s="6"/>
      <c r="AO314" s="6"/>
      <c r="AP314" s="6"/>
      <c r="AQ314" s="6"/>
      <c r="AR314" s="6"/>
      <c r="AS314" s="6"/>
      <c r="AT314" s="6"/>
      <c r="AU314" s="6"/>
      <c r="AV314" s="6"/>
      <c r="AW314" s="6"/>
      <c r="AX314" s="6"/>
      <c r="AY314" s="6"/>
      <c r="AZ314" s="6"/>
      <c r="BA314" s="6"/>
      <c r="BB314" s="6"/>
      <c r="BC314" s="6"/>
      <c r="BD314" s="6"/>
      <c r="BE314" s="6"/>
      <c r="BF314" s="6"/>
      <c r="BG314" s="6"/>
      <c r="BH314" s="6"/>
      <c r="BI314" s="6"/>
      <c r="BJ314" s="6"/>
      <c r="BK314" s="7"/>
      <c r="BL314" s="48"/>
      <c r="BM314" s="48"/>
      <c r="BN314" s="48"/>
    </row>
    <row r="315" spans="4:66"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  <c r="AA315" s="6"/>
      <c r="AB315" s="6"/>
      <c r="AC315" s="6"/>
      <c r="AD315" s="7"/>
      <c r="AE315" s="48"/>
      <c r="AF315" s="48"/>
      <c r="AG315" s="48"/>
      <c r="AK315" s="6"/>
      <c r="AL315" s="6"/>
      <c r="AM315" s="6"/>
      <c r="AN315" s="6"/>
      <c r="AO315" s="6"/>
      <c r="AP315" s="6"/>
      <c r="AQ315" s="6"/>
      <c r="AR315" s="6"/>
      <c r="AS315" s="6"/>
      <c r="AT315" s="6"/>
      <c r="AU315" s="6"/>
      <c r="AV315" s="6"/>
      <c r="AW315" s="6"/>
      <c r="AX315" s="6"/>
      <c r="AY315" s="6"/>
      <c r="AZ315" s="6"/>
      <c r="BA315" s="6"/>
      <c r="BB315" s="6"/>
      <c r="BC315" s="6"/>
      <c r="BD315" s="6"/>
      <c r="BE315" s="6"/>
      <c r="BF315" s="6"/>
      <c r="BG315" s="6"/>
      <c r="BH315" s="6"/>
      <c r="BI315" s="6"/>
      <c r="BJ315" s="6"/>
      <c r="BK315" s="7"/>
      <c r="BL315" s="48"/>
      <c r="BM315" s="48"/>
      <c r="BN315" s="48"/>
    </row>
    <row r="316" spans="4:66"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  <c r="AA316" s="6"/>
      <c r="AB316" s="6"/>
      <c r="AC316" s="6"/>
      <c r="AD316" s="7"/>
      <c r="AE316" s="48"/>
      <c r="AF316" s="48"/>
      <c r="AG316" s="48"/>
      <c r="AK316" s="6"/>
      <c r="AL316" s="6"/>
      <c r="AM316" s="6"/>
      <c r="AN316" s="6"/>
      <c r="AO316" s="6"/>
      <c r="AP316" s="6"/>
      <c r="AQ316" s="6"/>
      <c r="AR316" s="6"/>
      <c r="AS316" s="6"/>
      <c r="AT316" s="6"/>
      <c r="AU316" s="6"/>
      <c r="AV316" s="6"/>
      <c r="AW316" s="6"/>
      <c r="AX316" s="6"/>
      <c r="AY316" s="6"/>
      <c r="AZ316" s="6"/>
      <c r="BA316" s="6"/>
      <c r="BB316" s="6"/>
      <c r="BC316" s="6"/>
      <c r="BD316" s="6"/>
      <c r="BE316" s="6"/>
      <c r="BF316" s="6"/>
      <c r="BG316" s="6"/>
      <c r="BH316" s="6"/>
      <c r="BI316" s="6"/>
      <c r="BJ316" s="6"/>
      <c r="BK316" s="7"/>
      <c r="BL316" s="48"/>
      <c r="BM316" s="48"/>
      <c r="BN316" s="48"/>
    </row>
    <row r="317" spans="4:66"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  <c r="AA317" s="6"/>
      <c r="AB317" s="6"/>
      <c r="AC317" s="6"/>
      <c r="AD317" s="7"/>
      <c r="AE317" s="48"/>
      <c r="AF317" s="48"/>
      <c r="AG317" s="48"/>
      <c r="AK317" s="6"/>
      <c r="AL317" s="6"/>
      <c r="AM317" s="6"/>
      <c r="AN317" s="6"/>
      <c r="AO317" s="6"/>
      <c r="AP317" s="6"/>
      <c r="AQ317" s="6"/>
      <c r="AR317" s="6"/>
      <c r="AS317" s="6"/>
      <c r="AT317" s="6"/>
      <c r="AU317" s="6"/>
      <c r="AV317" s="6"/>
      <c r="AW317" s="6"/>
      <c r="AX317" s="6"/>
      <c r="AY317" s="6"/>
      <c r="AZ317" s="6"/>
      <c r="BA317" s="6"/>
      <c r="BB317" s="6"/>
      <c r="BC317" s="6"/>
      <c r="BD317" s="6"/>
      <c r="BE317" s="6"/>
      <c r="BF317" s="6"/>
      <c r="BG317" s="6"/>
      <c r="BH317" s="6"/>
      <c r="BI317" s="6"/>
      <c r="BJ317" s="6"/>
      <c r="BK317" s="7"/>
      <c r="BL317" s="48"/>
      <c r="BM317" s="48"/>
      <c r="BN317" s="48"/>
    </row>
    <row r="318" spans="4:66"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  <c r="AA318" s="6"/>
      <c r="AB318" s="6"/>
      <c r="AC318" s="6"/>
      <c r="AD318" s="7"/>
      <c r="AE318" s="48"/>
      <c r="AF318" s="48"/>
      <c r="AG318" s="48"/>
      <c r="AK318" s="6"/>
      <c r="AL318" s="6"/>
      <c r="AM318" s="6"/>
      <c r="AN318" s="6"/>
      <c r="AO318" s="6"/>
      <c r="AP318" s="6"/>
      <c r="AQ318" s="6"/>
      <c r="AR318" s="6"/>
      <c r="AS318" s="6"/>
      <c r="AT318" s="6"/>
      <c r="AU318" s="6"/>
      <c r="AV318" s="6"/>
      <c r="AW318" s="6"/>
      <c r="AX318" s="6"/>
      <c r="AY318" s="6"/>
      <c r="AZ318" s="6"/>
      <c r="BA318" s="6"/>
      <c r="BB318" s="6"/>
      <c r="BC318" s="6"/>
      <c r="BD318" s="6"/>
      <c r="BE318" s="6"/>
      <c r="BF318" s="6"/>
      <c r="BG318" s="6"/>
      <c r="BH318" s="6"/>
      <c r="BI318" s="6"/>
      <c r="BJ318" s="6"/>
      <c r="BK318" s="7"/>
      <c r="BL318" s="48"/>
      <c r="BM318" s="48"/>
      <c r="BN318" s="48"/>
    </row>
    <row r="319" spans="4:66"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  <c r="AA319" s="6"/>
      <c r="AB319" s="6"/>
      <c r="AC319" s="6"/>
      <c r="AD319" s="7"/>
      <c r="AE319" s="48"/>
      <c r="AF319" s="48"/>
      <c r="AG319" s="48"/>
      <c r="AK319" s="6"/>
      <c r="AL319" s="6"/>
      <c r="AM319" s="6"/>
      <c r="AN319" s="6"/>
      <c r="AO319" s="6"/>
      <c r="AP319" s="6"/>
      <c r="AQ319" s="6"/>
      <c r="AR319" s="6"/>
      <c r="AS319" s="6"/>
      <c r="AT319" s="6"/>
      <c r="AU319" s="6"/>
      <c r="AV319" s="6"/>
      <c r="AW319" s="6"/>
      <c r="AX319" s="6"/>
      <c r="AY319" s="6"/>
      <c r="AZ319" s="6"/>
      <c r="BA319" s="6"/>
      <c r="BB319" s="6"/>
      <c r="BC319" s="6"/>
      <c r="BD319" s="6"/>
      <c r="BE319" s="6"/>
      <c r="BF319" s="6"/>
      <c r="BG319" s="6"/>
      <c r="BH319" s="6"/>
      <c r="BI319" s="6"/>
      <c r="BJ319" s="6"/>
      <c r="BK319" s="7"/>
      <c r="BL319" s="48"/>
      <c r="BM319" s="48"/>
      <c r="BN319" s="48"/>
    </row>
    <row r="320" spans="4:66"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  <c r="AA320" s="6"/>
      <c r="AB320" s="6"/>
      <c r="AC320" s="6"/>
      <c r="AD320" s="7"/>
      <c r="AE320" s="48"/>
      <c r="AF320" s="48"/>
      <c r="AG320" s="48"/>
      <c r="AK320" s="6"/>
      <c r="AL320" s="6"/>
      <c r="AM320" s="6"/>
      <c r="AN320" s="6"/>
      <c r="AO320" s="6"/>
      <c r="AP320" s="6"/>
      <c r="AQ320" s="6"/>
      <c r="AR320" s="6"/>
      <c r="AS320" s="6"/>
      <c r="AT320" s="6"/>
      <c r="AU320" s="6"/>
      <c r="AV320" s="6"/>
      <c r="AW320" s="6"/>
      <c r="AX320" s="6"/>
      <c r="AY320" s="6"/>
      <c r="AZ320" s="6"/>
      <c r="BA320" s="6"/>
      <c r="BB320" s="6"/>
      <c r="BC320" s="6"/>
      <c r="BD320" s="6"/>
      <c r="BE320" s="6"/>
      <c r="BF320" s="6"/>
      <c r="BG320" s="6"/>
      <c r="BH320" s="6"/>
      <c r="BI320" s="6"/>
      <c r="BJ320" s="6"/>
      <c r="BK320" s="7"/>
      <c r="BL320" s="48"/>
      <c r="BM320" s="48"/>
      <c r="BN320" s="48"/>
    </row>
    <row r="321" spans="4:66"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  <c r="AA321" s="6"/>
      <c r="AB321" s="6"/>
      <c r="AC321" s="6"/>
      <c r="AD321" s="7"/>
      <c r="AE321" s="48"/>
      <c r="AF321" s="48"/>
      <c r="AG321" s="48"/>
      <c r="AK321" s="6"/>
      <c r="AL321" s="6"/>
      <c r="AM321" s="6"/>
      <c r="AN321" s="6"/>
      <c r="AO321" s="6"/>
      <c r="AP321" s="6"/>
      <c r="AQ321" s="6"/>
      <c r="AR321" s="6"/>
      <c r="AS321" s="6"/>
      <c r="AT321" s="6"/>
      <c r="AU321" s="6"/>
      <c r="AV321" s="6"/>
      <c r="AW321" s="6"/>
      <c r="AX321" s="6"/>
      <c r="AY321" s="6"/>
      <c r="AZ321" s="6"/>
      <c r="BA321" s="6"/>
      <c r="BB321" s="6"/>
      <c r="BC321" s="6"/>
      <c r="BD321" s="6"/>
      <c r="BE321" s="6"/>
      <c r="BF321" s="6"/>
      <c r="BG321" s="6"/>
      <c r="BH321" s="6"/>
      <c r="BI321" s="6"/>
      <c r="BJ321" s="6"/>
      <c r="BK321" s="7"/>
      <c r="BL321" s="48"/>
      <c r="BM321" s="48"/>
      <c r="BN321" s="48"/>
    </row>
    <row r="322" spans="4:66"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  <c r="AA322" s="6"/>
      <c r="AB322" s="6"/>
      <c r="AC322" s="6"/>
      <c r="AD322" s="7"/>
      <c r="AE322" s="48"/>
      <c r="AF322" s="48"/>
      <c r="AG322" s="48"/>
      <c r="AK322" s="6"/>
      <c r="AL322" s="6"/>
      <c r="AM322" s="6"/>
      <c r="AN322" s="6"/>
      <c r="AO322" s="6"/>
      <c r="AP322" s="6"/>
      <c r="AQ322" s="6"/>
      <c r="AR322" s="6"/>
      <c r="AS322" s="6"/>
      <c r="AT322" s="6"/>
      <c r="AU322" s="6"/>
      <c r="AV322" s="6"/>
      <c r="AW322" s="6"/>
      <c r="AX322" s="6"/>
      <c r="AY322" s="6"/>
      <c r="AZ322" s="6"/>
      <c r="BA322" s="6"/>
      <c r="BB322" s="6"/>
      <c r="BC322" s="6"/>
      <c r="BD322" s="6"/>
      <c r="BE322" s="6"/>
      <c r="BF322" s="6"/>
      <c r="BG322" s="6"/>
      <c r="BH322" s="6"/>
      <c r="BI322" s="6"/>
      <c r="BJ322" s="6"/>
      <c r="BK322" s="7"/>
      <c r="BL322" s="48"/>
      <c r="BM322" s="48"/>
      <c r="BN322" s="48"/>
    </row>
    <row r="323" spans="4:66"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  <c r="AA323" s="6"/>
      <c r="AB323" s="6"/>
      <c r="AC323" s="6"/>
      <c r="AD323" s="7"/>
      <c r="AE323" s="48"/>
      <c r="AF323" s="48"/>
      <c r="AG323" s="48"/>
      <c r="AK323" s="6"/>
      <c r="AL323" s="6"/>
      <c r="AM323" s="6"/>
      <c r="AN323" s="6"/>
      <c r="AO323" s="6"/>
      <c r="AP323" s="6"/>
      <c r="AQ323" s="6"/>
      <c r="AR323" s="6"/>
      <c r="AS323" s="6"/>
      <c r="AT323" s="6"/>
      <c r="AU323" s="6"/>
      <c r="AV323" s="6"/>
      <c r="AW323" s="6"/>
      <c r="AX323" s="6"/>
      <c r="AY323" s="6"/>
      <c r="AZ323" s="6"/>
      <c r="BA323" s="6"/>
      <c r="BB323" s="6"/>
      <c r="BC323" s="6"/>
      <c r="BD323" s="6"/>
      <c r="BE323" s="6"/>
      <c r="BF323" s="6"/>
      <c r="BG323" s="6"/>
      <c r="BH323" s="6"/>
      <c r="BI323" s="6"/>
      <c r="BJ323" s="6"/>
      <c r="BK323" s="7"/>
      <c r="BL323" s="48"/>
      <c r="BM323" s="48"/>
      <c r="BN323" s="48"/>
    </row>
    <row r="324" spans="4:66"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  <c r="AA324" s="6"/>
      <c r="AB324" s="6"/>
      <c r="AC324" s="6"/>
      <c r="AD324" s="7"/>
      <c r="AE324" s="48"/>
      <c r="AF324" s="48"/>
      <c r="AG324" s="48"/>
      <c r="AK324" s="6"/>
      <c r="AL324" s="6"/>
      <c r="AM324" s="6"/>
      <c r="AN324" s="6"/>
      <c r="AO324" s="6"/>
      <c r="AP324" s="6"/>
      <c r="AQ324" s="6"/>
      <c r="AR324" s="6"/>
      <c r="AS324" s="6"/>
      <c r="AT324" s="6"/>
      <c r="AU324" s="6"/>
      <c r="AV324" s="6"/>
      <c r="AW324" s="6"/>
      <c r="AX324" s="6"/>
      <c r="AY324" s="6"/>
      <c r="AZ324" s="6"/>
      <c r="BA324" s="6"/>
      <c r="BB324" s="6"/>
      <c r="BC324" s="6"/>
      <c r="BD324" s="6"/>
      <c r="BE324" s="6"/>
      <c r="BF324" s="6"/>
      <c r="BG324" s="6"/>
      <c r="BH324" s="6"/>
      <c r="BI324" s="6"/>
      <c r="BJ324" s="6"/>
      <c r="BK324" s="7"/>
      <c r="BL324" s="48"/>
      <c r="BM324" s="48"/>
      <c r="BN324" s="48"/>
    </row>
    <row r="325" spans="4:66"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  <c r="AA325" s="6"/>
      <c r="AB325" s="6"/>
      <c r="AC325" s="6"/>
      <c r="AD325" s="7"/>
      <c r="AE325" s="48"/>
      <c r="AF325" s="48"/>
      <c r="AG325" s="48"/>
      <c r="AK325" s="6"/>
      <c r="AL325" s="6"/>
      <c r="AM325" s="6"/>
      <c r="AN325" s="6"/>
      <c r="AO325" s="6"/>
      <c r="AP325" s="6"/>
      <c r="AQ325" s="6"/>
      <c r="AR325" s="6"/>
      <c r="AS325" s="6"/>
      <c r="AT325" s="6"/>
      <c r="AU325" s="6"/>
      <c r="AV325" s="6"/>
      <c r="AW325" s="6"/>
      <c r="AX325" s="6"/>
      <c r="AY325" s="6"/>
      <c r="AZ325" s="6"/>
      <c r="BA325" s="6"/>
      <c r="BB325" s="6"/>
      <c r="BC325" s="6"/>
      <c r="BD325" s="6"/>
      <c r="BE325" s="6"/>
      <c r="BF325" s="6"/>
      <c r="BG325" s="6"/>
      <c r="BH325" s="6"/>
      <c r="BI325" s="6"/>
      <c r="BJ325" s="6"/>
      <c r="BK325" s="7"/>
      <c r="BL325" s="48"/>
      <c r="BM325" s="48"/>
      <c r="BN325" s="48"/>
    </row>
    <row r="326" spans="4:66"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  <c r="AA326" s="6"/>
      <c r="AB326" s="6"/>
      <c r="AC326" s="6"/>
      <c r="AD326" s="7"/>
      <c r="AE326" s="48"/>
      <c r="AF326" s="48"/>
      <c r="AG326" s="48"/>
      <c r="AK326" s="6"/>
      <c r="AL326" s="6"/>
      <c r="AM326" s="6"/>
      <c r="AN326" s="6"/>
      <c r="AO326" s="6"/>
      <c r="AP326" s="6"/>
      <c r="AQ326" s="6"/>
      <c r="AR326" s="6"/>
      <c r="AS326" s="6"/>
      <c r="AT326" s="6"/>
      <c r="AU326" s="6"/>
      <c r="AV326" s="6"/>
      <c r="AW326" s="6"/>
      <c r="AX326" s="6"/>
      <c r="AY326" s="6"/>
      <c r="AZ326" s="6"/>
      <c r="BA326" s="6"/>
      <c r="BB326" s="6"/>
      <c r="BC326" s="6"/>
      <c r="BD326" s="6"/>
      <c r="BE326" s="6"/>
      <c r="BF326" s="6"/>
      <c r="BG326" s="6"/>
      <c r="BH326" s="6"/>
      <c r="BI326" s="6"/>
      <c r="BJ326" s="6"/>
      <c r="BK326" s="7"/>
      <c r="BL326" s="48"/>
      <c r="BM326" s="48"/>
      <c r="BN326" s="48"/>
    </row>
    <row r="327" spans="4:66"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  <c r="AA327" s="6"/>
      <c r="AB327" s="6"/>
      <c r="AC327" s="6"/>
      <c r="AD327" s="7"/>
      <c r="AE327" s="48"/>
      <c r="AF327" s="48"/>
      <c r="AG327" s="48"/>
      <c r="AK327" s="6"/>
      <c r="AL327" s="6"/>
      <c r="AM327" s="6"/>
      <c r="AN327" s="6"/>
      <c r="AO327" s="6"/>
      <c r="AP327" s="6"/>
      <c r="AQ327" s="6"/>
      <c r="AR327" s="6"/>
      <c r="AS327" s="6"/>
      <c r="AT327" s="6"/>
      <c r="AU327" s="6"/>
      <c r="AV327" s="6"/>
      <c r="AW327" s="6"/>
      <c r="AX327" s="6"/>
      <c r="AY327" s="6"/>
      <c r="AZ327" s="6"/>
      <c r="BA327" s="6"/>
      <c r="BB327" s="6"/>
      <c r="BC327" s="6"/>
      <c r="BD327" s="6"/>
      <c r="BE327" s="6"/>
      <c r="BF327" s="6"/>
      <c r="BG327" s="6"/>
      <c r="BH327" s="6"/>
      <c r="BI327" s="6"/>
      <c r="BJ327" s="6"/>
      <c r="BK327" s="7"/>
      <c r="BL327" s="48"/>
      <c r="BM327" s="48"/>
      <c r="BN327" s="48"/>
    </row>
    <row r="328" spans="4:66"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  <c r="AA328" s="6"/>
      <c r="AB328" s="6"/>
      <c r="AC328" s="6"/>
      <c r="AD328" s="7"/>
      <c r="AE328" s="48"/>
      <c r="AF328" s="48"/>
      <c r="AG328" s="48"/>
      <c r="AK328" s="6"/>
      <c r="AL328" s="6"/>
      <c r="AM328" s="6"/>
      <c r="AN328" s="6"/>
      <c r="AO328" s="6"/>
      <c r="AP328" s="6"/>
      <c r="AQ328" s="6"/>
      <c r="AR328" s="6"/>
      <c r="AS328" s="6"/>
      <c r="AT328" s="6"/>
      <c r="AU328" s="6"/>
      <c r="AV328" s="6"/>
      <c r="AW328" s="6"/>
      <c r="AX328" s="6"/>
      <c r="AY328" s="6"/>
      <c r="AZ328" s="6"/>
      <c r="BA328" s="6"/>
      <c r="BB328" s="6"/>
      <c r="BC328" s="6"/>
      <c r="BD328" s="6"/>
      <c r="BE328" s="6"/>
      <c r="BF328" s="6"/>
      <c r="BG328" s="6"/>
      <c r="BH328" s="6"/>
      <c r="BI328" s="6"/>
      <c r="BJ328" s="6"/>
      <c r="BK328" s="7"/>
      <c r="BL328" s="48"/>
      <c r="BM328" s="48"/>
      <c r="BN328" s="48"/>
    </row>
    <row r="329" spans="4:66"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  <c r="AA329" s="6"/>
      <c r="AB329" s="6"/>
      <c r="AC329" s="6"/>
      <c r="AD329" s="7"/>
      <c r="AE329" s="48"/>
      <c r="AF329" s="48"/>
      <c r="AG329" s="48"/>
      <c r="AK329" s="6"/>
      <c r="AL329" s="6"/>
      <c r="AM329" s="6"/>
      <c r="AN329" s="6"/>
      <c r="AO329" s="6"/>
      <c r="AP329" s="6"/>
      <c r="AQ329" s="6"/>
      <c r="AR329" s="6"/>
      <c r="AS329" s="6"/>
      <c r="AT329" s="6"/>
      <c r="AU329" s="6"/>
      <c r="AV329" s="6"/>
      <c r="AW329" s="6"/>
      <c r="AX329" s="6"/>
      <c r="AY329" s="6"/>
      <c r="AZ329" s="6"/>
      <c r="BA329" s="6"/>
      <c r="BB329" s="6"/>
      <c r="BC329" s="6"/>
      <c r="BD329" s="6"/>
      <c r="BE329" s="6"/>
      <c r="BF329" s="6"/>
      <c r="BG329" s="6"/>
      <c r="BH329" s="6"/>
      <c r="BI329" s="6"/>
      <c r="BJ329" s="6"/>
      <c r="BK329" s="7"/>
      <c r="BL329" s="48"/>
      <c r="BM329" s="48"/>
      <c r="BN329" s="48"/>
    </row>
    <row r="330" spans="4:66"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  <c r="AA330" s="6"/>
      <c r="AB330" s="6"/>
      <c r="AC330" s="6"/>
      <c r="AD330" s="7"/>
      <c r="AE330" s="48"/>
      <c r="AF330" s="48"/>
      <c r="AG330" s="48"/>
      <c r="AK330" s="6"/>
      <c r="AL330" s="6"/>
      <c r="AM330" s="6"/>
      <c r="AN330" s="6"/>
      <c r="AO330" s="6"/>
      <c r="AP330" s="6"/>
      <c r="AQ330" s="6"/>
      <c r="AR330" s="6"/>
      <c r="AS330" s="6"/>
      <c r="AT330" s="6"/>
      <c r="AU330" s="6"/>
      <c r="AV330" s="6"/>
      <c r="AW330" s="6"/>
      <c r="AX330" s="6"/>
      <c r="AY330" s="6"/>
      <c r="AZ330" s="6"/>
      <c r="BA330" s="6"/>
      <c r="BB330" s="6"/>
      <c r="BC330" s="6"/>
      <c r="BD330" s="6"/>
      <c r="BE330" s="6"/>
      <c r="BF330" s="6"/>
      <c r="BG330" s="6"/>
      <c r="BH330" s="6"/>
      <c r="BI330" s="6"/>
      <c r="BJ330" s="6"/>
      <c r="BK330" s="7"/>
      <c r="BL330" s="48"/>
      <c r="BM330" s="48"/>
      <c r="BN330" s="48"/>
    </row>
    <row r="331" spans="4:66"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  <c r="AA331" s="6"/>
      <c r="AB331" s="6"/>
      <c r="AC331" s="6"/>
      <c r="AD331" s="7"/>
      <c r="AE331" s="48"/>
      <c r="AF331" s="48"/>
      <c r="AG331" s="48"/>
      <c r="AK331" s="6"/>
      <c r="AL331" s="6"/>
      <c r="AM331" s="6"/>
      <c r="AN331" s="6"/>
      <c r="AO331" s="6"/>
      <c r="AP331" s="6"/>
      <c r="AQ331" s="6"/>
      <c r="AR331" s="6"/>
      <c r="AS331" s="6"/>
      <c r="AT331" s="6"/>
      <c r="AU331" s="6"/>
      <c r="AV331" s="6"/>
      <c r="AW331" s="6"/>
      <c r="AX331" s="6"/>
      <c r="AY331" s="6"/>
      <c r="AZ331" s="6"/>
      <c r="BA331" s="6"/>
      <c r="BB331" s="6"/>
      <c r="BC331" s="6"/>
      <c r="BD331" s="6"/>
      <c r="BE331" s="6"/>
      <c r="BF331" s="6"/>
      <c r="BG331" s="6"/>
      <c r="BH331" s="6"/>
      <c r="BI331" s="6"/>
      <c r="BJ331" s="6"/>
      <c r="BK331" s="7"/>
      <c r="BL331" s="48"/>
      <c r="BM331" s="48"/>
      <c r="BN331" s="48"/>
    </row>
    <row r="332" spans="4:66"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  <c r="AA332" s="6"/>
      <c r="AB332" s="6"/>
      <c r="AC332" s="6"/>
      <c r="AD332" s="7"/>
      <c r="AE332" s="48"/>
      <c r="AF332" s="48"/>
      <c r="AG332" s="48"/>
      <c r="AK332" s="6"/>
      <c r="AL332" s="6"/>
      <c r="AM332" s="6"/>
      <c r="AN332" s="6"/>
      <c r="AO332" s="6"/>
      <c r="AP332" s="6"/>
      <c r="AQ332" s="6"/>
      <c r="AR332" s="6"/>
      <c r="AS332" s="6"/>
      <c r="AT332" s="6"/>
      <c r="AU332" s="6"/>
      <c r="AV332" s="6"/>
      <c r="AW332" s="6"/>
      <c r="AX332" s="6"/>
      <c r="AY332" s="6"/>
      <c r="AZ332" s="6"/>
      <c r="BA332" s="6"/>
      <c r="BB332" s="6"/>
      <c r="BC332" s="6"/>
      <c r="BD332" s="6"/>
      <c r="BE332" s="6"/>
      <c r="BF332" s="6"/>
      <c r="BG332" s="6"/>
      <c r="BH332" s="6"/>
      <c r="BI332" s="6"/>
      <c r="BJ332" s="6"/>
      <c r="BK332" s="7"/>
      <c r="BL332" s="48"/>
      <c r="BM332" s="48"/>
      <c r="BN332" s="48"/>
    </row>
    <row r="333" spans="4:66"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  <c r="AA333" s="6"/>
      <c r="AB333" s="6"/>
      <c r="AC333" s="6"/>
      <c r="AD333" s="7"/>
      <c r="AE333" s="48"/>
      <c r="AF333" s="48"/>
      <c r="AG333" s="48"/>
      <c r="AK333" s="6"/>
      <c r="AL333" s="6"/>
      <c r="AM333" s="6"/>
      <c r="AN333" s="6"/>
      <c r="AO333" s="6"/>
      <c r="AP333" s="6"/>
      <c r="AQ333" s="6"/>
      <c r="AR333" s="6"/>
      <c r="AS333" s="6"/>
      <c r="AT333" s="6"/>
      <c r="AU333" s="6"/>
      <c r="AV333" s="6"/>
      <c r="AW333" s="6"/>
      <c r="AX333" s="6"/>
      <c r="AY333" s="6"/>
      <c r="AZ333" s="6"/>
      <c r="BA333" s="6"/>
      <c r="BB333" s="6"/>
      <c r="BC333" s="6"/>
      <c r="BD333" s="6"/>
      <c r="BE333" s="6"/>
      <c r="BF333" s="6"/>
      <c r="BG333" s="6"/>
      <c r="BH333" s="6"/>
      <c r="BI333" s="6"/>
      <c r="BJ333" s="6"/>
      <c r="BK333" s="7"/>
      <c r="BL333" s="48"/>
      <c r="BM333" s="48"/>
      <c r="BN333" s="48"/>
    </row>
    <row r="334" spans="4:66"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  <c r="AA334" s="6"/>
      <c r="AB334" s="6"/>
      <c r="AC334" s="6"/>
      <c r="AD334" s="7"/>
      <c r="AE334" s="48"/>
      <c r="AF334" s="48"/>
      <c r="AG334" s="48"/>
      <c r="AK334" s="6"/>
      <c r="AL334" s="6"/>
      <c r="AM334" s="6"/>
      <c r="AN334" s="6"/>
      <c r="AO334" s="6"/>
      <c r="AP334" s="6"/>
      <c r="AQ334" s="6"/>
      <c r="AR334" s="6"/>
      <c r="AS334" s="6"/>
      <c r="AT334" s="6"/>
      <c r="AU334" s="6"/>
      <c r="AV334" s="6"/>
      <c r="AW334" s="6"/>
      <c r="AX334" s="6"/>
      <c r="AY334" s="6"/>
      <c r="AZ334" s="6"/>
      <c r="BA334" s="6"/>
      <c r="BB334" s="6"/>
      <c r="BC334" s="6"/>
      <c r="BD334" s="6"/>
      <c r="BE334" s="6"/>
      <c r="BF334" s="6"/>
      <c r="BG334" s="6"/>
      <c r="BH334" s="6"/>
      <c r="BI334" s="6"/>
      <c r="BJ334" s="6"/>
      <c r="BK334" s="7"/>
      <c r="BL334" s="48"/>
      <c r="BM334" s="48"/>
      <c r="BN334" s="48"/>
    </row>
    <row r="335" spans="4:66"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  <c r="AC335" s="6"/>
      <c r="AD335" s="7"/>
      <c r="AE335" s="48"/>
      <c r="AF335" s="48"/>
      <c r="AG335" s="48"/>
      <c r="AK335" s="6"/>
      <c r="AL335" s="6"/>
      <c r="AM335" s="6"/>
      <c r="AN335" s="6"/>
      <c r="AO335" s="6"/>
      <c r="AP335" s="6"/>
      <c r="AQ335" s="6"/>
      <c r="AR335" s="6"/>
      <c r="AS335" s="6"/>
      <c r="AT335" s="6"/>
      <c r="AU335" s="6"/>
      <c r="AV335" s="6"/>
      <c r="AW335" s="6"/>
      <c r="AX335" s="6"/>
      <c r="AY335" s="6"/>
      <c r="AZ335" s="6"/>
      <c r="BA335" s="6"/>
      <c r="BB335" s="6"/>
      <c r="BC335" s="6"/>
      <c r="BD335" s="6"/>
      <c r="BE335" s="6"/>
      <c r="BF335" s="6"/>
      <c r="BG335" s="6"/>
      <c r="BH335" s="6"/>
      <c r="BI335" s="6"/>
      <c r="BJ335" s="6"/>
      <c r="BK335" s="7"/>
      <c r="BL335" s="48"/>
      <c r="BM335" s="48"/>
      <c r="BN335" s="48"/>
    </row>
    <row r="336" spans="4:66"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  <c r="AA336" s="6"/>
      <c r="AB336" s="6"/>
      <c r="AC336" s="6"/>
      <c r="AD336" s="7"/>
      <c r="AE336" s="48"/>
      <c r="AF336" s="48"/>
      <c r="AG336" s="48"/>
      <c r="AK336" s="6"/>
      <c r="AL336" s="6"/>
      <c r="AM336" s="6"/>
      <c r="AN336" s="6"/>
      <c r="AO336" s="6"/>
      <c r="AP336" s="6"/>
      <c r="AQ336" s="6"/>
      <c r="AR336" s="6"/>
      <c r="AS336" s="6"/>
      <c r="AT336" s="6"/>
      <c r="AU336" s="6"/>
      <c r="AV336" s="6"/>
      <c r="AW336" s="6"/>
      <c r="AX336" s="6"/>
      <c r="AY336" s="6"/>
      <c r="AZ336" s="6"/>
      <c r="BA336" s="6"/>
      <c r="BB336" s="6"/>
      <c r="BC336" s="6"/>
      <c r="BD336" s="6"/>
      <c r="BE336" s="6"/>
      <c r="BF336" s="6"/>
      <c r="BG336" s="6"/>
      <c r="BH336" s="6"/>
      <c r="BI336" s="6"/>
      <c r="BJ336" s="6"/>
      <c r="BK336" s="7"/>
      <c r="BL336" s="48"/>
      <c r="BM336" s="48"/>
      <c r="BN336" s="48"/>
    </row>
    <row r="337" spans="4:66"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  <c r="AA337" s="6"/>
      <c r="AB337" s="6"/>
      <c r="AC337" s="6"/>
      <c r="AD337" s="7"/>
      <c r="AE337" s="48"/>
      <c r="AF337" s="48"/>
      <c r="AG337" s="48"/>
      <c r="AK337" s="6"/>
      <c r="AL337" s="6"/>
      <c r="AM337" s="6"/>
      <c r="AN337" s="6"/>
      <c r="AO337" s="6"/>
      <c r="AP337" s="6"/>
      <c r="AQ337" s="6"/>
      <c r="AR337" s="6"/>
      <c r="AS337" s="6"/>
      <c r="AT337" s="6"/>
      <c r="AU337" s="6"/>
      <c r="AV337" s="6"/>
      <c r="AW337" s="6"/>
      <c r="AX337" s="6"/>
      <c r="AY337" s="6"/>
      <c r="AZ337" s="6"/>
      <c r="BA337" s="6"/>
      <c r="BB337" s="6"/>
      <c r="BC337" s="6"/>
      <c r="BD337" s="6"/>
      <c r="BE337" s="6"/>
      <c r="BF337" s="6"/>
      <c r="BG337" s="6"/>
      <c r="BH337" s="6"/>
      <c r="BI337" s="6"/>
      <c r="BJ337" s="6"/>
      <c r="BK337" s="7"/>
      <c r="BL337" s="48"/>
      <c r="BM337" s="48"/>
      <c r="BN337" s="48"/>
    </row>
    <row r="338" spans="4:66"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  <c r="AA338" s="6"/>
      <c r="AB338" s="6"/>
      <c r="AC338" s="6"/>
      <c r="AD338" s="7"/>
      <c r="AE338" s="48"/>
      <c r="AF338" s="48"/>
      <c r="AG338" s="48"/>
      <c r="AK338" s="6"/>
      <c r="AL338" s="6"/>
      <c r="AM338" s="6"/>
      <c r="AN338" s="6"/>
      <c r="AO338" s="6"/>
      <c r="AP338" s="6"/>
      <c r="AQ338" s="6"/>
      <c r="AR338" s="6"/>
      <c r="AS338" s="6"/>
      <c r="AT338" s="6"/>
      <c r="AU338" s="6"/>
      <c r="AV338" s="6"/>
      <c r="AW338" s="6"/>
      <c r="AX338" s="6"/>
      <c r="AY338" s="6"/>
      <c r="AZ338" s="6"/>
      <c r="BA338" s="6"/>
      <c r="BB338" s="6"/>
      <c r="BC338" s="6"/>
      <c r="BD338" s="6"/>
      <c r="BE338" s="6"/>
      <c r="BF338" s="6"/>
      <c r="BG338" s="6"/>
      <c r="BH338" s="6"/>
      <c r="BI338" s="6"/>
      <c r="BJ338" s="6"/>
      <c r="BK338" s="7"/>
      <c r="BL338" s="48"/>
      <c r="BM338" s="48"/>
      <c r="BN338" s="48"/>
    </row>
    <row r="339" spans="4:66"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  <c r="AA339" s="6"/>
      <c r="AB339" s="6"/>
      <c r="AC339" s="6"/>
      <c r="AD339" s="7"/>
      <c r="AE339" s="48"/>
      <c r="AF339" s="48"/>
      <c r="AG339" s="48"/>
      <c r="AK339" s="6"/>
      <c r="AL339" s="6"/>
      <c r="AM339" s="6"/>
      <c r="AN339" s="6"/>
      <c r="AO339" s="6"/>
      <c r="AP339" s="6"/>
      <c r="AQ339" s="6"/>
      <c r="AR339" s="6"/>
      <c r="AS339" s="6"/>
      <c r="AT339" s="6"/>
      <c r="AU339" s="6"/>
      <c r="AV339" s="6"/>
      <c r="AW339" s="6"/>
      <c r="AX339" s="6"/>
      <c r="AY339" s="6"/>
      <c r="AZ339" s="6"/>
      <c r="BA339" s="6"/>
      <c r="BB339" s="6"/>
      <c r="BC339" s="6"/>
      <c r="BD339" s="6"/>
      <c r="BE339" s="6"/>
      <c r="BF339" s="6"/>
      <c r="BG339" s="6"/>
      <c r="BH339" s="6"/>
      <c r="BI339" s="6"/>
      <c r="BJ339" s="6"/>
      <c r="BK339" s="7"/>
      <c r="BL339" s="48"/>
      <c r="BM339" s="48"/>
      <c r="BN339" s="48"/>
    </row>
    <row r="340" spans="4:66"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  <c r="AA340" s="6"/>
      <c r="AB340" s="6"/>
      <c r="AC340" s="6"/>
      <c r="AD340" s="7"/>
      <c r="AE340" s="48"/>
      <c r="AF340" s="48"/>
      <c r="AG340" s="48"/>
      <c r="AK340" s="6"/>
      <c r="AL340" s="6"/>
      <c r="AM340" s="6"/>
      <c r="AN340" s="6"/>
      <c r="AO340" s="6"/>
      <c r="AP340" s="6"/>
      <c r="AQ340" s="6"/>
      <c r="AR340" s="6"/>
      <c r="AS340" s="6"/>
      <c r="AT340" s="6"/>
      <c r="AU340" s="6"/>
      <c r="AV340" s="6"/>
      <c r="AW340" s="6"/>
      <c r="AX340" s="6"/>
      <c r="AY340" s="6"/>
      <c r="AZ340" s="6"/>
      <c r="BA340" s="6"/>
      <c r="BB340" s="6"/>
      <c r="BC340" s="6"/>
      <c r="BD340" s="6"/>
      <c r="BE340" s="6"/>
      <c r="BF340" s="6"/>
      <c r="BG340" s="6"/>
      <c r="BH340" s="6"/>
      <c r="BI340" s="6"/>
      <c r="BJ340" s="6"/>
      <c r="BK340" s="7"/>
      <c r="BL340" s="48"/>
      <c r="BM340" s="48"/>
      <c r="BN340" s="48"/>
    </row>
    <row r="341" spans="4:66"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  <c r="AA341" s="6"/>
      <c r="AB341" s="6"/>
      <c r="AC341" s="6"/>
      <c r="AD341" s="7"/>
      <c r="AE341" s="48"/>
      <c r="AF341" s="48"/>
      <c r="AG341" s="48"/>
      <c r="AK341" s="6"/>
      <c r="AL341" s="6"/>
      <c r="AM341" s="6"/>
      <c r="AN341" s="6"/>
      <c r="AO341" s="6"/>
      <c r="AP341" s="6"/>
      <c r="AQ341" s="6"/>
      <c r="AR341" s="6"/>
      <c r="AS341" s="6"/>
      <c r="AT341" s="6"/>
      <c r="AU341" s="6"/>
      <c r="AV341" s="6"/>
      <c r="AW341" s="6"/>
      <c r="AX341" s="6"/>
      <c r="AY341" s="6"/>
      <c r="AZ341" s="6"/>
      <c r="BA341" s="6"/>
      <c r="BB341" s="6"/>
      <c r="BC341" s="6"/>
      <c r="BD341" s="6"/>
      <c r="BE341" s="6"/>
      <c r="BF341" s="6"/>
      <c r="BG341" s="6"/>
      <c r="BH341" s="6"/>
      <c r="BI341" s="6"/>
      <c r="BJ341" s="6"/>
      <c r="BK341" s="7"/>
      <c r="BL341" s="48"/>
      <c r="BM341" s="48"/>
      <c r="BN341" s="48"/>
    </row>
    <row r="342" spans="4:66"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  <c r="AA342" s="6"/>
      <c r="AB342" s="6"/>
      <c r="AC342" s="6"/>
      <c r="AD342" s="7"/>
      <c r="AE342" s="48"/>
      <c r="AF342" s="48"/>
      <c r="AG342" s="48"/>
      <c r="AK342" s="6"/>
      <c r="AL342" s="6"/>
      <c r="AM342" s="6"/>
      <c r="AN342" s="6"/>
      <c r="AO342" s="6"/>
      <c r="AP342" s="6"/>
      <c r="AQ342" s="6"/>
      <c r="AR342" s="6"/>
      <c r="AS342" s="6"/>
      <c r="AT342" s="6"/>
      <c r="AU342" s="6"/>
      <c r="AV342" s="6"/>
      <c r="AW342" s="6"/>
      <c r="AX342" s="6"/>
      <c r="AY342" s="6"/>
      <c r="AZ342" s="6"/>
      <c r="BA342" s="6"/>
      <c r="BB342" s="6"/>
      <c r="BC342" s="6"/>
      <c r="BD342" s="6"/>
      <c r="BE342" s="6"/>
      <c r="BF342" s="6"/>
      <c r="BG342" s="6"/>
      <c r="BH342" s="6"/>
      <c r="BI342" s="6"/>
      <c r="BJ342" s="6"/>
      <c r="BK342" s="7"/>
      <c r="BL342" s="48"/>
      <c r="BM342" s="48"/>
      <c r="BN342" s="48"/>
    </row>
    <row r="343" spans="4:66"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  <c r="AA343" s="6"/>
      <c r="AB343" s="6"/>
      <c r="AC343" s="6"/>
      <c r="AD343" s="7"/>
      <c r="AE343" s="48"/>
      <c r="AF343" s="48"/>
      <c r="AG343" s="48"/>
      <c r="AK343" s="6"/>
      <c r="AL343" s="6"/>
      <c r="AM343" s="6"/>
      <c r="AN343" s="6"/>
      <c r="AO343" s="6"/>
      <c r="AP343" s="6"/>
      <c r="AQ343" s="6"/>
      <c r="AR343" s="6"/>
      <c r="AS343" s="6"/>
      <c r="AT343" s="6"/>
      <c r="AU343" s="6"/>
      <c r="AV343" s="6"/>
      <c r="AW343" s="6"/>
      <c r="AX343" s="6"/>
      <c r="AY343" s="6"/>
      <c r="AZ343" s="6"/>
      <c r="BA343" s="6"/>
      <c r="BB343" s="6"/>
      <c r="BC343" s="6"/>
      <c r="BD343" s="6"/>
      <c r="BE343" s="6"/>
      <c r="BF343" s="6"/>
      <c r="BG343" s="6"/>
      <c r="BH343" s="6"/>
      <c r="BI343" s="6"/>
      <c r="BJ343" s="6"/>
      <c r="BK343" s="7"/>
      <c r="BL343" s="48"/>
      <c r="BM343" s="48"/>
      <c r="BN343" s="48"/>
    </row>
    <row r="344" spans="4:66"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  <c r="AA344" s="6"/>
      <c r="AB344" s="6"/>
      <c r="AC344" s="6"/>
      <c r="AD344" s="7"/>
      <c r="AE344" s="48"/>
      <c r="AF344" s="48"/>
      <c r="AG344" s="48"/>
      <c r="AK344" s="6"/>
      <c r="AL344" s="6"/>
      <c r="AM344" s="6"/>
      <c r="AN344" s="6"/>
      <c r="AO344" s="6"/>
      <c r="AP344" s="6"/>
      <c r="AQ344" s="6"/>
      <c r="AR344" s="6"/>
      <c r="AS344" s="6"/>
      <c r="AT344" s="6"/>
      <c r="AU344" s="6"/>
      <c r="AV344" s="6"/>
      <c r="AW344" s="6"/>
      <c r="AX344" s="6"/>
      <c r="AY344" s="6"/>
      <c r="AZ344" s="6"/>
      <c r="BA344" s="6"/>
      <c r="BB344" s="6"/>
      <c r="BC344" s="6"/>
      <c r="BD344" s="6"/>
      <c r="BE344" s="6"/>
      <c r="BF344" s="6"/>
      <c r="BG344" s="6"/>
      <c r="BH344" s="6"/>
      <c r="BI344" s="6"/>
      <c r="BJ344" s="6"/>
      <c r="BK344" s="7"/>
      <c r="BL344" s="48"/>
      <c r="BM344" s="48"/>
      <c r="BN344" s="48"/>
    </row>
    <row r="345" spans="4:66"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  <c r="AA345" s="6"/>
      <c r="AB345" s="6"/>
      <c r="AC345" s="6"/>
      <c r="AD345" s="7"/>
      <c r="AE345" s="48"/>
      <c r="AF345" s="48"/>
      <c r="AG345" s="48"/>
      <c r="AK345" s="6"/>
      <c r="AL345" s="6"/>
      <c r="AM345" s="6"/>
      <c r="AN345" s="6"/>
      <c r="AO345" s="6"/>
      <c r="AP345" s="6"/>
      <c r="AQ345" s="6"/>
      <c r="AR345" s="6"/>
      <c r="AS345" s="6"/>
      <c r="AT345" s="6"/>
      <c r="AU345" s="6"/>
      <c r="AV345" s="6"/>
      <c r="AW345" s="6"/>
      <c r="AX345" s="6"/>
      <c r="AY345" s="6"/>
      <c r="AZ345" s="6"/>
      <c r="BA345" s="6"/>
      <c r="BB345" s="6"/>
      <c r="BC345" s="6"/>
      <c r="BD345" s="6"/>
      <c r="BE345" s="6"/>
      <c r="BF345" s="6"/>
      <c r="BG345" s="6"/>
      <c r="BH345" s="6"/>
      <c r="BI345" s="6"/>
      <c r="BJ345" s="6"/>
      <c r="BK345" s="7"/>
      <c r="BL345" s="48"/>
      <c r="BM345" s="48"/>
      <c r="BN345" s="48"/>
    </row>
    <row r="346" spans="4:66"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  <c r="AA346" s="6"/>
      <c r="AB346" s="6"/>
      <c r="AC346" s="6"/>
      <c r="AD346" s="7"/>
      <c r="AE346" s="48"/>
      <c r="AF346" s="48"/>
      <c r="AG346" s="48"/>
      <c r="AK346" s="6"/>
      <c r="AL346" s="6"/>
      <c r="AM346" s="6"/>
      <c r="AN346" s="6"/>
      <c r="AO346" s="6"/>
      <c r="AP346" s="6"/>
      <c r="AQ346" s="6"/>
      <c r="AR346" s="6"/>
      <c r="AS346" s="6"/>
      <c r="AT346" s="6"/>
      <c r="AU346" s="6"/>
      <c r="AV346" s="6"/>
      <c r="AW346" s="6"/>
      <c r="AX346" s="6"/>
      <c r="AY346" s="6"/>
      <c r="AZ346" s="6"/>
      <c r="BA346" s="6"/>
      <c r="BB346" s="6"/>
      <c r="BC346" s="6"/>
      <c r="BD346" s="6"/>
      <c r="BE346" s="6"/>
      <c r="BF346" s="6"/>
      <c r="BG346" s="6"/>
      <c r="BH346" s="6"/>
      <c r="BI346" s="6"/>
      <c r="BJ346" s="6"/>
      <c r="BK346" s="7"/>
      <c r="BL346" s="48"/>
      <c r="BM346" s="48"/>
      <c r="BN346" s="48"/>
    </row>
    <row r="347" spans="4:66"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  <c r="AA347" s="6"/>
      <c r="AB347" s="6"/>
      <c r="AC347" s="6"/>
      <c r="AD347" s="7"/>
      <c r="AE347" s="48"/>
      <c r="AF347" s="48"/>
      <c r="AG347" s="48"/>
      <c r="AK347" s="6"/>
      <c r="AL347" s="6"/>
      <c r="AM347" s="6"/>
      <c r="AN347" s="6"/>
      <c r="AO347" s="6"/>
      <c r="AP347" s="6"/>
      <c r="AQ347" s="6"/>
      <c r="AR347" s="6"/>
      <c r="AS347" s="6"/>
      <c r="AT347" s="6"/>
      <c r="AU347" s="6"/>
      <c r="AV347" s="6"/>
      <c r="AW347" s="6"/>
      <c r="AX347" s="6"/>
      <c r="AY347" s="6"/>
      <c r="AZ347" s="6"/>
      <c r="BA347" s="6"/>
      <c r="BB347" s="6"/>
      <c r="BC347" s="6"/>
      <c r="BD347" s="6"/>
      <c r="BE347" s="6"/>
      <c r="BF347" s="6"/>
      <c r="BG347" s="6"/>
      <c r="BH347" s="6"/>
      <c r="BI347" s="6"/>
      <c r="BJ347" s="6"/>
      <c r="BK347" s="7"/>
      <c r="BL347" s="48"/>
      <c r="BM347" s="48"/>
      <c r="BN347" s="48"/>
    </row>
    <row r="348" spans="4:66"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  <c r="AA348" s="6"/>
      <c r="AB348" s="6"/>
      <c r="AC348" s="6"/>
      <c r="AD348" s="7"/>
      <c r="AE348" s="48"/>
      <c r="AF348" s="48"/>
      <c r="AG348" s="48"/>
      <c r="AK348" s="6"/>
      <c r="AL348" s="6"/>
      <c r="AM348" s="6"/>
      <c r="AN348" s="6"/>
      <c r="AO348" s="6"/>
      <c r="AP348" s="6"/>
      <c r="AQ348" s="6"/>
      <c r="AR348" s="6"/>
      <c r="AS348" s="6"/>
      <c r="AT348" s="6"/>
      <c r="AU348" s="6"/>
      <c r="AV348" s="6"/>
      <c r="AW348" s="6"/>
      <c r="AX348" s="6"/>
      <c r="AY348" s="6"/>
      <c r="AZ348" s="6"/>
      <c r="BA348" s="6"/>
      <c r="BB348" s="6"/>
      <c r="BC348" s="6"/>
      <c r="BD348" s="6"/>
      <c r="BE348" s="6"/>
      <c r="BF348" s="6"/>
      <c r="BG348" s="6"/>
      <c r="BH348" s="6"/>
      <c r="BI348" s="6"/>
      <c r="BJ348" s="6"/>
      <c r="BK348" s="7"/>
      <c r="BL348" s="48"/>
      <c r="BM348" s="48"/>
      <c r="BN348" s="48"/>
    </row>
    <row r="349" spans="4:66"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  <c r="AA349" s="6"/>
      <c r="AB349" s="6"/>
      <c r="AC349" s="6"/>
      <c r="AD349" s="7"/>
      <c r="AE349" s="48"/>
      <c r="AF349" s="48"/>
      <c r="AG349" s="48"/>
      <c r="AK349" s="6"/>
      <c r="AL349" s="6"/>
      <c r="AM349" s="6"/>
      <c r="AN349" s="6"/>
      <c r="AO349" s="6"/>
      <c r="AP349" s="6"/>
      <c r="AQ349" s="6"/>
      <c r="AR349" s="6"/>
      <c r="AS349" s="6"/>
      <c r="AT349" s="6"/>
      <c r="AU349" s="6"/>
      <c r="AV349" s="6"/>
      <c r="AW349" s="6"/>
      <c r="AX349" s="6"/>
      <c r="AY349" s="6"/>
      <c r="AZ349" s="6"/>
      <c r="BA349" s="6"/>
      <c r="BB349" s="6"/>
      <c r="BC349" s="6"/>
      <c r="BD349" s="6"/>
      <c r="BE349" s="6"/>
      <c r="BF349" s="6"/>
      <c r="BG349" s="6"/>
      <c r="BH349" s="6"/>
      <c r="BI349" s="6"/>
      <c r="BJ349" s="6"/>
      <c r="BK349" s="7"/>
      <c r="BL349" s="48"/>
      <c r="BM349" s="48"/>
      <c r="BN349" s="48"/>
    </row>
    <row r="350" spans="4:66"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  <c r="AA350" s="6"/>
      <c r="AB350" s="6"/>
      <c r="AC350" s="6"/>
      <c r="AD350" s="7"/>
      <c r="AE350" s="48"/>
      <c r="AF350" s="48"/>
      <c r="AG350" s="48"/>
      <c r="AK350" s="6"/>
      <c r="AL350" s="6"/>
      <c r="AM350" s="6"/>
      <c r="AN350" s="6"/>
      <c r="AO350" s="6"/>
      <c r="AP350" s="6"/>
      <c r="AQ350" s="6"/>
      <c r="AR350" s="6"/>
      <c r="AS350" s="6"/>
      <c r="AT350" s="6"/>
      <c r="AU350" s="6"/>
      <c r="AV350" s="6"/>
      <c r="AW350" s="6"/>
      <c r="AX350" s="6"/>
      <c r="AY350" s="6"/>
      <c r="AZ350" s="6"/>
      <c r="BA350" s="6"/>
      <c r="BB350" s="6"/>
      <c r="BC350" s="6"/>
      <c r="BD350" s="6"/>
      <c r="BE350" s="6"/>
      <c r="BF350" s="6"/>
      <c r="BG350" s="6"/>
      <c r="BH350" s="6"/>
      <c r="BI350" s="6"/>
      <c r="BJ350" s="6"/>
      <c r="BK350" s="7"/>
      <c r="BL350" s="48"/>
      <c r="BM350" s="48"/>
      <c r="BN350" s="48"/>
    </row>
    <row r="351" spans="4:66"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  <c r="AA351" s="6"/>
      <c r="AB351" s="6"/>
      <c r="AC351" s="6"/>
      <c r="AD351" s="7"/>
      <c r="AE351" s="48"/>
      <c r="AF351" s="48"/>
      <c r="AG351" s="48"/>
      <c r="AK351" s="6"/>
      <c r="AL351" s="6"/>
      <c r="AM351" s="6"/>
      <c r="AN351" s="6"/>
      <c r="AO351" s="6"/>
      <c r="AP351" s="6"/>
      <c r="AQ351" s="6"/>
      <c r="AR351" s="6"/>
      <c r="AS351" s="6"/>
      <c r="AT351" s="6"/>
      <c r="AU351" s="6"/>
      <c r="AV351" s="6"/>
      <c r="AW351" s="6"/>
      <c r="AX351" s="6"/>
      <c r="AY351" s="6"/>
      <c r="AZ351" s="6"/>
      <c r="BA351" s="6"/>
      <c r="BB351" s="6"/>
      <c r="BC351" s="6"/>
      <c r="BD351" s="6"/>
      <c r="BE351" s="6"/>
      <c r="BF351" s="6"/>
      <c r="BG351" s="6"/>
      <c r="BH351" s="6"/>
      <c r="BI351" s="6"/>
      <c r="BJ351" s="6"/>
      <c r="BK351" s="7"/>
      <c r="BL351" s="48"/>
      <c r="BM351" s="48"/>
      <c r="BN351" s="48"/>
    </row>
    <row r="352" spans="4:66"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  <c r="AA352" s="6"/>
      <c r="AB352" s="6"/>
      <c r="AC352" s="6"/>
      <c r="AD352" s="7"/>
      <c r="AE352" s="48"/>
      <c r="AF352" s="48"/>
      <c r="AG352" s="48"/>
      <c r="AK352" s="6"/>
      <c r="AL352" s="6"/>
      <c r="AM352" s="6"/>
      <c r="AN352" s="6"/>
      <c r="AO352" s="6"/>
      <c r="AP352" s="6"/>
      <c r="AQ352" s="6"/>
      <c r="AR352" s="6"/>
      <c r="AS352" s="6"/>
      <c r="AT352" s="6"/>
      <c r="AU352" s="6"/>
      <c r="AV352" s="6"/>
      <c r="AW352" s="6"/>
      <c r="AX352" s="6"/>
      <c r="AY352" s="6"/>
      <c r="AZ352" s="6"/>
      <c r="BA352" s="6"/>
      <c r="BB352" s="6"/>
      <c r="BC352" s="6"/>
      <c r="BD352" s="6"/>
      <c r="BE352" s="6"/>
      <c r="BF352" s="6"/>
      <c r="BG352" s="6"/>
      <c r="BH352" s="6"/>
      <c r="BI352" s="6"/>
      <c r="BJ352" s="6"/>
      <c r="BK352" s="7"/>
      <c r="BL352" s="48"/>
      <c r="BM352" s="48"/>
      <c r="BN352" s="48"/>
    </row>
    <row r="353" spans="4:66"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  <c r="AA353" s="6"/>
      <c r="AB353" s="6"/>
      <c r="AC353" s="6"/>
      <c r="AD353" s="7"/>
      <c r="AE353" s="48"/>
      <c r="AF353" s="48"/>
      <c r="AG353" s="48"/>
      <c r="AK353" s="6"/>
      <c r="AL353" s="6"/>
      <c r="AM353" s="6"/>
      <c r="AN353" s="6"/>
      <c r="AO353" s="6"/>
      <c r="AP353" s="6"/>
      <c r="AQ353" s="6"/>
      <c r="AR353" s="6"/>
      <c r="AS353" s="6"/>
      <c r="AT353" s="6"/>
      <c r="AU353" s="6"/>
      <c r="AV353" s="6"/>
      <c r="AW353" s="6"/>
      <c r="AX353" s="6"/>
      <c r="AY353" s="6"/>
      <c r="AZ353" s="6"/>
      <c r="BA353" s="6"/>
      <c r="BB353" s="6"/>
      <c r="BC353" s="6"/>
      <c r="BD353" s="6"/>
      <c r="BE353" s="6"/>
      <c r="BF353" s="6"/>
      <c r="BG353" s="6"/>
      <c r="BH353" s="6"/>
      <c r="BI353" s="6"/>
      <c r="BJ353" s="6"/>
      <c r="BK353" s="7"/>
      <c r="BL353" s="48"/>
      <c r="BM353" s="48"/>
      <c r="BN353" s="48"/>
    </row>
    <row r="354" spans="4:66"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  <c r="AA354" s="6"/>
      <c r="AB354" s="6"/>
      <c r="AC354" s="6"/>
      <c r="AD354" s="7"/>
      <c r="AE354" s="48"/>
      <c r="AF354" s="48"/>
      <c r="AG354" s="48"/>
      <c r="AK354" s="6"/>
      <c r="AL354" s="6"/>
      <c r="AM354" s="6"/>
      <c r="AN354" s="6"/>
      <c r="AO354" s="6"/>
      <c r="AP354" s="6"/>
      <c r="AQ354" s="6"/>
      <c r="AR354" s="6"/>
      <c r="AS354" s="6"/>
      <c r="AT354" s="6"/>
      <c r="AU354" s="6"/>
      <c r="AV354" s="6"/>
      <c r="AW354" s="6"/>
      <c r="AX354" s="6"/>
      <c r="AY354" s="6"/>
      <c r="AZ354" s="6"/>
      <c r="BA354" s="6"/>
      <c r="BB354" s="6"/>
      <c r="BC354" s="6"/>
      <c r="BD354" s="6"/>
      <c r="BE354" s="6"/>
      <c r="BF354" s="6"/>
      <c r="BG354" s="6"/>
      <c r="BH354" s="6"/>
      <c r="BI354" s="6"/>
      <c r="BJ354" s="6"/>
      <c r="BK354" s="7"/>
      <c r="BL354" s="48"/>
      <c r="BM354" s="48"/>
      <c r="BN354" s="48"/>
    </row>
    <row r="355" spans="4:66"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  <c r="AA355" s="6"/>
      <c r="AB355" s="6"/>
      <c r="AC355" s="6"/>
      <c r="AD355" s="7"/>
      <c r="AE355" s="48"/>
      <c r="AF355" s="48"/>
      <c r="AG355" s="48"/>
      <c r="AK355" s="6"/>
      <c r="AL355" s="6"/>
      <c r="AM355" s="6"/>
      <c r="AN355" s="6"/>
      <c r="AO355" s="6"/>
      <c r="AP355" s="6"/>
      <c r="AQ355" s="6"/>
      <c r="AR355" s="6"/>
      <c r="AS355" s="6"/>
      <c r="AT355" s="6"/>
      <c r="AU355" s="6"/>
      <c r="AV355" s="6"/>
      <c r="AW355" s="6"/>
      <c r="AX355" s="6"/>
      <c r="AY355" s="6"/>
      <c r="AZ355" s="6"/>
      <c r="BA355" s="6"/>
      <c r="BB355" s="6"/>
      <c r="BC355" s="6"/>
      <c r="BD355" s="6"/>
      <c r="BE355" s="6"/>
      <c r="BF355" s="6"/>
      <c r="BG355" s="6"/>
      <c r="BH355" s="6"/>
      <c r="BI355" s="6"/>
      <c r="BJ355" s="6"/>
      <c r="BK355" s="7"/>
      <c r="BL355" s="48"/>
      <c r="BM355" s="48"/>
      <c r="BN355" s="48"/>
    </row>
    <row r="356" spans="4:66"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  <c r="AA356" s="6"/>
      <c r="AB356" s="6"/>
      <c r="AC356" s="6"/>
      <c r="AD356" s="7"/>
      <c r="AE356" s="48"/>
      <c r="AF356" s="48"/>
      <c r="AG356" s="48"/>
      <c r="AK356" s="6"/>
      <c r="AL356" s="6"/>
      <c r="AM356" s="6"/>
      <c r="AN356" s="6"/>
      <c r="AO356" s="6"/>
      <c r="AP356" s="6"/>
      <c r="AQ356" s="6"/>
      <c r="AR356" s="6"/>
      <c r="AS356" s="6"/>
      <c r="AT356" s="6"/>
      <c r="AU356" s="6"/>
      <c r="AV356" s="6"/>
      <c r="AW356" s="6"/>
      <c r="AX356" s="6"/>
      <c r="AY356" s="6"/>
      <c r="AZ356" s="6"/>
      <c r="BA356" s="6"/>
      <c r="BB356" s="6"/>
      <c r="BC356" s="6"/>
      <c r="BD356" s="6"/>
      <c r="BE356" s="6"/>
      <c r="BF356" s="6"/>
      <c r="BG356" s="6"/>
      <c r="BH356" s="6"/>
      <c r="BI356" s="6"/>
      <c r="BJ356" s="6"/>
      <c r="BK356" s="7"/>
      <c r="BL356" s="48"/>
      <c r="BM356" s="48"/>
      <c r="BN356" s="48"/>
    </row>
    <row r="357" spans="4:66"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  <c r="AA357" s="6"/>
      <c r="AB357" s="6"/>
      <c r="AC357" s="6"/>
      <c r="AD357" s="7"/>
      <c r="AE357" s="48"/>
      <c r="AF357" s="48"/>
      <c r="AG357" s="48"/>
      <c r="AK357" s="6"/>
      <c r="AL357" s="6"/>
      <c r="AM357" s="6"/>
      <c r="AN357" s="6"/>
      <c r="AO357" s="6"/>
      <c r="AP357" s="6"/>
      <c r="AQ357" s="6"/>
      <c r="AR357" s="6"/>
      <c r="AS357" s="6"/>
      <c r="AT357" s="6"/>
      <c r="AU357" s="6"/>
      <c r="AV357" s="6"/>
      <c r="AW357" s="6"/>
      <c r="AX357" s="6"/>
      <c r="AY357" s="6"/>
      <c r="AZ357" s="6"/>
      <c r="BA357" s="6"/>
      <c r="BB357" s="6"/>
      <c r="BC357" s="6"/>
      <c r="BD357" s="6"/>
      <c r="BE357" s="6"/>
      <c r="BF357" s="6"/>
      <c r="BG357" s="6"/>
      <c r="BH357" s="6"/>
      <c r="BI357" s="6"/>
      <c r="BJ357" s="6"/>
      <c r="BK357" s="7"/>
      <c r="BL357" s="48"/>
      <c r="BM357" s="48"/>
      <c r="BN357" s="48"/>
    </row>
    <row r="358" spans="4:66"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  <c r="AA358" s="6"/>
      <c r="AB358" s="6"/>
      <c r="AC358" s="6"/>
      <c r="AD358" s="7"/>
      <c r="AE358" s="48"/>
      <c r="AF358" s="48"/>
      <c r="AG358" s="48"/>
      <c r="AK358" s="6"/>
      <c r="AL358" s="6"/>
      <c r="AM358" s="6"/>
      <c r="AN358" s="6"/>
      <c r="AO358" s="6"/>
      <c r="AP358" s="6"/>
      <c r="AQ358" s="6"/>
      <c r="AR358" s="6"/>
      <c r="AS358" s="6"/>
      <c r="AT358" s="6"/>
      <c r="AU358" s="6"/>
      <c r="AV358" s="6"/>
      <c r="AW358" s="6"/>
      <c r="AX358" s="6"/>
      <c r="AY358" s="6"/>
      <c r="AZ358" s="6"/>
      <c r="BA358" s="6"/>
      <c r="BB358" s="6"/>
      <c r="BC358" s="6"/>
      <c r="BD358" s="6"/>
      <c r="BE358" s="6"/>
      <c r="BF358" s="6"/>
      <c r="BG358" s="6"/>
      <c r="BH358" s="6"/>
      <c r="BI358" s="6"/>
      <c r="BJ358" s="6"/>
      <c r="BK358" s="7"/>
      <c r="BL358" s="48"/>
      <c r="BM358" s="48"/>
      <c r="BN358" s="48"/>
    </row>
    <row r="359" spans="4:66"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  <c r="AA359" s="6"/>
      <c r="AB359" s="6"/>
      <c r="AC359" s="6"/>
      <c r="AD359" s="7"/>
      <c r="AE359" s="48"/>
      <c r="AF359" s="48"/>
      <c r="AG359" s="48"/>
      <c r="AK359" s="6"/>
      <c r="AL359" s="6"/>
      <c r="AM359" s="6"/>
      <c r="AN359" s="6"/>
      <c r="AO359" s="6"/>
      <c r="AP359" s="6"/>
      <c r="AQ359" s="6"/>
      <c r="AR359" s="6"/>
      <c r="AS359" s="6"/>
      <c r="AT359" s="6"/>
      <c r="AU359" s="6"/>
      <c r="AV359" s="6"/>
      <c r="AW359" s="6"/>
      <c r="AX359" s="6"/>
      <c r="AY359" s="6"/>
      <c r="AZ359" s="6"/>
      <c r="BA359" s="6"/>
      <c r="BB359" s="6"/>
      <c r="BC359" s="6"/>
      <c r="BD359" s="6"/>
      <c r="BE359" s="6"/>
      <c r="BF359" s="6"/>
      <c r="BG359" s="6"/>
      <c r="BH359" s="6"/>
      <c r="BI359" s="6"/>
      <c r="BJ359" s="6"/>
      <c r="BK359" s="7"/>
      <c r="BL359" s="48"/>
      <c r="BM359" s="48"/>
      <c r="BN359" s="48"/>
    </row>
    <row r="360" spans="4:66"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  <c r="AA360" s="6"/>
      <c r="AB360" s="6"/>
      <c r="AC360" s="6"/>
      <c r="AD360" s="7"/>
      <c r="AE360" s="48"/>
      <c r="AF360" s="48"/>
      <c r="AG360" s="48"/>
      <c r="AK360" s="6"/>
      <c r="AL360" s="6"/>
      <c r="AM360" s="6"/>
      <c r="AN360" s="6"/>
      <c r="AO360" s="6"/>
      <c r="AP360" s="6"/>
      <c r="AQ360" s="6"/>
      <c r="AR360" s="6"/>
      <c r="AS360" s="6"/>
      <c r="AT360" s="6"/>
      <c r="AU360" s="6"/>
      <c r="AV360" s="6"/>
      <c r="AW360" s="6"/>
      <c r="AX360" s="6"/>
      <c r="AY360" s="6"/>
      <c r="AZ360" s="6"/>
      <c r="BA360" s="6"/>
      <c r="BB360" s="6"/>
      <c r="BC360" s="6"/>
      <c r="BD360" s="6"/>
      <c r="BE360" s="6"/>
      <c r="BF360" s="6"/>
      <c r="BG360" s="6"/>
      <c r="BH360" s="6"/>
      <c r="BI360" s="6"/>
      <c r="BJ360" s="6"/>
      <c r="BK360" s="7"/>
      <c r="BL360" s="48"/>
      <c r="BM360" s="48"/>
      <c r="BN360" s="48"/>
    </row>
    <row r="361" spans="4:66"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  <c r="AA361" s="6"/>
      <c r="AB361" s="6"/>
      <c r="AC361" s="6"/>
      <c r="AD361" s="7"/>
      <c r="AE361" s="48"/>
      <c r="AF361" s="48"/>
      <c r="AG361" s="48"/>
      <c r="AK361" s="6"/>
      <c r="AL361" s="6"/>
      <c r="AM361" s="6"/>
      <c r="AN361" s="6"/>
      <c r="AO361" s="6"/>
      <c r="AP361" s="6"/>
      <c r="AQ361" s="6"/>
      <c r="AR361" s="6"/>
      <c r="AS361" s="6"/>
      <c r="AT361" s="6"/>
      <c r="AU361" s="6"/>
      <c r="AV361" s="6"/>
      <c r="AW361" s="6"/>
      <c r="AX361" s="6"/>
      <c r="AY361" s="6"/>
      <c r="AZ361" s="6"/>
      <c r="BA361" s="6"/>
      <c r="BB361" s="6"/>
      <c r="BC361" s="6"/>
      <c r="BD361" s="6"/>
      <c r="BE361" s="6"/>
      <c r="BF361" s="6"/>
      <c r="BG361" s="6"/>
      <c r="BH361" s="6"/>
      <c r="BI361" s="6"/>
      <c r="BJ361" s="6"/>
      <c r="BK361" s="7"/>
      <c r="BL361" s="48"/>
      <c r="BM361" s="48"/>
      <c r="BN361" s="48"/>
    </row>
    <row r="362" spans="4:66"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  <c r="AA362" s="6"/>
      <c r="AB362" s="6"/>
      <c r="AC362" s="6"/>
      <c r="AD362" s="7"/>
      <c r="AE362" s="48"/>
      <c r="AF362" s="48"/>
      <c r="AG362" s="48"/>
      <c r="AK362" s="6"/>
      <c r="AL362" s="6"/>
      <c r="AM362" s="6"/>
      <c r="AN362" s="6"/>
      <c r="AO362" s="6"/>
      <c r="AP362" s="6"/>
      <c r="AQ362" s="6"/>
      <c r="AR362" s="6"/>
      <c r="AS362" s="6"/>
      <c r="AT362" s="6"/>
      <c r="AU362" s="6"/>
      <c r="AV362" s="6"/>
      <c r="AW362" s="6"/>
      <c r="AX362" s="6"/>
      <c r="AY362" s="6"/>
      <c r="AZ362" s="6"/>
      <c r="BA362" s="6"/>
      <c r="BB362" s="6"/>
      <c r="BC362" s="6"/>
      <c r="BD362" s="6"/>
      <c r="BE362" s="6"/>
      <c r="BF362" s="6"/>
      <c r="BG362" s="6"/>
      <c r="BH362" s="6"/>
      <c r="BI362" s="6"/>
      <c r="BJ362" s="6"/>
      <c r="BK362" s="7"/>
      <c r="BL362" s="48"/>
      <c r="BM362" s="48"/>
      <c r="BN362" s="48"/>
    </row>
    <row r="363" spans="4:66"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  <c r="AA363" s="6"/>
      <c r="AB363" s="6"/>
      <c r="AC363" s="6"/>
      <c r="AD363" s="7"/>
      <c r="AE363" s="48"/>
      <c r="AF363" s="48"/>
      <c r="AG363" s="48"/>
      <c r="AK363" s="6"/>
      <c r="AL363" s="6"/>
      <c r="AM363" s="6"/>
      <c r="AN363" s="6"/>
      <c r="AO363" s="6"/>
      <c r="AP363" s="6"/>
      <c r="AQ363" s="6"/>
      <c r="AR363" s="6"/>
      <c r="AS363" s="6"/>
      <c r="AT363" s="6"/>
      <c r="AU363" s="6"/>
      <c r="AV363" s="6"/>
      <c r="AW363" s="6"/>
      <c r="AX363" s="6"/>
      <c r="AY363" s="6"/>
      <c r="AZ363" s="6"/>
      <c r="BA363" s="6"/>
      <c r="BB363" s="6"/>
      <c r="BC363" s="6"/>
      <c r="BD363" s="6"/>
      <c r="BE363" s="6"/>
      <c r="BF363" s="6"/>
      <c r="BG363" s="6"/>
      <c r="BH363" s="6"/>
      <c r="BI363" s="6"/>
      <c r="BJ363" s="6"/>
      <c r="BK363" s="7"/>
      <c r="BL363" s="48"/>
      <c r="BM363" s="48"/>
      <c r="BN363" s="48"/>
    </row>
    <row r="364" spans="4:66"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  <c r="AA364" s="6"/>
      <c r="AB364" s="6"/>
      <c r="AC364" s="6"/>
      <c r="AD364" s="7"/>
      <c r="AE364" s="48"/>
      <c r="AF364" s="48"/>
      <c r="AG364" s="48"/>
      <c r="AK364" s="6"/>
      <c r="AL364" s="6"/>
      <c r="AM364" s="6"/>
      <c r="AN364" s="6"/>
      <c r="AO364" s="6"/>
      <c r="AP364" s="6"/>
      <c r="AQ364" s="6"/>
      <c r="AR364" s="6"/>
      <c r="AS364" s="6"/>
      <c r="AT364" s="6"/>
      <c r="AU364" s="6"/>
      <c r="AV364" s="6"/>
      <c r="AW364" s="6"/>
      <c r="AX364" s="6"/>
      <c r="AY364" s="6"/>
      <c r="AZ364" s="6"/>
      <c r="BA364" s="6"/>
      <c r="BB364" s="6"/>
      <c r="BC364" s="6"/>
      <c r="BD364" s="6"/>
      <c r="BE364" s="6"/>
      <c r="BF364" s="6"/>
      <c r="BG364" s="6"/>
      <c r="BH364" s="6"/>
      <c r="BI364" s="6"/>
      <c r="BJ364" s="6"/>
      <c r="BK364" s="7"/>
      <c r="BL364" s="48"/>
      <c r="BM364" s="48"/>
      <c r="BN364" s="48"/>
    </row>
    <row r="365" spans="4:66"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  <c r="AA365" s="6"/>
      <c r="AB365" s="6"/>
      <c r="AC365" s="6"/>
      <c r="AD365" s="7"/>
      <c r="AE365" s="48"/>
      <c r="AF365" s="48"/>
      <c r="AG365" s="48"/>
      <c r="AK365" s="6"/>
      <c r="AL365" s="6"/>
      <c r="AM365" s="6"/>
      <c r="AN365" s="6"/>
      <c r="AO365" s="6"/>
      <c r="AP365" s="6"/>
      <c r="AQ365" s="6"/>
      <c r="AR365" s="6"/>
      <c r="AS365" s="6"/>
      <c r="AT365" s="6"/>
      <c r="AU365" s="6"/>
      <c r="AV365" s="6"/>
      <c r="AW365" s="6"/>
      <c r="AX365" s="6"/>
      <c r="AY365" s="6"/>
      <c r="AZ365" s="6"/>
      <c r="BA365" s="6"/>
      <c r="BB365" s="6"/>
      <c r="BC365" s="6"/>
      <c r="BD365" s="6"/>
      <c r="BE365" s="6"/>
      <c r="BF365" s="6"/>
      <c r="BG365" s="6"/>
      <c r="BH365" s="6"/>
      <c r="BI365" s="6"/>
      <c r="BJ365" s="6"/>
      <c r="BK365" s="7"/>
      <c r="BL365" s="48"/>
      <c r="BM365" s="48"/>
      <c r="BN365" s="48"/>
    </row>
    <row r="366" spans="4:66"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  <c r="AA366" s="6"/>
      <c r="AB366" s="6"/>
      <c r="AC366" s="6"/>
      <c r="AD366" s="7"/>
      <c r="AE366" s="48"/>
      <c r="AF366" s="48"/>
      <c r="AG366" s="48"/>
      <c r="AK366" s="6"/>
      <c r="AL366" s="6"/>
      <c r="AM366" s="6"/>
      <c r="AN366" s="6"/>
      <c r="AO366" s="6"/>
      <c r="AP366" s="6"/>
      <c r="AQ366" s="6"/>
      <c r="AR366" s="6"/>
      <c r="AS366" s="6"/>
      <c r="AT366" s="6"/>
      <c r="AU366" s="6"/>
      <c r="AV366" s="6"/>
      <c r="AW366" s="6"/>
      <c r="AX366" s="6"/>
      <c r="AY366" s="6"/>
      <c r="AZ366" s="6"/>
      <c r="BA366" s="6"/>
      <c r="BB366" s="6"/>
      <c r="BC366" s="6"/>
      <c r="BD366" s="6"/>
      <c r="BE366" s="6"/>
      <c r="BF366" s="6"/>
      <c r="BG366" s="6"/>
      <c r="BH366" s="6"/>
      <c r="BI366" s="6"/>
      <c r="BJ366" s="6"/>
      <c r="BK366" s="7"/>
      <c r="BL366" s="48"/>
      <c r="BM366" s="48"/>
      <c r="BN366" s="48"/>
    </row>
    <row r="367" spans="4:66"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  <c r="AA367" s="6"/>
      <c r="AB367" s="6"/>
      <c r="AC367" s="6"/>
      <c r="AD367" s="7"/>
      <c r="AE367" s="48"/>
      <c r="AF367" s="48"/>
      <c r="AG367" s="48"/>
      <c r="AK367" s="6"/>
      <c r="AL367" s="6"/>
      <c r="AM367" s="6"/>
      <c r="AN367" s="6"/>
      <c r="AO367" s="6"/>
      <c r="AP367" s="6"/>
      <c r="AQ367" s="6"/>
      <c r="AR367" s="6"/>
      <c r="AS367" s="6"/>
      <c r="AT367" s="6"/>
      <c r="AU367" s="6"/>
      <c r="AV367" s="6"/>
      <c r="AW367" s="6"/>
      <c r="AX367" s="6"/>
      <c r="AY367" s="6"/>
      <c r="AZ367" s="6"/>
      <c r="BA367" s="6"/>
      <c r="BB367" s="6"/>
      <c r="BC367" s="6"/>
      <c r="BD367" s="6"/>
      <c r="BE367" s="6"/>
      <c r="BF367" s="6"/>
      <c r="BG367" s="6"/>
      <c r="BH367" s="6"/>
      <c r="BI367" s="6"/>
      <c r="BJ367" s="6"/>
      <c r="BK367" s="7"/>
      <c r="BL367" s="48"/>
      <c r="BM367" s="48"/>
      <c r="BN367" s="48"/>
    </row>
    <row r="368" spans="4:66"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  <c r="AA368" s="6"/>
      <c r="AB368" s="6"/>
      <c r="AC368" s="6"/>
      <c r="AD368" s="7"/>
      <c r="AE368" s="48"/>
      <c r="AF368" s="48"/>
      <c r="AG368" s="48"/>
      <c r="AK368" s="6"/>
      <c r="AL368" s="6"/>
      <c r="AM368" s="6"/>
      <c r="AN368" s="6"/>
      <c r="AO368" s="6"/>
      <c r="AP368" s="6"/>
      <c r="AQ368" s="6"/>
      <c r="AR368" s="6"/>
      <c r="AS368" s="6"/>
      <c r="AT368" s="6"/>
      <c r="AU368" s="6"/>
      <c r="AV368" s="6"/>
      <c r="AW368" s="6"/>
      <c r="AX368" s="6"/>
      <c r="AY368" s="6"/>
      <c r="AZ368" s="6"/>
      <c r="BA368" s="6"/>
      <c r="BB368" s="6"/>
      <c r="BC368" s="6"/>
      <c r="BD368" s="6"/>
      <c r="BE368" s="6"/>
      <c r="BF368" s="6"/>
      <c r="BG368" s="6"/>
      <c r="BH368" s="6"/>
      <c r="BI368" s="6"/>
      <c r="BJ368" s="6"/>
      <c r="BK368" s="7"/>
      <c r="BL368" s="48"/>
      <c r="BM368" s="48"/>
      <c r="BN368" s="48"/>
    </row>
    <row r="369" spans="4:66"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  <c r="AA369" s="6"/>
      <c r="AB369" s="6"/>
      <c r="AC369" s="6"/>
      <c r="AD369" s="7"/>
      <c r="AE369" s="48"/>
      <c r="AF369" s="48"/>
      <c r="AG369" s="48"/>
      <c r="AK369" s="6"/>
      <c r="AL369" s="6"/>
      <c r="AM369" s="6"/>
      <c r="AN369" s="6"/>
      <c r="AO369" s="6"/>
      <c r="AP369" s="6"/>
      <c r="AQ369" s="6"/>
      <c r="AR369" s="6"/>
      <c r="AS369" s="6"/>
      <c r="AT369" s="6"/>
      <c r="AU369" s="6"/>
      <c r="AV369" s="6"/>
      <c r="AW369" s="6"/>
      <c r="AX369" s="6"/>
      <c r="AY369" s="6"/>
      <c r="AZ369" s="6"/>
      <c r="BA369" s="6"/>
      <c r="BB369" s="6"/>
      <c r="BC369" s="6"/>
      <c r="BD369" s="6"/>
      <c r="BE369" s="6"/>
      <c r="BF369" s="6"/>
      <c r="BG369" s="6"/>
      <c r="BH369" s="6"/>
      <c r="BI369" s="6"/>
      <c r="BJ369" s="6"/>
      <c r="BK369" s="7"/>
      <c r="BL369" s="48"/>
      <c r="BM369" s="48"/>
      <c r="BN369" s="48"/>
    </row>
    <row r="370" spans="4:66"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  <c r="AA370" s="6"/>
      <c r="AB370" s="6"/>
      <c r="AC370" s="6"/>
      <c r="AD370" s="7"/>
      <c r="AE370" s="48"/>
      <c r="AF370" s="48"/>
      <c r="AG370" s="48"/>
      <c r="AK370" s="6"/>
      <c r="AL370" s="6"/>
      <c r="AM370" s="6"/>
      <c r="AN370" s="6"/>
      <c r="AO370" s="6"/>
      <c r="AP370" s="6"/>
      <c r="AQ370" s="6"/>
      <c r="AR370" s="6"/>
      <c r="AS370" s="6"/>
      <c r="AT370" s="6"/>
      <c r="AU370" s="6"/>
      <c r="AV370" s="6"/>
      <c r="AW370" s="6"/>
      <c r="AX370" s="6"/>
      <c r="AY370" s="6"/>
      <c r="AZ370" s="6"/>
      <c r="BA370" s="6"/>
      <c r="BB370" s="6"/>
      <c r="BC370" s="6"/>
      <c r="BD370" s="6"/>
      <c r="BE370" s="6"/>
      <c r="BF370" s="6"/>
      <c r="BG370" s="6"/>
      <c r="BH370" s="6"/>
      <c r="BI370" s="6"/>
      <c r="BJ370" s="6"/>
      <c r="BK370" s="7"/>
      <c r="BL370" s="48"/>
      <c r="BM370" s="48"/>
      <c r="BN370" s="48"/>
    </row>
    <row r="371" spans="4:66"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  <c r="AA371" s="6"/>
      <c r="AB371" s="6"/>
      <c r="AC371" s="6"/>
      <c r="AD371" s="7"/>
      <c r="AE371" s="48"/>
      <c r="AF371" s="48"/>
      <c r="AG371" s="48"/>
      <c r="AK371" s="6"/>
      <c r="AL371" s="6"/>
      <c r="AM371" s="6"/>
      <c r="AN371" s="6"/>
      <c r="AO371" s="6"/>
      <c r="AP371" s="6"/>
      <c r="AQ371" s="6"/>
      <c r="AR371" s="6"/>
      <c r="AS371" s="6"/>
      <c r="AT371" s="6"/>
      <c r="AU371" s="6"/>
      <c r="AV371" s="6"/>
      <c r="AW371" s="6"/>
      <c r="AX371" s="6"/>
      <c r="AY371" s="6"/>
      <c r="AZ371" s="6"/>
      <c r="BA371" s="6"/>
      <c r="BB371" s="6"/>
      <c r="BC371" s="6"/>
      <c r="BD371" s="6"/>
      <c r="BE371" s="6"/>
      <c r="BF371" s="6"/>
      <c r="BG371" s="6"/>
      <c r="BH371" s="6"/>
      <c r="BI371" s="6"/>
      <c r="BJ371" s="6"/>
      <c r="BK371" s="7"/>
      <c r="BL371" s="48"/>
      <c r="BM371" s="48"/>
      <c r="BN371" s="48"/>
    </row>
    <row r="372" spans="4:66"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  <c r="AA372" s="6"/>
      <c r="AB372" s="6"/>
      <c r="AC372" s="6"/>
      <c r="AD372" s="7"/>
      <c r="AE372" s="48"/>
      <c r="AF372" s="48"/>
      <c r="AG372" s="48"/>
      <c r="AK372" s="6"/>
      <c r="AL372" s="6"/>
      <c r="AM372" s="6"/>
      <c r="AN372" s="6"/>
      <c r="AO372" s="6"/>
      <c r="AP372" s="6"/>
      <c r="AQ372" s="6"/>
      <c r="AR372" s="6"/>
      <c r="AS372" s="6"/>
      <c r="AT372" s="6"/>
      <c r="AU372" s="6"/>
      <c r="AV372" s="6"/>
      <c r="AW372" s="6"/>
      <c r="AX372" s="6"/>
      <c r="AY372" s="6"/>
      <c r="AZ372" s="6"/>
      <c r="BA372" s="6"/>
      <c r="BB372" s="6"/>
      <c r="BC372" s="6"/>
      <c r="BD372" s="6"/>
      <c r="BE372" s="6"/>
      <c r="BF372" s="6"/>
      <c r="BG372" s="6"/>
      <c r="BH372" s="6"/>
      <c r="BI372" s="6"/>
      <c r="BJ372" s="6"/>
      <c r="BK372" s="7"/>
      <c r="BL372" s="48"/>
      <c r="BM372" s="48"/>
      <c r="BN372" s="48"/>
    </row>
    <row r="373" spans="4:66"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  <c r="AA373" s="6"/>
      <c r="AB373" s="6"/>
      <c r="AC373" s="6"/>
      <c r="AD373" s="7"/>
      <c r="AE373" s="48"/>
      <c r="AF373" s="48"/>
      <c r="AG373" s="48"/>
      <c r="AK373" s="6"/>
      <c r="AL373" s="6"/>
      <c r="AM373" s="6"/>
      <c r="AN373" s="6"/>
      <c r="AO373" s="6"/>
      <c r="AP373" s="6"/>
      <c r="AQ373" s="6"/>
      <c r="AR373" s="6"/>
      <c r="AS373" s="6"/>
      <c r="AT373" s="6"/>
      <c r="AU373" s="6"/>
      <c r="AV373" s="6"/>
      <c r="AW373" s="6"/>
      <c r="AX373" s="6"/>
      <c r="AY373" s="6"/>
      <c r="AZ373" s="6"/>
      <c r="BA373" s="6"/>
      <c r="BB373" s="6"/>
      <c r="BC373" s="6"/>
      <c r="BD373" s="6"/>
      <c r="BE373" s="6"/>
      <c r="BF373" s="6"/>
      <c r="BG373" s="6"/>
      <c r="BH373" s="6"/>
      <c r="BI373" s="6"/>
      <c r="BJ373" s="6"/>
      <c r="BK373" s="7"/>
      <c r="BL373" s="48"/>
      <c r="BM373" s="48"/>
      <c r="BN373" s="48"/>
    </row>
    <row r="374" spans="4:66"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  <c r="AA374" s="6"/>
      <c r="AB374" s="6"/>
      <c r="AC374" s="6"/>
      <c r="AD374" s="7"/>
      <c r="AE374" s="48"/>
      <c r="AF374" s="48"/>
      <c r="AG374" s="48"/>
      <c r="AK374" s="6"/>
      <c r="AL374" s="6"/>
      <c r="AM374" s="6"/>
      <c r="AN374" s="6"/>
      <c r="AO374" s="6"/>
      <c r="AP374" s="6"/>
      <c r="AQ374" s="6"/>
      <c r="AR374" s="6"/>
      <c r="AS374" s="6"/>
      <c r="AT374" s="6"/>
      <c r="AU374" s="6"/>
      <c r="AV374" s="6"/>
      <c r="AW374" s="6"/>
      <c r="AX374" s="6"/>
      <c r="AY374" s="6"/>
      <c r="AZ374" s="6"/>
      <c r="BA374" s="6"/>
      <c r="BB374" s="6"/>
      <c r="BC374" s="6"/>
      <c r="BD374" s="6"/>
      <c r="BE374" s="6"/>
      <c r="BF374" s="6"/>
      <c r="BG374" s="6"/>
      <c r="BH374" s="6"/>
      <c r="BI374" s="6"/>
      <c r="BJ374" s="6"/>
      <c r="BK374" s="7"/>
      <c r="BL374" s="48"/>
      <c r="BM374" s="48"/>
      <c r="BN374" s="48"/>
    </row>
    <row r="375" spans="4:66"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  <c r="AA375" s="6"/>
      <c r="AB375" s="6"/>
      <c r="AC375" s="6"/>
      <c r="AD375" s="7"/>
      <c r="AE375" s="48"/>
      <c r="AF375" s="48"/>
      <c r="AG375" s="48"/>
      <c r="AK375" s="6"/>
      <c r="AL375" s="6"/>
      <c r="AM375" s="6"/>
      <c r="AN375" s="6"/>
      <c r="AO375" s="6"/>
      <c r="AP375" s="6"/>
      <c r="AQ375" s="6"/>
      <c r="AR375" s="6"/>
      <c r="AS375" s="6"/>
      <c r="AT375" s="6"/>
      <c r="AU375" s="6"/>
      <c r="AV375" s="6"/>
      <c r="AW375" s="6"/>
      <c r="AX375" s="6"/>
      <c r="AY375" s="6"/>
      <c r="AZ375" s="6"/>
      <c r="BA375" s="6"/>
      <c r="BB375" s="6"/>
      <c r="BC375" s="6"/>
      <c r="BD375" s="6"/>
      <c r="BE375" s="6"/>
      <c r="BF375" s="6"/>
      <c r="BG375" s="6"/>
      <c r="BH375" s="6"/>
      <c r="BI375" s="6"/>
      <c r="BJ375" s="6"/>
      <c r="BK375" s="7"/>
      <c r="BL375" s="48"/>
      <c r="BM375" s="48"/>
      <c r="BN375" s="48"/>
    </row>
    <row r="376" spans="4:66"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  <c r="AA376" s="6"/>
      <c r="AB376" s="6"/>
      <c r="AC376" s="6"/>
      <c r="AD376" s="7"/>
      <c r="AE376" s="48"/>
      <c r="AF376" s="48"/>
      <c r="AG376" s="48"/>
      <c r="AK376" s="6"/>
      <c r="AL376" s="6"/>
      <c r="AM376" s="6"/>
      <c r="AN376" s="6"/>
      <c r="AO376" s="6"/>
      <c r="AP376" s="6"/>
      <c r="AQ376" s="6"/>
      <c r="AR376" s="6"/>
      <c r="AS376" s="6"/>
      <c r="AT376" s="6"/>
      <c r="AU376" s="6"/>
      <c r="AV376" s="6"/>
      <c r="AW376" s="6"/>
      <c r="AX376" s="6"/>
      <c r="AY376" s="6"/>
      <c r="AZ376" s="6"/>
      <c r="BA376" s="6"/>
      <c r="BB376" s="6"/>
      <c r="BC376" s="6"/>
      <c r="BD376" s="6"/>
      <c r="BE376" s="6"/>
      <c r="BF376" s="6"/>
      <c r="BG376" s="6"/>
      <c r="BH376" s="6"/>
      <c r="BI376" s="6"/>
      <c r="BJ376" s="6"/>
      <c r="BK376" s="7"/>
      <c r="BL376" s="48"/>
      <c r="BM376" s="48"/>
      <c r="BN376" s="48"/>
    </row>
    <row r="377" spans="4:66"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  <c r="AA377" s="6"/>
      <c r="AB377" s="6"/>
      <c r="AC377" s="6"/>
      <c r="AD377" s="7"/>
      <c r="AE377" s="48"/>
      <c r="AF377" s="48"/>
      <c r="AG377" s="48"/>
      <c r="AK377" s="6"/>
      <c r="AL377" s="6"/>
      <c r="AM377" s="6"/>
      <c r="AN377" s="6"/>
      <c r="AO377" s="6"/>
      <c r="AP377" s="6"/>
      <c r="AQ377" s="6"/>
      <c r="AR377" s="6"/>
      <c r="AS377" s="6"/>
      <c r="AT377" s="6"/>
      <c r="AU377" s="6"/>
      <c r="AV377" s="6"/>
      <c r="AW377" s="6"/>
      <c r="AX377" s="6"/>
      <c r="AY377" s="6"/>
      <c r="AZ377" s="6"/>
      <c r="BA377" s="6"/>
      <c r="BB377" s="6"/>
      <c r="BC377" s="6"/>
      <c r="BD377" s="6"/>
      <c r="BE377" s="6"/>
      <c r="BF377" s="6"/>
      <c r="BG377" s="6"/>
      <c r="BH377" s="6"/>
      <c r="BI377" s="6"/>
      <c r="BJ377" s="6"/>
      <c r="BK377" s="7"/>
      <c r="BL377" s="48"/>
      <c r="BM377" s="48"/>
      <c r="BN377" s="48"/>
    </row>
    <row r="378" spans="4:66"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  <c r="AA378" s="6"/>
      <c r="AB378" s="6"/>
      <c r="AC378" s="6"/>
      <c r="AD378" s="7"/>
      <c r="AE378" s="48"/>
      <c r="AF378" s="48"/>
      <c r="AG378" s="48"/>
      <c r="AK378" s="6"/>
      <c r="AL378" s="6"/>
      <c r="AM378" s="6"/>
      <c r="AN378" s="6"/>
      <c r="AO378" s="6"/>
      <c r="AP378" s="6"/>
      <c r="AQ378" s="6"/>
      <c r="AR378" s="6"/>
      <c r="AS378" s="6"/>
      <c r="AT378" s="6"/>
      <c r="AU378" s="6"/>
      <c r="AV378" s="6"/>
      <c r="AW378" s="6"/>
      <c r="AX378" s="6"/>
      <c r="AY378" s="6"/>
      <c r="AZ378" s="6"/>
      <c r="BA378" s="6"/>
      <c r="BB378" s="6"/>
      <c r="BC378" s="6"/>
      <c r="BD378" s="6"/>
      <c r="BE378" s="6"/>
      <c r="BF378" s="6"/>
      <c r="BG378" s="6"/>
      <c r="BH378" s="6"/>
      <c r="BI378" s="6"/>
      <c r="BJ378" s="6"/>
      <c r="BK378" s="7"/>
      <c r="BL378" s="48"/>
      <c r="BM378" s="48"/>
      <c r="BN378" s="48"/>
    </row>
    <row r="379" spans="4:66"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  <c r="AA379" s="6"/>
      <c r="AB379" s="6"/>
      <c r="AC379" s="6"/>
      <c r="AD379" s="7"/>
      <c r="AE379" s="48"/>
      <c r="AF379" s="48"/>
      <c r="AG379" s="48"/>
      <c r="AK379" s="6"/>
      <c r="AL379" s="6"/>
      <c r="AM379" s="6"/>
      <c r="AN379" s="6"/>
      <c r="AO379" s="6"/>
      <c r="AP379" s="6"/>
      <c r="AQ379" s="6"/>
      <c r="AR379" s="6"/>
      <c r="AS379" s="6"/>
      <c r="AT379" s="6"/>
      <c r="AU379" s="6"/>
      <c r="AV379" s="6"/>
      <c r="AW379" s="6"/>
      <c r="AX379" s="6"/>
      <c r="AY379" s="6"/>
      <c r="AZ379" s="6"/>
      <c r="BA379" s="6"/>
      <c r="BB379" s="6"/>
      <c r="BC379" s="6"/>
      <c r="BD379" s="6"/>
      <c r="BE379" s="6"/>
      <c r="BF379" s="6"/>
      <c r="BG379" s="6"/>
      <c r="BH379" s="6"/>
      <c r="BI379" s="6"/>
      <c r="BJ379" s="6"/>
      <c r="BK379" s="7"/>
      <c r="BL379" s="48"/>
      <c r="BM379" s="48"/>
      <c r="BN379" s="48"/>
    </row>
    <row r="380" spans="4:66"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  <c r="AA380" s="6"/>
      <c r="AB380" s="6"/>
      <c r="AC380" s="6"/>
      <c r="AD380" s="7"/>
      <c r="AE380" s="48"/>
      <c r="AF380" s="48"/>
      <c r="AG380" s="48"/>
      <c r="AK380" s="6"/>
      <c r="AL380" s="6"/>
      <c r="AM380" s="6"/>
      <c r="AN380" s="6"/>
      <c r="AO380" s="6"/>
      <c r="AP380" s="6"/>
      <c r="AQ380" s="6"/>
      <c r="AR380" s="6"/>
      <c r="AS380" s="6"/>
      <c r="AT380" s="6"/>
      <c r="AU380" s="6"/>
      <c r="AV380" s="6"/>
      <c r="AW380" s="6"/>
      <c r="AX380" s="6"/>
      <c r="AY380" s="6"/>
      <c r="AZ380" s="6"/>
      <c r="BA380" s="6"/>
      <c r="BB380" s="6"/>
      <c r="BC380" s="6"/>
      <c r="BD380" s="6"/>
      <c r="BE380" s="6"/>
      <c r="BF380" s="6"/>
      <c r="BG380" s="6"/>
      <c r="BH380" s="6"/>
      <c r="BI380" s="6"/>
      <c r="BJ380" s="6"/>
      <c r="BK380" s="7"/>
      <c r="BL380" s="48"/>
      <c r="BM380" s="48"/>
      <c r="BN380" s="48"/>
    </row>
    <row r="381" spans="4:66"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  <c r="AA381" s="6"/>
      <c r="AB381" s="6"/>
      <c r="AC381" s="6"/>
      <c r="AD381" s="7"/>
      <c r="AE381" s="48"/>
      <c r="AF381" s="48"/>
      <c r="AG381" s="48"/>
      <c r="AK381" s="6"/>
      <c r="AL381" s="6"/>
      <c r="AM381" s="6"/>
      <c r="AN381" s="6"/>
      <c r="AO381" s="6"/>
      <c r="AP381" s="6"/>
      <c r="AQ381" s="6"/>
      <c r="AR381" s="6"/>
      <c r="AS381" s="6"/>
      <c r="AT381" s="6"/>
      <c r="AU381" s="6"/>
      <c r="AV381" s="6"/>
      <c r="AW381" s="6"/>
      <c r="AX381" s="6"/>
      <c r="AY381" s="6"/>
      <c r="AZ381" s="6"/>
      <c r="BA381" s="6"/>
      <c r="BB381" s="6"/>
      <c r="BC381" s="6"/>
      <c r="BD381" s="6"/>
      <c r="BE381" s="6"/>
      <c r="BF381" s="6"/>
      <c r="BG381" s="6"/>
      <c r="BH381" s="6"/>
      <c r="BI381" s="6"/>
      <c r="BJ381" s="6"/>
      <c r="BK381" s="7"/>
      <c r="BL381" s="48"/>
      <c r="BM381" s="48"/>
      <c r="BN381" s="48"/>
    </row>
    <row r="382" spans="4:66"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  <c r="AA382" s="6"/>
      <c r="AB382" s="6"/>
      <c r="AC382" s="6"/>
      <c r="AD382" s="7"/>
      <c r="AE382" s="48"/>
      <c r="AF382" s="48"/>
      <c r="AG382" s="48"/>
      <c r="AK382" s="6"/>
      <c r="AL382" s="6"/>
      <c r="AM382" s="6"/>
      <c r="AN382" s="6"/>
      <c r="AO382" s="6"/>
      <c r="AP382" s="6"/>
      <c r="AQ382" s="6"/>
      <c r="AR382" s="6"/>
      <c r="AS382" s="6"/>
      <c r="AT382" s="6"/>
      <c r="AU382" s="6"/>
      <c r="AV382" s="6"/>
      <c r="AW382" s="6"/>
      <c r="AX382" s="6"/>
      <c r="AY382" s="6"/>
      <c r="AZ382" s="6"/>
      <c r="BA382" s="6"/>
      <c r="BB382" s="6"/>
      <c r="BC382" s="6"/>
      <c r="BD382" s="6"/>
      <c r="BE382" s="6"/>
      <c r="BF382" s="6"/>
      <c r="BG382" s="6"/>
      <c r="BH382" s="6"/>
      <c r="BI382" s="6"/>
      <c r="BJ382" s="6"/>
      <c r="BK382" s="7"/>
      <c r="BL382" s="48"/>
      <c r="BM382" s="48"/>
      <c r="BN382" s="48"/>
    </row>
    <row r="383" spans="4:66"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  <c r="AA383" s="6"/>
      <c r="AB383" s="6"/>
      <c r="AC383" s="6"/>
      <c r="AD383" s="7"/>
      <c r="AE383" s="48"/>
      <c r="AF383" s="48"/>
      <c r="AG383" s="48"/>
      <c r="AK383" s="6"/>
      <c r="AL383" s="6"/>
      <c r="AM383" s="6"/>
      <c r="AN383" s="6"/>
      <c r="AO383" s="6"/>
      <c r="AP383" s="6"/>
      <c r="AQ383" s="6"/>
      <c r="AR383" s="6"/>
      <c r="AS383" s="6"/>
      <c r="AT383" s="6"/>
      <c r="AU383" s="6"/>
      <c r="AV383" s="6"/>
      <c r="AW383" s="6"/>
      <c r="AX383" s="6"/>
      <c r="AY383" s="6"/>
      <c r="AZ383" s="6"/>
      <c r="BA383" s="6"/>
      <c r="BB383" s="6"/>
      <c r="BC383" s="6"/>
      <c r="BD383" s="6"/>
      <c r="BE383" s="6"/>
      <c r="BF383" s="6"/>
      <c r="BG383" s="6"/>
      <c r="BH383" s="6"/>
      <c r="BI383" s="6"/>
      <c r="BJ383" s="6"/>
      <c r="BK383" s="7"/>
      <c r="BL383" s="48"/>
      <c r="BM383" s="48"/>
      <c r="BN383" s="48"/>
    </row>
    <row r="384" spans="4:66"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  <c r="AA384" s="6"/>
      <c r="AB384" s="6"/>
      <c r="AC384" s="6"/>
      <c r="AD384" s="7"/>
      <c r="AE384" s="48"/>
      <c r="AF384" s="48"/>
      <c r="AG384" s="48"/>
      <c r="AK384" s="6"/>
      <c r="AL384" s="6"/>
      <c r="AM384" s="6"/>
      <c r="AN384" s="6"/>
      <c r="AO384" s="6"/>
      <c r="AP384" s="6"/>
      <c r="AQ384" s="6"/>
      <c r="AR384" s="6"/>
      <c r="AS384" s="6"/>
      <c r="AT384" s="6"/>
      <c r="AU384" s="6"/>
      <c r="AV384" s="6"/>
      <c r="AW384" s="6"/>
      <c r="AX384" s="6"/>
      <c r="AY384" s="6"/>
      <c r="AZ384" s="6"/>
      <c r="BA384" s="6"/>
      <c r="BB384" s="6"/>
      <c r="BC384" s="6"/>
      <c r="BD384" s="6"/>
      <c r="BE384" s="6"/>
      <c r="BF384" s="6"/>
      <c r="BG384" s="6"/>
      <c r="BH384" s="6"/>
      <c r="BI384" s="6"/>
      <c r="BJ384" s="6"/>
      <c r="BK384" s="7"/>
      <c r="BL384" s="48"/>
      <c r="BM384" s="48"/>
      <c r="BN384" s="48"/>
    </row>
    <row r="385" spans="4:66"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  <c r="AA385" s="6"/>
      <c r="AB385" s="6"/>
      <c r="AC385" s="6"/>
      <c r="AD385" s="7"/>
      <c r="AE385" s="48"/>
      <c r="AF385" s="48"/>
      <c r="AG385" s="48"/>
      <c r="AK385" s="6"/>
      <c r="AL385" s="6"/>
      <c r="AM385" s="6"/>
      <c r="AN385" s="6"/>
      <c r="AO385" s="6"/>
      <c r="AP385" s="6"/>
      <c r="AQ385" s="6"/>
      <c r="AR385" s="6"/>
      <c r="AS385" s="6"/>
      <c r="AT385" s="6"/>
      <c r="AU385" s="6"/>
      <c r="AV385" s="6"/>
      <c r="AW385" s="6"/>
      <c r="AX385" s="6"/>
      <c r="AY385" s="6"/>
      <c r="AZ385" s="6"/>
      <c r="BA385" s="6"/>
      <c r="BB385" s="6"/>
      <c r="BC385" s="6"/>
      <c r="BD385" s="6"/>
      <c r="BE385" s="6"/>
      <c r="BF385" s="6"/>
      <c r="BG385" s="6"/>
      <c r="BH385" s="6"/>
      <c r="BI385" s="6"/>
      <c r="BJ385" s="6"/>
      <c r="BK385" s="7"/>
      <c r="BL385" s="48"/>
      <c r="BM385" s="48"/>
      <c r="BN385" s="48"/>
    </row>
    <row r="386" spans="4:66"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  <c r="AA386" s="6"/>
      <c r="AB386" s="6"/>
      <c r="AC386" s="6"/>
      <c r="AD386" s="7"/>
      <c r="AE386" s="48"/>
      <c r="AF386" s="48"/>
      <c r="AG386" s="48"/>
      <c r="AK386" s="6"/>
      <c r="AL386" s="6"/>
      <c r="AM386" s="6"/>
      <c r="AN386" s="6"/>
      <c r="AO386" s="6"/>
      <c r="AP386" s="6"/>
      <c r="AQ386" s="6"/>
      <c r="AR386" s="6"/>
      <c r="AS386" s="6"/>
      <c r="AT386" s="6"/>
      <c r="AU386" s="6"/>
      <c r="AV386" s="6"/>
      <c r="AW386" s="6"/>
      <c r="AX386" s="6"/>
      <c r="AY386" s="6"/>
      <c r="AZ386" s="6"/>
      <c r="BA386" s="6"/>
      <c r="BB386" s="6"/>
      <c r="BC386" s="6"/>
      <c r="BD386" s="6"/>
      <c r="BE386" s="6"/>
      <c r="BF386" s="6"/>
      <c r="BG386" s="6"/>
      <c r="BH386" s="6"/>
      <c r="BI386" s="6"/>
      <c r="BJ386" s="6"/>
      <c r="BK386" s="7"/>
      <c r="BL386" s="48"/>
      <c r="BM386" s="48"/>
      <c r="BN386" s="48"/>
    </row>
    <row r="387" spans="4:66"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  <c r="AA387" s="6"/>
      <c r="AB387" s="6"/>
      <c r="AC387" s="6"/>
      <c r="AD387" s="7"/>
      <c r="AE387" s="48"/>
      <c r="AF387" s="48"/>
      <c r="AG387" s="48"/>
      <c r="AK387" s="6"/>
      <c r="AL387" s="6"/>
      <c r="AM387" s="6"/>
      <c r="AN387" s="6"/>
      <c r="AO387" s="6"/>
      <c r="AP387" s="6"/>
      <c r="AQ387" s="6"/>
      <c r="AR387" s="6"/>
      <c r="AS387" s="6"/>
      <c r="AT387" s="6"/>
      <c r="AU387" s="6"/>
      <c r="AV387" s="6"/>
      <c r="AW387" s="6"/>
      <c r="AX387" s="6"/>
      <c r="AY387" s="6"/>
      <c r="AZ387" s="6"/>
      <c r="BA387" s="6"/>
      <c r="BB387" s="6"/>
      <c r="BC387" s="6"/>
      <c r="BD387" s="6"/>
      <c r="BE387" s="6"/>
      <c r="BF387" s="6"/>
      <c r="BG387" s="6"/>
      <c r="BH387" s="6"/>
      <c r="BI387" s="6"/>
      <c r="BJ387" s="6"/>
      <c r="BK387" s="7"/>
      <c r="BL387" s="48"/>
      <c r="BM387" s="48"/>
      <c r="BN387" s="48"/>
    </row>
    <row r="388" spans="4:66"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  <c r="AA388" s="6"/>
      <c r="AB388" s="6"/>
      <c r="AC388" s="6"/>
      <c r="AD388" s="7"/>
      <c r="AE388" s="48"/>
      <c r="AF388" s="48"/>
      <c r="AG388" s="48"/>
      <c r="AK388" s="6"/>
      <c r="AL388" s="6"/>
      <c r="AM388" s="6"/>
      <c r="AN388" s="6"/>
      <c r="AO388" s="6"/>
      <c r="AP388" s="6"/>
      <c r="AQ388" s="6"/>
      <c r="AR388" s="6"/>
      <c r="AS388" s="6"/>
      <c r="AT388" s="6"/>
      <c r="AU388" s="6"/>
      <c r="AV388" s="6"/>
      <c r="AW388" s="6"/>
      <c r="AX388" s="6"/>
      <c r="AY388" s="6"/>
      <c r="AZ388" s="6"/>
      <c r="BA388" s="6"/>
      <c r="BB388" s="6"/>
      <c r="BC388" s="6"/>
      <c r="BD388" s="6"/>
      <c r="BE388" s="6"/>
      <c r="BF388" s="6"/>
      <c r="BG388" s="6"/>
      <c r="BH388" s="6"/>
      <c r="BI388" s="6"/>
      <c r="BJ388" s="6"/>
      <c r="BK388" s="7"/>
      <c r="BL388" s="48"/>
      <c r="BM388" s="48"/>
      <c r="BN388" s="48"/>
    </row>
    <row r="389" spans="4:66"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  <c r="AA389" s="6"/>
      <c r="AB389" s="6"/>
      <c r="AC389" s="6"/>
      <c r="AD389" s="7"/>
      <c r="AE389" s="48"/>
      <c r="AF389" s="48"/>
      <c r="AG389" s="48"/>
      <c r="AK389" s="6"/>
      <c r="AL389" s="6"/>
      <c r="AM389" s="6"/>
      <c r="AN389" s="6"/>
      <c r="AO389" s="6"/>
      <c r="AP389" s="6"/>
      <c r="AQ389" s="6"/>
      <c r="AR389" s="6"/>
      <c r="AS389" s="6"/>
      <c r="AT389" s="6"/>
      <c r="AU389" s="6"/>
      <c r="AV389" s="6"/>
      <c r="AW389" s="6"/>
      <c r="AX389" s="6"/>
      <c r="AY389" s="6"/>
      <c r="AZ389" s="6"/>
      <c r="BA389" s="6"/>
      <c r="BB389" s="6"/>
      <c r="BC389" s="6"/>
      <c r="BD389" s="6"/>
      <c r="BE389" s="6"/>
      <c r="BF389" s="6"/>
      <c r="BG389" s="6"/>
      <c r="BH389" s="6"/>
      <c r="BI389" s="6"/>
      <c r="BJ389" s="6"/>
      <c r="BK389" s="7"/>
      <c r="BL389" s="48"/>
      <c r="BM389" s="48"/>
      <c r="BN389" s="48"/>
    </row>
    <row r="390" spans="4:66"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  <c r="AA390" s="6"/>
      <c r="AB390" s="6"/>
      <c r="AC390" s="6"/>
      <c r="AD390" s="7"/>
      <c r="AE390" s="48"/>
      <c r="AF390" s="48"/>
      <c r="AG390" s="48"/>
      <c r="AK390" s="6"/>
      <c r="AL390" s="6"/>
      <c r="AM390" s="6"/>
      <c r="AN390" s="6"/>
      <c r="AO390" s="6"/>
      <c r="AP390" s="6"/>
      <c r="AQ390" s="6"/>
      <c r="AR390" s="6"/>
      <c r="AS390" s="6"/>
      <c r="AT390" s="6"/>
      <c r="AU390" s="6"/>
      <c r="AV390" s="6"/>
      <c r="AW390" s="6"/>
      <c r="AX390" s="6"/>
      <c r="AY390" s="6"/>
      <c r="AZ390" s="6"/>
      <c r="BA390" s="6"/>
      <c r="BB390" s="6"/>
      <c r="BC390" s="6"/>
      <c r="BD390" s="6"/>
      <c r="BE390" s="6"/>
      <c r="BF390" s="6"/>
      <c r="BG390" s="6"/>
      <c r="BH390" s="6"/>
      <c r="BI390" s="6"/>
      <c r="BJ390" s="6"/>
      <c r="BK390" s="7"/>
      <c r="BL390" s="48"/>
      <c r="BM390" s="48"/>
      <c r="BN390" s="48"/>
    </row>
    <row r="391" spans="4:66"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  <c r="AA391" s="6"/>
      <c r="AB391" s="6"/>
      <c r="AC391" s="6"/>
      <c r="AD391" s="7"/>
      <c r="AE391" s="48"/>
      <c r="AF391" s="48"/>
      <c r="AG391" s="48"/>
      <c r="AK391" s="6"/>
      <c r="AL391" s="6"/>
      <c r="AM391" s="6"/>
      <c r="AN391" s="6"/>
      <c r="AO391" s="6"/>
      <c r="AP391" s="6"/>
      <c r="AQ391" s="6"/>
      <c r="AR391" s="6"/>
      <c r="AS391" s="6"/>
      <c r="AT391" s="6"/>
      <c r="AU391" s="6"/>
      <c r="AV391" s="6"/>
      <c r="AW391" s="6"/>
      <c r="AX391" s="6"/>
      <c r="AY391" s="6"/>
      <c r="AZ391" s="6"/>
      <c r="BA391" s="6"/>
      <c r="BB391" s="6"/>
      <c r="BC391" s="6"/>
      <c r="BD391" s="6"/>
      <c r="BE391" s="6"/>
      <c r="BF391" s="6"/>
      <c r="BG391" s="6"/>
      <c r="BH391" s="6"/>
      <c r="BI391" s="6"/>
      <c r="BJ391" s="6"/>
      <c r="BK391" s="7"/>
      <c r="BL391" s="48"/>
      <c r="BM391" s="48"/>
      <c r="BN391" s="48"/>
    </row>
    <row r="392" spans="4:66"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  <c r="AA392" s="6"/>
      <c r="AB392" s="6"/>
      <c r="AC392" s="6"/>
      <c r="AD392" s="7"/>
      <c r="AE392" s="48"/>
      <c r="AF392" s="48"/>
      <c r="AG392" s="48"/>
      <c r="AK392" s="6"/>
      <c r="AL392" s="6"/>
      <c r="AM392" s="6"/>
      <c r="AN392" s="6"/>
      <c r="AO392" s="6"/>
      <c r="AP392" s="6"/>
      <c r="AQ392" s="6"/>
      <c r="AR392" s="6"/>
      <c r="AS392" s="6"/>
      <c r="AT392" s="6"/>
      <c r="AU392" s="6"/>
      <c r="AV392" s="6"/>
      <c r="AW392" s="6"/>
      <c r="AX392" s="6"/>
      <c r="AY392" s="6"/>
      <c r="AZ392" s="6"/>
      <c r="BA392" s="6"/>
      <c r="BB392" s="6"/>
      <c r="BC392" s="6"/>
      <c r="BD392" s="6"/>
      <c r="BE392" s="6"/>
      <c r="BF392" s="6"/>
      <c r="BG392" s="6"/>
      <c r="BH392" s="6"/>
      <c r="BI392" s="6"/>
      <c r="BJ392" s="6"/>
      <c r="BK392" s="7"/>
      <c r="BL392" s="48"/>
      <c r="BM392" s="48"/>
      <c r="BN392" s="48"/>
    </row>
    <row r="393" spans="4:66"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  <c r="AA393" s="6"/>
      <c r="AB393" s="6"/>
      <c r="AC393" s="6"/>
      <c r="AD393" s="7"/>
      <c r="AE393" s="48"/>
      <c r="AF393" s="48"/>
      <c r="AG393" s="48"/>
      <c r="AK393" s="6"/>
      <c r="AL393" s="6"/>
      <c r="AM393" s="6"/>
      <c r="AN393" s="6"/>
      <c r="AO393" s="6"/>
      <c r="AP393" s="6"/>
      <c r="AQ393" s="6"/>
      <c r="AR393" s="6"/>
      <c r="AS393" s="6"/>
      <c r="AT393" s="6"/>
      <c r="AU393" s="6"/>
      <c r="AV393" s="6"/>
      <c r="AW393" s="6"/>
      <c r="AX393" s="6"/>
      <c r="AY393" s="6"/>
      <c r="AZ393" s="6"/>
      <c r="BA393" s="6"/>
      <c r="BB393" s="6"/>
      <c r="BC393" s="6"/>
      <c r="BD393" s="6"/>
      <c r="BE393" s="6"/>
      <c r="BF393" s="6"/>
      <c r="BG393" s="6"/>
      <c r="BH393" s="6"/>
      <c r="BI393" s="6"/>
      <c r="BJ393" s="6"/>
      <c r="BK393" s="7"/>
      <c r="BL393" s="48"/>
      <c r="BM393" s="48"/>
      <c r="BN393" s="48"/>
    </row>
    <row r="394" spans="4:66"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  <c r="AA394" s="6"/>
      <c r="AB394" s="6"/>
      <c r="AC394" s="6"/>
      <c r="AD394" s="7"/>
      <c r="AE394" s="48"/>
      <c r="AF394" s="48"/>
      <c r="AG394" s="48"/>
      <c r="AK394" s="6"/>
      <c r="AL394" s="6"/>
      <c r="AM394" s="6"/>
      <c r="AN394" s="6"/>
      <c r="AO394" s="6"/>
      <c r="AP394" s="6"/>
      <c r="AQ394" s="6"/>
      <c r="AR394" s="6"/>
      <c r="AS394" s="6"/>
      <c r="AT394" s="6"/>
      <c r="AU394" s="6"/>
      <c r="AV394" s="6"/>
      <c r="AW394" s="6"/>
      <c r="AX394" s="6"/>
      <c r="AY394" s="6"/>
      <c r="AZ394" s="6"/>
      <c r="BA394" s="6"/>
      <c r="BB394" s="6"/>
      <c r="BC394" s="6"/>
      <c r="BD394" s="6"/>
      <c r="BE394" s="6"/>
      <c r="BF394" s="6"/>
      <c r="BG394" s="6"/>
      <c r="BH394" s="6"/>
      <c r="BI394" s="6"/>
      <c r="BJ394" s="6"/>
      <c r="BK394" s="7"/>
      <c r="BL394" s="48"/>
      <c r="BM394" s="48"/>
      <c r="BN394" s="48"/>
    </row>
    <row r="395" spans="4:66"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  <c r="AA395" s="6"/>
      <c r="AB395" s="6"/>
      <c r="AC395" s="6"/>
      <c r="AD395" s="7"/>
      <c r="AE395" s="48"/>
      <c r="AF395" s="48"/>
      <c r="AG395" s="48"/>
      <c r="AK395" s="6"/>
      <c r="AL395" s="6"/>
      <c r="AM395" s="6"/>
      <c r="AN395" s="6"/>
      <c r="AO395" s="6"/>
      <c r="AP395" s="6"/>
      <c r="AQ395" s="6"/>
      <c r="AR395" s="6"/>
      <c r="AS395" s="6"/>
      <c r="AT395" s="6"/>
      <c r="AU395" s="6"/>
      <c r="AV395" s="6"/>
      <c r="AW395" s="6"/>
      <c r="AX395" s="6"/>
      <c r="AY395" s="6"/>
      <c r="AZ395" s="6"/>
      <c r="BA395" s="6"/>
      <c r="BB395" s="6"/>
      <c r="BC395" s="6"/>
      <c r="BD395" s="6"/>
      <c r="BE395" s="6"/>
      <c r="BF395" s="6"/>
      <c r="BG395" s="6"/>
      <c r="BH395" s="6"/>
      <c r="BI395" s="6"/>
      <c r="BJ395" s="6"/>
      <c r="BK395" s="7"/>
      <c r="BL395" s="48"/>
      <c r="BM395" s="48"/>
      <c r="BN395" s="48"/>
    </row>
    <row r="396" spans="4:66"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  <c r="AA396" s="6"/>
      <c r="AB396" s="6"/>
      <c r="AC396" s="6"/>
      <c r="AD396" s="7"/>
      <c r="AE396" s="48"/>
      <c r="AF396" s="48"/>
      <c r="AG396" s="48"/>
      <c r="AK396" s="6"/>
      <c r="AL396" s="6"/>
      <c r="AM396" s="6"/>
      <c r="AN396" s="6"/>
      <c r="AO396" s="6"/>
      <c r="AP396" s="6"/>
      <c r="AQ396" s="6"/>
      <c r="AR396" s="6"/>
      <c r="AS396" s="6"/>
      <c r="AT396" s="6"/>
      <c r="AU396" s="6"/>
      <c r="AV396" s="6"/>
      <c r="AW396" s="6"/>
      <c r="AX396" s="6"/>
      <c r="AY396" s="6"/>
      <c r="AZ396" s="6"/>
      <c r="BA396" s="6"/>
      <c r="BB396" s="6"/>
      <c r="BC396" s="6"/>
      <c r="BD396" s="6"/>
      <c r="BE396" s="6"/>
      <c r="BF396" s="6"/>
      <c r="BG396" s="6"/>
      <c r="BH396" s="6"/>
      <c r="BI396" s="6"/>
      <c r="BJ396" s="6"/>
      <c r="BK396" s="7"/>
      <c r="BL396" s="48"/>
      <c r="BM396" s="48"/>
      <c r="BN396" s="48"/>
    </row>
    <row r="397" spans="4:66"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  <c r="AA397" s="6"/>
      <c r="AB397" s="6"/>
      <c r="AC397" s="6"/>
      <c r="AD397" s="7"/>
      <c r="AE397" s="48"/>
      <c r="AF397" s="48"/>
      <c r="AG397" s="48"/>
      <c r="AK397" s="6"/>
      <c r="AL397" s="6"/>
      <c r="AM397" s="6"/>
      <c r="AN397" s="6"/>
      <c r="AO397" s="6"/>
      <c r="AP397" s="6"/>
      <c r="AQ397" s="6"/>
      <c r="AR397" s="6"/>
      <c r="AS397" s="6"/>
      <c r="AT397" s="6"/>
      <c r="AU397" s="6"/>
      <c r="AV397" s="6"/>
      <c r="AW397" s="6"/>
      <c r="AX397" s="6"/>
      <c r="AY397" s="6"/>
      <c r="AZ397" s="6"/>
      <c r="BA397" s="6"/>
      <c r="BB397" s="6"/>
      <c r="BC397" s="6"/>
      <c r="BD397" s="6"/>
      <c r="BE397" s="6"/>
      <c r="BF397" s="6"/>
      <c r="BG397" s="6"/>
      <c r="BH397" s="6"/>
      <c r="BI397" s="6"/>
      <c r="BJ397" s="6"/>
      <c r="BK397" s="7"/>
      <c r="BL397" s="48"/>
      <c r="BM397" s="48"/>
      <c r="BN397" s="48"/>
    </row>
    <row r="398" spans="4:66"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  <c r="AA398" s="6"/>
      <c r="AB398" s="6"/>
      <c r="AC398" s="6"/>
      <c r="AD398" s="7"/>
      <c r="AE398" s="48"/>
      <c r="AF398" s="48"/>
      <c r="AG398" s="48"/>
      <c r="AK398" s="6"/>
      <c r="AL398" s="6"/>
      <c r="AM398" s="6"/>
      <c r="AN398" s="6"/>
      <c r="AO398" s="6"/>
      <c r="AP398" s="6"/>
      <c r="AQ398" s="6"/>
      <c r="AR398" s="6"/>
      <c r="AS398" s="6"/>
      <c r="AT398" s="6"/>
      <c r="AU398" s="6"/>
      <c r="AV398" s="6"/>
      <c r="AW398" s="6"/>
      <c r="AX398" s="6"/>
      <c r="AY398" s="6"/>
      <c r="AZ398" s="6"/>
      <c r="BA398" s="6"/>
      <c r="BB398" s="6"/>
      <c r="BC398" s="6"/>
      <c r="BD398" s="6"/>
      <c r="BE398" s="6"/>
      <c r="BF398" s="6"/>
      <c r="BG398" s="6"/>
      <c r="BH398" s="6"/>
      <c r="BI398" s="6"/>
      <c r="BJ398" s="6"/>
      <c r="BK398" s="7"/>
      <c r="BL398" s="48"/>
      <c r="BM398" s="48"/>
      <c r="BN398" s="48"/>
    </row>
    <row r="399" spans="4:66"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  <c r="AA399" s="6"/>
      <c r="AB399" s="6"/>
      <c r="AC399" s="6"/>
      <c r="AD399" s="7"/>
      <c r="AE399" s="48"/>
      <c r="AF399" s="48"/>
      <c r="AG399" s="48"/>
      <c r="AK399" s="6"/>
      <c r="AL399" s="6"/>
      <c r="AM399" s="6"/>
      <c r="AN399" s="6"/>
      <c r="AO399" s="6"/>
      <c r="AP399" s="6"/>
      <c r="AQ399" s="6"/>
      <c r="AR399" s="6"/>
      <c r="AS399" s="6"/>
      <c r="AT399" s="6"/>
      <c r="AU399" s="6"/>
      <c r="AV399" s="6"/>
      <c r="AW399" s="6"/>
      <c r="AX399" s="6"/>
      <c r="AY399" s="6"/>
      <c r="AZ399" s="6"/>
      <c r="BA399" s="6"/>
      <c r="BB399" s="6"/>
      <c r="BC399" s="6"/>
      <c r="BD399" s="6"/>
      <c r="BE399" s="6"/>
      <c r="BF399" s="6"/>
      <c r="BG399" s="6"/>
      <c r="BH399" s="6"/>
      <c r="BI399" s="6"/>
      <c r="BJ399" s="6"/>
      <c r="BK399" s="7"/>
      <c r="BL399" s="48"/>
      <c r="BM399" s="48"/>
      <c r="BN399" s="48"/>
    </row>
    <row r="400" spans="4:66"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  <c r="AA400" s="6"/>
      <c r="AB400" s="6"/>
      <c r="AC400" s="6"/>
      <c r="AD400" s="7"/>
      <c r="AE400" s="48"/>
      <c r="AF400" s="48"/>
      <c r="AG400" s="48"/>
      <c r="AK400" s="6"/>
      <c r="AL400" s="6"/>
      <c r="AM400" s="6"/>
      <c r="AN400" s="6"/>
      <c r="AO400" s="6"/>
      <c r="AP400" s="6"/>
      <c r="AQ400" s="6"/>
      <c r="AR400" s="6"/>
      <c r="AS400" s="6"/>
      <c r="AT400" s="6"/>
      <c r="AU400" s="6"/>
      <c r="AV400" s="6"/>
      <c r="AW400" s="6"/>
      <c r="AX400" s="6"/>
      <c r="AY400" s="6"/>
      <c r="AZ400" s="6"/>
      <c r="BA400" s="6"/>
      <c r="BB400" s="6"/>
      <c r="BC400" s="6"/>
      <c r="BD400" s="6"/>
      <c r="BE400" s="6"/>
      <c r="BF400" s="6"/>
      <c r="BG400" s="6"/>
      <c r="BH400" s="6"/>
      <c r="BI400" s="6"/>
      <c r="BJ400" s="6"/>
      <c r="BK400" s="7"/>
      <c r="BL400" s="48"/>
      <c r="BM400" s="48"/>
      <c r="BN400" s="48"/>
    </row>
    <row r="401" spans="4:66"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  <c r="AA401" s="6"/>
      <c r="AB401" s="6"/>
      <c r="AC401" s="6"/>
      <c r="AD401" s="7"/>
      <c r="AE401" s="48"/>
      <c r="AF401" s="48"/>
      <c r="AG401" s="48"/>
      <c r="AK401" s="6"/>
      <c r="AL401" s="6"/>
      <c r="AM401" s="6"/>
      <c r="AN401" s="6"/>
      <c r="AO401" s="6"/>
      <c r="AP401" s="6"/>
      <c r="AQ401" s="6"/>
      <c r="AR401" s="6"/>
      <c r="AS401" s="6"/>
      <c r="AT401" s="6"/>
      <c r="AU401" s="6"/>
      <c r="AV401" s="6"/>
      <c r="AW401" s="6"/>
      <c r="AX401" s="6"/>
      <c r="AY401" s="6"/>
      <c r="AZ401" s="6"/>
      <c r="BA401" s="6"/>
      <c r="BB401" s="6"/>
      <c r="BC401" s="6"/>
      <c r="BD401" s="6"/>
      <c r="BE401" s="6"/>
      <c r="BF401" s="6"/>
      <c r="BG401" s="6"/>
      <c r="BH401" s="6"/>
      <c r="BI401" s="6"/>
      <c r="BJ401" s="6"/>
      <c r="BK401" s="7"/>
      <c r="BL401" s="48"/>
      <c r="BM401" s="48"/>
      <c r="BN401" s="48"/>
    </row>
    <row r="402" spans="4:66"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  <c r="AA402" s="6"/>
      <c r="AB402" s="6"/>
      <c r="AC402" s="6"/>
      <c r="AD402" s="7"/>
      <c r="AE402" s="48"/>
      <c r="AF402" s="48"/>
      <c r="AG402" s="48"/>
      <c r="AK402" s="6"/>
      <c r="AL402" s="6"/>
      <c r="AM402" s="6"/>
      <c r="AN402" s="6"/>
      <c r="AO402" s="6"/>
      <c r="AP402" s="6"/>
      <c r="AQ402" s="6"/>
      <c r="AR402" s="6"/>
      <c r="AS402" s="6"/>
      <c r="AT402" s="6"/>
      <c r="AU402" s="6"/>
      <c r="AV402" s="6"/>
      <c r="AW402" s="6"/>
      <c r="AX402" s="6"/>
      <c r="AY402" s="6"/>
      <c r="AZ402" s="6"/>
      <c r="BA402" s="6"/>
      <c r="BB402" s="6"/>
      <c r="BC402" s="6"/>
      <c r="BD402" s="6"/>
      <c r="BE402" s="6"/>
      <c r="BF402" s="6"/>
      <c r="BG402" s="6"/>
      <c r="BH402" s="6"/>
      <c r="BI402" s="6"/>
      <c r="BJ402" s="6"/>
      <c r="BK402" s="7"/>
      <c r="BL402" s="48"/>
      <c r="BM402" s="48"/>
      <c r="BN402" s="48"/>
    </row>
    <row r="403" spans="4:66"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  <c r="AA403" s="6"/>
      <c r="AB403" s="6"/>
      <c r="AC403" s="6"/>
      <c r="AD403" s="7"/>
      <c r="AE403" s="48"/>
      <c r="AF403" s="48"/>
      <c r="AG403" s="48"/>
      <c r="AK403" s="6"/>
      <c r="AL403" s="6"/>
      <c r="AM403" s="6"/>
      <c r="AN403" s="6"/>
      <c r="AO403" s="6"/>
      <c r="AP403" s="6"/>
      <c r="AQ403" s="6"/>
      <c r="AR403" s="6"/>
      <c r="AS403" s="6"/>
      <c r="AT403" s="6"/>
      <c r="AU403" s="6"/>
      <c r="AV403" s="6"/>
      <c r="AW403" s="6"/>
      <c r="AX403" s="6"/>
      <c r="AY403" s="6"/>
      <c r="AZ403" s="6"/>
      <c r="BA403" s="6"/>
      <c r="BB403" s="6"/>
      <c r="BC403" s="6"/>
      <c r="BD403" s="6"/>
      <c r="BE403" s="6"/>
      <c r="BF403" s="6"/>
      <c r="BG403" s="6"/>
      <c r="BH403" s="6"/>
      <c r="BI403" s="6"/>
      <c r="BJ403" s="6"/>
      <c r="BK403" s="7"/>
      <c r="BL403" s="48"/>
      <c r="BM403" s="48"/>
      <c r="BN403" s="48"/>
    </row>
    <row r="404" spans="4:66"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  <c r="AA404" s="6"/>
      <c r="AB404" s="6"/>
      <c r="AC404" s="6"/>
      <c r="AD404" s="7"/>
      <c r="AE404" s="48"/>
      <c r="AF404" s="48"/>
      <c r="AG404" s="48"/>
      <c r="AK404" s="6"/>
      <c r="AL404" s="6"/>
      <c r="AM404" s="6"/>
      <c r="AN404" s="6"/>
      <c r="AO404" s="6"/>
      <c r="AP404" s="6"/>
      <c r="AQ404" s="6"/>
      <c r="AR404" s="6"/>
      <c r="AS404" s="6"/>
      <c r="AT404" s="6"/>
      <c r="AU404" s="6"/>
      <c r="AV404" s="6"/>
      <c r="AW404" s="6"/>
      <c r="AX404" s="6"/>
      <c r="AY404" s="6"/>
      <c r="AZ404" s="6"/>
      <c r="BA404" s="6"/>
      <c r="BB404" s="6"/>
      <c r="BC404" s="6"/>
      <c r="BD404" s="6"/>
      <c r="BE404" s="6"/>
      <c r="BF404" s="6"/>
      <c r="BG404" s="6"/>
      <c r="BH404" s="6"/>
      <c r="BI404" s="6"/>
      <c r="BJ404" s="6"/>
      <c r="BK404" s="7"/>
      <c r="BL404" s="48"/>
      <c r="BM404" s="48"/>
      <c r="BN404" s="48"/>
    </row>
    <row r="405" spans="4:66"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  <c r="AA405" s="6"/>
      <c r="AB405" s="6"/>
      <c r="AC405" s="6"/>
      <c r="AD405" s="7"/>
      <c r="AE405" s="48"/>
      <c r="AF405" s="48"/>
      <c r="AG405" s="48"/>
      <c r="AK405" s="6"/>
      <c r="AL405" s="6"/>
      <c r="AM405" s="6"/>
      <c r="AN405" s="6"/>
      <c r="AO405" s="6"/>
      <c r="AP405" s="6"/>
      <c r="AQ405" s="6"/>
      <c r="AR405" s="6"/>
      <c r="AS405" s="6"/>
      <c r="AT405" s="6"/>
      <c r="AU405" s="6"/>
      <c r="AV405" s="6"/>
      <c r="AW405" s="6"/>
      <c r="AX405" s="6"/>
      <c r="AY405" s="6"/>
      <c r="AZ405" s="6"/>
      <c r="BA405" s="6"/>
      <c r="BB405" s="6"/>
      <c r="BC405" s="6"/>
      <c r="BD405" s="6"/>
      <c r="BE405" s="6"/>
      <c r="BF405" s="6"/>
      <c r="BG405" s="6"/>
      <c r="BH405" s="6"/>
      <c r="BI405" s="6"/>
      <c r="BJ405" s="6"/>
      <c r="BK405" s="7"/>
      <c r="BL405" s="48"/>
      <c r="BM405" s="48"/>
      <c r="BN405" s="48"/>
    </row>
    <row r="406" spans="4:66"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  <c r="AA406" s="6"/>
      <c r="AB406" s="6"/>
      <c r="AC406" s="6"/>
      <c r="AD406" s="7"/>
      <c r="AE406" s="48"/>
      <c r="AF406" s="48"/>
      <c r="AG406" s="48"/>
      <c r="AK406" s="6"/>
      <c r="AL406" s="6"/>
      <c r="AM406" s="6"/>
      <c r="AN406" s="6"/>
      <c r="AO406" s="6"/>
      <c r="AP406" s="6"/>
      <c r="AQ406" s="6"/>
      <c r="AR406" s="6"/>
      <c r="AS406" s="6"/>
      <c r="AT406" s="6"/>
      <c r="AU406" s="6"/>
      <c r="AV406" s="6"/>
      <c r="AW406" s="6"/>
      <c r="AX406" s="6"/>
      <c r="AY406" s="6"/>
      <c r="AZ406" s="6"/>
      <c r="BA406" s="6"/>
      <c r="BB406" s="6"/>
      <c r="BC406" s="6"/>
      <c r="BD406" s="6"/>
      <c r="BE406" s="6"/>
      <c r="BF406" s="6"/>
      <c r="BG406" s="6"/>
      <c r="BH406" s="6"/>
      <c r="BI406" s="6"/>
      <c r="BJ406" s="6"/>
      <c r="BK406" s="7"/>
      <c r="BL406" s="48"/>
      <c r="BM406" s="48"/>
      <c r="BN406" s="48"/>
    </row>
    <row r="407" spans="4:66"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  <c r="AA407" s="6"/>
      <c r="AB407" s="6"/>
      <c r="AC407" s="6"/>
      <c r="AD407" s="7"/>
      <c r="AE407" s="48"/>
      <c r="AF407" s="48"/>
      <c r="AG407" s="48"/>
      <c r="AK407" s="6"/>
      <c r="AL407" s="6"/>
      <c r="AM407" s="6"/>
      <c r="AN407" s="6"/>
      <c r="AO407" s="6"/>
      <c r="AP407" s="6"/>
      <c r="AQ407" s="6"/>
      <c r="AR407" s="6"/>
      <c r="AS407" s="6"/>
      <c r="AT407" s="6"/>
      <c r="AU407" s="6"/>
      <c r="AV407" s="6"/>
      <c r="AW407" s="6"/>
      <c r="AX407" s="6"/>
      <c r="AY407" s="6"/>
      <c r="AZ407" s="6"/>
      <c r="BA407" s="6"/>
      <c r="BB407" s="6"/>
      <c r="BC407" s="6"/>
      <c r="BD407" s="6"/>
      <c r="BE407" s="6"/>
      <c r="BF407" s="6"/>
      <c r="BG407" s="6"/>
      <c r="BH407" s="6"/>
      <c r="BI407" s="6"/>
      <c r="BJ407" s="6"/>
      <c r="BK407" s="7"/>
      <c r="BL407" s="48"/>
      <c r="BM407" s="48"/>
      <c r="BN407" s="48"/>
    </row>
    <row r="408" spans="4:66"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  <c r="AA408" s="6"/>
      <c r="AB408" s="6"/>
      <c r="AC408" s="6"/>
      <c r="AD408" s="7"/>
      <c r="AE408" s="48"/>
      <c r="AF408" s="48"/>
      <c r="AG408" s="48"/>
      <c r="AK408" s="6"/>
      <c r="AL408" s="6"/>
      <c r="AM408" s="6"/>
      <c r="AN408" s="6"/>
      <c r="AO408" s="6"/>
      <c r="AP408" s="6"/>
      <c r="AQ408" s="6"/>
      <c r="AR408" s="6"/>
      <c r="AS408" s="6"/>
      <c r="AT408" s="6"/>
      <c r="AU408" s="6"/>
      <c r="AV408" s="6"/>
      <c r="AW408" s="6"/>
      <c r="AX408" s="6"/>
      <c r="AY408" s="6"/>
      <c r="AZ408" s="6"/>
      <c r="BA408" s="6"/>
      <c r="BB408" s="6"/>
      <c r="BC408" s="6"/>
      <c r="BD408" s="6"/>
      <c r="BE408" s="6"/>
      <c r="BF408" s="6"/>
      <c r="BG408" s="6"/>
      <c r="BH408" s="6"/>
      <c r="BI408" s="6"/>
      <c r="BJ408" s="6"/>
      <c r="BK408" s="7"/>
      <c r="BL408" s="48"/>
      <c r="BM408" s="48"/>
      <c r="BN408" s="48"/>
    </row>
    <row r="409" spans="4:66"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  <c r="AA409" s="6"/>
      <c r="AB409" s="6"/>
      <c r="AC409" s="6"/>
      <c r="AD409" s="7"/>
      <c r="AE409" s="48"/>
      <c r="AF409" s="48"/>
      <c r="AG409" s="48"/>
      <c r="AK409" s="6"/>
      <c r="AL409" s="6"/>
      <c r="AM409" s="6"/>
      <c r="AN409" s="6"/>
      <c r="AO409" s="6"/>
      <c r="AP409" s="6"/>
      <c r="AQ409" s="6"/>
      <c r="AR409" s="6"/>
      <c r="AS409" s="6"/>
      <c r="AT409" s="6"/>
      <c r="AU409" s="6"/>
      <c r="AV409" s="6"/>
      <c r="AW409" s="6"/>
      <c r="AX409" s="6"/>
      <c r="AY409" s="6"/>
      <c r="AZ409" s="6"/>
      <c r="BA409" s="6"/>
      <c r="BB409" s="6"/>
      <c r="BC409" s="6"/>
      <c r="BD409" s="6"/>
      <c r="BE409" s="6"/>
      <c r="BF409" s="6"/>
      <c r="BG409" s="6"/>
      <c r="BH409" s="6"/>
      <c r="BI409" s="6"/>
      <c r="BJ409" s="6"/>
      <c r="BK409" s="7"/>
      <c r="BL409" s="48"/>
      <c r="BM409" s="48"/>
      <c r="BN409" s="48"/>
    </row>
    <row r="410" spans="4:66"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  <c r="AA410" s="6"/>
      <c r="AB410" s="6"/>
      <c r="AC410" s="6"/>
      <c r="AD410" s="7"/>
      <c r="AE410" s="48"/>
      <c r="AF410" s="48"/>
      <c r="AG410" s="48"/>
      <c r="AK410" s="6"/>
      <c r="AL410" s="6"/>
      <c r="AM410" s="6"/>
      <c r="AN410" s="6"/>
      <c r="AO410" s="6"/>
      <c r="AP410" s="6"/>
      <c r="AQ410" s="6"/>
      <c r="AR410" s="6"/>
      <c r="AS410" s="6"/>
      <c r="AT410" s="6"/>
      <c r="AU410" s="6"/>
      <c r="AV410" s="6"/>
      <c r="AW410" s="6"/>
      <c r="AX410" s="6"/>
      <c r="AY410" s="6"/>
      <c r="AZ410" s="6"/>
      <c r="BA410" s="6"/>
      <c r="BB410" s="6"/>
      <c r="BC410" s="6"/>
      <c r="BD410" s="6"/>
      <c r="BE410" s="6"/>
      <c r="BF410" s="6"/>
      <c r="BG410" s="6"/>
      <c r="BH410" s="6"/>
      <c r="BI410" s="6"/>
      <c r="BJ410" s="6"/>
      <c r="BK410" s="7"/>
      <c r="BL410" s="48"/>
      <c r="BM410" s="48"/>
      <c r="BN410" s="48"/>
    </row>
    <row r="411" spans="4:66"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  <c r="AA411" s="6"/>
      <c r="AB411" s="6"/>
      <c r="AC411" s="6"/>
      <c r="AD411" s="7"/>
      <c r="AE411" s="48"/>
      <c r="AF411" s="48"/>
      <c r="AG411" s="48"/>
      <c r="AK411" s="6"/>
      <c r="AL411" s="6"/>
      <c r="AM411" s="6"/>
      <c r="AN411" s="6"/>
      <c r="AO411" s="6"/>
      <c r="AP411" s="6"/>
      <c r="AQ411" s="6"/>
      <c r="AR411" s="6"/>
      <c r="AS411" s="6"/>
      <c r="AT411" s="6"/>
      <c r="AU411" s="6"/>
      <c r="AV411" s="6"/>
      <c r="AW411" s="6"/>
      <c r="AX411" s="6"/>
      <c r="AY411" s="6"/>
      <c r="AZ411" s="6"/>
      <c r="BA411" s="6"/>
      <c r="BB411" s="6"/>
      <c r="BC411" s="6"/>
      <c r="BD411" s="6"/>
      <c r="BE411" s="6"/>
      <c r="BF411" s="6"/>
      <c r="BG411" s="6"/>
      <c r="BH411" s="6"/>
      <c r="BI411" s="6"/>
      <c r="BJ411" s="6"/>
      <c r="BK411" s="7"/>
      <c r="BL411" s="48"/>
      <c r="BM411" s="48"/>
      <c r="BN411" s="48"/>
    </row>
    <row r="412" spans="4:66"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  <c r="AA412" s="6"/>
      <c r="AB412" s="6"/>
      <c r="AC412" s="6"/>
      <c r="AD412" s="7"/>
      <c r="AE412" s="48"/>
      <c r="AF412" s="48"/>
      <c r="AG412" s="48"/>
      <c r="AK412" s="6"/>
      <c r="AL412" s="6"/>
      <c r="AM412" s="6"/>
      <c r="AN412" s="6"/>
      <c r="AO412" s="6"/>
      <c r="AP412" s="6"/>
      <c r="AQ412" s="6"/>
      <c r="AR412" s="6"/>
      <c r="AS412" s="6"/>
      <c r="AT412" s="6"/>
      <c r="AU412" s="6"/>
      <c r="AV412" s="6"/>
      <c r="AW412" s="6"/>
      <c r="AX412" s="6"/>
      <c r="AY412" s="6"/>
      <c r="AZ412" s="6"/>
      <c r="BA412" s="6"/>
      <c r="BB412" s="6"/>
      <c r="BC412" s="6"/>
      <c r="BD412" s="6"/>
      <c r="BE412" s="6"/>
      <c r="BF412" s="6"/>
      <c r="BG412" s="6"/>
      <c r="BH412" s="6"/>
      <c r="BI412" s="6"/>
      <c r="BJ412" s="6"/>
      <c r="BK412" s="7"/>
      <c r="BL412" s="48"/>
      <c r="BM412" s="48"/>
      <c r="BN412" s="48"/>
    </row>
    <row r="413" spans="4:66"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  <c r="AA413" s="6"/>
      <c r="AB413" s="6"/>
      <c r="AC413" s="6"/>
      <c r="AD413" s="7"/>
      <c r="AE413" s="48"/>
      <c r="AF413" s="48"/>
      <c r="AG413" s="48"/>
      <c r="AK413" s="6"/>
      <c r="AL413" s="6"/>
      <c r="AM413" s="6"/>
      <c r="AN413" s="6"/>
      <c r="AO413" s="6"/>
      <c r="AP413" s="6"/>
      <c r="AQ413" s="6"/>
      <c r="AR413" s="6"/>
      <c r="AS413" s="6"/>
      <c r="AT413" s="6"/>
      <c r="AU413" s="6"/>
      <c r="AV413" s="6"/>
      <c r="AW413" s="6"/>
      <c r="AX413" s="6"/>
      <c r="AY413" s="6"/>
      <c r="AZ413" s="6"/>
      <c r="BA413" s="6"/>
      <c r="BB413" s="6"/>
      <c r="BC413" s="6"/>
      <c r="BD413" s="6"/>
      <c r="BE413" s="6"/>
      <c r="BF413" s="6"/>
      <c r="BG413" s="6"/>
      <c r="BH413" s="6"/>
      <c r="BI413" s="6"/>
      <c r="BJ413" s="6"/>
      <c r="BK413" s="7"/>
      <c r="BL413" s="48"/>
      <c r="BM413" s="48"/>
      <c r="BN413" s="48"/>
    </row>
    <row r="414" spans="4:66"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  <c r="AA414" s="6"/>
      <c r="AB414" s="6"/>
      <c r="AC414" s="6"/>
      <c r="AD414" s="7"/>
      <c r="AE414" s="48"/>
      <c r="AF414" s="48"/>
      <c r="AG414" s="48"/>
      <c r="AK414" s="6"/>
      <c r="AL414" s="6"/>
      <c r="AM414" s="6"/>
      <c r="AN414" s="6"/>
      <c r="AO414" s="6"/>
      <c r="AP414" s="6"/>
      <c r="AQ414" s="6"/>
      <c r="AR414" s="6"/>
      <c r="AS414" s="6"/>
      <c r="AT414" s="6"/>
      <c r="AU414" s="6"/>
      <c r="AV414" s="6"/>
      <c r="AW414" s="6"/>
      <c r="AX414" s="6"/>
      <c r="AY414" s="6"/>
      <c r="AZ414" s="6"/>
      <c r="BA414" s="6"/>
      <c r="BB414" s="6"/>
      <c r="BC414" s="6"/>
      <c r="BD414" s="6"/>
      <c r="BE414" s="6"/>
      <c r="BF414" s="6"/>
      <c r="BG414" s="6"/>
      <c r="BH414" s="6"/>
      <c r="BI414" s="6"/>
      <c r="BJ414" s="6"/>
      <c r="BK414" s="7"/>
      <c r="BL414" s="48"/>
      <c r="BM414" s="48"/>
      <c r="BN414" s="48"/>
    </row>
    <row r="415" spans="4:66"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  <c r="AA415" s="6"/>
      <c r="AB415" s="6"/>
      <c r="AC415" s="6"/>
      <c r="AD415" s="7"/>
      <c r="AE415" s="48"/>
      <c r="AF415" s="48"/>
      <c r="AG415" s="48"/>
      <c r="AK415" s="6"/>
      <c r="AL415" s="6"/>
      <c r="AM415" s="6"/>
      <c r="AN415" s="6"/>
      <c r="AO415" s="6"/>
      <c r="AP415" s="6"/>
      <c r="AQ415" s="6"/>
      <c r="AR415" s="6"/>
      <c r="AS415" s="6"/>
      <c r="AT415" s="6"/>
      <c r="AU415" s="6"/>
      <c r="AV415" s="6"/>
      <c r="AW415" s="6"/>
      <c r="AX415" s="6"/>
      <c r="AY415" s="6"/>
      <c r="AZ415" s="6"/>
      <c r="BA415" s="6"/>
      <c r="BB415" s="6"/>
      <c r="BC415" s="6"/>
      <c r="BD415" s="6"/>
      <c r="BE415" s="6"/>
      <c r="BF415" s="6"/>
      <c r="BG415" s="6"/>
      <c r="BH415" s="6"/>
      <c r="BI415" s="6"/>
      <c r="BJ415" s="6"/>
      <c r="BK415" s="7"/>
      <c r="BL415" s="48"/>
      <c r="BM415" s="48"/>
      <c r="BN415" s="48"/>
    </row>
    <row r="416" spans="4:66"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  <c r="AA416" s="6"/>
      <c r="AB416" s="6"/>
      <c r="AC416" s="6"/>
      <c r="AD416" s="7"/>
      <c r="AE416" s="48"/>
      <c r="AF416" s="48"/>
      <c r="AG416" s="48"/>
      <c r="AK416" s="6"/>
      <c r="AL416" s="6"/>
      <c r="AM416" s="6"/>
      <c r="AN416" s="6"/>
      <c r="AO416" s="6"/>
      <c r="AP416" s="6"/>
      <c r="AQ416" s="6"/>
      <c r="AR416" s="6"/>
      <c r="AS416" s="6"/>
      <c r="AT416" s="6"/>
      <c r="AU416" s="6"/>
      <c r="AV416" s="6"/>
      <c r="AW416" s="6"/>
      <c r="AX416" s="6"/>
      <c r="AY416" s="6"/>
      <c r="AZ416" s="6"/>
      <c r="BA416" s="6"/>
      <c r="BB416" s="6"/>
      <c r="BC416" s="6"/>
      <c r="BD416" s="6"/>
      <c r="BE416" s="6"/>
      <c r="BF416" s="6"/>
      <c r="BG416" s="6"/>
      <c r="BH416" s="6"/>
      <c r="BI416" s="6"/>
      <c r="BJ416" s="6"/>
      <c r="BK416" s="7"/>
      <c r="BL416" s="48"/>
      <c r="BM416" s="48"/>
      <c r="BN416" s="48"/>
    </row>
    <row r="417" spans="4:66"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  <c r="AA417" s="6"/>
      <c r="AB417" s="6"/>
      <c r="AC417" s="6"/>
      <c r="AD417" s="7"/>
      <c r="AE417" s="48"/>
      <c r="AF417" s="48"/>
      <c r="AG417" s="48"/>
      <c r="AK417" s="6"/>
      <c r="AL417" s="6"/>
      <c r="AM417" s="6"/>
      <c r="AN417" s="6"/>
      <c r="AO417" s="6"/>
      <c r="AP417" s="6"/>
      <c r="AQ417" s="6"/>
      <c r="AR417" s="6"/>
      <c r="AS417" s="6"/>
      <c r="AT417" s="6"/>
      <c r="AU417" s="6"/>
      <c r="AV417" s="6"/>
      <c r="AW417" s="6"/>
      <c r="AX417" s="6"/>
      <c r="AY417" s="6"/>
      <c r="AZ417" s="6"/>
      <c r="BA417" s="6"/>
      <c r="BB417" s="6"/>
      <c r="BC417" s="6"/>
      <c r="BD417" s="6"/>
      <c r="BE417" s="6"/>
      <c r="BF417" s="6"/>
      <c r="BG417" s="6"/>
      <c r="BH417" s="6"/>
      <c r="BI417" s="6"/>
      <c r="BJ417" s="6"/>
      <c r="BK417" s="7"/>
      <c r="BL417" s="48"/>
      <c r="BM417" s="48"/>
      <c r="BN417" s="48"/>
    </row>
    <row r="418" spans="4:66"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  <c r="AA418" s="6"/>
      <c r="AB418" s="6"/>
      <c r="AC418" s="6"/>
      <c r="AD418" s="7"/>
      <c r="AE418" s="48"/>
      <c r="AF418" s="48"/>
      <c r="AG418" s="48"/>
      <c r="AK418" s="6"/>
      <c r="AL418" s="6"/>
      <c r="AM418" s="6"/>
      <c r="AN418" s="6"/>
      <c r="AO418" s="6"/>
      <c r="AP418" s="6"/>
      <c r="AQ418" s="6"/>
      <c r="AR418" s="6"/>
      <c r="AS418" s="6"/>
      <c r="AT418" s="6"/>
      <c r="AU418" s="6"/>
      <c r="AV418" s="6"/>
      <c r="AW418" s="6"/>
      <c r="AX418" s="6"/>
      <c r="AY418" s="6"/>
      <c r="AZ418" s="6"/>
      <c r="BA418" s="6"/>
      <c r="BB418" s="6"/>
      <c r="BC418" s="6"/>
      <c r="BD418" s="6"/>
      <c r="BE418" s="6"/>
      <c r="BF418" s="6"/>
      <c r="BG418" s="6"/>
      <c r="BH418" s="6"/>
      <c r="BI418" s="6"/>
      <c r="BJ418" s="6"/>
      <c r="BK418" s="7"/>
      <c r="BL418" s="48"/>
      <c r="BM418" s="48"/>
      <c r="BN418" s="48"/>
    </row>
    <row r="419" spans="4:66"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  <c r="AA419" s="6"/>
      <c r="AB419" s="6"/>
      <c r="AC419" s="6"/>
      <c r="AD419" s="7"/>
      <c r="AE419" s="48"/>
      <c r="AF419" s="48"/>
      <c r="AG419" s="48"/>
      <c r="AK419" s="6"/>
      <c r="AL419" s="6"/>
      <c r="AM419" s="6"/>
      <c r="AN419" s="6"/>
      <c r="AO419" s="6"/>
      <c r="AP419" s="6"/>
      <c r="AQ419" s="6"/>
      <c r="AR419" s="6"/>
      <c r="AS419" s="6"/>
      <c r="AT419" s="6"/>
      <c r="AU419" s="6"/>
      <c r="AV419" s="6"/>
      <c r="AW419" s="6"/>
      <c r="AX419" s="6"/>
      <c r="AY419" s="6"/>
      <c r="AZ419" s="6"/>
      <c r="BA419" s="6"/>
      <c r="BB419" s="6"/>
      <c r="BC419" s="6"/>
      <c r="BD419" s="6"/>
      <c r="BE419" s="6"/>
      <c r="BF419" s="6"/>
      <c r="BG419" s="6"/>
      <c r="BH419" s="6"/>
      <c r="BI419" s="6"/>
      <c r="BJ419" s="6"/>
      <c r="BK419" s="7"/>
      <c r="BL419" s="48"/>
      <c r="BM419" s="48"/>
      <c r="BN419" s="48"/>
    </row>
    <row r="420" spans="4:66"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  <c r="AA420" s="6"/>
      <c r="AB420" s="6"/>
      <c r="AC420" s="6"/>
      <c r="AD420" s="7"/>
      <c r="AE420" s="48"/>
      <c r="AF420" s="48"/>
      <c r="AG420" s="48"/>
      <c r="AK420" s="6"/>
      <c r="AL420" s="6"/>
      <c r="AM420" s="6"/>
      <c r="AN420" s="6"/>
      <c r="AO420" s="6"/>
      <c r="AP420" s="6"/>
      <c r="AQ420" s="6"/>
      <c r="AR420" s="6"/>
      <c r="AS420" s="6"/>
      <c r="AT420" s="6"/>
      <c r="AU420" s="6"/>
      <c r="AV420" s="6"/>
      <c r="AW420" s="6"/>
      <c r="AX420" s="6"/>
      <c r="AY420" s="6"/>
      <c r="AZ420" s="6"/>
      <c r="BA420" s="6"/>
      <c r="BB420" s="6"/>
      <c r="BC420" s="6"/>
      <c r="BD420" s="6"/>
      <c r="BE420" s="6"/>
      <c r="BF420" s="6"/>
      <c r="BG420" s="6"/>
      <c r="BH420" s="6"/>
      <c r="BI420" s="6"/>
      <c r="BJ420" s="6"/>
      <c r="BK420" s="7"/>
      <c r="BL420" s="48"/>
      <c r="BM420" s="48"/>
      <c r="BN420" s="48"/>
    </row>
    <row r="421" spans="4:66"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  <c r="AA421" s="6"/>
      <c r="AB421" s="6"/>
      <c r="AC421" s="6"/>
      <c r="AD421" s="7"/>
      <c r="AE421" s="48"/>
      <c r="AF421" s="48"/>
      <c r="AG421" s="48"/>
      <c r="AK421" s="6"/>
      <c r="AL421" s="6"/>
      <c r="AM421" s="6"/>
      <c r="AN421" s="6"/>
      <c r="AO421" s="6"/>
      <c r="AP421" s="6"/>
      <c r="AQ421" s="6"/>
      <c r="AR421" s="6"/>
      <c r="AS421" s="6"/>
      <c r="AT421" s="6"/>
      <c r="AU421" s="6"/>
      <c r="AV421" s="6"/>
      <c r="AW421" s="6"/>
      <c r="AX421" s="6"/>
      <c r="AY421" s="6"/>
      <c r="AZ421" s="6"/>
      <c r="BA421" s="6"/>
      <c r="BB421" s="6"/>
      <c r="BC421" s="6"/>
      <c r="BD421" s="6"/>
      <c r="BE421" s="6"/>
      <c r="BF421" s="6"/>
      <c r="BG421" s="6"/>
      <c r="BH421" s="6"/>
      <c r="BI421" s="6"/>
      <c r="BJ421" s="6"/>
      <c r="BK421" s="7"/>
      <c r="BL421" s="48"/>
      <c r="BM421" s="48"/>
      <c r="BN421" s="48"/>
    </row>
    <row r="422" spans="4:66"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  <c r="AA422" s="6"/>
      <c r="AB422" s="6"/>
      <c r="AC422" s="6"/>
      <c r="AD422" s="7"/>
      <c r="AE422" s="48"/>
      <c r="AF422" s="48"/>
      <c r="AG422" s="48"/>
      <c r="AK422" s="6"/>
      <c r="AL422" s="6"/>
      <c r="AM422" s="6"/>
      <c r="AN422" s="6"/>
      <c r="AO422" s="6"/>
      <c r="AP422" s="6"/>
      <c r="AQ422" s="6"/>
      <c r="AR422" s="6"/>
      <c r="AS422" s="6"/>
      <c r="AT422" s="6"/>
      <c r="AU422" s="6"/>
      <c r="AV422" s="6"/>
      <c r="AW422" s="6"/>
      <c r="AX422" s="6"/>
      <c r="AY422" s="6"/>
      <c r="AZ422" s="6"/>
      <c r="BA422" s="6"/>
      <c r="BB422" s="6"/>
      <c r="BC422" s="6"/>
      <c r="BD422" s="6"/>
      <c r="BE422" s="6"/>
      <c r="BF422" s="6"/>
      <c r="BG422" s="6"/>
      <c r="BH422" s="6"/>
      <c r="BI422" s="6"/>
      <c r="BJ422" s="6"/>
      <c r="BK422" s="7"/>
      <c r="BL422" s="48"/>
      <c r="BM422" s="48"/>
      <c r="BN422" s="48"/>
    </row>
    <row r="423" spans="4:66"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  <c r="AA423" s="6"/>
      <c r="AB423" s="6"/>
      <c r="AC423" s="6"/>
      <c r="AD423" s="7"/>
      <c r="AE423" s="48"/>
      <c r="AF423" s="48"/>
      <c r="AG423" s="48"/>
      <c r="AK423" s="6"/>
      <c r="AL423" s="6"/>
      <c r="AM423" s="6"/>
      <c r="AN423" s="6"/>
      <c r="AO423" s="6"/>
      <c r="AP423" s="6"/>
      <c r="AQ423" s="6"/>
      <c r="AR423" s="6"/>
      <c r="AS423" s="6"/>
      <c r="AT423" s="6"/>
      <c r="AU423" s="6"/>
      <c r="AV423" s="6"/>
      <c r="AW423" s="6"/>
      <c r="AX423" s="6"/>
      <c r="AY423" s="6"/>
      <c r="AZ423" s="6"/>
      <c r="BA423" s="6"/>
      <c r="BB423" s="6"/>
      <c r="BC423" s="6"/>
      <c r="BD423" s="6"/>
      <c r="BE423" s="6"/>
      <c r="BF423" s="6"/>
      <c r="BG423" s="6"/>
      <c r="BH423" s="6"/>
      <c r="BI423" s="6"/>
      <c r="BJ423" s="6"/>
      <c r="BK423" s="7"/>
      <c r="BL423" s="48"/>
      <c r="BM423" s="48"/>
      <c r="BN423" s="48"/>
    </row>
    <row r="424" spans="4:66"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  <c r="AA424" s="6"/>
      <c r="AB424" s="6"/>
      <c r="AC424" s="6"/>
      <c r="AD424" s="7"/>
      <c r="AE424" s="48"/>
      <c r="AF424" s="48"/>
      <c r="AG424" s="48"/>
      <c r="AK424" s="6"/>
      <c r="AL424" s="6"/>
      <c r="AM424" s="6"/>
      <c r="AN424" s="6"/>
      <c r="AO424" s="6"/>
      <c r="AP424" s="6"/>
      <c r="AQ424" s="6"/>
      <c r="AR424" s="6"/>
      <c r="AS424" s="6"/>
      <c r="AT424" s="6"/>
      <c r="AU424" s="6"/>
      <c r="AV424" s="6"/>
      <c r="AW424" s="6"/>
      <c r="AX424" s="6"/>
      <c r="AY424" s="6"/>
      <c r="AZ424" s="6"/>
      <c r="BA424" s="6"/>
      <c r="BB424" s="6"/>
      <c r="BC424" s="6"/>
      <c r="BD424" s="6"/>
      <c r="BE424" s="6"/>
      <c r="BF424" s="6"/>
      <c r="BG424" s="6"/>
      <c r="BH424" s="6"/>
      <c r="BI424" s="6"/>
      <c r="BJ424" s="6"/>
      <c r="BK424" s="7"/>
      <c r="BL424" s="48"/>
      <c r="BM424" s="48"/>
      <c r="BN424" s="48"/>
    </row>
    <row r="425" spans="4:66"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  <c r="AA425" s="6"/>
      <c r="AB425" s="6"/>
      <c r="AC425" s="6"/>
      <c r="AD425" s="7"/>
      <c r="AE425" s="48"/>
      <c r="AF425" s="48"/>
      <c r="AG425" s="48"/>
      <c r="AK425" s="6"/>
      <c r="AL425" s="6"/>
      <c r="AM425" s="6"/>
      <c r="AN425" s="6"/>
      <c r="AO425" s="6"/>
      <c r="AP425" s="6"/>
      <c r="AQ425" s="6"/>
      <c r="AR425" s="6"/>
      <c r="AS425" s="6"/>
      <c r="AT425" s="6"/>
      <c r="AU425" s="6"/>
      <c r="AV425" s="6"/>
      <c r="AW425" s="6"/>
      <c r="AX425" s="6"/>
      <c r="AY425" s="6"/>
      <c r="AZ425" s="6"/>
      <c r="BA425" s="6"/>
      <c r="BB425" s="6"/>
      <c r="BC425" s="6"/>
      <c r="BD425" s="6"/>
      <c r="BE425" s="6"/>
      <c r="BF425" s="6"/>
      <c r="BG425" s="6"/>
      <c r="BH425" s="6"/>
      <c r="BI425" s="6"/>
      <c r="BJ425" s="6"/>
      <c r="BK425" s="7"/>
      <c r="BL425" s="48"/>
      <c r="BM425" s="48"/>
      <c r="BN425" s="48"/>
    </row>
    <row r="426" spans="4:66"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  <c r="AA426" s="6"/>
      <c r="AB426" s="6"/>
      <c r="AC426" s="6"/>
      <c r="AD426" s="7"/>
      <c r="AE426" s="48"/>
      <c r="AF426" s="48"/>
      <c r="AG426" s="48"/>
      <c r="AK426" s="6"/>
      <c r="AL426" s="6"/>
      <c r="AM426" s="6"/>
      <c r="AN426" s="6"/>
      <c r="AO426" s="6"/>
      <c r="AP426" s="6"/>
      <c r="AQ426" s="6"/>
      <c r="AR426" s="6"/>
      <c r="AS426" s="6"/>
      <c r="AT426" s="6"/>
      <c r="AU426" s="6"/>
      <c r="AV426" s="6"/>
      <c r="AW426" s="6"/>
      <c r="AX426" s="6"/>
      <c r="AY426" s="6"/>
      <c r="AZ426" s="6"/>
      <c r="BA426" s="6"/>
      <c r="BB426" s="6"/>
      <c r="BC426" s="6"/>
      <c r="BD426" s="6"/>
      <c r="BE426" s="6"/>
      <c r="BF426" s="6"/>
      <c r="BG426" s="6"/>
      <c r="BH426" s="6"/>
      <c r="BI426" s="6"/>
      <c r="BJ426" s="6"/>
      <c r="BK426" s="7"/>
      <c r="BL426" s="48"/>
      <c r="BM426" s="48"/>
      <c r="BN426" s="48"/>
    </row>
    <row r="427" spans="4:66"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  <c r="AA427" s="6"/>
      <c r="AB427" s="6"/>
      <c r="AC427" s="6"/>
      <c r="AD427" s="7"/>
      <c r="AE427" s="48"/>
      <c r="AF427" s="48"/>
      <c r="AG427" s="48"/>
      <c r="AK427" s="6"/>
      <c r="AL427" s="6"/>
      <c r="AM427" s="6"/>
      <c r="AN427" s="6"/>
      <c r="AO427" s="6"/>
      <c r="AP427" s="6"/>
      <c r="AQ427" s="6"/>
      <c r="AR427" s="6"/>
      <c r="AS427" s="6"/>
      <c r="AT427" s="6"/>
      <c r="AU427" s="6"/>
      <c r="AV427" s="6"/>
      <c r="AW427" s="6"/>
      <c r="AX427" s="6"/>
      <c r="AY427" s="6"/>
      <c r="AZ427" s="6"/>
      <c r="BA427" s="6"/>
      <c r="BB427" s="6"/>
      <c r="BC427" s="6"/>
      <c r="BD427" s="6"/>
      <c r="BE427" s="6"/>
      <c r="BF427" s="6"/>
      <c r="BG427" s="6"/>
      <c r="BH427" s="6"/>
      <c r="BI427" s="6"/>
      <c r="BJ427" s="6"/>
      <c r="BK427" s="7"/>
      <c r="BL427" s="48"/>
      <c r="BM427" s="48"/>
      <c r="BN427" s="48"/>
    </row>
    <row r="428" spans="4:66"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  <c r="AA428" s="6"/>
      <c r="AB428" s="6"/>
      <c r="AC428" s="6"/>
      <c r="AD428" s="7"/>
      <c r="AE428" s="48"/>
      <c r="AF428" s="48"/>
      <c r="AG428" s="48"/>
      <c r="AK428" s="6"/>
      <c r="AL428" s="6"/>
      <c r="AM428" s="6"/>
      <c r="AN428" s="6"/>
      <c r="AO428" s="6"/>
      <c r="AP428" s="6"/>
      <c r="AQ428" s="6"/>
      <c r="AR428" s="6"/>
      <c r="AS428" s="6"/>
      <c r="AT428" s="6"/>
      <c r="AU428" s="6"/>
      <c r="AV428" s="6"/>
      <c r="AW428" s="6"/>
      <c r="AX428" s="6"/>
      <c r="AY428" s="6"/>
      <c r="AZ428" s="6"/>
      <c r="BA428" s="6"/>
      <c r="BB428" s="6"/>
      <c r="BC428" s="6"/>
      <c r="BD428" s="6"/>
      <c r="BE428" s="6"/>
      <c r="BF428" s="6"/>
      <c r="BG428" s="6"/>
      <c r="BH428" s="6"/>
      <c r="BI428" s="6"/>
      <c r="BJ428" s="6"/>
      <c r="BK428" s="7"/>
      <c r="BL428" s="48"/>
      <c r="BM428" s="48"/>
      <c r="BN428" s="48"/>
    </row>
    <row r="429" spans="4:66"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  <c r="AA429" s="6"/>
      <c r="AB429" s="6"/>
      <c r="AC429" s="6"/>
      <c r="AD429" s="7"/>
      <c r="AE429" s="48"/>
      <c r="AF429" s="48"/>
      <c r="AG429" s="48"/>
      <c r="AK429" s="6"/>
      <c r="AL429" s="6"/>
      <c r="AM429" s="6"/>
      <c r="AN429" s="6"/>
      <c r="AO429" s="6"/>
      <c r="AP429" s="6"/>
      <c r="AQ429" s="6"/>
      <c r="AR429" s="6"/>
      <c r="AS429" s="6"/>
      <c r="AT429" s="6"/>
      <c r="AU429" s="6"/>
      <c r="AV429" s="6"/>
      <c r="AW429" s="6"/>
      <c r="AX429" s="6"/>
      <c r="AY429" s="6"/>
      <c r="AZ429" s="6"/>
      <c r="BA429" s="6"/>
      <c r="BB429" s="6"/>
      <c r="BC429" s="6"/>
      <c r="BD429" s="6"/>
      <c r="BE429" s="6"/>
      <c r="BF429" s="6"/>
      <c r="BG429" s="6"/>
      <c r="BH429" s="6"/>
      <c r="BI429" s="6"/>
      <c r="BJ429" s="6"/>
      <c r="BK429" s="7"/>
      <c r="BL429" s="48"/>
      <c r="BM429" s="48"/>
      <c r="BN429" s="48"/>
    </row>
    <row r="430" spans="4:66"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  <c r="AA430" s="6"/>
      <c r="AB430" s="6"/>
      <c r="AC430" s="6"/>
      <c r="AD430" s="7"/>
      <c r="AE430" s="48"/>
      <c r="AF430" s="48"/>
      <c r="AG430" s="48"/>
      <c r="AK430" s="6"/>
      <c r="AL430" s="6"/>
      <c r="AM430" s="6"/>
      <c r="AN430" s="6"/>
      <c r="AO430" s="6"/>
      <c r="AP430" s="6"/>
      <c r="AQ430" s="6"/>
      <c r="AR430" s="6"/>
      <c r="AS430" s="6"/>
      <c r="AT430" s="6"/>
      <c r="AU430" s="6"/>
      <c r="AV430" s="6"/>
      <c r="AW430" s="6"/>
      <c r="AX430" s="6"/>
      <c r="AY430" s="6"/>
      <c r="AZ430" s="6"/>
      <c r="BA430" s="6"/>
      <c r="BB430" s="6"/>
      <c r="BC430" s="6"/>
      <c r="BD430" s="6"/>
      <c r="BE430" s="6"/>
      <c r="BF430" s="6"/>
      <c r="BG430" s="6"/>
      <c r="BH430" s="6"/>
      <c r="BI430" s="6"/>
      <c r="BJ430" s="6"/>
      <c r="BK430" s="7"/>
      <c r="BL430" s="48"/>
      <c r="BM430" s="48"/>
      <c r="BN430" s="48"/>
    </row>
    <row r="431" spans="4:66"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  <c r="AA431" s="6"/>
      <c r="AB431" s="6"/>
      <c r="AC431" s="6"/>
      <c r="AD431" s="7"/>
      <c r="AE431" s="48"/>
      <c r="AF431" s="48"/>
      <c r="AG431" s="48"/>
      <c r="AK431" s="6"/>
      <c r="AL431" s="6"/>
      <c r="AM431" s="6"/>
      <c r="AN431" s="6"/>
      <c r="AO431" s="6"/>
      <c r="AP431" s="6"/>
      <c r="AQ431" s="6"/>
      <c r="AR431" s="6"/>
      <c r="AS431" s="6"/>
      <c r="AT431" s="6"/>
      <c r="AU431" s="6"/>
      <c r="AV431" s="6"/>
      <c r="AW431" s="6"/>
      <c r="AX431" s="6"/>
      <c r="AY431" s="6"/>
      <c r="AZ431" s="6"/>
      <c r="BA431" s="6"/>
      <c r="BB431" s="6"/>
      <c r="BC431" s="6"/>
      <c r="BD431" s="6"/>
      <c r="BE431" s="6"/>
      <c r="BF431" s="6"/>
      <c r="BG431" s="6"/>
      <c r="BH431" s="6"/>
      <c r="BI431" s="6"/>
      <c r="BJ431" s="6"/>
      <c r="BK431" s="7"/>
      <c r="BL431" s="48"/>
      <c r="BM431" s="48"/>
      <c r="BN431" s="48"/>
    </row>
    <row r="432" spans="4:66"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  <c r="AA432" s="6"/>
      <c r="AB432" s="6"/>
      <c r="AC432" s="6"/>
      <c r="AD432" s="7"/>
      <c r="AE432" s="48"/>
      <c r="AF432" s="48"/>
      <c r="AG432" s="48"/>
      <c r="AK432" s="6"/>
      <c r="AL432" s="6"/>
      <c r="AM432" s="6"/>
      <c r="AN432" s="6"/>
      <c r="AO432" s="6"/>
      <c r="AP432" s="6"/>
      <c r="AQ432" s="6"/>
      <c r="AR432" s="6"/>
      <c r="AS432" s="6"/>
      <c r="AT432" s="6"/>
      <c r="AU432" s="6"/>
      <c r="AV432" s="6"/>
      <c r="AW432" s="6"/>
      <c r="AX432" s="6"/>
      <c r="AY432" s="6"/>
      <c r="AZ432" s="6"/>
      <c r="BA432" s="6"/>
      <c r="BB432" s="6"/>
      <c r="BC432" s="6"/>
      <c r="BD432" s="6"/>
      <c r="BE432" s="6"/>
      <c r="BF432" s="6"/>
      <c r="BG432" s="6"/>
      <c r="BH432" s="6"/>
      <c r="BI432" s="6"/>
      <c r="BJ432" s="6"/>
      <c r="BK432" s="7"/>
      <c r="BL432" s="48"/>
      <c r="BM432" s="48"/>
      <c r="BN432" s="48"/>
    </row>
    <row r="433" spans="4:66"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  <c r="AA433" s="6"/>
      <c r="AB433" s="6"/>
      <c r="AC433" s="6"/>
      <c r="AD433" s="7"/>
      <c r="AE433" s="48"/>
      <c r="AF433" s="48"/>
      <c r="AG433" s="48"/>
      <c r="AK433" s="6"/>
      <c r="AL433" s="6"/>
      <c r="AM433" s="6"/>
      <c r="AN433" s="6"/>
      <c r="AO433" s="6"/>
      <c r="AP433" s="6"/>
      <c r="AQ433" s="6"/>
      <c r="AR433" s="6"/>
      <c r="AS433" s="6"/>
      <c r="AT433" s="6"/>
      <c r="AU433" s="6"/>
      <c r="AV433" s="6"/>
      <c r="AW433" s="6"/>
      <c r="AX433" s="6"/>
      <c r="AY433" s="6"/>
      <c r="AZ433" s="6"/>
      <c r="BA433" s="6"/>
      <c r="BB433" s="6"/>
      <c r="BC433" s="6"/>
      <c r="BD433" s="6"/>
      <c r="BE433" s="6"/>
      <c r="BF433" s="6"/>
      <c r="BG433" s="6"/>
      <c r="BH433" s="6"/>
      <c r="BI433" s="6"/>
      <c r="BJ433" s="6"/>
      <c r="BK433" s="7"/>
      <c r="BL433" s="48"/>
      <c r="BM433" s="48"/>
      <c r="BN433" s="48"/>
    </row>
    <row r="434" spans="4:66"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  <c r="AA434" s="6"/>
      <c r="AB434" s="6"/>
      <c r="AC434" s="6"/>
      <c r="AD434" s="7"/>
      <c r="AE434" s="48"/>
      <c r="AF434" s="48"/>
      <c r="AG434" s="48"/>
      <c r="AK434" s="6"/>
      <c r="AL434" s="6"/>
      <c r="AM434" s="6"/>
      <c r="AN434" s="6"/>
      <c r="AO434" s="6"/>
      <c r="AP434" s="6"/>
      <c r="AQ434" s="6"/>
      <c r="AR434" s="6"/>
      <c r="AS434" s="6"/>
      <c r="AT434" s="6"/>
      <c r="AU434" s="6"/>
      <c r="AV434" s="6"/>
      <c r="AW434" s="6"/>
      <c r="AX434" s="6"/>
      <c r="AY434" s="6"/>
      <c r="AZ434" s="6"/>
      <c r="BA434" s="6"/>
      <c r="BB434" s="6"/>
      <c r="BC434" s="6"/>
      <c r="BD434" s="6"/>
      <c r="BE434" s="6"/>
      <c r="BF434" s="6"/>
      <c r="BG434" s="6"/>
      <c r="BH434" s="6"/>
      <c r="BI434" s="6"/>
      <c r="BJ434" s="6"/>
      <c r="BK434" s="7"/>
      <c r="BL434" s="48"/>
      <c r="BM434" s="48"/>
      <c r="BN434" s="48"/>
    </row>
    <row r="435" spans="4:66"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  <c r="AA435" s="6"/>
      <c r="AB435" s="6"/>
      <c r="AC435" s="6"/>
      <c r="AD435" s="7"/>
      <c r="AE435" s="48"/>
      <c r="AF435" s="48"/>
      <c r="AG435" s="48"/>
      <c r="AK435" s="6"/>
      <c r="AL435" s="6"/>
      <c r="AM435" s="6"/>
      <c r="AN435" s="6"/>
      <c r="AO435" s="6"/>
      <c r="AP435" s="6"/>
      <c r="AQ435" s="6"/>
      <c r="AR435" s="6"/>
      <c r="AS435" s="6"/>
      <c r="AT435" s="6"/>
      <c r="AU435" s="6"/>
      <c r="AV435" s="6"/>
      <c r="AW435" s="6"/>
      <c r="AX435" s="6"/>
      <c r="AY435" s="6"/>
      <c r="AZ435" s="6"/>
      <c r="BA435" s="6"/>
      <c r="BB435" s="6"/>
      <c r="BC435" s="6"/>
      <c r="BD435" s="6"/>
      <c r="BE435" s="6"/>
      <c r="BF435" s="6"/>
      <c r="BG435" s="6"/>
      <c r="BH435" s="6"/>
      <c r="BI435" s="6"/>
      <c r="BJ435" s="6"/>
      <c r="BK435" s="7"/>
      <c r="BL435" s="48"/>
      <c r="BM435" s="48"/>
      <c r="BN435" s="48"/>
    </row>
    <row r="436" spans="4:66"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  <c r="AA436" s="6"/>
      <c r="AB436" s="6"/>
      <c r="AC436" s="6"/>
      <c r="AD436" s="7"/>
      <c r="AE436" s="48"/>
      <c r="AF436" s="48"/>
      <c r="AG436" s="48"/>
      <c r="AK436" s="6"/>
      <c r="AL436" s="6"/>
      <c r="AM436" s="6"/>
      <c r="AN436" s="6"/>
      <c r="AO436" s="6"/>
      <c r="AP436" s="6"/>
      <c r="AQ436" s="6"/>
      <c r="AR436" s="6"/>
      <c r="AS436" s="6"/>
      <c r="AT436" s="6"/>
      <c r="AU436" s="6"/>
      <c r="AV436" s="6"/>
      <c r="AW436" s="6"/>
      <c r="AX436" s="6"/>
      <c r="AY436" s="6"/>
      <c r="AZ436" s="6"/>
      <c r="BA436" s="6"/>
      <c r="BB436" s="6"/>
      <c r="BC436" s="6"/>
      <c r="BD436" s="6"/>
      <c r="BE436" s="6"/>
      <c r="BF436" s="6"/>
      <c r="BG436" s="6"/>
      <c r="BH436" s="6"/>
      <c r="BI436" s="6"/>
      <c r="BJ436" s="6"/>
      <c r="BK436" s="7"/>
      <c r="BL436" s="48"/>
      <c r="BM436" s="48"/>
      <c r="BN436" s="48"/>
    </row>
    <row r="437" spans="4:66"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  <c r="AA437" s="6"/>
      <c r="AB437" s="6"/>
      <c r="AC437" s="6"/>
      <c r="AD437" s="7"/>
      <c r="AE437" s="48"/>
      <c r="AF437" s="48"/>
      <c r="AG437" s="48"/>
      <c r="AK437" s="6"/>
      <c r="AL437" s="6"/>
      <c r="AM437" s="6"/>
      <c r="AN437" s="6"/>
      <c r="AO437" s="6"/>
      <c r="AP437" s="6"/>
      <c r="AQ437" s="6"/>
      <c r="AR437" s="6"/>
      <c r="AS437" s="6"/>
      <c r="AT437" s="6"/>
      <c r="AU437" s="6"/>
      <c r="AV437" s="6"/>
      <c r="AW437" s="6"/>
      <c r="AX437" s="6"/>
      <c r="AY437" s="6"/>
      <c r="AZ437" s="6"/>
      <c r="BA437" s="6"/>
      <c r="BB437" s="6"/>
      <c r="BC437" s="6"/>
      <c r="BD437" s="6"/>
      <c r="BE437" s="6"/>
      <c r="BF437" s="6"/>
      <c r="BG437" s="6"/>
      <c r="BH437" s="6"/>
      <c r="BI437" s="6"/>
      <c r="BJ437" s="6"/>
      <c r="BK437" s="7"/>
      <c r="BL437" s="48"/>
      <c r="BM437" s="48"/>
      <c r="BN437" s="48"/>
    </row>
    <row r="438" spans="4:66"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  <c r="AA438" s="6"/>
      <c r="AB438" s="6"/>
      <c r="AC438" s="6"/>
      <c r="AD438" s="7"/>
      <c r="AE438" s="48"/>
      <c r="AF438" s="48"/>
      <c r="AG438" s="48"/>
      <c r="AK438" s="6"/>
      <c r="AL438" s="6"/>
      <c r="AM438" s="6"/>
      <c r="AN438" s="6"/>
      <c r="AO438" s="6"/>
      <c r="AP438" s="6"/>
      <c r="AQ438" s="6"/>
      <c r="AR438" s="6"/>
      <c r="AS438" s="6"/>
      <c r="AT438" s="6"/>
      <c r="AU438" s="6"/>
      <c r="AV438" s="6"/>
      <c r="AW438" s="6"/>
      <c r="AX438" s="6"/>
      <c r="AY438" s="6"/>
      <c r="AZ438" s="6"/>
      <c r="BA438" s="6"/>
      <c r="BB438" s="6"/>
      <c r="BC438" s="6"/>
      <c r="BD438" s="6"/>
      <c r="BE438" s="6"/>
      <c r="BF438" s="6"/>
      <c r="BG438" s="6"/>
      <c r="BH438" s="6"/>
      <c r="BI438" s="6"/>
      <c r="BJ438" s="6"/>
      <c r="BK438" s="7"/>
      <c r="BL438" s="48"/>
      <c r="BM438" s="48"/>
      <c r="BN438" s="48"/>
    </row>
    <row r="439" spans="4:66"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  <c r="AA439" s="6"/>
      <c r="AB439" s="6"/>
      <c r="AC439" s="6"/>
      <c r="AD439" s="7"/>
      <c r="AE439" s="48"/>
      <c r="AF439" s="48"/>
      <c r="AG439" s="48"/>
      <c r="AK439" s="6"/>
      <c r="AL439" s="6"/>
      <c r="AM439" s="6"/>
      <c r="AN439" s="6"/>
      <c r="AO439" s="6"/>
      <c r="AP439" s="6"/>
      <c r="AQ439" s="6"/>
      <c r="AR439" s="6"/>
      <c r="AS439" s="6"/>
      <c r="AT439" s="6"/>
      <c r="AU439" s="6"/>
      <c r="AV439" s="6"/>
      <c r="AW439" s="6"/>
      <c r="AX439" s="6"/>
      <c r="AY439" s="6"/>
      <c r="AZ439" s="6"/>
      <c r="BA439" s="6"/>
      <c r="BB439" s="6"/>
      <c r="BC439" s="6"/>
      <c r="BD439" s="6"/>
      <c r="BE439" s="6"/>
      <c r="BF439" s="6"/>
      <c r="BG439" s="6"/>
      <c r="BH439" s="6"/>
      <c r="BI439" s="6"/>
      <c r="BJ439" s="6"/>
      <c r="BK439" s="7"/>
      <c r="BL439" s="48"/>
      <c r="BM439" s="48"/>
      <c r="BN439" s="48"/>
    </row>
    <row r="440" spans="4:66"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  <c r="AA440" s="6"/>
      <c r="AB440" s="6"/>
      <c r="AC440" s="6"/>
      <c r="AD440" s="7"/>
      <c r="AE440" s="48"/>
      <c r="AF440" s="48"/>
      <c r="AG440" s="48"/>
      <c r="AK440" s="6"/>
      <c r="AL440" s="6"/>
      <c r="AM440" s="6"/>
      <c r="AN440" s="6"/>
      <c r="AO440" s="6"/>
      <c r="AP440" s="6"/>
      <c r="AQ440" s="6"/>
      <c r="AR440" s="6"/>
      <c r="AS440" s="6"/>
      <c r="AT440" s="6"/>
      <c r="AU440" s="6"/>
      <c r="AV440" s="6"/>
      <c r="AW440" s="6"/>
      <c r="AX440" s="6"/>
      <c r="AY440" s="6"/>
      <c r="AZ440" s="6"/>
      <c r="BA440" s="6"/>
      <c r="BB440" s="6"/>
      <c r="BC440" s="6"/>
      <c r="BD440" s="6"/>
      <c r="BE440" s="6"/>
      <c r="BF440" s="6"/>
      <c r="BG440" s="6"/>
      <c r="BH440" s="6"/>
      <c r="BI440" s="6"/>
      <c r="BJ440" s="6"/>
      <c r="BK440" s="7"/>
      <c r="BL440" s="48"/>
      <c r="BM440" s="48"/>
      <c r="BN440" s="48"/>
    </row>
    <row r="441" spans="4:66"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  <c r="AA441" s="6"/>
      <c r="AB441" s="6"/>
      <c r="AC441" s="6"/>
      <c r="AD441" s="7"/>
      <c r="AE441" s="48"/>
      <c r="AF441" s="48"/>
      <c r="AG441" s="48"/>
      <c r="AK441" s="6"/>
      <c r="AL441" s="6"/>
      <c r="AM441" s="6"/>
      <c r="AN441" s="6"/>
      <c r="AO441" s="6"/>
      <c r="AP441" s="6"/>
      <c r="AQ441" s="6"/>
      <c r="AR441" s="6"/>
      <c r="AS441" s="6"/>
      <c r="AT441" s="6"/>
      <c r="AU441" s="6"/>
      <c r="AV441" s="6"/>
      <c r="AW441" s="6"/>
      <c r="AX441" s="6"/>
      <c r="AY441" s="6"/>
      <c r="AZ441" s="6"/>
      <c r="BA441" s="6"/>
      <c r="BB441" s="6"/>
      <c r="BC441" s="6"/>
      <c r="BD441" s="6"/>
      <c r="BE441" s="6"/>
      <c r="BF441" s="6"/>
      <c r="BG441" s="6"/>
      <c r="BH441" s="6"/>
      <c r="BI441" s="6"/>
      <c r="BJ441" s="6"/>
      <c r="BK441" s="7"/>
      <c r="BL441" s="48"/>
      <c r="BM441" s="48"/>
      <c r="BN441" s="48"/>
    </row>
    <row r="442" spans="4:66"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  <c r="AA442" s="6"/>
      <c r="AB442" s="6"/>
      <c r="AC442" s="6"/>
      <c r="AD442" s="7"/>
      <c r="AE442" s="48"/>
      <c r="AF442" s="48"/>
      <c r="AG442" s="48"/>
      <c r="AK442" s="6"/>
      <c r="AL442" s="6"/>
      <c r="AM442" s="6"/>
      <c r="AN442" s="6"/>
      <c r="AO442" s="6"/>
      <c r="AP442" s="6"/>
      <c r="AQ442" s="6"/>
      <c r="AR442" s="6"/>
      <c r="AS442" s="6"/>
      <c r="AT442" s="6"/>
      <c r="AU442" s="6"/>
      <c r="AV442" s="6"/>
      <c r="AW442" s="6"/>
      <c r="AX442" s="6"/>
      <c r="AY442" s="6"/>
      <c r="AZ442" s="6"/>
      <c r="BA442" s="6"/>
      <c r="BB442" s="6"/>
      <c r="BC442" s="6"/>
      <c r="BD442" s="6"/>
      <c r="BE442" s="6"/>
      <c r="BF442" s="6"/>
      <c r="BG442" s="6"/>
      <c r="BH442" s="6"/>
      <c r="BI442" s="6"/>
      <c r="BJ442" s="6"/>
      <c r="BK442" s="7"/>
      <c r="BL442" s="48"/>
      <c r="BM442" s="48"/>
      <c r="BN442" s="48"/>
    </row>
    <row r="443" spans="4:66"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  <c r="AA443" s="6"/>
      <c r="AB443" s="6"/>
      <c r="AC443" s="6"/>
      <c r="AD443" s="7"/>
      <c r="AE443" s="48"/>
      <c r="AF443" s="48"/>
      <c r="AG443" s="48"/>
      <c r="AK443" s="6"/>
      <c r="AL443" s="6"/>
      <c r="AM443" s="6"/>
      <c r="AN443" s="6"/>
      <c r="AO443" s="6"/>
      <c r="AP443" s="6"/>
      <c r="AQ443" s="6"/>
      <c r="AR443" s="6"/>
      <c r="AS443" s="6"/>
      <c r="AT443" s="6"/>
      <c r="AU443" s="6"/>
      <c r="AV443" s="6"/>
      <c r="AW443" s="6"/>
      <c r="AX443" s="6"/>
      <c r="AY443" s="6"/>
      <c r="AZ443" s="6"/>
      <c r="BA443" s="6"/>
      <c r="BB443" s="6"/>
      <c r="BC443" s="6"/>
      <c r="BD443" s="6"/>
      <c r="BE443" s="6"/>
      <c r="BF443" s="6"/>
      <c r="BG443" s="6"/>
      <c r="BH443" s="6"/>
      <c r="BI443" s="6"/>
      <c r="BJ443" s="6"/>
      <c r="BK443" s="7"/>
      <c r="BL443" s="48"/>
      <c r="BM443" s="48"/>
      <c r="BN443" s="48"/>
    </row>
    <row r="444" spans="4:66"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  <c r="AA444" s="6"/>
      <c r="AB444" s="6"/>
      <c r="AC444" s="6"/>
      <c r="AD444" s="7"/>
      <c r="AE444" s="48"/>
      <c r="AF444" s="48"/>
      <c r="AG444" s="48"/>
      <c r="AK444" s="6"/>
      <c r="AL444" s="6"/>
      <c r="AM444" s="6"/>
      <c r="AN444" s="6"/>
      <c r="AO444" s="6"/>
      <c r="AP444" s="6"/>
      <c r="AQ444" s="6"/>
      <c r="AR444" s="6"/>
      <c r="AS444" s="6"/>
      <c r="AT444" s="6"/>
      <c r="AU444" s="6"/>
      <c r="AV444" s="6"/>
      <c r="AW444" s="6"/>
      <c r="AX444" s="6"/>
      <c r="AY444" s="6"/>
      <c r="AZ444" s="6"/>
      <c r="BA444" s="6"/>
      <c r="BB444" s="6"/>
      <c r="BC444" s="6"/>
      <c r="BD444" s="6"/>
      <c r="BE444" s="6"/>
      <c r="BF444" s="6"/>
      <c r="BG444" s="6"/>
      <c r="BH444" s="6"/>
      <c r="BI444" s="6"/>
      <c r="BJ444" s="6"/>
      <c r="BK444" s="7"/>
      <c r="BL444" s="48"/>
      <c r="BM444" s="48"/>
      <c r="BN444" s="48"/>
    </row>
    <row r="445" spans="4:66"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  <c r="AA445" s="6"/>
      <c r="AB445" s="6"/>
      <c r="AC445" s="6"/>
      <c r="AD445" s="7"/>
      <c r="AE445" s="48"/>
      <c r="AF445" s="48"/>
      <c r="AG445" s="48"/>
      <c r="AK445" s="6"/>
      <c r="AL445" s="6"/>
      <c r="AM445" s="6"/>
      <c r="AN445" s="6"/>
      <c r="AO445" s="6"/>
      <c r="AP445" s="6"/>
      <c r="AQ445" s="6"/>
      <c r="AR445" s="6"/>
      <c r="AS445" s="6"/>
      <c r="AT445" s="6"/>
      <c r="AU445" s="6"/>
      <c r="AV445" s="6"/>
      <c r="AW445" s="6"/>
      <c r="AX445" s="6"/>
      <c r="AY445" s="6"/>
      <c r="AZ445" s="6"/>
      <c r="BA445" s="6"/>
      <c r="BB445" s="6"/>
      <c r="BC445" s="6"/>
      <c r="BD445" s="6"/>
      <c r="BE445" s="6"/>
      <c r="BF445" s="6"/>
      <c r="BG445" s="6"/>
      <c r="BH445" s="6"/>
      <c r="BI445" s="6"/>
      <c r="BJ445" s="6"/>
      <c r="BK445" s="7"/>
      <c r="BL445" s="48"/>
      <c r="BM445" s="48"/>
      <c r="BN445" s="48"/>
    </row>
    <row r="446" spans="4:66"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  <c r="AA446" s="6"/>
      <c r="AB446" s="6"/>
      <c r="AC446" s="6"/>
      <c r="AD446" s="7"/>
      <c r="AE446" s="48"/>
      <c r="AF446" s="48"/>
      <c r="AG446" s="48"/>
      <c r="AK446" s="6"/>
      <c r="AL446" s="6"/>
      <c r="AM446" s="6"/>
      <c r="AN446" s="6"/>
      <c r="AO446" s="6"/>
      <c r="AP446" s="6"/>
      <c r="AQ446" s="6"/>
      <c r="AR446" s="6"/>
      <c r="AS446" s="6"/>
      <c r="AT446" s="6"/>
      <c r="AU446" s="6"/>
      <c r="AV446" s="6"/>
      <c r="AW446" s="6"/>
      <c r="AX446" s="6"/>
      <c r="AY446" s="6"/>
      <c r="AZ446" s="6"/>
      <c r="BA446" s="6"/>
      <c r="BB446" s="6"/>
      <c r="BC446" s="6"/>
      <c r="BD446" s="6"/>
      <c r="BE446" s="6"/>
      <c r="BF446" s="6"/>
      <c r="BG446" s="6"/>
      <c r="BH446" s="6"/>
      <c r="BI446" s="6"/>
      <c r="BJ446" s="6"/>
      <c r="BK446" s="7"/>
      <c r="BL446" s="48"/>
      <c r="BM446" s="48"/>
      <c r="BN446" s="48"/>
    </row>
    <row r="447" spans="4:66"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  <c r="AA447" s="6"/>
      <c r="AB447" s="6"/>
      <c r="AC447" s="6"/>
      <c r="AD447" s="7"/>
      <c r="AE447" s="48"/>
      <c r="AF447" s="48"/>
      <c r="AG447" s="48"/>
      <c r="AK447" s="6"/>
      <c r="AL447" s="6"/>
      <c r="AM447" s="6"/>
      <c r="AN447" s="6"/>
      <c r="AO447" s="6"/>
      <c r="AP447" s="6"/>
      <c r="AQ447" s="6"/>
      <c r="AR447" s="6"/>
      <c r="AS447" s="6"/>
      <c r="AT447" s="6"/>
      <c r="AU447" s="6"/>
      <c r="AV447" s="6"/>
      <c r="AW447" s="6"/>
      <c r="AX447" s="6"/>
      <c r="AY447" s="6"/>
      <c r="AZ447" s="6"/>
      <c r="BA447" s="6"/>
      <c r="BB447" s="6"/>
      <c r="BC447" s="6"/>
      <c r="BD447" s="6"/>
      <c r="BE447" s="6"/>
      <c r="BF447" s="6"/>
      <c r="BG447" s="6"/>
      <c r="BH447" s="6"/>
      <c r="BI447" s="6"/>
      <c r="BJ447" s="6"/>
      <c r="BK447" s="7"/>
      <c r="BL447" s="48"/>
      <c r="BM447" s="48"/>
      <c r="BN447" s="48"/>
    </row>
    <row r="448" spans="4:66"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  <c r="AA448" s="6"/>
      <c r="AB448" s="6"/>
      <c r="AC448" s="6"/>
      <c r="AD448" s="7"/>
      <c r="AE448" s="48"/>
      <c r="AF448" s="48"/>
      <c r="AG448" s="48"/>
      <c r="AK448" s="6"/>
      <c r="AL448" s="6"/>
      <c r="AM448" s="6"/>
      <c r="AN448" s="6"/>
      <c r="AO448" s="6"/>
      <c r="AP448" s="6"/>
      <c r="AQ448" s="6"/>
      <c r="AR448" s="6"/>
      <c r="AS448" s="6"/>
      <c r="AT448" s="6"/>
      <c r="AU448" s="6"/>
      <c r="AV448" s="6"/>
      <c r="AW448" s="6"/>
      <c r="AX448" s="6"/>
      <c r="AY448" s="6"/>
      <c r="AZ448" s="6"/>
      <c r="BA448" s="6"/>
      <c r="BB448" s="6"/>
      <c r="BC448" s="6"/>
      <c r="BD448" s="6"/>
      <c r="BE448" s="6"/>
      <c r="BF448" s="6"/>
      <c r="BG448" s="6"/>
      <c r="BH448" s="6"/>
      <c r="BI448" s="6"/>
      <c r="BJ448" s="6"/>
      <c r="BK448" s="7"/>
      <c r="BL448" s="48"/>
      <c r="BM448" s="48"/>
      <c r="BN448" s="48"/>
    </row>
    <row r="449" spans="4:66"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  <c r="AA449" s="6"/>
      <c r="AB449" s="6"/>
      <c r="AC449" s="6"/>
      <c r="AD449" s="7"/>
      <c r="AE449" s="48"/>
      <c r="AF449" s="48"/>
      <c r="AG449" s="48"/>
      <c r="AK449" s="6"/>
      <c r="AL449" s="6"/>
      <c r="AM449" s="6"/>
      <c r="AN449" s="6"/>
      <c r="AO449" s="6"/>
      <c r="AP449" s="6"/>
      <c r="AQ449" s="6"/>
      <c r="AR449" s="6"/>
      <c r="AS449" s="6"/>
      <c r="AT449" s="6"/>
      <c r="AU449" s="6"/>
      <c r="AV449" s="6"/>
      <c r="AW449" s="6"/>
      <c r="AX449" s="6"/>
      <c r="AY449" s="6"/>
      <c r="AZ449" s="6"/>
      <c r="BA449" s="6"/>
      <c r="BB449" s="6"/>
      <c r="BC449" s="6"/>
      <c r="BD449" s="6"/>
      <c r="BE449" s="6"/>
      <c r="BF449" s="6"/>
      <c r="BG449" s="6"/>
      <c r="BH449" s="6"/>
      <c r="BI449" s="6"/>
      <c r="BJ449" s="6"/>
      <c r="BK449" s="7"/>
      <c r="BL449" s="48"/>
      <c r="BM449" s="48"/>
      <c r="BN449" s="48"/>
    </row>
    <row r="450" spans="4:66"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  <c r="AA450" s="6"/>
      <c r="AB450" s="6"/>
      <c r="AC450" s="6"/>
      <c r="AD450" s="7"/>
      <c r="AE450" s="48"/>
      <c r="AF450" s="48"/>
      <c r="AG450" s="48"/>
      <c r="AK450" s="6"/>
      <c r="AL450" s="6"/>
      <c r="AM450" s="6"/>
      <c r="AN450" s="6"/>
      <c r="AO450" s="6"/>
      <c r="AP450" s="6"/>
      <c r="AQ450" s="6"/>
      <c r="AR450" s="6"/>
      <c r="AS450" s="6"/>
      <c r="AT450" s="6"/>
      <c r="AU450" s="6"/>
      <c r="AV450" s="6"/>
      <c r="AW450" s="6"/>
      <c r="AX450" s="6"/>
      <c r="AY450" s="6"/>
      <c r="AZ450" s="6"/>
      <c r="BA450" s="6"/>
      <c r="BB450" s="6"/>
      <c r="BC450" s="6"/>
      <c r="BD450" s="6"/>
      <c r="BE450" s="6"/>
      <c r="BF450" s="6"/>
      <c r="BG450" s="6"/>
      <c r="BH450" s="6"/>
      <c r="BI450" s="6"/>
      <c r="BJ450" s="6"/>
      <c r="BK450" s="7"/>
      <c r="BL450" s="48"/>
      <c r="BM450" s="48"/>
      <c r="BN450" s="48"/>
    </row>
    <row r="451" spans="4:66"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  <c r="AA451" s="6"/>
      <c r="AB451" s="6"/>
      <c r="AC451" s="6"/>
      <c r="AD451" s="7"/>
      <c r="AE451" s="48"/>
      <c r="AF451" s="48"/>
      <c r="AG451" s="48"/>
      <c r="AK451" s="6"/>
      <c r="AL451" s="6"/>
      <c r="AM451" s="6"/>
      <c r="AN451" s="6"/>
      <c r="AO451" s="6"/>
      <c r="AP451" s="6"/>
      <c r="AQ451" s="6"/>
      <c r="AR451" s="6"/>
      <c r="AS451" s="6"/>
      <c r="AT451" s="6"/>
      <c r="AU451" s="6"/>
      <c r="AV451" s="6"/>
      <c r="AW451" s="6"/>
      <c r="AX451" s="6"/>
      <c r="AY451" s="6"/>
      <c r="AZ451" s="6"/>
      <c r="BA451" s="6"/>
      <c r="BB451" s="6"/>
      <c r="BC451" s="6"/>
      <c r="BD451" s="6"/>
      <c r="BE451" s="6"/>
      <c r="BF451" s="6"/>
      <c r="BG451" s="6"/>
      <c r="BH451" s="6"/>
      <c r="BI451" s="6"/>
      <c r="BJ451" s="6"/>
      <c r="BK451" s="7"/>
      <c r="BL451" s="48"/>
      <c r="BM451" s="48"/>
      <c r="BN451" s="48"/>
    </row>
    <row r="452" spans="4:66"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  <c r="AA452" s="6"/>
      <c r="AB452" s="6"/>
      <c r="AC452" s="6"/>
      <c r="AD452" s="7"/>
      <c r="AE452" s="48"/>
      <c r="AF452" s="48"/>
      <c r="AG452" s="48"/>
      <c r="AK452" s="6"/>
      <c r="AL452" s="6"/>
      <c r="AM452" s="6"/>
      <c r="AN452" s="6"/>
      <c r="AO452" s="6"/>
      <c r="AP452" s="6"/>
      <c r="AQ452" s="6"/>
      <c r="AR452" s="6"/>
      <c r="AS452" s="6"/>
      <c r="AT452" s="6"/>
      <c r="AU452" s="6"/>
      <c r="AV452" s="6"/>
      <c r="AW452" s="6"/>
      <c r="AX452" s="6"/>
      <c r="AY452" s="6"/>
      <c r="AZ452" s="6"/>
      <c r="BA452" s="6"/>
      <c r="BB452" s="6"/>
      <c r="BC452" s="6"/>
      <c r="BD452" s="6"/>
      <c r="BE452" s="6"/>
      <c r="BF452" s="6"/>
      <c r="BG452" s="6"/>
      <c r="BH452" s="6"/>
      <c r="BI452" s="6"/>
      <c r="BJ452" s="6"/>
      <c r="BK452" s="7"/>
      <c r="BL452" s="48"/>
      <c r="BM452" s="48"/>
      <c r="BN452" s="48"/>
    </row>
    <row r="453" spans="4:66"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  <c r="AA453" s="6"/>
      <c r="AB453" s="6"/>
      <c r="AC453" s="6"/>
      <c r="AD453" s="7"/>
      <c r="AE453" s="48"/>
      <c r="AF453" s="48"/>
      <c r="AG453" s="48"/>
      <c r="AK453" s="6"/>
      <c r="AL453" s="6"/>
      <c r="AM453" s="6"/>
      <c r="AN453" s="6"/>
      <c r="AO453" s="6"/>
      <c r="AP453" s="6"/>
      <c r="AQ453" s="6"/>
      <c r="AR453" s="6"/>
      <c r="AS453" s="6"/>
      <c r="AT453" s="6"/>
      <c r="AU453" s="6"/>
      <c r="AV453" s="6"/>
      <c r="AW453" s="6"/>
      <c r="AX453" s="6"/>
      <c r="AY453" s="6"/>
      <c r="AZ453" s="6"/>
      <c r="BA453" s="6"/>
      <c r="BB453" s="6"/>
      <c r="BC453" s="6"/>
      <c r="BD453" s="6"/>
      <c r="BE453" s="6"/>
      <c r="BF453" s="6"/>
      <c r="BG453" s="6"/>
      <c r="BH453" s="6"/>
      <c r="BI453" s="6"/>
      <c r="BJ453" s="6"/>
      <c r="BK453" s="7"/>
      <c r="BL453" s="48"/>
      <c r="BM453" s="48"/>
      <c r="BN453" s="48"/>
    </row>
    <row r="454" spans="4:66"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  <c r="AA454" s="6"/>
      <c r="AB454" s="6"/>
      <c r="AC454" s="6"/>
      <c r="AD454" s="7"/>
      <c r="AE454" s="48"/>
      <c r="AF454" s="48"/>
      <c r="AG454" s="48"/>
      <c r="AK454" s="6"/>
      <c r="AL454" s="6"/>
      <c r="AM454" s="6"/>
      <c r="AN454" s="6"/>
      <c r="AO454" s="6"/>
      <c r="AP454" s="6"/>
      <c r="AQ454" s="6"/>
      <c r="AR454" s="6"/>
      <c r="AS454" s="6"/>
      <c r="AT454" s="6"/>
      <c r="AU454" s="6"/>
      <c r="AV454" s="6"/>
      <c r="AW454" s="6"/>
      <c r="AX454" s="6"/>
      <c r="AY454" s="6"/>
      <c r="AZ454" s="6"/>
      <c r="BA454" s="6"/>
      <c r="BB454" s="6"/>
      <c r="BC454" s="6"/>
      <c r="BD454" s="6"/>
      <c r="BE454" s="6"/>
      <c r="BF454" s="6"/>
      <c r="BG454" s="6"/>
      <c r="BH454" s="6"/>
      <c r="BI454" s="6"/>
      <c r="BJ454" s="6"/>
      <c r="BK454" s="7"/>
      <c r="BL454" s="48"/>
      <c r="BM454" s="48"/>
      <c r="BN454" s="48"/>
    </row>
    <row r="455" spans="4:66"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  <c r="AA455" s="6"/>
      <c r="AB455" s="6"/>
      <c r="AC455" s="6"/>
      <c r="AD455" s="7"/>
      <c r="AE455" s="48"/>
      <c r="AF455" s="48"/>
      <c r="AG455" s="48"/>
      <c r="AK455" s="6"/>
      <c r="AL455" s="6"/>
      <c r="AM455" s="6"/>
      <c r="AN455" s="6"/>
      <c r="AO455" s="6"/>
      <c r="AP455" s="6"/>
      <c r="AQ455" s="6"/>
      <c r="AR455" s="6"/>
      <c r="AS455" s="6"/>
      <c r="AT455" s="6"/>
      <c r="AU455" s="6"/>
      <c r="AV455" s="6"/>
      <c r="AW455" s="6"/>
      <c r="AX455" s="6"/>
      <c r="AY455" s="6"/>
      <c r="AZ455" s="6"/>
      <c r="BA455" s="6"/>
      <c r="BB455" s="6"/>
      <c r="BC455" s="6"/>
      <c r="BD455" s="6"/>
      <c r="BE455" s="6"/>
      <c r="BF455" s="6"/>
      <c r="BG455" s="6"/>
      <c r="BH455" s="6"/>
      <c r="BI455" s="6"/>
      <c r="BJ455" s="6"/>
      <c r="BK455" s="7"/>
      <c r="BL455" s="48"/>
      <c r="BM455" s="48"/>
      <c r="BN455" s="48"/>
    </row>
    <row r="456" spans="4:66"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  <c r="AA456" s="6"/>
      <c r="AB456" s="6"/>
      <c r="AC456" s="6"/>
      <c r="AD456" s="7"/>
      <c r="AE456" s="48"/>
      <c r="AF456" s="48"/>
      <c r="AG456" s="48"/>
      <c r="AK456" s="6"/>
      <c r="AL456" s="6"/>
      <c r="AM456" s="6"/>
      <c r="AN456" s="6"/>
      <c r="AO456" s="6"/>
      <c r="AP456" s="6"/>
      <c r="AQ456" s="6"/>
      <c r="AR456" s="6"/>
      <c r="AS456" s="6"/>
      <c r="AT456" s="6"/>
      <c r="AU456" s="6"/>
      <c r="AV456" s="6"/>
      <c r="AW456" s="6"/>
      <c r="AX456" s="6"/>
      <c r="AY456" s="6"/>
      <c r="AZ456" s="6"/>
      <c r="BA456" s="6"/>
      <c r="BB456" s="6"/>
      <c r="BC456" s="6"/>
      <c r="BD456" s="6"/>
      <c r="BE456" s="6"/>
      <c r="BF456" s="6"/>
      <c r="BG456" s="6"/>
      <c r="BH456" s="6"/>
      <c r="BI456" s="6"/>
      <c r="BJ456" s="6"/>
      <c r="BK456" s="7"/>
      <c r="BL456" s="48"/>
      <c r="BM456" s="48"/>
      <c r="BN456" s="48"/>
    </row>
    <row r="457" spans="4:66"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  <c r="AA457" s="6"/>
      <c r="AB457" s="6"/>
      <c r="AC457" s="6"/>
      <c r="AD457" s="7"/>
      <c r="AE457" s="48"/>
      <c r="AF457" s="48"/>
      <c r="AG457" s="48"/>
      <c r="AK457" s="6"/>
      <c r="AL457" s="6"/>
      <c r="AM457" s="6"/>
      <c r="AN457" s="6"/>
      <c r="AO457" s="6"/>
      <c r="AP457" s="6"/>
      <c r="AQ457" s="6"/>
      <c r="AR457" s="6"/>
      <c r="AS457" s="6"/>
      <c r="AT457" s="6"/>
      <c r="AU457" s="6"/>
      <c r="AV457" s="6"/>
      <c r="AW457" s="6"/>
      <c r="AX457" s="6"/>
      <c r="AY457" s="6"/>
      <c r="AZ457" s="6"/>
      <c r="BA457" s="6"/>
      <c r="BB457" s="6"/>
      <c r="BC457" s="6"/>
      <c r="BD457" s="6"/>
      <c r="BE457" s="6"/>
      <c r="BF457" s="6"/>
      <c r="BG457" s="6"/>
      <c r="BH457" s="6"/>
      <c r="BI457" s="6"/>
      <c r="BJ457" s="6"/>
      <c r="BK457" s="7"/>
      <c r="BL457" s="48"/>
      <c r="BM457" s="48"/>
      <c r="BN457" s="48"/>
    </row>
    <row r="458" spans="4:66"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  <c r="AA458" s="6"/>
      <c r="AB458" s="6"/>
      <c r="AC458" s="6"/>
      <c r="AD458" s="7"/>
      <c r="AE458" s="48"/>
      <c r="AF458" s="48"/>
      <c r="AG458" s="48"/>
      <c r="AK458" s="6"/>
      <c r="AL458" s="6"/>
      <c r="AM458" s="6"/>
      <c r="AN458" s="6"/>
      <c r="AO458" s="6"/>
      <c r="AP458" s="6"/>
      <c r="AQ458" s="6"/>
      <c r="AR458" s="6"/>
      <c r="AS458" s="6"/>
      <c r="AT458" s="6"/>
      <c r="AU458" s="6"/>
      <c r="AV458" s="6"/>
      <c r="AW458" s="6"/>
      <c r="AX458" s="6"/>
      <c r="AY458" s="6"/>
      <c r="AZ458" s="6"/>
      <c r="BA458" s="6"/>
      <c r="BB458" s="6"/>
      <c r="BC458" s="6"/>
      <c r="BD458" s="6"/>
      <c r="BE458" s="6"/>
      <c r="BF458" s="6"/>
      <c r="BG458" s="6"/>
      <c r="BH458" s="6"/>
      <c r="BI458" s="6"/>
      <c r="BJ458" s="6"/>
      <c r="BK458" s="7"/>
      <c r="BL458" s="48"/>
      <c r="BM458" s="48"/>
      <c r="BN458" s="48"/>
    </row>
    <row r="459" spans="4:66"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  <c r="AA459" s="6"/>
      <c r="AB459" s="6"/>
      <c r="AC459" s="6"/>
      <c r="AD459" s="7"/>
      <c r="AE459" s="48"/>
      <c r="AF459" s="48"/>
      <c r="AG459" s="48"/>
      <c r="AK459" s="6"/>
      <c r="AL459" s="6"/>
      <c r="AM459" s="6"/>
      <c r="AN459" s="6"/>
      <c r="AO459" s="6"/>
      <c r="AP459" s="6"/>
      <c r="AQ459" s="6"/>
      <c r="AR459" s="6"/>
      <c r="AS459" s="6"/>
      <c r="AT459" s="6"/>
      <c r="AU459" s="6"/>
      <c r="AV459" s="6"/>
      <c r="AW459" s="6"/>
      <c r="AX459" s="6"/>
      <c r="AY459" s="6"/>
      <c r="AZ459" s="6"/>
      <c r="BA459" s="6"/>
      <c r="BB459" s="6"/>
      <c r="BC459" s="6"/>
      <c r="BD459" s="6"/>
      <c r="BE459" s="6"/>
      <c r="BF459" s="6"/>
      <c r="BG459" s="6"/>
      <c r="BH459" s="6"/>
      <c r="BI459" s="6"/>
      <c r="BJ459" s="6"/>
      <c r="BK459" s="7"/>
      <c r="BL459" s="48"/>
      <c r="BM459" s="48"/>
      <c r="BN459" s="48"/>
    </row>
    <row r="460" spans="4:66"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  <c r="AA460" s="6"/>
      <c r="AB460" s="6"/>
      <c r="AC460" s="6"/>
      <c r="AD460" s="7"/>
      <c r="AE460" s="48"/>
      <c r="AF460" s="48"/>
      <c r="AG460" s="48"/>
      <c r="AK460" s="6"/>
      <c r="AL460" s="6"/>
      <c r="AM460" s="6"/>
      <c r="AN460" s="6"/>
      <c r="AO460" s="6"/>
      <c r="AP460" s="6"/>
      <c r="AQ460" s="6"/>
      <c r="AR460" s="6"/>
      <c r="AS460" s="6"/>
      <c r="AT460" s="6"/>
      <c r="AU460" s="6"/>
      <c r="AV460" s="6"/>
      <c r="AW460" s="6"/>
      <c r="AX460" s="6"/>
      <c r="AY460" s="6"/>
      <c r="AZ460" s="6"/>
      <c r="BA460" s="6"/>
      <c r="BB460" s="6"/>
      <c r="BC460" s="6"/>
      <c r="BD460" s="6"/>
      <c r="BE460" s="6"/>
      <c r="BF460" s="6"/>
      <c r="BG460" s="6"/>
      <c r="BH460" s="6"/>
      <c r="BI460" s="6"/>
      <c r="BJ460" s="6"/>
      <c r="BK460" s="7"/>
      <c r="BL460" s="48"/>
      <c r="BM460" s="48"/>
      <c r="BN460" s="48"/>
    </row>
    <row r="461" spans="4:66"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  <c r="AA461" s="6"/>
      <c r="AB461" s="6"/>
      <c r="AC461" s="6"/>
      <c r="AD461" s="7"/>
      <c r="AE461" s="48"/>
      <c r="AF461" s="48"/>
      <c r="AG461" s="48"/>
      <c r="AK461" s="6"/>
      <c r="AL461" s="6"/>
      <c r="AM461" s="6"/>
      <c r="AN461" s="6"/>
      <c r="AO461" s="6"/>
      <c r="AP461" s="6"/>
      <c r="AQ461" s="6"/>
      <c r="AR461" s="6"/>
      <c r="AS461" s="6"/>
      <c r="AT461" s="6"/>
      <c r="AU461" s="6"/>
      <c r="AV461" s="6"/>
      <c r="AW461" s="6"/>
      <c r="AX461" s="6"/>
      <c r="AY461" s="6"/>
      <c r="AZ461" s="6"/>
      <c r="BA461" s="6"/>
      <c r="BB461" s="6"/>
      <c r="BC461" s="6"/>
      <c r="BD461" s="6"/>
      <c r="BE461" s="6"/>
      <c r="BF461" s="6"/>
      <c r="BG461" s="6"/>
      <c r="BH461" s="6"/>
      <c r="BI461" s="6"/>
      <c r="BJ461" s="6"/>
      <c r="BK461" s="7"/>
      <c r="BL461" s="48"/>
      <c r="BM461" s="48"/>
      <c r="BN461" s="48"/>
    </row>
    <row r="462" spans="4:66"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  <c r="AA462" s="6"/>
      <c r="AB462" s="6"/>
      <c r="AC462" s="6"/>
      <c r="AD462" s="7"/>
      <c r="AE462" s="48"/>
      <c r="AF462" s="48"/>
      <c r="AG462" s="48"/>
      <c r="AK462" s="6"/>
      <c r="AL462" s="6"/>
      <c r="AM462" s="6"/>
      <c r="AN462" s="6"/>
      <c r="AO462" s="6"/>
      <c r="AP462" s="6"/>
      <c r="AQ462" s="6"/>
      <c r="AR462" s="6"/>
      <c r="AS462" s="6"/>
      <c r="AT462" s="6"/>
      <c r="AU462" s="6"/>
      <c r="AV462" s="6"/>
      <c r="AW462" s="6"/>
      <c r="AX462" s="6"/>
      <c r="AY462" s="6"/>
      <c r="AZ462" s="6"/>
      <c r="BA462" s="6"/>
      <c r="BB462" s="6"/>
      <c r="BC462" s="6"/>
      <c r="BD462" s="6"/>
      <c r="BE462" s="6"/>
      <c r="BF462" s="6"/>
      <c r="BG462" s="6"/>
      <c r="BH462" s="6"/>
      <c r="BI462" s="6"/>
      <c r="BJ462" s="6"/>
      <c r="BK462" s="7"/>
      <c r="BL462" s="48"/>
      <c r="BM462" s="48"/>
      <c r="BN462" s="48"/>
    </row>
    <row r="463" spans="4:66"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  <c r="AA463" s="6"/>
      <c r="AB463" s="6"/>
      <c r="AC463" s="6"/>
      <c r="AD463" s="7"/>
      <c r="AE463" s="48"/>
      <c r="AF463" s="48"/>
      <c r="AG463" s="48"/>
      <c r="AK463" s="6"/>
      <c r="AL463" s="6"/>
      <c r="AM463" s="6"/>
      <c r="AN463" s="6"/>
      <c r="AO463" s="6"/>
      <c r="AP463" s="6"/>
      <c r="AQ463" s="6"/>
      <c r="AR463" s="6"/>
      <c r="AS463" s="6"/>
      <c r="AT463" s="6"/>
      <c r="AU463" s="6"/>
      <c r="AV463" s="6"/>
      <c r="AW463" s="6"/>
      <c r="AX463" s="6"/>
      <c r="AY463" s="6"/>
      <c r="AZ463" s="6"/>
      <c r="BA463" s="6"/>
      <c r="BB463" s="6"/>
      <c r="BC463" s="6"/>
      <c r="BD463" s="6"/>
      <c r="BE463" s="6"/>
      <c r="BF463" s="6"/>
      <c r="BG463" s="6"/>
      <c r="BH463" s="6"/>
      <c r="BI463" s="6"/>
      <c r="BJ463" s="6"/>
      <c r="BK463" s="7"/>
      <c r="BL463" s="48"/>
      <c r="BM463" s="48"/>
      <c r="BN463" s="48"/>
    </row>
    <row r="464" spans="4:66"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  <c r="AA464" s="6"/>
      <c r="AB464" s="6"/>
      <c r="AC464" s="6"/>
      <c r="AD464" s="7"/>
      <c r="AE464" s="48"/>
      <c r="AF464" s="48"/>
      <c r="AG464" s="48"/>
      <c r="AK464" s="6"/>
      <c r="AL464" s="6"/>
      <c r="AM464" s="6"/>
      <c r="AN464" s="6"/>
      <c r="AO464" s="6"/>
      <c r="AP464" s="6"/>
      <c r="AQ464" s="6"/>
      <c r="AR464" s="6"/>
      <c r="AS464" s="6"/>
      <c r="AT464" s="6"/>
      <c r="AU464" s="6"/>
      <c r="AV464" s="6"/>
      <c r="AW464" s="6"/>
      <c r="AX464" s="6"/>
      <c r="AY464" s="6"/>
      <c r="AZ464" s="6"/>
      <c r="BA464" s="6"/>
      <c r="BB464" s="6"/>
      <c r="BC464" s="6"/>
      <c r="BD464" s="6"/>
      <c r="BE464" s="6"/>
      <c r="BF464" s="6"/>
      <c r="BG464" s="6"/>
      <c r="BH464" s="6"/>
      <c r="BI464" s="6"/>
      <c r="BJ464" s="6"/>
      <c r="BK464" s="7"/>
      <c r="BL464" s="48"/>
      <c r="BM464" s="48"/>
      <c r="BN464" s="48"/>
    </row>
    <row r="465" spans="4:66"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  <c r="AA465" s="6"/>
      <c r="AB465" s="6"/>
      <c r="AC465" s="6"/>
      <c r="AD465" s="7"/>
      <c r="AE465" s="48"/>
      <c r="AF465" s="48"/>
      <c r="AG465" s="48"/>
      <c r="AK465" s="6"/>
      <c r="AL465" s="6"/>
      <c r="AM465" s="6"/>
      <c r="AN465" s="6"/>
      <c r="AO465" s="6"/>
      <c r="AP465" s="6"/>
      <c r="AQ465" s="6"/>
      <c r="AR465" s="6"/>
      <c r="AS465" s="6"/>
      <c r="AT465" s="6"/>
      <c r="AU465" s="6"/>
      <c r="AV465" s="6"/>
      <c r="AW465" s="6"/>
      <c r="AX465" s="6"/>
      <c r="AY465" s="6"/>
      <c r="AZ465" s="6"/>
      <c r="BA465" s="6"/>
      <c r="BB465" s="6"/>
      <c r="BC465" s="6"/>
      <c r="BD465" s="6"/>
      <c r="BE465" s="6"/>
      <c r="BF465" s="6"/>
      <c r="BG465" s="6"/>
      <c r="BH465" s="6"/>
      <c r="BI465" s="6"/>
      <c r="BJ465" s="6"/>
      <c r="BK465" s="7"/>
      <c r="BL465" s="48"/>
      <c r="BM465" s="48"/>
      <c r="BN465" s="48"/>
    </row>
    <row r="466" spans="4:66"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  <c r="AA466" s="6"/>
      <c r="AB466" s="6"/>
      <c r="AC466" s="6"/>
      <c r="AD466" s="7"/>
      <c r="AE466" s="48"/>
      <c r="AF466" s="48"/>
      <c r="AG466" s="48"/>
      <c r="AK466" s="6"/>
      <c r="AL466" s="6"/>
      <c r="AM466" s="6"/>
      <c r="AN466" s="6"/>
      <c r="AO466" s="6"/>
      <c r="AP466" s="6"/>
      <c r="AQ466" s="6"/>
      <c r="AR466" s="6"/>
      <c r="AS466" s="6"/>
      <c r="AT466" s="6"/>
      <c r="AU466" s="6"/>
      <c r="AV466" s="6"/>
      <c r="AW466" s="6"/>
      <c r="AX466" s="6"/>
      <c r="AY466" s="6"/>
      <c r="AZ466" s="6"/>
      <c r="BA466" s="6"/>
      <c r="BB466" s="6"/>
      <c r="BC466" s="6"/>
      <c r="BD466" s="6"/>
      <c r="BE466" s="6"/>
      <c r="BF466" s="6"/>
      <c r="BG466" s="6"/>
      <c r="BH466" s="6"/>
      <c r="BI466" s="6"/>
      <c r="BJ466" s="6"/>
      <c r="BK466" s="7"/>
      <c r="BL466" s="48"/>
      <c r="BM466" s="48"/>
      <c r="BN466" s="48"/>
    </row>
    <row r="467" spans="4:66"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  <c r="AA467" s="6"/>
      <c r="AB467" s="6"/>
      <c r="AC467" s="6"/>
      <c r="AD467" s="7"/>
      <c r="AE467" s="48"/>
      <c r="AF467" s="48"/>
      <c r="AG467" s="48"/>
      <c r="AK467" s="6"/>
      <c r="AL467" s="6"/>
      <c r="AM467" s="6"/>
      <c r="AN467" s="6"/>
      <c r="AO467" s="6"/>
      <c r="AP467" s="6"/>
      <c r="AQ467" s="6"/>
      <c r="AR467" s="6"/>
      <c r="AS467" s="6"/>
      <c r="AT467" s="6"/>
      <c r="AU467" s="6"/>
      <c r="AV467" s="6"/>
      <c r="AW467" s="6"/>
      <c r="AX467" s="6"/>
      <c r="AY467" s="6"/>
      <c r="AZ467" s="6"/>
      <c r="BA467" s="6"/>
      <c r="BB467" s="6"/>
      <c r="BC467" s="6"/>
      <c r="BD467" s="6"/>
      <c r="BE467" s="6"/>
      <c r="BF467" s="6"/>
      <c r="BG467" s="6"/>
      <c r="BH467" s="6"/>
      <c r="BI467" s="6"/>
      <c r="BJ467" s="6"/>
      <c r="BK467" s="7"/>
      <c r="BL467" s="48"/>
      <c r="BM467" s="48"/>
      <c r="BN467" s="48"/>
    </row>
    <row r="468" spans="4:66"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  <c r="AA468" s="6"/>
      <c r="AB468" s="6"/>
      <c r="AC468" s="6"/>
      <c r="AD468" s="7"/>
      <c r="AE468" s="48"/>
      <c r="AF468" s="48"/>
      <c r="AG468" s="48"/>
      <c r="AK468" s="6"/>
      <c r="AL468" s="6"/>
      <c r="AM468" s="6"/>
      <c r="AN468" s="6"/>
      <c r="AO468" s="6"/>
      <c r="AP468" s="6"/>
      <c r="AQ468" s="6"/>
      <c r="AR468" s="6"/>
      <c r="AS468" s="6"/>
      <c r="AT468" s="6"/>
      <c r="AU468" s="6"/>
      <c r="AV468" s="6"/>
      <c r="AW468" s="6"/>
      <c r="AX468" s="6"/>
      <c r="AY468" s="6"/>
      <c r="AZ468" s="6"/>
      <c r="BA468" s="6"/>
      <c r="BB468" s="6"/>
      <c r="BC468" s="6"/>
      <c r="BD468" s="6"/>
      <c r="BE468" s="6"/>
      <c r="BF468" s="6"/>
      <c r="BG468" s="6"/>
      <c r="BH468" s="6"/>
      <c r="BI468" s="6"/>
      <c r="BJ468" s="6"/>
      <c r="BK468" s="7"/>
      <c r="BL468" s="48"/>
      <c r="BM468" s="48"/>
      <c r="BN468" s="48"/>
    </row>
    <row r="469" spans="4:66"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  <c r="AA469" s="6"/>
      <c r="AB469" s="6"/>
      <c r="AC469" s="6"/>
      <c r="AD469" s="7"/>
      <c r="AE469" s="48"/>
      <c r="AF469" s="48"/>
      <c r="AG469" s="48"/>
      <c r="AK469" s="6"/>
      <c r="AL469" s="6"/>
      <c r="AM469" s="6"/>
      <c r="AN469" s="6"/>
      <c r="AO469" s="6"/>
      <c r="AP469" s="6"/>
      <c r="AQ469" s="6"/>
      <c r="AR469" s="6"/>
      <c r="AS469" s="6"/>
      <c r="AT469" s="6"/>
      <c r="AU469" s="6"/>
      <c r="AV469" s="6"/>
      <c r="AW469" s="6"/>
      <c r="AX469" s="6"/>
      <c r="AY469" s="6"/>
      <c r="AZ469" s="6"/>
      <c r="BA469" s="6"/>
      <c r="BB469" s="6"/>
      <c r="BC469" s="6"/>
      <c r="BD469" s="6"/>
      <c r="BE469" s="6"/>
      <c r="BF469" s="6"/>
      <c r="BG469" s="6"/>
      <c r="BH469" s="6"/>
      <c r="BI469" s="6"/>
      <c r="BJ469" s="6"/>
      <c r="BK469" s="7"/>
      <c r="BL469" s="48"/>
      <c r="BM469" s="48"/>
      <c r="BN469" s="48"/>
    </row>
    <row r="470" spans="4:66"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  <c r="AA470" s="6"/>
      <c r="AB470" s="6"/>
      <c r="AC470" s="6"/>
      <c r="AD470" s="7"/>
      <c r="AE470" s="48"/>
      <c r="AF470" s="48"/>
      <c r="AG470" s="48"/>
      <c r="AK470" s="6"/>
      <c r="AL470" s="6"/>
      <c r="AM470" s="6"/>
      <c r="AN470" s="6"/>
      <c r="AO470" s="6"/>
      <c r="AP470" s="6"/>
      <c r="AQ470" s="6"/>
      <c r="AR470" s="6"/>
      <c r="AS470" s="6"/>
      <c r="AT470" s="6"/>
      <c r="AU470" s="6"/>
      <c r="AV470" s="6"/>
      <c r="AW470" s="6"/>
      <c r="AX470" s="6"/>
      <c r="AY470" s="6"/>
      <c r="AZ470" s="6"/>
      <c r="BA470" s="6"/>
      <c r="BB470" s="6"/>
      <c r="BC470" s="6"/>
      <c r="BD470" s="6"/>
      <c r="BE470" s="6"/>
      <c r="BF470" s="6"/>
      <c r="BG470" s="6"/>
      <c r="BH470" s="6"/>
      <c r="BI470" s="6"/>
      <c r="BJ470" s="6"/>
      <c r="BK470" s="7"/>
      <c r="BL470" s="48"/>
      <c r="BM470" s="48"/>
      <c r="BN470" s="48"/>
    </row>
    <row r="471" spans="4:66"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  <c r="AA471" s="6"/>
      <c r="AB471" s="6"/>
      <c r="AC471" s="6"/>
      <c r="AD471" s="7"/>
      <c r="AE471" s="48"/>
      <c r="AF471" s="48"/>
      <c r="AG471" s="48"/>
      <c r="AK471" s="6"/>
      <c r="AL471" s="6"/>
      <c r="AM471" s="6"/>
      <c r="AN471" s="6"/>
      <c r="AO471" s="6"/>
      <c r="AP471" s="6"/>
      <c r="AQ471" s="6"/>
      <c r="AR471" s="6"/>
      <c r="AS471" s="6"/>
      <c r="AT471" s="6"/>
      <c r="AU471" s="6"/>
      <c r="AV471" s="6"/>
      <c r="AW471" s="6"/>
      <c r="AX471" s="6"/>
      <c r="AY471" s="6"/>
      <c r="AZ471" s="6"/>
      <c r="BA471" s="6"/>
      <c r="BB471" s="6"/>
      <c r="BC471" s="6"/>
      <c r="BD471" s="6"/>
      <c r="BE471" s="6"/>
      <c r="BF471" s="6"/>
      <c r="BG471" s="6"/>
      <c r="BH471" s="6"/>
      <c r="BI471" s="6"/>
      <c r="BJ471" s="6"/>
      <c r="BK471" s="7"/>
      <c r="BL471" s="48"/>
      <c r="BM471" s="48"/>
      <c r="BN471" s="48"/>
    </row>
    <row r="472" spans="4:66"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  <c r="AA472" s="6"/>
      <c r="AB472" s="6"/>
      <c r="AC472" s="6"/>
      <c r="AD472" s="7"/>
      <c r="AE472" s="48"/>
      <c r="AF472" s="48"/>
      <c r="AG472" s="48"/>
      <c r="AK472" s="6"/>
      <c r="AL472" s="6"/>
      <c r="AM472" s="6"/>
      <c r="AN472" s="6"/>
      <c r="AO472" s="6"/>
      <c r="AP472" s="6"/>
      <c r="AQ472" s="6"/>
      <c r="AR472" s="6"/>
      <c r="AS472" s="6"/>
      <c r="AT472" s="6"/>
      <c r="AU472" s="6"/>
      <c r="AV472" s="6"/>
      <c r="AW472" s="6"/>
      <c r="AX472" s="6"/>
      <c r="AY472" s="6"/>
      <c r="AZ472" s="6"/>
      <c r="BA472" s="6"/>
      <c r="BB472" s="6"/>
      <c r="BC472" s="6"/>
      <c r="BD472" s="6"/>
      <c r="BE472" s="6"/>
      <c r="BF472" s="6"/>
      <c r="BG472" s="6"/>
      <c r="BH472" s="6"/>
      <c r="BI472" s="6"/>
      <c r="BJ472" s="6"/>
      <c r="BK472" s="7"/>
      <c r="BL472" s="48"/>
      <c r="BM472" s="48"/>
      <c r="BN472" s="48"/>
    </row>
    <row r="473" spans="4:66"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  <c r="AA473" s="6"/>
      <c r="AB473" s="6"/>
      <c r="AC473" s="6"/>
      <c r="AD473" s="7"/>
      <c r="AE473" s="48"/>
      <c r="AF473" s="48"/>
      <c r="AG473" s="48"/>
      <c r="AK473" s="6"/>
      <c r="AL473" s="6"/>
      <c r="AM473" s="6"/>
      <c r="AN473" s="6"/>
      <c r="AO473" s="6"/>
      <c r="AP473" s="6"/>
      <c r="AQ473" s="6"/>
      <c r="AR473" s="6"/>
      <c r="AS473" s="6"/>
      <c r="AT473" s="6"/>
      <c r="AU473" s="6"/>
      <c r="AV473" s="6"/>
      <c r="AW473" s="6"/>
      <c r="AX473" s="6"/>
      <c r="AY473" s="6"/>
      <c r="AZ473" s="6"/>
      <c r="BA473" s="6"/>
      <c r="BB473" s="6"/>
      <c r="BC473" s="6"/>
      <c r="BD473" s="6"/>
      <c r="BE473" s="6"/>
      <c r="BF473" s="6"/>
      <c r="BG473" s="6"/>
      <c r="BH473" s="6"/>
      <c r="BI473" s="6"/>
      <c r="BJ473" s="6"/>
      <c r="BK473" s="7"/>
      <c r="BL473" s="48"/>
      <c r="BM473" s="48"/>
      <c r="BN473" s="48"/>
    </row>
    <row r="474" spans="4:66"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  <c r="AA474" s="6"/>
      <c r="AB474" s="6"/>
      <c r="AC474" s="6"/>
      <c r="AD474" s="7"/>
      <c r="AE474" s="48"/>
      <c r="AF474" s="48"/>
      <c r="AG474" s="48"/>
      <c r="AK474" s="6"/>
      <c r="AL474" s="6"/>
      <c r="AM474" s="6"/>
      <c r="AN474" s="6"/>
      <c r="AO474" s="6"/>
      <c r="AP474" s="6"/>
      <c r="AQ474" s="6"/>
      <c r="AR474" s="6"/>
      <c r="AS474" s="6"/>
      <c r="AT474" s="6"/>
      <c r="AU474" s="6"/>
      <c r="AV474" s="6"/>
      <c r="AW474" s="6"/>
      <c r="AX474" s="6"/>
      <c r="AY474" s="6"/>
      <c r="AZ474" s="6"/>
      <c r="BA474" s="6"/>
      <c r="BB474" s="6"/>
      <c r="BC474" s="6"/>
      <c r="BD474" s="6"/>
      <c r="BE474" s="6"/>
      <c r="BF474" s="6"/>
      <c r="BG474" s="6"/>
      <c r="BH474" s="6"/>
      <c r="BI474" s="6"/>
      <c r="BJ474" s="6"/>
      <c r="BK474" s="7"/>
      <c r="BL474" s="48"/>
      <c r="BM474" s="48"/>
      <c r="BN474" s="48"/>
    </row>
    <row r="475" spans="4:66"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  <c r="AA475" s="6"/>
      <c r="AB475" s="6"/>
      <c r="AC475" s="6"/>
      <c r="AD475" s="7"/>
      <c r="AE475" s="48"/>
      <c r="AF475" s="48"/>
      <c r="AG475" s="48"/>
      <c r="AK475" s="6"/>
      <c r="AL475" s="6"/>
      <c r="AM475" s="6"/>
      <c r="AN475" s="6"/>
      <c r="AO475" s="6"/>
      <c r="AP475" s="6"/>
      <c r="AQ475" s="6"/>
      <c r="AR475" s="6"/>
      <c r="AS475" s="6"/>
      <c r="AT475" s="6"/>
      <c r="AU475" s="6"/>
      <c r="AV475" s="6"/>
      <c r="AW475" s="6"/>
      <c r="AX475" s="6"/>
      <c r="AY475" s="6"/>
      <c r="AZ475" s="6"/>
      <c r="BA475" s="6"/>
      <c r="BB475" s="6"/>
      <c r="BC475" s="6"/>
      <c r="BD475" s="6"/>
      <c r="BE475" s="6"/>
      <c r="BF475" s="6"/>
      <c r="BG475" s="6"/>
      <c r="BH475" s="6"/>
      <c r="BI475" s="6"/>
      <c r="BJ475" s="6"/>
      <c r="BK475" s="7"/>
      <c r="BL475" s="48"/>
      <c r="BM475" s="48"/>
      <c r="BN475" s="48"/>
    </row>
    <row r="476" spans="4:66"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  <c r="AA476" s="6"/>
      <c r="AB476" s="6"/>
      <c r="AC476" s="6"/>
      <c r="AD476" s="7"/>
      <c r="AE476" s="48"/>
      <c r="AF476" s="48"/>
      <c r="AG476" s="48"/>
      <c r="AK476" s="6"/>
      <c r="AL476" s="6"/>
      <c r="AM476" s="6"/>
      <c r="AN476" s="6"/>
      <c r="AO476" s="6"/>
      <c r="AP476" s="6"/>
      <c r="AQ476" s="6"/>
      <c r="AR476" s="6"/>
      <c r="AS476" s="6"/>
      <c r="AT476" s="6"/>
      <c r="AU476" s="6"/>
      <c r="AV476" s="6"/>
      <c r="AW476" s="6"/>
      <c r="AX476" s="6"/>
      <c r="AY476" s="6"/>
      <c r="AZ476" s="6"/>
      <c r="BA476" s="6"/>
      <c r="BB476" s="6"/>
      <c r="BC476" s="6"/>
      <c r="BD476" s="6"/>
      <c r="BE476" s="6"/>
      <c r="BF476" s="6"/>
      <c r="BG476" s="6"/>
      <c r="BH476" s="6"/>
      <c r="BI476" s="6"/>
      <c r="BJ476" s="6"/>
      <c r="BK476" s="7"/>
      <c r="BL476" s="48"/>
      <c r="BM476" s="48"/>
      <c r="BN476" s="48"/>
    </row>
    <row r="477" spans="4:66"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  <c r="AA477" s="6"/>
      <c r="AB477" s="6"/>
      <c r="AC477" s="6"/>
      <c r="AD477" s="7"/>
      <c r="AE477" s="48"/>
      <c r="AF477" s="48"/>
      <c r="AG477" s="48"/>
      <c r="AK477" s="6"/>
      <c r="AL477" s="6"/>
      <c r="AM477" s="6"/>
      <c r="AN477" s="6"/>
      <c r="AO477" s="6"/>
      <c r="AP477" s="6"/>
      <c r="AQ477" s="6"/>
      <c r="AR477" s="6"/>
      <c r="AS477" s="6"/>
      <c r="AT477" s="6"/>
      <c r="AU477" s="6"/>
      <c r="AV477" s="6"/>
      <c r="AW477" s="6"/>
      <c r="AX477" s="6"/>
      <c r="AY477" s="6"/>
      <c r="AZ477" s="6"/>
      <c r="BA477" s="6"/>
      <c r="BB477" s="6"/>
      <c r="BC477" s="6"/>
      <c r="BD477" s="6"/>
      <c r="BE477" s="6"/>
      <c r="BF477" s="6"/>
      <c r="BG477" s="6"/>
      <c r="BH477" s="6"/>
      <c r="BI477" s="6"/>
      <c r="BJ477" s="6"/>
      <c r="BK477" s="7"/>
      <c r="BL477" s="48"/>
      <c r="BM477" s="48"/>
      <c r="BN477" s="48"/>
    </row>
    <row r="478" spans="4:66"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  <c r="AA478" s="6"/>
      <c r="AB478" s="6"/>
      <c r="AC478" s="6"/>
      <c r="AD478" s="7"/>
      <c r="AE478" s="48"/>
      <c r="AF478" s="48"/>
      <c r="AG478" s="48"/>
      <c r="AK478" s="6"/>
      <c r="AL478" s="6"/>
      <c r="AM478" s="6"/>
      <c r="AN478" s="6"/>
      <c r="AO478" s="6"/>
      <c r="AP478" s="6"/>
      <c r="AQ478" s="6"/>
      <c r="AR478" s="6"/>
      <c r="AS478" s="6"/>
      <c r="AT478" s="6"/>
      <c r="AU478" s="6"/>
      <c r="AV478" s="6"/>
      <c r="AW478" s="6"/>
      <c r="AX478" s="6"/>
      <c r="AY478" s="6"/>
      <c r="AZ478" s="6"/>
      <c r="BA478" s="6"/>
      <c r="BB478" s="6"/>
      <c r="BC478" s="6"/>
      <c r="BD478" s="6"/>
      <c r="BE478" s="6"/>
      <c r="BF478" s="6"/>
      <c r="BG478" s="6"/>
      <c r="BH478" s="6"/>
      <c r="BI478" s="6"/>
      <c r="BJ478" s="6"/>
      <c r="BK478" s="7"/>
      <c r="BL478" s="48"/>
      <c r="BM478" s="48"/>
      <c r="BN478" s="48"/>
    </row>
    <row r="479" spans="4:66"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  <c r="AA479" s="6"/>
      <c r="AB479" s="6"/>
      <c r="AC479" s="6"/>
      <c r="AD479" s="7"/>
      <c r="AE479" s="48"/>
      <c r="AF479" s="48"/>
      <c r="AG479" s="48"/>
      <c r="AK479" s="6"/>
      <c r="AL479" s="6"/>
      <c r="AM479" s="6"/>
      <c r="AN479" s="6"/>
      <c r="AO479" s="6"/>
      <c r="AP479" s="6"/>
      <c r="AQ479" s="6"/>
      <c r="AR479" s="6"/>
      <c r="AS479" s="6"/>
      <c r="AT479" s="6"/>
      <c r="AU479" s="6"/>
      <c r="AV479" s="6"/>
      <c r="AW479" s="6"/>
      <c r="AX479" s="6"/>
      <c r="AY479" s="6"/>
      <c r="AZ479" s="6"/>
      <c r="BA479" s="6"/>
      <c r="BB479" s="6"/>
      <c r="BC479" s="6"/>
      <c r="BD479" s="6"/>
      <c r="BE479" s="6"/>
      <c r="BF479" s="6"/>
      <c r="BG479" s="6"/>
      <c r="BH479" s="6"/>
      <c r="BI479" s="6"/>
      <c r="BJ479" s="6"/>
      <c r="BK479" s="7"/>
      <c r="BL479" s="48"/>
      <c r="BM479" s="48"/>
      <c r="BN479" s="48"/>
    </row>
    <row r="480" spans="4:66"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  <c r="AA480" s="6"/>
      <c r="AB480" s="6"/>
      <c r="AC480" s="6"/>
      <c r="AD480" s="7"/>
      <c r="AE480" s="48"/>
      <c r="AF480" s="48"/>
      <c r="AG480" s="48"/>
      <c r="AK480" s="6"/>
      <c r="AL480" s="6"/>
      <c r="AM480" s="6"/>
      <c r="AN480" s="6"/>
      <c r="AO480" s="6"/>
      <c r="AP480" s="6"/>
      <c r="AQ480" s="6"/>
      <c r="AR480" s="6"/>
      <c r="AS480" s="6"/>
      <c r="AT480" s="6"/>
      <c r="AU480" s="6"/>
      <c r="AV480" s="6"/>
      <c r="AW480" s="6"/>
      <c r="AX480" s="6"/>
      <c r="AY480" s="6"/>
      <c r="AZ480" s="6"/>
      <c r="BA480" s="6"/>
      <c r="BB480" s="6"/>
      <c r="BC480" s="6"/>
      <c r="BD480" s="6"/>
      <c r="BE480" s="6"/>
      <c r="BF480" s="6"/>
      <c r="BG480" s="6"/>
      <c r="BH480" s="6"/>
      <c r="BI480" s="6"/>
      <c r="BJ480" s="6"/>
      <c r="BK480" s="7"/>
      <c r="BL480" s="48"/>
      <c r="BM480" s="48"/>
      <c r="BN480" s="48"/>
    </row>
    <row r="481" spans="4:66"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  <c r="AA481" s="6"/>
      <c r="AB481" s="6"/>
      <c r="AC481" s="6"/>
      <c r="AD481" s="7"/>
      <c r="AE481" s="48"/>
      <c r="AF481" s="48"/>
      <c r="AG481" s="48"/>
      <c r="AK481" s="6"/>
      <c r="AL481" s="6"/>
      <c r="AM481" s="6"/>
      <c r="AN481" s="6"/>
      <c r="AO481" s="6"/>
      <c r="AP481" s="6"/>
      <c r="AQ481" s="6"/>
      <c r="AR481" s="6"/>
      <c r="AS481" s="6"/>
      <c r="AT481" s="6"/>
      <c r="AU481" s="6"/>
      <c r="AV481" s="6"/>
      <c r="AW481" s="6"/>
      <c r="AX481" s="6"/>
      <c r="AY481" s="6"/>
      <c r="AZ481" s="6"/>
      <c r="BA481" s="6"/>
      <c r="BB481" s="6"/>
      <c r="BC481" s="6"/>
      <c r="BD481" s="6"/>
      <c r="BE481" s="6"/>
      <c r="BF481" s="6"/>
      <c r="BG481" s="6"/>
      <c r="BH481" s="6"/>
      <c r="BI481" s="6"/>
      <c r="BJ481" s="6"/>
      <c r="BK481" s="7"/>
      <c r="BL481" s="48"/>
      <c r="BM481" s="48"/>
      <c r="BN481" s="48"/>
    </row>
    <row r="482" spans="4:66"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  <c r="AA482" s="6"/>
      <c r="AB482" s="6"/>
      <c r="AC482" s="6"/>
      <c r="AD482" s="7"/>
      <c r="AE482" s="48"/>
      <c r="AF482" s="48"/>
      <c r="AG482" s="48"/>
      <c r="AK482" s="6"/>
      <c r="AL482" s="6"/>
      <c r="AM482" s="6"/>
      <c r="AN482" s="6"/>
      <c r="AO482" s="6"/>
      <c r="AP482" s="6"/>
      <c r="AQ482" s="6"/>
      <c r="AR482" s="6"/>
      <c r="AS482" s="6"/>
      <c r="AT482" s="6"/>
      <c r="AU482" s="6"/>
      <c r="AV482" s="6"/>
      <c r="AW482" s="6"/>
      <c r="AX482" s="6"/>
      <c r="AY482" s="6"/>
      <c r="AZ482" s="6"/>
      <c r="BA482" s="6"/>
      <c r="BB482" s="6"/>
      <c r="BC482" s="6"/>
      <c r="BD482" s="6"/>
      <c r="BE482" s="6"/>
      <c r="BF482" s="6"/>
      <c r="BG482" s="6"/>
      <c r="BH482" s="6"/>
      <c r="BI482" s="6"/>
      <c r="BJ482" s="6"/>
      <c r="BK482" s="7"/>
      <c r="BL482" s="48"/>
      <c r="BM482" s="48"/>
      <c r="BN482" s="48"/>
    </row>
    <row r="483" spans="4:66"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  <c r="AA483" s="6"/>
      <c r="AB483" s="6"/>
      <c r="AC483" s="6"/>
      <c r="AD483" s="7"/>
      <c r="AE483" s="48"/>
      <c r="AF483" s="48"/>
      <c r="AG483" s="48"/>
      <c r="AK483" s="6"/>
      <c r="AL483" s="6"/>
      <c r="AM483" s="6"/>
      <c r="AN483" s="6"/>
      <c r="AO483" s="6"/>
      <c r="AP483" s="6"/>
      <c r="AQ483" s="6"/>
      <c r="AR483" s="6"/>
      <c r="AS483" s="6"/>
      <c r="AT483" s="6"/>
      <c r="AU483" s="6"/>
      <c r="AV483" s="6"/>
      <c r="AW483" s="6"/>
      <c r="AX483" s="6"/>
      <c r="AY483" s="6"/>
      <c r="AZ483" s="6"/>
      <c r="BA483" s="6"/>
      <c r="BB483" s="6"/>
      <c r="BC483" s="6"/>
      <c r="BD483" s="6"/>
      <c r="BE483" s="6"/>
      <c r="BF483" s="6"/>
      <c r="BG483" s="6"/>
      <c r="BH483" s="6"/>
      <c r="BI483" s="6"/>
      <c r="BJ483" s="6"/>
      <c r="BK483" s="7"/>
      <c r="BL483" s="48"/>
      <c r="BM483" s="48"/>
      <c r="BN483" s="48"/>
    </row>
    <row r="484" spans="4:66"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  <c r="AA484" s="6"/>
      <c r="AB484" s="6"/>
      <c r="AC484" s="6"/>
      <c r="AD484" s="7"/>
      <c r="AE484" s="48"/>
      <c r="AF484" s="48"/>
      <c r="AG484" s="48"/>
      <c r="AK484" s="6"/>
      <c r="AL484" s="6"/>
      <c r="AM484" s="6"/>
      <c r="AN484" s="6"/>
      <c r="AO484" s="6"/>
      <c r="AP484" s="6"/>
      <c r="AQ484" s="6"/>
      <c r="AR484" s="6"/>
      <c r="AS484" s="6"/>
      <c r="AT484" s="6"/>
      <c r="AU484" s="6"/>
      <c r="AV484" s="6"/>
      <c r="AW484" s="6"/>
      <c r="AX484" s="6"/>
      <c r="AY484" s="6"/>
      <c r="AZ484" s="6"/>
      <c r="BA484" s="6"/>
      <c r="BB484" s="6"/>
      <c r="BC484" s="6"/>
      <c r="BD484" s="6"/>
      <c r="BE484" s="6"/>
      <c r="BF484" s="6"/>
      <c r="BG484" s="6"/>
      <c r="BH484" s="6"/>
      <c r="BI484" s="6"/>
      <c r="BJ484" s="6"/>
      <c r="BK484" s="7"/>
      <c r="BL484" s="48"/>
      <c r="BM484" s="48"/>
      <c r="BN484" s="48"/>
    </row>
    <row r="485" spans="4:66"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  <c r="AA485" s="6"/>
      <c r="AB485" s="6"/>
      <c r="AC485" s="6"/>
      <c r="AD485" s="7"/>
      <c r="AE485" s="48"/>
      <c r="AF485" s="48"/>
      <c r="AG485" s="48"/>
      <c r="AK485" s="6"/>
      <c r="AL485" s="6"/>
      <c r="AM485" s="6"/>
      <c r="AN485" s="6"/>
      <c r="AO485" s="6"/>
      <c r="AP485" s="6"/>
      <c r="AQ485" s="6"/>
      <c r="AR485" s="6"/>
      <c r="AS485" s="6"/>
      <c r="AT485" s="6"/>
      <c r="AU485" s="6"/>
      <c r="AV485" s="6"/>
      <c r="AW485" s="6"/>
      <c r="AX485" s="6"/>
      <c r="AY485" s="6"/>
      <c r="AZ485" s="6"/>
      <c r="BA485" s="6"/>
      <c r="BB485" s="6"/>
      <c r="BC485" s="6"/>
      <c r="BD485" s="6"/>
      <c r="BE485" s="6"/>
      <c r="BF485" s="6"/>
      <c r="BG485" s="6"/>
      <c r="BH485" s="6"/>
      <c r="BI485" s="6"/>
      <c r="BJ485" s="6"/>
      <c r="BK485" s="7"/>
      <c r="BL485" s="48"/>
      <c r="BM485" s="48"/>
      <c r="BN485" s="48"/>
    </row>
    <row r="486" spans="4:66"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  <c r="AA486" s="6"/>
      <c r="AB486" s="6"/>
      <c r="AC486" s="6"/>
      <c r="AD486" s="7"/>
      <c r="AE486" s="48"/>
      <c r="AF486" s="48"/>
      <c r="AG486" s="48"/>
      <c r="AK486" s="6"/>
      <c r="AL486" s="6"/>
      <c r="AM486" s="6"/>
      <c r="AN486" s="6"/>
      <c r="AO486" s="6"/>
      <c r="AP486" s="6"/>
      <c r="AQ486" s="6"/>
      <c r="AR486" s="6"/>
      <c r="AS486" s="6"/>
      <c r="AT486" s="6"/>
      <c r="AU486" s="6"/>
      <c r="AV486" s="6"/>
      <c r="AW486" s="6"/>
      <c r="AX486" s="6"/>
      <c r="AY486" s="6"/>
      <c r="AZ486" s="6"/>
      <c r="BA486" s="6"/>
      <c r="BB486" s="6"/>
      <c r="BC486" s="6"/>
      <c r="BD486" s="6"/>
      <c r="BE486" s="6"/>
      <c r="BF486" s="6"/>
      <c r="BG486" s="6"/>
      <c r="BH486" s="6"/>
      <c r="BI486" s="6"/>
      <c r="BJ486" s="6"/>
      <c r="BK486" s="7"/>
      <c r="BL486" s="48"/>
      <c r="BM486" s="48"/>
      <c r="BN486" s="48"/>
    </row>
    <row r="487" spans="4:66"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  <c r="AA487" s="6"/>
      <c r="AB487" s="6"/>
      <c r="AC487" s="6"/>
      <c r="AD487" s="7"/>
      <c r="AE487" s="48"/>
      <c r="AF487" s="48"/>
      <c r="AG487" s="48"/>
      <c r="AK487" s="6"/>
      <c r="AL487" s="6"/>
      <c r="AM487" s="6"/>
      <c r="AN487" s="6"/>
      <c r="AO487" s="6"/>
      <c r="AP487" s="6"/>
      <c r="AQ487" s="6"/>
      <c r="AR487" s="6"/>
      <c r="AS487" s="6"/>
      <c r="AT487" s="6"/>
      <c r="AU487" s="6"/>
      <c r="AV487" s="6"/>
      <c r="AW487" s="6"/>
      <c r="AX487" s="6"/>
      <c r="AY487" s="6"/>
      <c r="AZ487" s="6"/>
      <c r="BA487" s="6"/>
      <c r="BB487" s="6"/>
      <c r="BC487" s="6"/>
      <c r="BD487" s="6"/>
      <c r="BE487" s="6"/>
      <c r="BF487" s="6"/>
      <c r="BG487" s="6"/>
      <c r="BH487" s="6"/>
      <c r="BI487" s="6"/>
      <c r="BJ487" s="6"/>
      <c r="BK487" s="7"/>
      <c r="BL487" s="48"/>
      <c r="BM487" s="48"/>
      <c r="BN487" s="48"/>
    </row>
    <row r="488" spans="4:66"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  <c r="AA488" s="6"/>
      <c r="AB488" s="6"/>
      <c r="AC488" s="6"/>
      <c r="AD488" s="7"/>
      <c r="AE488" s="48"/>
      <c r="AF488" s="48"/>
      <c r="AG488" s="48"/>
      <c r="AK488" s="6"/>
      <c r="AL488" s="6"/>
      <c r="AM488" s="6"/>
      <c r="AN488" s="6"/>
      <c r="AO488" s="6"/>
      <c r="AP488" s="6"/>
      <c r="AQ488" s="6"/>
      <c r="AR488" s="6"/>
      <c r="AS488" s="6"/>
      <c r="AT488" s="6"/>
      <c r="AU488" s="6"/>
      <c r="AV488" s="6"/>
      <c r="AW488" s="6"/>
      <c r="AX488" s="6"/>
      <c r="AY488" s="6"/>
      <c r="AZ488" s="6"/>
      <c r="BA488" s="6"/>
      <c r="BB488" s="6"/>
      <c r="BC488" s="6"/>
      <c r="BD488" s="6"/>
      <c r="BE488" s="6"/>
      <c r="BF488" s="6"/>
      <c r="BG488" s="6"/>
      <c r="BH488" s="6"/>
      <c r="BI488" s="6"/>
      <c r="BJ488" s="6"/>
      <c r="BK488" s="7"/>
      <c r="BL488" s="48"/>
      <c r="BM488" s="48"/>
      <c r="BN488" s="48"/>
    </row>
    <row r="489" spans="4:66"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  <c r="AA489" s="6"/>
      <c r="AB489" s="6"/>
      <c r="AC489" s="6"/>
      <c r="AD489" s="7"/>
      <c r="AE489" s="48"/>
      <c r="AF489" s="48"/>
      <c r="AG489" s="48"/>
      <c r="AK489" s="6"/>
      <c r="AL489" s="6"/>
      <c r="AM489" s="6"/>
      <c r="AN489" s="6"/>
      <c r="AO489" s="6"/>
      <c r="AP489" s="6"/>
      <c r="AQ489" s="6"/>
      <c r="AR489" s="6"/>
      <c r="AS489" s="6"/>
      <c r="AT489" s="6"/>
      <c r="AU489" s="6"/>
      <c r="AV489" s="6"/>
      <c r="AW489" s="6"/>
      <c r="AX489" s="6"/>
      <c r="AY489" s="6"/>
      <c r="AZ489" s="6"/>
      <c r="BA489" s="6"/>
      <c r="BB489" s="6"/>
      <c r="BC489" s="6"/>
      <c r="BD489" s="6"/>
      <c r="BE489" s="6"/>
      <c r="BF489" s="6"/>
      <c r="BG489" s="6"/>
      <c r="BH489" s="6"/>
      <c r="BI489" s="6"/>
      <c r="BJ489" s="6"/>
      <c r="BK489" s="7"/>
      <c r="BL489" s="48"/>
      <c r="BM489" s="48"/>
      <c r="BN489" s="48"/>
    </row>
    <row r="490" spans="4:66"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  <c r="AA490" s="6"/>
      <c r="AB490" s="6"/>
      <c r="AC490" s="6"/>
      <c r="AD490" s="7"/>
      <c r="AE490" s="48"/>
      <c r="AF490" s="48"/>
      <c r="AG490" s="48"/>
      <c r="AK490" s="6"/>
      <c r="AL490" s="6"/>
      <c r="AM490" s="6"/>
      <c r="AN490" s="6"/>
      <c r="AO490" s="6"/>
      <c r="AP490" s="6"/>
      <c r="AQ490" s="6"/>
      <c r="AR490" s="6"/>
      <c r="AS490" s="6"/>
      <c r="AT490" s="6"/>
      <c r="AU490" s="6"/>
      <c r="AV490" s="6"/>
      <c r="AW490" s="6"/>
      <c r="AX490" s="6"/>
      <c r="AY490" s="6"/>
      <c r="AZ490" s="6"/>
      <c r="BA490" s="6"/>
      <c r="BB490" s="6"/>
      <c r="BC490" s="6"/>
      <c r="BD490" s="6"/>
      <c r="BE490" s="6"/>
      <c r="BF490" s="6"/>
      <c r="BG490" s="6"/>
      <c r="BH490" s="6"/>
      <c r="BI490" s="6"/>
      <c r="BJ490" s="6"/>
      <c r="BK490" s="7"/>
      <c r="BL490" s="48"/>
      <c r="BM490" s="48"/>
      <c r="BN490" s="48"/>
    </row>
    <row r="491" spans="4:66"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  <c r="AA491" s="6"/>
      <c r="AB491" s="6"/>
      <c r="AC491" s="6"/>
      <c r="AD491" s="7"/>
      <c r="AE491" s="48"/>
      <c r="AF491" s="48"/>
      <c r="AG491" s="48"/>
      <c r="AK491" s="6"/>
      <c r="AL491" s="6"/>
      <c r="AM491" s="6"/>
      <c r="AN491" s="6"/>
      <c r="AO491" s="6"/>
      <c r="AP491" s="6"/>
      <c r="AQ491" s="6"/>
      <c r="AR491" s="6"/>
      <c r="AS491" s="6"/>
      <c r="AT491" s="6"/>
      <c r="AU491" s="6"/>
      <c r="AV491" s="6"/>
      <c r="AW491" s="6"/>
      <c r="AX491" s="6"/>
      <c r="AY491" s="6"/>
      <c r="AZ491" s="6"/>
      <c r="BA491" s="6"/>
      <c r="BB491" s="6"/>
      <c r="BC491" s="6"/>
      <c r="BD491" s="6"/>
      <c r="BE491" s="6"/>
      <c r="BF491" s="6"/>
      <c r="BG491" s="6"/>
      <c r="BH491" s="6"/>
      <c r="BI491" s="6"/>
      <c r="BJ491" s="6"/>
      <c r="BK491" s="7"/>
      <c r="BL491" s="48"/>
      <c r="BM491" s="48"/>
      <c r="BN491" s="48"/>
    </row>
    <row r="492" spans="4:66"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  <c r="AA492" s="6"/>
      <c r="AB492" s="6"/>
      <c r="AC492" s="6"/>
      <c r="AD492" s="7"/>
      <c r="AE492" s="48"/>
      <c r="AF492" s="48"/>
      <c r="AG492" s="48"/>
      <c r="AK492" s="6"/>
      <c r="AL492" s="6"/>
      <c r="AM492" s="6"/>
      <c r="AN492" s="6"/>
      <c r="AO492" s="6"/>
      <c r="AP492" s="6"/>
      <c r="AQ492" s="6"/>
      <c r="AR492" s="6"/>
      <c r="AS492" s="6"/>
      <c r="AT492" s="6"/>
      <c r="AU492" s="6"/>
      <c r="AV492" s="6"/>
      <c r="AW492" s="6"/>
      <c r="AX492" s="6"/>
      <c r="AY492" s="6"/>
      <c r="AZ492" s="6"/>
      <c r="BA492" s="6"/>
      <c r="BB492" s="6"/>
      <c r="BC492" s="6"/>
      <c r="BD492" s="6"/>
      <c r="BE492" s="6"/>
      <c r="BF492" s="6"/>
      <c r="BG492" s="6"/>
      <c r="BH492" s="6"/>
      <c r="BI492" s="6"/>
      <c r="BJ492" s="6"/>
      <c r="BK492" s="7"/>
      <c r="BL492" s="48"/>
      <c r="BM492" s="48"/>
      <c r="BN492" s="48"/>
    </row>
    <row r="493" spans="4:66"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  <c r="AA493" s="6"/>
      <c r="AB493" s="6"/>
      <c r="AC493" s="6"/>
      <c r="AD493" s="7"/>
      <c r="AE493" s="48"/>
      <c r="AF493" s="48"/>
      <c r="AG493" s="48"/>
      <c r="AK493" s="6"/>
      <c r="AL493" s="6"/>
      <c r="AM493" s="6"/>
      <c r="AN493" s="6"/>
      <c r="AO493" s="6"/>
      <c r="AP493" s="6"/>
      <c r="AQ493" s="6"/>
      <c r="AR493" s="6"/>
      <c r="AS493" s="6"/>
      <c r="AT493" s="6"/>
      <c r="AU493" s="6"/>
      <c r="AV493" s="6"/>
      <c r="AW493" s="6"/>
      <c r="AX493" s="6"/>
      <c r="AY493" s="6"/>
      <c r="AZ493" s="6"/>
      <c r="BA493" s="6"/>
      <c r="BB493" s="6"/>
      <c r="BC493" s="6"/>
      <c r="BD493" s="6"/>
      <c r="BE493" s="6"/>
      <c r="BF493" s="6"/>
      <c r="BG493" s="6"/>
      <c r="BH493" s="6"/>
      <c r="BI493" s="6"/>
      <c r="BJ493" s="6"/>
      <c r="BK493" s="7"/>
      <c r="BL493" s="48"/>
      <c r="BM493" s="48"/>
      <c r="BN493" s="48"/>
    </row>
    <row r="494" spans="4:66"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  <c r="AA494" s="6"/>
      <c r="AB494" s="6"/>
      <c r="AC494" s="6"/>
      <c r="AD494" s="7"/>
      <c r="AE494" s="48"/>
      <c r="AF494" s="48"/>
      <c r="AG494" s="48"/>
      <c r="AK494" s="6"/>
      <c r="AL494" s="6"/>
      <c r="AM494" s="6"/>
      <c r="AN494" s="6"/>
      <c r="AO494" s="6"/>
      <c r="AP494" s="6"/>
      <c r="AQ494" s="6"/>
      <c r="AR494" s="6"/>
      <c r="AS494" s="6"/>
      <c r="AT494" s="6"/>
      <c r="AU494" s="6"/>
      <c r="AV494" s="6"/>
      <c r="AW494" s="6"/>
      <c r="AX494" s="6"/>
      <c r="AY494" s="6"/>
      <c r="AZ494" s="6"/>
      <c r="BA494" s="6"/>
      <c r="BB494" s="6"/>
      <c r="BC494" s="6"/>
      <c r="BD494" s="6"/>
      <c r="BE494" s="6"/>
      <c r="BF494" s="6"/>
      <c r="BG494" s="6"/>
      <c r="BH494" s="6"/>
      <c r="BI494" s="6"/>
      <c r="BJ494" s="6"/>
      <c r="BK494" s="7"/>
      <c r="BL494" s="48"/>
      <c r="BM494" s="48"/>
      <c r="BN494" s="48"/>
    </row>
    <row r="495" spans="4:66"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  <c r="AA495" s="6"/>
      <c r="AB495" s="6"/>
      <c r="AC495" s="6"/>
      <c r="AD495" s="7"/>
      <c r="AE495" s="48"/>
      <c r="AF495" s="48"/>
      <c r="AG495" s="48"/>
      <c r="AK495" s="6"/>
      <c r="AL495" s="6"/>
      <c r="AM495" s="6"/>
      <c r="AN495" s="6"/>
      <c r="AO495" s="6"/>
      <c r="AP495" s="6"/>
      <c r="AQ495" s="6"/>
      <c r="AR495" s="6"/>
      <c r="AS495" s="6"/>
      <c r="AT495" s="6"/>
      <c r="AU495" s="6"/>
      <c r="AV495" s="6"/>
      <c r="AW495" s="6"/>
      <c r="AX495" s="6"/>
      <c r="AY495" s="6"/>
      <c r="AZ495" s="6"/>
      <c r="BA495" s="6"/>
      <c r="BB495" s="6"/>
      <c r="BC495" s="6"/>
      <c r="BD495" s="6"/>
      <c r="BE495" s="6"/>
      <c r="BF495" s="6"/>
      <c r="BG495" s="6"/>
      <c r="BH495" s="6"/>
      <c r="BI495" s="6"/>
      <c r="BJ495" s="6"/>
      <c r="BK495" s="7"/>
      <c r="BL495" s="48"/>
      <c r="BM495" s="48"/>
      <c r="BN495" s="48"/>
    </row>
    <row r="496" spans="4:66"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  <c r="AA496" s="6"/>
      <c r="AB496" s="6"/>
      <c r="AC496" s="6"/>
      <c r="AD496" s="7"/>
      <c r="AE496" s="48"/>
      <c r="AF496" s="48"/>
      <c r="AG496" s="48"/>
      <c r="AK496" s="6"/>
      <c r="AL496" s="6"/>
      <c r="AM496" s="6"/>
      <c r="AN496" s="6"/>
      <c r="AO496" s="6"/>
      <c r="AP496" s="6"/>
      <c r="AQ496" s="6"/>
      <c r="AR496" s="6"/>
      <c r="AS496" s="6"/>
      <c r="AT496" s="6"/>
      <c r="AU496" s="6"/>
      <c r="AV496" s="6"/>
      <c r="AW496" s="6"/>
      <c r="AX496" s="6"/>
      <c r="AY496" s="6"/>
      <c r="AZ496" s="6"/>
      <c r="BA496" s="6"/>
      <c r="BB496" s="6"/>
      <c r="BC496" s="6"/>
      <c r="BD496" s="6"/>
      <c r="BE496" s="6"/>
      <c r="BF496" s="6"/>
      <c r="BG496" s="6"/>
      <c r="BH496" s="6"/>
      <c r="BI496" s="6"/>
      <c r="BJ496" s="6"/>
      <c r="BK496" s="7"/>
      <c r="BL496" s="48"/>
      <c r="BM496" s="48"/>
      <c r="BN496" s="48"/>
    </row>
    <row r="497" spans="4:66"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  <c r="AA497" s="6"/>
      <c r="AB497" s="6"/>
      <c r="AC497" s="6"/>
      <c r="AD497" s="7"/>
      <c r="AE497" s="48"/>
      <c r="AF497" s="48"/>
      <c r="AG497" s="48"/>
      <c r="AK497" s="6"/>
      <c r="AL497" s="6"/>
      <c r="AM497" s="6"/>
      <c r="AN497" s="6"/>
      <c r="AO497" s="6"/>
      <c r="AP497" s="6"/>
      <c r="AQ497" s="6"/>
      <c r="AR497" s="6"/>
      <c r="AS497" s="6"/>
      <c r="AT497" s="6"/>
      <c r="AU497" s="6"/>
      <c r="AV497" s="6"/>
      <c r="AW497" s="6"/>
      <c r="AX497" s="6"/>
      <c r="AY497" s="6"/>
      <c r="AZ497" s="6"/>
      <c r="BA497" s="6"/>
      <c r="BB497" s="6"/>
      <c r="BC497" s="6"/>
      <c r="BD497" s="6"/>
      <c r="BE497" s="6"/>
      <c r="BF497" s="6"/>
      <c r="BG497" s="6"/>
      <c r="BH497" s="6"/>
      <c r="BI497" s="6"/>
      <c r="BJ497" s="6"/>
      <c r="BK497" s="7"/>
      <c r="BL497" s="48"/>
      <c r="BM497" s="48"/>
      <c r="BN497" s="48"/>
    </row>
    <row r="498" spans="4:66"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  <c r="AA498" s="6"/>
      <c r="AB498" s="6"/>
      <c r="AC498" s="6"/>
      <c r="AD498" s="7"/>
      <c r="AE498" s="48"/>
      <c r="AF498" s="48"/>
      <c r="AG498" s="48"/>
      <c r="AK498" s="6"/>
      <c r="AL498" s="6"/>
      <c r="AM498" s="6"/>
      <c r="AN498" s="6"/>
      <c r="AO498" s="6"/>
      <c r="AP498" s="6"/>
      <c r="AQ498" s="6"/>
      <c r="AR498" s="6"/>
      <c r="AS498" s="6"/>
      <c r="AT498" s="6"/>
      <c r="AU498" s="6"/>
      <c r="AV498" s="6"/>
      <c r="AW498" s="6"/>
      <c r="AX498" s="6"/>
      <c r="AY498" s="6"/>
      <c r="AZ498" s="6"/>
      <c r="BA498" s="6"/>
      <c r="BB498" s="6"/>
      <c r="BC498" s="6"/>
      <c r="BD498" s="6"/>
      <c r="BE498" s="6"/>
      <c r="BF498" s="6"/>
      <c r="BG498" s="6"/>
      <c r="BH498" s="6"/>
      <c r="BI498" s="6"/>
      <c r="BJ498" s="6"/>
      <c r="BK498" s="7"/>
      <c r="BL498" s="48"/>
      <c r="BM498" s="48"/>
      <c r="BN498" s="48"/>
    </row>
    <row r="499" spans="4:66"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  <c r="AA499" s="6"/>
      <c r="AB499" s="6"/>
      <c r="AC499" s="6"/>
      <c r="AD499" s="7"/>
      <c r="AE499" s="48"/>
      <c r="AF499" s="48"/>
      <c r="AG499" s="48"/>
      <c r="AK499" s="6"/>
      <c r="AL499" s="6"/>
      <c r="AM499" s="6"/>
      <c r="AN499" s="6"/>
      <c r="AO499" s="6"/>
      <c r="AP499" s="6"/>
      <c r="AQ499" s="6"/>
      <c r="AR499" s="6"/>
      <c r="AS499" s="6"/>
      <c r="AT499" s="6"/>
      <c r="AU499" s="6"/>
      <c r="AV499" s="6"/>
      <c r="AW499" s="6"/>
      <c r="AX499" s="6"/>
      <c r="AY499" s="6"/>
      <c r="AZ499" s="6"/>
      <c r="BA499" s="6"/>
      <c r="BB499" s="6"/>
      <c r="BC499" s="6"/>
      <c r="BD499" s="6"/>
      <c r="BE499" s="6"/>
      <c r="BF499" s="6"/>
      <c r="BG499" s="6"/>
      <c r="BH499" s="6"/>
      <c r="BI499" s="6"/>
      <c r="BJ499" s="6"/>
      <c r="BK499" s="7"/>
      <c r="BL499" s="48"/>
      <c r="BM499" s="48"/>
      <c r="BN499" s="48"/>
    </row>
    <row r="500" spans="4:66"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  <c r="AA500" s="6"/>
      <c r="AB500" s="6"/>
      <c r="AC500" s="6"/>
      <c r="AD500" s="7"/>
      <c r="AE500" s="48"/>
      <c r="AF500" s="48"/>
      <c r="AG500" s="48"/>
      <c r="AK500" s="6"/>
      <c r="AL500" s="6"/>
      <c r="AM500" s="6"/>
      <c r="AN500" s="6"/>
      <c r="AO500" s="6"/>
      <c r="AP500" s="6"/>
      <c r="AQ500" s="6"/>
      <c r="AR500" s="6"/>
      <c r="AS500" s="6"/>
      <c r="AT500" s="6"/>
      <c r="AU500" s="6"/>
      <c r="AV500" s="6"/>
      <c r="AW500" s="6"/>
      <c r="AX500" s="6"/>
      <c r="AY500" s="6"/>
      <c r="AZ500" s="6"/>
      <c r="BA500" s="6"/>
      <c r="BB500" s="6"/>
      <c r="BC500" s="6"/>
      <c r="BD500" s="6"/>
      <c r="BE500" s="6"/>
      <c r="BF500" s="6"/>
      <c r="BG500" s="6"/>
      <c r="BH500" s="6"/>
      <c r="BI500" s="6"/>
      <c r="BJ500" s="6"/>
      <c r="BK500" s="7"/>
      <c r="BL500" s="48"/>
      <c r="BM500" s="48"/>
      <c r="BN500" s="48"/>
    </row>
    <row r="501" spans="4:66"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  <c r="AA501" s="6"/>
      <c r="AB501" s="6"/>
      <c r="AC501" s="6"/>
      <c r="AD501" s="7"/>
      <c r="AE501" s="48"/>
      <c r="AF501" s="48"/>
      <c r="AG501" s="48"/>
      <c r="AK501" s="6"/>
      <c r="AL501" s="6"/>
      <c r="AM501" s="6"/>
      <c r="AN501" s="6"/>
      <c r="AO501" s="6"/>
      <c r="AP501" s="6"/>
      <c r="AQ501" s="6"/>
      <c r="AR501" s="6"/>
      <c r="AS501" s="6"/>
      <c r="AT501" s="6"/>
      <c r="AU501" s="6"/>
      <c r="AV501" s="6"/>
      <c r="AW501" s="6"/>
      <c r="AX501" s="6"/>
      <c r="AY501" s="6"/>
      <c r="AZ501" s="6"/>
      <c r="BA501" s="6"/>
      <c r="BB501" s="6"/>
      <c r="BC501" s="6"/>
      <c r="BD501" s="6"/>
      <c r="BE501" s="6"/>
      <c r="BF501" s="6"/>
      <c r="BG501" s="6"/>
      <c r="BH501" s="6"/>
      <c r="BI501" s="6"/>
      <c r="BJ501" s="6"/>
      <c r="BK501" s="7"/>
      <c r="BL501" s="48"/>
      <c r="BM501" s="48"/>
      <c r="BN501" s="48"/>
    </row>
    <row r="502" spans="4:66"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  <c r="AA502" s="6"/>
      <c r="AB502" s="6"/>
      <c r="AC502" s="6"/>
      <c r="AD502" s="7"/>
      <c r="AE502" s="48"/>
      <c r="AF502" s="48"/>
      <c r="AG502" s="48"/>
      <c r="AK502" s="6"/>
      <c r="AL502" s="6"/>
      <c r="AM502" s="6"/>
      <c r="AN502" s="6"/>
      <c r="AO502" s="6"/>
      <c r="AP502" s="6"/>
      <c r="AQ502" s="6"/>
      <c r="AR502" s="6"/>
      <c r="AS502" s="6"/>
      <c r="AT502" s="6"/>
      <c r="AU502" s="6"/>
      <c r="AV502" s="6"/>
      <c r="AW502" s="6"/>
      <c r="AX502" s="6"/>
      <c r="AY502" s="6"/>
      <c r="AZ502" s="6"/>
      <c r="BA502" s="6"/>
      <c r="BB502" s="6"/>
      <c r="BC502" s="6"/>
      <c r="BD502" s="6"/>
      <c r="BE502" s="6"/>
      <c r="BF502" s="6"/>
      <c r="BG502" s="6"/>
      <c r="BH502" s="6"/>
      <c r="BI502" s="6"/>
      <c r="BJ502" s="6"/>
      <c r="BK502" s="7"/>
      <c r="BL502" s="48"/>
      <c r="BM502" s="48"/>
      <c r="BN502" s="48"/>
    </row>
    <row r="503" spans="4:66"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  <c r="AA503" s="6"/>
      <c r="AB503" s="6"/>
      <c r="AC503" s="6"/>
      <c r="AD503" s="7"/>
      <c r="AE503" s="48"/>
      <c r="AF503" s="48"/>
      <c r="AG503" s="48"/>
      <c r="AK503" s="6"/>
      <c r="AL503" s="6"/>
      <c r="AM503" s="6"/>
      <c r="AN503" s="6"/>
      <c r="AO503" s="6"/>
      <c r="AP503" s="6"/>
      <c r="AQ503" s="6"/>
      <c r="AR503" s="6"/>
      <c r="AS503" s="6"/>
      <c r="AT503" s="6"/>
      <c r="AU503" s="6"/>
      <c r="AV503" s="6"/>
      <c r="AW503" s="6"/>
      <c r="AX503" s="6"/>
      <c r="AY503" s="6"/>
      <c r="AZ503" s="6"/>
      <c r="BA503" s="6"/>
      <c r="BB503" s="6"/>
      <c r="BC503" s="6"/>
      <c r="BD503" s="6"/>
      <c r="BE503" s="6"/>
      <c r="BF503" s="6"/>
      <c r="BG503" s="6"/>
      <c r="BH503" s="6"/>
      <c r="BI503" s="6"/>
      <c r="BJ503" s="6"/>
      <c r="BK503" s="7"/>
      <c r="BL503" s="48"/>
      <c r="BM503" s="48"/>
      <c r="BN503" s="48"/>
    </row>
    <row r="504" spans="4:66"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  <c r="AA504" s="6"/>
      <c r="AB504" s="6"/>
      <c r="AC504" s="6"/>
      <c r="AD504" s="7"/>
      <c r="AE504" s="48"/>
      <c r="AF504" s="48"/>
      <c r="AG504" s="48"/>
      <c r="AK504" s="6"/>
      <c r="AL504" s="6"/>
      <c r="AM504" s="6"/>
      <c r="AN504" s="6"/>
      <c r="AO504" s="6"/>
      <c r="AP504" s="6"/>
      <c r="AQ504" s="6"/>
      <c r="AR504" s="6"/>
      <c r="AS504" s="6"/>
      <c r="AT504" s="6"/>
      <c r="AU504" s="6"/>
      <c r="AV504" s="6"/>
      <c r="AW504" s="6"/>
      <c r="AX504" s="6"/>
      <c r="AY504" s="6"/>
      <c r="AZ504" s="6"/>
      <c r="BA504" s="6"/>
      <c r="BB504" s="6"/>
      <c r="BC504" s="6"/>
      <c r="BD504" s="6"/>
      <c r="BE504" s="6"/>
      <c r="BF504" s="6"/>
      <c r="BG504" s="6"/>
      <c r="BH504" s="6"/>
      <c r="BI504" s="6"/>
      <c r="BJ504" s="6"/>
      <c r="BK504" s="7"/>
      <c r="BL504" s="48"/>
      <c r="BM504" s="48"/>
      <c r="BN504" s="48"/>
    </row>
    <row r="505" spans="4:66"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  <c r="AA505" s="6"/>
      <c r="AB505" s="6"/>
      <c r="AC505" s="6"/>
      <c r="AD505" s="7"/>
      <c r="AE505" s="48"/>
      <c r="AF505" s="48"/>
      <c r="AG505" s="48"/>
      <c r="AK505" s="6"/>
      <c r="AL505" s="6"/>
      <c r="AM505" s="6"/>
      <c r="AN505" s="6"/>
      <c r="AO505" s="6"/>
      <c r="AP505" s="6"/>
      <c r="AQ505" s="6"/>
      <c r="AR505" s="6"/>
      <c r="AS505" s="6"/>
      <c r="AT505" s="6"/>
      <c r="AU505" s="6"/>
      <c r="AV505" s="6"/>
      <c r="AW505" s="6"/>
      <c r="AX505" s="6"/>
      <c r="AY505" s="6"/>
      <c r="AZ505" s="6"/>
      <c r="BA505" s="6"/>
      <c r="BB505" s="6"/>
      <c r="BC505" s="6"/>
      <c r="BD505" s="6"/>
      <c r="BE505" s="6"/>
      <c r="BF505" s="6"/>
      <c r="BG505" s="6"/>
      <c r="BH505" s="6"/>
      <c r="BI505" s="6"/>
      <c r="BJ505" s="6"/>
      <c r="BK505" s="7"/>
      <c r="BL505" s="48"/>
      <c r="BM505" s="48"/>
      <c r="BN505" s="48"/>
    </row>
    <row r="506" spans="4:66"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  <c r="AA506" s="6"/>
      <c r="AB506" s="6"/>
      <c r="AC506" s="6"/>
      <c r="AD506" s="7"/>
      <c r="AE506" s="48"/>
      <c r="AF506" s="48"/>
      <c r="AG506" s="48"/>
      <c r="AK506" s="6"/>
      <c r="AL506" s="6"/>
      <c r="AM506" s="6"/>
      <c r="AN506" s="6"/>
      <c r="AO506" s="6"/>
      <c r="AP506" s="6"/>
      <c r="AQ506" s="6"/>
      <c r="AR506" s="6"/>
      <c r="AS506" s="6"/>
      <c r="AT506" s="6"/>
      <c r="AU506" s="6"/>
      <c r="AV506" s="6"/>
      <c r="AW506" s="6"/>
      <c r="AX506" s="6"/>
      <c r="AY506" s="6"/>
      <c r="AZ506" s="6"/>
      <c r="BA506" s="6"/>
      <c r="BB506" s="6"/>
      <c r="BC506" s="6"/>
      <c r="BD506" s="6"/>
      <c r="BE506" s="6"/>
      <c r="BF506" s="6"/>
      <c r="BG506" s="6"/>
      <c r="BH506" s="6"/>
      <c r="BI506" s="6"/>
      <c r="BJ506" s="6"/>
      <c r="BK506" s="7"/>
      <c r="BL506" s="48"/>
      <c r="BM506" s="48"/>
      <c r="BN506" s="48"/>
    </row>
    <row r="507" spans="4:66"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  <c r="AA507" s="6"/>
      <c r="AB507" s="6"/>
      <c r="AC507" s="6"/>
      <c r="AD507" s="7"/>
      <c r="AE507" s="48"/>
      <c r="AF507" s="48"/>
      <c r="AG507" s="48"/>
      <c r="AK507" s="6"/>
      <c r="AL507" s="6"/>
      <c r="AM507" s="6"/>
      <c r="AN507" s="6"/>
      <c r="AO507" s="6"/>
      <c r="AP507" s="6"/>
      <c r="AQ507" s="6"/>
      <c r="AR507" s="6"/>
      <c r="AS507" s="6"/>
      <c r="AT507" s="6"/>
      <c r="AU507" s="6"/>
      <c r="AV507" s="6"/>
      <c r="AW507" s="6"/>
      <c r="AX507" s="6"/>
      <c r="AY507" s="6"/>
      <c r="AZ507" s="6"/>
      <c r="BA507" s="6"/>
      <c r="BB507" s="6"/>
      <c r="BC507" s="6"/>
      <c r="BD507" s="6"/>
      <c r="BE507" s="6"/>
      <c r="BF507" s="6"/>
      <c r="BG507" s="6"/>
      <c r="BH507" s="6"/>
      <c r="BI507" s="6"/>
      <c r="BJ507" s="6"/>
      <c r="BK507" s="7"/>
      <c r="BL507" s="48"/>
      <c r="BM507" s="48"/>
      <c r="BN507" s="48"/>
    </row>
    <row r="508" spans="4:66"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  <c r="AA508" s="6"/>
      <c r="AB508" s="6"/>
      <c r="AC508" s="6"/>
      <c r="AD508" s="7"/>
      <c r="AE508" s="48"/>
      <c r="AF508" s="48"/>
      <c r="AG508" s="48"/>
      <c r="AK508" s="6"/>
      <c r="AL508" s="6"/>
      <c r="AM508" s="6"/>
      <c r="AN508" s="6"/>
      <c r="AO508" s="6"/>
      <c r="AP508" s="6"/>
      <c r="AQ508" s="6"/>
      <c r="AR508" s="6"/>
      <c r="AS508" s="6"/>
      <c r="AT508" s="6"/>
      <c r="AU508" s="6"/>
      <c r="AV508" s="6"/>
      <c r="AW508" s="6"/>
      <c r="AX508" s="6"/>
      <c r="AY508" s="6"/>
      <c r="AZ508" s="6"/>
      <c r="BA508" s="6"/>
      <c r="BB508" s="6"/>
      <c r="BC508" s="6"/>
      <c r="BD508" s="6"/>
      <c r="BE508" s="6"/>
      <c r="BF508" s="6"/>
      <c r="BG508" s="6"/>
      <c r="BH508" s="6"/>
      <c r="BI508" s="6"/>
      <c r="BJ508" s="6"/>
      <c r="BK508" s="7"/>
      <c r="BL508" s="48"/>
      <c r="BM508" s="48"/>
      <c r="BN508" s="48"/>
    </row>
    <row r="509" spans="4:66"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  <c r="AA509" s="6"/>
      <c r="AB509" s="6"/>
      <c r="AC509" s="6"/>
      <c r="AD509" s="7"/>
      <c r="AE509" s="48"/>
      <c r="AF509" s="48"/>
      <c r="AG509" s="48"/>
      <c r="AK509" s="6"/>
      <c r="AL509" s="6"/>
      <c r="AM509" s="6"/>
      <c r="AN509" s="6"/>
      <c r="AO509" s="6"/>
      <c r="AP509" s="6"/>
      <c r="AQ509" s="6"/>
      <c r="AR509" s="6"/>
      <c r="AS509" s="6"/>
      <c r="AT509" s="6"/>
      <c r="AU509" s="6"/>
      <c r="AV509" s="6"/>
      <c r="AW509" s="6"/>
      <c r="AX509" s="6"/>
      <c r="AY509" s="6"/>
      <c r="AZ509" s="6"/>
      <c r="BA509" s="6"/>
      <c r="BB509" s="6"/>
      <c r="BC509" s="6"/>
      <c r="BD509" s="6"/>
      <c r="BE509" s="6"/>
      <c r="BF509" s="6"/>
      <c r="BG509" s="6"/>
      <c r="BH509" s="6"/>
      <c r="BI509" s="6"/>
      <c r="BJ509" s="6"/>
      <c r="BK509" s="7"/>
      <c r="BL509" s="48"/>
      <c r="BM509" s="48"/>
      <c r="BN509" s="48"/>
    </row>
    <row r="510" spans="4:66"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  <c r="AA510" s="6"/>
      <c r="AB510" s="6"/>
      <c r="AC510" s="6"/>
      <c r="AD510" s="7"/>
      <c r="AE510" s="48"/>
      <c r="AF510" s="48"/>
      <c r="AG510" s="48"/>
      <c r="AK510" s="6"/>
      <c r="AL510" s="6"/>
      <c r="AM510" s="6"/>
      <c r="AN510" s="6"/>
      <c r="AO510" s="6"/>
      <c r="AP510" s="6"/>
      <c r="AQ510" s="6"/>
      <c r="AR510" s="6"/>
      <c r="AS510" s="6"/>
      <c r="AT510" s="6"/>
      <c r="AU510" s="6"/>
      <c r="AV510" s="6"/>
      <c r="AW510" s="6"/>
      <c r="AX510" s="6"/>
      <c r="AY510" s="6"/>
      <c r="AZ510" s="6"/>
      <c r="BA510" s="6"/>
      <c r="BB510" s="6"/>
      <c r="BC510" s="6"/>
      <c r="BD510" s="6"/>
      <c r="BE510" s="6"/>
      <c r="BF510" s="6"/>
      <c r="BG510" s="6"/>
      <c r="BH510" s="6"/>
      <c r="BI510" s="6"/>
      <c r="BJ510" s="6"/>
      <c r="BK510" s="7"/>
      <c r="BL510" s="48"/>
      <c r="BM510" s="48"/>
      <c r="BN510" s="48"/>
    </row>
    <row r="511" spans="4:66"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  <c r="AA511" s="6"/>
      <c r="AB511" s="6"/>
      <c r="AC511" s="6"/>
      <c r="AD511" s="7"/>
      <c r="AE511" s="48"/>
      <c r="AF511" s="48"/>
      <c r="AG511" s="48"/>
      <c r="AK511" s="6"/>
      <c r="AL511" s="6"/>
      <c r="AM511" s="6"/>
      <c r="AN511" s="6"/>
      <c r="AO511" s="6"/>
      <c r="AP511" s="6"/>
      <c r="AQ511" s="6"/>
      <c r="AR511" s="6"/>
      <c r="AS511" s="6"/>
      <c r="AT511" s="6"/>
      <c r="AU511" s="6"/>
      <c r="AV511" s="6"/>
      <c r="AW511" s="6"/>
      <c r="AX511" s="6"/>
      <c r="AY511" s="6"/>
      <c r="AZ511" s="6"/>
      <c r="BA511" s="6"/>
      <c r="BB511" s="6"/>
      <c r="BC511" s="6"/>
      <c r="BD511" s="6"/>
      <c r="BE511" s="6"/>
      <c r="BF511" s="6"/>
      <c r="BG511" s="6"/>
      <c r="BH511" s="6"/>
      <c r="BI511" s="6"/>
      <c r="BJ511" s="6"/>
      <c r="BK511" s="7"/>
      <c r="BL511" s="48"/>
      <c r="BM511" s="48"/>
      <c r="BN511" s="48"/>
    </row>
    <row r="512" spans="4:66"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  <c r="AA512" s="6"/>
      <c r="AB512" s="6"/>
      <c r="AC512" s="6"/>
      <c r="AD512" s="7"/>
      <c r="AE512" s="48"/>
      <c r="AF512" s="48"/>
      <c r="AG512" s="48"/>
      <c r="AK512" s="6"/>
      <c r="AL512" s="6"/>
      <c r="AM512" s="6"/>
      <c r="AN512" s="6"/>
      <c r="AO512" s="6"/>
      <c r="AP512" s="6"/>
      <c r="AQ512" s="6"/>
      <c r="AR512" s="6"/>
      <c r="AS512" s="6"/>
      <c r="AT512" s="6"/>
      <c r="AU512" s="6"/>
      <c r="AV512" s="6"/>
      <c r="AW512" s="6"/>
      <c r="AX512" s="6"/>
      <c r="AY512" s="6"/>
      <c r="AZ512" s="6"/>
      <c r="BA512" s="6"/>
      <c r="BB512" s="6"/>
      <c r="BC512" s="6"/>
      <c r="BD512" s="6"/>
      <c r="BE512" s="6"/>
      <c r="BF512" s="6"/>
      <c r="BG512" s="6"/>
      <c r="BH512" s="6"/>
      <c r="BI512" s="6"/>
      <c r="BJ512" s="6"/>
      <c r="BK512" s="7"/>
      <c r="BL512" s="48"/>
      <c r="BM512" s="48"/>
      <c r="BN512" s="48"/>
    </row>
    <row r="513" spans="4:66"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  <c r="AA513" s="6"/>
      <c r="AB513" s="6"/>
      <c r="AC513" s="6"/>
      <c r="AD513" s="7"/>
      <c r="AE513" s="48"/>
      <c r="AF513" s="48"/>
      <c r="AG513" s="48"/>
      <c r="AK513" s="6"/>
      <c r="AL513" s="6"/>
      <c r="AM513" s="6"/>
      <c r="AN513" s="6"/>
      <c r="AO513" s="6"/>
      <c r="AP513" s="6"/>
      <c r="AQ513" s="6"/>
      <c r="AR513" s="6"/>
      <c r="AS513" s="6"/>
      <c r="AT513" s="6"/>
      <c r="AU513" s="6"/>
      <c r="AV513" s="6"/>
      <c r="AW513" s="6"/>
      <c r="AX513" s="6"/>
      <c r="AY513" s="6"/>
      <c r="AZ513" s="6"/>
      <c r="BA513" s="6"/>
      <c r="BB513" s="6"/>
      <c r="BC513" s="6"/>
      <c r="BD513" s="6"/>
      <c r="BE513" s="6"/>
      <c r="BF513" s="6"/>
      <c r="BG513" s="6"/>
      <c r="BH513" s="6"/>
      <c r="BI513" s="6"/>
      <c r="BJ513" s="6"/>
      <c r="BK513" s="7"/>
      <c r="BL513" s="48"/>
      <c r="BM513" s="48"/>
      <c r="BN513" s="48"/>
    </row>
    <row r="514" spans="4:66"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  <c r="AA514" s="6"/>
      <c r="AB514" s="6"/>
      <c r="AC514" s="6"/>
      <c r="AD514" s="7"/>
      <c r="AE514" s="48"/>
      <c r="AF514" s="48"/>
      <c r="AG514" s="48"/>
      <c r="AK514" s="6"/>
      <c r="AL514" s="6"/>
      <c r="AM514" s="6"/>
      <c r="AN514" s="6"/>
      <c r="AO514" s="6"/>
      <c r="AP514" s="6"/>
      <c r="AQ514" s="6"/>
      <c r="AR514" s="6"/>
      <c r="AS514" s="6"/>
      <c r="AT514" s="6"/>
      <c r="AU514" s="6"/>
      <c r="AV514" s="6"/>
      <c r="AW514" s="6"/>
      <c r="AX514" s="6"/>
      <c r="AY514" s="6"/>
      <c r="AZ514" s="6"/>
      <c r="BA514" s="6"/>
      <c r="BB514" s="6"/>
      <c r="BC514" s="6"/>
      <c r="BD514" s="6"/>
      <c r="BE514" s="6"/>
      <c r="BF514" s="6"/>
      <c r="BG514" s="6"/>
      <c r="BH514" s="6"/>
      <c r="BI514" s="6"/>
      <c r="BJ514" s="6"/>
      <c r="BK514" s="7"/>
      <c r="BL514" s="48"/>
      <c r="BM514" s="48"/>
      <c r="BN514" s="48"/>
    </row>
    <row r="515" spans="4:66"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  <c r="AA515" s="6"/>
      <c r="AB515" s="6"/>
      <c r="AC515" s="6"/>
      <c r="AD515" s="7"/>
      <c r="AE515" s="48"/>
      <c r="AF515" s="48"/>
      <c r="AG515" s="48"/>
      <c r="AK515" s="6"/>
      <c r="AL515" s="6"/>
      <c r="AM515" s="6"/>
      <c r="AN515" s="6"/>
      <c r="AO515" s="6"/>
      <c r="AP515" s="6"/>
      <c r="AQ515" s="6"/>
      <c r="AR515" s="6"/>
      <c r="AS515" s="6"/>
      <c r="AT515" s="6"/>
      <c r="AU515" s="6"/>
      <c r="AV515" s="6"/>
      <c r="AW515" s="6"/>
      <c r="AX515" s="6"/>
      <c r="AY515" s="6"/>
      <c r="AZ515" s="6"/>
      <c r="BA515" s="6"/>
      <c r="BB515" s="6"/>
      <c r="BC515" s="6"/>
      <c r="BD515" s="6"/>
      <c r="BE515" s="6"/>
      <c r="BF515" s="6"/>
      <c r="BG515" s="6"/>
      <c r="BH515" s="6"/>
      <c r="BI515" s="6"/>
      <c r="BJ515" s="6"/>
      <c r="BK515" s="7"/>
      <c r="BL515" s="48"/>
      <c r="BM515" s="48"/>
      <c r="BN515" s="48"/>
    </row>
    <row r="516" spans="4:66"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  <c r="AA516" s="6"/>
      <c r="AB516" s="6"/>
      <c r="AC516" s="6"/>
      <c r="AD516" s="7"/>
      <c r="AE516" s="48"/>
      <c r="AF516" s="48"/>
      <c r="AG516" s="48"/>
      <c r="AK516" s="6"/>
      <c r="AL516" s="6"/>
      <c r="AM516" s="6"/>
      <c r="AN516" s="6"/>
      <c r="AO516" s="6"/>
      <c r="AP516" s="6"/>
      <c r="AQ516" s="6"/>
      <c r="AR516" s="6"/>
      <c r="AS516" s="6"/>
      <c r="AT516" s="6"/>
      <c r="AU516" s="6"/>
      <c r="AV516" s="6"/>
      <c r="AW516" s="6"/>
      <c r="AX516" s="6"/>
      <c r="AY516" s="6"/>
      <c r="AZ516" s="6"/>
      <c r="BA516" s="6"/>
      <c r="BB516" s="6"/>
      <c r="BC516" s="6"/>
      <c r="BD516" s="6"/>
      <c r="BE516" s="6"/>
      <c r="BF516" s="6"/>
      <c r="BG516" s="6"/>
      <c r="BH516" s="6"/>
      <c r="BI516" s="6"/>
      <c r="BJ516" s="6"/>
      <c r="BK516" s="7"/>
      <c r="BL516" s="48"/>
      <c r="BM516" s="48"/>
      <c r="BN516" s="48"/>
    </row>
    <row r="517" spans="4:66"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  <c r="AA517" s="6"/>
      <c r="AB517" s="6"/>
      <c r="AC517" s="6"/>
      <c r="AD517" s="7"/>
      <c r="AE517" s="48"/>
      <c r="AF517" s="48"/>
      <c r="AG517" s="48"/>
      <c r="AK517" s="6"/>
      <c r="AL517" s="6"/>
      <c r="AM517" s="6"/>
      <c r="AN517" s="6"/>
      <c r="AO517" s="6"/>
      <c r="AP517" s="6"/>
      <c r="AQ517" s="6"/>
      <c r="AR517" s="6"/>
      <c r="AS517" s="6"/>
      <c r="AT517" s="6"/>
      <c r="AU517" s="6"/>
      <c r="AV517" s="6"/>
      <c r="AW517" s="6"/>
      <c r="AX517" s="6"/>
      <c r="AY517" s="6"/>
      <c r="AZ517" s="6"/>
      <c r="BA517" s="6"/>
      <c r="BB517" s="6"/>
      <c r="BC517" s="6"/>
      <c r="BD517" s="6"/>
      <c r="BE517" s="6"/>
      <c r="BF517" s="6"/>
      <c r="BG517" s="6"/>
      <c r="BH517" s="6"/>
      <c r="BI517" s="6"/>
      <c r="BJ517" s="6"/>
      <c r="BK517" s="7"/>
      <c r="BL517" s="48"/>
      <c r="BM517" s="48"/>
      <c r="BN517" s="48"/>
    </row>
    <row r="518" spans="4:66"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  <c r="AA518" s="6"/>
      <c r="AB518" s="6"/>
      <c r="AC518" s="6"/>
      <c r="AD518" s="7"/>
      <c r="AE518" s="48"/>
      <c r="AF518" s="48"/>
      <c r="AG518" s="48"/>
      <c r="AK518" s="6"/>
      <c r="AL518" s="6"/>
      <c r="AM518" s="6"/>
      <c r="AN518" s="6"/>
      <c r="AO518" s="6"/>
      <c r="AP518" s="6"/>
      <c r="AQ518" s="6"/>
      <c r="AR518" s="6"/>
      <c r="AS518" s="6"/>
      <c r="AT518" s="6"/>
      <c r="AU518" s="6"/>
      <c r="AV518" s="6"/>
      <c r="AW518" s="6"/>
      <c r="AX518" s="6"/>
      <c r="AY518" s="6"/>
      <c r="AZ518" s="6"/>
      <c r="BA518" s="6"/>
      <c r="BB518" s="6"/>
      <c r="BC518" s="6"/>
      <c r="BD518" s="6"/>
      <c r="BE518" s="6"/>
      <c r="BF518" s="6"/>
      <c r="BG518" s="6"/>
      <c r="BH518" s="6"/>
      <c r="BI518" s="6"/>
      <c r="BJ518" s="6"/>
      <c r="BK518" s="7"/>
      <c r="BL518" s="48"/>
      <c r="BM518" s="48"/>
      <c r="BN518" s="48"/>
    </row>
    <row r="519" spans="4:66"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  <c r="AA519" s="6"/>
      <c r="AB519" s="6"/>
      <c r="AC519" s="6"/>
      <c r="AD519" s="7"/>
      <c r="AE519" s="48"/>
      <c r="AF519" s="48"/>
      <c r="AG519" s="48"/>
      <c r="AK519" s="6"/>
      <c r="AL519" s="6"/>
      <c r="AM519" s="6"/>
      <c r="AN519" s="6"/>
      <c r="AO519" s="6"/>
      <c r="AP519" s="6"/>
      <c r="AQ519" s="6"/>
      <c r="AR519" s="6"/>
      <c r="AS519" s="6"/>
      <c r="AT519" s="6"/>
      <c r="AU519" s="6"/>
      <c r="AV519" s="6"/>
      <c r="AW519" s="6"/>
      <c r="AX519" s="6"/>
      <c r="AY519" s="6"/>
      <c r="AZ519" s="6"/>
      <c r="BA519" s="6"/>
      <c r="BB519" s="6"/>
      <c r="BC519" s="6"/>
      <c r="BD519" s="6"/>
      <c r="BE519" s="6"/>
      <c r="BF519" s="6"/>
      <c r="BG519" s="6"/>
      <c r="BH519" s="6"/>
      <c r="BI519" s="6"/>
      <c r="BJ519" s="6"/>
      <c r="BK519" s="7"/>
      <c r="BL519" s="48"/>
      <c r="BM519" s="48"/>
      <c r="BN519" s="48"/>
    </row>
    <row r="520" spans="4:66"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  <c r="AA520" s="6"/>
      <c r="AB520" s="6"/>
      <c r="AC520" s="6"/>
      <c r="AD520" s="7"/>
      <c r="AE520" s="48"/>
      <c r="AF520" s="48"/>
      <c r="AG520" s="48"/>
      <c r="AK520" s="6"/>
      <c r="AL520" s="6"/>
      <c r="AM520" s="6"/>
      <c r="AN520" s="6"/>
      <c r="AO520" s="6"/>
      <c r="AP520" s="6"/>
      <c r="AQ520" s="6"/>
      <c r="AR520" s="6"/>
      <c r="AS520" s="6"/>
      <c r="AT520" s="6"/>
      <c r="AU520" s="6"/>
      <c r="AV520" s="6"/>
      <c r="AW520" s="6"/>
      <c r="AX520" s="6"/>
      <c r="AY520" s="6"/>
      <c r="AZ520" s="6"/>
      <c r="BA520" s="6"/>
      <c r="BB520" s="6"/>
      <c r="BC520" s="6"/>
      <c r="BD520" s="6"/>
      <c r="BE520" s="6"/>
      <c r="BF520" s="6"/>
      <c r="BG520" s="6"/>
      <c r="BH520" s="6"/>
      <c r="BI520" s="6"/>
      <c r="BJ520" s="6"/>
      <c r="BK520" s="7"/>
      <c r="BL520" s="48"/>
      <c r="BM520" s="48"/>
      <c r="BN520" s="48"/>
    </row>
    <row r="521" spans="4:66"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  <c r="AA521" s="6"/>
      <c r="AB521" s="6"/>
      <c r="AC521" s="6"/>
      <c r="AD521" s="7"/>
      <c r="AE521" s="48"/>
      <c r="AF521" s="48"/>
      <c r="AG521" s="48"/>
      <c r="AK521" s="6"/>
      <c r="AL521" s="6"/>
      <c r="AM521" s="6"/>
      <c r="AN521" s="6"/>
      <c r="AO521" s="6"/>
      <c r="AP521" s="6"/>
      <c r="AQ521" s="6"/>
      <c r="AR521" s="6"/>
      <c r="AS521" s="6"/>
      <c r="AT521" s="6"/>
      <c r="AU521" s="6"/>
      <c r="AV521" s="6"/>
      <c r="AW521" s="6"/>
      <c r="AX521" s="6"/>
      <c r="AY521" s="6"/>
      <c r="AZ521" s="6"/>
      <c r="BA521" s="6"/>
      <c r="BB521" s="6"/>
      <c r="BC521" s="6"/>
      <c r="BD521" s="6"/>
      <c r="BE521" s="6"/>
      <c r="BF521" s="6"/>
      <c r="BG521" s="6"/>
      <c r="BH521" s="6"/>
      <c r="BI521" s="6"/>
      <c r="BJ521" s="6"/>
      <c r="BK521" s="7"/>
      <c r="BL521" s="48"/>
      <c r="BM521" s="48"/>
      <c r="BN521" s="48"/>
    </row>
    <row r="522" spans="4:66"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  <c r="AA522" s="6"/>
      <c r="AB522" s="6"/>
      <c r="AC522" s="6"/>
      <c r="AD522" s="7"/>
      <c r="AE522" s="48"/>
      <c r="AF522" s="48"/>
      <c r="AG522" s="48"/>
      <c r="AK522" s="6"/>
      <c r="AL522" s="6"/>
      <c r="AM522" s="6"/>
      <c r="AN522" s="6"/>
      <c r="AO522" s="6"/>
      <c r="AP522" s="6"/>
      <c r="AQ522" s="6"/>
      <c r="AR522" s="6"/>
      <c r="AS522" s="6"/>
      <c r="AT522" s="6"/>
      <c r="AU522" s="6"/>
      <c r="AV522" s="6"/>
      <c r="AW522" s="6"/>
      <c r="AX522" s="6"/>
      <c r="AY522" s="6"/>
      <c r="AZ522" s="6"/>
      <c r="BA522" s="6"/>
      <c r="BB522" s="6"/>
      <c r="BC522" s="6"/>
      <c r="BD522" s="6"/>
      <c r="BE522" s="6"/>
      <c r="BF522" s="6"/>
      <c r="BG522" s="6"/>
      <c r="BH522" s="6"/>
      <c r="BI522" s="6"/>
      <c r="BJ522" s="6"/>
      <c r="BK522" s="7"/>
      <c r="BL522" s="48"/>
      <c r="BM522" s="48"/>
      <c r="BN522" s="48"/>
    </row>
    <row r="523" spans="4:66"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  <c r="AA523" s="6"/>
      <c r="AB523" s="6"/>
      <c r="AC523" s="6"/>
      <c r="AD523" s="7"/>
      <c r="AE523" s="48"/>
      <c r="AF523" s="48"/>
      <c r="AG523" s="48"/>
      <c r="AK523" s="6"/>
      <c r="AL523" s="6"/>
      <c r="AM523" s="6"/>
      <c r="AN523" s="6"/>
      <c r="AO523" s="6"/>
      <c r="AP523" s="6"/>
      <c r="AQ523" s="6"/>
      <c r="AR523" s="6"/>
      <c r="AS523" s="6"/>
      <c r="AT523" s="6"/>
      <c r="AU523" s="6"/>
      <c r="AV523" s="6"/>
      <c r="AW523" s="6"/>
      <c r="AX523" s="6"/>
      <c r="AY523" s="6"/>
      <c r="AZ523" s="6"/>
      <c r="BA523" s="6"/>
      <c r="BB523" s="6"/>
      <c r="BC523" s="6"/>
      <c r="BD523" s="6"/>
      <c r="BE523" s="6"/>
      <c r="BF523" s="6"/>
      <c r="BG523" s="6"/>
      <c r="BH523" s="6"/>
      <c r="BI523" s="6"/>
      <c r="BJ523" s="6"/>
      <c r="BK523" s="7"/>
      <c r="BL523" s="48"/>
      <c r="BM523" s="48"/>
      <c r="BN523" s="48"/>
    </row>
    <row r="524" spans="4:66"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  <c r="AA524" s="6"/>
      <c r="AB524" s="6"/>
      <c r="AC524" s="6"/>
      <c r="AD524" s="7"/>
      <c r="AE524" s="48"/>
      <c r="AF524" s="48"/>
      <c r="AG524" s="48"/>
      <c r="AK524" s="6"/>
      <c r="AL524" s="6"/>
      <c r="AM524" s="6"/>
      <c r="AN524" s="6"/>
      <c r="AO524" s="6"/>
      <c r="AP524" s="6"/>
      <c r="AQ524" s="6"/>
      <c r="AR524" s="6"/>
      <c r="AS524" s="6"/>
      <c r="AT524" s="6"/>
      <c r="AU524" s="6"/>
      <c r="AV524" s="6"/>
      <c r="AW524" s="6"/>
      <c r="AX524" s="6"/>
      <c r="AY524" s="6"/>
      <c r="AZ524" s="6"/>
      <c r="BA524" s="6"/>
      <c r="BB524" s="6"/>
      <c r="BC524" s="6"/>
      <c r="BD524" s="6"/>
      <c r="BE524" s="6"/>
      <c r="BF524" s="6"/>
      <c r="BG524" s="6"/>
      <c r="BH524" s="6"/>
      <c r="BI524" s="6"/>
      <c r="BJ524" s="6"/>
      <c r="BK524" s="7"/>
      <c r="BL524" s="48"/>
      <c r="BM524" s="48"/>
      <c r="BN524" s="48"/>
    </row>
    <row r="525" spans="4:66"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  <c r="AA525" s="6"/>
      <c r="AB525" s="6"/>
      <c r="AC525" s="6"/>
      <c r="AD525" s="7"/>
      <c r="AE525" s="48"/>
      <c r="AF525" s="48"/>
      <c r="AG525" s="48"/>
      <c r="AK525" s="6"/>
      <c r="AL525" s="6"/>
      <c r="AM525" s="6"/>
      <c r="AN525" s="6"/>
      <c r="AO525" s="6"/>
      <c r="AP525" s="6"/>
      <c r="AQ525" s="6"/>
      <c r="AR525" s="6"/>
      <c r="AS525" s="6"/>
      <c r="AT525" s="6"/>
      <c r="AU525" s="6"/>
      <c r="AV525" s="6"/>
      <c r="AW525" s="6"/>
      <c r="AX525" s="6"/>
      <c r="AY525" s="6"/>
      <c r="AZ525" s="6"/>
      <c r="BA525" s="6"/>
      <c r="BB525" s="6"/>
      <c r="BC525" s="6"/>
      <c r="BD525" s="6"/>
      <c r="BE525" s="6"/>
      <c r="BF525" s="6"/>
      <c r="BG525" s="6"/>
      <c r="BH525" s="6"/>
      <c r="BI525" s="6"/>
      <c r="BJ525" s="6"/>
      <c r="BK525" s="7"/>
      <c r="BL525" s="48"/>
      <c r="BM525" s="48"/>
      <c r="BN525" s="48"/>
    </row>
    <row r="526" spans="4:66"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  <c r="AA526" s="6"/>
      <c r="AB526" s="6"/>
      <c r="AC526" s="6"/>
      <c r="AD526" s="7"/>
      <c r="AE526" s="48"/>
      <c r="AF526" s="48"/>
      <c r="AG526" s="48"/>
      <c r="AK526" s="6"/>
      <c r="AL526" s="6"/>
      <c r="AM526" s="6"/>
      <c r="AN526" s="6"/>
      <c r="AO526" s="6"/>
      <c r="AP526" s="6"/>
      <c r="AQ526" s="6"/>
      <c r="AR526" s="6"/>
      <c r="AS526" s="6"/>
      <c r="AT526" s="6"/>
      <c r="AU526" s="6"/>
      <c r="AV526" s="6"/>
      <c r="AW526" s="6"/>
      <c r="AX526" s="6"/>
      <c r="AY526" s="6"/>
      <c r="AZ526" s="6"/>
      <c r="BA526" s="6"/>
      <c r="BB526" s="6"/>
      <c r="BC526" s="6"/>
      <c r="BD526" s="6"/>
      <c r="BE526" s="6"/>
      <c r="BF526" s="6"/>
      <c r="BG526" s="6"/>
      <c r="BH526" s="6"/>
      <c r="BI526" s="6"/>
      <c r="BJ526" s="6"/>
      <c r="BK526" s="7"/>
      <c r="BL526" s="48"/>
      <c r="BM526" s="48"/>
      <c r="BN526" s="48"/>
    </row>
    <row r="527" spans="4:66"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  <c r="AA527" s="6"/>
      <c r="AB527" s="6"/>
      <c r="AC527" s="6"/>
      <c r="AD527" s="7"/>
      <c r="AE527" s="48"/>
      <c r="AF527" s="48"/>
      <c r="AG527" s="48"/>
      <c r="AK527" s="6"/>
      <c r="AL527" s="6"/>
      <c r="AM527" s="6"/>
      <c r="AN527" s="6"/>
      <c r="AO527" s="6"/>
      <c r="AP527" s="6"/>
      <c r="AQ527" s="6"/>
      <c r="AR527" s="6"/>
      <c r="AS527" s="6"/>
      <c r="AT527" s="6"/>
      <c r="AU527" s="6"/>
      <c r="AV527" s="6"/>
      <c r="AW527" s="6"/>
      <c r="AX527" s="6"/>
      <c r="AY527" s="6"/>
      <c r="AZ527" s="6"/>
      <c r="BA527" s="6"/>
      <c r="BB527" s="6"/>
      <c r="BC527" s="6"/>
      <c r="BD527" s="6"/>
      <c r="BE527" s="6"/>
      <c r="BF527" s="6"/>
      <c r="BG527" s="6"/>
      <c r="BH527" s="6"/>
      <c r="BI527" s="6"/>
      <c r="BJ527" s="6"/>
      <c r="BK527" s="7"/>
      <c r="BL527" s="48"/>
      <c r="BM527" s="48"/>
      <c r="BN527" s="48"/>
    </row>
    <row r="528" spans="4:66"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  <c r="AA528" s="6"/>
      <c r="AB528" s="6"/>
      <c r="AC528" s="6"/>
      <c r="AD528" s="7"/>
      <c r="AE528" s="48"/>
      <c r="AF528" s="48"/>
      <c r="AG528" s="48"/>
      <c r="AK528" s="6"/>
      <c r="AL528" s="6"/>
      <c r="AM528" s="6"/>
      <c r="AN528" s="6"/>
      <c r="AO528" s="6"/>
      <c r="AP528" s="6"/>
      <c r="AQ528" s="6"/>
      <c r="AR528" s="6"/>
      <c r="AS528" s="6"/>
      <c r="AT528" s="6"/>
      <c r="AU528" s="6"/>
      <c r="AV528" s="6"/>
      <c r="AW528" s="6"/>
      <c r="AX528" s="6"/>
      <c r="AY528" s="6"/>
      <c r="AZ528" s="6"/>
      <c r="BA528" s="6"/>
      <c r="BB528" s="6"/>
      <c r="BC528" s="6"/>
      <c r="BD528" s="6"/>
      <c r="BE528" s="6"/>
      <c r="BF528" s="6"/>
      <c r="BG528" s="6"/>
      <c r="BH528" s="6"/>
      <c r="BI528" s="6"/>
      <c r="BJ528" s="6"/>
      <c r="BK528" s="7"/>
      <c r="BL528" s="48"/>
      <c r="BM528" s="48"/>
      <c r="BN528" s="48"/>
    </row>
    <row r="529" spans="4:66"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  <c r="AA529" s="6"/>
      <c r="AB529" s="6"/>
      <c r="AC529" s="6"/>
      <c r="AD529" s="7"/>
      <c r="AE529" s="48"/>
      <c r="AF529" s="48"/>
      <c r="AG529" s="48"/>
      <c r="AK529" s="6"/>
      <c r="AL529" s="6"/>
      <c r="AM529" s="6"/>
      <c r="AN529" s="6"/>
      <c r="AO529" s="6"/>
      <c r="AP529" s="6"/>
      <c r="AQ529" s="6"/>
      <c r="AR529" s="6"/>
      <c r="AS529" s="6"/>
      <c r="AT529" s="6"/>
      <c r="AU529" s="6"/>
      <c r="AV529" s="6"/>
      <c r="AW529" s="6"/>
      <c r="AX529" s="6"/>
      <c r="AY529" s="6"/>
      <c r="AZ529" s="6"/>
      <c r="BA529" s="6"/>
      <c r="BB529" s="6"/>
      <c r="BC529" s="6"/>
      <c r="BD529" s="6"/>
      <c r="BE529" s="6"/>
      <c r="BF529" s="6"/>
      <c r="BG529" s="6"/>
      <c r="BH529" s="6"/>
      <c r="BI529" s="6"/>
      <c r="BJ529" s="6"/>
      <c r="BK529" s="7"/>
      <c r="BL529" s="48"/>
      <c r="BM529" s="48"/>
      <c r="BN529" s="48"/>
    </row>
    <row r="530" spans="4:66"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  <c r="AA530" s="6"/>
      <c r="AB530" s="6"/>
      <c r="AC530" s="6"/>
      <c r="AD530" s="7"/>
      <c r="AE530" s="48"/>
      <c r="AF530" s="48"/>
      <c r="AG530" s="48"/>
      <c r="AK530" s="6"/>
      <c r="AL530" s="6"/>
      <c r="AM530" s="6"/>
      <c r="AN530" s="6"/>
      <c r="AO530" s="6"/>
      <c r="AP530" s="6"/>
      <c r="AQ530" s="6"/>
      <c r="AR530" s="6"/>
      <c r="AS530" s="6"/>
      <c r="AT530" s="6"/>
      <c r="AU530" s="6"/>
      <c r="AV530" s="6"/>
      <c r="AW530" s="6"/>
      <c r="AX530" s="6"/>
      <c r="AY530" s="6"/>
      <c r="AZ530" s="6"/>
      <c r="BA530" s="6"/>
      <c r="BB530" s="6"/>
      <c r="BC530" s="6"/>
      <c r="BD530" s="6"/>
      <c r="BE530" s="6"/>
      <c r="BF530" s="6"/>
      <c r="BG530" s="6"/>
      <c r="BH530" s="6"/>
      <c r="BI530" s="6"/>
      <c r="BJ530" s="6"/>
      <c r="BK530" s="7"/>
      <c r="BL530" s="48"/>
      <c r="BM530" s="48"/>
      <c r="BN530" s="48"/>
    </row>
    <row r="531" spans="4:66"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  <c r="AA531" s="6"/>
      <c r="AB531" s="6"/>
      <c r="AC531" s="6"/>
      <c r="AD531" s="7"/>
      <c r="AE531" s="48"/>
      <c r="AF531" s="48"/>
      <c r="AG531" s="48"/>
      <c r="AK531" s="6"/>
      <c r="AL531" s="6"/>
      <c r="AM531" s="6"/>
      <c r="AN531" s="6"/>
      <c r="AO531" s="6"/>
      <c r="AP531" s="6"/>
      <c r="AQ531" s="6"/>
      <c r="AR531" s="6"/>
      <c r="AS531" s="6"/>
      <c r="AT531" s="6"/>
      <c r="AU531" s="6"/>
      <c r="AV531" s="6"/>
      <c r="AW531" s="6"/>
      <c r="AX531" s="6"/>
      <c r="AY531" s="6"/>
      <c r="AZ531" s="6"/>
      <c r="BA531" s="6"/>
      <c r="BB531" s="6"/>
      <c r="BC531" s="6"/>
      <c r="BD531" s="6"/>
      <c r="BE531" s="6"/>
      <c r="BF531" s="6"/>
      <c r="BG531" s="6"/>
      <c r="BH531" s="6"/>
      <c r="BI531" s="6"/>
      <c r="BJ531" s="6"/>
      <c r="BK531" s="7"/>
      <c r="BL531" s="48"/>
      <c r="BM531" s="48"/>
      <c r="BN531" s="48"/>
    </row>
    <row r="532" spans="4:66"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  <c r="AA532" s="6"/>
      <c r="AB532" s="6"/>
      <c r="AC532" s="6"/>
      <c r="AD532" s="7"/>
      <c r="AE532" s="48"/>
      <c r="AF532" s="48"/>
      <c r="AG532" s="48"/>
      <c r="AK532" s="6"/>
      <c r="AL532" s="6"/>
      <c r="AM532" s="6"/>
      <c r="AN532" s="6"/>
      <c r="AO532" s="6"/>
      <c r="AP532" s="6"/>
      <c r="AQ532" s="6"/>
      <c r="AR532" s="6"/>
      <c r="AS532" s="6"/>
      <c r="AT532" s="6"/>
      <c r="AU532" s="6"/>
      <c r="AV532" s="6"/>
      <c r="AW532" s="6"/>
      <c r="AX532" s="6"/>
      <c r="AY532" s="6"/>
      <c r="AZ532" s="6"/>
      <c r="BA532" s="6"/>
      <c r="BB532" s="6"/>
      <c r="BC532" s="6"/>
      <c r="BD532" s="6"/>
      <c r="BE532" s="6"/>
      <c r="BF532" s="6"/>
      <c r="BG532" s="6"/>
      <c r="BH532" s="6"/>
      <c r="BI532" s="6"/>
      <c r="BJ532" s="6"/>
      <c r="BK532" s="7"/>
      <c r="BL532" s="48"/>
      <c r="BM532" s="48"/>
      <c r="BN532" s="48"/>
    </row>
    <row r="533" spans="4:66"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  <c r="AA533" s="6"/>
      <c r="AB533" s="6"/>
      <c r="AC533" s="6"/>
      <c r="AD533" s="7"/>
      <c r="AE533" s="48"/>
      <c r="AF533" s="48"/>
      <c r="AG533" s="48"/>
      <c r="AK533" s="6"/>
      <c r="AL533" s="6"/>
      <c r="AM533" s="6"/>
      <c r="AN533" s="6"/>
      <c r="AO533" s="6"/>
      <c r="AP533" s="6"/>
      <c r="AQ533" s="6"/>
      <c r="AR533" s="6"/>
      <c r="AS533" s="6"/>
      <c r="AT533" s="6"/>
      <c r="AU533" s="6"/>
      <c r="AV533" s="6"/>
      <c r="AW533" s="6"/>
      <c r="AX533" s="6"/>
      <c r="AY533" s="6"/>
      <c r="AZ533" s="6"/>
      <c r="BA533" s="6"/>
      <c r="BB533" s="6"/>
      <c r="BC533" s="6"/>
      <c r="BD533" s="6"/>
      <c r="BE533" s="6"/>
      <c r="BF533" s="6"/>
      <c r="BG533" s="6"/>
      <c r="BH533" s="6"/>
      <c r="BI533" s="6"/>
      <c r="BJ533" s="6"/>
      <c r="BK533" s="7"/>
      <c r="BL533" s="48"/>
      <c r="BM533" s="48"/>
      <c r="BN533" s="48"/>
    </row>
    <row r="534" spans="4:66"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  <c r="AA534" s="6"/>
      <c r="AB534" s="6"/>
      <c r="AC534" s="6"/>
      <c r="AD534" s="7"/>
      <c r="AE534" s="48"/>
      <c r="AF534" s="48"/>
      <c r="AG534" s="48"/>
      <c r="AK534" s="6"/>
      <c r="AL534" s="6"/>
      <c r="AM534" s="6"/>
      <c r="AN534" s="6"/>
      <c r="AO534" s="6"/>
      <c r="AP534" s="6"/>
      <c r="AQ534" s="6"/>
      <c r="AR534" s="6"/>
      <c r="AS534" s="6"/>
      <c r="AT534" s="6"/>
      <c r="AU534" s="6"/>
      <c r="AV534" s="6"/>
      <c r="AW534" s="6"/>
      <c r="AX534" s="6"/>
      <c r="AY534" s="6"/>
      <c r="AZ534" s="6"/>
      <c r="BA534" s="6"/>
      <c r="BB534" s="6"/>
      <c r="BC534" s="6"/>
      <c r="BD534" s="6"/>
      <c r="BE534" s="6"/>
      <c r="BF534" s="6"/>
      <c r="BG534" s="6"/>
      <c r="BH534" s="6"/>
      <c r="BI534" s="6"/>
      <c r="BJ534" s="6"/>
      <c r="BK534" s="7"/>
      <c r="BL534" s="48"/>
      <c r="BM534" s="48"/>
      <c r="BN534" s="48"/>
    </row>
    <row r="535" spans="4:66"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  <c r="AA535" s="6"/>
      <c r="AB535" s="6"/>
      <c r="AC535" s="6"/>
      <c r="AD535" s="7"/>
      <c r="AE535" s="48"/>
      <c r="AF535" s="48"/>
      <c r="AG535" s="48"/>
      <c r="AK535" s="6"/>
      <c r="AL535" s="6"/>
      <c r="AM535" s="6"/>
      <c r="AN535" s="6"/>
      <c r="AO535" s="6"/>
      <c r="AP535" s="6"/>
      <c r="AQ535" s="6"/>
      <c r="AR535" s="6"/>
      <c r="AS535" s="6"/>
      <c r="AT535" s="6"/>
      <c r="AU535" s="6"/>
      <c r="AV535" s="6"/>
      <c r="AW535" s="6"/>
      <c r="AX535" s="6"/>
      <c r="AY535" s="6"/>
      <c r="AZ535" s="6"/>
      <c r="BA535" s="6"/>
      <c r="BB535" s="6"/>
      <c r="BC535" s="6"/>
      <c r="BD535" s="6"/>
      <c r="BE535" s="6"/>
      <c r="BF535" s="6"/>
      <c r="BG535" s="6"/>
      <c r="BH535" s="6"/>
      <c r="BI535" s="6"/>
      <c r="BJ535" s="6"/>
      <c r="BK535" s="7"/>
      <c r="BL535" s="48"/>
      <c r="BM535" s="48"/>
      <c r="BN535" s="48"/>
    </row>
    <row r="536" spans="4:66"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  <c r="AA536" s="6"/>
      <c r="AB536" s="6"/>
      <c r="AC536" s="6"/>
      <c r="AD536" s="7"/>
      <c r="AE536" s="48"/>
      <c r="AF536" s="48"/>
      <c r="AG536" s="48"/>
      <c r="AK536" s="6"/>
      <c r="AL536" s="6"/>
      <c r="AM536" s="6"/>
      <c r="AN536" s="6"/>
      <c r="AO536" s="6"/>
      <c r="AP536" s="6"/>
      <c r="AQ536" s="6"/>
      <c r="AR536" s="6"/>
      <c r="AS536" s="6"/>
      <c r="AT536" s="6"/>
      <c r="AU536" s="6"/>
      <c r="AV536" s="6"/>
      <c r="AW536" s="6"/>
      <c r="AX536" s="6"/>
      <c r="AY536" s="6"/>
      <c r="AZ536" s="6"/>
      <c r="BA536" s="6"/>
      <c r="BB536" s="6"/>
      <c r="BC536" s="6"/>
      <c r="BD536" s="6"/>
      <c r="BE536" s="6"/>
      <c r="BF536" s="6"/>
      <c r="BG536" s="6"/>
      <c r="BH536" s="6"/>
      <c r="BI536" s="6"/>
      <c r="BJ536" s="6"/>
      <c r="BK536" s="7"/>
      <c r="BL536" s="48"/>
      <c r="BM536" s="48"/>
      <c r="BN536" s="48"/>
    </row>
    <row r="537" spans="4:66"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  <c r="AA537" s="6"/>
      <c r="AB537" s="6"/>
      <c r="AC537" s="6"/>
      <c r="AD537" s="7"/>
      <c r="AE537" s="48"/>
      <c r="AF537" s="48"/>
      <c r="AG537" s="48"/>
      <c r="AK537" s="6"/>
      <c r="AL537" s="6"/>
      <c r="AM537" s="6"/>
      <c r="AN537" s="6"/>
      <c r="AO537" s="6"/>
      <c r="AP537" s="6"/>
      <c r="AQ537" s="6"/>
      <c r="AR537" s="6"/>
      <c r="AS537" s="6"/>
      <c r="AT537" s="6"/>
      <c r="AU537" s="6"/>
      <c r="AV537" s="6"/>
      <c r="AW537" s="6"/>
      <c r="AX537" s="6"/>
      <c r="AY537" s="6"/>
      <c r="AZ537" s="6"/>
      <c r="BA537" s="6"/>
      <c r="BB537" s="6"/>
      <c r="BC537" s="6"/>
      <c r="BD537" s="6"/>
      <c r="BE537" s="6"/>
      <c r="BF537" s="6"/>
      <c r="BG537" s="6"/>
      <c r="BH537" s="6"/>
      <c r="BI537" s="6"/>
      <c r="BJ537" s="6"/>
      <c r="BK537" s="7"/>
      <c r="BL537" s="48"/>
      <c r="BM537" s="48"/>
      <c r="BN537" s="48"/>
    </row>
    <row r="538" spans="4:66"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  <c r="AA538" s="6"/>
      <c r="AB538" s="6"/>
      <c r="AC538" s="6"/>
      <c r="AD538" s="7"/>
      <c r="AE538" s="48"/>
      <c r="AF538" s="48"/>
      <c r="AG538" s="48"/>
      <c r="AK538" s="6"/>
      <c r="AL538" s="6"/>
      <c r="AM538" s="6"/>
      <c r="AN538" s="6"/>
      <c r="AO538" s="6"/>
      <c r="AP538" s="6"/>
      <c r="AQ538" s="6"/>
      <c r="AR538" s="6"/>
      <c r="AS538" s="6"/>
      <c r="AT538" s="6"/>
      <c r="AU538" s="6"/>
      <c r="AV538" s="6"/>
      <c r="AW538" s="6"/>
      <c r="AX538" s="6"/>
      <c r="AY538" s="6"/>
      <c r="AZ538" s="6"/>
      <c r="BA538" s="6"/>
      <c r="BB538" s="6"/>
      <c r="BC538" s="6"/>
      <c r="BD538" s="6"/>
      <c r="BE538" s="6"/>
      <c r="BF538" s="6"/>
      <c r="BG538" s="6"/>
      <c r="BH538" s="6"/>
      <c r="BI538" s="6"/>
      <c r="BJ538" s="6"/>
      <c r="BK538" s="7"/>
      <c r="BL538" s="48"/>
      <c r="BM538" s="48"/>
      <c r="BN538" s="48"/>
    </row>
    <row r="539" spans="4:66"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  <c r="AA539" s="6"/>
      <c r="AB539" s="6"/>
      <c r="AC539" s="6"/>
      <c r="AD539" s="7"/>
      <c r="AE539" s="48"/>
      <c r="AF539" s="48"/>
      <c r="AG539" s="48"/>
      <c r="AK539" s="6"/>
      <c r="AL539" s="6"/>
      <c r="AM539" s="6"/>
      <c r="AN539" s="6"/>
      <c r="AO539" s="6"/>
      <c r="AP539" s="6"/>
      <c r="AQ539" s="6"/>
      <c r="AR539" s="6"/>
      <c r="AS539" s="6"/>
      <c r="AT539" s="6"/>
      <c r="AU539" s="6"/>
      <c r="AV539" s="6"/>
      <c r="AW539" s="6"/>
      <c r="AX539" s="6"/>
      <c r="AY539" s="6"/>
      <c r="AZ539" s="6"/>
      <c r="BA539" s="6"/>
      <c r="BB539" s="6"/>
      <c r="BC539" s="6"/>
      <c r="BD539" s="6"/>
      <c r="BE539" s="6"/>
      <c r="BF539" s="6"/>
      <c r="BG539" s="6"/>
      <c r="BH539" s="6"/>
      <c r="BI539" s="6"/>
      <c r="BJ539" s="6"/>
      <c r="BK539" s="7"/>
      <c r="BL539" s="48"/>
      <c r="BM539" s="48"/>
      <c r="BN539" s="48"/>
    </row>
    <row r="540" spans="4:66"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  <c r="AA540" s="6"/>
      <c r="AB540" s="6"/>
      <c r="AC540" s="6"/>
      <c r="AD540" s="7"/>
      <c r="AE540" s="48"/>
      <c r="AF540" s="48"/>
      <c r="AG540" s="48"/>
      <c r="AK540" s="6"/>
      <c r="AL540" s="6"/>
      <c r="AM540" s="6"/>
      <c r="AN540" s="6"/>
      <c r="AO540" s="6"/>
      <c r="AP540" s="6"/>
      <c r="AQ540" s="6"/>
      <c r="AR540" s="6"/>
      <c r="AS540" s="6"/>
      <c r="AT540" s="6"/>
      <c r="AU540" s="6"/>
      <c r="AV540" s="6"/>
      <c r="AW540" s="6"/>
      <c r="AX540" s="6"/>
      <c r="AY540" s="6"/>
      <c r="AZ540" s="6"/>
      <c r="BA540" s="6"/>
      <c r="BB540" s="6"/>
      <c r="BC540" s="6"/>
      <c r="BD540" s="6"/>
      <c r="BE540" s="6"/>
      <c r="BF540" s="6"/>
      <c r="BG540" s="6"/>
      <c r="BH540" s="6"/>
      <c r="BI540" s="6"/>
      <c r="BJ540" s="6"/>
      <c r="BK540" s="7"/>
      <c r="BL540" s="48"/>
      <c r="BM540" s="48"/>
      <c r="BN540" s="48"/>
    </row>
    <row r="541" spans="4:66"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  <c r="AA541" s="6"/>
      <c r="AB541" s="6"/>
      <c r="AC541" s="6"/>
      <c r="AD541" s="7"/>
      <c r="AE541" s="48"/>
      <c r="AF541" s="48"/>
      <c r="AG541" s="48"/>
      <c r="AK541" s="6"/>
      <c r="AL541" s="6"/>
      <c r="AM541" s="6"/>
      <c r="AN541" s="6"/>
      <c r="AO541" s="6"/>
      <c r="AP541" s="6"/>
      <c r="AQ541" s="6"/>
      <c r="AR541" s="6"/>
      <c r="AS541" s="6"/>
      <c r="AT541" s="6"/>
      <c r="AU541" s="6"/>
      <c r="AV541" s="6"/>
      <c r="AW541" s="6"/>
      <c r="AX541" s="6"/>
      <c r="AY541" s="6"/>
      <c r="AZ541" s="6"/>
      <c r="BA541" s="6"/>
      <c r="BB541" s="6"/>
      <c r="BC541" s="6"/>
      <c r="BD541" s="6"/>
      <c r="BE541" s="6"/>
      <c r="BF541" s="6"/>
      <c r="BG541" s="6"/>
      <c r="BH541" s="6"/>
      <c r="BI541" s="6"/>
      <c r="BJ541" s="6"/>
      <c r="BK541" s="7"/>
      <c r="BL541" s="48"/>
      <c r="BM541" s="48"/>
      <c r="BN541" s="48"/>
    </row>
    <row r="542" spans="4:66"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  <c r="AA542" s="6"/>
      <c r="AB542" s="6"/>
      <c r="AC542" s="6"/>
      <c r="AD542" s="7"/>
      <c r="AE542" s="48"/>
      <c r="AF542" s="48"/>
      <c r="AG542" s="48"/>
      <c r="AK542" s="6"/>
      <c r="AL542" s="6"/>
      <c r="AM542" s="6"/>
      <c r="AN542" s="6"/>
      <c r="AO542" s="6"/>
      <c r="AP542" s="6"/>
      <c r="AQ542" s="6"/>
      <c r="AR542" s="6"/>
      <c r="AS542" s="6"/>
      <c r="AT542" s="6"/>
      <c r="AU542" s="6"/>
      <c r="AV542" s="6"/>
      <c r="AW542" s="6"/>
      <c r="AX542" s="6"/>
      <c r="AY542" s="6"/>
      <c r="AZ542" s="6"/>
      <c r="BA542" s="6"/>
      <c r="BB542" s="6"/>
      <c r="BC542" s="6"/>
      <c r="BD542" s="6"/>
      <c r="BE542" s="6"/>
      <c r="BF542" s="6"/>
      <c r="BG542" s="6"/>
      <c r="BH542" s="6"/>
      <c r="BI542" s="6"/>
      <c r="BJ542" s="6"/>
      <c r="BK542" s="7"/>
      <c r="BL542" s="48"/>
      <c r="BM542" s="48"/>
      <c r="BN542" s="48"/>
    </row>
    <row r="543" spans="4:66"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  <c r="AA543" s="6"/>
      <c r="AB543" s="6"/>
      <c r="AC543" s="6"/>
      <c r="AD543" s="7"/>
      <c r="AE543" s="48"/>
      <c r="AF543" s="48"/>
      <c r="AG543" s="48"/>
      <c r="AK543" s="6"/>
      <c r="AL543" s="6"/>
      <c r="AM543" s="6"/>
      <c r="AN543" s="6"/>
      <c r="AO543" s="6"/>
      <c r="AP543" s="6"/>
      <c r="AQ543" s="6"/>
      <c r="AR543" s="6"/>
      <c r="AS543" s="6"/>
      <c r="AT543" s="6"/>
      <c r="AU543" s="6"/>
      <c r="AV543" s="6"/>
      <c r="AW543" s="6"/>
      <c r="AX543" s="6"/>
      <c r="AY543" s="6"/>
      <c r="AZ543" s="6"/>
      <c r="BA543" s="6"/>
      <c r="BB543" s="6"/>
      <c r="BC543" s="6"/>
      <c r="BD543" s="6"/>
      <c r="BE543" s="6"/>
      <c r="BF543" s="6"/>
      <c r="BG543" s="6"/>
      <c r="BH543" s="6"/>
      <c r="BI543" s="6"/>
      <c r="BJ543" s="6"/>
      <c r="BK543" s="7"/>
      <c r="BL543" s="48"/>
      <c r="BM543" s="48"/>
      <c r="BN543" s="48"/>
    </row>
    <row r="544" spans="4:66"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  <c r="AA544" s="6"/>
      <c r="AB544" s="6"/>
      <c r="AC544" s="6"/>
      <c r="AD544" s="7"/>
      <c r="AE544" s="48"/>
      <c r="AF544" s="48"/>
      <c r="AG544" s="48"/>
      <c r="AK544" s="6"/>
      <c r="AL544" s="6"/>
      <c r="AM544" s="6"/>
      <c r="AN544" s="6"/>
      <c r="AO544" s="6"/>
      <c r="AP544" s="6"/>
      <c r="AQ544" s="6"/>
      <c r="AR544" s="6"/>
      <c r="AS544" s="6"/>
      <c r="AT544" s="6"/>
      <c r="AU544" s="6"/>
      <c r="AV544" s="6"/>
      <c r="AW544" s="6"/>
      <c r="AX544" s="6"/>
      <c r="AY544" s="6"/>
      <c r="AZ544" s="6"/>
      <c r="BA544" s="6"/>
      <c r="BB544" s="6"/>
      <c r="BC544" s="6"/>
      <c r="BD544" s="6"/>
      <c r="BE544" s="6"/>
      <c r="BF544" s="6"/>
      <c r="BG544" s="6"/>
      <c r="BH544" s="6"/>
      <c r="BI544" s="6"/>
      <c r="BJ544" s="6"/>
      <c r="BK544" s="7"/>
      <c r="BL544" s="48"/>
      <c r="BM544" s="48"/>
      <c r="BN544" s="48"/>
    </row>
    <row r="545" spans="4:66"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  <c r="AA545" s="6"/>
      <c r="AB545" s="6"/>
      <c r="AC545" s="6"/>
      <c r="AD545" s="7"/>
      <c r="AE545" s="48"/>
      <c r="AF545" s="48"/>
      <c r="AG545" s="48"/>
      <c r="AK545" s="6"/>
      <c r="AL545" s="6"/>
      <c r="AM545" s="6"/>
      <c r="AN545" s="6"/>
      <c r="AO545" s="6"/>
      <c r="AP545" s="6"/>
      <c r="AQ545" s="6"/>
      <c r="AR545" s="6"/>
      <c r="AS545" s="6"/>
      <c r="AT545" s="6"/>
      <c r="AU545" s="6"/>
      <c r="AV545" s="6"/>
      <c r="AW545" s="6"/>
      <c r="AX545" s="6"/>
      <c r="AY545" s="6"/>
      <c r="AZ545" s="6"/>
      <c r="BA545" s="6"/>
      <c r="BB545" s="6"/>
      <c r="BC545" s="6"/>
      <c r="BD545" s="6"/>
      <c r="BE545" s="6"/>
      <c r="BF545" s="6"/>
      <c r="BG545" s="6"/>
      <c r="BH545" s="6"/>
      <c r="BI545" s="6"/>
      <c r="BJ545" s="6"/>
      <c r="BK545" s="7"/>
      <c r="BL545" s="48"/>
      <c r="BM545" s="48"/>
      <c r="BN545" s="48"/>
    </row>
    <row r="546" spans="4:66"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  <c r="AA546" s="6"/>
      <c r="AB546" s="6"/>
      <c r="AC546" s="6"/>
      <c r="AD546" s="7"/>
      <c r="AE546" s="48"/>
      <c r="AF546" s="48"/>
      <c r="AG546" s="48"/>
      <c r="AK546" s="6"/>
      <c r="AL546" s="6"/>
      <c r="AM546" s="6"/>
      <c r="AN546" s="6"/>
      <c r="AO546" s="6"/>
      <c r="AP546" s="6"/>
      <c r="AQ546" s="6"/>
      <c r="AR546" s="6"/>
      <c r="AS546" s="6"/>
      <c r="AT546" s="6"/>
      <c r="AU546" s="6"/>
      <c r="AV546" s="6"/>
      <c r="AW546" s="6"/>
      <c r="AX546" s="6"/>
      <c r="AY546" s="6"/>
      <c r="AZ546" s="6"/>
      <c r="BA546" s="6"/>
      <c r="BB546" s="6"/>
      <c r="BC546" s="6"/>
      <c r="BD546" s="6"/>
      <c r="BE546" s="6"/>
      <c r="BF546" s="6"/>
      <c r="BG546" s="6"/>
      <c r="BH546" s="6"/>
      <c r="BI546" s="6"/>
      <c r="BJ546" s="6"/>
      <c r="BK546" s="7"/>
      <c r="BL546" s="48"/>
      <c r="BM546" s="48"/>
      <c r="BN546" s="48"/>
    </row>
    <row r="547" spans="4:66"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  <c r="AA547" s="6"/>
      <c r="AB547" s="6"/>
      <c r="AC547" s="6"/>
      <c r="AD547" s="7"/>
      <c r="AE547" s="48"/>
      <c r="AF547" s="48"/>
      <c r="AG547" s="48"/>
      <c r="AK547" s="6"/>
      <c r="AL547" s="6"/>
      <c r="AM547" s="6"/>
      <c r="AN547" s="6"/>
      <c r="AO547" s="6"/>
      <c r="AP547" s="6"/>
      <c r="AQ547" s="6"/>
      <c r="AR547" s="6"/>
      <c r="AS547" s="6"/>
      <c r="AT547" s="6"/>
      <c r="AU547" s="6"/>
      <c r="AV547" s="6"/>
      <c r="AW547" s="6"/>
      <c r="AX547" s="6"/>
      <c r="AY547" s="6"/>
      <c r="AZ547" s="6"/>
      <c r="BA547" s="6"/>
      <c r="BB547" s="6"/>
      <c r="BC547" s="6"/>
      <c r="BD547" s="6"/>
      <c r="BE547" s="6"/>
      <c r="BF547" s="6"/>
      <c r="BG547" s="6"/>
      <c r="BH547" s="6"/>
      <c r="BI547" s="6"/>
      <c r="BJ547" s="6"/>
      <c r="BK547" s="7"/>
      <c r="BL547" s="48"/>
      <c r="BM547" s="48"/>
      <c r="BN547" s="48"/>
    </row>
    <row r="548" spans="4:66"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  <c r="AA548" s="6"/>
      <c r="AB548" s="6"/>
      <c r="AC548" s="6"/>
      <c r="AD548" s="7"/>
      <c r="AE548" s="48"/>
      <c r="AF548" s="48"/>
      <c r="AG548" s="48"/>
      <c r="AK548" s="6"/>
      <c r="AL548" s="6"/>
      <c r="AM548" s="6"/>
      <c r="AN548" s="6"/>
      <c r="AO548" s="6"/>
      <c r="AP548" s="6"/>
      <c r="AQ548" s="6"/>
      <c r="AR548" s="6"/>
      <c r="AS548" s="6"/>
      <c r="AT548" s="6"/>
      <c r="AU548" s="6"/>
      <c r="AV548" s="6"/>
      <c r="AW548" s="6"/>
      <c r="AX548" s="6"/>
      <c r="AY548" s="6"/>
      <c r="AZ548" s="6"/>
      <c r="BA548" s="6"/>
      <c r="BB548" s="6"/>
      <c r="BC548" s="6"/>
      <c r="BD548" s="6"/>
      <c r="BE548" s="6"/>
      <c r="BF548" s="6"/>
      <c r="BG548" s="6"/>
      <c r="BH548" s="6"/>
      <c r="BI548" s="6"/>
      <c r="BJ548" s="6"/>
      <c r="BK548" s="7"/>
      <c r="BL548" s="48"/>
      <c r="BM548" s="48"/>
      <c r="BN548" s="48"/>
    </row>
    <row r="549" spans="4:66"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  <c r="AA549" s="6"/>
      <c r="AB549" s="6"/>
      <c r="AC549" s="6"/>
      <c r="AD549" s="7"/>
      <c r="AE549" s="48"/>
      <c r="AF549" s="48"/>
      <c r="AG549" s="48"/>
      <c r="AK549" s="6"/>
      <c r="AL549" s="6"/>
      <c r="AM549" s="6"/>
      <c r="AN549" s="6"/>
      <c r="AO549" s="6"/>
      <c r="AP549" s="6"/>
      <c r="AQ549" s="6"/>
      <c r="AR549" s="6"/>
      <c r="AS549" s="6"/>
      <c r="AT549" s="6"/>
      <c r="AU549" s="6"/>
      <c r="AV549" s="6"/>
      <c r="AW549" s="6"/>
      <c r="AX549" s="6"/>
      <c r="AY549" s="6"/>
      <c r="AZ549" s="6"/>
      <c r="BA549" s="6"/>
      <c r="BB549" s="6"/>
      <c r="BC549" s="6"/>
      <c r="BD549" s="6"/>
      <c r="BE549" s="6"/>
      <c r="BF549" s="6"/>
      <c r="BG549" s="6"/>
      <c r="BH549" s="6"/>
      <c r="BI549" s="6"/>
      <c r="BJ549" s="6"/>
      <c r="BK549" s="7"/>
      <c r="BL549" s="48"/>
      <c r="BM549" s="48"/>
      <c r="BN549" s="48"/>
    </row>
    <row r="550" spans="4:66"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  <c r="AA550" s="6"/>
      <c r="AB550" s="6"/>
      <c r="AC550" s="6"/>
      <c r="AD550" s="7"/>
      <c r="AE550" s="48"/>
      <c r="AF550" s="48"/>
      <c r="AG550" s="48"/>
      <c r="AK550" s="6"/>
      <c r="AL550" s="6"/>
      <c r="AM550" s="6"/>
      <c r="AN550" s="6"/>
      <c r="AO550" s="6"/>
      <c r="AP550" s="6"/>
      <c r="AQ550" s="6"/>
      <c r="AR550" s="6"/>
      <c r="AS550" s="6"/>
      <c r="AT550" s="6"/>
      <c r="AU550" s="6"/>
      <c r="AV550" s="6"/>
      <c r="AW550" s="6"/>
      <c r="AX550" s="6"/>
      <c r="AY550" s="6"/>
      <c r="AZ550" s="6"/>
      <c r="BA550" s="6"/>
      <c r="BB550" s="6"/>
      <c r="BC550" s="6"/>
      <c r="BD550" s="6"/>
      <c r="BE550" s="6"/>
      <c r="BF550" s="6"/>
      <c r="BG550" s="6"/>
      <c r="BH550" s="6"/>
      <c r="BI550" s="6"/>
      <c r="BJ550" s="6"/>
      <c r="BK550" s="7"/>
      <c r="BL550" s="48"/>
      <c r="BM550" s="48"/>
      <c r="BN550" s="48"/>
    </row>
    <row r="551" spans="4:66"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  <c r="AA551" s="6"/>
      <c r="AB551" s="6"/>
      <c r="AC551" s="6"/>
      <c r="AD551" s="7"/>
      <c r="AE551" s="48"/>
      <c r="AF551" s="48"/>
      <c r="AG551" s="48"/>
      <c r="AK551" s="6"/>
      <c r="AL551" s="6"/>
      <c r="AM551" s="6"/>
      <c r="AN551" s="6"/>
      <c r="AO551" s="6"/>
      <c r="AP551" s="6"/>
      <c r="AQ551" s="6"/>
      <c r="AR551" s="6"/>
      <c r="AS551" s="6"/>
      <c r="AT551" s="6"/>
      <c r="AU551" s="6"/>
      <c r="AV551" s="6"/>
      <c r="AW551" s="6"/>
      <c r="AX551" s="6"/>
      <c r="AY551" s="6"/>
      <c r="AZ551" s="6"/>
      <c r="BA551" s="6"/>
      <c r="BB551" s="6"/>
      <c r="BC551" s="6"/>
      <c r="BD551" s="6"/>
      <c r="BE551" s="6"/>
      <c r="BF551" s="6"/>
      <c r="BG551" s="6"/>
      <c r="BH551" s="6"/>
      <c r="BI551" s="6"/>
      <c r="BJ551" s="6"/>
      <c r="BK551" s="7"/>
      <c r="BL551" s="48"/>
      <c r="BM551" s="48"/>
      <c r="BN551" s="48"/>
    </row>
    <row r="552" spans="4:66"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  <c r="AA552" s="6"/>
      <c r="AB552" s="6"/>
      <c r="AC552" s="6"/>
      <c r="AD552" s="7"/>
      <c r="AE552" s="48"/>
      <c r="AF552" s="48"/>
      <c r="AG552" s="48"/>
      <c r="AK552" s="6"/>
      <c r="AL552" s="6"/>
      <c r="AM552" s="6"/>
      <c r="AN552" s="6"/>
      <c r="AO552" s="6"/>
      <c r="AP552" s="6"/>
      <c r="AQ552" s="6"/>
      <c r="AR552" s="6"/>
      <c r="AS552" s="6"/>
      <c r="AT552" s="6"/>
      <c r="AU552" s="6"/>
      <c r="AV552" s="6"/>
      <c r="AW552" s="6"/>
      <c r="AX552" s="6"/>
      <c r="AY552" s="6"/>
      <c r="AZ552" s="6"/>
      <c r="BA552" s="6"/>
      <c r="BB552" s="6"/>
      <c r="BC552" s="6"/>
      <c r="BD552" s="6"/>
      <c r="BE552" s="6"/>
      <c r="BF552" s="6"/>
      <c r="BG552" s="6"/>
      <c r="BH552" s="6"/>
      <c r="BI552" s="6"/>
      <c r="BJ552" s="6"/>
      <c r="BK552" s="7"/>
      <c r="BL552" s="48"/>
      <c r="BM552" s="48"/>
      <c r="BN552" s="48"/>
    </row>
    <row r="553" spans="4:66"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  <c r="AA553" s="6"/>
      <c r="AB553" s="6"/>
      <c r="AC553" s="6"/>
      <c r="AD553" s="7"/>
      <c r="AE553" s="48"/>
      <c r="AF553" s="48"/>
      <c r="AG553" s="48"/>
      <c r="AK553" s="6"/>
      <c r="AL553" s="6"/>
      <c r="AM553" s="6"/>
      <c r="AN553" s="6"/>
      <c r="AO553" s="6"/>
      <c r="AP553" s="6"/>
      <c r="AQ553" s="6"/>
      <c r="AR553" s="6"/>
      <c r="AS553" s="6"/>
      <c r="AT553" s="6"/>
      <c r="AU553" s="6"/>
      <c r="AV553" s="6"/>
      <c r="AW553" s="6"/>
      <c r="AX553" s="6"/>
      <c r="AY553" s="6"/>
      <c r="AZ553" s="6"/>
      <c r="BA553" s="6"/>
      <c r="BB553" s="6"/>
      <c r="BC553" s="6"/>
      <c r="BD553" s="6"/>
      <c r="BE553" s="6"/>
      <c r="BF553" s="6"/>
      <c r="BG553" s="6"/>
      <c r="BH553" s="6"/>
      <c r="BI553" s="6"/>
      <c r="BJ553" s="6"/>
      <c r="BK553" s="7"/>
      <c r="BL553" s="48"/>
      <c r="BM553" s="48"/>
      <c r="BN553" s="48"/>
    </row>
    <row r="554" spans="4:66"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  <c r="AA554" s="6"/>
      <c r="AB554" s="6"/>
      <c r="AC554" s="6"/>
      <c r="AD554" s="7"/>
      <c r="AE554" s="48"/>
      <c r="AF554" s="48"/>
      <c r="AG554" s="48"/>
      <c r="AK554" s="6"/>
      <c r="AL554" s="6"/>
      <c r="AM554" s="6"/>
      <c r="AN554" s="6"/>
      <c r="AO554" s="6"/>
      <c r="AP554" s="6"/>
      <c r="AQ554" s="6"/>
      <c r="AR554" s="6"/>
      <c r="AS554" s="6"/>
      <c r="AT554" s="6"/>
      <c r="AU554" s="6"/>
      <c r="AV554" s="6"/>
      <c r="AW554" s="6"/>
      <c r="AX554" s="6"/>
      <c r="AY554" s="6"/>
      <c r="AZ554" s="6"/>
      <c r="BA554" s="6"/>
      <c r="BB554" s="6"/>
      <c r="BC554" s="6"/>
      <c r="BD554" s="6"/>
      <c r="BE554" s="6"/>
      <c r="BF554" s="6"/>
      <c r="BG554" s="6"/>
      <c r="BH554" s="6"/>
      <c r="BI554" s="6"/>
      <c r="BJ554" s="6"/>
      <c r="BK554" s="7"/>
      <c r="BL554" s="48"/>
      <c r="BM554" s="48"/>
      <c r="BN554" s="48"/>
    </row>
    <row r="555" spans="4:66"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  <c r="AA555" s="6"/>
      <c r="AB555" s="6"/>
      <c r="AC555" s="6"/>
      <c r="AD555" s="7"/>
      <c r="AE555" s="48"/>
      <c r="AF555" s="48"/>
      <c r="AG555" s="48"/>
      <c r="AK555" s="6"/>
      <c r="AL555" s="6"/>
      <c r="AM555" s="6"/>
      <c r="AN555" s="6"/>
      <c r="AO555" s="6"/>
      <c r="AP555" s="6"/>
      <c r="AQ555" s="6"/>
      <c r="AR555" s="6"/>
      <c r="AS555" s="6"/>
      <c r="AT555" s="6"/>
      <c r="AU555" s="6"/>
      <c r="AV555" s="6"/>
      <c r="AW555" s="6"/>
      <c r="AX555" s="6"/>
      <c r="AY555" s="6"/>
      <c r="AZ555" s="6"/>
      <c r="BA555" s="6"/>
      <c r="BB555" s="6"/>
      <c r="BC555" s="6"/>
      <c r="BD555" s="6"/>
      <c r="BE555" s="6"/>
      <c r="BF555" s="6"/>
      <c r="BG555" s="6"/>
      <c r="BH555" s="6"/>
      <c r="BI555" s="6"/>
      <c r="BJ555" s="6"/>
      <c r="BK555" s="7"/>
      <c r="BL555" s="48"/>
      <c r="BM555" s="48"/>
      <c r="BN555" s="48"/>
    </row>
    <row r="556" spans="4:66"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  <c r="AA556" s="6"/>
      <c r="AB556" s="6"/>
      <c r="AC556" s="6"/>
      <c r="AD556" s="7"/>
      <c r="AE556" s="48"/>
      <c r="AF556" s="48"/>
      <c r="AG556" s="48"/>
      <c r="AK556" s="6"/>
      <c r="AL556" s="6"/>
      <c r="AM556" s="6"/>
      <c r="AN556" s="6"/>
      <c r="AO556" s="6"/>
      <c r="AP556" s="6"/>
      <c r="AQ556" s="6"/>
      <c r="AR556" s="6"/>
      <c r="AS556" s="6"/>
      <c r="AT556" s="6"/>
      <c r="AU556" s="6"/>
      <c r="AV556" s="6"/>
      <c r="AW556" s="6"/>
      <c r="AX556" s="6"/>
      <c r="AY556" s="6"/>
      <c r="AZ556" s="6"/>
      <c r="BA556" s="6"/>
      <c r="BB556" s="6"/>
      <c r="BC556" s="6"/>
      <c r="BD556" s="6"/>
      <c r="BE556" s="6"/>
      <c r="BF556" s="6"/>
      <c r="BG556" s="6"/>
      <c r="BH556" s="6"/>
      <c r="BI556" s="6"/>
      <c r="BJ556" s="6"/>
      <c r="BK556" s="7"/>
      <c r="BL556" s="48"/>
      <c r="BM556" s="48"/>
      <c r="BN556" s="48"/>
    </row>
    <row r="557" spans="4:66"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  <c r="AA557" s="6"/>
      <c r="AB557" s="6"/>
      <c r="AC557" s="6"/>
      <c r="AD557" s="7"/>
      <c r="AE557" s="48"/>
      <c r="AF557" s="48"/>
      <c r="AG557" s="48"/>
      <c r="AK557" s="6"/>
      <c r="AL557" s="6"/>
      <c r="AM557" s="6"/>
      <c r="AN557" s="6"/>
      <c r="AO557" s="6"/>
      <c r="AP557" s="6"/>
      <c r="AQ557" s="6"/>
      <c r="AR557" s="6"/>
      <c r="AS557" s="6"/>
      <c r="AT557" s="6"/>
      <c r="AU557" s="6"/>
      <c r="AV557" s="6"/>
      <c r="AW557" s="6"/>
      <c r="AX557" s="6"/>
      <c r="AY557" s="6"/>
      <c r="AZ557" s="6"/>
      <c r="BA557" s="6"/>
      <c r="BB557" s="6"/>
      <c r="BC557" s="6"/>
      <c r="BD557" s="6"/>
      <c r="BE557" s="6"/>
      <c r="BF557" s="6"/>
      <c r="BG557" s="6"/>
      <c r="BH557" s="6"/>
      <c r="BI557" s="6"/>
      <c r="BJ557" s="6"/>
      <c r="BK557" s="7"/>
      <c r="BL557" s="48"/>
      <c r="BM557" s="48"/>
      <c r="BN557" s="48"/>
    </row>
    <row r="558" spans="4:66"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  <c r="AA558" s="6"/>
      <c r="AB558" s="6"/>
      <c r="AC558" s="6"/>
      <c r="AD558" s="7"/>
      <c r="AE558" s="48"/>
      <c r="AF558" s="48"/>
      <c r="AG558" s="48"/>
      <c r="AK558" s="6"/>
      <c r="AL558" s="6"/>
      <c r="AM558" s="6"/>
      <c r="AN558" s="6"/>
      <c r="AO558" s="6"/>
      <c r="AP558" s="6"/>
      <c r="AQ558" s="6"/>
      <c r="AR558" s="6"/>
      <c r="AS558" s="6"/>
      <c r="AT558" s="6"/>
      <c r="AU558" s="6"/>
      <c r="AV558" s="6"/>
      <c r="AW558" s="6"/>
      <c r="AX558" s="6"/>
      <c r="AY558" s="6"/>
      <c r="AZ558" s="6"/>
      <c r="BA558" s="6"/>
      <c r="BB558" s="6"/>
      <c r="BC558" s="6"/>
      <c r="BD558" s="6"/>
      <c r="BE558" s="6"/>
      <c r="BF558" s="6"/>
      <c r="BG558" s="6"/>
      <c r="BH558" s="6"/>
      <c r="BI558" s="6"/>
      <c r="BJ558" s="6"/>
      <c r="BK558" s="7"/>
      <c r="BL558" s="48"/>
      <c r="BM558" s="48"/>
      <c r="BN558" s="48"/>
    </row>
    <row r="559" spans="4:66"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  <c r="AA559" s="6"/>
      <c r="AB559" s="6"/>
      <c r="AC559" s="6"/>
      <c r="AD559" s="7"/>
      <c r="AE559" s="48"/>
      <c r="AF559" s="48"/>
      <c r="AG559" s="48"/>
      <c r="AK559" s="6"/>
      <c r="AL559" s="6"/>
      <c r="AM559" s="6"/>
      <c r="AN559" s="6"/>
      <c r="AO559" s="6"/>
      <c r="AP559" s="6"/>
      <c r="AQ559" s="6"/>
      <c r="AR559" s="6"/>
      <c r="AS559" s="6"/>
      <c r="AT559" s="6"/>
      <c r="AU559" s="6"/>
      <c r="AV559" s="6"/>
      <c r="AW559" s="6"/>
      <c r="AX559" s="6"/>
      <c r="AY559" s="6"/>
      <c r="AZ559" s="6"/>
      <c r="BA559" s="6"/>
      <c r="BB559" s="6"/>
      <c r="BC559" s="6"/>
      <c r="BD559" s="6"/>
      <c r="BE559" s="6"/>
      <c r="BF559" s="6"/>
      <c r="BG559" s="6"/>
      <c r="BH559" s="6"/>
      <c r="BI559" s="6"/>
      <c r="BJ559" s="6"/>
      <c r="BK559" s="7"/>
      <c r="BL559" s="48"/>
      <c r="BM559" s="48"/>
      <c r="BN559" s="48"/>
    </row>
    <row r="560" spans="4:66"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  <c r="AA560" s="6"/>
      <c r="AB560" s="6"/>
      <c r="AC560" s="6"/>
      <c r="AD560" s="7"/>
      <c r="AE560" s="48"/>
      <c r="AF560" s="48"/>
      <c r="AG560" s="48"/>
      <c r="AK560" s="6"/>
      <c r="AL560" s="6"/>
      <c r="AM560" s="6"/>
      <c r="AN560" s="6"/>
      <c r="AO560" s="6"/>
      <c r="AP560" s="6"/>
      <c r="AQ560" s="6"/>
      <c r="AR560" s="6"/>
      <c r="AS560" s="6"/>
      <c r="AT560" s="6"/>
      <c r="AU560" s="6"/>
      <c r="AV560" s="6"/>
      <c r="AW560" s="6"/>
      <c r="AX560" s="6"/>
      <c r="AY560" s="6"/>
      <c r="AZ560" s="6"/>
      <c r="BA560" s="6"/>
      <c r="BB560" s="6"/>
      <c r="BC560" s="6"/>
      <c r="BD560" s="6"/>
      <c r="BE560" s="6"/>
      <c r="BF560" s="6"/>
      <c r="BG560" s="6"/>
      <c r="BH560" s="6"/>
      <c r="BI560" s="6"/>
      <c r="BJ560" s="6"/>
      <c r="BK560" s="7"/>
      <c r="BL560" s="48"/>
      <c r="BM560" s="48"/>
      <c r="BN560" s="48"/>
    </row>
    <row r="561" spans="4:66"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  <c r="AA561" s="6"/>
      <c r="AB561" s="6"/>
      <c r="AC561" s="6"/>
      <c r="AD561" s="7"/>
      <c r="AE561" s="48"/>
      <c r="AF561" s="48"/>
      <c r="AG561" s="48"/>
      <c r="AK561" s="6"/>
      <c r="AL561" s="6"/>
      <c r="AM561" s="6"/>
      <c r="AN561" s="6"/>
      <c r="AO561" s="6"/>
      <c r="AP561" s="6"/>
      <c r="AQ561" s="6"/>
      <c r="AR561" s="6"/>
      <c r="AS561" s="6"/>
      <c r="AT561" s="6"/>
      <c r="AU561" s="6"/>
      <c r="AV561" s="6"/>
      <c r="AW561" s="6"/>
      <c r="AX561" s="6"/>
      <c r="AY561" s="6"/>
      <c r="AZ561" s="6"/>
      <c r="BA561" s="6"/>
      <c r="BB561" s="6"/>
      <c r="BC561" s="6"/>
      <c r="BD561" s="6"/>
      <c r="BE561" s="6"/>
      <c r="BF561" s="6"/>
      <c r="BG561" s="6"/>
      <c r="BH561" s="6"/>
      <c r="BI561" s="6"/>
      <c r="BJ561" s="6"/>
      <c r="BK561" s="7"/>
      <c r="BL561" s="48"/>
      <c r="BM561" s="48"/>
      <c r="BN561" s="48"/>
    </row>
    <row r="562" spans="4:66"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  <c r="AA562" s="6"/>
      <c r="AB562" s="6"/>
      <c r="AC562" s="6"/>
      <c r="AD562" s="7"/>
      <c r="AE562" s="48"/>
      <c r="AF562" s="48"/>
      <c r="AG562" s="48"/>
      <c r="AK562" s="6"/>
      <c r="AL562" s="6"/>
      <c r="AM562" s="6"/>
      <c r="AN562" s="6"/>
      <c r="AO562" s="6"/>
      <c r="AP562" s="6"/>
      <c r="AQ562" s="6"/>
      <c r="AR562" s="6"/>
      <c r="AS562" s="6"/>
      <c r="AT562" s="6"/>
      <c r="AU562" s="6"/>
      <c r="AV562" s="6"/>
      <c r="AW562" s="6"/>
      <c r="AX562" s="6"/>
      <c r="AY562" s="6"/>
      <c r="AZ562" s="6"/>
      <c r="BA562" s="6"/>
      <c r="BB562" s="6"/>
      <c r="BC562" s="6"/>
      <c r="BD562" s="6"/>
      <c r="BE562" s="6"/>
      <c r="BF562" s="6"/>
      <c r="BG562" s="6"/>
      <c r="BH562" s="6"/>
      <c r="BI562" s="6"/>
      <c r="BJ562" s="6"/>
      <c r="BK562" s="7"/>
      <c r="BL562" s="48"/>
      <c r="BM562" s="48"/>
      <c r="BN562" s="48"/>
    </row>
    <row r="563" spans="4:66"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  <c r="AA563" s="6"/>
      <c r="AB563" s="6"/>
      <c r="AC563" s="6"/>
      <c r="AD563" s="7"/>
      <c r="AE563" s="48"/>
      <c r="AF563" s="48"/>
      <c r="AG563" s="48"/>
      <c r="AK563" s="6"/>
      <c r="AL563" s="6"/>
      <c r="AM563" s="6"/>
      <c r="AN563" s="6"/>
      <c r="AO563" s="6"/>
      <c r="AP563" s="6"/>
      <c r="AQ563" s="6"/>
      <c r="AR563" s="6"/>
      <c r="AS563" s="6"/>
      <c r="AT563" s="6"/>
      <c r="AU563" s="6"/>
      <c r="AV563" s="6"/>
      <c r="AW563" s="6"/>
      <c r="AX563" s="6"/>
      <c r="AY563" s="6"/>
      <c r="AZ563" s="6"/>
      <c r="BA563" s="6"/>
      <c r="BB563" s="6"/>
      <c r="BC563" s="6"/>
      <c r="BD563" s="6"/>
      <c r="BE563" s="6"/>
      <c r="BF563" s="6"/>
      <c r="BG563" s="6"/>
      <c r="BH563" s="6"/>
      <c r="BI563" s="6"/>
      <c r="BJ563" s="6"/>
      <c r="BK563" s="7"/>
      <c r="BL563" s="48"/>
      <c r="BM563" s="48"/>
      <c r="BN563" s="48"/>
    </row>
    <row r="564" spans="4:66"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  <c r="AA564" s="6"/>
      <c r="AB564" s="6"/>
      <c r="AC564" s="6"/>
      <c r="AD564" s="7"/>
      <c r="AE564" s="48"/>
      <c r="AF564" s="48"/>
      <c r="AG564" s="48"/>
      <c r="AK564" s="6"/>
      <c r="AL564" s="6"/>
      <c r="AM564" s="6"/>
      <c r="AN564" s="6"/>
      <c r="AO564" s="6"/>
      <c r="AP564" s="6"/>
      <c r="AQ564" s="6"/>
      <c r="AR564" s="6"/>
      <c r="AS564" s="6"/>
      <c r="AT564" s="6"/>
      <c r="AU564" s="6"/>
      <c r="AV564" s="6"/>
      <c r="AW564" s="6"/>
      <c r="AX564" s="6"/>
      <c r="AY564" s="6"/>
      <c r="AZ564" s="6"/>
      <c r="BA564" s="6"/>
      <c r="BB564" s="6"/>
      <c r="BC564" s="6"/>
      <c r="BD564" s="6"/>
      <c r="BE564" s="6"/>
      <c r="BF564" s="6"/>
      <c r="BG564" s="6"/>
      <c r="BH564" s="6"/>
      <c r="BI564" s="6"/>
      <c r="BJ564" s="6"/>
      <c r="BK564" s="7"/>
      <c r="BL564" s="48"/>
      <c r="BM564" s="48"/>
      <c r="BN564" s="48"/>
    </row>
    <row r="565" spans="4:66"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  <c r="AA565" s="6"/>
      <c r="AB565" s="6"/>
      <c r="AC565" s="6"/>
      <c r="AD565" s="7"/>
      <c r="AE565" s="48"/>
      <c r="AF565" s="48"/>
      <c r="AG565" s="48"/>
      <c r="AK565" s="6"/>
      <c r="AL565" s="6"/>
      <c r="AM565" s="6"/>
      <c r="AN565" s="6"/>
      <c r="AO565" s="6"/>
      <c r="AP565" s="6"/>
      <c r="AQ565" s="6"/>
      <c r="AR565" s="6"/>
      <c r="AS565" s="6"/>
      <c r="AT565" s="6"/>
      <c r="AU565" s="6"/>
      <c r="AV565" s="6"/>
      <c r="AW565" s="6"/>
      <c r="AX565" s="6"/>
      <c r="AY565" s="6"/>
      <c r="AZ565" s="6"/>
      <c r="BA565" s="6"/>
      <c r="BB565" s="6"/>
      <c r="BC565" s="6"/>
      <c r="BD565" s="6"/>
      <c r="BE565" s="6"/>
      <c r="BF565" s="6"/>
      <c r="BG565" s="6"/>
      <c r="BH565" s="6"/>
      <c r="BI565" s="6"/>
      <c r="BJ565" s="6"/>
      <c r="BK565" s="7"/>
      <c r="BL565" s="48"/>
      <c r="BM565" s="48"/>
      <c r="BN565" s="48"/>
    </row>
    <row r="566" spans="4:66"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  <c r="AA566" s="6"/>
      <c r="AB566" s="6"/>
      <c r="AC566" s="6"/>
      <c r="AD566" s="7"/>
      <c r="AE566" s="48"/>
      <c r="AF566" s="48"/>
      <c r="AG566" s="48"/>
      <c r="AK566" s="6"/>
      <c r="AL566" s="6"/>
      <c r="AM566" s="6"/>
      <c r="AN566" s="6"/>
      <c r="AO566" s="6"/>
      <c r="AP566" s="6"/>
      <c r="AQ566" s="6"/>
      <c r="AR566" s="6"/>
      <c r="AS566" s="6"/>
      <c r="AT566" s="6"/>
      <c r="AU566" s="6"/>
      <c r="AV566" s="6"/>
      <c r="AW566" s="6"/>
      <c r="AX566" s="6"/>
      <c r="AY566" s="6"/>
      <c r="AZ566" s="6"/>
      <c r="BA566" s="6"/>
      <c r="BB566" s="6"/>
      <c r="BC566" s="6"/>
      <c r="BD566" s="6"/>
      <c r="BE566" s="6"/>
      <c r="BF566" s="6"/>
      <c r="BG566" s="6"/>
      <c r="BH566" s="6"/>
      <c r="BI566" s="6"/>
      <c r="BJ566" s="6"/>
      <c r="BK566" s="7"/>
      <c r="BL566" s="48"/>
      <c r="BM566" s="48"/>
      <c r="BN566" s="48"/>
    </row>
    <row r="567" spans="4:66"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  <c r="AA567" s="6"/>
      <c r="AB567" s="6"/>
      <c r="AC567" s="6"/>
      <c r="AD567" s="7"/>
      <c r="AE567" s="48"/>
      <c r="AF567" s="48"/>
      <c r="AG567" s="48"/>
      <c r="AK567" s="6"/>
      <c r="AL567" s="6"/>
      <c r="AM567" s="6"/>
      <c r="AN567" s="6"/>
      <c r="AO567" s="6"/>
      <c r="AP567" s="6"/>
      <c r="AQ567" s="6"/>
      <c r="AR567" s="6"/>
      <c r="AS567" s="6"/>
      <c r="AT567" s="6"/>
      <c r="AU567" s="6"/>
      <c r="AV567" s="6"/>
      <c r="AW567" s="6"/>
      <c r="AX567" s="6"/>
      <c r="AY567" s="6"/>
      <c r="AZ567" s="6"/>
      <c r="BA567" s="6"/>
      <c r="BB567" s="6"/>
      <c r="BC567" s="6"/>
      <c r="BD567" s="6"/>
      <c r="BE567" s="6"/>
      <c r="BF567" s="6"/>
      <c r="BG567" s="6"/>
      <c r="BH567" s="6"/>
      <c r="BI567" s="6"/>
      <c r="BJ567" s="6"/>
      <c r="BK567" s="7"/>
      <c r="BL567" s="48"/>
      <c r="BM567" s="48"/>
      <c r="BN567" s="48"/>
    </row>
    <row r="568" spans="4:66"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  <c r="AA568" s="6"/>
      <c r="AB568" s="6"/>
      <c r="AC568" s="6"/>
      <c r="AD568" s="7"/>
      <c r="AE568" s="48"/>
      <c r="AF568" s="48"/>
      <c r="AG568" s="48"/>
      <c r="AK568" s="6"/>
      <c r="AL568" s="6"/>
      <c r="AM568" s="6"/>
      <c r="AN568" s="6"/>
      <c r="AO568" s="6"/>
      <c r="AP568" s="6"/>
      <c r="AQ568" s="6"/>
      <c r="AR568" s="6"/>
      <c r="AS568" s="6"/>
      <c r="AT568" s="6"/>
      <c r="AU568" s="6"/>
      <c r="AV568" s="6"/>
      <c r="AW568" s="6"/>
      <c r="AX568" s="6"/>
      <c r="AY568" s="6"/>
      <c r="AZ568" s="6"/>
      <c r="BA568" s="6"/>
      <c r="BB568" s="6"/>
      <c r="BC568" s="6"/>
      <c r="BD568" s="6"/>
      <c r="BE568" s="6"/>
      <c r="BF568" s="6"/>
      <c r="BG568" s="6"/>
      <c r="BH568" s="6"/>
      <c r="BI568" s="6"/>
      <c r="BJ568" s="6"/>
      <c r="BK568" s="7"/>
      <c r="BL568" s="48"/>
      <c r="BM568" s="48"/>
      <c r="BN568" s="48"/>
    </row>
    <row r="569" spans="4:66"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  <c r="AA569" s="6"/>
      <c r="AB569" s="6"/>
      <c r="AC569" s="6"/>
      <c r="AD569" s="7"/>
      <c r="AE569" s="48"/>
      <c r="AF569" s="48"/>
      <c r="AG569" s="48"/>
      <c r="AK569" s="6"/>
      <c r="AL569" s="6"/>
      <c r="AM569" s="6"/>
      <c r="AN569" s="6"/>
      <c r="AO569" s="6"/>
      <c r="AP569" s="6"/>
      <c r="AQ569" s="6"/>
      <c r="AR569" s="6"/>
      <c r="AS569" s="6"/>
      <c r="AT569" s="6"/>
      <c r="AU569" s="6"/>
      <c r="AV569" s="6"/>
      <c r="AW569" s="6"/>
      <c r="AX569" s="6"/>
      <c r="AY569" s="6"/>
      <c r="AZ569" s="6"/>
      <c r="BA569" s="6"/>
      <c r="BB569" s="6"/>
      <c r="BC569" s="6"/>
      <c r="BD569" s="6"/>
      <c r="BE569" s="6"/>
      <c r="BF569" s="6"/>
      <c r="BG569" s="6"/>
      <c r="BH569" s="6"/>
      <c r="BI569" s="6"/>
      <c r="BJ569" s="6"/>
      <c r="BK569" s="7"/>
      <c r="BL569" s="48"/>
      <c r="BM569" s="48"/>
      <c r="BN569" s="48"/>
    </row>
    <row r="570" spans="4:66"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  <c r="AA570" s="6"/>
      <c r="AB570" s="6"/>
      <c r="AC570" s="6"/>
      <c r="AD570" s="7"/>
      <c r="AE570" s="48"/>
      <c r="AF570" s="48"/>
      <c r="AG570" s="48"/>
      <c r="AK570" s="6"/>
      <c r="AL570" s="6"/>
      <c r="AM570" s="6"/>
      <c r="AN570" s="6"/>
      <c r="AO570" s="6"/>
      <c r="AP570" s="6"/>
      <c r="AQ570" s="6"/>
      <c r="AR570" s="6"/>
      <c r="AS570" s="6"/>
      <c r="AT570" s="6"/>
      <c r="AU570" s="6"/>
      <c r="AV570" s="6"/>
      <c r="AW570" s="6"/>
      <c r="AX570" s="6"/>
      <c r="AY570" s="6"/>
      <c r="AZ570" s="6"/>
      <c r="BA570" s="6"/>
      <c r="BB570" s="6"/>
      <c r="BC570" s="6"/>
      <c r="BD570" s="6"/>
      <c r="BE570" s="6"/>
      <c r="BF570" s="6"/>
      <c r="BG570" s="6"/>
      <c r="BH570" s="6"/>
      <c r="BI570" s="6"/>
      <c r="BJ570" s="6"/>
      <c r="BK570" s="7"/>
      <c r="BL570" s="48"/>
      <c r="BM570" s="48"/>
      <c r="BN570" s="48"/>
    </row>
    <row r="571" spans="4:66">
      <c r="D571" s="6"/>
      <c r="E571" s="6"/>
      <c r="F571" s="6"/>
      <c r="G571" s="6"/>
      <c r="H571" s="6"/>
      <c r="I571" s="6"/>
      <c r="J571" s="6"/>
      <c r="K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  <c r="AA571" s="6"/>
      <c r="AB571" s="6"/>
      <c r="AC571" s="6"/>
      <c r="AD571" s="7"/>
      <c r="AE571" s="48"/>
      <c r="AF571" s="48"/>
      <c r="AG571" s="48"/>
      <c r="AK571" s="6"/>
      <c r="AL571" s="6"/>
      <c r="AM571" s="6"/>
      <c r="AN571" s="6"/>
      <c r="AO571" s="6"/>
      <c r="AP571" s="6"/>
      <c r="AQ571" s="6"/>
      <c r="AR571" s="6"/>
      <c r="AV571" s="6"/>
      <c r="AW571" s="6"/>
      <c r="AX571" s="6"/>
      <c r="AY571" s="6"/>
      <c r="AZ571" s="6"/>
      <c r="BA571" s="6"/>
      <c r="BB571" s="6"/>
      <c r="BC571" s="6"/>
      <c r="BD571" s="6"/>
      <c r="BE571" s="6"/>
      <c r="BF571" s="6"/>
      <c r="BG571" s="6"/>
      <c r="BH571" s="6"/>
      <c r="BI571" s="6"/>
      <c r="BJ571" s="6"/>
      <c r="BK571" s="7"/>
      <c r="BL571" s="48"/>
      <c r="BM571" s="48"/>
      <c r="BN571" s="48"/>
    </row>
    <row r="572" spans="4:66">
      <c r="D572" s="6"/>
      <c r="E572" s="6"/>
      <c r="F572" s="6"/>
      <c r="G572" s="6"/>
      <c r="H572" s="6"/>
      <c r="I572" s="6"/>
      <c r="J572" s="6"/>
      <c r="K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  <c r="AA572" s="6"/>
      <c r="AB572" s="6"/>
      <c r="AC572" s="6"/>
      <c r="AD572" s="7"/>
      <c r="AE572" s="48"/>
      <c r="AF572" s="48"/>
      <c r="AG572" s="48"/>
      <c r="AK572" s="6"/>
      <c r="AL572" s="6"/>
      <c r="AM572" s="6"/>
      <c r="AN572" s="6"/>
      <c r="AO572" s="6"/>
      <c r="AP572" s="6"/>
      <c r="AQ572" s="6"/>
      <c r="AR572" s="6"/>
      <c r="AV572" s="6"/>
      <c r="AW572" s="6"/>
      <c r="AX572" s="6"/>
      <c r="AY572" s="6"/>
      <c r="AZ572" s="6"/>
      <c r="BA572" s="6"/>
      <c r="BB572" s="6"/>
      <c r="BC572" s="6"/>
      <c r="BD572" s="6"/>
      <c r="BE572" s="6"/>
      <c r="BF572" s="6"/>
      <c r="BG572" s="6"/>
      <c r="BH572" s="6"/>
      <c r="BI572" s="6"/>
      <c r="BJ572" s="6"/>
      <c r="BK572" s="7"/>
      <c r="BL572" s="48"/>
      <c r="BM572" s="48"/>
      <c r="BN572" s="48"/>
    </row>
    <row r="573" spans="4:66">
      <c r="F573" s="6"/>
      <c r="P573" s="6"/>
      <c r="Q573" s="6"/>
      <c r="U573" s="6"/>
      <c r="V573" s="6"/>
      <c r="W573" s="6"/>
      <c r="AM573" s="6"/>
      <c r="AW573" s="6"/>
      <c r="AX573" s="6"/>
      <c r="BB573" s="6"/>
      <c r="BC573" s="6"/>
      <c r="BD573" s="6"/>
    </row>
    <row r="574" spans="4:66">
      <c r="F574" s="6"/>
      <c r="P574" s="6"/>
      <c r="Q574" s="6"/>
      <c r="U574" s="6"/>
      <c r="V574" s="6"/>
      <c r="W574" s="6"/>
      <c r="AM574" s="6"/>
      <c r="AW574" s="6"/>
      <c r="AX574" s="6"/>
      <c r="BB574" s="6"/>
      <c r="BC574" s="6"/>
      <c r="BD574" s="6"/>
    </row>
    <row r="575" spans="4:66">
      <c r="F575" s="6"/>
      <c r="P575" s="6"/>
      <c r="Q575" s="6"/>
      <c r="U575" s="6"/>
      <c r="V575" s="6"/>
      <c r="W575" s="6"/>
      <c r="AM575" s="6"/>
      <c r="AW575" s="6"/>
      <c r="AX575" s="6"/>
      <c r="BB575" s="6"/>
      <c r="BC575" s="6"/>
      <c r="BD575" s="6"/>
    </row>
    <row r="576" spans="4:66">
      <c r="F576" s="6"/>
      <c r="P576" s="6"/>
      <c r="Q576" s="6"/>
      <c r="U576" s="6"/>
      <c r="V576" s="6"/>
      <c r="W576" s="6"/>
      <c r="AM576" s="6"/>
      <c r="AW576" s="6"/>
      <c r="AX576" s="6"/>
      <c r="BB576" s="6"/>
      <c r="BC576" s="6"/>
      <c r="BD576" s="6"/>
    </row>
    <row r="577" spans="22:56">
      <c r="V577" s="6"/>
      <c r="W577" s="6"/>
      <c r="BC577" s="6"/>
      <c r="BD577" s="6"/>
    </row>
    <row r="578" spans="22:56">
      <c r="V578" s="6"/>
      <c r="W578" s="6"/>
      <c r="BC578" s="6"/>
      <c r="BD578" s="6"/>
    </row>
  </sheetData>
  <sheetProtection formatCells="0" formatColumns="0" formatRows="0" deleteRows="0" selectLockedCells="1"/>
  <mergeCells count="1086">
    <mergeCell ref="BW57:BW58"/>
    <mergeCell ref="BX57:BX58"/>
    <mergeCell ref="BY57:BY58"/>
    <mergeCell ref="BZ57:BZ58"/>
    <mergeCell ref="CA57:CA58"/>
    <mergeCell ref="CB57:CB58"/>
    <mergeCell ref="CC57:CC58"/>
    <mergeCell ref="CD57:CD58"/>
    <mergeCell ref="CE57:CE58"/>
    <mergeCell ref="CF57:CF58"/>
    <mergeCell ref="CG57:CG58"/>
    <mergeCell ref="CH57:CH58"/>
    <mergeCell ref="CI57:CI58"/>
    <mergeCell ref="BV27:BV28"/>
    <mergeCell ref="BV29:BV30"/>
    <mergeCell ref="BV31:BV32"/>
    <mergeCell ref="BV33:BV34"/>
    <mergeCell ref="BV35:BV36"/>
    <mergeCell ref="BV37:BV38"/>
    <mergeCell ref="BV39:BV40"/>
    <mergeCell ref="BV41:BV42"/>
    <mergeCell ref="BV43:BV44"/>
    <mergeCell ref="BV45:BV46"/>
    <mergeCell ref="BV47:BV48"/>
    <mergeCell ref="BV51:BV52"/>
    <mergeCell ref="BV53:BV54"/>
    <mergeCell ref="BV55:BV56"/>
    <mergeCell ref="CB55:CB56"/>
    <mergeCell ref="CC55:CC56"/>
    <mergeCell ref="CD55:CD56"/>
    <mergeCell ref="CE55:CE56"/>
    <mergeCell ref="CF55:CF56"/>
    <mergeCell ref="BV59:BV60"/>
    <mergeCell ref="BO57:BQ58"/>
    <mergeCell ref="BR57:BR58"/>
    <mergeCell ref="BS57:BS58"/>
    <mergeCell ref="BT57:BT58"/>
    <mergeCell ref="BU57:BU58"/>
    <mergeCell ref="BV57:BV58"/>
    <mergeCell ref="BN64:BN65"/>
    <mergeCell ref="BW1:BW8"/>
    <mergeCell ref="BW13:BW14"/>
    <mergeCell ref="BW15:BW16"/>
    <mergeCell ref="BW17:BW18"/>
    <mergeCell ref="BW19:BW20"/>
    <mergeCell ref="BW21:BW22"/>
    <mergeCell ref="BW23:BW24"/>
    <mergeCell ref="BW25:BW26"/>
    <mergeCell ref="BW27:BW28"/>
    <mergeCell ref="BW29:BW30"/>
    <mergeCell ref="BW31:BW32"/>
    <mergeCell ref="BW33:BW34"/>
    <mergeCell ref="BW35:BW36"/>
    <mergeCell ref="BW37:BW38"/>
    <mergeCell ref="BW39:BW40"/>
    <mergeCell ref="BW41:BW42"/>
    <mergeCell ref="BW43:BW44"/>
    <mergeCell ref="BW45:BW46"/>
    <mergeCell ref="BW47:BW48"/>
    <mergeCell ref="BW51:BW52"/>
    <mergeCell ref="BW53:BW54"/>
    <mergeCell ref="BW55:BW56"/>
    <mergeCell ref="BW59:BW60"/>
    <mergeCell ref="BV1:BV8"/>
    <mergeCell ref="BV13:BV14"/>
    <mergeCell ref="BV15:BV16"/>
    <mergeCell ref="BV17:BV18"/>
    <mergeCell ref="BV19:BV20"/>
    <mergeCell ref="BV21:BV22"/>
    <mergeCell ref="BV23:BV24"/>
    <mergeCell ref="BV25:BV26"/>
    <mergeCell ref="A64:A65"/>
    <mergeCell ref="B64:B65"/>
    <mergeCell ref="AA64:AA65"/>
    <mergeCell ref="AB64:AB65"/>
    <mergeCell ref="AC64:AC65"/>
    <mergeCell ref="AD64:AD65"/>
    <mergeCell ref="AE64:AE65"/>
    <mergeCell ref="AF64:AF65"/>
    <mergeCell ref="AG64:AG65"/>
    <mergeCell ref="AH64:AH65"/>
    <mergeCell ref="AI64:AI65"/>
    <mergeCell ref="BH64:BH65"/>
    <mergeCell ref="BI64:BI65"/>
    <mergeCell ref="BJ64:BJ65"/>
    <mergeCell ref="BK64:BK65"/>
    <mergeCell ref="BL64:BL65"/>
    <mergeCell ref="BM64:BM65"/>
    <mergeCell ref="BE14:BG15"/>
    <mergeCell ref="BN24:BN25"/>
    <mergeCell ref="BK26:BK27"/>
    <mergeCell ref="BL26:BL27"/>
    <mergeCell ref="BM26:BM27"/>
    <mergeCell ref="BN26:BN27"/>
    <mergeCell ref="AA20:AA21"/>
    <mergeCell ref="AB20:AB21"/>
    <mergeCell ref="CG55:CG56"/>
    <mergeCell ref="CH55:CH56"/>
    <mergeCell ref="CI55:CI56"/>
    <mergeCell ref="BO55:BQ56"/>
    <mergeCell ref="BR55:BR56"/>
    <mergeCell ref="BS55:BS56"/>
    <mergeCell ref="BT55:BT56"/>
    <mergeCell ref="BU55:BU56"/>
    <mergeCell ref="BX55:BX56"/>
    <mergeCell ref="BY55:BY56"/>
    <mergeCell ref="BZ55:BZ56"/>
    <mergeCell ref="CA55:CA56"/>
    <mergeCell ref="CF53:CF54"/>
    <mergeCell ref="CG53:CG54"/>
    <mergeCell ref="CH53:CH54"/>
    <mergeCell ref="CI53:CI54"/>
    <mergeCell ref="CI51:CI52"/>
    <mergeCell ref="BU53:BU54"/>
    <mergeCell ref="CC49:CC50"/>
    <mergeCell ref="BO47:BQ48"/>
    <mergeCell ref="BR47:BR48"/>
    <mergeCell ref="BS47:BS48"/>
    <mergeCell ref="BT47:BT48"/>
    <mergeCell ref="BU47:BU48"/>
    <mergeCell ref="BX47:BX48"/>
    <mergeCell ref="BY47:BY48"/>
    <mergeCell ref="BZ47:BZ48"/>
    <mergeCell ref="CA47:CA48"/>
    <mergeCell ref="CB47:CB48"/>
    <mergeCell ref="CC47:CC48"/>
    <mergeCell ref="CD47:CD48"/>
    <mergeCell ref="CE47:CE48"/>
    <mergeCell ref="CF47:CF48"/>
    <mergeCell ref="CG47:CG48"/>
    <mergeCell ref="CH47:CH48"/>
    <mergeCell ref="CI47:CI48"/>
    <mergeCell ref="CI59:CI60"/>
    <mergeCell ref="BO45:BQ46"/>
    <mergeCell ref="BR45:BR46"/>
    <mergeCell ref="BS45:BS46"/>
    <mergeCell ref="BT45:BT46"/>
    <mergeCell ref="BU45:BU46"/>
    <mergeCell ref="BX45:BX46"/>
    <mergeCell ref="BY45:BY46"/>
    <mergeCell ref="BZ45:BZ46"/>
    <mergeCell ref="CA45:CA46"/>
    <mergeCell ref="CB45:CB46"/>
    <mergeCell ref="CC45:CC46"/>
    <mergeCell ref="CD45:CD46"/>
    <mergeCell ref="CE45:CE46"/>
    <mergeCell ref="CF45:CF46"/>
    <mergeCell ref="CG45:CG46"/>
    <mergeCell ref="CH45:CH46"/>
    <mergeCell ref="BO59:BQ60"/>
    <mergeCell ref="BR59:BR60"/>
    <mergeCell ref="BS59:BS60"/>
    <mergeCell ref="BT59:BT60"/>
    <mergeCell ref="BU59:BU60"/>
    <mergeCell ref="BX59:BX60"/>
    <mergeCell ref="BY59:BY60"/>
    <mergeCell ref="BZ59:BZ60"/>
    <mergeCell ref="CI45:CI46"/>
    <mergeCell ref="BO49:BQ50"/>
    <mergeCell ref="BO53:BQ54"/>
    <mergeCell ref="BR53:BR54"/>
    <mergeCell ref="BS53:BS54"/>
    <mergeCell ref="BT53:BT54"/>
    <mergeCell ref="CA59:CA60"/>
    <mergeCell ref="BO51:BQ52"/>
    <mergeCell ref="BR51:BR52"/>
    <mergeCell ref="BS51:BS52"/>
    <mergeCell ref="BT51:BT52"/>
    <mergeCell ref="BU51:BU52"/>
    <mergeCell ref="BX51:BX52"/>
    <mergeCell ref="BY51:BY52"/>
    <mergeCell ref="BZ51:BZ52"/>
    <mergeCell ref="CA51:CA52"/>
    <mergeCell ref="CB51:CB52"/>
    <mergeCell ref="CC51:CC52"/>
    <mergeCell ref="CD51:CD52"/>
    <mergeCell ref="CE51:CE52"/>
    <mergeCell ref="CF51:CF52"/>
    <mergeCell ref="CG51:CG52"/>
    <mergeCell ref="CH51:CH52"/>
    <mergeCell ref="CB59:CB60"/>
    <mergeCell ref="CC59:CC60"/>
    <mergeCell ref="CD59:CD60"/>
    <mergeCell ref="CE59:CE60"/>
    <mergeCell ref="CF59:CF60"/>
    <mergeCell ref="CG59:CG60"/>
    <mergeCell ref="CH59:CH60"/>
    <mergeCell ref="BX53:BX54"/>
    <mergeCell ref="BY53:BY54"/>
    <mergeCell ref="BZ53:BZ54"/>
    <mergeCell ref="CA53:CA54"/>
    <mergeCell ref="CB53:CB54"/>
    <mergeCell ref="CC53:CC54"/>
    <mergeCell ref="CD53:CD54"/>
    <mergeCell ref="CE53:CE54"/>
    <mergeCell ref="CI41:CI42"/>
    <mergeCell ref="BO43:BQ44"/>
    <mergeCell ref="BR43:BR44"/>
    <mergeCell ref="BS43:BS44"/>
    <mergeCell ref="BT43:BT44"/>
    <mergeCell ref="BU43:BU44"/>
    <mergeCell ref="BX43:BX44"/>
    <mergeCell ref="BY43:BY44"/>
    <mergeCell ref="BZ43:BZ44"/>
    <mergeCell ref="CA43:CA44"/>
    <mergeCell ref="CB43:CB44"/>
    <mergeCell ref="CC43:CC44"/>
    <mergeCell ref="CD43:CD44"/>
    <mergeCell ref="CE43:CE44"/>
    <mergeCell ref="CF43:CF44"/>
    <mergeCell ref="CG43:CG44"/>
    <mergeCell ref="CH43:CH44"/>
    <mergeCell ref="CI43:CI44"/>
    <mergeCell ref="BO41:BQ42"/>
    <mergeCell ref="BR41:BR42"/>
    <mergeCell ref="BS41:BS42"/>
    <mergeCell ref="BT41:BT42"/>
    <mergeCell ref="BU41:BU42"/>
    <mergeCell ref="BX41:BX42"/>
    <mergeCell ref="BY41:BY42"/>
    <mergeCell ref="BZ41:BZ42"/>
    <mergeCell ref="CA41:CA42"/>
    <mergeCell ref="CB41:CB42"/>
    <mergeCell ref="CC41:CC42"/>
    <mergeCell ref="CD41:CD42"/>
    <mergeCell ref="CE41:CE42"/>
    <mergeCell ref="CF41:CF42"/>
    <mergeCell ref="CG41:CG42"/>
    <mergeCell ref="CH41:CH42"/>
    <mergeCell ref="CC37:CC38"/>
    <mergeCell ref="CD37:CD38"/>
    <mergeCell ref="CE37:CE38"/>
    <mergeCell ref="CF37:CF38"/>
    <mergeCell ref="CG37:CG38"/>
    <mergeCell ref="CH37:CH38"/>
    <mergeCell ref="CI37:CI38"/>
    <mergeCell ref="BO39:BQ40"/>
    <mergeCell ref="BR39:BR40"/>
    <mergeCell ref="BS39:BS40"/>
    <mergeCell ref="BT39:BT40"/>
    <mergeCell ref="BU39:BU40"/>
    <mergeCell ref="BX39:BX40"/>
    <mergeCell ref="BY39:BY40"/>
    <mergeCell ref="BZ39:BZ40"/>
    <mergeCell ref="CA39:CA40"/>
    <mergeCell ref="CB39:CB40"/>
    <mergeCell ref="CC39:CC40"/>
    <mergeCell ref="CD39:CD40"/>
    <mergeCell ref="CE39:CE40"/>
    <mergeCell ref="CF39:CF40"/>
    <mergeCell ref="CG39:CG40"/>
    <mergeCell ref="CH39:CH40"/>
    <mergeCell ref="CI39:CI40"/>
    <mergeCell ref="BR37:BR38"/>
    <mergeCell ref="BS37:BS38"/>
    <mergeCell ref="BT37:BT38"/>
    <mergeCell ref="BU37:BU38"/>
    <mergeCell ref="BX37:BX38"/>
    <mergeCell ref="BY37:BY38"/>
    <mergeCell ref="BZ37:BZ38"/>
    <mergeCell ref="CA37:CA38"/>
    <mergeCell ref="CB37:CB38"/>
    <mergeCell ref="CI33:CI34"/>
    <mergeCell ref="BO35:BQ36"/>
    <mergeCell ref="BR35:BR36"/>
    <mergeCell ref="BS35:BS36"/>
    <mergeCell ref="BT35:BT36"/>
    <mergeCell ref="BU35:BU36"/>
    <mergeCell ref="BX35:BX36"/>
    <mergeCell ref="BY35:BY36"/>
    <mergeCell ref="BZ35:BZ36"/>
    <mergeCell ref="CA35:CA36"/>
    <mergeCell ref="CB35:CB36"/>
    <mergeCell ref="CC35:CC36"/>
    <mergeCell ref="CD35:CD36"/>
    <mergeCell ref="CE35:CE36"/>
    <mergeCell ref="CF35:CF36"/>
    <mergeCell ref="CG35:CG36"/>
    <mergeCell ref="CH35:CH36"/>
    <mergeCell ref="CI35:CI36"/>
    <mergeCell ref="CB31:CB32"/>
    <mergeCell ref="CC31:CC32"/>
    <mergeCell ref="CD31:CD32"/>
    <mergeCell ref="CE31:CE32"/>
    <mergeCell ref="CF31:CF32"/>
    <mergeCell ref="CG31:CG32"/>
    <mergeCell ref="CH31:CH32"/>
    <mergeCell ref="CI31:CI32"/>
    <mergeCell ref="BO33:BQ34"/>
    <mergeCell ref="BR33:BR34"/>
    <mergeCell ref="BS33:BS34"/>
    <mergeCell ref="BT33:BT34"/>
    <mergeCell ref="BU33:BU34"/>
    <mergeCell ref="BX33:BX34"/>
    <mergeCell ref="BY33:BY34"/>
    <mergeCell ref="BZ33:BZ34"/>
    <mergeCell ref="CA33:CA34"/>
    <mergeCell ref="CB33:CB34"/>
    <mergeCell ref="CC33:CC34"/>
    <mergeCell ref="CD33:CD34"/>
    <mergeCell ref="CE33:CE34"/>
    <mergeCell ref="CF33:CF34"/>
    <mergeCell ref="CG33:CG34"/>
    <mergeCell ref="CH33:CH34"/>
    <mergeCell ref="BO31:BQ32"/>
    <mergeCell ref="BR31:BR32"/>
    <mergeCell ref="BS31:BS32"/>
    <mergeCell ref="BT31:BT32"/>
    <mergeCell ref="BU31:BU32"/>
    <mergeCell ref="BX31:BX32"/>
    <mergeCell ref="BY31:BY32"/>
    <mergeCell ref="BZ31:BZ32"/>
    <mergeCell ref="CA31:CA32"/>
    <mergeCell ref="CC27:CC28"/>
    <mergeCell ref="CD27:CD28"/>
    <mergeCell ref="CE27:CE28"/>
    <mergeCell ref="CF27:CF28"/>
    <mergeCell ref="CG27:CG28"/>
    <mergeCell ref="CH27:CH28"/>
    <mergeCell ref="CI27:CI28"/>
    <mergeCell ref="BO29:BQ30"/>
    <mergeCell ref="BR29:BR30"/>
    <mergeCell ref="BS29:BS30"/>
    <mergeCell ref="BT29:BT30"/>
    <mergeCell ref="BU29:BU30"/>
    <mergeCell ref="BX29:BX30"/>
    <mergeCell ref="BY29:BY30"/>
    <mergeCell ref="BZ29:BZ30"/>
    <mergeCell ref="CA29:CA30"/>
    <mergeCell ref="CB29:CB30"/>
    <mergeCell ref="CC29:CC30"/>
    <mergeCell ref="CD29:CD30"/>
    <mergeCell ref="CE29:CE30"/>
    <mergeCell ref="CF29:CF30"/>
    <mergeCell ref="CG29:CG30"/>
    <mergeCell ref="CH29:CH30"/>
    <mergeCell ref="CI29:CI30"/>
    <mergeCell ref="BR27:BR28"/>
    <mergeCell ref="BS27:BS28"/>
    <mergeCell ref="BT27:BT28"/>
    <mergeCell ref="BU27:BU28"/>
    <mergeCell ref="BX27:BX28"/>
    <mergeCell ref="BY27:BY28"/>
    <mergeCell ref="BZ27:BZ28"/>
    <mergeCell ref="CA27:CA28"/>
    <mergeCell ref="CB27:CB28"/>
    <mergeCell ref="CC23:CC24"/>
    <mergeCell ref="CD23:CD24"/>
    <mergeCell ref="CE23:CE24"/>
    <mergeCell ref="CF23:CF24"/>
    <mergeCell ref="CG23:CG24"/>
    <mergeCell ref="CH23:CH24"/>
    <mergeCell ref="CI23:CI24"/>
    <mergeCell ref="BO25:BQ26"/>
    <mergeCell ref="BR25:BR26"/>
    <mergeCell ref="BS25:BS26"/>
    <mergeCell ref="BT25:BT26"/>
    <mergeCell ref="BU25:BU26"/>
    <mergeCell ref="BX25:BX26"/>
    <mergeCell ref="BY25:BY26"/>
    <mergeCell ref="BZ25:BZ26"/>
    <mergeCell ref="CA25:CA26"/>
    <mergeCell ref="CB25:CB26"/>
    <mergeCell ref="CC25:CC26"/>
    <mergeCell ref="CD25:CD26"/>
    <mergeCell ref="CE25:CE26"/>
    <mergeCell ref="CF25:CF26"/>
    <mergeCell ref="CG25:CG26"/>
    <mergeCell ref="CH25:CH26"/>
    <mergeCell ref="CI25:CI26"/>
    <mergeCell ref="BR23:BR24"/>
    <mergeCell ref="BS23:BS24"/>
    <mergeCell ref="BT23:BT24"/>
    <mergeCell ref="BU23:BU24"/>
    <mergeCell ref="BX23:BX24"/>
    <mergeCell ref="BY23:BY24"/>
    <mergeCell ref="BZ23:BZ24"/>
    <mergeCell ref="CA23:CA24"/>
    <mergeCell ref="CB23:CB24"/>
    <mergeCell ref="CI19:CI20"/>
    <mergeCell ref="BO21:BQ22"/>
    <mergeCell ref="BR21:BR22"/>
    <mergeCell ref="BS21:BS22"/>
    <mergeCell ref="BT21:BT22"/>
    <mergeCell ref="BU21:BU22"/>
    <mergeCell ref="BX21:BX22"/>
    <mergeCell ref="BY21:BY22"/>
    <mergeCell ref="BZ21:BZ22"/>
    <mergeCell ref="CA21:CA22"/>
    <mergeCell ref="CB21:CB22"/>
    <mergeCell ref="CC21:CC22"/>
    <mergeCell ref="CD21:CD22"/>
    <mergeCell ref="CE21:CE22"/>
    <mergeCell ref="CF21:CF22"/>
    <mergeCell ref="CG21:CG22"/>
    <mergeCell ref="CH21:CH22"/>
    <mergeCell ref="CI21:CI22"/>
    <mergeCell ref="BO23:BQ24"/>
    <mergeCell ref="CB17:CB18"/>
    <mergeCell ref="CC17:CC18"/>
    <mergeCell ref="CD17:CD18"/>
    <mergeCell ref="CE17:CE18"/>
    <mergeCell ref="CF17:CF18"/>
    <mergeCell ref="CG17:CG18"/>
    <mergeCell ref="CH17:CH18"/>
    <mergeCell ref="CI17:CI18"/>
    <mergeCell ref="BO19:BQ20"/>
    <mergeCell ref="BR19:BR20"/>
    <mergeCell ref="BS19:BS20"/>
    <mergeCell ref="BT19:BT20"/>
    <mergeCell ref="BU19:BU20"/>
    <mergeCell ref="BX19:BX20"/>
    <mergeCell ref="BY19:BY20"/>
    <mergeCell ref="BZ19:BZ20"/>
    <mergeCell ref="CA19:CA20"/>
    <mergeCell ref="CB19:CB20"/>
    <mergeCell ref="CC19:CC20"/>
    <mergeCell ref="CD19:CD20"/>
    <mergeCell ref="CE19:CE20"/>
    <mergeCell ref="CF19:CF20"/>
    <mergeCell ref="CG19:CG20"/>
    <mergeCell ref="CH19:CH20"/>
    <mergeCell ref="BO17:BQ18"/>
    <mergeCell ref="BR17:BR18"/>
    <mergeCell ref="BS17:BS18"/>
    <mergeCell ref="BT17:BT18"/>
    <mergeCell ref="BU17:BU18"/>
    <mergeCell ref="BX17:BX18"/>
    <mergeCell ref="BY17:BY18"/>
    <mergeCell ref="BZ17:BZ18"/>
    <mergeCell ref="CA17:CA18"/>
    <mergeCell ref="CE13:CE14"/>
    <mergeCell ref="CF13:CF14"/>
    <mergeCell ref="CG13:CG14"/>
    <mergeCell ref="CH13:CH14"/>
    <mergeCell ref="CI13:CI14"/>
    <mergeCell ref="BO15:BQ16"/>
    <mergeCell ref="BR15:BR16"/>
    <mergeCell ref="BS15:BS16"/>
    <mergeCell ref="BT15:BT16"/>
    <mergeCell ref="BU15:BU16"/>
    <mergeCell ref="BX15:BX16"/>
    <mergeCell ref="BY15:BY16"/>
    <mergeCell ref="BZ15:BZ16"/>
    <mergeCell ref="CA15:CA16"/>
    <mergeCell ref="CB15:CB16"/>
    <mergeCell ref="CC15:CC16"/>
    <mergeCell ref="CD15:CD16"/>
    <mergeCell ref="CE15:CE16"/>
    <mergeCell ref="CF15:CF16"/>
    <mergeCell ref="CG15:CG16"/>
    <mergeCell ref="CH15:CH16"/>
    <mergeCell ref="CI15:CI16"/>
    <mergeCell ref="BT13:BT14"/>
    <mergeCell ref="BU13:BU14"/>
    <mergeCell ref="BX13:BX14"/>
    <mergeCell ref="BY13:BY14"/>
    <mergeCell ref="BZ13:BZ14"/>
    <mergeCell ref="CA13:CA14"/>
    <mergeCell ref="CB13:CB14"/>
    <mergeCell ref="CC13:CC14"/>
    <mergeCell ref="CD13:CD14"/>
    <mergeCell ref="CD1:CD8"/>
    <mergeCell ref="CE1:CE8"/>
    <mergeCell ref="CF1:CF8"/>
    <mergeCell ref="CG1:CG8"/>
    <mergeCell ref="CH1:CH8"/>
    <mergeCell ref="CI1:CI8"/>
    <mergeCell ref="BO9:BQ9"/>
    <mergeCell ref="BO10:BQ10"/>
    <mergeCell ref="BO11:BQ11"/>
    <mergeCell ref="CW1:CX3"/>
    <mergeCell ref="CY1:CZ3"/>
    <mergeCell ref="DQ1:DR1"/>
    <mergeCell ref="DV1:DX1"/>
    <mergeCell ref="B2:E2"/>
    <mergeCell ref="G2:K2"/>
    <mergeCell ref="N2:X3"/>
    <mergeCell ref="AI2:AL2"/>
    <mergeCell ref="AN2:AR2"/>
    <mergeCell ref="AU2:BE3"/>
    <mergeCell ref="CN1:CP2"/>
    <mergeCell ref="CQ1:CR3"/>
    <mergeCell ref="CS1:CT3"/>
    <mergeCell ref="CU1:CV3"/>
    <mergeCell ref="B3:E3"/>
    <mergeCell ref="G3:K3"/>
    <mergeCell ref="AI3:AL3"/>
    <mergeCell ref="AN3:AR3"/>
    <mergeCell ref="CO3:CP3"/>
    <mergeCell ref="AF4:AG4"/>
    <mergeCell ref="BM4:BN4"/>
    <mergeCell ref="CU4:CV4"/>
    <mergeCell ref="BO1:BP8"/>
    <mergeCell ref="BQ1:BQ8"/>
    <mergeCell ref="BR1:BR8"/>
    <mergeCell ref="BS1:BS8"/>
    <mergeCell ref="BT1:BT8"/>
    <mergeCell ref="CW4:CX4"/>
    <mergeCell ref="CY4:CZ4"/>
    <mergeCell ref="AF5:AG5"/>
    <mergeCell ref="BM5:BN5"/>
    <mergeCell ref="CO5:CP5"/>
    <mergeCell ref="CQ5:CR5"/>
    <mergeCell ref="CS5:CT5"/>
    <mergeCell ref="CU5:CV5"/>
    <mergeCell ref="CW5:CX5"/>
    <mergeCell ref="CO4:CP4"/>
    <mergeCell ref="CQ4:CR4"/>
    <mergeCell ref="CS4:CT4"/>
    <mergeCell ref="CY5:CZ5"/>
    <mergeCell ref="CQ8:CR8"/>
    <mergeCell ref="CS8:CT8"/>
    <mergeCell ref="CU8:CV8"/>
    <mergeCell ref="AX8:BD8"/>
    <mergeCell ref="BL8:BN8"/>
    <mergeCell ref="CO8:CP8"/>
    <mergeCell ref="CO7:CP7"/>
    <mergeCell ref="CQ7:CR7"/>
    <mergeCell ref="CS7:CT7"/>
    <mergeCell ref="BU1:BU8"/>
    <mergeCell ref="BX1:BX8"/>
    <mergeCell ref="BY1:BY8"/>
    <mergeCell ref="BZ1:BZ8"/>
    <mergeCell ref="CA1:CA8"/>
    <mergeCell ref="CB1:CB8"/>
    <mergeCell ref="A6:C7"/>
    <mergeCell ref="D6:E8"/>
    <mergeCell ref="F6:G8"/>
    <mergeCell ref="H6:I8"/>
    <mergeCell ref="J6:K8"/>
    <mergeCell ref="L6:M8"/>
    <mergeCell ref="R6:S6"/>
    <mergeCell ref="AE6:AG6"/>
    <mergeCell ref="AH6:AJ7"/>
    <mergeCell ref="B8:C8"/>
    <mergeCell ref="Q8:W8"/>
    <mergeCell ref="AE8:AG8"/>
    <mergeCell ref="AI8:AJ8"/>
    <mergeCell ref="CY6:CZ6"/>
    <mergeCell ref="P7:X7"/>
    <mergeCell ref="AE7:AG7"/>
    <mergeCell ref="AW7:BE7"/>
    <mergeCell ref="BL7:BN7"/>
    <mergeCell ref="BL6:BN6"/>
    <mergeCell ref="CO6:CP6"/>
    <mergeCell ref="CQ6:CR6"/>
    <mergeCell ref="CS6:CT6"/>
    <mergeCell ref="CU6:CV6"/>
    <mergeCell ref="CW6:CX6"/>
    <mergeCell ref="AK6:AL8"/>
    <mergeCell ref="AM6:AN8"/>
    <mergeCell ref="AO6:AP8"/>
    <mergeCell ref="AQ6:AR8"/>
    <mergeCell ref="AS6:AT8"/>
    <mergeCell ref="AY6:AZ6"/>
    <mergeCell ref="CW7:CX7"/>
    <mergeCell ref="CY7:CZ7"/>
    <mergeCell ref="CC1:CC8"/>
    <mergeCell ref="AS9:AT9"/>
    <mergeCell ref="AS10:AT10"/>
    <mergeCell ref="AY10:BD10"/>
    <mergeCell ref="CW8:CX8"/>
    <mergeCell ref="CY8:CZ8"/>
    <mergeCell ref="B9:C9"/>
    <mergeCell ref="D9:E9"/>
    <mergeCell ref="F9:G9"/>
    <mergeCell ref="H9:I9"/>
    <mergeCell ref="J9:K9"/>
    <mergeCell ref="L9:M9"/>
    <mergeCell ref="AI9:AJ9"/>
    <mergeCell ref="AK9:AL9"/>
    <mergeCell ref="CS9:CT9"/>
    <mergeCell ref="CU7:CV7"/>
    <mergeCell ref="CW9:CX9"/>
    <mergeCell ref="CY9:CZ9"/>
    <mergeCell ref="B10:C10"/>
    <mergeCell ref="D10:E10"/>
    <mergeCell ref="F10:G10"/>
    <mergeCell ref="H10:I10"/>
    <mergeCell ref="J10:K10"/>
    <mergeCell ref="L10:M10"/>
    <mergeCell ref="CO9:CP9"/>
    <mergeCell ref="CQ9:CR9"/>
    <mergeCell ref="CO10:CP10"/>
    <mergeCell ref="CQ10:CR10"/>
    <mergeCell ref="CS10:CT10"/>
    <mergeCell ref="AQ9:AR9"/>
    <mergeCell ref="CU10:CV10"/>
    <mergeCell ref="CW10:CX10"/>
    <mergeCell ref="CY10:CZ10"/>
    <mergeCell ref="B11:C11"/>
    <mergeCell ref="D11:E11"/>
    <mergeCell ref="F11:G11"/>
    <mergeCell ref="H11:I11"/>
    <mergeCell ref="J11:K11"/>
    <mergeCell ref="L11:M11"/>
    <mergeCell ref="R10:W10"/>
    <mergeCell ref="AI10:AJ10"/>
    <mergeCell ref="AK10:AL10"/>
    <mergeCell ref="AM10:AN10"/>
    <mergeCell ref="AO10:AP10"/>
    <mergeCell ref="AQ10:AR10"/>
    <mergeCell ref="AM9:AN9"/>
    <mergeCell ref="AO9:AP9"/>
    <mergeCell ref="CU9:CV9"/>
    <mergeCell ref="BH13:BN15"/>
    <mergeCell ref="D14:H15"/>
    <mergeCell ref="I14:J15"/>
    <mergeCell ref="K14:S15"/>
    <mergeCell ref="T14:W15"/>
    <mergeCell ref="AI11:AJ11"/>
    <mergeCell ref="AK11:AL11"/>
    <mergeCell ref="AM11:AN11"/>
    <mergeCell ref="AO11:AP11"/>
    <mergeCell ref="AQ11:AR11"/>
    <mergeCell ref="AS11:AT11"/>
    <mergeCell ref="X14:Z15"/>
    <mergeCell ref="AK14:AO15"/>
    <mergeCell ref="AP14:AQ15"/>
    <mergeCell ref="AR14:AZ15"/>
    <mergeCell ref="BA14:BD15"/>
    <mergeCell ref="BO12:BQ12"/>
    <mergeCell ref="BO13:BQ14"/>
    <mergeCell ref="BR13:BR14"/>
    <mergeCell ref="BS13:BS14"/>
    <mergeCell ref="AF22:AF23"/>
    <mergeCell ref="A13:C15"/>
    <mergeCell ref="D13:Z13"/>
    <mergeCell ref="AA13:AG15"/>
    <mergeCell ref="AH13:AJ15"/>
    <mergeCell ref="AK13:BG13"/>
    <mergeCell ref="A22:A23"/>
    <mergeCell ref="B22:B23"/>
    <mergeCell ref="AA22:AA23"/>
    <mergeCell ref="AB22:AB23"/>
    <mergeCell ref="AC22:AC23"/>
    <mergeCell ref="AD22:AD23"/>
    <mergeCell ref="AE22:AE23"/>
    <mergeCell ref="BH20:BH21"/>
    <mergeCell ref="BI20:BI21"/>
    <mergeCell ref="AD20:AD21"/>
    <mergeCell ref="AE20:AE21"/>
    <mergeCell ref="AF20:AF21"/>
    <mergeCell ref="AG20:AG21"/>
    <mergeCell ref="AH20:AH21"/>
    <mergeCell ref="AI20:AI21"/>
    <mergeCell ref="BN20:BN21"/>
    <mergeCell ref="BJ20:BJ21"/>
    <mergeCell ref="BK20:BK21"/>
    <mergeCell ref="BL20:BL21"/>
    <mergeCell ref="BM20:BM21"/>
    <mergeCell ref="A20:A21"/>
    <mergeCell ref="B20:B21"/>
    <mergeCell ref="AC20:AC21"/>
    <mergeCell ref="BJ22:BJ23"/>
    <mergeCell ref="BK22:BK23"/>
    <mergeCell ref="BL22:BL23"/>
    <mergeCell ref="BM22:BM23"/>
    <mergeCell ref="BN22:BN23"/>
    <mergeCell ref="AG22:AG23"/>
    <mergeCell ref="AH22:AH23"/>
    <mergeCell ref="AI22:AI23"/>
    <mergeCell ref="BH22:BH23"/>
    <mergeCell ref="BI22:BI23"/>
    <mergeCell ref="B26:B27"/>
    <mergeCell ref="AA26:AA27"/>
    <mergeCell ref="AB26:AB27"/>
    <mergeCell ref="AC26:AC27"/>
    <mergeCell ref="AD26:AD27"/>
    <mergeCell ref="AE26:AE27"/>
    <mergeCell ref="AF26:AF27"/>
    <mergeCell ref="BI24:BI25"/>
    <mergeCell ref="AE24:AE25"/>
    <mergeCell ref="AF24:AF25"/>
    <mergeCell ref="AG24:AG25"/>
    <mergeCell ref="AH24:AH25"/>
    <mergeCell ref="AI24:AI25"/>
    <mergeCell ref="A30:A31"/>
    <mergeCell ref="B30:B31"/>
    <mergeCell ref="AA30:AA31"/>
    <mergeCell ref="AB30:AB31"/>
    <mergeCell ref="AC30:AC31"/>
    <mergeCell ref="AD30:AD31"/>
    <mergeCell ref="AE30:AE31"/>
    <mergeCell ref="AF30:AF31"/>
    <mergeCell ref="BK30:BK31"/>
    <mergeCell ref="BL30:BL31"/>
    <mergeCell ref="BM30:BM31"/>
    <mergeCell ref="AB24:AB25"/>
    <mergeCell ref="AC24:AC25"/>
    <mergeCell ref="AD24:AD25"/>
    <mergeCell ref="AG26:AG27"/>
    <mergeCell ref="AH26:AH27"/>
    <mergeCell ref="AI26:AI27"/>
    <mergeCell ref="BJ28:BJ29"/>
    <mergeCell ref="BK28:BK29"/>
    <mergeCell ref="BL28:BL29"/>
    <mergeCell ref="BM28:BM29"/>
    <mergeCell ref="BJ24:BJ25"/>
    <mergeCell ref="BK24:BK25"/>
    <mergeCell ref="BL24:BL25"/>
    <mergeCell ref="BM24:BM25"/>
    <mergeCell ref="A26:A27"/>
    <mergeCell ref="BH24:BH25"/>
    <mergeCell ref="A24:A25"/>
    <mergeCell ref="B24:B25"/>
    <mergeCell ref="AA24:AA25"/>
    <mergeCell ref="BO27:BQ28"/>
    <mergeCell ref="BH26:BH27"/>
    <mergeCell ref="BI26:BI27"/>
    <mergeCell ref="BJ26:BJ27"/>
    <mergeCell ref="BI28:BI29"/>
    <mergeCell ref="AE28:AE29"/>
    <mergeCell ref="AF28:AF29"/>
    <mergeCell ref="AG28:AG29"/>
    <mergeCell ref="AH28:AH29"/>
    <mergeCell ref="AI28:AI29"/>
    <mergeCell ref="BH28:BH29"/>
    <mergeCell ref="A28:A29"/>
    <mergeCell ref="B28:B29"/>
    <mergeCell ref="AA28:AA29"/>
    <mergeCell ref="AB28:AB29"/>
    <mergeCell ref="AC28:AC29"/>
    <mergeCell ref="AD28:AD29"/>
    <mergeCell ref="BN28:BN29"/>
    <mergeCell ref="BN30:BN31"/>
    <mergeCell ref="AG30:AG31"/>
    <mergeCell ref="AH30:AH31"/>
    <mergeCell ref="AI30:AI31"/>
    <mergeCell ref="BH30:BH31"/>
    <mergeCell ref="BI30:BI31"/>
    <mergeCell ref="BJ30:BJ31"/>
    <mergeCell ref="AB32:AB33"/>
    <mergeCell ref="AC32:AC33"/>
    <mergeCell ref="AD32:AD33"/>
    <mergeCell ref="BL34:BL35"/>
    <mergeCell ref="BM34:BM35"/>
    <mergeCell ref="BN34:BN35"/>
    <mergeCell ref="AG34:AG35"/>
    <mergeCell ref="AH34:AH35"/>
    <mergeCell ref="AI34:AI35"/>
    <mergeCell ref="BI32:BI33"/>
    <mergeCell ref="BH32:BH33"/>
    <mergeCell ref="A34:A35"/>
    <mergeCell ref="B34:B35"/>
    <mergeCell ref="AA34:AA35"/>
    <mergeCell ref="AB34:AB35"/>
    <mergeCell ref="AC34:AC35"/>
    <mergeCell ref="AD34:AD35"/>
    <mergeCell ref="AE34:AE35"/>
    <mergeCell ref="AF34:AF35"/>
    <mergeCell ref="BK34:BK35"/>
    <mergeCell ref="BH34:BH35"/>
    <mergeCell ref="BI34:BI35"/>
    <mergeCell ref="BJ34:BJ35"/>
    <mergeCell ref="BJ32:BJ33"/>
    <mergeCell ref="BK32:BK33"/>
    <mergeCell ref="BL32:BL33"/>
    <mergeCell ref="BM32:BM33"/>
    <mergeCell ref="BN32:BN33"/>
    <mergeCell ref="AE32:AE33"/>
    <mergeCell ref="AF32:AF33"/>
    <mergeCell ref="AG32:AG33"/>
    <mergeCell ref="AH32:AH33"/>
    <mergeCell ref="AI32:AI33"/>
    <mergeCell ref="A32:A33"/>
    <mergeCell ref="B32:B33"/>
    <mergeCell ref="AA32:AA33"/>
    <mergeCell ref="AE36:AE37"/>
    <mergeCell ref="AF36:AF37"/>
    <mergeCell ref="AG36:AG37"/>
    <mergeCell ref="AH36:AH37"/>
    <mergeCell ref="AI36:AI37"/>
    <mergeCell ref="BH36:BH37"/>
    <mergeCell ref="BJ36:BJ37"/>
    <mergeCell ref="A36:A37"/>
    <mergeCell ref="B36:B37"/>
    <mergeCell ref="AA36:AA37"/>
    <mergeCell ref="AB36:AB37"/>
    <mergeCell ref="AC36:AC37"/>
    <mergeCell ref="AD36:AD37"/>
    <mergeCell ref="AG38:AG39"/>
    <mergeCell ref="AH38:AH39"/>
    <mergeCell ref="AI38:AI39"/>
    <mergeCell ref="BH38:BH39"/>
    <mergeCell ref="BI38:BI39"/>
    <mergeCell ref="BJ38:BJ39"/>
    <mergeCell ref="BI36:BI37"/>
    <mergeCell ref="BK36:BK37"/>
    <mergeCell ref="BL36:BL37"/>
    <mergeCell ref="BM36:BM37"/>
    <mergeCell ref="BN36:BN37"/>
    <mergeCell ref="BO37:BQ38"/>
    <mergeCell ref="A40:A41"/>
    <mergeCell ref="B40:B41"/>
    <mergeCell ref="AA40:AA41"/>
    <mergeCell ref="AB40:AB41"/>
    <mergeCell ref="AC40:AC41"/>
    <mergeCell ref="AD40:AD41"/>
    <mergeCell ref="BK38:BK39"/>
    <mergeCell ref="BL38:BL39"/>
    <mergeCell ref="BM38:BM39"/>
    <mergeCell ref="BI40:BI41"/>
    <mergeCell ref="BJ40:BJ41"/>
    <mergeCell ref="BK40:BK41"/>
    <mergeCell ref="BL40:BL41"/>
    <mergeCell ref="BM40:BM41"/>
    <mergeCell ref="A38:A39"/>
    <mergeCell ref="B38:B39"/>
    <mergeCell ref="AA38:AA39"/>
    <mergeCell ref="AB38:AB39"/>
    <mergeCell ref="AC38:AC39"/>
    <mergeCell ref="AD38:AD39"/>
    <mergeCell ref="AE38:AE39"/>
    <mergeCell ref="AF38:AF39"/>
    <mergeCell ref="BN40:BN41"/>
    <mergeCell ref="AE40:AE41"/>
    <mergeCell ref="AF40:AF41"/>
    <mergeCell ref="AG40:AG41"/>
    <mergeCell ref="AH40:AH41"/>
    <mergeCell ref="AI40:AI41"/>
    <mergeCell ref="BH40:BH41"/>
    <mergeCell ref="BN38:BN39"/>
    <mergeCell ref="BL42:BL43"/>
    <mergeCell ref="BM42:BM43"/>
    <mergeCell ref="BN42:BN43"/>
    <mergeCell ref="AE42:AE43"/>
    <mergeCell ref="AF42:AF43"/>
    <mergeCell ref="AG42:AG43"/>
    <mergeCell ref="AH42:AH43"/>
    <mergeCell ref="AI42:AI43"/>
    <mergeCell ref="BH42:BH43"/>
    <mergeCell ref="A44:A45"/>
    <mergeCell ref="B44:B45"/>
    <mergeCell ref="AA44:AA45"/>
    <mergeCell ref="AB44:AB45"/>
    <mergeCell ref="AC44:AC45"/>
    <mergeCell ref="AD44:AD45"/>
    <mergeCell ref="BI42:BI43"/>
    <mergeCell ref="BJ42:BJ43"/>
    <mergeCell ref="BK42:BK43"/>
    <mergeCell ref="A42:A43"/>
    <mergeCell ref="B42:B43"/>
    <mergeCell ref="AA42:AA43"/>
    <mergeCell ref="AB42:AB43"/>
    <mergeCell ref="AC42:AC43"/>
    <mergeCell ref="AD42:AD43"/>
    <mergeCell ref="BI44:BI45"/>
    <mergeCell ref="BJ44:BJ45"/>
    <mergeCell ref="BK44:BK45"/>
    <mergeCell ref="BL44:BL45"/>
    <mergeCell ref="BM44:BM45"/>
    <mergeCell ref="AC48:AC49"/>
    <mergeCell ref="AD48:AD49"/>
    <mergeCell ref="BN44:BN45"/>
    <mergeCell ref="AE44:AE45"/>
    <mergeCell ref="AF44:AF45"/>
    <mergeCell ref="AG44:AG45"/>
    <mergeCell ref="AH44:AH45"/>
    <mergeCell ref="AI44:AI45"/>
    <mergeCell ref="BH44:BH45"/>
    <mergeCell ref="BL46:BL47"/>
    <mergeCell ref="BM46:BM47"/>
    <mergeCell ref="BN46:BN47"/>
    <mergeCell ref="AE46:AE47"/>
    <mergeCell ref="AF46:AF47"/>
    <mergeCell ref="AG46:AG47"/>
    <mergeCell ref="AH46:AH47"/>
    <mergeCell ref="AI46:AI47"/>
    <mergeCell ref="BH46:BH47"/>
    <mergeCell ref="BI46:BI47"/>
    <mergeCell ref="BJ46:BJ47"/>
    <mergeCell ref="BK46:BK47"/>
    <mergeCell ref="AC50:AC51"/>
    <mergeCell ref="AD50:AD51"/>
    <mergeCell ref="BI52:BI53"/>
    <mergeCell ref="BJ52:BJ53"/>
    <mergeCell ref="BK52:BK53"/>
    <mergeCell ref="BL52:BL53"/>
    <mergeCell ref="BM52:BM53"/>
    <mergeCell ref="BN52:BN53"/>
    <mergeCell ref="AE52:AE53"/>
    <mergeCell ref="AF52:AF53"/>
    <mergeCell ref="A46:A47"/>
    <mergeCell ref="B46:B47"/>
    <mergeCell ref="AA46:AA47"/>
    <mergeCell ref="AB46:AB47"/>
    <mergeCell ref="AC46:AC47"/>
    <mergeCell ref="AD46:AD47"/>
    <mergeCell ref="BL48:BL49"/>
    <mergeCell ref="BM48:BM49"/>
    <mergeCell ref="BN48:BN49"/>
    <mergeCell ref="AE48:AE49"/>
    <mergeCell ref="AF48:AF49"/>
    <mergeCell ref="AG48:AG49"/>
    <mergeCell ref="AH48:AH49"/>
    <mergeCell ref="AI48:AI49"/>
    <mergeCell ref="BH48:BH49"/>
    <mergeCell ref="BI48:BI49"/>
    <mergeCell ref="BJ48:BJ49"/>
    <mergeCell ref="BK48:BK49"/>
    <mergeCell ref="A48:A49"/>
    <mergeCell ref="B48:B49"/>
    <mergeCell ref="AA48:AA49"/>
    <mergeCell ref="AB48:AB49"/>
    <mergeCell ref="A54:A55"/>
    <mergeCell ref="B54:B55"/>
    <mergeCell ref="AA54:AA55"/>
    <mergeCell ref="AB54:AB55"/>
    <mergeCell ref="AC54:AC55"/>
    <mergeCell ref="AD54:AD55"/>
    <mergeCell ref="BI56:BI57"/>
    <mergeCell ref="BJ56:BJ57"/>
    <mergeCell ref="BK56:BK57"/>
    <mergeCell ref="BL56:BL57"/>
    <mergeCell ref="BL50:BL51"/>
    <mergeCell ref="BM50:BM51"/>
    <mergeCell ref="BN50:BN51"/>
    <mergeCell ref="AE50:AE51"/>
    <mergeCell ref="AF50:AF51"/>
    <mergeCell ref="AG50:AG51"/>
    <mergeCell ref="AH50:AH51"/>
    <mergeCell ref="AI50:AI51"/>
    <mergeCell ref="BH50:BH51"/>
    <mergeCell ref="A52:A53"/>
    <mergeCell ref="B52:B53"/>
    <mergeCell ref="AA52:AA53"/>
    <mergeCell ref="AB52:AB53"/>
    <mergeCell ref="AC52:AC53"/>
    <mergeCell ref="AD52:AD53"/>
    <mergeCell ref="BI50:BI51"/>
    <mergeCell ref="BJ50:BJ51"/>
    <mergeCell ref="BK50:BK51"/>
    <mergeCell ref="A50:A51"/>
    <mergeCell ref="B50:B51"/>
    <mergeCell ref="AA50:AA51"/>
    <mergeCell ref="AB50:AB51"/>
    <mergeCell ref="BN56:BN57"/>
    <mergeCell ref="AE56:AE57"/>
    <mergeCell ref="AF56:AF57"/>
    <mergeCell ref="AG56:AG57"/>
    <mergeCell ref="AH56:AH57"/>
    <mergeCell ref="AI56:AI57"/>
    <mergeCell ref="BH56:BH57"/>
    <mergeCell ref="BL58:BL59"/>
    <mergeCell ref="BM58:BM59"/>
    <mergeCell ref="BN58:BN59"/>
    <mergeCell ref="AE58:AE59"/>
    <mergeCell ref="AF58:AF59"/>
    <mergeCell ref="AG58:AG59"/>
    <mergeCell ref="AH58:AH59"/>
    <mergeCell ref="AI58:AI59"/>
    <mergeCell ref="BH58:BH59"/>
    <mergeCell ref="AG52:AG53"/>
    <mergeCell ref="AH52:AH53"/>
    <mergeCell ref="AI52:AI53"/>
    <mergeCell ref="BH52:BH53"/>
    <mergeCell ref="BL54:BL55"/>
    <mergeCell ref="BM54:BM55"/>
    <mergeCell ref="BN54:BN55"/>
    <mergeCell ref="AE54:AE55"/>
    <mergeCell ref="AF54:AF55"/>
    <mergeCell ref="AG54:AG55"/>
    <mergeCell ref="AH54:AH55"/>
    <mergeCell ref="AI54:AI55"/>
    <mergeCell ref="BH54:BH55"/>
    <mergeCell ref="BI54:BI55"/>
    <mergeCell ref="BJ54:BJ55"/>
    <mergeCell ref="BK54:BK55"/>
    <mergeCell ref="AA60:AA61"/>
    <mergeCell ref="AB60:AB61"/>
    <mergeCell ref="AC60:AC61"/>
    <mergeCell ref="AD60:AD61"/>
    <mergeCell ref="BI58:BI59"/>
    <mergeCell ref="BJ58:BJ59"/>
    <mergeCell ref="BK58:BK59"/>
    <mergeCell ref="A58:A59"/>
    <mergeCell ref="B58:B59"/>
    <mergeCell ref="AA58:AA59"/>
    <mergeCell ref="AB58:AB59"/>
    <mergeCell ref="AC58:AC59"/>
    <mergeCell ref="AD58:AD59"/>
    <mergeCell ref="BI60:BI61"/>
    <mergeCell ref="BJ60:BJ61"/>
    <mergeCell ref="BK60:BK61"/>
    <mergeCell ref="BM56:BM57"/>
    <mergeCell ref="A56:A57"/>
    <mergeCell ref="B56:B57"/>
    <mergeCell ref="AA56:AA57"/>
    <mergeCell ref="AB56:AB57"/>
    <mergeCell ref="AC56:AC57"/>
    <mergeCell ref="AD56:AD57"/>
    <mergeCell ref="BI62:BI63"/>
    <mergeCell ref="BJ62:BJ63"/>
    <mergeCell ref="BK62:BK63"/>
    <mergeCell ref="A62:A63"/>
    <mergeCell ref="B62:B63"/>
    <mergeCell ref="AA62:AA63"/>
    <mergeCell ref="AB62:AB63"/>
    <mergeCell ref="AC62:AC63"/>
    <mergeCell ref="AD62:AD63"/>
    <mergeCell ref="BI66:BI67"/>
    <mergeCell ref="BJ66:BJ67"/>
    <mergeCell ref="BK66:BK67"/>
    <mergeCell ref="BL60:BL61"/>
    <mergeCell ref="BM60:BM61"/>
    <mergeCell ref="BN60:BN61"/>
    <mergeCell ref="AE60:AE61"/>
    <mergeCell ref="AF60:AF61"/>
    <mergeCell ref="AG60:AG61"/>
    <mergeCell ref="AH60:AH61"/>
    <mergeCell ref="AI60:AI61"/>
    <mergeCell ref="BH60:BH61"/>
    <mergeCell ref="BL62:BL63"/>
    <mergeCell ref="BM62:BM63"/>
    <mergeCell ref="BN62:BN63"/>
    <mergeCell ref="AE62:AE63"/>
    <mergeCell ref="AF62:AF63"/>
    <mergeCell ref="AG62:AG63"/>
    <mergeCell ref="AH62:AH63"/>
    <mergeCell ref="AI62:AI63"/>
    <mergeCell ref="BH62:BH63"/>
    <mergeCell ref="A60:A61"/>
    <mergeCell ref="B60:B61"/>
    <mergeCell ref="BN66:BN67"/>
    <mergeCell ref="AE66:AE67"/>
    <mergeCell ref="AF66:AF67"/>
    <mergeCell ref="AG66:AG67"/>
    <mergeCell ref="AH66:AH67"/>
    <mergeCell ref="AI66:AI67"/>
    <mergeCell ref="BH66:BH67"/>
    <mergeCell ref="AH68:AH69"/>
    <mergeCell ref="AI68:AI69"/>
    <mergeCell ref="BH68:BK69"/>
    <mergeCell ref="BL68:BL69"/>
    <mergeCell ref="BM68:BM69"/>
    <mergeCell ref="BN68:BN69"/>
    <mergeCell ref="A68:A69"/>
    <mergeCell ref="B68:B69"/>
    <mergeCell ref="AA68:AD69"/>
    <mergeCell ref="AE68:AE69"/>
    <mergeCell ref="AF68:AF69"/>
    <mergeCell ref="AG68:AG69"/>
    <mergeCell ref="A66:A67"/>
    <mergeCell ref="B66:B67"/>
    <mergeCell ref="AA66:AA67"/>
    <mergeCell ref="AB66:AB67"/>
    <mergeCell ref="AC66:AC67"/>
    <mergeCell ref="AD66:AD67"/>
    <mergeCell ref="BL66:BL67"/>
    <mergeCell ref="AL71:AN71"/>
    <mergeCell ref="AY71:AZ71"/>
    <mergeCell ref="BA71:BB71"/>
    <mergeCell ref="BD71:BF71"/>
    <mergeCell ref="B72:C72"/>
    <mergeCell ref="T72:U72"/>
    <mergeCell ref="W72:Z72"/>
    <mergeCell ref="AI72:AJ72"/>
    <mergeCell ref="BA72:BB72"/>
    <mergeCell ref="BD72:BG72"/>
    <mergeCell ref="B71:C71"/>
    <mergeCell ref="E71:G71"/>
    <mergeCell ref="R71:S71"/>
    <mergeCell ref="BM66:BM67"/>
    <mergeCell ref="T71:U71"/>
    <mergeCell ref="W71:Y71"/>
    <mergeCell ref="AI71:AJ71"/>
    <mergeCell ref="BA74:BB74"/>
    <mergeCell ref="BD74:BG74"/>
    <mergeCell ref="AL73:AN73"/>
    <mergeCell ref="AY73:AZ73"/>
    <mergeCell ref="BA73:BB73"/>
    <mergeCell ref="BD73:BF73"/>
    <mergeCell ref="B74:C74"/>
    <mergeCell ref="E74:G74"/>
    <mergeCell ref="T74:U74"/>
    <mergeCell ref="W74:Z74"/>
    <mergeCell ref="AI74:AJ74"/>
    <mergeCell ref="AL74:AN74"/>
    <mergeCell ref="B73:C73"/>
    <mergeCell ref="E73:G73"/>
    <mergeCell ref="R73:S73"/>
    <mergeCell ref="T73:U73"/>
    <mergeCell ref="W73:Y73"/>
    <mergeCell ref="AI73:AJ73"/>
  </mergeCells>
  <pageMargins left="0" right="0" top="0" bottom="0" header="0" footer="0"/>
  <pageSetup paperSize="9" scale="37" orientation="landscape" r:id="rId1"/>
  <headerFooter alignWithMargins="0"/>
  <colBreaks count="2" manualBreakCount="2">
    <brk id="33" max="73" man="1"/>
    <brk id="66" max="73" man="1"/>
  </colBreaks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rgb="FFFFFF00"/>
  </sheetPr>
  <dimension ref="A1:IJ175"/>
  <sheetViews>
    <sheetView topLeftCell="HI1" workbookViewId="0">
      <pane xSplit="8" ySplit="11" topLeftCell="HQ115" activePane="bottomRight" state="frozen"/>
      <selection activeCell="HI1" sqref="HI1"/>
      <selection pane="topRight" activeCell="HQ1" sqref="HQ1"/>
      <selection pane="bottomLeft" activeCell="HI12" sqref="HI12"/>
      <selection pane="bottomRight" activeCell="HS5" sqref="HS5"/>
    </sheetView>
  </sheetViews>
  <sheetFormatPr defaultRowHeight="14.25"/>
  <cols>
    <col min="1" max="2" width="0" style="136" hidden="1" customWidth="1"/>
    <col min="3" max="19" width="9.140625" style="136" hidden="1" customWidth="1"/>
    <col min="20" max="26" width="0" style="136" hidden="1" customWidth="1"/>
    <col min="27" max="30" width="0.85546875" style="136" hidden="1" customWidth="1"/>
    <col min="31" max="216" width="0" style="136" hidden="1" customWidth="1"/>
    <col min="217" max="217" width="22.28515625" style="135" customWidth="1"/>
    <col min="218" max="218" width="5.5703125" style="134" customWidth="1"/>
    <col min="219" max="219" width="6.7109375" style="133" customWidth="1"/>
    <col min="220" max="220" width="12" style="132" customWidth="1"/>
    <col min="221" max="221" width="11.140625" style="132" customWidth="1"/>
    <col min="222" max="222" width="11.7109375" style="132" customWidth="1"/>
    <col min="223" max="223" width="10.5703125" style="398" customWidth="1"/>
    <col min="224" max="224" width="11.140625" style="398" customWidth="1"/>
    <col min="225" max="225" width="12" style="132" customWidth="1"/>
    <col min="226" max="226" width="12.140625" style="132" customWidth="1"/>
    <col min="227" max="227" width="10" style="398" customWidth="1"/>
    <col min="228" max="228" width="10.140625" style="132" customWidth="1"/>
    <col min="229" max="230" width="9.85546875" style="132" customWidth="1"/>
    <col min="231" max="231" width="11.7109375" style="132" customWidth="1"/>
    <col min="232" max="232" width="11.5703125" style="398" customWidth="1"/>
    <col min="233" max="233" width="11.28515625" style="398" customWidth="1"/>
    <col min="234" max="234" width="10.5703125" style="132" customWidth="1"/>
    <col min="235" max="235" width="10.42578125" style="132" customWidth="1"/>
    <col min="236" max="236" width="10.5703125" style="132" customWidth="1"/>
    <col min="237" max="237" width="11.85546875" style="132" customWidth="1"/>
    <col min="238" max="241" width="9.85546875" style="132" customWidth="1"/>
    <col min="242" max="243" width="1.5703125" style="132" hidden="1" customWidth="1"/>
    <col min="244" max="244" width="12.5703125" style="132" customWidth="1"/>
    <col min="245" max="246" width="9.140625" style="132"/>
    <col min="247" max="247" width="11.85546875" style="132" bestFit="1" customWidth="1"/>
    <col min="248" max="248" width="10.7109375" style="132" customWidth="1"/>
    <col min="249" max="260" width="9.140625" style="132"/>
    <col min="261" max="476" width="0" style="132" hidden="1" customWidth="1"/>
    <col min="477" max="2534" width="0.28515625" style="132" customWidth="1"/>
    <col min="2535" max="2536" width="8.140625" style="132" bestFit="1" customWidth="1"/>
    <col min="2537" max="2537" width="10.5703125" style="132" customWidth="1"/>
    <col min="2538" max="2538" width="9" style="132" customWidth="1"/>
    <col min="2539" max="2539" width="9.5703125" style="132" customWidth="1"/>
    <col min="2540" max="2541" width="8.140625" style="132" bestFit="1" customWidth="1"/>
    <col min="2542" max="2544" width="9.140625" style="132"/>
    <col min="2545" max="2545" width="11.85546875" style="132" bestFit="1" customWidth="1"/>
    <col min="2546" max="2546" width="10.7109375" style="132" customWidth="1"/>
    <col min="2547" max="2558" width="9.140625" style="132"/>
    <col min="2559" max="2774" width="0" style="132" hidden="1" customWidth="1"/>
    <col min="2775" max="2775" width="22.28515625" style="132" customWidth="1"/>
    <col min="2776" max="2776" width="5.5703125" style="132" customWidth="1"/>
    <col min="2777" max="2777" width="6.7109375" style="132" customWidth="1"/>
    <col min="2778" max="2778" width="12" style="132" customWidth="1"/>
    <col min="2779" max="2779" width="9" style="132" customWidth="1"/>
    <col min="2780" max="2782" width="7.140625" style="132" bestFit="1" customWidth="1"/>
    <col min="2783" max="2783" width="10.140625" style="132" customWidth="1"/>
    <col min="2784" max="2784" width="7.140625" style="132" bestFit="1" customWidth="1"/>
    <col min="2785" max="2787" width="8.140625" style="132" bestFit="1" customWidth="1"/>
    <col min="2788" max="2788" width="11.7109375" style="132" customWidth="1"/>
    <col min="2789" max="2789" width="8.140625" style="132" bestFit="1" customWidth="1"/>
    <col min="2790" max="2790" width="9.7109375" style="132" customWidth="1"/>
    <col min="2791" max="2792" width="8.140625" style="132" bestFit="1" customWidth="1"/>
    <col min="2793" max="2793" width="10.5703125" style="132" customWidth="1"/>
    <col min="2794" max="2794" width="9" style="132" customWidth="1"/>
    <col min="2795" max="2795" width="9.5703125" style="132" customWidth="1"/>
    <col min="2796" max="2797" width="8.140625" style="132" bestFit="1" customWidth="1"/>
    <col min="2798" max="2800" width="9.140625" style="132"/>
    <col min="2801" max="2801" width="11.85546875" style="132" bestFit="1" customWidth="1"/>
    <col min="2802" max="2802" width="10.7109375" style="132" customWidth="1"/>
    <col min="2803" max="2814" width="9.140625" style="132"/>
    <col min="2815" max="3030" width="0" style="132" hidden="1" customWidth="1"/>
    <col min="3031" max="3031" width="22.28515625" style="132" customWidth="1"/>
    <col min="3032" max="3032" width="5.5703125" style="132" customWidth="1"/>
    <col min="3033" max="3033" width="6.7109375" style="132" customWidth="1"/>
    <col min="3034" max="3034" width="12" style="132" customWidth="1"/>
    <col min="3035" max="3035" width="9" style="132" customWidth="1"/>
    <col min="3036" max="3038" width="7.140625" style="132" bestFit="1" customWidth="1"/>
    <col min="3039" max="3039" width="10.140625" style="132" customWidth="1"/>
    <col min="3040" max="3040" width="7.140625" style="132" bestFit="1" customWidth="1"/>
    <col min="3041" max="3043" width="8.140625" style="132" bestFit="1" customWidth="1"/>
    <col min="3044" max="3044" width="11.7109375" style="132" customWidth="1"/>
    <col min="3045" max="3045" width="8.140625" style="132" bestFit="1" customWidth="1"/>
    <col min="3046" max="3046" width="9.7109375" style="132" customWidth="1"/>
    <col min="3047" max="3048" width="8.140625" style="132" bestFit="1" customWidth="1"/>
    <col min="3049" max="3049" width="10.5703125" style="132" customWidth="1"/>
    <col min="3050" max="3050" width="9" style="132" customWidth="1"/>
    <col min="3051" max="3051" width="9.5703125" style="132" customWidth="1"/>
    <col min="3052" max="3053" width="8.140625" style="132" bestFit="1" customWidth="1"/>
    <col min="3054" max="3056" width="9.140625" style="132"/>
    <col min="3057" max="3057" width="11.85546875" style="132" bestFit="1" customWidth="1"/>
    <col min="3058" max="3058" width="10.7109375" style="132" customWidth="1"/>
    <col min="3059" max="3070" width="9.140625" style="132"/>
    <col min="3071" max="3286" width="0" style="132" hidden="1" customWidth="1"/>
    <col min="3287" max="3287" width="22.28515625" style="132" customWidth="1"/>
    <col min="3288" max="3288" width="5.5703125" style="132" customWidth="1"/>
    <col min="3289" max="3289" width="6.7109375" style="132" customWidth="1"/>
    <col min="3290" max="3290" width="12" style="132" customWidth="1"/>
    <col min="3291" max="3291" width="9" style="132" customWidth="1"/>
    <col min="3292" max="3294" width="7.140625" style="132" bestFit="1" customWidth="1"/>
    <col min="3295" max="3295" width="10.140625" style="132" customWidth="1"/>
    <col min="3296" max="3296" width="7.140625" style="132" bestFit="1" customWidth="1"/>
    <col min="3297" max="3299" width="8.140625" style="132" bestFit="1" customWidth="1"/>
    <col min="3300" max="3300" width="11.7109375" style="132" customWidth="1"/>
    <col min="3301" max="3301" width="8.140625" style="132" bestFit="1" customWidth="1"/>
    <col min="3302" max="3302" width="9.7109375" style="132" customWidth="1"/>
    <col min="3303" max="3304" width="8.140625" style="132" bestFit="1" customWidth="1"/>
    <col min="3305" max="3305" width="10.5703125" style="132" customWidth="1"/>
    <col min="3306" max="3306" width="9" style="132" customWidth="1"/>
    <col min="3307" max="3307" width="9.5703125" style="132" customWidth="1"/>
    <col min="3308" max="3309" width="8.140625" style="132" bestFit="1" customWidth="1"/>
    <col min="3310" max="3312" width="9.140625" style="132"/>
    <col min="3313" max="3313" width="11.85546875" style="132" bestFit="1" customWidth="1"/>
    <col min="3314" max="3314" width="10.7109375" style="132" customWidth="1"/>
    <col min="3315" max="3326" width="9.140625" style="132"/>
    <col min="3327" max="3542" width="0" style="132" hidden="1" customWidth="1"/>
    <col min="3543" max="3543" width="22.28515625" style="132" customWidth="1"/>
    <col min="3544" max="3544" width="5.5703125" style="132" customWidth="1"/>
    <col min="3545" max="3545" width="6.7109375" style="132" customWidth="1"/>
    <col min="3546" max="3546" width="12" style="132" customWidth="1"/>
    <col min="3547" max="3547" width="9" style="132" customWidth="1"/>
    <col min="3548" max="3550" width="7.140625" style="132" bestFit="1" customWidth="1"/>
    <col min="3551" max="3551" width="10.140625" style="132" customWidth="1"/>
    <col min="3552" max="3552" width="7.140625" style="132" bestFit="1" customWidth="1"/>
    <col min="3553" max="3555" width="8.140625" style="132" bestFit="1" customWidth="1"/>
    <col min="3556" max="3556" width="11.7109375" style="132" customWidth="1"/>
    <col min="3557" max="3557" width="8.140625" style="132" bestFit="1" customWidth="1"/>
    <col min="3558" max="3558" width="9.7109375" style="132" customWidth="1"/>
    <col min="3559" max="3560" width="8.140625" style="132" bestFit="1" customWidth="1"/>
    <col min="3561" max="3561" width="10.5703125" style="132" customWidth="1"/>
    <col min="3562" max="3562" width="9" style="132" customWidth="1"/>
    <col min="3563" max="3563" width="9.5703125" style="132" customWidth="1"/>
    <col min="3564" max="3565" width="8.140625" style="132" bestFit="1" customWidth="1"/>
    <col min="3566" max="3568" width="9.140625" style="132"/>
    <col min="3569" max="3569" width="11.85546875" style="132" bestFit="1" customWidth="1"/>
    <col min="3570" max="3570" width="10.7109375" style="132" customWidth="1"/>
    <col min="3571" max="3582" width="9.140625" style="132"/>
    <col min="3583" max="3798" width="0" style="132" hidden="1" customWidth="1"/>
    <col min="3799" max="3799" width="22.28515625" style="132" customWidth="1"/>
    <col min="3800" max="3800" width="5.5703125" style="132" customWidth="1"/>
    <col min="3801" max="3801" width="6.7109375" style="132" customWidth="1"/>
    <col min="3802" max="3802" width="12" style="132" customWidth="1"/>
    <col min="3803" max="3803" width="9" style="132" customWidth="1"/>
    <col min="3804" max="3806" width="7.140625" style="132" bestFit="1" customWidth="1"/>
    <col min="3807" max="3807" width="10.140625" style="132" customWidth="1"/>
    <col min="3808" max="3808" width="7.140625" style="132" bestFit="1" customWidth="1"/>
    <col min="3809" max="3811" width="8.140625" style="132" bestFit="1" customWidth="1"/>
    <col min="3812" max="3812" width="11.7109375" style="132" customWidth="1"/>
    <col min="3813" max="3813" width="8.140625" style="132" bestFit="1" customWidth="1"/>
    <col min="3814" max="3814" width="9.7109375" style="132" customWidth="1"/>
    <col min="3815" max="3816" width="8.140625" style="132" bestFit="1" customWidth="1"/>
    <col min="3817" max="3817" width="10.5703125" style="132" customWidth="1"/>
    <col min="3818" max="3818" width="9" style="132" customWidth="1"/>
    <col min="3819" max="3819" width="9.5703125" style="132" customWidth="1"/>
    <col min="3820" max="3821" width="8.140625" style="132" bestFit="1" customWidth="1"/>
    <col min="3822" max="3824" width="9.140625" style="132"/>
    <col min="3825" max="3825" width="11.85546875" style="132" bestFit="1" customWidth="1"/>
    <col min="3826" max="3826" width="10.7109375" style="132" customWidth="1"/>
    <col min="3827" max="3838" width="9.140625" style="132"/>
    <col min="3839" max="4054" width="0" style="132" hidden="1" customWidth="1"/>
    <col min="4055" max="4055" width="22.28515625" style="132" customWidth="1"/>
    <col min="4056" max="4056" width="5.5703125" style="132" customWidth="1"/>
    <col min="4057" max="4057" width="6.7109375" style="132" customWidth="1"/>
    <col min="4058" max="4058" width="12" style="132" customWidth="1"/>
    <col min="4059" max="4059" width="9" style="132" customWidth="1"/>
    <col min="4060" max="4062" width="7.140625" style="132" bestFit="1" customWidth="1"/>
    <col min="4063" max="4063" width="10.140625" style="132" customWidth="1"/>
    <col min="4064" max="4064" width="7.140625" style="132" bestFit="1" customWidth="1"/>
    <col min="4065" max="4067" width="8.140625" style="132" bestFit="1" customWidth="1"/>
    <col min="4068" max="4068" width="11.7109375" style="132" customWidth="1"/>
    <col min="4069" max="4069" width="8.140625" style="132" bestFit="1" customWidth="1"/>
    <col min="4070" max="4070" width="9.7109375" style="132" customWidth="1"/>
    <col min="4071" max="4072" width="8.140625" style="132" bestFit="1" customWidth="1"/>
    <col min="4073" max="4073" width="10.5703125" style="132" customWidth="1"/>
    <col min="4074" max="4074" width="9" style="132" customWidth="1"/>
    <col min="4075" max="4075" width="9.5703125" style="132" customWidth="1"/>
    <col min="4076" max="4077" width="8.140625" style="132" bestFit="1" customWidth="1"/>
    <col min="4078" max="4080" width="9.140625" style="132"/>
    <col min="4081" max="4081" width="11.85546875" style="132" bestFit="1" customWidth="1"/>
    <col min="4082" max="4082" width="10.7109375" style="132" customWidth="1"/>
    <col min="4083" max="4094" width="9.140625" style="132"/>
    <col min="4095" max="4310" width="0" style="132" hidden="1" customWidth="1"/>
    <col min="4311" max="4311" width="22.28515625" style="132" customWidth="1"/>
    <col min="4312" max="4312" width="5.5703125" style="132" customWidth="1"/>
    <col min="4313" max="4313" width="6.7109375" style="132" customWidth="1"/>
    <col min="4314" max="4314" width="12" style="132" customWidth="1"/>
    <col min="4315" max="4315" width="9" style="132" customWidth="1"/>
    <col min="4316" max="4318" width="7.140625" style="132" bestFit="1" customWidth="1"/>
    <col min="4319" max="4319" width="10.140625" style="132" customWidth="1"/>
    <col min="4320" max="4320" width="7.140625" style="132" bestFit="1" customWidth="1"/>
    <col min="4321" max="4323" width="8.140625" style="132" bestFit="1" customWidth="1"/>
    <col min="4324" max="4324" width="11.7109375" style="132" customWidth="1"/>
    <col min="4325" max="4325" width="8.140625" style="132" bestFit="1" customWidth="1"/>
    <col min="4326" max="4326" width="9.7109375" style="132" customWidth="1"/>
    <col min="4327" max="4328" width="8.140625" style="132" bestFit="1" customWidth="1"/>
    <col min="4329" max="4329" width="10.5703125" style="132" customWidth="1"/>
    <col min="4330" max="4330" width="9" style="132" customWidth="1"/>
    <col min="4331" max="4331" width="9.5703125" style="132" customWidth="1"/>
    <col min="4332" max="4333" width="8.140625" style="132" bestFit="1" customWidth="1"/>
    <col min="4334" max="4336" width="9.140625" style="132"/>
    <col min="4337" max="4337" width="11.85546875" style="132" bestFit="1" customWidth="1"/>
    <col min="4338" max="4338" width="10.7109375" style="132" customWidth="1"/>
    <col min="4339" max="4350" width="9.140625" style="132"/>
    <col min="4351" max="4566" width="0" style="132" hidden="1" customWidth="1"/>
    <col min="4567" max="4567" width="22.28515625" style="132" customWidth="1"/>
    <col min="4568" max="4568" width="5.5703125" style="132" customWidth="1"/>
    <col min="4569" max="4569" width="6.7109375" style="132" customWidth="1"/>
    <col min="4570" max="4570" width="12" style="132" customWidth="1"/>
    <col min="4571" max="4571" width="9" style="132" customWidth="1"/>
    <col min="4572" max="4574" width="7.140625" style="132" bestFit="1" customWidth="1"/>
    <col min="4575" max="4575" width="10.140625" style="132" customWidth="1"/>
    <col min="4576" max="4576" width="7.140625" style="132" bestFit="1" customWidth="1"/>
    <col min="4577" max="4579" width="8.140625" style="132" bestFit="1" customWidth="1"/>
    <col min="4580" max="4580" width="11.7109375" style="132" customWidth="1"/>
    <col min="4581" max="4581" width="8.140625" style="132" bestFit="1" customWidth="1"/>
    <col min="4582" max="4582" width="9.7109375" style="132" customWidth="1"/>
    <col min="4583" max="4584" width="8.140625" style="132" bestFit="1" customWidth="1"/>
    <col min="4585" max="4585" width="10.5703125" style="132" customWidth="1"/>
    <col min="4586" max="4586" width="9" style="132" customWidth="1"/>
    <col min="4587" max="4587" width="9.5703125" style="132" customWidth="1"/>
    <col min="4588" max="4589" width="8.140625" style="132" bestFit="1" customWidth="1"/>
    <col min="4590" max="4592" width="9.140625" style="132"/>
    <col min="4593" max="4593" width="11.85546875" style="132" bestFit="1" customWidth="1"/>
    <col min="4594" max="4594" width="10.7109375" style="132" customWidth="1"/>
    <col min="4595" max="4606" width="9.140625" style="132"/>
    <col min="4607" max="4822" width="0" style="132" hidden="1" customWidth="1"/>
    <col min="4823" max="4823" width="22.28515625" style="132" customWidth="1"/>
    <col min="4824" max="4824" width="5.5703125" style="132" customWidth="1"/>
    <col min="4825" max="4825" width="6.7109375" style="132" customWidth="1"/>
    <col min="4826" max="4826" width="12" style="132" customWidth="1"/>
    <col min="4827" max="4827" width="9" style="132" customWidth="1"/>
    <col min="4828" max="4830" width="7.140625" style="132" bestFit="1" customWidth="1"/>
    <col min="4831" max="4831" width="10.140625" style="132" customWidth="1"/>
    <col min="4832" max="4832" width="7.140625" style="132" bestFit="1" customWidth="1"/>
    <col min="4833" max="4835" width="8.140625" style="132" bestFit="1" customWidth="1"/>
    <col min="4836" max="4836" width="11.7109375" style="132" customWidth="1"/>
    <col min="4837" max="4837" width="8.140625" style="132" bestFit="1" customWidth="1"/>
    <col min="4838" max="4838" width="9.7109375" style="132" customWidth="1"/>
    <col min="4839" max="4840" width="8.140625" style="132" bestFit="1" customWidth="1"/>
    <col min="4841" max="4841" width="10.5703125" style="132" customWidth="1"/>
    <col min="4842" max="4842" width="9" style="132" customWidth="1"/>
    <col min="4843" max="4843" width="9.5703125" style="132" customWidth="1"/>
    <col min="4844" max="4845" width="8.140625" style="132" bestFit="1" customWidth="1"/>
    <col min="4846" max="4848" width="9.140625" style="132"/>
    <col min="4849" max="4849" width="11.85546875" style="132" bestFit="1" customWidth="1"/>
    <col min="4850" max="4850" width="10.7109375" style="132" customWidth="1"/>
    <col min="4851" max="4862" width="9.140625" style="132"/>
    <col min="4863" max="5078" width="0" style="132" hidden="1" customWidth="1"/>
    <col min="5079" max="5079" width="22.28515625" style="132" customWidth="1"/>
    <col min="5080" max="5080" width="5.5703125" style="132" customWidth="1"/>
    <col min="5081" max="5081" width="6.7109375" style="132" customWidth="1"/>
    <col min="5082" max="5082" width="12" style="132" customWidth="1"/>
    <col min="5083" max="5083" width="9" style="132" customWidth="1"/>
    <col min="5084" max="5086" width="7.140625" style="132" bestFit="1" customWidth="1"/>
    <col min="5087" max="5087" width="10.140625" style="132" customWidth="1"/>
    <col min="5088" max="5088" width="7.140625" style="132" bestFit="1" customWidth="1"/>
    <col min="5089" max="5091" width="8.140625" style="132" bestFit="1" customWidth="1"/>
    <col min="5092" max="5092" width="11.7109375" style="132" customWidth="1"/>
    <col min="5093" max="5093" width="8.140625" style="132" bestFit="1" customWidth="1"/>
    <col min="5094" max="5094" width="9.7109375" style="132" customWidth="1"/>
    <col min="5095" max="5096" width="8.140625" style="132" bestFit="1" customWidth="1"/>
    <col min="5097" max="5097" width="10.5703125" style="132" customWidth="1"/>
    <col min="5098" max="5098" width="9" style="132" customWidth="1"/>
    <col min="5099" max="5099" width="9.5703125" style="132" customWidth="1"/>
    <col min="5100" max="5101" width="8.140625" style="132" bestFit="1" customWidth="1"/>
    <col min="5102" max="5104" width="9.140625" style="132"/>
    <col min="5105" max="5105" width="11.85546875" style="132" bestFit="1" customWidth="1"/>
    <col min="5106" max="5106" width="10.7109375" style="132" customWidth="1"/>
    <col min="5107" max="5118" width="9.140625" style="132"/>
    <col min="5119" max="5334" width="0" style="132" hidden="1" customWidth="1"/>
    <col min="5335" max="5335" width="22.28515625" style="132" customWidth="1"/>
    <col min="5336" max="5336" width="5.5703125" style="132" customWidth="1"/>
    <col min="5337" max="5337" width="6.7109375" style="132" customWidth="1"/>
    <col min="5338" max="5338" width="12" style="132" customWidth="1"/>
    <col min="5339" max="5339" width="9" style="132" customWidth="1"/>
    <col min="5340" max="5342" width="7.140625" style="132" bestFit="1" customWidth="1"/>
    <col min="5343" max="5343" width="10.140625" style="132" customWidth="1"/>
    <col min="5344" max="5344" width="7.140625" style="132" bestFit="1" customWidth="1"/>
    <col min="5345" max="5347" width="8.140625" style="132" bestFit="1" customWidth="1"/>
    <col min="5348" max="5348" width="11.7109375" style="132" customWidth="1"/>
    <col min="5349" max="5349" width="8.140625" style="132" bestFit="1" customWidth="1"/>
    <col min="5350" max="5350" width="9.7109375" style="132" customWidth="1"/>
    <col min="5351" max="5352" width="8.140625" style="132" bestFit="1" customWidth="1"/>
    <col min="5353" max="5353" width="10.5703125" style="132" customWidth="1"/>
    <col min="5354" max="5354" width="9" style="132" customWidth="1"/>
    <col min="5355" max="5355" width="9.5703125" style="132" customWidth="1"/>
    <col min="5356" max="5357" width="8.140625" style="132" bestFit="1" customWidth="1"/>
    <col min="5358" max="5360" width="9.140625" style="132"/>
    <col min="5361" max="5361" width="11.85546875" style="132" bestFit="1" customWidth="1"/>
    <col min="5362" max="5362" width="10.7109375" style="132" customWidth="1"/>
    <col min="5363" max="5374" width="9.140625" style="132"/>
    <col min="5375" max="5590" width="0" style="132" hidden="1" customWidth="1"/>
    <col min="5591" max="5591" width="22.28515625" style="132" customWidth="1"/>
    <col min="5592" max="5592" width="5.5703125" style="132" customWidth="1"/>
    <col min="5593" max="5593" width="6.7109375" style="132" customWidth="1"/>
    <col min="5594" max="5594" width="12" style="132" customWidth="1"/>
    <col min="5595" max="5595" width="9" style="132" customWidth="1"/>
    <col min="5596" max="5598" width="7.140625" style="132" bestFit="1" customWidth="1"/>
    <col min="5599" max="5599" width="10.140625" style="132" customWidth="1"/>
    <col min="5600" max="5600" width="7.140625" style="132" bestFit="1" customWidth="1"/>
    <col min="5601" max="5603" width="8.140625" style="132" bestFit="1" customWidth="1"/>
    <col min="5604" max="5604" width="11.7109375" style="132" customWidth="1"/>
    <col min="5605" max="5605" width="8.140625" style="132" bestFit="1" customWidth="1"/>
    <col min="5606" max="5606" width="9.7109375" style="132" customWidth="1"/>
    <col min="5607" max="5608" width="8.140625" style="132" bestFit="1" customWidth="1"/>
    <col min="5609" max="5609" width="10.5703125" style="132" customWidth="1"/>
    <col min="5610" max="5610" width="9" style="132" customWidth="1"/>
    <col min="5611" max="5611" width="9.5703125" style="132" customWidth="1"/>
    <col min="5612" max="5613" width="8.140625" style="132" bestFit="1" customWidth="1"/>
    <col min="5614" max="5616" width="9.140625" style="132"/>
    <col min="5617" max="5617" width="11.85546875" style="132" bestFit="1" customWidth="1"/>
    <col min="5618" max="5618" width="10.7109375" style="132" customWidth="1"/>
    <col min="5619" max="5630" width="9.140625" style="132"/>
    <col min="5631" max="5846" width="0" style="132" hidden="1" customWidth="1"/>
    <col min="5847" max="5847" width="22.28515625" style="132" customWidth="1"/>
    <col min="5848" max="5848" width="5.5703125" style="132" customWidth="1"/>
    <col min="5849" max="5849" width="6.7109375" style="132" customWidth="1"/>
    <col min="5850" max="5850" width="12" style="132" customWidth="1"/>
    <col min="5851" max="5851" width="9" style="132" customWidth="1"/>
    <col min="5852" max="5854" width="7.140625" style="132" bestFit="1" customWidth="1"/>
    <col min="5855" max="5855" width="10.140625" style="132" customWidth="1"/>
    <col min="5856" max="5856" width="7.140625" style="132" bestFit="1" customWidth="1"/>
    <col min="5857" max="5859" width="8.140625" style="132" bestFit="1" customWidth="1"/>
    <col min="5860" max="5860" width="11.7109375" style="132" customWidth="1"/>
    <col min="5861" max="5861" width="8.140625" style="132" bestFit="1" customWidth="1"/>
    <col min="5862" max="5862" width="9.7109375" style="132" customWidth="1"/>
    <col min="5863" max="5864" width="8.140625" style="132" bestFit="1" customWidth="1"/>
    <col min="5865" max="5865" width="10.5703125" style="132" customWidth="1"/>
    <col min="5866" max="5866" width="9" style="132" customWidth="1"/>
    <col min="5867" max="5867" width="9.5703125" style="132" customWidth="1"/>
    <col min="5868" max="5869" width="8.140625" style="132" bestFit="1" customWidth="1"/>
    <col min="5870" max="5872" width="9.140625" style="132"/>
    <col min="5873" max="5873" width="11.85546875" style="132" bestFit="1" customWidth="1"/>
    <col min="5874" max="5874" width="10.7109375" style="132" customWidth="1"/>
    <col min="5875" max="5886" width="9.140625" style="132"/>
    <col min="5887" max="6102" width="0" style="132" hidden="1" customWidth="1"/>
    <col min="6103" max="6103" width="22.28515625" style="132" customWidth="1"/>
    <col min="6104" max="6104" width="5.5703125" style="132" customWidth="1"/>
    <col min="6105" max="6105" width="6.7109375" style="132" customWidth="1"/>
    <col min="6106" max="6106" width="12" style="132" customWidth="1"/>
    <col min="6107" max="6107" width="9" style="132" customWidth="1"/>
    <col min="6108" max="6110" width="7.140625" style="132" bestFit="1" customWidth="1"/>
    <col min="6111" max="6111" width="10.140625" style="132" customWidth="1"/>
    <col min="6112" max="6112" width="7.140625" style="132" bestFit="1" customWidth="1"/>
    <col min="6113" max="6115" width="8.140625" style="132" bestFit="1" customWidth="1"/>
    <col min="6116" max="6116" width="11.7109375" style="132" customWidth="1"/>
    <col min="6117" max="6117" width="8.140625" style="132" bestFit="1" customWidth="1"/>
    <col min="6118" max="6118" width="9.7109375" style="132" customWidth="1"/>
    <col min="6119" max="6120" width="8.140625" style="132" bestFit="1" customWidth="1"/>
    <col min="6121" max="6121" width="10.5703125" style="132" customWidth="1"/>
    <col min="6122" max="6122" width="9" style="132" customWidth="1"/>
    <col min="6123" max="6123" width="9.5703125" style="132" customWidth="1"/>
    <col min="6124" max="6125" width="8.140625" style="132" bestFit="1" customWidth="1"/>
    <col min="6126" max="6128" width="9.140625" style="132"/>
    <col min="6129" max="6129" width="11.85546875" style="132" bestFit="1" customWidth="1"/>
    <col min="6130" max="6130" width="10.7109375" style="132" customWidth="1"/>
    <col min="6131" max="6142" width="9.140625" style="132"/>
    <col min="6143" max="6358" width="0" style="132" hidden="1" customWidth="1"/>
    <col min="6359" max="6359" width="22.28515625" style="132" customWidth="1"/>
    <col min="6360" max="6360" width="5.5703125" style="132" customWidth="1"/>
    <col min="6361" max="6361" width="6.7109375" style="132" customWidth="1"/>
    <col min="6362" max="6362" width="12" style="132" customWidth="1"/>
    <col min="6363" max="6363" width="9" style="132" customWidth="1"/>
    <col min="6364" max="6366" width="7.140625" style="132" bestFit="1" customWidth="1"/>
    <col min="6367" max="6367" width="10.140625" style="132" customWidth="1"/>
    <col min="6368" max="6368" width="7.140625" style="132" bestFit="1" customWidth="1"/>
    <col min="6369" max="6371" width="8.140625" style="132" bestFit="1" customWidth="1"/>
    <col min="6372" max="6372" width="11.7109375" style="132" customWidth="1"/>
    <col min="6373" max="6373" width="8.140625" style="132" bestFit="1" customWidth="1"/>
    <col min="6374" max="6374" width="9.7109375" style="132" customWidth="1"/>
    <col min="6375" max="6376" width="8.140625" style="132" bestFit="1" customWidth="1"/>
    <col min="6377" max="6377" width="10.5703125" style="132" customWidth="1"/>
    <col min="6378" max="6378" width="9" style="132" customWidth="1"/>
    <col min="6379" max="6379" width="9.5703125" style="132" customWidth="1"/>
    <col min="6380" max="6381" width="8.140625" style="132" bestFit="1" customWidth="1"/>
    <col min="6382" max="6384" width="9.140625" style="132"/>
    <col min="6385" max="6385" width="11.85546875" style="132" bestFit="1" customWidth="1"/>
    <col min="6386" max="6386" width="10.7109375" style="132" customWidth="1"/>
    <col min="6387" max="6398" width="9.140625" style="132"/>
    <col min="6399" max="6614" width="0" style="132" hidden="1" customWidth="1"/>
    <col min="6615" max="6615" width="22.28515625" style="132" customWidth="1"/>
    <col min="6616" max="6616" width="5.5703125" style="132" customWidth="1"/>
    <col min="6617" max="6617" width="6.7109375" style="132" customWidth="1"/>
    <col min="6618" max="6618" width="12" style="132" customWidth="1"/>
    <col min="6619" max="6619" width="9" style="132" customWidth="1"/>
    <col min="6620" max="6622" width="7.140625" style="132" bestFit="1" customWidth="1"/>
    <col min="6623" max="6623" width="10.140625" style="132" customWidth="1"/>
    <col min="6624" max="6624" width="7.140625" style="132" bestFit="1" customWidth="1"/>
    <col min="6625" max="6627" width="8.140625" style="132" bestFit="1" customWidth="1"/>
    <col min="6628" max="6628" width="11.7109375" style="132" customWidth="1"/>
    <col min="6629" max="6629" width="8.140625" style="132" bestFit="1" customWidth="1"/>
    <col min="6630" max="6630" width="9.7109375" style="132" customWidth="1"/>
    <col min="6631" max="6632" width="8.140625" style="132" bestFit="1" customWidth="1"/>
    <col min="6633" max="6633" width="10.5703125" style="132" customWidth="1"/>
    <col min="6634" max="6634" width="9" style="132" customWidth="1"/>
    <col min="6635" max="6635" width="9.5703125" style="132" customWidth="1"/>
    <col min="6636" max="6637" width="8.140625" style="132" bestFit="1" customWidth="1"/>
    <col min="6638" max="6640" width="9.140625" style="132"/>
    <col min="6641" max="6641" width="11.85546875" style="132" bestFit="1" customWidth="1"/>
    <col min="6642" max="6642" width="10.7109375" style="132" customWidth="1"/>
    <col min="6643" max="6654" width="9.140625" style="132"/>
    <col min="6655" max="6870" width="0" style="132" hidden="1" customWidth="1"/>
    <col min="6871" max="6871" width="22.28515625" style="132" customWidth="1"/>
    <col min="6872" max="6872" width="5.5703125" style="132" customWidth="1"/>
    <col min="6873" max="6873" width="6.7109375" style="132" customWidth="1"/>
    <col min="6874" max="6874" width="12" style="132" customWidth="1"/>
    <col min="6875" max="6875" width="9" style="132" customWidth="1"/>
    <col min="6876" max="6878" width="7.140625" style="132" bestFit="1" customWidth="1"/>
    <col min="6879" max="6879" width="10.140625" style="132" customWidth="1"/>
    <col min="6880" max="6880" width="7.140625" style="132" bestFit="1" customWidth="1"/>
    <col min="6881" max="6883" width="8.140625" style="132" bestFit="1" customWidth="1"/>
    <col min="6884" max="6884" width="11.7109375" style="132" customWidth="1"/>
    <col min="6885" max="6885" width="8.140625" style="132" bestFit="1" customWidth="1"/>
    <col min="6886" max="6886" width="9.7109375" style="132" customWidth="1"/>
    <col min="6887" max="6888" width="8.140625" style="132" bestFit="1" customWidth="1"/>
    <col min="6889" max="6889" width="10.5703125" style="132" customWidth="1"/>
    <col min="6890" max="6890" width="9" style="132" customWidth="1"/>
    <col min="6891" max="6891" width="9.5703125" style="132" customWidth="1"/>
    <col min="6892" max="6893" width="8.140625" style="132" bestFit="1" customWidth="1"/>
    <col min="6894" max="6896" width="9.140625" style="132"/>
    <col min="6897" max="6897" width="11.85546875" style="132" bestFit="1" customWidth="1"/>
    <col min="6898" max="6898" width="10.7109375" style="132" customWidth="1"/>
    <col min="6899" max="6910" width="9.140625" style="132"/>
    <col min="6911" max="7126" width="0" style="132" hidden="1" customWidth="1"/>
    <col min="7127" max="7127" width="22.28515625" style="132" customWidth="1"/>
    <col min="7128" max="7128" width="5.5703125" style="132" customWidth="1"/>
    <col min="7129" max="7129" width="6.7109375" style="132" customWidth="1"/>
    <col min="7130" max="7130" width="12" style="132" customWidth="1"/>
    <col min="7131" max="7131" width="9" style="132" customWidth="1"/>
    <col min="7132" max="7134" width="7.140625" style="132" bestFit="1" customWidth="1"/>
    <col min="7135" max="7135" width="10.140625" style="132" customWidth="1"/>
    <col min="7136" max="7136" width="7.140625" style="132" bestFit="1" customWidth="1"/>
    <col min="7137" max="7139" width="8.140625" style="132" bestFit="1" customWidth="1"/>
    <col min="7140" max="7140" width="11.7109375" style="132" customWidth="1"/>
    <col min="7141" max="7141" width="8.140625" style="132" bestFit="1" customWidth="1"/>
    <col min="7142" max="7142" width="9.7109375" style="132" customWidth="1"/>
    <col min="7143" max="7144" width="8.140625" style="132" bestFit="1" customWidth="1"/>
    <col min="7145" max="7145" width="10.5703125" style="132" customWidth="1"/>
    <col min="7146" max="7146" width="9" style="132" customWidth="1"/>
    <col min="7147" max="7147" width="9.5703125" style="132" customWidth="1"/>
    <col min="7148" max="7149" width="8.140625" style="132" bestFit="1" customWidth="1"/>
    <col min="7150" max="7152" width="9.140625" style="132"/>
    <col min="7153" max="7153" width="11.85546875" style="132" bestFit="1" customWidth="1"/>
    <col min="7154" max="7154" width="10.7109375" style="132" customWidth="1"/>
    <col min="7155" max="7166" width="9.140625" style="132"/>
    <col min="7167" max="7382" width="0" style="132" hidden="1" customWidth="1"/>
    <col min="7383" max="7383" width="22.28515625" style="132" customWidth="1"/>
    <col min="7384" max="7384" width="5.5703125" style="132" customWidth="1"/>
    <col min="7385" max="7385" width="6.7109375" style="132" customWidth="1"/>
    <col min="7386" max="7386" width="12" style="132" customWidth="1"/>
    <col min="7387" max="7387" width="9" style="132" customWidth="1"/>
    <col min="7388" max="7390" width="7.140625" style="132" bestFit="1" customWidth="1"/>
    <col min="7391" max="7391" width="10.140625" style="132" customWidth="1"/>
    <col min="7392" max="7392" width="7.140625" style="132" bestFit="1" customWidth="1"/>
    <col min="7393" max="7395" width="8.140625" style="132" bestFit="1" customWidth="1"/>
    <col min="7396" max="7396" width="11.7109375" style="132" customWidth="1"/>
    <col min="7397" max="7397" width="8.140625" style="132" bestFit="1" customWidth="1"/>
    <col min="7398" max="7398" width="9.7109375" style="132" customWidth="1"/>
    <col min="7399" max="7400" width="8.140625" style="132" bestFit="1" customWidth="1"/>
    <col min="7401" max="7401" width="10.5703125" style="132" customWidth="1"/>
    <col min="7402" max="7402" width="9" style="132" customWidth="1"/>
    <col min="7403" max="7403" width="9.5703125" style="132" customWidth="1"/>
    <col min="7404" max="7405" width="8.140625" style="132" bestFit="1" customWidth="1"/>
    <col min="7406" max="7408" width="9.140625" style="132"/>
    <col min="7409" max="7409" width="11.85546875" style="132" bestFit="1" customWidth="1"/>
    <col min="7410" max="7410" width="10.7109375" style="132" customWidth="1"/>
    <col min="7411" max="7422" width="9.140625" style="132"/>
    <col min="7423" max="7638" width="0" style="132" hidden="1" customWidth="1"/>
    <col min="7639" max="7639" width="22.28515625" style="132" customWidth="1"/>
    <col min="7640" max="7640" width="5.5703125" style="132" customWidth="1"/>
    <col min="7641" max="7641" width="6.7109375" style="132" customWidth="1"/>
    <col min="7642" max="7642" width="12" style="132" customWidth="1"/>
    <col min="7643" max="7643" width="9" style="132" customWidth="1"/>
    <col min="7644" max="7646" width="7.140625" style="132" bestFit="1" customWidth="1"/>
    <col min="7647" max="7647" width="10.140625" style="132" customWidth="1"/>
    <col min="7648" max="7648" width="7.140625" style="132" bestFit="1" customWidth="1"/>
    <col min="7649" max="7651" width="8.140625" style="132" bestFit="1" customWidth="1"/>
    <col min="7652" max="7652" width="11.7109375" style="132" customWidth="1"/>
    <col min="7653" max="7653" width="8.140625" style="132" bestFit="1" customWidth="1"/>
    <col min="7654" max="7654" width="9.7109375" style="132" customWidth="1"/>
    <col min="7655" max="7656" width="8.140625" style="132" bestFit="1" customWidth="1"/>
    <col min="7657" max="7657" width="10.5703125" style="132" customWidth="1"/>
    <col min="7658" max="7658" width="9" style="132" customWidth="1"/>
    <col min="7659" max="7659" width="9.5703125" style="132" customWidth="1"/>
    <col min="7660" max="7661" width="8.140625" style="132" bestFit="1" customWidth="1"/>
    <col min="7662" max="7664" width="9.140625" style="132"/>
    <col min="7665" max="7665" width="11.85546875" style="132" bestFit="1" customWidth="1"/>
    <col min="7666" max="7666" width="10.7109375" style="132" customWidth="1"/>
    <col min="7667" max="7678" width="9.140625" style="132"/>
    <col min="7679" max="7894" width="0" style="132" hidden="1" customWidth="1"/>
    <col min="7895" max="7895" width="22.28515625" style="132" customWidth="1"/>
    <col min="7896" max="7896" width="5.5703125" style="132" customWidth="1"/>
    <col min="7897" max="7897" width="6.7109375" style="132" customWidth="1"/>
    <col min="7898" max="7898" width="12" style="132" customWidth="1"/>
    <col min="7899" max="7899" width="9" style="132" customWidth="1"/>
    <col min="7900" max="7902" width="7.140625" style="132" bestFit="1" customWidth="1"/>
    <col min="7903" max="7903" width="10.140625" style="132" customWidth="1"/>
    <col min="7904" max="7904" width="7.140625" style="132" bestFit="1" customWidth="1"/>
    <col min="7905" max="7907" width="8.140625" style="132" bestFit="1" customWidth="1"/>
    <col min="7908" max="7908" width="11.7109375" style="132" customWidth="1"/>
    <col min="7909" max="7909" width="8.140625" style="132" bestFit="1" customWidth="1"/>
    <col min="7910" max="7910" width="9.7109375" style="132" customWidth="1"/>
    <col min="7911" max="7912" width="8.140625" style="132" bestFit="1" customWidth="1"/>
    <col min="7913" max="7913" width="10.5703125" style="132" customWidth="1"/>
    <col min="7914" max="7914" width="9" style="132" customWidth="1"/>
    <col min="7915" max="7915" width="9.5703125" style="132" customWidth="1"/>
    <col min="7916" max="7917" width="8.140625" style="132" bestFit="1" customWidth="1"/>
    <col min="7918" max="7920" width="9.140625" style="132"/>
    <col min="7921" max="7921" width="11.85546875" style="132" bestFit="1" customWidth="1"/>
    <col min="7922" max="7922" width="10.7109375" style="132" customWidth="1"/>
    <col min="7923" max="7934" width="9.140625" style="132"/>
    <col min="7935" max="8150" width="0" style="132" hidden="1" customWidth="1"/>
    <col min="8151" max="8151" width="22.28515625" style="132" customWidth="1"/>
    <col min="8152" max="8152" width="5.5703125" style="132" customWidth="1"/>
    <col min="8153" max="8153" width="6.7109375" style="132" customWidth="1"/>
    <col min="8154" max="8154" width="12" style="132" customWidth="1"/>
    <col min="8155" max="8155" width="9" style="132" customWidth="1"/>
    <col min="8156" max="8158" width="7.140625" style="132" bestFit="1" customWidth="1"/>
    <col min="8159" max="8159" width="10.140625" style="132" customWidth="1"/>
    <col min="8160" max="8160" width="7.140625" style="132" bestFit="1" customWidth="1"/>
    <col min="8161" max="8163" width="8.140625" style="132" bestFit="1" customWidth="1"/>
    <col min="8164" max="8164" width="11.7109375" style="132" customWidth="1"/>
    <col min="8165" max="8165" width="8.140625" style="132" bestFit="1" customWidth="1"/>
    <col min="8166" max="8166" width="9.7109375" style="132" customWidth="1"/>
    <col min="8167" max="8168" width="8.140625" style="132" bestFit="1" customWidth="1"/>
    <col min="8169" max="8169" width="10.5703125" style="132" customWidth="1"/>
    <col min="8170" max="8170" width="9" style="132" customWidth="1"/>
    <col min="8171" max="8171" width="9.5703125" style="132" customWidth="1"/>
    <col min="8172" max="8173" width="8.140625" style="132" bestFit="1" customWidth="1"/>
    <col min="8174" max="8176" width="9.140625" style="132"/>
    <col min="8177" max="8177" width="11.85546875" style="132" bestFit="1" customWidth="1"/>
    <col min="8178" max="8178" width="10.7109375" style="132" customWidth="1"/>
    <col min="8179" max="8190" width="9.140625" style="132"/>
    <col min="8191" max="8406" width="0" style="132" hidden="1" customWidth="1"/>
    <col min="8407" max="8407" width="22.28515625" style="132" customWidth="1"/>
    <col min="8408" max="8408" width="5.5703125" style="132" customWidth="1"/>
    <col min="8409" max="8409" width="6.7109375" style="132" customWidth="1"/>
    <col min="8410" max="8410" width="12" style="132" customWidth="1"/>
    <col min="8411" max="8411" width="9" style="132" customWidth="1"/>
    <col min="8412" max="8414" width="7.140625" style="132" bestFit="1" customWidth="1"/>
    <col min="8415" max="8415" width="10.140625" style="132" customWidth="1"/>
    <col min="8416" max="8416" width="7.140625" style="132" bestFit="1" customWidth="1"/>
    <col min="8417" max="8419" width="8.140625" style="132" bestFit="1" customWidth="1"/>
    <col min="8420" max="8420" width="11.7109375" style="132" customWidth="1"/>
    <col min="8421" max="8421" width="8.140625" style="132" bestFit="1" customWidth="1"/>
    <col min="8422" max="8422" width="9.7109375" style="132" customWidth="1"/>
    <col min="8423" max="8424" width="8.140625" style="132" bestFit="1" customWidth="1"/>
    <col min="8425" max="8425" width="10.5703125" style="132" customWidth="1"/>
    <col min="8426" max="8426" width="9" style="132" customWidth="1"/>
    <col min="8427" max="8427" width="9.5703125" style="132" customWidth="1"/>
    <col min="8428" max="8429" width="8.140625" style="132" bestFit="1" customWidth="1"/>
    <col min="8430" max="8432" width="9.140625" style="132"/>
    <col min="8433" max="8433" width="11.85546875" style="132" bestFit="1" customWidth="1"/>
    <col min="8434" max="8434" width="10.7109375" style="132" customWidth="1"/>
    <col min="8435" max="8446" width="9.140625" style="132"/>
    <col min="8447" max="8662" width="0" style="132" hidden="1" customWidth="1"/>
    <col min="8663" max="8663" width="22.28515625" style="132" customWidth="1"/>
    <col min="8664" max="8664" width="5.5703125" style="132" customWidth="1"/>
    <col min="8665" max="8665" width="6.7109375" style="132" customWidth="1"/>
    <col min="8666" max="8666" width="12" style="132" customWidth="1"/>
    <col min="8667" max="8667" width="9" style="132" customWidth="1"/>
    <col min="8668" max="8670" width="7.140625" style="132" bestFit="1" customWidth="1"/>
    <col min="8671" max="8671" width="10.140625" style="132" customWidth="1"/>
    <col min="8672" max="8672" width="7.140625" style="132" bestFit="1" customWidth="1"/>
    <col min="8673" max="8675" width="8.140625" style="132" bestFit="1" customWidth="1"/>
    <col min="8676" max="8676" width="11.7109375" style="132" customWidth="1"/>
    <col min="8677" max="8677" width="8.140625" style="132" bestFit="1" customWidth="1"/>
    <col min="8678" max="8678" width="9.7109375" style="132" customWidth="1"/>
    <col min="8679" max="8680" width="8.140625" style="132" bestFit="1" customWidth="1"/>
    <col min="8681" max="8681" width="10.5703125" style="132" customWidth="1"/>
    <col min="8682" max="8682" width="9" style="132" customWidth="1"/>
    <col min="8683" max="8683" width="9.5703125" style="132" customWidth="1"/>
    <col min="8684" max="8685" width="8.140625" style="132" bestFit="1" customWidth="1"/>
    <col min="8686" max="8688" width="9.140625" style="132"/>
    <col min="8689" max="8689" width="11.85546875" style="132" bestFit="1" customWidth="1"/>
    <col min="8690" max="8690" width="10.7109375" style="132" customWidth="1"/>
    <col min="8691" max="8702" width="9.140625" style="132"/>
    <col min="8703" max="8918" width="0" style="132" hidden="1" customWidth="1"/>
    <col min="8919" max="8919" width="22.28515625" style="132" customWidth="1"/>
    <col min="8920" max="8920" width="5.5703125" style="132" customWidth="1"/>
    <col min="8921" max="8921" width="6.7109375" style="132" customWidth="1"/>
    <col min="8922" max="8922" width="12" style="132" customWidth="1"/>
    <col min="8923" max="8923" width="9" style="132" customWidth="1"/>
    <col min="8924" max="8926" width="7.140625" style="132" bestFit="1" customWidth="1"/>
    <col min="8927" max="8927" width="10.140625" style="132" customWidth="1"/>
    <col min="8928" max="8928" width="7.140625" style="132" bestFit="1" customWidth="1"/>
    <col min="8929" max="8931" width="8.140625" style="132" bestFit="1" customWidth="1"/>
    <col min="8932" max="8932" width="11.7109375" style="132" customWidth="1"/>
    <col min="8933" max="8933" width="8.140625" style="132" bestFit="1" customWidth="1"/>
    <col min="8934" max="8934" width="9.7109375" style="132" customWidth="1"/>
    <col min="8935" max="8936" width="8.140625" style="132" bestFit="1" customWidth="1"/>
    <col min="8937" max="8937" width="10.5703125" style="132" customWidth="1"/>
    <col min="8938" max="8938" width="9" style="132" customWidth="1"/>
    <col min="8939" max="8939" width="9.5703125" style="132" customWidth="1"/>
    <col min="8940" max="8941" width="8.140625" style="132" bestFit="1" customWidth="1"/>
    <col min="8942" max="8944" width="9.140625" style="132"/>
    <col min="8945" max="8945" width="11.85546875" style="132" bestFit="1" customWidth="1"/>
    <col min="8946" max="8946" width="10.7109375" style="132" customWidth="1"/>
    <col min="8947" max="8958" width="9.140625" style="132"/>
    <col min="8959" max="9174" width="0" style="132" hidden="1" customWidth="1"/>
    <col min="9175" max="9175" width="22.28515625" style="132" customWidth="1"/>
    <col min="9176" max="9176" width="5.5703125" style="132" customWidth="1"/>
    <col min="9177" max="9177" width="6.7109375" style="132" customWidth="1"/>
    <col min="9178" max="9178" width="12" style="132" customWidth="1"/>
    <col min="9179" max="9179" width="9" style="132" customWidth="1"/>
    <col min="9180" max="9182" width="7.140625" style="132" bestFit="1" customWidth="1"/>
    <col min="9183" max="9183" width="10.140625" style="132" customWidth="1"/>
    <col min="9184" max="9184" width="7.140625" style="132" bestFit="1" customWidth="1"/>
    <col min="9185" max="9187" width="8.140625" style="132" bestFit="1" customWidth="1"/>
    <col min="9188" max="9188" width="11.7109375" style="132" customWidth="1"/>
    <col min="9189" max="9189" width="8.140625" style="132" bestFit="1" customWidth="1"/>
    <col min="9190" max="9190" width="9.7109375" style="132" customWidth="1"/>
    <col min="9191" max="9192" width="8.140625" style="132" bestFit="1" customWidth="1"/>
    <col min="9193" max="9193" width="10.5703125" style="132" customWidth="1"/>
    <col min="9194" max="9194" width="9" style="132" customWidth="1"/>
    <col min="9195" max="9195" width="9.5703125" style="132" customWidth="1"/>
    <col min="9196" max="9197" width="8.140625" style="132" bestFit="1" customWidth="1"/>
    <col min="9198" max="9200" width="9.140625" style="132"/>
    <col min="9201" max="9201" width="11.85546875" style="132" bestFit="1" customWidth="1"/>
    <col min="9202" max="9202" width="10.7109375" style="132" customWidth="1"/>
    <col min="9203" max="9214" width="9.140625" style="132"/>
    <col min="9215" max="9430" width="0" style="132" hidden="1" customWidth="1"/>
    <col min="9431" max="9431" width="22.28515625" style="132" customWidth="1"/>
    <col min="9432" max="9432" width="5.5703125" style="132" customWidth="1"/>
    <col min="9433" max="9433" width="6.7109375" style="132" customWidth="1"/>
    <col min="9434" max="9434" width="12" style="132" customWidth="1"/>
    <col min="9435" max="9435" width="9" style="132" customWidth="1"/>
    <col min="9436" max="9438" width="7.140625" style="132" bestFit="1" customWidth="1"/>
    <col min="9439" max="9439" width="10.140625" style="132" customWidth="1"/>
    <col min="9440" max="9440" width="7.140625" style="132" bestFit="1" customWidth="1"/>
    <col min="9441" max="9443" width="8.140625" style="132" bestFit="1" customWidth="1"/>
    <col min="9444" max="9444" width="11.7109375" style="132" customWidth="1"/>
    <col min="9445" max="9445" width="8.140625" style="132" bestFit="1" customWidth="1"/>
    <col min="9446" max="9446" width="9.7109375" style="132" customWidth="1"/>
    <col min="9447" max="9448" width="8.140625" style="132" bestFit="1" customWidth="1"/>
    <col min="9449" max="9449" width="10.5703125" style="132" customWidth="1"/>
    <col min="9450" max="9450" width="9" style="132" customWidth="1"/>
    <col min="9451" max="9451" width="9.5703125" style="132" customWidth="1"/>
    <col min="9452" max="9453" width="8.140625" style="132" bestFit="1" customWidth="1"/>
    <col min="9454" max="9456" width="9.140625" style="132"/>
    <col min="9457" max="9457" width="11.85546875" style="132" bestFit="1" customWidth="1"/>
    <col min="9458" max="9458" width="10.7109375" style="132" customWidth="1"/>
    <col min="9459" max="9470" width="9.140625" style="132"/>
    <col min="9471" max="9686" width="0" style="132" hidden="1" customWidth="1"/>
    <col min="9687" max="9687" width="22.28515625" style="132" customWidth="1"/>
    <col min="9688" max="9688" width="5.5703125" style="132" customWidth="1"/>
    <col min="9689" max="9689" width="6.7109375" style="132" customWidth="1"/>
    <col min="9690" max="9690" width="12" style="132" customWidth="1"/>
    <col min="9691" max="9691" width="9" style="132" customWidth="1"/>
    <col min="9692" max="9694" width="7.140625" style="132" bestFit="1" customWidth="1"/>
    <col min="9695" max="9695" width="10.140625" style="132" customWidth="1"/>
    <col min="9696" max="9696" width="7.140625" style="132" bestFit="1" customWidth="1"/>
    <col min="9697" max="9699" width="8.140625" style="132" bestFit="1" customWidth="1"/>
    <col min="9700" max="9700" width="11.7109375" style="132" customWidth="1"/>
    <col min="9701" max="9701" width="8.140625" style="132" bestFit="1" customWidth="1"/>
    <col min="9702" max="9702" width="9.7109375" style="132" customWidth="1"/>
    <col min="9703" max="9704" width="8.140625" style="132" bestFit="1" customWidth="1"/>
    <col min="9705" max="9705" width="10.5703125" style="132" customWidth="1"/>
    <col min="9706" max="9706" width="9" style="132" customWidth="1"/>
    <col min="9707" max="9707" width="9.5703125" style="132" customWidth="1"/>
    <col min="9708" max="9709" width="8.140625" style="132" bestFit="1" customWidth="1"/>
    <col min="9710" max="9712" width="9.140625" style="132"/>
    <col min="9713" max="9713" width="11.85546875" style="132" bestFit="1" customWidth="1"/>
    <col min="9714" max="9714" width="10.7109375" style="132" customWidth="1"/>
    <col min="9715" max="9726" width="9.140625" style="132"/>
    <col min="9727" max="9942" width="0" style="132" hidden="1" customWidth="1"/>
    <col min="9943" max="9943" width="22.28515625" style="132" customWidth="1"/>
    <col min="9944" max="9944" width="5.5703125" style="132" customWidth="1"/>
    <col min="9945" max="9945" width="6.7109375" style="132" customWidth="1"/>
    <col min="9946" max="9946" width="12" style="132" customWidth="1"/>
    <col min="9947" max="9947" width="9" style="132" customWidth="1"/>
    <col min="9948" max="9950" width="7.140625" style="132" bestFit="1" customWidth="1"/>
    <col min="9951" max="9951" width="10.140625" style="132" customWidth="1"/>
    <col min="9952" max="9952" width="7.140625" style="132" bestFit="1" customWidth="1"/>
    <col min="9953" max="9955" width="8.140625" style="132" bestFit="1" customWidth="1"/>
    <col min="9956" max="9956" width="11.7109375" style="132" customWidth="1"/>
    <col min="9957" max="9957" width="8.140625" style="132" bestFit="1" customWidth="1"/>
    <col min="9958" max="9958" width="9.7109375" style="132" customWidth="1"/>
    <col min="9959" max="9960" width="8.140625" style="132" bestFit="1" customWidth="1"/>
    <col min="9961" max="9961" width="10.5703125" style="132" customWidth="1"/>
    <col min="9962" max="9962" width="9" style="132" customWidth="1"/>
    <col min="9963" max="9963" width="9.5703125" style="132" customWidth="1"/>
    <col min="9964" max="9965" width="8.140625" style="132" bestFit="1" customWidth="1"/>
    <col min="9966" max="9968" width="9.140625" style="132"/>
    <col min="9969" max="9969" width="11.85546875" style="132" bestFit="1" customWidth="1"/>
    <col min="9970" max="9970" width="10.7109375" style="132" customWidth="1"/>
    <col min="9971" max="9982" width="9.140625" style="132"/>
    <col min="9983" max="10198" width="0" style="132" hidden="1" customWidth="1"/>
    <col min="10199" max="10199" width="22.28515625" style="132" customWidth="1"/>
    <col min="10200" max="10200" width="5.5703125" style="132" customWidth="1"/>
    <col min="10201" max="10201" width="6.7109375" style="132" customWidth="1"/>
    <col min="10202" max="10202" width="12" style="132" customWidth="1"/>
    <col min="10203" max="10203" width="9" style="132" customWidth="1"/>
    <col min="10204" max="10206" width="7.140625" style="132" bestFit="1" customWidth="1"/>
    <col min="10207" max="10207" width="10.140625" style="132" customWidth="1"/>
    <col min="10208" max="10208" width="7.140625" style="132" bestFit="1" customWidth="1"/>
    <col min="10209" max="10211" width="8.140625" style="132" bestFit="1" customWidth="1"/>
    <col min="10212" max="10212" width="11.7109375" style="132" customWidth="1"/>
    <col min="10213" max="10213" width="8.140625" style="132" bestFit="1" customWidth="1"/>
    <col min="10214" max="10214" width="9.7109375" style="132" customWidth="1"/>
    <col min="10215" max="10216" width="8.140625" style="132" bestFit="1" customWidth="1"/>
    <col min="10217" max="10217" width="10.5703125" style="132" customWidth="1"/>
    <col min="10218" max="10218" width="9" style="132" customWidth="1"/>
    <col min="10219" max="10219" width="9.5703125" style="132" customWidth="1"/>
    <col min="10220" max="10221" width="8.140625" style="132" bestFit="1" customWidth="1"/>
    <col min="10222" max="10224" width="9.140625" style="132"/>
    <col min="10225" max="10225" width="11.85546875" style="132" bestFit="1" customWidth="1"/>
    <col min="10226" max="10226" width="10.7109375" style="132" customWidth="1"/>
    <col min="10227" max="10238" width="9.140625" style="132"/>
    <col min="10239" max="10454" width="0" style="132" hidden="1" customWidth="1"/>
    <col min="10455" max="10455" width="22.28515625" style="132" customWidth="1"/>
    <col min="10456" max="10456" width="5.5703125" style="132" customWidth="1"/>
    <col min="10457" max="10457" width="6.7109375" style="132" customWidth="1"/>
    <col min="10458" max="10458" width="12" style="132" customWidth="1"/>
    <col min="10459" max="10459" width="9" style="132" customWidth="1"/>
    <col min="10460" max="10462" width="7.140625" style="132" bestFit="1" customWidth="1"/>
    <col min="10463" max="10463" width="10.140625" style="132" customWidth="1"/>
    <col min="10464" max="10464" width="7.140625" style="132" bestFit="1" customWidth="1"/>
    <col min="10465" max="10467" width="8.140625" style="132" bestFit="1" customWidth="1"/>
    <col min="10468" max="10468" width="11.7109375" style="132" customWidth="1"/>
    <col min="10469" max="10469" width="8.140625" style="132" bestFit="1" customWidth="1"/>
    <col min="10470" max="10470" width="9.7109375" style="132" customWidth="1"/>
    <col min="10471" max="10472" width="8.140625" style="132" bestFit="1" customWidth="1"/>
    <col min="10473" max="10473" width="10.5703125" style="132" customWidth="1"/>
    <col min="10474" max="10474" width="9" style="132" customWidth="1"/>
    <col min="10475" max="10475" width="9.5703125" style="132" customWidth="1"/>
    <col min="10476" max="10477" width="8.140625" style="132" bestFit="1" customWidth="1"/>
    <col min="10478" max="10480" width="9.140625" style="132"/>
    <col min="10481" max="10481" width="11.85546875" style="132" bestFit="1" customWidth="1"/>
    <col min="10482" max="10482" width="10.7109375" style="132" customWidth="1"/>
    <col min="10483" max="10494" width="9.140625" style="132"/>
    <col min="10495" max="10710" width="0" style="132" hidden="1" customWidth="1"/>
    <col min="10711" max="10711" width="22.28515625" style="132" customWidth="1"/>
    <col min="10712" max="10712" width="5.5703125" style="132" customWidth="1"/>
    <col min="10713" max="10713" width="6.7109375" style="132" customWidth="1"/>
    <col min="10714" max="10714" width="12" style="132" customWidth="1"/>
    <col min="10715" max="10715" width="9" style="132" customWidth="1"/>
    <col min="10716" max="10718" width="7.140625" style="132" bestFit="1" customWidth="1"/>
    <col min="10719" max="10719" width="10.140625" style="132" customWidth="1"/>
    <col min="10720" max="10720" width="7.140625" style="132" bestFit="1" customWidth="1"/>
    <col min="10721" max="10723" width="8.140625" style="132" bestFit="1" customWidth="1"/>
    <col min="10724" max="10724" width="11.7109375" style="132" customWidth="1"/>
    <col min="10725" max="10725" width="8.140625" style="132" bestFit="1" customWidth="1"/>
    <col min="10726" max="10726" width="9.7109375" style="132" customWidth="1"/>
    <col min="10727" max="10728" width="8.140625" style="132" bestFit="1" customWidth="1"/>
    <col min="10729" max="10729" width="10.5703125" style="132" customWidth="1"/>
    <col min="10730" max="10730" width="9" style="132" customWidth="1"/>
    <col min="10731" max="10731" width="9.5703125" style="132" customWidth="1"/>
    <col min="10732" max="10733" width="8.140625" style="132" bestFit="1" customWidth="1"/>
    <col min="10734" max="10736" width="9.140625" style="132"/>
    <col min="10737" max="10737" width="11.85546875" style="132" bestFit="1" customWidth="1"/>
    <col min="10738" max="10738" width="10.7109375" style="132" customWidth="1"/>
    <col min="10739" max="10750" width="9.140625" style="132"/>
    <col min="10751" max="10966" width="0" style="132" hidden="1" customWidth="1"/>
    <col min="10967" max="10967" width="22.28515625" style="132" customWidth="1"/>
    <col min="10968" max="10968" width="5.5703125" style="132" customWidth="1"/>
    <col min="10969" max="10969" width="6.7109375" style="132" customWidth="1"/>
    <col min="10970" max="10970" width="12" style="132" customWidth="1"/>
    <col min="10971" max="10971" width="9" style="132" customWidth="1"/>
    <col min="10972" max="10974" width="7.140625" style="132" bestFit="1" customWidth="1"/>
    <col min="10975" max="10975" width="10.140625" style="132" customWidth="1"/>
    <col min="10976" max="10976" width="7.140625" style="132" bestFit="1" customWidth="1"/>
    <col min="10977" max="10979" width="8.140625" style="132" bestFit="1" customWidth="1"/>
    <col min="10980" max="10980" width="11.7109375" style="132" customWidth="1"/>
    <col min="10981" max="10981" width="8.140625" style="132" bestFit="1" customWidth="1"/>
    <col min="10982" max="10982" width="9.7109375" style="132" customWidth="1"/>
    <col min="10983" max="10984" width="8.140625" style="132" bestFit="1" customWidth="1"/>
    <col min="10985" max="10985" width="10.5703125" style="132" customWidth="1"/>
    <col min="10986" max="10986" width="9" style="132" customWidth="1"/>
    <col min="10987" max="10987" width="9.5703125" style="132" customWidth="1"/>
    <col min="10988" max="10989" width="8.140625" style="132" bestFit="1" customWidth="1"/>
    <col min="10990" max="10992" width="9.140625" style="132"/>
    <col min="10993" max="10993" width="11.85546875" style="132" bestFit="1" customWidth="1"/>
    <col min="10994" max="10994" width="10.7109375" style="132" customWidth="1"/>
    <col min="10995" max="11006" width="9.140625" style="132"/>
    <col min="11007" max="11222" width="0" style="132" hidden="1" customWidth="1"/>
    <col min="11223" max="11223" width="22.28515625" style="132" customWidth="1"/>
    <col min="11224" max="11224" width="5.5703125" style="132" customWidth="1"/>
    <col min="11225" max="11225" width="6.7109375" style="132" customWidth="1"/>
    <col min="11226" max="11226" width="12" style="132" customWidth="1"/>
    <col min="11227" max="11227" width="9" style="132" customWidth="1"/>
    <col min="11228" max="11230" width="7.140625" style="132" bestFit="1" customWidth="1"/>
    <col min="11231" max="11231" width="10.140625" style="132" customWidth="1"/>
    <col min="11232" max="11232" width="7.140625" style="132" bestFit="1" customWidth="1"/>
    <col min="11233" max="11235" width="8.140625" style="132" bestFit="1" customWidth="1"/>
    <col min="11236" max="11236" width="11.7109375" style="132" customWidth="1"/>
    <col min="11237" max="11237" width="8.140625" style="132" bestFit="1" customWidth="1"/>
    <col min="11238" max="11238" width="9.7109375" style="132" customWidth="1"/>
    <col min="11239" max="11240" width="8.140625" style="132" bestFit="1" customWidth="1"/>
    <col min="11241" max="11241" width="10.5703125" style="132" customWidth="1"/>
    <col min="11242" max="11242" width="9" style="132" customWidth="1"/>
    <col min="11243" max="11243" width="9.5703125" style="132" customWidth="1"/>
    <col min="11244" max="11245" width="8.140625" style="132" bestFit="1" customWidth="1"/>
    <col min="11246" max="11248" width="9.140625" style="132"/>
    <col min="11249" max="11249" width="11.85546875" style="132" bestFit="1" customWidth="1"/>
    <col min="11250" max="11250" width="10.7109375" style="132" customWidth="1"/>
    <col min="11251" max="11262" width="9.140625" style="132"/>
    <col min="11263" max="11478" width="0" style="132" hidden="1" customWidth="1"/>
    <col min="11479" max="11479" width="22.28515625" style="132" customWidth="1"/>
    <col min="11480" max="11480" width="5.5703125" style="132" customWidth="1"/>
    <col min="11481" max="11481" width="6.7109375" style="132" customWidth="1"/>
    <col min="11482" max="11482" width="12" style="132" customWidth="1"/>
    <col min="11483" max="11483" width="9" style="132" customWidth="1"/>
    <col min="11484" max="11486" width="7.140625" style="132" bestFit="1" customWidth="1"/>
    <col min="11487" max="11487" width="10.140625" style="132" customWidth="1"/>
    <col min="11488" max="11488" width="7.140625" style="132" bestFit="1" customWidth="1"/>
    <col min="11489" max="11491" width="8.140625" style="132" bestFit="1" customWidth="1"/>
    <col min="11492" max="11492" width="11.7109375" style="132" customWidth="1"/>
    <col min="11493" max="11493" width="8.140625" style="132" bestFit="1" customWidth="1"/>
    <col min="11494" max="11494" width="9.7109375" style="132" customWidth="1"/>
    <col min="11495" max="11496" width="8.140625" style="132" bestFit="1" customWidth="1"/>
    <col min="11497" max="11497" width="10.5703125" style="132" customWidth="1"/>
    <col min="11498" max="11498" width="9" style="132" customWidth="1"/>
    <col min="11499" max="11499" width="9.5703125" style="132" customWidth="1"/>
    <col min="11500" max="11501" width="8.140625" style="132" bestFit="1" customWidth="1"/>
    <col min="11502" max="11504" width="9.140625" style="132"/>
    <col min="11505" max="11505" width="11.85546875" style="132" bestFit="1" customWidth="1"/>
    <col min="11506" max="11506" width="10.7109375" style="132" customWidth="1"/>
    <col min="11507" max="11518" width="9.140625" style="132"/>
    <col min="11519" max="11734" width="0" style="132" hidden="1" customWidth="1"/>
    <col min="11735" max="11735" width="22.28515625" style="132" customWidth="1"/>
    <col min="11736" max="11736" width="5.5703125" style="132" customWidth="1"/>
    <col min="11737" max="11737" width="6.7109375" style="132" customWidth="1"/>
    <col min="11738" max="11738" width="12" style="132" customWidth="1"/>
    <col min="11739" max="11739" width="9" style="132" customWidth="1"/>
    <col min="11740" max="11742" width="7.140625" style="132" bestFit="1" customWidth="1"/>
    <col min="11743" max="11743" width="10.140625" style="132" customWidth="1"/>
    <col min="11744" max="11744" width="7.140625" style="132" bestFit="1" customWidth="1"/>
    <col min="11745" max="11747" width="8.140625" style="132" bestFit="1" customWidth="1"/>
    <col min="11748" max="11748" width="11.7109375" style="132" customWidth="1"/>
    <col min="11749" max="11749" width="8.140625" style="132" bestFit="1" customWidth="1"/>
    <col min="11750" max="11750" width="9.7109375" style="132" customWidth="1"/>
    <col min="11751" max="11752" width="8.140625" style="132" bestFit="1" customWidth="1"/>
    <col min="11753" max="11753" width="10.5703125" style="132" customWidth="1"/>
    <col min="11754" max="11754" width="9" style="132" customWidth="1"/>
    <col min="11755" max="11755" width="9.5703125" style="132" customWidth="1"/>
    <col min="11756" max="11757" width="8.140625" style="132" bestFit="1" customWidth="1"/>
    <col min="11758" max="11760" width="9.140625" style="132"/>
    <col min="11761" max="11761" width="11.85546875" style="132" bestFit="1" customWidth="1"/>
    <col min="11762" max="11762" width="10.7109375" style="132" customWidth="1"/>
    <col min="11763" max="11774" width="9.140625" style="132"/>
    <col min="11775" max="11990" width="0" style="132" hidden="1" customWidth="1"/>
    <col min="11991" max="11991" width="22.28515625" style="132" customWidth="1"/>
    <col min="11992" max="11992" width="5.5703125" style="132" customWidth="1"/>
    <col min="11993" max="11993" width="6.7109375" style="132" customWidth="1"/>
    <col min="11994" max="11994" width="12" style="132" customWidth="1"/>
    <col min="11995" max="11995" width="9" style="132" customWidth="1"/>
    <col min="11996" max="11998" width="7.140625" style="132" bestFit="1" customWidth="1"/>
    <col min="11999" max="11999" width="10.140625" style="132" customWidth="1"/>
    <col min="12000" max="12000" width="7.140625" style="132" bestFit="1" customWidth="1"/>
    <col min="12001" max="12003" width="8.140625" style="132" bestFit="1" customWidth="1"/>
    <col min="12004" max="12004" width="11.7109375" style="132" customWidth="1"/>
    <col min="12005" max="12005" width="8.140625" style="132" bestFit="1" customWidth="1"/>
    <col min="12006" max="12006" width="9.7109375" style="132" customWidth="1"/>
    <col min="12007" max="12008" width="8.140625" style="132" bestFit="1" customWidth="1"/>
    <col min="12009" max="12009" width="10.5703125" style="132" customWidth="1"/>
    <col min="12010" max="12010" width="9" style="132" customWidth="1"/>
    <col min="12011" max="12011" width="9.5703125" style="132" customWidth="1"/>
    <col min="12012" max="12013" width="8.140625" style="132" bestFit="1" customWidth="1"/>
    <col min="12014" max="12016" width="9.140625" style="132"/>
    <col min="12017" max="12017" width="11.85546875" style="132" bestFit="1" customWidth="1"/>
    <col min="12018" max="12018" width="10.7109375" style="132" customWidth="1"/>
    <col min="12019" max="12030" width="9.140625" style="132"/>
    <col min="12031" max="12246" width="0" style="132" hidden="1" customWidth="1"/>
    <col min="12247" max="12247" width="22.28515625" style="132" customWidth="1"/>
    <col min="12248" max="12248" width="5.5703125" style="132" customWidth="1"/>
    <col min="12249" max="12249" width="6.7109375" style="132" customWidth="1"/>
    <col min="12250" max="12250" width="12" style="132" customWidth="1"/>
    <col min="12251" max="12251" width="9" style="132" customWidth="1"/>
    <col min="12252" max="12254" width="7.140625" style="132" bestFit="1" customWidth="1"/>
    <col min="12255" max="12255" width="10.140625" style="132" customWidth="1"/>
    <col min="12256" max="12256" width="7.140625" style="132" bestFit="1" customWidth="1"/>
    <col min="12257" max="12259" width="8.140625" style="132" bestFit="1" customWidth="1"/>
    <col min="12260" max="12260" width="11.7109375" style="132" customWidth="1"/>
    <col min="12261" max="12261" width="8.140625" style="132" bestFit="1" customWidth="1"/>
    <col min="12262" max="12262" width="9.7109375" style="132" customWidth="1"/>
    <col min="12263" max="12264" width="8.140625" style="132" bestFit="1" customWidth="1"/>
    <col min="12265" max="12265" width="10.5703125" style="132" customWidth="1"/>
    <col min="12266" max="12266" width="9" style="132" customWidth="1"/>
    <col min="12267" max="12267" width="9.5703125" style="132" customWidth="1"/>
    <col min="12268" max="12269" width="8.140625" style="132" bestFit="1" customWidth="1"/>
    <col min="12270" max="12272" width="9.140625" style="132"/>
    <col min="12273" max="12273" width="11.85546875" style="132" bestFit="1" customWidth="1"/>
    <col min="12274" max="12274" width="10.7109375" style="132" customWidth="1"/>
    <col min="12275" max="12286" width="9.140625" style="132"/>
    <col min="12287" max="12502" width="0" style="132" hidden="1" customWidth="1"/>
    <col min="12503" max="12503" width="22.28515625" style="132" customWidth="1"/>
    <col min="12504" max="12504" width="5.5703125" style="132" customWidth="1"/>
    <col min="12505" max="12505" width="6.7109375" style="132" customWidth="1"/>
    <col min="12506" max="12506" width="12" style="132" customWidth="1"/>
    <col min="12507" max="12507" width="9" style="132" customWidth="1"/>
    <col min="12508" max="12510" width="7.140625" style="132" bestFit="1" customWidth="1"/>
    <col min="12511" max="12511" width="10.140625" style="132" customWidth="1"/>
    <col min="12512" max="12512" width="7.140625" style="132" bestFit="1" customWidth="1"/>
    <col min="12513" max="12515" width="8.140625" style="132" bestFit="1" customWidth="1"/>
    <col min="12516" max="12516" width="11.7109375" style="132" customWidth="1"/>
    <col min="12517" max="12517" width="8.140625" style="132" bestFit="1" customWidth="1"/>
    <col min="12518" max="16384" width="9.140625" style="132"/>
  </cols>
  <sheetData>
    <row r="1" spans="1:244" ht="15" thickBot="1">
      <c r="A1" s="256"/>
      <c r="B1" s="256"/>
      <c r="C1" s="256"/>
      <c r="D1" s="256"/>
      <c r="E1" s="256"/>
      <c r="F1" s="256"/>
      <c r="G1" s="256"/>
      <c r="H1" s="256"/>
      <c r="I1" s="256"/>
      <c r="J1" s="256"/>
      <c r="K1" s="256"/>
      <c r="L1" s="256"/>
      <c r="M1" s="256"/>
      <c r="N1" s="256"/>
      <c r="O1" s="256"/>
      <c r="P1" s="256"/>
      <c r="Q1" s="256"/>
      <c r="R1" s="256"/>
      <c r="S1" s="256"/>
      <c r="T1" s="256"/>
      <c r="U1" s="256"/>
      <c r="V1" s="256"/>
      <c r="W1" s="256"/>
      <c r="X1" s="256"/>
      <c r="Y1" s="256"/>
      <c r="Z1" s="256"/>
      <c r="AA1" s="256"/>
      <c r="AB1" s="256"/>
      <c r="AC1" s="256"/>
      <c r="AD1" s="256"/>
      <c r="AE1" s="256"/>
      <c r="AF1" s="256"/>
      <c r="AG1" s="256"/>
      <c r="AH1" s="256"/>
      <c r="AI1" s="256"/>
      <c r="AJ1" s="256"/>
      <c r="AK1" s="256"/>
      <c r="AL1" s="256"/>
      <c r="AM1" s="256"/>
      <c r="AN1" s="256"/>
      <c r="AO1" s="256"/>
      <c r="AP1" s="256"/>
      <c r="AQ1" s="256"/>
      <c r="AR1" s="256"/>
      <c r="AS1" s="256"/>
      <c r="AT1" s="256"/>
      <c r="AU1" s="256"/>
      <c r="AV1" s="256"/>
      <c r="AW1" s="256"/>
      <c r="AX1" s="256"/>
      <c r="AY1" s="256"/>
      <c r="AZ1" s="256"/>
      <c r="BA1" s="256"/>
      <c r="BB1" s="256"/>
      <c r="BC1" s="256"/>
      <c r="BD1" s="256"/>
      <c r="BE1" s="256"/>
      <c r="BF1" s="256"/>
      <c r="BG1" s="256"/>
      <c r="BH1" s="256"/>
      <c r="BI1" s="256"/>
      <c r="BJ1" s="256"/>
      <c r="BK1" s="256"/>
      <c r="BL1" s="256"/>
      <c r="BM1" s="256"/>
      <c r="BN1" s="256"/>
      <c r="BO1" s="256"/>
      <c r="BP1" s="256"/>
      <c r="BQ1" s="256"/>
      <c r="BR1" s="256"/>
      <c r="BS1" s="256"/>
      <c r="BT1" s="256"/>
      <c r="BU1" s="256"/>
      <c r="BV1" s="256"/>
      <c r="BW1" s="256"/>
      <c r="BX1" s="256"/>
      <c r="BY1" s="256"/>
      <c r="BZ1" s="256"/>
      <c r="CA1" s="256"/>
      <c r="CB1" s="256"/>
      <c r="CC1" s="256"/>
      <c r="CD1" s="256"/>
      <c r="CE1" s="256"/>
      <c r="CF1" s="256"/>
      <c r="CG1" s="256"/>
      <c r="CH1" s="256"/>
      <c r="CI1" s="256"/>
      <c r="CJ1" s="256"/>
      <c r="CK1" s="256"/>
      <c r="CL1" s="256"/>
      <c r="CM1" s="256"/>
      <c r="CN1" s="256"/>
      <c r="CO1" s="256"/>
      <c r="CP1" s="256"/>
      <c r="CQ1" s="256"/>
      <c r="CR1" s="257"/>
      <c r="CS1" s="258"/>
      <c r="CT1" s="256"/>
      <c r="CU1" s="256"/>
      <c r="CV1" s="256"/>
      <c r="CW1" s="256"/>
      <c r="CX1" s="256"/>
      <c r="CY1" s="256"/>
      <c r="CZ1" s="256"/>
      <c r="DA1" s="256"/>
      <c r="DB1" s="256"/>
      <c r="DC1" s="256"/>
      <c r="DD1" s="256"/>
      <c r="DE1" s="256"/>
      <c r="DF1" s="256"/>
      <c r="DG1" s="256"/>
      <c r="DH1" s="256"/>
      <c r="DI1" s="256"/>
      <c r="DJ1" s="256"/>
      <c r="DK1" s="256"/>
      <c r="DL1" s="256"/>
      <c r="DM1" s="256"/>
      <c r="DN1" s="256"/>
      <c r="DO1" s="256"/>
      <c r="DP1" s="256"/>
      <c r="DQ1" s="256"/>
      <c r="DR1" s="256"/>
      <c r="DS1" s="256"/>
      <c r="DT1" s="256"/>
      <c r="DU1" s="256"/>
      <c r="DV1" s="256"/>
      <c r="DW1" s="256"/>
      <c r="DX1" s="257" t="s">
        <v>173</v>
      </c>
      <c r="DY1" s="1293"/>
      <c r="DZ1" s="1293"/>
      <c r="EA1" s="1293"/>
      <c r="EB1" s="1293"/>
      <c r="EC1" s="1293"/>
      <c r="ED1" s="1293"/>
      <c r="EE1" s="1293"/>
      <c r="EF1" s="1293"/>
      <c r="EG1" s="256"/>
      <c r="EH1" s="256"/>
      <c r="EI1" s="256"/>
      <c r="EJ1" s="256"/>
      <c r="EK1" s="256"/>
      <c r="EL1" s="256"/>
      <c r="EM1" s="256"/>
      <c r="EN1" s="256"/>
      <c r="EO1" s="256"/>
      <c r="EP1" s="256"/>
      <c r="EQ1" s="256"/>
      <c r="ER1" s="256"/>
      <c r="ES1" s="256"/>
      <c r="ET1" s="256"/>
      <c r="EU1" s="256"/>
      <c r="EV1" s="256"/>
      <c r="EW1" s="256"/>
      <c r="EX1" s="256"/>
      <c r="EY1" s="256"/>
      <c r="EZ1" s="256"/>
      <c r="FA1" s="256"/>
      <c r="FB1" s="256"/>
      <c r="FC1" s="256"/>
      <c r="FD1" s="256"/>
      <c r="FE1" s="256"/>
      <c r="FF1" s="256"/>
      <c r="FG1" s="256"/>
      <c r="FH1" s="256"/>
      <c r="FI1" s="256"/>
      <c r="FJ1" s="256"/>
      <c r="FK1" s="256"/>
      <c r="FL1" s="256"/>
      <c r="FM1" s="256"/>
      <c r="FN1" s="256"/>
      <c r="FO1" s="256"/>
      <c r="FP1" s="256"/>
      <c r="FQ1" s="256"/>
      <c r="FR1" s="256"/>
      <c r="FS1" s="256"/>
      <c r="FT1" s="256"/>
      <c r="FU1" s="256"/>
      <c r="FV1" s="256"/>
      <c r="FW1" s="256"/>
      <c r="FX1" s="256"/>
      <c r="FY1" s="256"/>
      <c r="FZ1" s="256"/>
      <c r="GA1" s="256"/>
      <c r="GB1" s="256"/>
      <c r="GC1" s="256"/>
      <c r="GD1" s="256"/>
      <c r="GE1" s="256"/>
      <c r="GF1" s="256"/>
      <c r="GG1" s="256"/>
      <c r="GH1" s="256"/>
      <c r="GI1" s="256"/>
      <c r="GJ1" s="256"/>
      <c r="GK1" s="256"/>
      <c r="GL1" s="256"/>
      <c r="GM1" s="256"/>
      <c r="GN1" s="256"/>
      <c r="GO1" s="256"/>
      <c r="GP1" s="256"/>
      <c r="GQ1" s="256"/>
      <c r="GR1" s="256"/>
      <c r="GS1" s="256"/>
      <c r="GT1" s="256"/>
      <c r="GU1" s="256"/>
      <c r="GV1" s="256"/>
      <c r="GW1" s="1294" t="s">
        <v>95</v>
      </c>
      <c r="GX1" s="1294"/>
      <c r="GY1" s="1294"/>
      <c r="GZ1" s="1294"/>
      <c r="HA1" s="1294"/>
      <c r="HB1" s="1294"/>
      <c r="HC1" s="1294"/>
      <c r="HD1" s="1294"/>
      <c r="HE1" s="1294"/>
      <c r="HF1" s="1294"/>
      <c r="HG1" s="1294"/>
      <c r="HH1" s="1294"/>
    </row>
    <row r="2" spans="1:244">
      <c r="BD2" s="255"/>
      <c r="BE2" s="255"/>
      <c r="BF2" s="255"/>
      <c r="BG2" s="255"/>
      <c r="BH2" s="255"/>
      <c r="BI2" s="255"/>
      <c r="BJ2" s="255"/>
      <c r="BK2" s="255"/>
      <c r="BL2" s="255"/>
      <c r="BM2" s="255"/>
      <c r="BN2" s="255"/>
      <c r="BO2" s="255"/>
      <c r="BP2" s="255"/>
      <c r="BQ2" s="255"/>
      <c r="BR2" s="255"/>
      <c r="BS2" s="255"/>
      <c r="BT2" s="255"/>
      <c r="BU2" s="255"/>
      <c r="BV2" s="255"/>
      <c r="BW2" s="255"/>
      <c r="BX2" s="255"/>
      <c r="BY2" s="255"/>
      <c r="BZ2" s="255"/>
      <c r="CA2" s="255"/>
      <c r="CB2" s="255"/>
      <c r="CC2" s="255"/>
      <c r="CD2" s="255"/>
      <c r="CE2" s="255"/>
      <c r="CF2" s="255"/>
      <c r="CG2" s="255"/>
      <c r="CH2" s="255"/>
      <c r="CI2" s="255"/>
      <c r="CJ2" s="255"/>
      <c r="CK2" s="255"/>
      <c r="CL2" s="255"/>
      <c r="CM2" s="255"/>
      <c r="CN2" s="255" t="s">
        <v>172</v>
      </c>
      <c r="CO2" s="255"/>
      <c r="CP2" s="255"/>
      <c r="CQ2" s="255"/>
      <c r="CR2" s="255"/>
      <c r="CS2" s="255"/>
      <c r="CT2" s="255"/>
      <c r="CU2" s="255"/>
      <c r="CV2" s="255"/>
      <c r="CW2" s="255"/>
      <c r="CX2" s="255"/>
      <c r="CY2" s="255"/>
      <c r="CZ2" s="255"/>
      <c r="DA2" s="255"/>
      <c r="DB2" s="255"/>
      <c r="DC2" s="255"/>
      <c r="DD2" s="255"/>
      <c r="DE2" s="255"/>
      <c r="DF2" s="255"/>
      <c r="DG2" s="255"/>
      <c r="DH2" s="255"/>
      <c r="DI2" s="255"/>
      <c r="DJ2" s="255"/>
      <c r="DK2" s="255"/>
      <c r="DL2" s="255"/>
      <c r="DM2" s="255"/>
      <c r="DN2" s="255"/>
      <c r="DO2" s="255"/>
      <c r="DP2" s="255"/>
      <c r="DQ2" s="255"/>
      <c r="GA2" s="255"/>
      <c r="GB2" s="255"/>
      <c r="GC2" s="255"/>
      <c r="GT2" s="254" t="s">
        <v>67</v>
      </c>
      <c r="GW2" s="1295" t="s">
        <v>171</v>
      </c>
      <c r="GX2" s="1295"/>
      <c r="GY2" s="1295"/>
      <c r="GZ2" s="1295"/>
      <c r="HA2" s="1295"/>
      <c r="HB2" s="1295"/>
      <c r="HC2" s="1295"/>
      <c r="HD2" s="1295"/>
      <c r="HE2" s="1295"/>
      <c r="HF2" s="1295"/>
      <c r="HG2" s="1295"/>
      <c r="HH2" s="1295"/>
    </row>
    <row r="3" spans="1:244" s="250" customFormat="1" ht="12.75">
      <c r="A3" s="252"/>
      <c r="B3" s="252"/>
      <c r="C3" s="252"/>
      <c r="D3" s="252"/>
      <c r="E3" s="252"/>
      <c r="F3" s="252"/>
      <c r="G3" s="252"/>
      <c r="H3" s="252"/>
      <c r="I3" s="252"/>
      <c r="J3" s="252"/>
      <c r="K3" s="252"/>
      <c r="L3" s="252"/>
      <c r="M3" s="252"/>
      <c r="N3" s="252"/>
      <c r="O3" s="252"/>
      <c r="P3" s="252"/>
      <c r="Q3" s="252"/>
      <c r="R3" s="252"/>
      <c r="S3" s="252"/>
      <c r="T3" s="252"/>
      <c r="U3" s="252"/>
      <c r="V3" s="252"/>
      <c r="W3" s="252"/>
      <c r="X3" s="252"/>
      <c r="Y3" s="252"/>
      <c r="Z3" s="252"/>
      <c r="AA3" s="252"/>
      <c r="AB3" s="252"/>
      <c r="AC3" s="252"/>
      <c r="AD3" s="252"/>
      <c r="AE3" s="252"/>
      <c r="AF3" s="252"/>
      <c r="AG3" s="252"/>
      <c r="AH3" s="252"/>
      <c r="AI3" s="252"/>
      <c r="AJ3" s="252"/>
      <c r="AK3" s="252"/>
      <c r="AL3" s="252"/>
      <c r="AM3" s="252"/>
      <c r="AN3" s="252"/>
      <c r="AO3" s="252"/>
      <c r="AP3" s="252"/>
      <c r="AQ3" s="252"/>
      <c r="AR3" s="252"/>
      <c r="AS3" s="252"/>
      <c r="AT3" s="252"/>
      <c r="AU3" s="252"/>
      <c r="AV3" s="252"/>
      <c r="AW3" s="252"/>
      <c r="AX3" s="252"/>
      <c r="AY3" s="252"/>
      <c r="AZ3" s="252"/>
      <c r="BA3" s="252"/>
      <c r="BB3" s="252"/>
      <c r="BC3" s="252"/>
      <c r="BD3" s="252"/>
      <c r="BE3" s="252"/>
      <c r="BF3" s="252"/>
      <c r="BG3" s="252"/>
      <c r="BH3" s="252"/>
      <c r="BI3" s="252"/>
      <c r="BJ3" s="252"/>
      <c r="BK3" s="252"/>
      <c r="BL3" s="252"/>
      <c r="BM3" s="252"/>
      <c r="BN3" s="252"/>
      <c r="BO3" s="252"/>
      <c r="BP3" s="252"/>
      <c r="BQ3" s="252"/>
      <c r="BR3" s="252"/>
      <c r="BS3" s="252"/>
      <c r="BT3" s="252"/>
      <c r="BU3" s="252"/>
      <c r="BV3" s="252"/>
      <c r="BW3" s="252"/>
      <c r="BX3" s="252"/>
      <c r="BY3" s="252"/>
      <c r="BZ3" s="252"/>
      <c r="CA3" s="252"/>
      <c r="CB3" s="252"/>
      <c r="CC3" s="252"/>
      <c r="CD3" s="252"/>
      <c r="CE3" s="252"/>
      <c r="CF3" s="252"/>
      <c r="CG3" s="252"/>
      <c r="CH3" s="252"/>
      <c r="CI3" s="252"/>
      <c r="CJ3" s="252"/>
      <c r="CK3" s="252"/>
      <c r="CL3" s="252"/>
      <c r="CM3" s="252"/>
      <c r="CN3" s="252"/>
      <c r="CO3" s="253" t="s">
        <v>170</v>
      </c>
      <c r="CP3" s="1293" t="s">
        <v>169</v>
      </c>
      <c r="CQ3" s="1293"/>
      <c r="CR3" s="1293"/>
      <c r="CS3" s="1293"/>
      <c r="CT3" s="1293"/>
      <c r="CU3" s="1293"/>
      <c r="CV3" s="1293"/>
      <c r="CW3" s="1293"/>
      <c r="CX3" s="1293"/>
      <c r="CY3" s="1293"/>
      <c r="CZ3" s="1293"/>
      <c r="DA3" s="1293"/>
      <c r="DB3" s="1293"/>
      <c r="DC3" s="1293"/>
      <c r="DD3" s="1293"/>
      <c r="DE3" s="1293"/>
      <c r="DF3" s="1293"/>
      <c r="DG3" s="1293"/>
      <c r="DH3" s="1293"/>
      <c r="DI3" s="1293"/>
      <c r="DJ3" s="1293"/>
      <c r="DK3" s="1293"/>
      <c r="DL3" s="1296">
        <v>20</v>
      </c>
      <c r="DM3" s="1296"/>
      <c r="DN3" s="1296"/>
      <c r="DO3" s="1296"/>
      <c r="DP3" s="1293" t="s">
        <v>146</v>
      </c>
      <c r="DQ3" s="1293"/>
      <c r="DR3" s="1293"/>
      <c r="DS3" s="1293"/>
      <c r="DT3" s="253" t="s">
        <v>168</v>
      </c>
      <c r="DU3" s="252"/>
      <c r="DV3" s="252"/>
      <c r="DW3" s="252"/>
      <c r="DX3" s="252"/>
      <c r="DY3" s="252"/>
      <c r="DZ3" s="252"/>
      <c r="EA3" s="252"/>
      <c r="EB3" s="252"/>
      <c r="EC3" s="252"/>
      <c r="ED3" s="252"/>
      <c r="EE3" s="252"/>
      <c r="EF3" s="252"/>
      <c r="EG3" s="252"/>
      <c r="EH3" s="252"/>
      <c r="EI3" s="252"/>
      <c r="EJ3" s="252"/>
      <c r="EK3" s="252"/>
      <c r="EL3" s="252"/>
      <c r="EM3" s="252"/>
      <c r="EN3" s="252"/>
      <c r="EO3" s="252"/>
      <c r="EP3" s="252"/>
      <c r="EQ3" s="252"/>
      <c r="ER3" s="252"/>
      <c r="ES3" s="252"/>
      <c r="ET3" s="252"/>
      <c r="EU3" s="252"/>
      <c r="EV3" s="252"/>
      <c r="EW3" s="252"/>
      <c r="EX3" s="252"/>
      <c r="EY3" s="252"/>
      <c r="EZ3" s="252"/>
      <c r="FA3" s="252"/>
      <c r="FB3" s="252"/>
      <c r="FC3" s="252"/>
      <c r="FD3" s="252"/>
      <c r="FE3" s="252"/>
      <c r="FF3" s="252"/>
      <c r="FG3" s="252"/>
      <c r="FH3" s="252"/>
      <c r="FI3" s="252"/>
      <c r="FJ3" s="252"/>
      <c r="FK3" s="252"/>
      <c r="FL3" s="252"/>
      <c r="FM3" s="252"/>
      <c r="FN3" s="252"/>
      <c r="FO3" s="252"/>
      <c r="FP3" s="252"/>
      <c r="FQ3" s="252"/>
      <c r="FR3" s="252"/>
      <c r="FS3" s="252"/>
      <c r="FT3" s="252"/>
      <c r="FU3" s="252"/>
      <c r="FV3" s="252"/>
      <c r="FW3" s="252"/>
      <c r="FX3" s="252"/>
      <c r="FY3" s="252"/>
      <c r="FZ3" s="252"/>
      <c r="GA3" s="252"/>
      <c r="GB3" s="252"/>
      <c r="GC3" s="252"/>
      <c r="GD3" s="252"/>
      <c r="GE3" s="252"/>
      <c r="GF3" s="252"/>
      <c r="GG3" s="252"/>
      <c r="GH3" s="252"/>
      <c r="GI3" s="252"/>
      <c r="GJ3" s="252"/>
      <c r="GK3" s="252"/>
      <c r="GL3" s="252"/>
      <c r="GM3" s="252"/>
      <c r="GN3" s="252"/>
      <c r="GO3" s="252"/>
      <c r="GP3" s="252"/>
      <c r="GQ3" s="252"/>
      <c r="GR3" s="252"/>
      <c r="GS3" s="252"/>
      <c r="GT3" s="252" t="s">
        <v>60</v>
      </c>
      <c r="GU3" s="252"/>
      <c r="GV3" s="252"/>
      <c r="GW3" s="1297"/>
      <c r="GX3" s="1297"/>
      <c r="GY3" s="1297"/>
      <c r="GZ3" s="1297"/>
      <c r="HA3" s="1297"/>
      <c r="HB3" s="1297"/>
      <c r="HC3" s="1297"/>
      <c r="HD3" s="1297"/>
      <c r="HE3" s="1297"/>
      <c r="HF3" s="1297"/>
      <c r="HG3" s="1297"/>
      <c r="HH3" s="1298"/>
      <c r="HI3" s="1279" t="s">
        <v>47</v>
      </c>
      <c r="HJ3" s="1280" t="s">
        <v>167</v>
      </c>
      <c r="HK3" s="1282" t="s">
        <v>166</v>
      </c>
      <c r="HL3" s="1284" t="s">
        <v>165</v>
      </c>
      <c r="HM3" s="1285"/>
      <c r="HN3" s="1285"/>
      <c r="HO3" s="1285"/>
      <c r="HP3" s="1285"/>
      <c r="HQ3" s="1285"/>
      <c r="HR3" s="1285"/>
      <c r="HS3" s="1285"/>
      <c r="HT3" s="1285"/>
      <c r="HU3" s="1285"/>
      <c r="HV3" s="1285"/>
      <c r="HW3" s="1285"/>
      <c r="HX3" s="1285"/>
      <c r="HY3" s="1285"/>
      <c r="HZ3" s="1285"/>
      <c r="IA3" s="1285"/>
      <c r="IB3" s="1285"/>
      <c r="IC3" s="1285"/>
      <c r="ID3" s="1285"/>
      <c r="IE3" s="1285"/>
      <c r="IF3" s="1285"/>
      <c r="IG3" s="1285"/>
      <c r="IH3" s="1285"/>
      <c r="II3" s="1286"/>
      <c r="IJ3" s="1287" t="s">
        <v>164</v>
      </c>
    </row>
    <row r="4" spans="1:244" s="250" customFormat="1" ht="12.75">
      <c r="A4" s="252"/>
      <c r="B4" s="252"/>
      <c r="C4" s="252"/>
      <c r="D4" s="252"/>
      <c r="E4" s="252"/>
      <c r="F4" s="252"/>
      <c r="G4" s="252"/>
      <c r="H4" s="252"/>
      <c r="I4" s="252"/>
      <c r="J4" s="252"/>
      <c r="K4" s="252"/>
      <c r="L4" s="252"/>
      <c r="M4" s="252"/>
      <c r="N4" s="252"/>
      <c r="O4" s="252"/>
      <c r="P4" s="252"/>
      <c r="Q4" s="252"/>
      <c r="R4" s="252"/>
      <c r="S4" s="252"/>
      <c r="T4" s="252"/>
      <c r="U4" s="252"/>
      <c r="V4" s="252"/>
      <c r="W4" s="252"/>
      <c r="X4" s="252"/>
      <c r="Y4" s="252"/>
      <c r="Z4" s="252"/>
      <c r="AA4" s="252"/>
      <c r="AB4" s="252"/>
      <c r="AC4" s="252"/>
      <c r="AD4" s="252"/>
      <c r="AE4" s="252"/>
      <c r="AF4" s="252"/>
      <c r="AG4" s="252"/>
      <c r="AH4" s="252"/>
      <c r="AI4" s="252"/>
      <c r="AJ4" s="252"/>
      <c r="AK4" s="252"/>
      <c r="AL4" s="252"/>
      <c r="AM4" s="252"/>
      <c r="AN4" s="252"/>
      <c r="AO4" s="252"/>
      <c r="AP4" s="252"/>
      <c r="AQ4" s="252"/>
      <c r="AR4" s="252"/>
      <c r="AS4" s="252"/>
      <c r="AT4" s="252"/>
      <c r="AU4" s="252"/>
      <c r="AV4" s="252"/>
      <c r="AW4" s="252"/>
      <c r="AX4" s="252"/>
      <c r="AY4" s="252"/>
      <c r="AZ4" s="252"/>
      <c r="BA4" s="252"/>
      <c r="BB4" s="252"/>
      <c r="BC4" s="252"/>
      <c r="BD4" s="252"/>
      <c r="BE4" s="252"/>
      <c r="BF4" s="252"/>
      <c r="BG4" s="252"/>
      <c r="BH4" s="252"/>
      <c r="BI4" s="252"/>
      <c r="BJ4" s="252"/>
      <c r="BK4" s="252"/>
      <c r="BL4" s="252"/>
      <c r="BM4" s="252"/>
      <c r="BN4" s="252"/>
      <c r="BO4" s="252"/>
      <c r="BP4" s="252"/>
      <c r="BQ4" s="252"/>
      <c r="BR4" s="252"/>
      <c r="BS4" s="252"/>
      <c r="BT4" s="252"/>
      <c r="BU4" s="252"/>
      <c r="BV4" s="252"/>
      <c r="BW4" s="252"/>
      <c r="BX4" s="252"/>
      <c r="BY4" s="252"/>
      <c r="BZ4" s="252"/>
      <c r="CA4" s="252"/>
      <c r="CB4" s="252"/>
      <c r="CC4" s="252"/>
      <c r="CD4" s="252"/>
      <c r="CE4" s="252"/>
      <c r="CF4" s="252"/>
      <c r="CG4" s="252"/>
      <c r="CH4" s="252"/>
      <c r="CI4" s="252"/>
      <c r="CJ4" s="252"/>
      <c r="CK4" s="252"/>
      <c r="CL4" s="252"/>
      <c r="CM4" s="252"/>
      <c r="CN4" s="252"/>
      <c r="CO4" s="253"/>
      <c r="CP4" s="350"/>
      <c r="CQ4" s="350"/>
      <c r="CR4" s="350"/>
      <c r="CS4" s="350"/>
      <c r="CT4" s="350"/>
      <c r="CU4" s="350"/>
      <c r="CV4" s="350"/>
      <c r="CW4" s="350"/>
      <c r="CX4" s="350"/>
      <c r="CY4" s="350"/>
      <c r="CZ4" s="350"/>
      <c r="DA4" s="350"/>
      <c r="DB4" s="350"/>
      <c r="DC4" s="350"/>
      <c r="DD4" s="350"/>
      <c r="DE4" s="350"/>
      <c r="DF4" s="350"/>
      <c r="DG4" s="350"/>
      <c r="DH4" s="350"/>
      <c r="DI4" s="350"/>
      <c r="DJ4" s="350"/>
      <c r="DK4" s="350"/>
      <c r="DL4" s="351"/>
      <c r="DM4" s="351"/>
      <c r="DN4" s="351"/>
      <c r="DO4" s="351"/>
      <c r="DP4" s="350"/>
      <c r="DQ4" s="350"/>
      <c r="DR4" s="350"/>
      <c r="DS4" s="350"/>
      <c r="DT4" s="253"/>
      <c r="DU4" s="252"/>
      <c r="DV4" s="252"/>
      <c r="DW4" s="252"/>
      <c r="DX4" s="252"/>
      <c r="DY4" s="252"/>
      <c r="DZ4" s="252"/>
      <c r="EA4" s="252"/>
      <c r="EB4" s="252"/>
      <c r="EC4" s="252"/>
      <c r="ED4" s="252"/>
      <c r="EE4" s="252"/>
      <c r="EF4" s="252"/>
      <c r="EG4" s="252"/>
      <c r="EH4" s="252"/>
      <c r="EI4" s="252"/>
      <c r="EJ4" s="252"/>
      <c r="EK4" s="252"/>
      <c r="EL4" s="252"/>
      <c r="EM4" s="252"/>
      <c r="EN4" s="252"/>
      <c r="EO4" s="252"/>
      <c r="EP4" s="252"/>
      <c r="EQ4" s="252"/>
      <c r="ER4" s="252"/>
      <c r="ES4" s="252"/>
      <c r="ET4" s="252"/>
      <c r="EU4" s="252"/>
      <c r="EV4" s="252"/>
      <c r="EW4" s="252"/>
      <c r="EX4" s="252"/>
      <c r="EY4" s="252"/>
      <c r="EZ4" s="252"/>
      <c r="FA4" s="252"/>
      <c r="FB4" s="252"/>
      <c r="FC4" s="252"/>
      <c r="FD4" s="252"/>
      <c r="FE4" s="252"/>
      <c r="FF4" s="252"/>
      <c r="FG4" s="252"/>
      <c r="FH4" s="252"/>
      <c r="FI4" s="252"/>
      <c r="FJ4" s="252"/>
      <c r="FK4" s="252"/>
      <c r="FL4" s="252"/>
      <c r="FM4" s="252"/>
      <c r="FN4" s="252"/>
      <c r="FO4" s="252"/>
      <c r="FP4" s="252"/>
      <c r="FQ4" s="252"/>
      <c r="FR4" s="252"/>
      <c r="FS4" s="252"/>
      <c r="FT4" s="252"/>
      <c r="FU4" s="252"/>
      <c r="FV4" s="252"/>
      <c r="FW4" s="252"/>
      <c r="FX4" s="252"/>
      <c r="FY4" s="252"/>
      <c r="FZ4" s="252"/>
      <c r="GA4" s="252"/>
      <c r="GB4" s="252"/>
      <c r="GC4" s="252"/>
      <c r="GD4" s="252"/>
      <c r="GE4" s="252"/>
      <c r="GF4" s="252"/>
      <c r="GG4" s="252"/>
      <c r="GH4" s="252"/>
      <c r="GI4" s="252"/>
      <c r="GJ4" s="252"/>
      <c r="GK4" s="252"/>
      <c r="GL4" s="252"/>
      <c r="GM4" s="252"/>
      <c r="GN4" s="252"/>
      <c r="GO4" s="252"/>
      <c r="GP4" s="252"/>
      <c r="GQ4" s="252"/>
      <c r="GR4" s="252"/>
      <c r="GS4" s="252"/>
      <c r="GT4" s="252"/>
      <c r="GU4" s="252"/>
      <c r="GV4" s="252"/>
      <c r="GW4" s="352"/>
      <c r="GX4" s="352"/>
      <c r="GY4" s="352"/>
      <c r="GZ4" s="352"/>
      <c r="HA4" s="352"/>
      <c r="HB4" s="352"/>
      <c r="HC4" s="352"/>
      <c r="HD4" s="352"/>
      <c r="HE4" s="352"/>
      <c r="HF4" s="352"/>
      <c r="HG4" s="352"/>
      <c r="HH4" s="353"/>
      <c r="HI4" s="1279"/>
      <c r="HJ4" s="1281"/>
      <c r="HK4" s="1283"/>
      <c r="HL4" s="251"/>
      <c r="HM4" s="251"/>
      <c r="HN4" s="251"/>
      <c r="HO4" s="441"/>
      <c r="HP4" s="441"/>
      <c r="HQ4" s="251"/>
      <c r="HR4" s="251"/>
      <c r="HS4" s="441"/>
      <c r="HT4" s="441"/>
      <c r="HU4" s="251"/>
      <c r="HV4" s="251"/>
      <c r="HW4" s="251"/>
      <c r="HX4" s="251"/>
      <c r="HY4" s="251"/>
      <c r="HZ4" s="251"/>
      <c r="IA4" s="251"/>
      <c r="IB4" s="251"/>
      <c r="IC4" s="251"/>
      <c r="ID4" s="251"/>
      <c r="IE4" s="251"/>
      <c r="IF4" s="251"/>
      <c r="IG4" s="251"/>
      <c r="IH4" s="251">
        <v>43403</v>
      </c>
      <c r="II4" s="251">
        <v>43404</v>
      </c>
      <c r="IJ4" s="1288"/>
    </row>
    <row r="5" spans="1:244" s="233" customFormat="1" ht="15">
      <c r="A5" s="236"/>
      <c r="B5" s="236"/>
      <c r="C5" s="236"/>
      <c r="D5" s="236"/>
      <c r="E5" s="236"/>
      <c r="F5" s="236"/>
      <c r="G5" s="236"/>
      <c r="H5" s="236"/>
      <c r="I5" s="236"/>
      <c r="J5" s="236"/>
      <c r="K5" s="236"/>
      <c r="L5" s="236"/>
      <c r="M5" s="236"/>
      <c r="N5" s="236"/>
      <c r="O5" s="236"/>
      <c r="P5" s="236"/>
      <c r="Q5" s="236"/>
      <c r="R5" s="236"/>
      <c r="S5" s="236"/>
      <c r="T5" s="236"/>
      <c r="U5" s="236"/>
      <c r="V5" s="236"/>
      <c r="W5" s="236"/>
      <c r="X5" s="236"/>
      <c r="Y5" s="236"/>
      <c r="Z5" s="236"/>
      <c r="AA5" s="236"/>
      <c r="AB5" s="236"/>
      <c r="AC5" s="236"/>
      <c r="AD5" s="236"/>
      <c r="AE5" s="236"/>
      <c r="AF5" s="236"/>
      <c r="AG5" s="236"/>
      <c r="AH5" s="236"/>
      <c r="AI5" s="236"/>
      <c r="AJ5" s="236"/>
      <c r="AK5" s="236"/>
      <c r="AL5" s="236"/>
      <c r="AM5" s="236"/>
      <c r="AN5" s="236"/>
      <c r="AO5" s="236"/>
      <c r="AP5" s="236"/>
      <c r="AQ5" s="236"/>
      <c r="AR5" s="236"/>
      <c r="AS5" s="236"/>
      <c r="AT5" s="236"/>
      <c r="AU5" s="236"/>
      <c r="AV5" s="236"/>
      <c r="AW5" s="236"/>
      <c r="AX5" s="236"/>
      <c r="AY5" s="236"/>
      <c r="AZ5" s="236"/>
      <c r="BA5" s="236"/>
      <c r="BB5" s="236"/>
      <c r="BC5" s="236"/>
      <c r="BD5" s="236"/>
      <c r="BE5" s="236"/>
      <c r="BF5" s="236"/>
      <c r="BG5" s="236"/>
      <c r="BH5" s="236"/>
      <c r="BI5" s="236"/>
      <c r="BJ5" s="236"/>
      <c r="BK5" s="236"/>
      <c r="BL5" s="236"/>
      <c r="BM5" s="236"/>
      <c r="BN5" s="236"/>
      <c r="BO5" s="236"/>
      <c r="BP5" s="236"/>
      <c r="BQ5" s="236"/>
      <c r="BR5" s="236"/>
      <c r="BS5" s="236"/>
      <c r="BT5" s="236"/>
      <c r="BU5" s="236"/>
      <c r="BV5" s="236"/>
      <c r="BW5" s="236"/>
      <c r="BX5" s="236"/>
      <c r="BY5" s="236"/>
      <c r="BZ5" s="236"/>
      <c r="CA5" s="236"/>
      <c r="CB5" s="236"/>
      <c r="CC5" s="236"/>
      <c r="CD5" s="236"/>
      <c r="CE5" s="236"/>
      <c r="CF5" s="236"/>
      <c r="CG5" s="236"/>
      <c r="CH5" s="236"/>
      <c r="CI5" s="236"/>
      <c r="CJ5" s="236"/>
      <c r="CK5" s="236"/>
      <c r="CL5" s="236"/>
      <c r="CM5" s="236"/>
      <c r="CN5" s="236"/>
      <c r="CO5" s="247"/>
      <c r="CP5" s="248"/>
      <c r="CQ5" s="248"/>
      <c r="CR5" s="248"/>
      <c r="CS5" s="248"/>
      <c r="CT5" s="248"/>
      <c r="CU5" s="248"/>
      <c r="CV5" s="248"/>
      <c r="CW5" s="248"/>
      <c r="CX5" s="248"/>
      <c r="CY5" s="248"/>
      <c r="CZ5" s="248"/>
      <c r="DA5" s="248"/>
      <c r="DB5" s="248"/>
      <c r="DC5" s="248"/>
      <c r="DD5" s="248"/>
      <c r="DE5" s="248"/>
      <c r="DF5" s="248"/>
      <c r="DG5" s="248"/>
      <c r="DH5" s="248"/>
      <c r="DI5" s="248"/>
      <c r="DJ5" s="248"/>
      <c r="DK5" s="248"/>
      <c r="DL5" s="249"/>
      <c r="DM5" s="249"/>
      <c r="DN5" s="249"/>
      <c r="DO5" s="249"/>
      <c r="DP5" s="248"/>
      <c r="DQ5" s="248"/>
      <c r="DR5" s="248"/>
      <c r="DS5" s="248"/>
      <c r="DT5" s="247"/>
      <c r="DU5" s="236"/>
      <c r="DV5" s="236"/>
      <c r="DW5" s="236"/>
      <c r="DX5" s="236"/>
      <c r="DY5" s="236"/>
      <c r="DZ5" s="236"/>
      <c r="EA5" s="236"/>
      <c r="EB5" s="236"/>
      <c r="EC5" s="236"/>
      <c r="ED5" s="236"/>
      <c r="EE5" s="236"/>
      <c r="EF5" s="236"/>
      <c r="EG5" s="236"/>
      <c r="EH5" s="236"/>
      <c r="EI5" s="236"/>
      <c r="EJ5" s="236"/>
      <c r="EK5" s="236"/>
      <c r="EL5" s="236"/>
      <c r="EM5" s="236"/>
      <c r="EN5" s="236"/>
      <c r="EO5" s="236"/>
      <c r="EP5" s="236"/>
      <c r="EQ5" s="236"/>
      <c r="ER5" s="236"/>
      <c r="ES5" s="236"/>
      <c r="ET5" s="236"/>
      <c r="EU5" s="236"/>
      <c r="EV5" s="236"/>
      <c r="EW5" s="236"/>
      <c r="EX5" s="236"/>
      <c r="EY5" s="236"/>
      <c r="EZ5" s="236"/>
      <c r="FA5" s="236"/>
      <c r="FB5" s="236"/>
      <c r="FC5" s="236"/>
      <c r="FD5" s="236"/>
      <c r="FE5" s="236"/>
      <c r="FF5" s="236"/>
      <c r="FG5" s="236"/>
      <c r="FH5" s="236"/>
      <c r="FI5" s="236"/>
      <c r="FJ5" s="236"/>
      <c r="FK5" s="236"/>
      <c r="FL5" s="236"/>
      <c r="FM5" s="236"/>
      <c r="FN5" s="236"/>
      <c r="FO5" s="236"/>
      <c r="FP5" s="236"/>
      <c r="FQ5" s="236"/>
      <c r="FR5" s="236"/>
      <c r="FS5" s="236"/>
      <c r="FT5" s="236"/>
      <c r="FU5" s="236"/>
      <c r="FV5" s="236"/>
      <c r="FW5" s="236"/>
      <c r="FX5" s="236"/>
      <c r="FY5" s="236"/>
      <c r="FZ5" s="236"/>
      <c r="GA5" s="236"/>
      <c r="GB5" s="236"/>
      <c r="GC5" s="236"/>
      <c r="GD5" s="236"/>
      <c r="GE5" s="236"/>
      <c r="GF5" s="236"/>
      <c r="GG5" s="236"/>
      <c r="GH5" s="236"/>
      <c r="GI5" s="236"/>
      <c r="GJ5" s="236"/>
      <c r="GK5" s="236"/>
      <c r="GL5" s="236"/>
      <c r="GM5" s="236"/>
      <c r="GN5" s="236"/>
      <c r="GO5" s="236"/>
      <c r="GP5" s="236"/>
      <c r="GQ5" s="236"/>
      <c r="GR5" s="236"/>
      <c r="GS5" s="236"/>
      <c r="GT5" s="236"/>
      <c r="GU5" s="236"/>
      <c r="GV5" s="236"/>
      <c r="GW5" s="246"/>
      <c r="GX5" s="246"/>
      <c r="GY5" s="246"/>
      <c r="GZ5" s="246"/>
      <c r="HA5" s="246"/>
      <c r="HB5" s="246"/>
      <c r="HC5" s="246"/>
      <c r="HD5" s="246"/>
      <c r="HE5" s="246"/>
      <c r="HF5" s="246"/>
      <c r="HG5" s="246"/>
      <c r="HH5" s="246"/>
      <c r="HI5" s="1290" t="s">
        <v>161</v>
      </c>
      <c r="HJ5" s="1291"/>
      <c r="HK5" s="1292"/>
      <c r="HL5" s="486">
        <v>44322</v>
      </c>
      <c r="HM5" s="486">
        <v>44328</v>
      </c>
      <c r="HN5" s="486" t="s">
        <v>534</v>
      </c>
      <c r="HO5" s="486">
        <v>44330</v>
      </c>
      <c r="HP5" s="486">
        <v>44333</v>
      </c>
      <c r="HQ5" s="486">
        <v>44334</v>
      </c>
      <c r="HR5" s="486"/>
      <c r="HS5" s="486"/>
      <c r="HT5" s="486"/>
      <c r="HU5" s="486"/>
      <c r="HV5" s="486"/>
      <c r="HW5" s="486"/>
      <c r="HX5" s="486"/>
      <c r="HY5" s="486"/>
      <c r="HZ5" s="486"/>
      <c r="IA5" s="486"/>
      <c r="IB5" s="486"/>
      <c r="IC5" s="486"/>
      <c r="ID5" s="486"/>
      <c r="IE5" s="486"/>
      <c r="IF5" s="486"/>
      <c r="IG5" s="486"/>
      <c r="IH5" s="235"/>
      <c r="II5" s="235"/>
      <c r="IJ5" s="1289"/>
    </row>
    <row r="6" spans="1:244" s="227" customFormat="1" ht="12.75">
      <c r="A6" s="230"/>
      <c r="B6" s="230"/>
      <c r="C6" s="230"/>
      <c r="D6" s="230"/>
      <c r="E6" s="230"/>
      <c r="F6" s="230"/>
      <c r="G6" s="230"/>
      <c r="H6" s="230"/>
      <c r="I6" s="230"/>
      <c r="J6" s="230"/>
      <c r="K6" s="230"/>
      <c r="L6" s="230"/>
      <c r="M6" s="230"/>
      <c r="N6" s="230"/>
      <c r="O6" s="230"/>
      <c r="P6" s="230"/>
      <c r="Q6" s="230"/>
      <c r="R6" s="230"/>
      <c r="S6" s="230"/>
      <c r="T6" s="230"/>
      <c r="U6" s="230"/>
      <c r="V6" s="230"/>
      <c r="W6" s="230"/>
      <c r="X6" s="230"/>
      <c r="Y6" s="230"/>
      <c r="Z6" s="230"/>
      <c r="AA6" s="230"/>
      <c r="AB6" s="230"/>
      <c r="AC6" s="230"/>
      <c r="AD6" s="230"/>
      <c r="AE6" s="230"/>
      <c r="AF6" s="230"/>
      <c r="AG6" s="230"/>
      <c r="AH6" s="230"/>
      <c r="AI6" s="230"/>
      <c r="AJ6" s="230"/>
      <c r="AK6" s="230"/>
      <c r="AL6" s="230"/>
      <c r="AM6" s="230"/>
      <c r="AN6" s="230"/>
      <c r="AO6" s="230"/>
      <c r="AP6" s="230"/>
      <c r="AQ6" s="230"/>
      <c r="AR6" s="230"/>
      <c r="AS6" s="230"/>
      <c r="AT6" s="230"/>
      <c r="AU6" s="230"/>
      <c r="AV6" s="230"/>
      <c r="AW6" s="230"/>
      <c r="AX6" s="230"/>
      <c r="AY6" s="230"/>
      <c r="AZ6" s="230"/>
      <c r="BA6" s="230"/>
      <c r="BB6" s="230"/>
      <c r="BC6" s="230"/>
      <c r="BD6" s="230"/>
      <c r="BE6" s="230"/>
      <c r="BF6" s="230"/>
      <c r="BG6" s="230"/>
      <c r="BH6" s="230"/>
      <c r="BI6" s="230"/>
      <c r="BJ6" s="230"/>
      <c r="BK6" s="230"/>
      <c r="BL6" s="230"/>
      <c r="BM6" s="230"/>
      <c r="BN6" s="230"/>
      <c r="BO6" s="230"/>
      <c r="BP6" s="230"/>
      <c r="BQ6" s="230"/>
      <c r="BR6" s="230"/>
      <c r="BS6" s="230"/>
      <c r="BT6" s="230"/>
      <c r="BU6" s="230"/>
      <c r="BV6" s="230"/>
      <c r="BW6" s="230"/>
      <c r="BX6" s="230"/>
      <c r="BY6" s="230"/>
      <c r="BZ6" s="230"/>
      <c r="CA6" s="230"/>
      <c r="CB6" s="230"/>
      <c r="CC6" s="230"/>
      <c r="CD6" s="230"/>
      <c r="CE6" s="230"/>
      <c r="CF6" s="230"/>
      <c r="CG6" s="230"/>
      <c r="CH6" s="230"/>
      <c r="CI6" s="230"/>
      <c r="CJ6" s="230"/>
      <c r="CK6" s="230"/>
      <c r="CL6" s="230"/>
      <c r="CM6" s="230"/>
      <c r="CN6" s="230"/>
      <c r="CO6" s="243"/>
      <c r="CP6" s="244"/>
      <c r="CQ6" s="244"/>
      <c r="CR6" s="244"/>
      <c r="CS6" s="244"/>
      <c r="CT6" s="244"/>
      <c r="CU6" s="244"/>
      <c r="CV6" s="244"/>
      <c r="CW6" s="244"/>
      <c r="CX6" s="244"/>
      <c r="CY6" s="244"/>
      <c r="CZ6" s="244"/>
      <c r="DA6" s="244"/>
      <c r="DB6" s="244"/>
      <c r="DC6" s="244"/>
      <c r="DD6" s="244"/>
      <c r="DE6" s="244"/>
      <c r="DF6" s="244"/>
      <c r="DG6" s="244"/>
      <c r="DH6" s="244"/>
      <c r="DI6" s="244"/>
      <c r="DJ6" s="244"/>
      <c r="DK6" s="244"/>
      <c r="DL6" s="245"/>
      <c r="DM6" s="245"/>
      <c r="DN6" s="245"/>
      <c r="DO6" s="245"/>
      <c r="DP6" s="244"/>
      <c r="DQ6" s="244"/>
      <c r="DR6" s="244"/>
      <c r="DS6" s="244"/>
      <c r="DT6" s="243"/>
      <c r="DU6" s="230"/>
      <c r="DV6" s="230"/>
      <c r="DW6" s="230"/>
      <c r="DX6" s="230"/>
      <c r="DY6" s="230"/>
      <c r="DZ6" s="230"/>
      <c r="EA6" s="230"/>
      <c r="EB6" s="230"/>
      <c r="EC6" s="230"/>
      <c r="ED6" s="230"/>
      <c r="EE6" s="230"/>
      <c r="EF6" s="230"/>
      <c r="EG6" s="230"/>
      <c r="EH6" s="230"/>
      <c r="EI6" s="230"/>
      <c r="EJ6" s="230"/>
      <c r="EK6" s="230"/>
      <c r="EL6" s="230"/>
      <c r="EM6" s="230"/>
      <c r="EN6" s="230"/>
      <c r="EO6" s="230"/>
      <c r="EP6" s="230"/>
      <c r="EQ6" s="230"/>
      <c r="ER6" s="230"/>
      <c r="ES6" s="230"/>
      <c r="ET6" s="230"/>
      <c r="EU6" s="230"/>
      <c r="EV6" s="230"/>
      <c r="EW6" s="230"/>
      <c r="EX6" s="230"/>
      <c r="EY6" s="230"/>
      <c r="EZ6" s="230"/>
      <c r="FA6" s="230"/>
      <c r="FB6" s="230"/>
      <c r="FC6" s="230"/>
      <c r="FD6" s="230"/>
      <c r="FE6" s="230"/>
      <c r="FF6" s="230"/>
      <c r="FG6" s="230"/>
      <c r="FH6" s="230"/>
      <c r="FI6" s="230"/>
      <c r="FJ6" s="230"/>
      <c r="FK6" s="230"/>
      <c r="FL6" s="230"/>
      <c r="FM6" s="230"/>
      <c r="FN6" s="230"/>
      <c r="FO6" s="230"/>
      <c r="FP6" s="230"/>
      <c r="FQ6" s="230"/>
      <c r="FR6" s="230"/>
      <c r="FS6" s="230"/>
      <c r="FT6" s="230"/>
      <c r="FU6" s="230"/>
      <c r="FV6" s="230"/>
      <c r="FW6" s="230"/>
      <c r="FX6" s="230"/>
      <c r="FY6" s="230"/>
      <c r="FZ6" s="230"/>
      <c r="GA6" s="230"/>
      <c r="GB6" s="230"/>
      <c r="GC6" s="230"/>
      <c r="GD6" s="230"/>
      <c r="GE6" s="230"/>
      <c r="GF6" s="230"/>
      <c r="GG6" s="230"/>
      <c r="GH6" s="230"/>
      <c r="GI6" s="230"/>
      <c r="GJ6" s="230"/>
      <c r="GK6" s="230"/>
      <c r="GL6" s="230"/>
      <c r="GM6" s="230"/>
      <c r="GN6" s="230"/>
      <c r="GO6" s="230"/>
      <c r="GP6" s="230"/>
      <c r="GQ6" s="230"/>
      <c r="GR6" s="230"/>
      <c r="GS6" s="230"/>
      <c r="GT6" s="230"/>
      <c r="GU6" s="230"/>
      <c r="GV6" s="230"/>
      <c r="GW6" s="242"/>
      <c r="GX6" s="242"/>
      <c r="GY6" s="242"/>
      <c r="GZ6" s="242"/>
      <c r="HA6" s="242"/>
      <c r="HB6" s="242"/>
      <c r="HC6" s="242"/>
      <c r="HD6" s="242"/>
      <c r="HE6" s="242"/>
      <c r="HF6" s="242"/>
      <c r="HG6" s="242"/>
      <c r="HH6" s="242"/>
      <c r="HI6" s="1304" t="s">
        <v>6</v>
      </c>
      <c r="HJ6" s="154" t="s">
        <v>110</v>
      </c>
      <c r="HK6" s="1261">
        <v>35</v>
      </c>
      <c r="HL6" s="193">
        <v>1.2</v>
      </c>
      <c r="HM6" s="193">
        <v>3.6</v>
      </c>
      <c r="HN6" s="193">
        <v>4.2</v>
      </c>
      <c r="HO6" s="193">
        <v>4.2</v>
      </c>
      <c r="HP6" s="193">
        <v>4.2</v>
      </c>
      <c r="HQ6" s="193">
        <v>4.2</v>
      </c>
      <c r="HR6" s="193"/>
      <c r="HS6" s="193"/>
      <c r="HT6" s="193"/>
      <c r="HU6" s="193"/>
      <c r="HV6" s="193"/>
      <c r="HW6" s="193"/>
      <c r="HX6" s="193"/>
      <c r="HY6" s="193"/>
      <c r="HZ6" s="193"/>
      <c r="IA6" s="193"/>
      <c r="IB6" s="193"/>
      <c r="IC6" s="193"/>
      <c r="ID6" s="193"/>
      <c r="IE6" s="193"/>
      <c r="IF6" s="193"/>
      <c r="IG6" s="152"/>
      <c r="IH6" s="152">
        <v>4.8</v>
      </c>
      <c r="II6" s="152">
        <v>4.8</v>
      </c>
      <c r="IJ6" s="283">
        <f>SUM(HL6:IG6)</f>
        <v>21.6</v>
      </c>
    </row>
    <row r="7" spans="1:244" ht="14.25" customHeight="1">
      <c r="HI7" s="1305"/>
      <c r="HJ7" s="150" t="s">
        <v>44</v>
      </c>
      <c r="HK7" s="1262"/>
      <c r="HL7" s="148">
        <f>SUM(HL6*HK6)</f>
        <v>42</v>
      </c>
      <c r="HM7" s="148">
        <f>SUM(HM6*HK6)</f>
        <v>126</v>
      </c>
      <c r="HN7" s="148">
        <f>SUM(HN6*HK6)</f>
        <v>147</v>
      </c>
      <c r="HO7" s="192">
        <f>SUM(HO6*HK6)</f>
        <v>147</v>
      </c>
      <c r="HP7" s="192">
        <f>SUM(HP6*HK6)</f>
        <v>147</v>
      </c>
      <c r="HQ7" s="148">
        <f>SUM(HQ6*HK6)</f>
        <v>147</v>
      </c>
      <c r="HR7" s="148">
        <f>SUM(HR6*HK6)</f>
        <v>0</v>
      </c>
      <c r="HS7" s="192">
        <f>SUM(HS6*HK6)</f>
        <v>0</v>
      </c>
      <c r="HT7" s="148">
        <f>SUM(HT6*HK6)</f>
        <v>0</v>
      </c>
      <c r="HU7" s="148">
        <f>SUM(HU6*HK6)</f>
        <v>0</v>
      </c>
      <c r="HV7" s="148">
        <f>SUM(HV6*HK6)</f>
        <v>0</v>
      </c>
      <c r="HW7" s="148">
        <f>SUM(HW6*HK6)</f>
        <v>0</v>
      </c>
      <c r="HX7" s="192">
        <f>SUM(HX6*HK6)</f>
        <v>0</v>
      </c>
      <c r="HY7" s="192">
        <f>SUM(HY6*HK6)</f>
        <v>0</v>
      </c>
      <c r="HZ7" s="148">
        <f>SUM(HZ6*HK6)</f>
        <v>0</v>
      </c>
      <c r="IA7" s="148">
        <f>SUM(IA6*HK6)</f>
        <v>0</v>
      </c>
      <c r="IB7" s="148">
        <f>IB6*HK6</f>
        <v>0</v>
      </c>
      <c r="IC7" s="148">
        <f>SUM(IC6*HK6)</f>
        <v>0</v>
      </c>
      <c r="ID7" s="148">
        <f t="shared" ref="ID7:IG7" si="0">SUM(ID6*HL6)</f>
        <v>0</v>
      </c>
      <c r="IE7" s="148">
        <f t="shared" si="0"/>
        <v>0</v>
      </c>
      <c r="IF7" s="148">
        <f t="shared" si="0"/>
        <v>0</v>
      </c>
      <c r="IG7" s="148">
        <f t="shared" si="0"/>
        <v>0</v>
      </c>
      <c r="IH7" s="148">
        <f>SUM(IH6*HK6)</f>
        <v>168</v>
      </c>
      <c r="II7" s="148">
        <f>SUM(II6*HK6)</f>
        <v>168</v>
      </c>
      <c r="IJ7" s="349">
        <f>IJ6*HK6</f>
        <v>756</v>
      </c>
    </row>
    <row r="8" spans="1:244" s="137" customFormat="1" ht="14.25" customHeight="1">
      <c r="A8" s="143"/>
      <c r="B8" s="143"/>
      <c r="C8" s="143"/>
      <c r="D8" s="143"/>
      <c r="E8" s="143"/>
      <c r="F8" s="143"/>
      <c r="G8" s="143"/>
      <c r="H8" s="143"/>
      <c r="I8" s="143"/>
      <c r="J8" s="143"/>
      <c r="K8" s="143"/>
      <c r="L8" s="143"/>
      <c r="M8" s="143"/>
      <c r="N8" s="143"/>
      <c r="O8" s="143"/>
      <c r="P8" s="143"/>
      <c r="Q8" s="143"/>
      <c r="R8" s="143"/>
      <c r="S8" s="143"/>
      <c r="T8" s="143"/>
      <c r="U8" s="143"/>
      <c r="V8" s="143"/>
      <c r="W8" s="143"/>
      <c r="X8" s="143"/>
      <c r="Y8" s="143"/>
      <c r="Z8" s="143"/>
      <c r="AA8" s="143"/>
      <c r="AB8" s="143"/>
      <c r="AC8" s="143"/>
      <c r="AD8" s="143"/>
      <c r="AE8" s="143"/>
      <c r="AF8" s="143"/>
      <c r="AG8" s="143"/>
      <c r="AH8" s="143"/>
      <c r="AI8" s="143"/>
      <c r="AJ8" s="143"/>
      <c r="AK8" s="143"/>
      <c r="AL8" s="143"/>
      <c r="AM8" s="143"/>
      <c r="AN8" s="143"/>
      <c r="AO8" s="143"/>
      <c r="AP8" s="143"/>
      <c r="AQ8" s="143"/>
      <c r="AR8" s="143"/>
      <c r="AS8" s="143"/>
      <c r="AT8" s="143"/>
      <c r="AU8" s="143"/>
      <c r="AV8" s="143"/>
      <c r="AW8" s="143"/>
      <c r="AX8" s="143"/>
      <c r="AY8" s="143"/>
      <c r="AZ8" s="143"/>
      <c r="BA8" s="143"/>
      <c r="BB8" s="143"/>
      <c r="BC8" s="143"/>
      <c r="BD8" s="143"/>
      <c r="BE8" s="143"/>
      <c r="BF8" s="143"/>
      <c r="BG8" s="143"/>
      <c r="BH8" s="143"/>
      <c r="BI8" s="143"/>
      <c r="BJ8" s="143"/>
      <c r="BK8" s="143"/>
      <c r="BL8" s="143"/>
      <c r="BM8" s="143"/>
      <c r="BN8" s="143"/>
      <c r="BO8" s="143"/>
      <c r="BP8" s="143"/>
      <c r="BQ8" s="143"/>
      <c r="BR8" s="143"/>
      <c r="BS8" s="143"/>
      <c r="BT8" s="143"/>
      <c r="BU8" s="143"/>
      <c r="BV8" s="143"/>
      <c r="BW8" s="143"/>
      <c r="BX8" s="143"/>
      <c r="BY8" s="143"/>
      <c r="BZ8" s="143"/>
      <c r="CA8" s="143"/>
      <c r="CB8" s="143"/>
      <c r="CC8" s="143"/>
      <c r="CD8" s="143"/>
      <c r="CE8" s="143"/>
      <c r="CF8" s="143"/>
      <c r="CG8" s="143"/>
      <c r="CH8" s="143"/>
      <c r="CI8" s="143"/>
      <c r="CJ8" s="143"/>
      <c r="CK8" s="143"/>
      <c r="CL8" s="143"/>
      <c r="CM8" s="143"/>
      <c r="CN8" s="143"/>
      <c r="CO8" s="143"/>
      <c r="CP8" s="143"/>
      <c r="CQ8" s="143"/>
      <c r="CR8" s="143"/>
      <c r="CS8" s="143"/>
      <c r="CT8" s="143"/>
      <c r="CU8" s="143"/>
      <c r="CV8" s="143"/>
      <c r="CW8" s="143"/>
      <c r="CX8" s="143"/>
      <c r="CY8" s="143"/>
      <c r="CZ8" s="143"/>
      <c r="DA8" s="143"/>
      <c r="DB8" s="143"/>
      <c r="DC8" s="143"/>
      <c r="DD8" s="143"/>
      <c r="DE8" s="143"/>
      <c r="DF8" s="143"/>
      <c r="DG8" s="143"/>
      <c r="DH8" s="143"/>
      <c r="DI8" s="143"/>
      <c r="DJ8" s="143"/>
      <c r="DK8" s="143"/>
      <c r="DL8" s="143"/>
      <c r="DM8" s="143"/>
      <c r="DN8" s="143"/>
      <c r="DO8" s="143"/>
      <c r="DP8" s="143"/>
      <c r="DQ8" s="143"/>
      <c r="DR8" s="143"/>
      <c r="DS8" s="143"/>
      <c r="DT8" s="143"/>
      <c r="DU8" s="143"/>
      <c r="DV8" s="143"/>
      <c r="DW8" s="143"/>
      <c r="DX8" s="143"/>
      <c r="DY8" s="143"/>
      <c r="DZ8" s="143"/>
      <c r="EA8" s="143"/>
      <c r="EB8" s="143"/>
      <c r="EC8" s="143"/>
      <c r="ED8" s="143"/>
      <c r="EE8" s="143"/>
      <c r="EF8" s="143"/>
      <c r="EG8" s="143"/>
      <c r="EH8" s="143"/>
      <c r="EI8" s="143"/>
      <c r="EJ8" s="143"/>
      <c r="EK8" s="143"/>
      <c r="EL8" s="143"/>
      <c r="EM8" s="143"/>
      <c r="EN8" s="143"/>
      <c r="EO8" s="143"/>
      <c r="EP8" s="143"/>
      <c r="EQ8" s="143"/>
      <c r="ER8" s="143"/>
      <c r="ES8" s="143"/>
      <c r="ET8" s="143"/>
      <c r="EU8" s="143"/>
      <c r="EV8" s="143"/>
      <c r="EW8" s="143"/>
      <c r="EX8" s="143"/>
      <c r="EY8" s="143"/>
      <c r="EZ8" s="143"/>
      <c r="FA8" s="143"/>
      <c r="FB8" s="143"/>
      <c r="FC8" s="143"/>
      <c r="FD8" s="143"/>
      <c r="FE8" s="143"/>
      <c r="FF8" s="143"/>
      <c r="FG8" s="143"/>
      <c r="FH8" s="143"/>
      <c r="FI8" s="143"/>
      <c r="FJ8" s="143"/>
      <c r="FK8" s="143"/>
      <c r="FL8" s="143"/>
      <c r="FM8" s="143"/>
      <c r="FN8" s="143"/>
      <c r="FO8" s="143"/>
      <c r="FP8" s="143"/>
      <c r="FQ8" s="143"/>
      <c r="FR8" s="143"/>
      <c r="FS8" s="143"/>
      <c r="FT8" s="143"/>
      <c r="FU8" s="143"/>
      <c r="FV8" s="143"/>
      <c r="FW8" s="143"/>
      <c r="FX8" s="143"/>
      <c r="FY8" s="143"/>
      <c r="FZ8" s="143"/>
      <c r="GA8" s="143"/>
      <c r="GB8" s="143"/>
      <c r="GC8" s="143"/>
      <c r="GD8" s="143"/>
      <c r="GE8" s="143"/>
      <c r="GF8" s="143"/>
      <c r="GG8" s="143"/>
      <c r="GH8" s="143"/>
      <c r="GI8" s="143"/>
      <c r="GJ8" s="143"/>
      <c r="GK8" s="143"/>
      <c r="GL8" s="143"/>
      <c r="GM8" s="143"/>
      <c r="GN8" s="143"/>
      <c r="GO8" s="143"/>
      <c r="GP8" s="143"/>
      <c r="GQ8" s="143"/>
      <c r="GR8" s="143"/>
      <c r="GS8" s="143"/>
      <c r="GT8" s="143"/>
      <c r="GU8" s="143"/>
      <c r="GV8" s="143"/>
      <c r="GW8" s="143"/>
      <c r="GX8" s="143"/>
      <c r="GY8" s="143"/>
      <c r="GZ8" s="143"/>
      <c r="HA8" s="143"/>
      <c r="HB8" s="143"/>
      <c r="HC8" s="143"/>
      <c r="HD8" s="143"/>
      <c r="HE8" s="143"/>
      <c r="HF8" s="143"/>
      <c r="HG8" s="143"/>
      <c r="HH8" s="143"/>
      <c r="HI8" s="1304" t="s">
        <v>14</v>
      </c>
      <c r="HJ8" s="154" t="s">
        <v>110</v>
      </c>
      <c r="HK8" s="1261">
        <v>44</v>
      </c>
      <c r="HL8" s="378"/>
      <c r="HM8" s="378">
        <v>1.5</v>
      </c>
      <c r="HN8" s="378">
        <v>2</v>
      </c>
      <c r="HO8" s="378">
        <v>2</v>
      </c>
      <c r="HP8" s="378">
        <v>2</v>
      </c>
      <c r="HQ8" s="378">
        <v>2</v>
      </c>
      <c r="HR8" s="378"/>
      <c r="HS8" s="378"/>
      <c r="HT8" s="378"/>
      <c r="HU8" s="378"/>
      <c r="HV8" s="378"/>
      <c r="HW8" s="378"/>
      <c r="HX8" s="378"/>
      <c r="HY8" s="378"/>
      <c r="HZ8" s="378"/>
      <c r="IA8" s="378"/>
      <c r="IB8" s="378"/>
      <c r="IC8" s="378"/>
      <c r="ID8" s="378"/>
      <c r="IE8" s="378"/>
      <c r="IF8" s="152"/>
      <c r="IG8" s="152"/>
      <c r="IH8" s="152">
        <v>2.1</v>
      </c>
      <c r="II8" s="152">
        <v>2.1</v>
      </c>
      <c r="IJ8" s="241">
        <f>SUM(HL8:IG8)</f>
        <v>9.5</v>
      </c>
    </row>
    <row r="9" spans="1:244" ht="14.25" customHeight="1">
      <c r="HI9" s="1305"/>
      <c r="HJ9" s="150" t="s">
        <v>44</v>
      </c>
      <c r="HK9" s="1262"/>
      <c r="HL9" s="148">
        <f>SUM(HL8*HK8)</f>
        <v>0</v>
      </c>
      <c r="HM9" s="148">
        <f>SUM(HM8*HK8)</f>
        <v>66</v>
      </c>
      <c r="HN9" s="148">
        <f>SUM(HN8*HK8)</f>
        <v>88</v>
      </c>
      <c r="HO9" s="192">
        <f>SUM(HO8*HK8)</f>
        <v>88</v>
      </c>
      <c r="HP9" s="192">
        <f>SUM(HP8*HK8)</f>
        <v>88</v>
      </c>
      <c r="HQ9" s="148">
        <f>SUM(HQ8*HK8)</f>
        <v>88</v>
      </c>
      <c r="HR9" s="148">
        <f>SUM(HR8*HK8)</f>
        <v>0</v>
      </c>
      <c r="HS9" s="192">
        <f>SUM(HS8*HK8)</f>
        <v>0</v>
      </c>
      <c r="HT9" s="148">
        <f>SUM(HT8*HK8)</f>
        <v>0</v>
      </c>
      <c r="HU9" s="148">
        <f>SUM(HU8*HK8)</f>
        <v>0</v>
      </c>
      <c r="HV9" s="148">
        <f>SUM(HV8*HK8)</f>
        <v>0</v>
      </c>
      <c r="HW9" s="148">
        <f>SUM(HW8*HK8)</f>
        <v>0</v>
      </c>
      <c r="HX9" s="192">
        <f>SUM(HX8*HK8)</f>
        <v>0</v>
      </c>
      <c r="HY9" s="192">
        <f>SUM(HY8*HK8)</f>
        <v>0</v>
      </c>
      <c r="HZ9" s="148">
        <f>SUM(HZ8*HK8)</f>
        <v>0</v>
      </c>
      <c r="IA9" s="148">
        <f>SUM(IA8*HK8)</f>
        <v>0</v>
      </c>
      <c r="IB9" s="148">
        <f>SUM(IB8*HK8)</f>
        <v>0</v>
      </c>
      <c r="IC9" s="148">
        <f>SUM(IC8*HK8)</f>
        <v>0</v>
      </c>
      <c r="ID9" s="148">
        <f t="shared" ref="ID9:IG9" si="1">SUM(ID8*HL8)</f>
        <v>0</v>
      </c>
      <c r="IE9" s="148">
        <f t="shared" si="1"/>
        <v>0</v>
      </c>
      <c r="IF9" s="148">
        <f t="shared" si="1"/>
        <v>0</v>
      </c>
      <c r="IG9" s="148">
        <f t="shared" si="1"/>
        <v>0</v>
      </c>
      <c r="IH9" s="148">
        <f>SUM(IH8*HK8)</f>
        <v>92.4</v>
      </c>
      <c r="II9" s="148">
        <f>SUM(II8*HK8)</f>
        <v>92.4</v>
      </c>
      <c r="IJ9" s="279">
        <f>IJ8*HK8</f>
        <v>418</v>
      </c>
    </row>
    <row r="10" spans="1:244" s="237" customFormat="1" ht="14.25" customHeight="1">
      <c r="A10" s="240"/>
      <c r="B10" s="240"/>
      <c r="C10" s="240"/>
      <c r="D10" s="240"/>
      <c r="E10" s="240"/>
      <c r="F10" s="240"/>
      <c r="G10" s="240"/>
      <c r="H10" s="240"/>
      <c r="I10" s="240"/>
      <c r="J10" s="240"/>
      <c r="K10" s="240"/>
      <c r="L10" s="240"/>
      <c r="M10" s="240"/>
      <c r="N10" s="240"/>
      <c r="O10" s="240"/>
      <c r="P10" s="240"/>
      <c r="Q10" s="240"/>
      <c r="R10" s="240"/>
      <c r="S10" s="240"/>
      <c r="T10" s="240"/>
      <c r="U10" s="240"/>
      <c r="V10" s="240"/>
      <c r="W10" s="240"/>
      <c r="X10" s="240"/>
      <c r="Y10" s="240"/>
      <c r="Z10" s="240"/>
      <c r="AA10" s="240"/>
      <c r="AB10" s="240"/>
      <c r="AC10" s="240"/>
      <c r="AD10" s="240"/>
      <c r="AE10" s="240"/>
      <c r="AF10" s="240"/>
      <c r="AG10" s="240"/>
      <c r="AH10" s="240"/>
      <c r="AI10" s="240"/>
      <c r="AJ10" s="240"/>
      <c r="AK10" s="240"/>
      <c r="AL10" s="240"/>
      <c r="AM10" s="240"/>
      <c r="AN10" s="240"/>
      <c r="AO10" s="240"/>
      <c r="AP10" s="240"/>
      <c r="AQ10" s="240"/>
      <c r="AR10" s="240"/>
      <c r="AS10" s="240"/>
      <c r="AT10" s="240"/>
      <c r="AU10" s="240"/>
      <c r="AV10" s="240"/>
      <c r="AW10" s="240"/>
      <c r="AX10" s="240"/>
      <c r="AY10" s="240"/>
      <c r="AZ10" s="240"/>
      <c r="BA10" s="240"/>
      <c r="BB10" s="240"/>
      <c r="BC10" s="240"/>
      <c r="BD10" s="240"/>
      <c r="BE10" s="240"/>
      <c r="BF10" s="240"/>
      <c r="BG10" s="240"/>
      <c r="BH10" s="240"/>
      <c r="BI10" s="240"/>
      <c r="BJ10" s="240"/>
      <c r="BK10" s="240"/>
      <c r="BL10" s="240"/>
      <c r="BM10" s="240"/>
      <c r="BN10" s="240"/>
      <c r="BO10" s="240"/>
      <c r="BP10" s="240"/>
      <c r="BQ10" s="240"/>
      <c r="BR10" s="240"/>
      <c r="BS10" s="240"/>
      <c r="BT10" s="240"/>
      <c r="BU10" s="240"/>
      <c r="BV10" s="240"/>
      <c r="BW10" s="240"/>
      <c r="BX10" s="240"/>
      <c r="BY10" s="240"/>
      <c r="BZ10" s="240"/>
      <c r="CA10" s="240"/>
      <c r="CB10" s="240"/>
      <c r="CC10" s="240"/>
      <c r="CD10" s="240"/>
      <c r="CE10" s="240"/>
      <c r="CF10" s="240"/>
      <c r="CG10" s="240"/>
      <c r="CH10" s="240"/>
      <c r="CI10" s="240"/>
      <c r="CJ10" s="240"/>
      <c r="CK10" s="240"/>
      <c r="CL10" s="240"/>
      <c r="CM10" s="240"/>
      <c r="CN10" s="240"/>
      <c r="CO10" s="240"/>
      <c r="CP10" s="240"/>
      <c r="CQ10" s="240"/>
      <c r="CR10" s="240"/>
      <c r="CS10" s="240"/>
      <c r="CT10" s="240"/>
      <c r="CU10" s="240"/>
      <c r="CV10" s="240"/>
      <c r="CW10" s="240"/>
      <c r="CX10" s="240"/>
      <c r="CY10" s="240"/>
      <c r="CZ10" s="240"/>
      <c r="DA10" s="240"/>
      <c r="DB10" s="240"/>
      <c r="DC10" s="240"/>
      <c r="DD10" s="240"/>
      <c r="DE10" s="240"/>
      <c r="DF10" s="240"/>
      <c r="DG10" s="240"/>
      <c r="DH10" s="240"/>
      <c r="DI10" s="240"/>
      <c r="DJ10" s="240"/>
      <c r="DK10" s="240"/>
      <c r="DL10" s="240"/>
      <c r="DM10" s="240"/>
      <c r="DN10" s="240"/>
      <c r="DO10" s="240"/>
      <c r="DP10" s="240"/>
      <c r="DQ10" s="240"/>
      <c r="DR10" s="240"/>
      <c r="DS10" s="240"/>
      <c r="DT10" s="240"/>
      <c r="DU10" s="240"/>
      <c r="DV10" s="240"/>
      <c r="DW10" s="240"/>
      <c r="DX10" s="240"/>
      <c r="DY10" s="240"/>
      <c r="DZ10" s="240"/>
      <c r="EA10" s="240"/>
      <c r="EB10" s="240"/>
      <c r="EC10" s="240"/>
      <c r="ED10" s="240"/>
      <c r="EE10" s="240"/>
      <c r="EF10" s="240"/>
      <c r="EG10" s="240"/>
      <c r="EH10" s="240"/>
      <c r="EI10" s="240"/>
      <c r="EJ10" s="240"/>
      <c r="EK10" s="240"/>
      <c r="EL10" s="240"/>
      <c r="EM10" s="240"/>
      <c r="EN10" s="240"/>
      <c r="EO10" s="240"/>
      <c r="EP10" s="240"/>
      <c r="EQ10" s="240"/>
      <c r="ER10" s="240"/>
      <c r="ES10" s="240"/>
      <c r="ET10" s="240"/>
      <c r="EU10" s="240"/>
      <c r="EV10" s="240"/>
      <c r="EW10" s="240"/>
      <c r="EX10" s="240"/>
      <c r="EY10" s="240"/>
      <c r="EZ10" s="240"/>
      <c r="FA10" s="240"/>
      <c r="FB10" s="240"/>
      <c r="FC10" s="240"/>
      <c r="FD10" s="240"/>
      <c r="FE10" s="240"/>
      <c r="FF10" s="240"/>
      <c r="FG10" s="240"/>
      <c r="FH10" s="240"/>
      <c r="FI10" s="240"/>
      <c r="FJ10" s="240"/>
      <c r="FK10" s="240"/>
      <c r="FL10" s="240"/>
      <c r="FM10" s="240"/>
      <c r="FN10" s="240"/>
      <c r="FO10" s="240"/>
      <c r="FP10" s="240"/>
      <c r="FQ10" s="240"/>
      <c r="FR10" s="240"/>
      <c r="FS10" s="240"/>
      <c r="FT10" s="240"/>
      <c r="FU10" s="240"/>
      <c r="FV10" s="240"/>
      <c r="FW10" s="240"/>
      <c r="FX10" s="240"/>
      <c r="FY10" s="240"/>
      <c r="FZ10" s="240"/>
      <c r="GA10" s="240"/>
      <c r="GB10" s="240"/>
      <c r="GC10" s="240"/>
      <c r="GD10" s="240"/>
      <c r="GE10" s="240"/>
      <c r="GF10" s="240"/>
      <c r="GG10" s="240"/>
      <c r="GH10" s="240"/>
      <c r="GI10" s="240"/>
      <c r="GJ10" s="240"/>
      <c r="GK10" s="240"/>
      <c r="GL10" s="240"/>
      <c r="GM10" s="240"/>
      <c r="GN10" s="240"/>
      <c r="GO10" s="240"/>
      <c r="GP10" s="240"/>
      <c r="GQ10" s="240"/>
      <c r="GR10" s="240"/>
      <c r="GS10" s="240"/>
      <c r="GT10" s="240"/>
      <c r="GU10" s="240"/>
      <c r="GV10" s="240"/>
      <c r="GW10" s="240"/>
      <c r="GX10" s="240"/>
      <c r="GY10" s="240"/>
      <c r="GZ10" s="240"/>
      <c r="HA10" s="240"/>
      <c r="HB10" s="240"/>
      <c r="HC10" s="240"/>
      <c r="HD10" s="240"/>
      <c r="HE10" s="240"/>
      <c r="HF10" s="240"/>
      <c r="HG10" s="240"/>
      <c r="HH10" s="240"/>
      <c r="HI10" s="1306" t="s">
        <v>163</v>
      </c>
      <c r="HJ10" s="1307"/>
      <c r="HK10" s="1308"/>
      <c r="HL10" s="487">
        <f t="shared" ref="HL10:IG10" si="2">SUM(HL7+HL9)</f>
        <v>42</v>
      </c>
      <c r="HM10" s="487">
        <f t="shared" si="2"/>
        <v>192</v>
      </c>
      <c r="HN10" s="487">
        <f t="shared" si="2"/>
        <v>235</v>
      </c>
      <c r="HO10" s="487">
        <f t="shared" si="2"/>
        <v>235</v>
      </c>
      <c r="HP10" s="487">
        <f t="shared" si="2"/>
        <v>235</v>
      </c>
      <c r="HQ10" s="487">
        <f t="shared" si="2"/>
        <v>235</v>
      </c>
      <c r="HR10" s="487">
        <f t="shared" si="2"/>
        <v>0</v>
      </c>
      <c r="HS10" s="487">
        <f t="shared" si="2"/>
        <v>0</v>
      </c>
      <c r="HT10" s="487">
        <f t="shared" si="2"/>
        <v>0</v>
      </c>
      <c r="HU10" s="487">
        <f t="shared" si="2"/>
        <v>0</v>
      </c>
      <c r="HV10" s="487">
        <f t="shared" si="2"/>
        <v>0</v>
      </c>
      <c r="HW10" s="487">
        <f t="shared" si="2"/>
        <v>0</v>
      </c>
      <c r="HX10" s="487">
        <f t="shared" si="2"/>
        <v>0</v>
      </c>
      <c r="HY10" s="487">
        <f t="shared" si="2"/>
        <v>0</v>
      </c>
      <c r="HZ10" s="487">
        <f t="shared" si="2"/>
        <v>0</v>
      </c>
      <c r="IA10" s="487">
        <f t="shared" si="2"/>
        <v>0</v>
      </c>
      <c r="IB10" s="487">
        <f t="shared" si="2"/>
        <v>0</v>
      </c>
      <c r="IC10" s="487">
        <f t="shared" si="2"/>
        <v>0</v>
      </c>
      <c r="ID10" s="487">
        <f t="shared" si="2"/>
        <v>0</v>
      </c>
      <c r="IE10" s="487">
        <f t="shared" si="2"/>
        <v>0</v>
      </c>
      <c r="IF10" s="487">
        <f t="shared" si="2"/>
        <v>0</v>
      </c>
      <c r="IG10" s="487">
        <f t="shared" si="2"/>
        <v>0</v>
      </c>
      <c r="IH10" s="239">
        <f>SUM(IH7+IH9)</f>
        <v>260.39999999999998</v>
      </c>
      <c r="II10" s="239">
        <f>SUM(II7+II9)</f>
        <v>260.39999999999998</v>
      </c>
      <c r="IJ10" s="238"/>
    </row>
    <row r="11" spans="1:244" s="233" customFormat="1" ht="25.5">
      <c r="A11" s="236"/>
      <c r="B11" s="236"/>
      <c r="C11" s="236"/>
      <c r="D11" s="236"/>
      <c r="E11" s="236"/>
      <c r="F11" s="236"/>
      <c r="G11" s="236"/>
      <c r="H11" s="236"/>
      <c r="I11" s="236"/>
      <c r="J11" s="236"/>
      <c r="K11" s="236"/>
      <c r="L11" s="236"/>
      <c r="M11" s="236"/>
      <c r="N11" s="236"/>
      <c r="O11" s="236"/>
      <c r="P11" s="236"/>
      <c r="Q11" s="236"/>
      <c r="R11" s="236"/>
      <c r="S11" s="236"/>
      <c r="T11" s="236"/>
      <c r="U11" s="236"/>
      <c r="V11" s="236"/>
      <c r="W11" s="236"/>
      <c r="X11" s="236"/>
      <c r="Y11" s="236"/>
      <c r="Z11" s="236"/>
      <c r="AA11" s="236"/>
      <c r="AB11" s="236"/>
      <c r="AC11" s="236"/>
      <c r="AD11" s="236"/>
      <c r="AE11" s="236"/>
      <c r="AF11" s="236"/>
      <c r="AG11" s="236"/>
      <c r="AH11" s="236"/>
      <c r="AI11" s="236"/>
      <c r="AJ11" s="236"/>
      <c r="AK11" s="236"/>
      <c r="AL11" s="236"/>
      <c r="AM11" s="236"/>
      <c r="AN11" s="236"/>
      <c r="AO11" s="236"/>
      <c r="AP11" s="236"/>
      <c r="AQ11" s="236"/>
      <c r="AR11" s="236"/>
      <c r="AS11" s="236"/>
      <c r="AT11" s="236"/>
      <c r="AU11" s="236"/>
      <c r="AV11" s="236"/>
      <c r="AW11" s="236"/>
      <c r="AX11" s="236"/>
      <c r="AY11" s="236"/>
      <c r="AZ11" s="236"/>
      <c r="BA11" s="236"/>
      <c r="BB11" s="236"/>
      <c r="BC11" s="236" t="s">
        <v>162</v>
      </c>
      <c r="BD11" s="236"/>
      <c r="BE11" s="236"/>
      <c r="BF11" s="236"/>
      <c r="BG11" s="236"/>
      <c r="BH11" s="236"/>
      <c r="BI11" s="236"/>
      <c r="BJ11" s="236"/>
      <c r="BK11" s="236"/>
      <c r="BL11" s="236"/>
      <c r="BM11" s="236"/>
      <c r="BN11" s="1309"/>
      <c r="BO11" s="1309"/>
      <c r="BP11" s="1309"/>
      <c r="BQ11" s="1309"/>
      <c r="BR11" s="1309"/>
      <c r="BS11" s="1309"/>
      <c r="BT11" s="1309"/>
      <c r="BU11" s="1309"/>
      <c r="BV11" s="1309"/>
      <c r="BW11" s="1309"/>
      <c r="BX11" s="1309"/>
      <c r="BY11" s="1309"/>
      <c r="BZ11" s="1309"/>
      <c r="CA11" s="1309"/>
      <c r="CB11" s="1309"/>
      <c r="CC11" s="1309"/>
      <c r="CD11" s="1309"/>
      <c r="CE11" s="1309"/>
      <c r="CF11" s="1309"/>
      <c r="CG11" s="1309"/>
      <c r="CH11" s="1309"/>
      <c r="CI11" s="1309"/>
      <c r="CJ11" s="1309"/>
      <c r="CK11" s="1309"/>
      <c r="CL11" s="1309"/>
      <c r="CM11" s="1309"/>
      <c r="CN11" s="1309"/>
      <c r="CO11" s="1309"/>
      <c r="CP11" s="1309"/>
      <c r="CQ11" s="1309"/>
      <c r="CR11" s="1309"/>
      <c r="CS11" s="1309"/>
      <c r="CT11" s="1309"/>
      <c r="CU11" s="1309"/>
      <c r="CV11" s="1309"/>
      <c r="CW11" s="1309"/>
      <c r="CX11" s="1309"/>
      <c r="CY11" s="1309"/>
      <c r="CZ11" s="1309"/>
      <c r="DA11" s="1309"/>
      <c r="DB11" s="1309"/>
      <c r="DC11" s="1309"/>
      <c r="DD11" s="1309"/>
      <c r="DE11" s="1309"/>
      <c r="DF11" s="1309"/>
      <c r="DG11" s="1309"/>
      <c r="DH11" s="1309"/>
      <c r="DI11" s="1309"/>
      <c r="DJ11" s="1309"/>
      <c r="DK11" s="1309"/>
      <c r="DL11" s="1309"/>
      <c r="DM11" s="1309"/>
      <c r="DN11" s="1309"/>
      <c r="DO11" s="1309"/>
      <c r="DP11" s="1309"/>
      <c r="DQ11" s="1309"/>
      <c r="DR11" s="1309"/>
      <c r="DS11" s="1309"/>
      <c r="DT11" s="1309"/>
      <c r="DU11" s="1309"/>
      <c r="DV11" s="1309"/>
      <c r="DW11" s="1309"/>
      <c r="DX11" s="1309"/>
      <c r="DY11" s="1309"/>
      <c r="DZ11" s="1309"/>
      <c r="EA11" s="1309"/>
      <c r="EB11" s="1309"/>
      <c r="EC11" s="1309"/>
      <c r="ED11" s="1309"/>
      <c r="EE11" s="1309"/>
      <c r="EF11" s="1309"/>
      <c r="EG11" s="1309"/>
      <c r="EH11" s="1309"/>
      <c r="EI11" s="1309"/>
      <c r="EJ11" s="1309"/>
      <c r="EK11" s="1309"/>
      <c r="EL11" s="1309"/>
      <c r="EM11" s="1309"/>
      <c r="EN11" s="1309"/>
      <c r="EO11" s="1309"/>
      <c r="EP11" s="1309"/>
      <c r="EQ11" s="1309"/>
      <c r="ER11" s="1309"/>
      <c r="ES11" s="1309"/>
      <c r="ET11" s="1309"/>
      <c r="EU11" s="1309"/>
      <c r="EV11" s="1309"/>
      <c r="EW11" s="1309"/>
      <c r="EX11" s="1309"/>
      <c r="EY11" s="1309"/>
      <c r="EZ11" s="1309"/>
      <c r="FA11" s="1309"/>
      <c r="FB11" s="1309"/>
      <c r="FC11" s="1309"/>
      <c r="FD11" s="1309"/>
      <c r="FE11" s="1309"/>
      <c r="FF11" s="1309"/>
      <c r="FG11" s="1309"/>
      <c r="FH11" s="1309"/>
      <c r="FI11" s="1309"/>
      <c r="FJ11" s="1309"/>
      <c r="FK11" s="1309"/>
      <c r="FL11" s="1309"/>
      <c r="FM11" s="1309"/>
      <c r="FN11" s="1309"/>
      <c r="FO11" s="1309"/>
      <c r="FP11" s="1309"/>
      <c r="FQ11" s="1309"/>
      <c r="FR11" s="1309"/>
      <c r="FS11" s="1309"/>
      <c r="FT11" s="1309"/>
      <c r="FU11" s="1309"/>
      <c r="FV11" s="1309"/>
      <c r="FW11" s="1309"/>
      <c r="FX11" s="1309"/>
      <c r="FY11" s="1309"/>
      <c r="FZ11" s="1309"/>
      <c r="GA11" s="1309"/>
      <c r="GB11" s="1309"/>
      <c r="GC11" s="1309"/>
      <c r="GD11" s="1309"/>
      <c r="GE11" s="1309"/>
      <c r="GF11" s="1309"/>
      <c r="GG11" s="1309"/>
      <c r="GH11" s="1309"/>
      <c r="GI11" s="236"/>
      <c r="GJ11" s="236"/>
      <c r="GK11" s="236"/>
      <c r="GL11" s="236"/>
      <c r="GM11" s="236"/>
      <c r="GN11" s="236"/>
      <c r="GO11" s="236"/>
      <c r="GP11" s="236"/>
      <c r="GQ11" s="236"/>
      <c r="GR11" s="236"/>
      <c r="GS11" s="236"/>
      <c r="GT11" s="236" t="s">
        <v>56</v>
      </c>
      <c r="GU11" s="236"/>
      <c r="GV11" s="236"/>
      <c r="GW11" s="1310"/>
      <c r="GX11" s="1310"/>
      <c r="GY11" s="1310"/>
      <c r="GZ11" s="1310"/>
      <c r="HA11" s="1310"/>
      <c r="HB11" s="1310"/>
      <c r="HC11" s="1310"/>
      <c r="HD11" s="1310"/>
      <c r="HE11" s="1310"/>
      <c r="HF11" s="1310"/>
      <c r="HG11" s="1310"/>
      <c r="HH11" s="1311"/>
      <c r="HI11" s="1290" t="s">
        <v>161</v>
      </c>
      <c r="HJ11" s="1291"/>
      <c r="HK11" s="1292"/>
      <c r="HL11" s="347"/>
      <c r="HM11" s="347" t="s">
        <v>514</v>
      </c>
      <c r="HN11" s="347"/>
      <c r="HO11" s="347" t="s">
        <v>546</v>
      </c>
      <c r="HP11" s="347" t="s">
        <v>545</v>
      </c>
      <c r="HQ11" s="347"/>
      <c r="HR11" s="347"/>
      <c r="HS11" s="347"/>
      <c r="HT11" s="347"/>
      <c r="HU11" s="347"/>
      <c r="HV11" s="347"/>
      <c r="HW11" s="485"/>
      <c r="HX11" s="347"/>
      <c r="HY11" s="347"/>
      <c r="HZ11" s="347"/>
      <c r="IA11" s="347"/>
      <c r="IB11" s="347"/>
      <c r="IC11" s="347"/>
      <c r="ID11" s="347"/>
      <c r="IE11" s="347"/>
      <c r="IF11" s="347"/>
      <c r="IG11" s="347"/>
      <c r="IH11" s="235"/>
      <c r="II11" s="235"/>
      <c r="IJ11" s="234"/>
    </row>
    <row r="12" spans="1:244" s="227" customFormat="1" ht="12.75">
      <c r="A12" s="230"/>
      <c r="B12" s="230"/>
      <c r="C12" s="230"/>
      <c r="D12" s="230"/>
      <c r="E12" s="230"/>
      <c r="F12" s="230"/>
      <c r="G12" s="230"/>
      <c r="H12" s="230"/>
      <c r="I12" s="230"/>
      <c r="J12" s="230"/>
      <c r="K12" s="230"/>
      <c r="L12" s="230"/>
      <c r="M12" s="230"/>
      <c r="N12" s="230"/>
      <c r="O12" s="230"/>
      <c r="P12" s="230"/>
      <c r="Q12" s="230"/>
      <c r="R12" s="230"/>
      <c r="S12" s="230"/>
      <c r="T12" s="230"/>
      <c r="U12" s="230"/>
      <c r="V12" s="230"/>
      <c r="W12" s="230"/>
      <c r="X12" s="230"/>
      <c r="Y12" s="230"/>
      <c r="Z12" s="230"/>
      <c r="AA12" s="230"/>
      <c r="AB12" s="230"/>
      <c r="AC12" s="230"/>
      <c r="AD12" s="230"/>
      <c r="AE12" s="230"/>
      <c r="AF12" s="230"/>
      <c r="AG12" s="230"/>
      <c r="AH12" s="230"/>
      <c r="AI12" s="230"/>
      <c r="AJ12" s="230"/>
      <c r="AK12" s="230"/>
      <c r="AL12" s="230"/>
      <c r="AM12" s="230"/>
      <c r="AN12" s="230"/>
      <c r="AO12" s="230"/>
      <c r="AP12" s="230"/>
      <c r="AQ12" s="230"/>
      <c r="AR12" s="230"/>
      <c r="AS12" s="230"/>
      <c r="AT12" s="230"/>
      <c r="AU12" s="230"/>
      <c r="AV12" s="230"/>
      <c r="AW12" s="230"/>
      <c r="AX12" s="230"/>
      <c r="AY12" s="230"/>
      <c r="AZ12" s="230"/>
      <c r="BA12" s="230"/>
      <c r="BB12" s="230"/>
      <c r="BC12" s="230"/>
      <c r="BD12" s="230"/>
      <c r="BE12" s="230"/>
      <c r="BF12" s="230"/>
      <c r="BG12" s="230"/>
      <c r="BH12" s="230"/>
      <c r="BI12" s="230"/>
      <c r="BJ12" s="230"/>
      <c r="BK12" s="230"/>
      <c r="BL12" s="230"/>
      <c r="BM12" s="230"/>
      <c r="BN12" s="232"/>
      <c r="BO12" s="232"/>
      <c r="BP12" s="232"/>
      <c r="BQ12" s="232"/>
      <c r="BR12" s="232"/>
      <c r="BS12" s="232"/>
      <c r="BT12" s="232"/>
      <c r="BU12" s="232"/>
      <c r="BV12" s="232"/>
      <c r="BW12" s="232"/>
      <c r="BX12" s="232"/>
      <c r="BY12" s="232"/>
      <c r="BZ12" s="232"/>
      <c r="CA12" s="231"/>
      <c r="CB12" s="231"/>
      <c r="CC12" s="231"/>
      <c r="CD12" s="231"/>
      <c r="CE12" s="231"/>
      <c r="CF12" s="231"/>
      <c r="CG12" s="231"/>
      <c r="CH12" s="231"/>
      <c r="CI12" s="231"/>
      <c r="CJ12" s="231"/>
      <c r="CK12" s="231"/>
      <c r="CL12" s="231"/>
      <c r="CM12" s="231"/>
      <c r="CN12" s="231"/>
      <c r="CO12" s="231"/>
      <c r="CP12" s="231"/>
      <c r="CQ12" s="231"/>
      <c r="CR12" s="231"/>
      <c r="CS12" s="231"/>
      <c r="CT12" s="231"/>
      <c r="CU12" s="231"/>
      <c r="CV12" s="231"/>
      <c r="CW12" s="231"/>
      <c r="CX12" s="231"/>
      <c r="CY12" s="231"/>
      <c r="CZ12" s="231"/>
      <c r="DA12" s="231"/>
      <c r="DB12" s="231"/>
      <c r="DC12" s="231"/>
      <c r="DD12" s="231"/>
      <c r="DE12" s="231"/>
      <c r="DF12" s="231"/>
      <c r="DG12" s="231"/>
      <c r="DH12" s="231"/>
      <c r="DI12" s="231"/>
      <c r="DJ12" s="231"/>
      <c r="DK12" s="231"/>
      <c r="DL12" s="231"/>
      <c r="DM12" s="231"/>
      <c r="DN12" s="231"/>
      <c r="DO12" s="231"/>
      <c r="DP12" s="231"/>
      <c r="DQ12" s="231"/>
      <c r="DR12" s="231"/>
      <c r="DS12" s="231"/>
      <c r="DT12" s="231"/>
      <c r="DU12" s="231"/>
      <c r="DV12" s="231"/>
      <c r="DW12" s="231"/>
      <c r="DX12" s="231"/>
      <c r="DY12" s="231"/>
      <c r="DZ12" s="231"/>
      <c r="EA12" s="231"/>
      <c r="EB12" s="231"/>
      <c r="EC12" s="231"/>
      <c r="ED12" s="231"/>
      <c r="EE12" s="231"/>
      <c r="EF12" s="231"/>
      <c r="EG12" s="231"/>
      <c r="EH12" s="231"/>
      <c r="EI12" s="231"/>
      <c r="EJ12" s="231"/>
      <c r="EK12" s="231"/>
      <c r="EL12" s="231"/>
      <c r="EM12" s="231"/>
      <c r="EN12" s="231"/>
      <c r="EO12" s="231"/>
      <c r="EP12" s="231"/>
      <c r="EQ12" s="231"/>
      <c r="ER12" s="231"/>
      <c r="ES12" s="231"/>
      <c r="ET12" s="231"/>
      <c r="EU12" s="231"/>
      <c r="EV12" s="231"/>
      <c r="EW12" s="231"/>
      <c r="EX12" s="231"/>
      <c r="EY12" s="231"/>
      <c r="EZ12" s="231"/>
      <c r="FA12" s="231"/>
      <c r="FB12" s="231"/>
      <c r="FC12" s="231"/>
      <c r="FD12" s="231"/>
      <c r="FE12" s="231"/>
      <c r="FF12" s="231"/>
      <c r="FG12" s="231"/>
      <c r="FH12" s="231"/>
      <c r="FI12" s="231"/>
      <c r="FJ12" s="231"/>
      <c r="FK12" s="231"/>
      <c r="FL12" s="231"/>
      <c r="FM12" s="231"/>
      <c r="FN12" s="231"/>
      <c r="FO12" s="231"/>
      <c r="FP12" s="231"/>
      <c r="FQ12" s="231"/>
      <c r="FR12" s="231"/>
      <c r="FS12" s="231"/>
      <c r="FT12" s="231"/>
      <c r="FU12" s="231"/>
      <c r="FV12" s="231"/>
      <c r="FW12" s="231"/>
      <c r="FX12" s="231"/>
      <c r="FY12" s="231"/>
      <c r="FZ12" s="231"/>
      <c r="GA12" s="231"/>
      <c r="GB12" s="231"/>
      <c r="GC12" s="231"/>
      <c r="GD12" s="231"/>
      <c r="GE12" s="231"/>
      <c r="GF12" s="231"/>
      <c r="GG12" s="231"/>
      <c r="GH12" s="231"/>
      <c r="GI12" s="230"/>
      <c r="GJ12" s="230"/>
      <c r="GK12" s="230"/>
      <c r="GL12" s="230"/>
      <c r="GM12" s="230"/>
      <c r="GN12" s="230"/>
      <c r="GO12" s="230"/>
      <c r="GP12" s="230"/>
      <c r="GQ12" s="230"/>
      <c r="GR12" s="230"/>
      <c r="GS12" s="230"/>
      <c r="GT12" s="230"/>
      <c r="GU12" s="230"/>
      <c r="GV12" s="230"/>
      <c r="GW12" s="229"/>
      <c r="GX12" s="229"/>
      <c r="GY12" s="229"/>
      <c r="GZ12" s="229"/>
      <c r="HA12" s="229"/>
      <c r="HB12" s="229"/>
      <c r="HC12" s="229"/>
      <c r="HD12" s="229"/>
      <c r="HE12" s="229"/>
      <c r="HF12" s="229"/>
      <c r="HG12" s="229"/>
      <c r="HH12" s="228"/>
      <c r="HI12" s="1259" t="s">
        <v>29</v>
      </c>
      <c r="HJ12" s="154" t="s">
        <v>110</v>
      </c>
      <c r="HK12" s="1261">
        <v>415</v>
      </c>
      <c r="HL12" s="153"/>
      <c r="HM12" s="152"/>
      <c r="HN12" s="152"/>
      <c r="HO12" s="190">
        <v>5</v>
      </c>
      <c r="HP12" s="190"/>
      <c r="HQ12" s="152"/>
      <c r="HR12" s="152"/>
      <c r="HS12" s="190"/>
      <c r="HT12" s="152"/>
      <c r="HU12" s="152"/>
      <c r="HV12" s="152"/>
      <c r="HW12" s="152"/>
      <c r="HX12" s="190"/>
      <c r="HY12" s="190"/>
      <c r="HZ12" s="152"/>
      <c r="IA12" s="152"/>
      <c r="IB12" s="152"/>
      <c r="IC12" s="152"/>
      <c r="ID12" s="152"/>
      <c r="IE12" s="152"/>
      <c r="IF12" s="152"/>
      <c r="IG12" s="152"/>
      <c r="IH12" s="152"/>
      <c r="II12" s="152"/>
      <c r="IJ12" s="151">
        <f t="shared" ref="IJ12:IJ17" si="3">SUM(HL12:II12)</f>
        <v>5</v>
      </c>
    </row>
    <row r="13" spans="1:244" ht="14.25" customHeight="1">
      <c r="BC13" s="136" t="s">
        <v>53</v>
      </c>
      <c r="CA13" s="1299" t="s">
        <v>160</v>
      </c>
      <c r="CB13" s="1299"/>
      <c r="CC13" s="1299"/>
      <c r="CD13" s="1299"/>
      <c r="CE13" s="1299"/>
      <c r="CF13" s="1299"/>
      <c r="CG13" s="1299"/>
      <c r="CH13" s="1299"/>
      <c r="CI13" s="1299"/>
      <c r="CJ13" s="1299"/>
      <c r="CK13" s="1299"/>
      <c r="CL13" s="1299"/>
      <c r="CM13" s="1299"/>
      <c r="CN13" s="1299"/>
      <c r="CO13" s="1299"/>
      <c r="CP13" s="1299"/>
      <c r="CQ13" s="1299"/>
      <c r="CR13" s="1299"/>
      <c r="CS13" s="1299"/>
      <c r="CT13" s="1299"/>
      <c r="CU13" s="1299"/>
      <c r="CV13" s="1299"/>
      <c r="CW13" s="1299"/>
      <c r="CX13" s="1299"/>
      <c r="CY13" s="1299"/>
      <c r="CZ13" s="1299"/>
      <c r="DA13" s="1299"/>
      <c r="DB13" s="1299"/>
      <c r="DC13" s="1299"/>
      <c r="DD13" s="1299"/>
      <c r="DE13" s="1299"/>
      <c r="DF13" s="1299"/>
      <c r="DG13" s="1299"/>
      <c r="DH13" s="1299"/>
      <c r="DI13" s="1299"/>
      <c r="DJ13" s="1299"/>
      <c r="DK13" s="1299"/>
      <c r="DL13" s="1299"/>
      <c r="DM13" s="1299"/>
      <c r="DN13" s="1299"/>
      <c r="DO13" s="1299"/>
      <c r="DP13" s="1299"/>
      <c r="DQ13" s="1299"/>
      <c r="DR13" s="1299"/>
      <c r="DS13" s="1299"/>
      <c r="DT13" s="1299"/>
      <c r="DU13" s="1299"/>
      <c r="DV13" s="1299"/>
      <c r="DW13" s="1299"/>
      <c r="DX13" s="1299"/>
      <c r="DY13" s="1299"/>
      <c r="DZ13" s="1299"/>
      <c r="EA13" s="1299"/>
      <c r="EB13" s="1299"/>
      <c r="EC13" s="1299"/>
      <c r="ED13" s="1299"/>
      <c r="EE13" s="1299"/>
      <c r="EF13" s="1299"/>
      <c r="EG13" s="1299"/>
      <c r="EH13" s="1299"/>
      <c r="EI13" s="1299"/>
      <c r="EJ13" s="1299"/>
      <c r="EK13" s="1299"/>
      <c r="EL13" s="1299"/>
      <c r="EM13" s="1299"/>
      <c r="EN13" s="1299"/>
      <c r="EO13" s="1299"/>
      <c r="EP13" s="1299"/>
      <c r="EQ13" s="1299"/>
      <c r="ER13" s="1299"/>
      <c r="ES13" s="1299"/>
      <c r="ET13" s="1299"/>
      <c r="EU13" s="1299"/>
      <c r="EV13" s="1299"/>
      <c r="EW13" s="1299"/>
      <c r="EX13" s="1299"/>
      <c r="EY13" s="1299"/>
      <c r="EZ13" s="1299"/>
      <c r="FA13" s="1299"/>
      <c r="FB13" s="1299"/>
      <c r="FC13" s="1299"/>
      <c r="FD13" s="1299"/>
      <c r="FE13" s="1299"/>
      <c r="FF13" s="1299"/>
      <c r="FG13" s="1299"/>
      <c r="FH13" s="1299"/>
      <c r="FI13" s="1299"/>
      <c r="FJ13" s="1299"/>
      <c r="FK13" s="1299"/>
      <c r="FL13" s="1299"/>
      <c r="FM13" s="1299"/>
      <c r="FN13" s="1299"/>
      <c r="FO13" s="1299"/>
      <c r="FP13" s="1299"/>
      <c r="FQ13" s="1299"/>
      <c r="FR13" s="1299"/>
      <c r="FS13" s="1299"/>
      <c r="FT13" s="1299"/>
      <c r="FU13" s="1299"/>
      <c r="FV13" s="1299"/>
      <c r="FW13" s="1299"/>
      <c r="FX13" s="1299"/>
      <c r="FY13" s="1299"/>
      <c r="FZ13" s="1299"/>
      <c r="GA13" s="1299"/>
      <c r="GB13" s="1299"/>
      <c r="GC13" s="1299"/>
      <c r="GD13" s="1299"/>
      <c r="GE13" s="1299"/>
      <c r="GF13" s="1299"/>
      <c r="GG13" s="1299"/>
      <c r="GH13" s="1299"/>
      <c r="GW13" s="1300"/>
      <c r="GX13" s="1300"/>
      <c r="GY13" s="1300"/>
      <c r="GZ13" s="1300"/>
      <c r="HA13" s="1300"/>
      <c r="HB13" s="1300"/>
      <c r="HC13" s="1300"/>
      <c r="HD13" s="1300"/>
      <c r="HE13" s="1300"/>
      <c r="HF13" s="1300"/>
      <c r="HG13" s="1300"/>
      <c r="HH13" s="1301"/>
      <c r="HI13" s="1260"/>
      <c r="HJ13" s="150" t="s">
        <v>44</v>
      </c>
      <c r="HK13" s="1262"/>
      <c r="HL13" s="149">
        <f>HL12*HK12</f>
        <v>0</v>
      </c>
      <c r="HM13" s="149">
        <f>HM12*HK12</f>
        <v>0</v>
      </c>
      <c r="HN13" s="149">
        <f>HN12*HK12</f>
        <v>0</v>
      </c>
      <c r="HO13" s="191">
        <f>HO12*HK12</f>
        <v>2075</v>
      </c>
      <c r="HP13" s="191">
        <f>HP12*HK12</f>
        <v>0</v>
      </c>
      <c r="HQ13" s="149">
        <f>HQ12*HK12</f>
        <v>0</v>
      </c>
      <c r="HR13" s="149">
        <f>HR12*HK12</f>
        <v>0</v>
      </c>
      <c r="HS13" s="191">
        <f>HS12*HK12</f>
        <v>0</v>
      </c>
      <c r="HT13" s="149">
        <f>HT12*HK12</f>
        <v>0</v>
      </c>
      <c r="HU13" s="149">
        <f>HU12*HK12</f>
        <v>0</v>
      </c>
      <c r="HV13" s="149">
        <f>HV12*HK12</f>
        <v>0</v>
      </c>
      <c r="HW13" s="149">
        <f>HW12*HK12</f>
        <v>0</v>
      </c>
      <c r="HX13" s="191">
        <f>HX12*HK12</f>
        <v>0</v>
      </c>
      <c r="HY13" s="191">
        <f>HY12*HK12</f>
        <v>0</v>
      </c>
      <c r="HZ13" s="149">
        <f>HZ12*HK12</f>
        <v>0</v>
      </c>
      <c r="IA13" s="149">
        <f>IA12*HK12</f>
        <v>0</v>
      </c>
      <c r="IB13" s="149">
        <f>IB12*HK12</f>
        <v>0</v>
      </c>
      <c r="IC13" s="149">
        <f>IC12*HK12</f>
        <v>0</v>
      </c>
      <c r="ID13" s="149">
        <f>ID12*HK12</f>
        <v>0</v>
      </c>
      <c r="IE13" s="149">
        <f>IE12*HK12</f>
        <v>0</v>
      </c>
      <c r="IF13" s="149">
        <f>IF12*HK12</f>
        <v>0</v>
      </c>
      <c r="IG13" s="149">
        <f>IG12*HK12</f>
        <v>0</v>
      </c>
      <c r="IH13" s="149">
        <f>SUM(IH12*HK12)</f>
        <v>0</v>
      </c>
      <c r="II13" s="149">
        <f>SUM(II12*HK12)</f>
        <v>0</v>
      </c>
      <c r="IJ13" s="147">
        <f t="shared" si="3"/>
        <v>2075</v>
      </c>
    </row>
    <row r="14" spans="1:244" s="227" customFormat="1" ht="12.75">
      <c r="A14" s="230"/>
      <c r="B14" s="230"/>
      <c r="C14" s="230"/>
      <c r="D14" s="230"/>
      <c r="E14" s="230"/>
      <c r="F14" s="230"/>
      <c r="G14" s="230"/>
      <c r="H14" s="230"/>
      <c r="I14" s="230"/>
      <c r="J14" s="230"/>
      <c r="K14" s="230"/>
      <c r="L14" s="230"/>
      <c r="M14" s="230"/>
      <c r="N14" s="230"/>
      <c r="O14" s="230"/>
      <c r="P14" s="230"/>
      <c r="Q14" s="230"/>
      <c r="R14" s="230"/>
      <c r="S14" s="230"/>
      <c r="T14" s="230"/>
      <c r="U14" s="230"/>
      <c r="V14" s="230"/>
      <c r="W14" s="230"/>
      <c r="X14" s="230"/>
      <c r="Y14" s="230"/>
      <c r="Z14" s="230"/>
      <c r="AA14" s="230"/>
      <c r="AB14" s="230"/>
      <c r="AC14" s="230"/>
      <c r="AD14" s="230"/>
      <c r="AE14" s="230"/>
      <c r="AF14" s="230"/>
      <c r="AG14" s="230"/>
      <c r="AH14" s="230"/>
      <c r="AI14" s="230"/>
      <c r="AJ14" s="230"/>
      <c r="AK14" s="230"/>
      <c r="AL14" s="230"/>
      <c r="AM14" s="230"/>
      <c r="AN14" s="230"/>
      <c r="AO14" s="230"/>
      <c r="AP14" s="230"/>
      <c r="AQ14" s="230"/>
      <c r="AR14" s="230"/>
      <c r="AS14" s="230"/>
      <c r="AT14" s="230"/>
      <c r="AU14" s="230"/>
      <c r="AV14" s="230"/>
      <c r="AW14" s="230"/>
      <c r="AX14" s="230"/>
      <c r="AY14" s="230"/>
      <c r="AZ14" s="230"/>
      <c r="BA14" s="230"/>
      <c r="BB14" s="230"/>
      <c r="BC14" s="230"/>
      <c r="BD14" s="230"/>
      <c r="BE14" s="230"/>
      <c r="BF14" s="230"/>
      <c r="BG14" s="230"/>
      <c r="BH14" s="230"/>
      <c r="BI14" s="230"/>
      <c r="BJ14" s="230"/>
      <c r="BK14" s="230"/>
      <c r="BL14" s="230"/>
      <c r="BM14" s="230"/>
      <c r="BN14" s="232"/>
      <c r="BO14" s="232"/>
      <c r="BP14" s="232"/>
      <c r="BQ14" s="232"/>
      <c r="BR14" s="232"/>
      <c r="BS14" s="232"/>
      <c r="BT14" s="232"/>
      <c r="BU14" s="232"/>
      <c r="BV14" s="232"/>
      <c r="BW14" s="232"/>
      <c r="BX14" s="232"/>
      <c r="BY14" s="232"/>
      <c r="BZ14" s="232"/>
      <c r="CA14" s="231"/>
      <c r="CB14" s="231"/>
      <c r="CC14" s="231"/>
      <c r="CD14" s="231"/>
      <c r="CE14" s="231"/>
      <c r="CF14" s="231"/>
      <c r="CG14" s="231"/>
      <c r="CH14" s="231"/>
      <c r="CI14" s="231"/>
      <c r="CJ14" s="231"/>
      <c r="CK14" s="231"/>
      <c r="CL14" s="231"/>
      <c r="CM14" s="231"/>
      <c r="CN14" s="231"/>
      <c r="CO14" s="231"/>
      <c r="CP14" s="231"/>
      <c r="CQ14" s="231"/>
      <c r="CR14" s="231"/>
      <c r="CS14" s="231"/>
      <c r="CT14" s="231"/>
      <c r="CU14" s="231"/>
      <c r="CV14" s="231"/>
      <c r="CW14" s="231"/>
      <c r="CX14" s="231"/>
      <c r="CY14" s="231"/>
      <c r="CZ14" s="231"/>
      <c r="DA14" s="231"/>
      <c r="DB14" s="231"/>
      <c r="DC14" s="231"/>
      <c r="DD14" s="231"/>
      <c r="DE14" s="231"/>
      <c r="DF14" s="231"/>
      <c r="DG14" s="231"/>
      <c r="DH14" s="231"/>
      <c r="DI14" s="231"/>
      <c r="DJ14" s="231"/>
      <c r="DK14" s="231"/>
      <c r="DL14" s="231"/>
      <c r="DM14" s="231"/>
      <c r="DN14" s="231"/>
      <c r="DO14" s="231"/>
      <c r="DP14" s="231"/>
      <c r="DQ14" s="231"/>
      <c r="DR14" s="231"/>
      <c r="DS14" s="231"/>
      <c r="DT14" s="231"/>
      <c r="DU14" s="231"/>
      <c r="DV14" s="231"/>
      <c r="DW14" s="231"/>
      <c r="DX14" s="231"/>
      <c r="DY14" s="231"/>
      <c r="DZ14" s="231"/>
      <c r="EA14" s="231"/>
      <c r="EB14" s="231"/>
      <c r="EC14" s="231"/>
      <c r="ED14" s="231"/>
      <c r="EE14" s="231"/>
      <c r="EF14" s="231"/>
      <c r="EG14" s="231"/>
      <c r="EH14" s="231"/>
      <c r="EI14" s="231"/>
      <c r="EJ14" s="231"/>
      <c r="EK14" s="231"/>
      <c r="EL14" s="231"/>
      <c r="EM14" s="231"/>
      <c r="EN14" s="231"/>
      <c r="EO14" s="231"/>
      <c r="EP14" s="231"/>
      <c r="EQ14" s="231"/>
      <c r="ER14" s="231"/>
      <c r="ES14" s="231"/>
      <c r="ET14" s="231"/>
      <c r="EU14" s="231"/>
      <c r="EV14" s="231"/>
      <c r="EW14" s="231"/>
      <c r="EX14" s="231"/>
      <c r="EY14" s="231"/>
      <c r="EZ14" s="231"/>
      <c r="FA14" s="231"/>
      <c r="FB14" s="231"/>
      <c r="FC14" s="231"/>
      <c r="FD14" s="231"/>
      <c r="FE14" s="231"/>
      <c r="FF14" s="231"/>
      <c r="FG14" s="231"/>
      <c r="FH14" s="231"/>
      <c r="FI14" s="231"/>
      <c r="FJ14" s="231"/>
      <c r="FK14" s="231"/>
      <c r="FL14" s="231"/>
      <c r="FM14" s="231"/>
      <c r="FN14" s="231"/>
      <c r="FO14" s="231"/>
      <c r="FP14" s="231"/>
      <c r="FQ14" s="231"/>
      <c r="FR14" s="231"/>
      <c r="FS14" s="231"/>
      <c r="FT14" s="231"/>
      <c r="FU14" s="231"/>
      <c r="FV14" s="231"/>
      <c r="FW14" s="231"/>
      <c r="FX14" s="231"/>
      <c r="FY14" s="231"/>
      <c r="FZ14" s="231"/>
      <c r="GA14" s="231"/>
      <c r="GB14" s="231"/>
      <c r="GC14" s="231"/>
      <c r="GD14" s="231"/>
      <c r="GE14" s="231"/>
      <c r="GF14" s="231"/>
      <c r="GG14" s="231"/>
      <c r="GH14" s="231"/>
      <c r="GI14" s="230"/>
      <c r="GJ14" s="230"/>
      <c r="GK14" s="230"/>
      <c r="GL14" s="230"/>
      <c r="GM14" s="230"/>
      <c r="GN14" s="230"/>
      <c r="GO14" s="230"/>
      <c r="GP14" s="230"/>
      <c r="GQ14" s="230"/>
      <c r="GR14" s="230"/>
      <c r="GS14" s="230"/>
      <c r="GT14" s="230"/>
      <c r="GU14" s="230"/>
      <c r="GV14" s="230"/>
      <c r="GW14" s="229"/>
      <c r="GX14" s="229"/>
      <c r="GY14" s="229"/>
      <c r="GZ14" s="229"/>
      <c r="HA14" s="229"/>
      <c r="HB14" s="229"/>
      <c r="HC14" s="229"/>
      <c r="HD14" s="229"/>
      <c r="HE14" s="229"/>
      <c r="HF14" s="229"/>
      <c r="HG14" s="229"/>
      <c r="HH14" s="228"/>
      <c r="HI14" s="1259" t="s">
        <v>29</v>
      </c>
      <c r="HJ14" s="154" t="s">
        <v>110</v>
      </c>
      <c r="HK14" s="1261">
        <v>420</v>
      </c>
      <c r="HL14" s="153"/>
      <c r="HM14" s="152"/>
      <c r="HN14" s="152"/>
      <c r="HO14" s="190"/>
      <c r="HP14" s="190"/>
      <c r="HQ14" s="152"/>
      <c r="HR14" s="152"/>
      <c r="HS14" s="190"/>
      <c r="HT14" s="152"/>
      <c r="HU14" s="152"/>
      <c r="HV14" s="152"/>
      <c r="HW14" s="152"/>
      <c r="HX14" s="190"/>
      <c r="HY14" s="190"/>
      <c r="HZ14" s="152"/>
      <c r="IA14" s="152"/>
      <c r="IB14" s="152"/>
      <c r="IC14" s="152"/>
      <c r="ID14" s="152"/>
      <c r="IE14" s="152"/>
      <c r="IF14" s="152"/>
      <c r="IG14" s="152"/>
      <c r="IH14" s="152"/>
      <c r="II14" s="152"/>
      <c r="IJ14" s="151">
        <f t="shared" si="3"/>
        <v>0</v>
      </c>
    </row>
    <row r="15" spans="1:244" ht="14.25" customHeight="1">
      <c r="BC15" s="136" t="s">
        <v>53</v>
      </c>
      <c r="CA15" s="1299" t="s">
        <v>160</v>
      </c>
      <c r="CB15" s="1299"/>
      <c r="CC15" s="1299"/>
      <c r="CD15" s="1299"/>
      <c r="CE15" s="1299"/>
      <c r="CF15" s="1299"/>
      <c r="CG15" s="1299"/>
      <c r="CH15" s="1299"/>
      <c r="CI15" s="1299"/>
      <c r="CJ15" s="1299"/>
      <c r="CK15" s="1299"/>
      <c r="CL15" s="1299"/>
      <c r="CM15" s="1299"/>
      <c r="CN15" s="1299"/>
      <c r="CO15" s="1299"/>
      <c r="CP15" s="1299"/>
      <c r="CQ15" s="1299"/>
      <c r="CR15" s="1299"/>
      <c r="CS15" s="1299"/>
      <c r="CT15" s="1299"/>
      <c r="CU15" s="1299"/>
      <c r="CV15" s="1299"/>
      <c r="CW15" s="1299"/>
      <c r="CX15" s="1299"/>
      <c r="CY15" s="1299"/>
      <c r="CZ15" s="1299"/>
      <c r="DA15" s="1299"/>
      <c r="DB15" s="1299"/>
      <c r="DC15" s="1299"/>
      <c r="DD15" s="1299"/>
      <c r="DE15" s="1299"/>
      <c r="DF15" s="1299"/>
      <c r="DG15" s="1299"/>
      <c r="DH15" s="1299"/>
      <c r="DI15" s="1299"/>
      <c r="DJ15" s="1299"/>
      <c r="DK15" s="1299"/>
      <c r="DL15" s="1299"/>
      <c r="DM15" s="1299"/>
      <c r="DN15" s="1299"/>
      <c r="DO15" s="1299"/>
      <c r="DP15" s="1299"/>
      <c r="DQ15" s="1299"/>
      <c r="DR15" s="1299"/>
      <c r="DS15" s="1299"/>
      <c r="DT15" s="1299"/>
      <c r="DU15" s="1299"/>
      <c r="DV15" s="1299"/>
      <c r="DW15" s="1299"/>
      <c r="DX15" s="1299"/>
      <c r="DY15" s="1299"/>
      <c r="DZ15" s="1299"/>
      <c r="EA15" s="1299"/>
      <c r="EB15" s="1299"/>
      <c r="EC15" s="1299"/>
      <c r="ED15" s="1299"/>
      <c r="EE15" s="1299"/>
      <c r="EF15" s="1299"/>
      <c r="EG15" s="1299"/>
      <c r="EH15" s="1299"/>
      <c r="EI15" s="1299"/>
      <c r="EJ15" s="1299"/>
      <c r="EK15" s="1299"/>
      <c r="EL15" s="1299"/>
      <c r="EM15" s="1299"/>
      <c r="EN15" s="1299"/>
      <c r="EO15" s="1299"/>
      <c r="EP15" s="1299"/>
      <c r="EQ15" s="1299"/>
      <c r="ER15" s="1299"/>
      <c r="ES15" s="1299"/>
      <c r="ET15" s="1299"/>
      <c r="EU15" s="1299"/>
      <c r="EV15" s="1299"/>
      <c r="EW15" s="1299"/>
      <c r="EX15" s="1299"/>
      <c r="EY15" s="1299"/>
      <c r="EZ15" s="1299"/>
      <c r="FA15" s="1299"/>
      <c r="FB15" s="1299"/>
      <c r="FC15" s="1299"/>
      <c r="FD15" s="1299"/>
      <c r="FE15" s="1299"/>
      <c r="FF15" s="1299"/>
      <c r="FG15" s="1299"/>
      <c r="FH15" s="1299"/>
      <c r="FI15" s="1299"/>
      <c r="FJ15" s="1299"/>
      <c r="FK15" s="1299"/>
      <c r="FL15" s="1299"/>
      <c r="FM15" s="1299"/>
      <c r="FN15" s="1299"/>
      <c r="FO15" s="1299"/>
      <c r="FP15" s="1299"/>
      <c r="FQ15" s="1299"/>
      <c r="FR15" s="1299"/>
      <c r="FS15" s="1299"/>
      <c r="FT15" s="1299"/>
      <c r="FU15" s="1299"/>
      <c r="FV15" s="1299"/>
      <c r="FW15" s="1299"/>
      <c r="FX15" s="1299"/>
      <c r="FY15" s="1299"/>
      <c r="FZ15" s="1299"/>
      <c r="GA15" s="1299"/>
      <c r="GB15" s="1299"/>
      <c r="GC15" s="1299"/>
      <c r="GD15" s="1299"/>
      <c r="GE15" s="1299"/>
      <c r="GF15" s="1299"/>
      <c r="GG15" s="1299"/>
      <c r="GH15" s="1299"/>
      <c r="GW15" s="1300"/>
      <c r="GX15" s="1300"/>
      <c r="GY15" s="1300"/>
      <c r="GZ15" s="1300"/>
      <c r="HA15" s="1300"/>
      <c r="HB15" s="1300"/>
      <c r="HC15" s="1300"/>
      <c r="HD15" s="1300"/>
      <c r="HE15" s="1300"/>
      <c r="HF15" s="1300"/>
      <c r="HG15" s="1300"/>
      <c r="HH15" s="1301"/>
      <c r="HI15" s="1260"/>
      <c r="HJ15" s="150" t="s">
        <v>44</v>
      </c>
      <c r="HK15" s="1262"/>
      <c r="HL15" s="149">
        <f>HL14*HK14</f>
        <v>0</v>
      </c>
      <c r="HM15" s="149">
        <f>HM14*HK14</f>
        <v>0</v>
      </c>
      <c r="HN15" s="149">
        <f>HN14*HK14</f>
        <v>0</v>
      </c>
      <c r="HO15" s="191">
        <f>HO14*HK14</f>
        <v>0</v>
      </c>
      <c r="HP15" s="191">
        <f>HP14*HK14</f>
        <v>0</v>
      </c>
      <c r="HQ15" s="149">
        <f>HQ14*HK14</f>
        <v>0</v>
      </c>
      <c r="HR15" s="149">
        <f>HR14*HK14</f>
        <v>0</v>
      </c>
      <c r="HS15" s="191">
        <f>HS14*HK14</f>
        <v>0</v>
      </c>
      <c r="HT15" s="149">
        <f>HT14*HK14</f>
        <v>0</v>
      </c>
      <c r="HU15" s="149">
        <f>HU14*HK14</f>
        <v>0</v>
      </c>
      <c r="HV15" s="149">
        <f>HV14*HK14</f>
        <v>0</v>
      </c>
      <c r="HW15" s="149">
        <f>HW14*HK14</f>
        <v>0</v>
      </c>
      <c r="HX15" s="191">
        <f>HX14*HK14</f>
        <v>0</v>
      </c>
      <c r="HY15" s="191">
        <f>HY14*HK14</f>
        <v>0</v>
      </c>
      <c r="HZ15" s="149">
        <f>HZ14*HK14</f>
        <v>0</v>
      </c>
      <c r="IA15" s="149">
        <f>IA14*HK14</f>
        <v>0</v>
      </c>
      <c r="IB15" s="149">
        <f>IB14*HK14</f>
        <v>0</v>
      </c>
      <c r="IC15" s="149">
        <f>IC14*HK14</f>
        <v>0</v>
      </c>
      <c r="ID15" s="149">
        <f>ID14*HK14</f>
        <v>0</v>
      </c>
      <c r="IE15" s="149">
        <f>IE14*HK14</f>
        <v>0</v>
      </c>
      <c r="IF15" s="149">
        <f>IF14*HK14</f>
        <v>0</v>
      </c>
      <c r="IG15" s="149">
        <f>IG14*HK14</f>
        <v>0</v>
      </c>
      <c r="IH15" s="149">
        <f>SUM(IH14*HK14)</f>
        <v>0</v>
      </c>
      <c r="II15" s="149">
        <f>SUM(II14*HK14)</f>
        <v>0</v>
      </c>
      <c r="IJ15" s="147">
        <f t="shared" si="3"/>
        <v>0</v>
      </c>
    </row>
    <row r="16" spans="1:244" s="137" customFormat="1" ht="15" customHeight="1">
      <c r="A16" s="143"/>
      <c r="B16" s="143"/>
      <c r="C16" s="143"/>
      <c r="D16" s="143"/>
      <c r="E16" s="143"/>
      <c r="F16" s="143"/>
      <c r="G16" s="143"/>
      <c r="H16" s="143"/>
      <c r="I16" s="143"/>
      <c r="J16" s="143"/>
      <c r="K16" s="143"/>
      <c r="L16" s="143"/>
      <c r="M16" s="143"/>
      <c r="N16" s="143"/>
      <c r="O16" s="143"/>
      <c r="P16" s="143"/>
      <c r="Q16" s="143"/>
      <c r="R16" s="143"/>
      <c r="S16" s="143"/>
      <c r="T16" s="143"/>
      <c r="U16" s="143"/>
      <c r="V16" s="143"/>
      <c r="W16" s="143"/>
      <c r="X16" s="143"/>
      <c r="Y16" s="143"/>
      <c r="Z16" s="143"/>
      <c r="AA16" s="143"/>
      <c r="AB16" s="143"/>
      <c r="AC16" s="143"/>
      <c r="AD16" s="143"/>
      <c r="AE16" s="143"/>
      <c r="AF16" s="143"/>
      <c r="AG16" s="143"/>
      <c r="AH16" s="143"/>
      <c r="AI16" s="143"/>
      <c r="AJ16" s="143"/>
      <c r="AK16" s="143"/>
      <c r="AL16" s="143"/>
      <c r="AM16" s="143"/>
      <c r="AN16" s="143"/>
      <c r="AO16" s="143"/>
      <c r="AP16" s="143"/>
      <c r="AQ16" s="143"/>
      <c r="AR16" s="143"/>
      <c r="AS16" s="143"/>
      <c r="AT16" s="143"/>
      <c r="AU16" s="143"/>
      <c r="AV16" s="143"/>
      <c r="AW16" s="143"/>
      <c r="AX16" s="143"/>
      <c r="AY16" s="143"/>
      <c r="AZ16" s="143"/>
      <c r="BA16" s="143"/>
      <c r="BB16" s="143"/>
      <c r="BC16" s="143"/>
      <c r="BD16" s="143"/>
      <c r="BE16" s="143"/>
      <c r="BF16" s="143"/>
      <c r="BG16" s="143"/>
      <c r="BH16" s="143"/>
      <c r="BI16" s="143"/>
      <c r="BJ16" s="143"/>
      <c r="BK16" s="143"/>
      <c r="BL16" s="143"/>
      <c r="BM16" s="143"/>
      <c r="BN16" s="143"/>
      <c r="BO16" s="143"/>
      <c r="BP16" s="143"/>
      <c r="BQ16" s="143"/>
      <c r="BR16" s="143"/>
      <c r="BS16" s="143"/>
      <c r="BT16" s="143"/>
      <c r="BU16" s="143"/>
      <c r="BV16" s="143"/>
      <c r="BW16" s="143"/>
      <c r="BX16" s="143"/>
      <c r="BY16" s="143"/>
      <c r="BZ16" s="143"/>
      <c r="CA16" s="226"/>
      <c r="CB16" s="226"/>
      <c r="CC16" s="226"/>
      <c r="CD16" s="226"/>
      <c r="CE16" s="226"/>
      <c r="CF16" s="225"/>
      <c r="CG16" s="225"/>
      <c r="CH16" s="225"/>
      <c r="CI16" s="225"/>
      <c r="CJ16" s="225"/>
      <c r="CK16" s="225"/>
      <c r="CL16" s="225"/>
      <c r="CM16" s="225"/>
      <c r="CN16" s="225"/>
      <c r="CO16" s="225"/>
      <c r="CP16" s="225"/>
      <c r="CQ16" s="225"/>
      <c r="CR16" s="225"/>
      <c r="CS16" s="225"/>
      <c r="CT16" s="225"/>
      <c r="CU16" s="225"/>
      <c r="CV16" s="225"/>
      <c r="CW16" s="225"/>
      <c r="CX16" s="225"/>
      <c r="CY16" s="225"/>
      <c r="CZ16" s="225"/>
      <c r="DA16" s="225"/>
      <c r="DB16" s="225"/>
      <c r="DC16" s="225"/>
      <c r="DD16" s="225"/>
      <c r="DE16" s="225"/>
      <c r="DF16" s="225"/>
      <c r="DG16" s="225"/>
      <c r="DH16" s="225"/>
      <c r="DI16" s="225"/>
      <c r="DJ16" s="225"/>
      <c r="DK16" s="225"/>
      <c r="DL16" s="225"/>
      <c r="DM16" s="225"/>
      <c r="DN16" s="225"/>
      <c r="DO16" s="225"/>
      <c r="DP16" s="225"/>
      <c r="DQ16" s="225"/>
      <c r="DR16" s="225"/>
      <c r="DS16" s="225"/>
      <c r="DT16" s="225"/>
      <c r="DU16" s="225"/>
      <c r="DV16" s="225"/>
      <c r="DW16" s="225"/>
      <c r="DX16" s="225"/>
      <c r="DY16" s="225"/>
      <c r="DZ16" s="225"/>
      <c r="EA16" s="225"/>
      <c r="EB16" s="225"/>
      <c r="EC16" s="225"/>
      <c r="ED16" s="225"/>
      <c r="EE16" s="225"/>
      <c r="EF16" s="225"/>
      <c r="EG16" s="225"/>
      <c r="EH16" s="225"/>
      <c r="EI16" s="225"/>
      <c r="EJ16" s="225"/>
      <c r="EK16" s="225"/>
      <c r="EL16" s="225"/>
      <c r="EM16" s="225"/>
      <c r="EN16" s="225"/>
      <c r="EO16" s="225"/>
      <c r="EP16" s="225"/>
      <c r="EQ16" s="225"/>
      <c r="ER16" s="225"/>
      <c r="ES16" s="225"/>
      <c r="ET16" s="225"/>
      <c r="EU16" s="225"/>
      <c r="EV16" s="225"/>
      <c r="EW16" s="225"/>
      <c r="EX16" s="225"/>
      <c r="EY16" s="225"/>
      <c r="EZ16" s="225"/>
      <c r="FA16" s="225"/>
      <c r="FB16" s="225"/>
      <c r="FC16" s="225"/>
      <c r="FD16" s="225"/>
      <c r="FE16" s="225"/>
      <c r="FF16" s="225"/>
      <c r="FG16" s="225"/>
      <c r="FH16" s="225"/>
      <c r="FI16" s="225"/>
      <c r="FJ16" s="225"/>
      <c r="FK16" s="225"/>
      <c r="FL16" s="225"/>
      <c r="FM16" s="225"/>
      <c r="FN16" s="225"/>
      <c r="FO16" s="225"/>
      <c r="FP16" s="225"/>
      <c r="FQ16" s="225"/>
      <c r="FR16" s="225"/>
      <c r="FS16" s="225"/>
      <c r="FT16" s="225"/>
      <c r="FU16" s="225"/>
      <c r="FV16" s="225"/>
      <c r="FW16" s="225"/>
      <c r="FX16" s="225"/>
      <c r="FY16" s="225"/>
      <c r="FZ16" s="225"/>
      <c r="GA16" s="225"/>
      <c r="GB16" s="225"/>
      <c r="GC16" s="225"/>
      <c r="GD16" s="225"/>
      <c r="GE16" s="225"/>
      <c r="GF16" s="225"/>
      <c r="GG16" s="225"/>
      <c r="GH16" s="225"/>
      <c r="GI16" s="143"/>
      <c r="GJ16" s="143"/>
      <c r="GK16" s="143"/>
      <c r="GL16" s="143"/>
      <c r="GM16" s="143"/>
      <c r="GN16" s="143"/>
      <c r="GO16" s="143"/>
      <c r="GP16" s="143"/>
      <c r="GQ16" s="143"/>
      <c r="GR16" s="143"/>
      <c r="GS16" s="143"/>
      <c r="GT16" s="143"/>
      <c r="GU16" s="143"/>
      <c r="GV16" s="143"/>
      <c r="GW16" s="224"/>
      <c r="GX16" s="224"/>
      <c r="GY16" s="224"/>
      <c r="GZ16" s="224"/>
      <c r="HA16" s="224"/>
      <c r="HB16" s="224"/>
      <c r="HC16" s="224"/>
      <c r="HD16" s="224"/>
      <c r="HE16" s="224"/>
      <c r="HF16" s="224"/>
      <c r="HG16" s="224"/>
      <c r="HH16" s="223"/>
      <c r="HI16" s="1259" t="s">
        <v>190</v>
      </c>
      <c r="HJ16" s="154" t="s">
        <v>110</v>
      </c>
      <c r="HK16" s="1261">
        <v>300</v>
      </c>
      <c r="HL16" s="153"/>
      <c r="HM16" s="152"/>
      <c r="HN16" s="152"/>
      <c r="HO16" s="190"/>
      <c r="HP16" s="190"/>
      <c r="HQ16" s="152"/>
      <c r="HR16" s="152"/>
      <c r="HS16" s="190"/>
      <c r="HT16" s="152"/>
      <c r="HU16" s="152"/>
      <c r="HV16" s="152"/>
      <c r="HW16" s="152"/>
      <c r="HX16" s="190"/>
      <c r="HY16" s="190"/>
      <c r="HZ16" s="152"/>
      <c r="IA16" s="152"/>
      <c r="IB16" s="152"/>
      <c r="IC16" s="152"/>
      <c r="ID16" s="152"/>
      <c r="IE16" s="152"/>
      <c r="IF16" s="152"/>
      <c r="IG16" s="152"/>
      <c r="IH16" s="152"/>
      <c r="II16" s="152"/>
      <c r="IJ16" s="147">
        <f t="shared" si="3"/>
        <v>0</v>
      </c>
    </row>
    <row r="17" spans="1:244" ht="15" customHeight="1" thickBot="1">
      <c r="A17" s="222"/>
      <c r="B17" s="222"/>
      <c r="C17" s="222"/>
      <c r="D17" s="222"/>
      <c r="E17" s="222"/>
      <c r="F17" s="222"/>
      <c r="G17" s="222"/>
      <c r="H17" s="222"/>
      <c r="I17" s="222"/>
      <c r="J17" s="222"/>
      <c r="K17" s="222"/>
      <c r="L17" s="222"/>
      <c r="M17" s="222"/>
      <c r="N17" s="222"/>
      <c r="O17" s="222"/>
      <c r="P17" s="222"/>
      <c r="Q17" s="222"/>
      <c r="R17" s="222"/>
      <c r="S17" s="222"/>
      <c r="T17" s="222"/>
      <c r="U17" s="222"/>
      <c r="V17" s="222"/>
      <c r="W17" s="222"/>
      <c r="X17" s="222"/>
      <c r="Y17" s="222"/>
      <c r="Z17" s="222"/>
      <c r="AA17" s="222"/>
      <c r="AB17" s="222"/>
      <c r="AC17" s="222"/>
      <c r="AD17" s="222"/>
      <c r="AE17" s="222"/>
      <c r="AF17" s="222"/>
      <c r="AG17" s="222"/>
      <c r="AH17" s="222"/>
      <c r="AI17" s="222"/>
      <c r="AJ17" s="222"/>
      <c r="AK17" s="222"/>
      <c r="AL17" s="222"/>
      <c r="AM17" s="222"/>
      <c r="AN17" s="222"/>
      <c r="AO17" s="222"/>
      <c r="AP17" s="222"/>
      <c r="AQ17" s="222"/>
      <c r="AR17" s="222"/>
      <c r="AS17" s="222"/>
      <c r="AT17" s="222"/>
      <c r="AU17" s="222"/>
      <c r="AV17" s="222"/>
      <c r="AW17" s="222"/>
      <c r="AX17" s="222"/>
      <c r="AY17" s="222"/>
      <c r="AZ17" s="222"/>
      <c r="BA17" s="222"/>
      <c r="BB17" s="222"/>
      <c r="BC17" s="222" t="s">
        <v>52</v>
      </c>
      <c r="BD17" s="222"/>
      <c r="BE17" s="222"/>
      <c r="BF17" s="222"/>
      <c r="BG17" s="222"/>
      <c r="BH17" s="222"/>
      <c r="BI17" s="222"/>
      <c r="BJ17" s="222"/>
      <c r="BK17" s="222"/>
      <c r="BL17" s="222"/>
      <c r="BM17" s="222"/>
      <c r="BN17" s="222"/>
      <c r="BO17" s="222"/>
      <c r="BP17" s="222"/>
      <c r="BQ17" s="222"/>
      <c r="BR17" s="222"/>
      <c r="BS17" s="222"/>
      <c r="BT17" s="222"/>
      <c r="BU17" s="222"/>
      <c r="BV17" s="222"/>
      <c r="BW17" s="222"/>
      <c r="BX17" s="222"/>
      <c r="BY17" s="222"/>
      <c r="BZ17" s="222"/>
      <c r="CA17" s="222"/>
      <c r="CB17" s="222"/>
      <c r="CC17" s="222"/>
      <c r="CD17" s="222"/>
      <c r="CE17" s="222"/>
      <c r="CF17" s="1267" t="s">
        <v>159</v>
      </c>
      <c r="CG17" s="1267"/>
      <c r="CH17" s="1267"/>
      <c r="CI17" s="1267"/>
      <c r="CJ17" s="1267"/>
      <c r="CK17" s="1267"/>
      <c r="CL17" s="1267"/>
      <c r="CM17" s="1267"/>
      <c r="CN17" s="1267"/>
      <c r="CO17" s="1267"/>
      <c r="CP17" s="1267"/>
      <c r="CQ17" s="1267"/>
      <c r="CR17" s="1267"/>
      <c r="CS17" s="1267"/>
      <c r="CT17" s="1267"/>
      <c r="CU17" s="1267"/>
      <c r="CV17" s="1267"/>
      <c r="CW17" s="1267"/>
      <c r="CX17" s="1267"/>
      <c r="CY17" s="1267"/>
      <c r="CZ17" s="1267"/>
      <c r="DA17" s="1267"/>
      <c r="DB17" s="1267"/>
      <c r="DC17" s="1267"/>
      <c r="DD17" s="1267"/>
      <c r="DE17" s="1267"/>
      <c r="DF17" s="1267"/>
      <c r="DG17" s="1267"/>
      <c r="DH17" s="1267"/>
      <c r="DI17" s="1267"/>
      <c r="DJ17" s="1267"/>
      <c r="DK17" s="1267"/>
      <c r="DL17" s="1267"/>
      <c r="DM17" s="1267"/>
      <c r="DN17" s="1267"/>
      <c r="DO17" s="1267"/>
      <c r="DP17" s="1267"/>
      <c r="DQ17" s="1267"/>
      <c r="DR17" s="1267"/>
      <c r="DS17" s="1267"/>
      <c r="DT17" s="1267"/>
      <c r="DU17" s="1267"/>
      <c r="DV17" s="1267"/>
      <c r="DW17" s="1267"/>
      <c r="DX17" s="1267"/>
      <c r="DY17" s="1267"/>
      <c r="DZ17" s="1267"/>
      <c r="EA17" s="1267"/>
      <c r="EB17" s="1267"/>
      <c r="EC17" s="1267"/>
      <c r="ED17" s="1267"/>
      <c r="EE17" s="1267"/>
      <c r="EF17" s="1267"/>
      <c r="EG17" s="1267"/>
      <c r="EH17" s="1267"/>
      <c r="EI17" s="1267"/>
      <c r="EJ17" s="1267"/>
      <c r="EK17" s="1267"/>
      <c r="EL17" s="1267"/>
      <c r="EM17" s="1267"/>
      <c r="EN17" s="1267"/>
      <c r="EO17" s="1267"/>
      <c r="EP17" s="1267"/>
      <c r="EQ17" s="1267"/>
      <c r="ER17" s="1267"/>
      <c r="ES17" s="1267"/>
      <c r="ET17" s="1267"/>
      <c r="EU17" s="1267"/>
      <c r="EV17" s="1267"/>
      <c r="EW17" s="1267"/>
      <c r="EX17" s="1267"/>
      <c r="EY17" s="1267"/>
      <c r="EZ17" s="1267"/>
      <c r="FA17" s="1267"/>
      <c r="FB17" s="1267"/>
      <c r="FC17" s="1267"/>
      <c r="FD17" s="1267"/>
      <c r="FE17" s="1267"/>
      <c r="FF17" s="1267"/>
      <c r="FG17" s="1267"/>
      <c r="FH17" s="1267"/>
      <c r="FI17" s="1267"/>
      <c r="FJ17" s="1267"/>
      <c r="FK17" s="1267"/>
      <c r="FL17" s="1267"/>
      <c r="FM17" s="1267"/>
      <c r="FN17" s="1267"/>
      <c r="FO17" s="1267"/>
      <c r="FP17" s="1267"/>
      <c r="FQ17" s="1267"/>
      <c r="FR17" s="1267"/>
      <c r="FS17" s="1267"/>
      <c r="FT17" s="1267"/>
      <c r="FU17" s="1267"/>
      <c r="FV17" s="1267"/>
      <c r="FW17" s="1267"/>
      <c r="FX17" s="1267"/>
      <c r="FY17" s="1267"/>
      <c r="FZ17" s="1267"/>
      <c r="GA17" s="1267"/>
      <c r="GB17" s="1267"/>
      <c r="GC17" s="1267"/>
      <c r="GD17" s="1267"/>
      <c r="GE17" s="1267"/>
      <c r="GF17" s="1267"/>
      <c r="GG17" s="1267"/>
      <c r="GH17" s="1267"/>
      <c r="GI17" s="222"/>
      <c r="GJ17" s="222"/>
      <c r="GK17" s="222"/>
      <c r="GL17" s="222"/>
      <c r="GM17" s="222"/>
      <c r="GN17" s="222"/>
      <c r="GO17" s="222"/>
      <c r="GP17" s="222"/>
      <c r="GQ17" s="222"/>
      <c r="GR17" s="222"/>
      <c r="GS17" s="222"/>
      <c r="GT17" s="222"/>
      <c r="GU17" s="222"/>
      <c r="GV17" s="222"/>
      <c r="GW17" s="1269"/>
      <c r="GX17" s="1302"/>
      <c r="GY17" s="1302"/>
      <c r="GZ17" s="1302"/>
      <c r="HA17" s="1302"/>
      <c r="HB17" s="1302"/>
      <c r="HC17" s="1302"/>
      <c r="HD17" s="1302"/>
      <c r="HE17" s="1302"/>
      <c r="HF17" s="1302"/>
      <c r="HG17" s="1302"/>
      <c r="HH17" s="1303"/>
      <c r="HI17" s="1260"/>
      <c r="HJ17" s="150" t="s">
        <v>44</v>
      </c>
      <c r="HK17" s="1262"/>
      <c r="HL17" s="149">
        <f>SUM(HL16*HK16)</f>
        <v>0</v>
      </c>
      <c r="HM17" s="149">
        <f>SUM(HM16*HK16)</f>
        <v>0</v>
      </c>
      <c r="HN17" s="149">
        <f>SUM(HN16*HK16)</f>
        <v>0</v>
      </c>
      <c r="HO17" s="191">
        <f>SUM(HO16*HK16)</f>
        <v>0</v>
      </c>
      <c r="HP17" s="191">
        <f>SUM(HP16*HK16)</f>
        <v>0</v>
      </c>
      <c r="HQ17" s="149">
        <f>SUM(HQ16*HK16)</f>
        <v>0</v>
      </c>
      <c r="HR17" s="149">
        <f>SUM(HR16*HK16)</f>
        <v>0</v>
      </c>
      <c r="HS17" s="191">
        <f>SUM(HS16*HK16)</f>
        <v>0</v>
      </c>
      <c r="HT17" s="149">
        <f>SUM(HT16*HK16)</f>
        <v>0</v>
      </c>
      <c r="HU17" s="149">
        <f>SUM(HU16*HK16)</f>
        <v>0</v>
      </c>
      <c r="HV17" s="149">
        <f>SUM(HV16*HK16)</f>
        <v>0</v>
      </c>
      <c r="HW17" s="149">
        <f>SUM(HW16*HK16)</f>
        <v>0</v>
      </c>
      <c r="HX17" s="191">
        <f>SUM(HX16*HK16)</f>
        <v>0</v>
      </c>
      <c r="HY17" s="191">
        <f>SUM(HY16*HK16)</f>
        <v>0</v>
      </c>
      <c r="HZ17" s="149">
        <f>SUM(HZ16*HK16)</f>
        <v>0</v>
      </c>
      <c r="IA17" s="149">
        <f>SUM(IA16*HK16)</f>
        <v>0</v>
      </c>
      <c r="IB17" s="149">
        <f>SUM(IB16*HK16)</f>
        <v>0</v>
      </c>
      <c r="IC17" s="149">
        <f>SUM(IC16*HK16)</f>
        <v>0</v>
      </c>
      <c r="ID17" s="149"/>
      <c r="IE17" s="149"/>
      <c r="IF17" s="149"/>
      <c r="IG17" s="149">
        <f>SUM(IG16*IC16)</f>
        <v>0</v>
      </c>
      <c r="IH17" s="149">
        <f>SUM(IH16*HK16)</f>
        <v>0</v>
      </c>
      <c r="II17" s="149">
        <f>SUM(II16*HK16)</f>
        <v>0</v>
      </c>
      <c r="IJ17" s="147">
        <f t="shared" si="3"/>
        <v>0</v>
      </c>
    </row>
    <row r="18" spans="1:244" s="137" customFormat="1" ht="12.75">
      <c r="A18" s="143"/>
      <c r="B18" s="143"/>
      <c r="C18" s="143"/>
      <c r="D18" s="143"/>
      <c r="E18" s="143"/>
      <c r="F18" s="143"/>
      <c r="G18" s="143"/>
      <c r="H18" s="143"/>
      <c r="I18" s="143"/>
      <c r="J18" s="143"/>
      <c r="K18" s="143"/>
      <c r="L18" s="143"/>
      <c r="M18" s="143"/>
      <c r="N18" s="143"/>
      <c r="O18" s="143"/>
      <c r="P18" s="143"/>
      <c r="Q18" s="143"/>
      <c r="R18" s="143"/>
      <c r="S18" s="143"/>
      <c r="T18" s="143"/>
      <c r="U18" s="143"/>
      <c r="V18" s="143"/>
      <c r="W18" s="143"/>
      <c r="X18" s="143"/>
      <c r="Y18" s="143"/>
      <c r="Z18" s="143"/>
      <c r="AA18" s="143"/>
      <c r="AB18" s="143"/>
      <c r="AC18" s="143"/>
      <c r="AD18" s="143"/>
      <c r="AE18" s="143"/>
      <c r="AF18" s="143"/>
      <c r="AG18" s="143"/>
      <c r="AH18" s="143"/>
      <c r="AI18" s="143"/>
      <c r="AJ18" s="143"/>
      <c r="AK18" s="143"/>
      <c r="AL18" s="143"/>
      <c r="AM18" s="143"/>
      <c r="AN18" s="143"/>
      <c r="AO18" s="143"/>
      <c r="AP18" s="143"/>
      <c r="AQ18" s="143"/>
      <c r="AR18" s="143"/>
      <c r="AS18" s="143"/>
      <c r="AT18" s="143"/>
      <c r="AU18" s="143"/>
      <c r="AV18" s="143"/>
      <c r="AW18" s="143"/>
      <c r="AX18" s="143"/>
      <c r="AY18" s="143"/>
      <c r="AZ18" s="143"/>
      <c r="BA18" s="143"/>
      <c r="BB18" s="143"/>
      <c r="BC18" s="143"/>
      <c r="BD18" s="143"/>
      <c r="BE18" s="143"/>
      <c r="BF18" s="143"/>
      <c r="BG18" s="143"/>
      <c r="BH18" s="143"/>
      <c r="BI18" s="143"/>
      <c r="BJ18" s="143"/>
      <c r="BK18" s="143"/>
      <c r="BL18" s="143"/>
      <c r="BM18" s="143"/>
      <c r="BN18" s="143"/>
      <c r="BO18" s="143"/>
      <c r="BP18" s="143"/>
      <c r="BQ18" s="143"/>
      <c r="BR18" s="143"/>
      <c r="BS18" s="143"/>
      <c r="BT18" s="143"/>
      <c r="BU18" s="143"/>
      <c r="BV18" s="143"/>
      <c r="BW18" s="143"/>
      <c r="BX18" s="143"/>
      <c r="BY18" s="143"/>
      <c r="BZ18" s="143"/>
      <c r="CA18" s="226"/>
      <c r="CB18" s="226"/>
      <c r="CC18" s="226"/>
      <c r="CD18" s="226"/>
      <c r="CE18" s="226"/>
      <c r="CF18" s="225"/>
      <c r="CG18" s="225"/>
      <c r="CH18" s="225"/>
      <c r="CI18" s="225"/>
      <c r="CJ18" s="225"/>
      <c r="CK18" s="225"/>
      <c r="CL18" s="225"/>
      <c r="CM18" s="225"/>
      <c r="CN18" s="225"/>
      <c r="CO18" s="225"/>
      <c r="CP18" s="225"/>
      <c r="CQ18" s="225"/>
      <c r="CR18" s="225"/>
      <c r="CS18" s="225"/>
      <c r="CT18" s="225"/>
      <c r="CU18" s="225"/>
      <c r="CV18" s="225"/>
      <c r="CW18" s="225"/>
      <c r="CX18" s="225"/>
      <c r="CY18" s="225"/>
      <c r="CZ18" s="225"/>
      <c r="DA18" s="225"/>
      <c r="DB18" s="225"/>
      <c r="DC18" s="225"/>
      <c r="DD18" s="225"/>
      <c r="DE18" s="225"/>
      <c r="DF18" s="225"/>
      <c r="DG18" s="225"/>
      <c r="DH18" s="225"/>
      <c r="DI18" s="225"/>
      <c r="DJ18" s="225"/>
      <c r="DK18" s="225"/>
      <c r="DL18" s="225"/>
      <c r="DM18" s="225"/>
      <c r="DN18" s="225"/>
      <c r="DO18" s="225"/>
      <c r="DP18" s="225"/>
      <c r="DQ18" s="225"/>
      <c r="DR18" s="225"/>
      <c r="DS18" s="225"/>
      <c r="DT18" s="225"/>
      <c r="DU18" s="225"/>
      <c r="DV18" s="225"/>
      <c r="DW18" s="225"/>
      <c r="DX18" s="225"/>
      <c r="DY18" s="225"/>
      <c r="DZ18" s="225"/>
      <c r="EA18" s="225"/>
      <c r="EB18" s="225"/>
      <c r="EC18" s="225"/>
      <c r="ED18" s="225"/>
      <c r="EE18" s="225"/>
      <c r="EF18" s="225"/>
      <c r="EG18" s="225"/>
      <c r="EH18" s="225"/>
      <c r="EI18" s="225"/>
      <c r="EJ18" s="225"/>
      <c r="EK18" s="225"/>
      <c r="EL18" s="225"/>
      <c r="EM18" s="225"/>
      <c r="EN18" s="225"/>
      <c r="EO18" s="225"/>
      <c r="EP18" s="225"/>
      <c r="EQ18" s="225"/>
      <c r="ER18" s="225"/>
      <c r="ES18" s="225"/>
      <c r="ET18" s="225"/>
      <c r="EU18" s="225"/>
      <c r="EV18" s="225"/>
      <c r="EW18" s="225"/>
      <c r="EX18" s="225"/>
      <c r="EY18" s="225"/>
      <c r="EZ18" s="225"/>
      <c r="FA18" s="225"/>
      <c r="FB18" s="225"/>
      <c r="FC18" s="225"/>
      <c r="FD18" s="225"/>
      <c r="FE18" s="225"/>
      <c r="FF18" s="225"/>
      <c r="FG18" s="225"/>
      <c r="FH18" s="225"/>
      <c r="FI18" s="225"/>
      <c r="FJ18" s="225"/>
      <c r="FK18" s="225"/>
      <c r="FL18" s="225"/>
      <c r="FM18" s="225"/>
      <c r="FN18" s="225"/>
      <c r="FO18" s="225"/>
      <c r="FP18" s="225"/>
      <c r="FQ18" s="225"/>
      <c r="FR18" s="225"/>
      <c r="FS18" s="225"/>
      <c r="FT18" s="225"/>
      <c r="FU18" s="225"/>
      <c r="FV18" s="225"/>
      <c r="FW18" s="225"/>
      <c r="FX18" s="225"/>
      <c r="FY18" s="225"/>
      <c r="FZ18" s="225"/>
      <c r="GA18" s="225"/>
      <c r="GB18" s="225"/>
      <c r="GC18" s="225"/>
      <c r="GD18" s="225"/>
      <c r="GE18" s="225"/>
      <c r="GF18" s="225"/>
      <c r="GG18" s="225"/>
      <c r="GH18" s="225"/>
      <c r="GI18" s="143"/>
      <c r="GJ18" s="143"/>
      <c r="GK18" s="143"/>
      <c r="GL18" s="143"/>
      <c r="GM18" s="143"/>
      <c r="GN18" s="143"/>
      <c r="GO18" s="143"/>
      <c r="GP18" s="143"/>
      <c r="GQ18" s="143"/>
      <c r="GR18" s="143"/>
      <c r="GS18" s="143"/>
      <c r="GT18" s="143"/>
      <c r="GU18" s="143"/>
      <c r="GV18" s="143"/>
      <c r="GW18" s="224"/>
      <c r="GX18" s="224"/>
      <c r="GY18" s="224"/>
      <c r="GZ18" s="224"/>
      <c r="HA18" s="224"/>
      <c r="HB18" s="224"/>
      <c r="HC18" s="224"/>
      <c r="HD18" s="224"/>
      <c r="HE18" s="224"/>
      <c r="HF18" s="224"/>
      <c r="HG18" s="224"/>
      <c r="HH18" s="223"/>
      <c r="HI18" s="1259" t="s">
        <v>360</v>
      </c>
      <c r="HJ18" s="154" t="s">
        <v>110</v>
      </c>
      <c r="HK18" s="1261">
        <v>265</v>
      </c>
      <c r="HL18" s="153"/>
      <c r="HM18" s="152"/>
      <c r="HN18" s="152"/>
      <c r="HO18" s="190">
        <v>4</v>
      </c>
      <c r="HP18" s="190"/>
      <c r="HQ18" s="152"/>
      <c r="HR18" s="152"/>
      <c r="HS18" s="190"/>
      <c r="HT18" s="152"/>
      <c r="HU18" s="152"/>
      <c r="HV18" s="152"/>
      <c r="HW18" s="152"/>
      <c r="HX18" s="190"/>
      <c r="HY18" s="190"/>
      <c r="HZ18" s="152"/>
      <c r="IA18" s="152"/>
      <c r="IB18" s="152"/>
      <c r="IC18" s="152"/>
      <c r="ID18" s="152"/>
      <c r="IE18" s="152"/>
      <c r="IF18" s="152"/>
      <c r="IG18" s="152"/>
      <c r="IH18" s="152"/>
      <c r="II18" s="152"/>
      <c r="IJ18" s="151">
        <f>SUM(HL18:IG18)</f>
        <v>4</v>
      </c>
    </row>
    <row r="19" spans="1:244" ht="15" customHeight="1" thickBot="1">
      <c r="A19" s="222"/>
      <c r="B19" s="222"/>
      <c r="C19" s="222"/>
      <c r="D19" s="222"/>
      <c r="E19" s="222"/>
      <c r="F19" s="222"/>
      <c r="G19" s="222"/>
      <c r="H19" s="222"/>
      <c r="I19" s="222"/>
      <c r="J19" s="222"/>
      <c r="K19" s="222"/>
      <c r="L19" s="222"/>
      <c r="M19" s="222"/>
      <c r="N19" s="222"/>
      <c r="O19" s="222"/>
      <c r="P19" s="222"/>
      <c r="Q19" s="222"/>
      <c r="R19" s="222"/>
      <c r="S19" s="222"/>
      <c r="T19" s="222"/>
      <c r="U19" s="222"/>
      <c r="V19" s="222"/>
      <c r="W19" s="222"/>
      <c r="X19" s="222"/>
      <c r="Y19" s="222"/>
      <c r="Z19" s="222"/>
      <c r="AA19" s="222"/>
      <c r="AB19" s="222"/>
      <c r="AC19" s="222"/>
      <c r="AD19" s="222"/>
      <c r="AE19" s="222"/>
      <c r="AF19" s="222"/>
      <c r="AG19" s="222"/>
      <c r="AH19" s="222"/>
      <c r="AI19" s="222"/>
      <c r="AJ19" s="222"/>
      <c r="AK19" s="222"/>
      <c r="AL19" s="222"/>
      <c r="AM19" s="222"/>
      <c r="AN19" s="222"/>
      <c r="AO19" s="222"/>
      <c r="AP19" s="222"/>
      <c r="AQ19" s="222"/>
      <c r="AR19" s="222"/>
      <c r="AS19" s="222"/>
      <c r="AT19" s="222"/>
      <c r="AU19" s="222"/>
      <c r="AV19" s="222"/>
      <c r="AW19" s="222"/>
      <c r="AX19" s="222"/>
      <c r="AY19" s="222"/>
      <c r="AZ19" s="222"/>
      <c r="BA19" s="222"/>
      <c r="BB19" s="222"/>
      <c r="BC19" s="222" t="s">
        <v>52</v>
      </c>
      <c r="BD19" s="222"/>
      <c r="BE19" s="222"/>
      <c r="BF19" s="222"/>
      <c r="BG19" s="222"/>
      <c r="BH19" s="222"/>
      <c r="BI19" s="222"/>
      <c r="BJ19" s="222"/>
      <c r="BK19" s="222"/>
      <c r="BL19" s="222"/>
      <c r="BM19" s="222"/>
      <c r="BN19" s="222"/>
      <c r="BO19" s="222"/>
      <c r="BP19" s="222"/>
      <c r="BQ19" s="222"/>
      <c r="BR19" s="222"/>
      <c r="BS19" s="222"/>
      <c r="BT19" s="222"/>
      <c r="BU19" s="222"/>
      <c r="BV19" s="222"/>
      <c r="BW19" s="222"/>
      <c r="BX19" s="222"/>
      <c r="BY19" s="222"/>
      <c r="BZ19" s="222"/>
      <c r="CA19" s="222"/>
      <c r="CB19" s="222"/>
      <c r="CC19" s="222"/>
      <c r="CD19" s="222"/>
      <c r="CE19" s="222"/>
      <c r="CF19" s="1267" t="s">
        <v>159</v>
      </c>
      <c r="CG19" s="1267"/>
      <c r="CH19" s="1267"/>
      <c r="CI19" s="1267"/>
      <c r="CJ19" s="1267"/>
      <c r="CK19" s="1267"/>
      <c r="CL19" s="1267"/>
      <c r="CM19" s="1267"/>
      <c r="CN19" s="1267"/>
      <c r="CO19" s="1267"/>
      <c r="CP19" s="1267"/>
      <c r="CQ19" s="1267"/>
      <c r="CR19" s="1267"/>
      <c r="CS19" s="1267"/>
      <c r="CT19" s="1267"/>
      <c r="CU19" s="1267"/>
      <c r="CV19" s="1267"/>
      <c r="CW19" s="1267"/>
      <c r="CX19" s="1267"/>
      <c r="CY19" s="1267"/>
      <c r="CZ19" s="1267"/>
      <c r="DA19" s="1267"/>
      <c r="DB19" s="1267"/>
      <c r="DC19" s="1267"/>
      <c r="DD19" s="1267"/>
      <c r="DE19" s="1267"/>
      <c r="DF19" s="1267"/>
      <c r="DG19" s="1267"/>
      <c r="DH19" s="1267"/>
      <c r="DI19" s="1267"/>
      <c r="DJ19" s="1267"/>
      <c r="DK19" s="1267"/>
      <c r="DL19" s="1267"/>
      <c r="DM19" s="1267"/>
      <c r="DN19" s="1267"/>
      <c r="DO19" s="1267"/>
      <c r="DP19" s="1267"/>
      <c r="DQ19" s="1267"/>
      <c r="DR19" s="1267"/>
      <c r="DS19" s="1267"/>
      <c r="DT19" s="1267"/>
      <c r="DU19" s="1267"/>
      <c r="DV19" s="1267"/>
      <c r="DW19" s="1267"/>
      <c r="DX19" s="1267"/>
      <c r="DY19" s="1267"/>
      <c r="DZ19" s="1267"/>
      <c r="EA19" s="1267"/>
      <c r="EB19" s="1267"/>
      <c r="EC19" s="1267"/>
      <c r="ED19" s="1267"/>
      <c r="EE19" s="1267"/>
      <c r="EF19" s="1267"/>
      <c r="EG19" s="1267"/>
      <c r="EH19" s="1267"/>
      <c r="EI19" s="1267"/>
      <c r="EJ19" s="1267"/>
      <c r="EK19" s="1267"/>
      <c r="EL19" s="1267"/>
      <c r="EM19" s="1267"/>
      <c r="EN19" s="1267"/>
      <c r="EO19" s="1267"/>
      <c r="EP19" s="1267"/>
      <c r="EQ19" s="1267"/>
      <c r="ER19" s="1267"/>
      <c r="ES19" s="1267"/>
      <c r="ET19" s="1267"/>
      <c r="EU19" s="1267"/>
      <c r="EV19" s="1267"/>
      <c r="EW19" s="1267"/>
      <c r="EX19" s="1267"/>
      <c r="EY19" s="1267"/>
      <c r="EZ19" s="1267"/>
      <c r="FA19" s="1267"/>
      <c r="FB19" s="1267"/>
      <c r="FC19" s="1267"/>
      <c r="FD19" s="1267"/>
      <c r="FE19" s="1267"/>
      <c r="FF19" s="1267"/>
      <c r="FG19" s="1267"/>
      <c r="FH19" s="1267"/>
      <c r="FI19" s="1267"/>
      <c r="FJ19" s="1267"/>
      <c r="FK19" s="1267"/>
      <c r="FL19" s="1267"/>
      <c r="FM19" s="1267"/>
      <c r="FN19" s="1267"/>
      <c r="FO19" s="1267"/>
      <c r="FP19" s="1267"/>
      <c r="FQ19" s="1267"/>
      <c r="FR19" s="1267"/>
      <c r="FS19" s="1267"/>
      <c r="FT19" s="1267"/>
      <c r="FU19" s="1267"/>
      <c r="FV19" s="1267"/>
      <c r="FW19" s="1267"/>
      <c r="FX19" s="1267"/>
      <c r="FY19" s="1267"/>
      <c r="FZ19" s="1267"/>
      <c r="GA19" s="1267"/>
      <c r="GB19" s="1267"/>
      <c r="GC19" s="1267"/>
      <c r="GD19" s="1267"/>
      <c r="GE19" s="1267"/>
      <c r="GF19" s="1267"/>
      <c r="GG19" s="1267"/>
      <c r="GH19" s="1267"/>
      <c r="GI19" s="222"/>
      <c r="GJ19" s="222"/>
      <c r="GK19" s="222"/>
      <c r="GL19" s="222"/>
      <c r="GM19" s="222"/>
      <c r="GN19" s="222"/>
      <c r="GO19" s="222"/>
      <c r="GP19" s="222"/>
      <c r="GQ19" s="222"/>
      <c r="GR19" s="222"/>
      <c r="GS19" s="222"/>
      <c r="GT19" s="222"/>
      <c r="GU19" s="222"/>
      <c r="GV19" s="222"/>
      <c r="GW19" s="1268"/>
      <c r="GX19" s="1268"/>
      <c r="GY19" s="1268"/>
      <c r="GZ19" s="1268"/>
      <c r="HA19" s="1268"/>
      <c r="HB19" s="1268"/>
      <c r="HC19" s="1268"/>
      <c r="HD19" s="1268"/>
      <c r="HE19" s="1268"/>
      <c r="HF19" s="1268"/>
      <c r="HG19" s="1268"/>
      <c r="HH19" s="1269"/>
      <c r="HI19" s="1260"/>
      <c r="HJ19" s="150" t="s">
        <v>44</v>
      </c>
      <c r="HK19" s="1262"/>
      <c r="HL19" s="379">
        <f>HL18*HK18</f>
        <v>0</v>
      </c>
      <c r="HM19" s="149">
        <f>HM18*HK18</f>
        <v>0</v>
      </c>
      <c r="HN19" s="149">
        <f>HN18*HL18</f>
        <v>0</v>
      </c>
      <c r="HO19" s="191">
        <f>HO18*HK18</f>
        <v>1060</v>
      </c>
      <c r="HP19" s="191">
        <f>HP18*HK18</f>
        <v>0</v>
      </c>
      <c r="HQ19" s="149">
        <f>HQ18*HK18</f>
        <v>0</v>
      </c>
      <c r="HR19" s="149">
        <f>HR18*HK18</f>
        <v>0</v>
      </c>
      <c r="HS19" s="191">
        <f>HS18*HK18</f>
        <v>0</v>
      </c>
      <c r="HT19" s="149">
        <f>HT18*HK18</f>
        <v>0</v>
      </c>
      <c r="HU19" s="149">
        <f>HU18*HK18</f>
        <v>0</v>
      </c>
      <c r="HV19" s="149">
        <f>HV18*HK18</f>
        <v>0</v>
      </c>
      <c r="HW19" s="149">
        <f>HW18*HK18</f>
        <v>0</v>
      </c>
      <c r="HX19" s="191">
        <f>HX18*HK18</f>
        <v>0</v>
      </c>
      <c r="HY19" s="191">
        <f>HY18*HK18</f>
        <v>0</v>
      </c>
      <c r="HZ19" s="149">
        <f>HZ18*HK18</f>
        <v>0</v>
      </c>
      <c r="IA19" s="149">
        <f>IA18*HK18</f>
        <v>0</v>
      </c>
      <c r="IB19" s="149">
        <f>IB18*HK18</f>
        <v>0</v>
      </c>
      <c r="IC19" s="149">
        <f>IC18*HK18</f>
        <v>0</v>
      </c>
      <c r="ID19" s="149">
        <f>ID18*HK18</f>
        <v>0</v>
      </c>
      <c r="IE19" s="149">
        <f>IE18*HK18</f>
        <v>0</v>
      </c>
      <c r="IF19" s="149">
        <f>IF18*HK18</f>
        <v>0</v>
      </c>
      <c r="IG19" s="149">
        <f>IG18*HK18</f>
        <v>0</v>
      </c>
      <c r="IH19" s="149">
        <f>SUM(IH18*HK18)</f>
        <v>0</v>
      </c>
      <c r="II19" s="149">
        <f>SUM(II18*HK18)</f>
        <v>0</v>
      </c>
      <c r="IJ19" s="147">
        <f>SUM(HL19:II19)</f>
        <v>1060</v>
      </c>
    </row>
    <row r="20" spans="1:244" s="137" customFormat="1" ht="12.75">
      <c r="A20" s="143"/>
      <c r="B20" s="143"/>
      <c r="C20" s="143"/>
      <c r="D20" s="143"/>
      <c r="E20" s="143"/>
      <c r="F20" s="143"/>
      <c r="G20" s="143"/>
      <c r="H20" s="143"/>
      <c r="I20" s="143"/>
      <c r="J20" s="143"/>
      <c r="K20" s="143"/>
      <c r="L20" s="143"/>
      <c r="M20" s="143"/>
      <c r="N20" s="143"/>
      <c r="O20" s="143"/>
      <c r="P20" s="143"/>
      <c r="Q20" s="143"/>
      <c r="R20" s="143"/>
      <c r="S20" s="143"/>
      <c r="T20" s="143"/>
      <c r="U20" s="143"/>
      <c r="V20" s="143"/>
      <c r="W20" s="143"/>
      <c r="X20" s="143"/>
      <c r="Y20" s="143"/>
      <c r="Z20" s="143"/>
      <c r="AA20" s="143"/>
      <c r="AB20" s="143"/>
      <c r="AC20" s="143"/>
      <c r="AD20" s="143"/>
      <c r="AE20" s="143"/>
      <c r="AF20" s="143"/>
      <c r="AG20" s="143"/>
      <c r="AH20" s="143"/>
      <c r="AI20" s="143"/>
      <c r="AJ20" s="143"/>
      <c r="AK20" s="143"/>
      <c r="AL20" s="143"/>
      <c r="AM20" s="143"/>
      <c r="AN20" s="143"/>
      <c r="AO20" s="143"/>
      <c r="AP20" s="143"/>
      <c r="AQ20" s="143"/>
      <c r="AR20" s="143"/>
      <c r="AS20" s="143"/>
      <c r="AT20" s="143"/>
      <c r="AU20" s="143"/>
      <c r="AV20" s="143"/>
      <c r="AW20" s="143"/>
      <c r="AX20" s="143"/>
      <c r="AY20" s="143"/>
      <c r="AZ20" s="143"/>
      <c r="BA20" s="143"/>
      <c r="BB20" s="143"/>
      <c r="BC20" s="143"/>
      <c r="BD20" s="143"/>
      <c r="BE20" s="143"/>
      <c r="BF20" s="143"/>
      <c r="BG20" s="143"/>
      <c r="BH20" s="143"/>
      <c r="BI20" s="143"/>
      <c r="BJ20" s="143"/>
      <c r="BK20" s="143"/>
      <c r="BL20" s="143"/>
      <c r="BM20" s="143"/>
      <c r="BN20" s="143"/>
      <c r="BO20" s="143"/>
      <c r="BP20" s="143"/>
      <c r="BQ20" s="143"/>
      <c r="BR20" s="143"/>
      <c r="BS20" s="143"/>
      <c r="BT20" s="143"/>
      <c r="BU20" s="143"/>
      <c r="BV20" s="143"/>
      <c r="BW20" s="143"/>
      <c r="BX20" s="143"/>
      <c r="BY20" s="143"/>
      <c r="BZ20" s="143"/>
      <c r="CA20" s="226"/>
      <c r="CB20" s="226"/>
      <c r="CC20" s="226"/>
      <c r="CD20" s="226"/>
      <c r="CE20" s="226"/>
      <c r="CF20" s="225"/>
      <c r="CG20" s="225"/>
      <c r="CH20" s="225"/>
      <c r="CI20" s="225"/>
      <c r="CJ20" s="225"/>
      <c r="CK20" s="225"/>
      <c r="CL20" s="225"/>
      <c r="CM20" s="225"/>
      <c r="CN20" s="225"/>
      <c r="CO20" s="225"/>
      <c r="CP20" s="225"/>
      <c r="CQ20" s="225"/>
      <c r="CR20" s="225"/>
      <c r="CS20" s="225"/>
      <c r="CT20" s="225"/>
      <c r="CU20" s="225"/>
      <c r="CV20" s="225"/>
      <c r="CW20" s="225"/>
      <c r="CX20" s="225"/>
      <c r="CY20" s="225"/>
      <c r="CZ20" s="225"/>
      <c r="DA20" s="225"/>
      <c r="DB20" s="225"/>
      <c r="DC20" s="225"/>
      <c r="DD20" s="225"/>
      <c r="DE20" s="225"/>
      <c r="DF20" s="225"/>
      <c r="DG20" s="225"/>
      <c r="DH20" s="225"/>
      <c r="DI20" s="225"/>
      <c r="DJ20" s="225"/>
      <c r="DK20" s="225"/>
      <c r="DL20" s="225"/>
      <c r="DM20" s="225"/>
      <c r="DN20" s="225"/>
      <c r="DO20" s="225"/>
      <c r="DP20" s="225"/>
      <c r="DQ20" s="225"/>
      <c r="DR20" s="225"/>
      <c r="DS20" s="225"/>
      <c r="DT20" s="225"/>
      <c r="DU20" s="225"/>
      <c r="DV20" s="225"/>
      <c r="DW20" s="225"/>
      <c r="DX20" s="225"/>
      <c r="DY20" s="225"/>
      <c r="DZ20" s="225"/>
      <c r="EA20" s="225"/>
      <c r="EB20" s="225"/>
      <c r="EC20" s="225"/>
      <c r="ED20" s="225"/>
      <c r="EE20" s="225"/>
      <c r="EF20" s="225"/>
      <c r="EG20" s="225"/>
      <c r="EH20" s="225"/>
      <c r="EI20" s="225"/>
      <c r="EJ20" s="225"/>
      <c r="EK20" s="225"/>
      <c r="EL20" s="225"/>
      <c r="EM20" s="225"/>
      <c r="EN20" s="225"/>
      <c r="EO20" s="225"/>
      <c r="EP20" s="225"/>
      <c r="EQ20" s="225"/>
      <c r="ER20" s="225"/>
      <c r="ES20" s="225"/>
      <c r="ET20" s="225"/>
      <c r="EU20" s="225"/>
      <c r="EV20" s="225"/>
      <c r="EW20" s="225"/>
      <c r="EX20" s="225"/>
      <c r="EY20" s="225"/>
      <c r="EZ20" s="225"/>
      <c r="FA20" s="225"/>
      <c r="FB20" s="225"/>
      <c r="FC20" s="225"/>
      <c r="FD20" s="225"/>
      <c r="FE20" s="225"/>
      <c r="FF20" s="225"/>
      <c r="FG20" s="225"/>
      <c r="FH20" s="225"/>
      <c r="FI20" s="225"/>
      <c r="FJ20" s="225"/>
      <c r="FK20" s="225"/>
      <c r="FL20" s="225"/>
      <c r="FM20" s="225"/>
      <c r="FN20" s="225"/>
      <c r="FO20" s="225"/>
      <c r="FP20" s="225"/>
      <c r="FQ20" s="225"/>
      <c r="FR20" s="225"/>
      <c r="FS20" s="225"/>
      <c r="FT20" s="225"/>
      <c r="FU20" s="225"/>
      <c r="FV20" s="225"/>
      <c r="FW20" s="225"/>
      <c r="FX20" s="225"/>
      <c r="FY20" s="225"/>
      <c r="FZ20" s="225"/>
      <c r="GA20" s="225"/>
      <c r="GB20" s="225"/>
      <c r="GC20" s="225"/>
      <c r="GD20" s="225"/>
      <c r="GE20" s="225"/>
      <c r="GF20" s="225"/>
      <c r="GG20" s="225"/>
      <c r="GH20" s="225"/>
      <c r="GI20" s="143"/>
      <c r="GJ20" s="143"/>
      <c r="GK20" s="143"/>
      <c r="GL20" s="143"/>
      <c r="GM20" s="143"/>
      <c r="GN20" s="143"/>
      <c r="GO20" s="143"/>
      <c r="GP20" s="143"/>
      <c r="GQ20" s="143"/>
      <c r="GR20" s="143"/>
      <c r="GS20" s="143"/>
      <c r="GT20" s="143"/>
      <c r="GU20" s="143"/>
      <c r="GV20" s="143"/>
      <c r="GW20" s="224"/>
      <c r="GX20" s="224"/>
      <c r="GY20" s="224"/>
      <c r="GZ20" s="224"/>
      <c r="HA20" s="224"/>
      <c r="HB20" s="224"/>
      <c r="HC20" s="224"/>
      <c r="HD20" s="224"/>
      <c r="HE20" s="224"/>
      <c r="HF20" s="224"/>
      <c r="HG20" s="224"/>
      <c r="HH20" s="223"/>
      <c r="HI20" s="1259" t="s">
        <v>360</v>
      </c>
      <c r="HJ20" s="154" t="s">
        <v>110</v>
      </c>
      <c r="HK20" s="1261">
        <v>274</v>
      </c>
      <c r="HL20" s="153"/>
      <c r="HM20" s="152"/>
      <c r="HN20" s="152"/>
      <c r="HO20" s="190"/>
      <c r="HP20" s="190"/>
      <c r="HQ20" s="152"/>
      <c r="HR20" s="152"/>
      <c r="HS20" s="190"/>
      <c r="HT20" s="152"/>
      <c r="HU20" s="152"/>
      <c r="HV20" s="152"/>
      <c r="HW20" s="152"/>
      <c r="HX20" s="190"/>
      <c r="HY20" s="190"/>
      <c r="HZ20" s="152"/>
      <c r="IA20" s="152"/>
      <c r="IB20" s="152"/>
      <c r="IC20" s="152"/>
      <c r="ID20" s="152"/>
      <c r="IE20" s="152"/>
      <c r="IF20" s="152"/>
      <c r="IG20" s="152"/>
      <c r="IH20" s="152"/>
      <c r="II20" s="152"/>
      <c r="IJ20" s="151">
        <f>SUM(HL20:IG20)</f>
        <v>0</v>
      </c>
    </row>
    <row r="21" spans="1:244" ht="15" customHeight="1" thickBot="1">
      <c r="A21" s="222"/>
      <c r="B21" s="222"/>
      <c r="C21" s="222"/>
      <c r="D21" s="222"/>
      <c r="E21" s="222"/>
      <c r="F21" s="222"/>
      <c r="G21" s="222"/>
      <c r="H21" s="222"/>
      <c r="I21" s="222"/>
      <c r="J21" s="222"/>
      <c r="K21" s="222"/>
      <c r="L21" s="222"/>
      <c r="M21" s="222"/>
      <c r="N21" s="222"/>
      <c r="O21" s="222"/>
      <c r="P21" s="222"/>
      <c r="Q21" s="222"/>
      <c r="R21" s="222"/>
      <c r="S21" s="222"/>
      <c r="T21" s="222"/>
      <c r="U21" s="222"/>
      <c r="V21" s="222"/>
      <c r="W21" s="222"/>
      <c r="X21" s="222"/>
      <c r="Y21" s="222"/>
      <c r="Z21" s="222"/>
      <c r="AA21" s="222"/>
      <c r="AB21" s="222"/>
      <c r="AC21" s="222"/>
      <c r="AD21" s="222"/>
      <c r="AE21" s="222"/>
      <c r="AF21" s="222"/>
      <c r="AG21" s="222"/>
      <c r="AH21" s="222"/>
      <c r="AI21" s="222"/>
      <c r="AJ21" s="222"/>
      <c r="AK21" s="222"/>
      <c r="AL21" s="222"/>
      <c r="AM21" s="222"/>
      <c r="AN21" s="222"/>
      <c r="AO21" s="222"/>
      <c r="AP21" s="222"/>
      <c r="AQ21" s="222"/>
      <c r="AR21" s="222"/>
      <c r="AS21" s="222"/>
      <c r="AT21" s="222"/>
      <c r="AU21" s="222"/>
      <c r="AV21" s="222"/>
      <c r="AW21" s="222"/>
      <c r="AX21" s="222"/>
      <c r="AY21" s="222"/>
      <c r="AZ21" s="222"/>
      <c r="BA21" s="222"/>
      <c r="BB21" s="222"/>
      <c r="BC21" s="222" t="s">
        <v>52</v>
      </c>
      <c r="BD21" s="222"/>
      <c r="BE21" s="222"/>
      <c r="BF21" s="222"/>
      <c r="BG21" s="222"/>
      <c r="BH21" s="222"/>
      <c r="BI21" s="222"/>
      <c r="BJ21" s="222"/>
      <c r="BK21" s="222"/>
      <c r="BL21" s="222"/>
      <c r="BM21" s="222"/>
      <c r="BN21" s="222"/>
      <c r="BO21" s="222"/>
      <c r="BP21" s="222"/>
      <c r="BQ21" s="222"/>
      <c r="BR21" s="222"/>
      <c r="BS21" s="222"/>
      <c r="BT21" s="222"/>
      <c r="BU21" s="222"/>
      <c r="BV21" s="222"/>
      <c r="BW21" s="222"/>
      <c r="BX21" s="222"/>
      <c r="BY21" s="222"/>
      <c r="BZ21" s="222"/>
      <c r="CA21" s="222"/>
      <c r="CB21" s="222"/>
      <c r="CC21" s="222"/>
      <c r="CD21" s="222"/>
      <c r="CE21" s="222"/>
      <c r="CF21" s="1267" t="s">
        <v>159</v>
      </c>
      <c r="CG21" s="1267"/>
      <c r="CH21" s="1267"/>
      <c r="CI21" s="1267"/>
      <c r="CJ21" s="1267"/>
      <c r="CK21" s="1267"/>
      <c r="CL21" s="1267"/>
      <c r="CM21" s="1267"/>
      <c r="CN21" s="1267"/>
      <c r="CO21" s="1267"/>
      <c r="CP21" s="1267"/>
      <c r="CQ21" s="1267"/>
      <c r="CR21" s="1267"/>
      <c r="CS21" s="1267"/>
      <c r="CT21" s="1267"/>
      <c r="CU21" s="1267"/>
      <c r="CV21" s="1267"/>
      <c r="CW21" s="1267"/>
      <c r="CX21" s="1267"/>
      <c r="CY21" s="1267"/>
      <c r="CZ21" s="1267"/>
      <c r="DA21" s="1267"/>
      <c r="DB21" s="1267"/>
      <c r="DC21" s="1267"/>
      <c r="DD21" s="1267"/>
      <c r="DE21" s="1267"/>
      <c r="DF21" s="1267"/>
      <c r="DG21" s="1267"/>
      <c r="DH21" s="1267"/>
      <c r="DI21" s="1267"/>
      <c r="DJ21" s="1267"/>
      <c r="DK21" s="1267"/>
      <c r="DL21" s="1267"/>
      <c r="DM21" s="1267"/>
      <c r="DN21" s="1267"/>
      <c r="DO21" s="1267"/>
      <c r="DP21" s="1267"/>
      <c r="DQ21" s="1267"/>
      <c r="DR21" s="1267"/>
      <c r="DS21" s="1267"/>
      <c r="DT21" s="1267"/>
      <c r="DU21" s="1267"/>
      <c r="DV21" s="1267"/>
      <c r="DW21" s="1267"/>
      <c r="DX21" s="1267"/>
      <c r="DY21" s="1267"/>
      <c r="DZ21" s="1267"/>
      <c r="EA21" s="1267"/>
      <c r="EB21" s="1267"/>
      <c r="EC21" s="1267"/>
      <c r="ED21" s="1267"/>
      <c r="EE21" s="1267"/>
      <c r="EF21" s="1267"/>
      <c r="EG21" s="1267"/>
      <c r="EH21" s="1267"/>
      <c r="EI21" s="1267"/>
      <c r="EJ21" s="1267"/>
      <c r="EK21" s="1267"/>
      <c r="EL21" s="1267"/>
      <c r="EM21" s="1267"/>
      <c r="EN21" s="1267"/>
      <c r="EO21" s="1267"/>
      <c r="EP21" s="1267"/>
      <c r="EQ21" s="1267"/>
      <c r="ER21" s="1267"/>
      <c r="ES21" s="1267"/>
      <c r="ET21" s="1267"/>
      <c r="EU21" s="1267"/>
      <c r="EV21" s="1267"/>
      <c r="EW21" s="1267"/>
      <c r="EX21" s="1267"/>
      <c r="EY21" s="1267"/>
      <c r="EZ21" s="1267"/>
      <c r="FA21" s="1267"/>
      <c r="FB21" s="1267"/>
      <c r="FC21" s="1267"/>
      <c r="FD21" s="1267"/>
      <c r="FE21" s="1267"/>
      <c r="FF21" s="1267"/>
      <c r="FG21" s="1267"/>
      <c r="FH21" s="1267"/>
      <c r="FI21" s="1267"/>
      <c r="FJ21" s="1267"/>
      <c r="FK21" s="1267"/>
      <c r="FL21" s="1267"/>
      <c r="FM21" s="1267"/>
      <c r="FN21" s="1267"/>
      <c r="FO21" s="1267"/>
      <c r="FP21" s="1267"/>
      <c r="FQ21" s="1267"/>
      <c r="FR21" s="1267"/>
      <c r="FS21" s="1267"/>
      <c r="FT21" s="1267"/>
      <c r="FU21" s="1267"/>
      <c r="FV21" s="1267"/>
      <c r="FW21" s="1267"/>
      <c r="FX21" s="1267"/>
      <c r="FY21" s="1267"/>
      <c r="FZ21" s="1267"/>
      <c r="GA21" s="1267"/>
      <c r="GB21" s="1267"/>
      <c r="GC21" s="1267"/>
      <c r="GD21" s="1267"/>
      <c r="GE21" s="1267"/>
      <c r="GF21" s="1267"/>
      <c r="GG21" s="1267"/>
      <c r="GH21" s="1267"/>
      <c r="GI21" s="222"/>
      <c r="GJ21" s="222"/>
      <c r="GK21" s="222"/>
      <c r="GL21" s="222"/>
      <c r="GM21" s="222"/>
      <c r="GN21" s="222"/>
      <c r="GO21" s="222"/>
      <c r="GP21" s="222"/>
      <c r="GQ21" s="222"/>
      <c r="GR21" s="222"/>
      <c r="GS21" s="222"/>
      <c r="GT21" s="222"/>
      <c r="GU21" s="222"/>
      <c r="GV21" s="222"/>
      <c r="GW21" s="1268"/>
      <c r="GX21" s="1268"/>
      <c r="GY21" s="1268"/>
      <c r="GZ21" s="1268"/>
      <c r="HA21" s="1268"/>
      <c r="HB21" s="1268"/>
      <c r="HC21" s="1268"/>
      <c r="HD21" s="1268"/>
      <c r="HE21" s="1268"/>
      <c r="HF21" s="1268"/>
      <c r="HG21" s="1268"/>
      <c r="HH21" s="1269"/>
      <c r="HI21" s="1260"/>
      <c r="HJ21" s="150" t="s">
        <v>44</v>
      </c>
      <c r="HK21" s="1262"/>
      <c r="HL21" s="379">
        <f>HL20*HK20</f>
        <v>0</v>
      </c>
      <c r="HM21" s="149">
        <f>HM20*HK20</f>
        <v>0</v>
      </c>
      <c r="HN21" s="149">
        <f>HN20*HK20</f>
        <v>0</v>
      </c>
      <c r="HO21" s="191">
        <f>HO20*HK20</f>
        <v>0</v>
      </c>
      <c r="HP21" s="191">
        <f>HP20*HK20</f>
        <v>0</v>
      </c>
      <c r="HQ21" s="149">
        <f>HQ20*HK20</f>
        <v>0</v>
      </c>
      <c r="HR21" s="149">
        <f>HR20*HK20</f>
        <v>0</v>
      </c>
      <c r="HS21" s="191">
        <f>HS20*HK20</f>
        <v>0</v>
      </c>
      <c r="HT21" s="149">
        <f>HT20*HK20</f>
        <v>0</v>
      </c>
      <c r="HU21" s="149">
        <f>HU20*HK20</f>
        <v>0</v>
      </c>
      <c r="HV21" s="149">
        <f>HV20*HK20</f>
        <v>0</v>
      </c>
      <c r="HW21" s="149">
        <f>HW20*HK20</f>
        <v>0</v>
      </c>
      <c r="HX21" s="191">
        <f>HX20*HK20</f>
        <v>0</v>
      </c>
      <c r="HY21" s="191">
        <f>HY20*HK20</f>
        <v>0</v>
      </c>
      <c r="HZ21" s="149">
        <f>HZ20*HK20</f>
        <v>0</v>
      </c>
      <c r="IA21" s="149">
        <f>IA20*HK20</f>
        <v>0</v>
      </c>
      <c r="IB21" s="149">
        <f>IB20*HK20</f>
        <v>0</v>
      </c>
      <c r="IC21" s="149">
        <f>IC20*HK20</f>
        <v>0</v>
      </c>
      <c r="ID21" s="149">
        <f>ID20*HK20</f>
        <v>0</v>
      </c>
      <c r="IE21" s="149">
        <f>IE20*HK20</f>
        <v>0</v>
      </c>
      <c r="IF21" s="149">
        <f>IF20*HK20</f>
        <v>0</v>
      </c>
      <c r="IG21" s="149">
        <f>IG20*HK20</f>
        <v>0</v>
      </c>
      <c r="IH21" s="149">
        <f>SUM(IH20*HK20)</f>
        <v>0</v>
      </c>
      <c r="II21" s="149">
        <f>SUM(II20*HK20)</f>
        <v>0</v>
      </c>
      <c r="IJ21" s="147">
        <f t="shared" ref="IJ21:IJ45" si="4">SUM(HL21:II21)</f>
        <v>0</v>
      </c>
    </row>
    <row r="22" spans="1:244" s="137" customFormat="1" ht="12.75">
      <c r="A22" s="220"/>
      <c r="B22" s="220"/>
      <c r="C22" s="220"/>
      <c r="D22" s="220"/>
      <c r="E22" s="220"/>
      <c r="F22" s="220"/>
      <c r="G22" s="220"/>
      <c r="H22" s="220"/>
      <c r="I22" s="220"/>
      <c r="J22" s="220"/>
      <c r="K22" s="220"/>
      <c r="L22" s="220"/>
      <c r="M22" s="220"/>
      <c r="N22" s="220"/>
      <c r="O22" s="220"/>
      <c r="P22" s="220"/>
      <c r="Q22" s="220"/>
      <c r="R22" s="220"/>
      <c r="S22" s="220"/>
      <c r="T22" s="220"/>
      <c r="U22" s="220"/>
      <c r="V22" s="220"/>
      <c r="W22" s="220"/>
      <c r="X22" s="220"/>
      <c r="Y22" s="220"/>
      <c r="Z22" s="220"/>
      <c r="AA22" s="220"/>
      <c r="AB22" s="220"/>
      <c r="AC22" s="220"/>
      <c r="AD22" s="220"/>
      <c r="AE22" s="220"/>
      <c r="AF22" s="220"/>
      <c r="AG22" s="220"/>
      <c r="AH22" s="220"/>
      <c r="AI22" s="220"/>
      <c r="AJ22" s="220"/>
      <c r="AK22" s="220"/>
      <c r="AL22" s="220"/>
      <c r="AM22" s="220"/>
      <c r="AN22" s="220"/>
      <c r="AO22" s="220"/>
      <c r="AP22" s="220"/>
      <c r="AQ22" s="220"/>
      <c r="AR22" s="220"/>
      <c r="AS22" s="220"/>
      <c r="AT22" s="220"/>
      <c r="AU22" s="220"/>
      <c r="AV22" s="220"/>
      <c r="AW22" s="220"/>
      <c r="AX22" s="220"/>
      <c r="AY22" s="220"/>
      <c r="AZ22" s="220"/>
      <c r="BA22" s="220"/>
      <c r="BB22" s="220"/>
      <c r="BC22" s="220"/>
      <c r="BD22" s="220"/>
      <c r="BE22" s="220"/>
      <c r="BF22" s="220"/>
      <c r="BG22" s="220"/>
      <c r="BH22" s="220"/>
      <c r="BI22" s="220"/>
      <c r="BJ22" s="220"/>
      <c r="BK22" s="220"/>
      <c r="BL22" s="220"/>
      <c r="BM22" s="220"/>
      <c r="BN22" s="220"/>
      <c r="BO22" s="220"/>
      <c r="BP22" s="220"/>
      <c r="BQ22" s="220"/>
      <c r="BR22" s="220"/>
      <c r="BS22" s="220"/>
      <c r="BT22" s="220"/>
      <c r="BU22" s="220"/>
      <c r="BV22" s="220"/>
      <c r="BW22" s="220"/>
      <c r="BX22" s="220"/>
      <c r="BY22" s="220"/>
      <c r="BZ22" s="220"/>
      <c r="CA22" s="220"/>
      <c r="CB22" s="220"/>
      <c r="CC22" s="220"/>
      <c r="CD22" s="220"/>
      <c r="CE22" s="220"/>
      <c r="CF22" s="221"/>
      <c r="CG22" s="221"/>
      <c r="CH22" s="221"/>
      <c r="CI22" s="221"/>
      <c r="CJ22" s="221"/>
      <c r="CK22" s="221"/>
      <c r="CL22" s="221"/>
      <c r="CM22" s="221"/>
      <c r="CN22" s="221"/>
      <c r="CO22" s="221"/>
      <c r="CP22" s="221"/>
      <c r="CQ22" s="221"/>
      <c r="CR22" s="221"/>
      <c r="CS22" s="221"/>
      <c r="CT22" s="221"/>
      <c r="CU22" s="221"/>
      <c r="CV22" s="221"/>
      <c r="CW22" s="221"/>
      <c r="CX22" s="221"/>
      <c r="CY22" s="221"/>
      <c r="CZ22" s="221"/>
      <c r="DA22" s="221"/>
      <c r="DB22" s="221"/>
      <c r="DC22" s="221"/>
      <c r="DD22" s="221"/>
      <c r="DE22" s="221"/>
      <c r="DF22" s="221"/>
      <c r="DG22" s="221"/>
      <c r="DH22" s="221"/>
      <c r="DI22" s="221"/>
      <c r="DJ22" s="221"/>
      <c r="DK22" s="221"/>
      <c r="DL22" s="221"/>
      <c r="DM22" s="221"/>
      <c r="DN22" s="221"/>
      <c r="DO22" s="221"/>
      <c r="DP22" s="221"/>
      <c r="DQ22" s="221"/>
      <c r="DR22" s="221"/>
      <c r="DS22" s="221"/>
      <c r="DT22" s="221"/>
      <c r="DU22" s="221"/>
      <c r="DV22" s="221"/>
      <c r="DW22" s="221"/>
      <c r="DX22" s="221"/>
      <c r="DY22" s="221"/>
      <c r="DZ22" s="221"/>
      <c r="EA22" s="221"/>
      <c r="EB22" s="221"/>
      <c r="EC22" s="221"/>
      <c r="ED22" s="221"/>
      <c r="EE22" s="221"/>
      <c r="EF22" s="221"/>
      <c r="EG22" s="221"/>
      <c r="EH22" s="221"/>
      <c r="EI22" s="221"/>
      <c r="EJ22" s="221"/>
      <c r="EK22" s="221"/>
      <c r="EL22" s="221"/>
      <c r="EM22" s="221"/>
      <c r="EN22" s="221"/>
      <c r="EO22" s="221"/>
      <c r="EP22" s="221"/>
      <c r="EQ22" s="221"/>
      <c r="ER22" s="221"/>
      <c r="ES22" s="221"/>
      <c r="ET22" s="221"/>
      <c r="EU22" s="221"/>
      <c r="EV22" s="221"/>
      <c r="EW22" s="221"/>
      <c r="EX22" s="221"/>
      <c r="EY22" s="221"/>
      <c r="EZ22" s="221"/>
      <c r="FA22" s="221"/>
      <c r="FB22" s="221"/>
      <c r="FC22" s="221"/>
      <c r="FD22" s="221"/>
      <c r="FE22" s="221"/>
      <c r="FF22" s="221"/>
      <c r="FG22" s="221"/>
      <c r="FH22" s="221"/>
      <c r="FI22" s="221"/>
      <c r="FJ22" s="221"/>
      <c r="FK22" s="221"/>
      <c r="FL22" s="221"/>
      <c r="FM22" s="221"/>
      <c r="FN22" s="221"/>
      <c r="FO22" s="221"/>
      <c r="FP22" s="221"/>
      <c r="FQ22" s="221"/>
      <c r="FR22" s="221"/>
      <c r="FS22" s="221"/>
      <c r="FT22" s="221"/>
      <c r="FU22" s="221"/>
      <c r="FV22" s="221"/>
      <c r="FW22" s="221"/>
      <c r="FX22" s="221"/>
      <c r="FY22" s="221"/>
      <c r="FZ22" s="221"/>
      <c r="GA22" s="221"/>
      <c r="GB22" s="221"/>
      <c r="GC22" s="221"/>
      <c r="GD22" s="221"/>
      <c r="GE22" s="221"/>
      <c r="GF22" s="221"/>
      <c r="GG22" s="221"/>
      <c r="GH22" s="221"/>
      <c r="GI22" s="220"/>
      <c r="GJ22" s="220"/>
      <c r="GK22" s="220"/>
      <c r="GL22" s="220"/>
      <c r="GM22" s="220"/>
      <c r="GN22" s="220"/>
      <c r="GO22" s="220"/>
      <c r="GP22" s="220"/>
      <c r="GQ22" s="220"/>
      <c r="GR22" s="220"/>
      <c r="GS22" s="220"/>
      <c r="GT22" s="220"/>
      <c r="GU22" s="220"/>
      <c r="GV22" s="220"/>
      <c r="GW22" s="219"/>
      <c r="GX22" s="219"/>
      <c r="GY22" s="219"/>
      <c r="GZ22" s="219"/>
      <c r="HA22" s="219"/>
      <c r="HB22" s="219"/>
      <c r="HC22" s="219"/>
      <c r="HD22" s="219"/>
      <c r="HE22" s="219"/>
      <c r="HF22" s="219"/>
      <c r="HG22" s="219"/>
      <c r="HH22" s="219"/>
      <c r="HI22" s="1259" t="s">
        <v>82</v>
      </c>
      <c r="HJ22" s="154" t="s">
        <v>110</v>
      </c>
      <c r="HK22" s="1261">
        <v>162</v>
      </c>
      <c r="HL22" s="153"/>
      <c r="HM22" s="152"/>
      <c r="HN22" s="152"/>
      <c r="HO22" s="190">
        <v>5.6</v>
      </c>
      <c r="HP22" s="190"/>
      <c r="HQ22" s="152"/>
      <c r="HR22" s="152"/>
      <c r="HS22" s="190"/>
      <c r="HT22" s="152"/>
      <c r="HU22" s="152"/>
      <c r="HV22" s="152"/>
      <c r="HW22" s="152"/>
      <c r="HX22" s="190"/>
      <c r="HY22" s="190"/>
      <c r="HZ22" s="152"/>
      <c r="IA22" s="152"/>
      <c r="IB22" s="152"/>
      <c r="IC22" s="152"/>
      <c r="ID22" s="152"/>
      <c r="IE22" s="152"/>
      <c r="IF22" s="152"/>
      <c r="IG22" s="152"/>
      <c r="IH22" s="152"/>
      <c r="II22" s="152"/>
      <c r="IJ22" s="151">
        <f t="shared" si="4"/>
        <v>5.6</v>
      </c>
    </row>
    <row r="23" spans="1:244" ht="12.75" customHeight="1">
      <c r="HI23" s="1260"/>
      <c r="HJ23" s="150" t="s">
        <v>44</v>
      </c>
      <c r="HK23" s="1262"/>
      <c r="HL23" s="149">
        <f>SUM(HL22*HK22)</f>
        <v>0</v>
      </c>
      <c r="HM23" s="148">
        <f>SUM(HM22*HK22)</f>
        <v>0</v>
      </c>
      <c r="HN23" s="149">
        <f>SUM(HN22*HK22)</f>
        <v>0</v>
      </c>
      <c r="HO23" s="192">
        <f>SUM(HO22*HK22)</f>
        <v>907.2</v>
      </c>
      <c r="HP23" s="192">
        <f>SUM(HP22*HK22)</f>
        <v>0</v>
      </c>
      <c r="HQ23" s="148">
        <f>SUM(HQ22*HK22)</f>
        <v>0</v>
      </c>
      <c r="HR23" s="148">
        <f>SUM(HR22*HK22)</f>
        <v>0</v>
      </c>
      <c r="HS23" s="192">
        <f>SUM(HS22*HK22)</f>
        <v>0</v>
      </c>
      <c r="HT23" s="148">
        <f>SUM(HT22*HK22)</f>
        <v>0</v>
      </c>
      <c r="HU23" s="148">
        <f>SUM(HU22*HK22)</f>
        <v>0</v>
      </c>
      <c r="HV23" s="148">
        <f>HV22*HK22</f>
        <v>0</v>
      </c>
      <c r="HW23" s="148">
        <f>SUM(HW22*HK22)</f>
        <v>0</v>
      </c>
      <c r="HX23" s="191">
        <f>SUM(HX22*HK22)</f>
        <v>0</v>
      </c>
      <c r="HY23" s="191">
        <f>SUM(HY22*HK22)</f>
        <v>0</v>
      </c>
      <c r="HZ23" s="149">
        <f>SUM(HZ22*HK22)</f>
        <v>0</v>
      </c>
      <c r="IA23" s="149">
        <f>SUM(IA22*HK22)</f>
        <v>0</v>
      </c>
      <c r="IB23" s="218">
        <f>SUM(IB22*HK22)</f>
        <v>0</v>
      </c>
      <c r="IC23" s="149">
        <f>SUM(IC22*HK22)</f>
        <v>0</v>
      </c>
      <c r="ID23" s="149"/>
      <c r="IE23" s="149"/>
      <c r="IF23" s="149"/>
      <c r="IG23" s="149">
        <f>SUM(IG22*IC22)</f>
        <v>0</v>
      </c>
      <c r="IH23" s="149">
        <f>SUM(IH22*HK22)</f>
        <v>0</v>
      </c>
      <c r="II23" s="149">
        <f>SUM(II22*HK22)</f>
        <v>0</v>
      </c>
      <c r="IJ23" s="147">
        <f t="shared" si="4"/>
        <v>907.2</v>
      </c>
    </row>
    <row r="24" spans="1:244" s="137" customFormat="1" ht="12.75" customHeight="1">
      <c r="A24" s="143"/>
      <c r="B24" s="143"/>
      <c r="C24" s="143"/>
      <c r="D24" s="143"/>
      <c r="E24" s="143"/>
      <c r="F24" s="143"/>
      <c r="G24" s="143"/>
      <c r="H24" s="143"/>
      <c r="I24" s="143"/>
      <c r="J24" s="143"/>
      <c r="K24" s="143"/>
      <c r="L24" s="143"/>
      <c r="M24" s="143"/>
      <c r="N24" s="143"/>
      <c r="O24" s="143"/>
      <c r="P24" s="143"/>
      <c r="Q24" s="143"/>
      <c r="R24" s="143"/>
      <c r="S24" s="143"/>
      <c r="T24" s="143"/>
      <c r="U24" s="143"/>
      <c r="V24" s="143"/>
      <c r="W24" s="143"/>
      <c r="X24" s="143"/>
      <c r="Y24" s="143"/>
      <c r="Z24" s="143"/>
      <c r="AA24" s="143"/>
      <c r="AB24" s="143"/>
      <c r="AC24" s="143"/>
      <c r="AD24" s="143"/>
      <c r="AE24" s="143"/>
      <c r="AF24" s="143"/>
      <c r="AG24" s="143"/>
      <c r="AH24" s="143"/>
      <c r="AI24" s="143"/>
      <c r="AJ24" s="143"/>
      <c r="AK24" s="143"/>
      <c r="AL24" s="143"/>
      <c r="AM24" s="143"/>
      <c r="AN24" s="143"/>
      <c r="AO24" s="143"/>
      <c r="AP24" s="143"/>
      <c r="AQ24" s="143"/>
      <c r="AR24" s="143"/>
      <c r="AS24" s="143"/>
      <c r="AT24" s="143"/>
      <c r="AU24" s="143"/>
      <c r="AV24" s="143"/>
      <c r="AW24" s="143"/>
      <c r="AX24" s="143"/>
      <c r="AY24" s="143"/>
      <c r="AZ24" s="143"/>
      <c r="BA24" s="143"/>
      <c r="BB24" s="143"/>
      <c r="BC24" s="143"/>
      <c r="BD24" s="143"/>
      <c r="BE24" s="143"/>
      <c r="BF24" s="143"/>
      <c r="BG24" s="143"/>
      <c r="BH24" s="143"/>
      <c r="BI24" s="143"/>
      <c r="BJ24" s="143"/>
      <c r="BK24" s="143"/>
      <c r="BL24" s="143"/>
      <c r="BM24" s="143"/>
      <c r="BN24" s="143"/>
      <c r="BO24" s="143"/>
      <c r="BP24" s="143"/>
      <c r="BQ24" s="143"/>
      <c r="BR24" s="143"/>
      <c r="BS24" s="143"/>
      <c r="BT24" s="143"/>
      <c r="BU24" s="143"/>
      <c r="BV24" s="143"/>
      <c r="BW24" s="143"/>
      <c r="BX24" s="143"/>
      <c r="BY24" s="143"/>
      <c r="BZ24" s="143"/>
      <c r="CA24" s="143"/>
      <c r="CB24" s="143"/>
      <c r="CC24" s="143"/>
      <c r="CD24" s="143"/>
      <c r="CE24" s="143"/>
      <c r="CF24" s="143"/>
      <c r="CG24" s="143"/>
      <c r="CH24" s="143"/>
      <c r="CI24" s="143"/>
      <c r="CJ24" s="143"/>
      <c r="CK24" s="143"/>
      <c r="CL24" s="143"/>
      <c r="CM24" s="143"/>
      <c r="CN24" s="143"/>
      <c r="CO24" s="143"/>
      <c r="CP24" s="143"/>
      <c r="CQ24" s="143"/>
      <c r="CR24" s="143"/>
      <c r="CS24" s="143"/>
      <c r="CT24" s="143"/>
      <c r="CU24" s="143"/>
      <c r="CV24" s="143"/>
      <c r="CW24" s="143"/>
      <c r="CX24" s="143"/>
      <c r="CY24" s="143"/>
      <c r="CZ24" s="143"/>
      <c r="DA24" s="143"/>
      <c r="DB24" s="143"/>
      <c r="DC24" s="143"/>
      <c r="DD24" s="143"/>
      <c r="DE24" s="143"/>
      <c r="DF24" s="143"/>
      <c r="DG24" s="143"/>
      <c r="DH24" s="143"/>
      <c r="DI24" s="143"/>
      <c r="DJ24" s="143"/>
      <c r="DK24" s="143"/>
      <c r="DL24" s="143"/>
      <c r="DM24" s="143"/>
      <c r="DN24" s="143"/>
      <c r="DO24" s="143"/>
      <c r="DP24" s="143"/>
      <c r="DQ24" s="143"/>
      <c r="DR24" s="143"/>
      <c r="DS24" s="143"/>
      <c r="DT24" s="143"/>
      <c r="DU24" s="143"/>
      <c r="DV24" s="143"/>
      <c r="DW24" s="143"/>
      <c r="DX24" s="143"/>
      <c r="DY24" s="143"/>
      <c r="DZ24" s="143"/>
      <c r="EA24" s="143"/>
      <c r="EB24" s="143"/>
      <c r="EC24" s="143"/>
      <c r="ED24" s="143"/>
      <c r="EE24" s="143"/>
      <c r="EF24" s="143"/>
      <c r="EG24" s="143"/>
      <c r="EH24" s="143"/>
      <c r="EI24" s="143"/>
      <c r="EJ24" s="143"/>
      <c r="EK24" s="143"/>
      <c r="EL24" s="143"/>
      <c r="EM24" s="143"/>
      <c r="EN24" s="143"/>
      <c r="EO24" s="143"/>
      <c r="EP24" s="143"/>
      <c r="EQ24" s="143"/>
      <c r="ER24" s="143"/>
      <c r="ES24" s="143"/>
      <c r="ET24" s="143"/>
      <c r="EU24" s="143"/>
      <c r="EV24" s="143"/>
      <c r="EW24" s="143"/>
      <c r="EX24" s="143"/>
      <c r="EY24" s="143"/>
      <c r="EZ24" s="143"/>
      <c r="FA24" s="143"/>
      <c r="FB24" s="143"/>
      <c r="FC24" s="143"/>
      <c r="FD24" s="143"/>
      <c r="FE24" s="143"/>
      <c r="FF24" s="143"/>
      <c r="FG24" s="143"/>
      <c r="FH24" s="143"/>
      <c r="FI24" s="143"/>
      <c r="FJ24" s="143"/>
      <c r="FK24" s="143"/>
      <c r="FL24" s="143"/>
      <c r="FM24" s="143"/>
      <c r="FN24" s="143"/>
      <c r="FO24" s="143"/>
      <c r="FP24" s="143"/>
      <c r="FQ24" s="143"/>
      <c r="FR24" s="143"/>
      <c r="FS24" s="143"/>
      <c r="FT24" s="143"/>
      <c r="FU24" s="143"/>
      <c r="FV24" s="143"/>
      <c r="FW24" s="143"/>
      <c r="FX24" s="143"/>
      <c r="FY24" s="143"/>
      <c r="FZ24" s="143"/>
      <c r="GA24" s="143"/>
      <c r="GB24" s="143"/>
      <c r="GC24" s="143"/>
      <c r="GD24" s="143"/>
      <c r="GE24" s="143"/>
      <c r="GF24" s="143"/>
      <c r="GG24" s="143"/>
      <c r="GH24" s="143"/>
      <c r="GI24" s="143"/>
      <c r="GJ24" s="143"/>
      <c r="GK24" s="143"/>
      <c r="GL24" s="143"/>
      <c r="GM24" s="143"/>
      <c r="GN24" s="143"/>
      <c r="GO24" s="143"/>
      <c r="GP24" s="143"/>
      <c r="GQ24" s="143"/>
      <c r="GR24" s="143"/>
      <c r="GS24" s="143"/>
      <c r="GT24" s="143"/>
      <c r="GU24" s="143"/>
      <c r="GV24" s="143"/>
      <c r="GW24" s="143"/>
      <c r="GX24" s="143"/>
      <c r="GY24" s="143"/>
      <c r="GZ24" s="143"/>
      <c r="HA24" s="143"/>
      <c r="HB24" s="143"/>
      <c r="HC24" s="143"/>
      <c r="HD24" s="143"/>
      <c r="HE24" s="143"/>
      <c r="HF24" s="143"/>
      <c r="HG24" s="143"/>
      <c r="HH24" s="143"/>
      <c r="HI24" s="1259" t="s">
        <v>3</v>
      </c>
      <c r="HJ24" s="154" t="s">
        <v>110</v>
      </c>
      <c r="HK24" s="1261">
        <v>400</v>
      </c>
      <c r="HL24" s="153"/>
      <c r="HM24" s="152">
        <v>3</v>
      </c>
      <c r="HN24" s="152"/>
      <c r="HO24" s="190"/>
      <c r="HP24" s="190">
        <v>4</v>
      </c>
      <c r="HQ24" s="152"/>
      <c r="HR24" s="152"/>
      <c r="HS24" s="190"/>
      <c r="HT24" s="152"/>
      <c r="HU24" s="152"/>
      <c r="HV24" s="152"/>
      <c r="HW24" s="152"/>
      <c r="HX24" s="190"/>
      <c r="HY24" s="190"/>
      <c r="HZ24" s="152"/>
      <c r="IA24" s="152"/>
      <c r="IB24" s="152"/>
      <c r="IC24" s="152"/>
      <c r="ID24" s="152"/>
      <c r="IE24" s="152"/>
      <c r="IF24" s="152"/>
      <c r="IG24" s="152"/>
      <c r="IH24" s="152"/>
      <c r="II24" s="152"/>
      <c r="IJ24" s="151">
        <f t="shared" si="4"/>
        <v>7</v>
      </c>
    </row>
    <row r="25" spans="1:244" ht="14.25" customHeight="1">
      <c r="A25" s="381" t="s">
        <v>51</v>
      </c>
      <c r="B25" s="381"/>
      <c r="C25" s="381"/>
      <c r="D25" s="381"/>
      <c r="E25" s="381"/>
      <c r="F25" s="381"/>
      <c r="G25" s="381"/>
      <c r="H25" s="381"/>
      <c r="I25" s="381"/>
      <c r="J25" s="381"/>
      <c r="K25" s="381"/>
      <c r="L25" s="381"/>
      <c r="M25" s="381"/>
      <c r="N25" s="381"/>
      <c r="O25" s="381"/>
      <c r="P25" s="381"/>
      <c r="Q25" s="381"/>
      <c r="R25" s="381"/>
      <c r="S25" s="381"/>
      <c r="T25" s="381"/>
      <c r="U25" s="381"/>
      <c r="V25" s="381"/>
      <c r="W25" s="381"/>
      <c r="X25" s="381"/>
      <c r="Y25" s="381"/>
      <c r="Z25" s="381"/>
      <c r="AA25" s="380" t="s">
        <v>158</v>
      </c>
      <c r="AB25" s="380"/>
      <c r="AC25" s="380"/>
      <c r="AD25" s="380"/>
      <c r="AE25" s="380"/>
      <c r="AF25" s="380"/>
      <c r="AG25" s="380"/>
      <c r="AH25" s="380" t="s">
        <v>157</v>
      </c>
      <c r="AI25" s="380"/>
      <c r="AJ25" s="380"/>
      <c r="AK25" s="380"/>
      <c r="AL25" s="380"/>
      <c r="AM25" s="380"/>
      <c r="AN25" s="380"/>
      <c r="AO25" s="380"/>
      <c r="AP25" s="380"/>
      <c r="AQ25" s="380"/>
      <c r="AR25" s="380"/>
      <c r="AS25" s="380"/>
      <c r="AT25" s="380"/>
      <c r="AU25" s="380"/>
      <c r="AV25" s="380"/>
      <c r="AW25" s="380"/>
      <c r="AX25" s="380"/>
      <c r="AY25" s="380"/>
      <c r="AZ25" s="380"/>
      <c r="BA25" s="380"/>
      <c r="BB25" s="380"/>
      <c r="BC25" s="217" t="s">
        <v>156</v>
      </c>
      <c r="BD25" s="217"/>
      <c r="BE25" s="217"/>
      <c r="BF25" s="217"/>
      <c r="BG25" s="217"/>
      <c r="BH25" s="217"/>
      <c r="BI25" s="217" t="s">
        <v>155</v>
      </c>
      <c r="BJ25" s="217"/>
      <c r="BK25" s="217"/>
      <c r="BL25" s="217"/>
      <c r="BM25" s="217"/>
      <c r="BN25" s="217"/>
      <c r="BO25" s="217" t="s">
        <v>154</v>
      </c>
      <c r="BP25" s="217"/>
      <c r="BQ25" s="217"/>
      <c r="BR25" s="217"/>
      <c r="BS25" s="217"/>
      <c r="BT25" s="217"/>
      <c r="BU25" s="217" t="s">
        <v>153</v>
      </c>
      <c r="BV25" s="217"/>
      <c r="BW25" s="217"/>
      <c r="BX25" s="217"/>
      <c r="BY25" s="217"/>
      <c r="BZ25" s="217"/>
      <c r="CA25" s="217" t="s">
        <v>152</v>
      </c>
      <c r="CB25" s="217"/>
      <c r="CC25" s="217"/>
      <c r="CD25" s="217"/>
      <c r="CE25" s="217"/>
      <c r="CF25" s="217"/>
      <c r="CG25" s="217" t="s">
        <v>42</v>
      </c>
      <c r="CH25" s="217"/>
      <c r="CI25" s="217"/>
      <c r="CJ25" s="217"/>
      <c r="CK25" s="217"/>
      <c r="CL25" s="217"/>
      <c r="CM25" s="217" t="s">
        <v>151</v>
      </c>
      <c r="CN25" s="217"/>
      <c r="CO25" s="217"/>
      <c r="CP25" s="217"/>
      <c r="CQ25" s="217"/>
      <c r="CR25" s="217"/>
      <c r="CS25" s="217" t="s">
        <v>150</v>
      </c>
      <c r="CT25" s="217"/>
      <c r="CU25" s="217"/>
      <c r="CV25" s="217"/>
      <c r="CW25" s="217"/>
      <c r="CX25" s="217"/>
      <c r="CY25" s="217" t="s">
        <v>149</v>
      </c>
      <c r="CZ25" s="217"/>
      <c r="DA25" s="217"/>
      <c r="DB25" s="217"/>
      <c r="DC25" s="217"/>
      <c r="DD25" s="217"/>
      <c r="DE25" s="217" t="s">
        <v>148</v>
      </c>
      <c r="DF25" s="217"/>
      <c r="DG25" s="217"/>
      <c r="DH25" s="217"/>
      <c r="DI25" s="217"/>
      <c r="DJ25" s="217"/>
      <c r="DK25" s="217" t="s">
        <v>147</v>
      </c>
      <c r="DL25" s="217"/>
      <c r="DM25" s="217"/>
      <c r="DN25" s="217"/>
      <c r="DO25" s="217"/>
      <c r="DP25" s="217"/>
      <c r="DQ25" s="217" t="s">
        <v>146</v>
      </c>
      <c r="DR25" s="217"/>
      <c r="DS25" s="217"/>
      <c r="DT25" s="217"/>
      <c r="DU25" s="217"/>
      <c r="DV25" s="217"/>
      <c r="DW25" s="217" t="s">
        <v>145</v>
      </c>
      <c r="DX25" s="217"/>
      <c r="DY25" s="217"/>
      <c r="DZ25" s="217"/>
      <c r="EA25" s="217"/>
      <c r="EB25" s="217"/>
      <c r="EC25" s="217" t="s">
        <v>100</v>
      </c>
      <c r="ED25" s="217"/>
      <c r="EE25" s="217"/>
      <c r="EF25" s="217"/>
      <c r="EG25" s="217"/>
      <c r="EH25" s="217"/>
      <c r="EI25" s="217" t="s">
        <v>144</v>
      </c>
      <c r="EJ25" s="217"/>
      <c r="EK25" s="217"/>
      <c r="EL25" s="217"/>
      <c r="EM25" s="217"/>
      <c r="EN25" s="217"/>
      <c r="EO25" s="217" t="s">
        <v>143</v>
      </c>
      <c r="EP25" s="217"/>
      <c r="EQ25" s="217"/>
      <c r="ER25" s="217"/>
      <c r="ES25" s="217"/>
      <c r="ET25" s="217"/>
      <c r="EU25" s="217" t="s">
        <v>142</v>
      </c>
      <c r="EV25" s="217"/>
      <c r="EW25" s="217"/>
      <c r="EX25" s="217"/>
      <c r="EY25" s="217"/>
      <c r="EZ25" s="217"/>
      <c r="FA25" s="217" t="s">
        <v>141</v>
      </c>
      <c r="FB25" s="217"/>
      <c r="FC25" s="217"/>
      <c r="FD25" s="217"/>
      <c r="FE25" s="217"/>
      <c r="FF25" s="217"/>
      <c r="FG25" s="217" t="s">
        <v>140</v>
      </c>
      <c r="FH25" s="217"/>
      <c r="FI25" s="217"/>
      <c r="FJ25" s="217"/>
      <c r="FK25" s="217"/>
      <c r="FL25" s="217"/>
      <c r="FM25" s="217" t="s">
        <v>139</v>
      </c>
      <c r="FN25" s="217"/>
      <c r="FO25" s="217"/>
      <c r="FP25" s="217"/>
      <c r="FQ25" s="217"/>
      <c r="FR25" s="217"/>
      <c r="FS25" s="217"/>
      <c r="FT25" s="217"/>
      <c r="FU25" s="217"/>
      <c r="FV25" s="217"/>
      <c r="FW25" s="217"/>
      <c r="FX25" s="217"/>
      <c r="FY25" s="217"/>
      <c r="FZ25" s="217"/>
      <c r="GA25" s="217"/>
      <c r="GB25" s="217"/>
      <c r="GC25" s="217"/>
      <c r="GD25" s="217"/>
      <c r="GE25" s="217"/>
      <c r="GF25" s="217"/>
      <c r="GG25" s="217"/>
      <c r="GH25" s="217"/>
      <c r="GI25" s="217"/>
      <c r="GJ25" s="217"/>
      <c r="GK25" s="217"/>
      <c r="GL25" s="217"/>
      <c r="GM25" s="217"/>
      <c r="GN25" s="217"/>
      <c r="GO25" s="217"/>
      <c r="GP25" s="217"/>
      <c r="GQ25" s="217"/>
      <c r="GR25" s="217"/>
      <c r="GS25" s="217"/>
      <c r="GT25" s="217"/>
      <c r="GU25" s="217"/>
      <c r="GV25" s="217"/>
      <c r="GW25" s="217"/>
      <c r="GX25" s="217"/>
      <c r="GY25" s="217"/>
      <c r="GZ25" s="217"/>
      <c r="HA25" s="217"/>
      <c r="HB25" s="217"/>
      <c r="HC25" s="216"/>
      <c r="HD25" s="216"/>
      <c r="HE25" s="216"/>
      <c r="HF25" s="216"/>
      <c r="HG25" s="216"/>
      <c r="HH25" s="216"/>
      <c r="HI25" s="1260"/>
      <c r="HJ25" s="150" t="s">
        <v>44</v>
      </c>
      <c r="HK25" s="1262"/>
      <c r="HL25" s="149">
        <f>SUM(HL24*HK24)</f>
        <v>0</v>
      </c>
      <c r="HM25" s="148">
        <f>SUM(HM24*HK24)</f>
        <v>1200</v>
      </c>
      <c r="HN25" s="148">
        <f>SUM(HN24*HK24)</f>
        <v>0</v>
      </c>
      <c r="HO25" s="192">
        <f>SUM(HO24*HK24)</f>
        <v>0</v>
      </c>
      <c r="HP25" s="192">
        <f>SUM(HP24*HK24)</f>
        <v>1600</v>
      </c>
      <c r="HQ25" s="148">
        <f>SUM(HQ24*HK24)</f>
        <v>0</v>
      </c>
      <c r="HR25" s="148">
        <f>SUM(HR24*HK24)</f>
        <v>0</v>
      </c>
      <c r="HS25" s="192">
        <f>SUM(HS24*HK24)</f>
        <v>0</v>
      </c>
      <c r="HT25" s="148">
        <f>SUM(HT24*HK24)</f>
        <v>0</v>
      </c>
      <c r="HU25" s="148">
        <f>SUM(HU24*HK24)</f>
        <v>0</v>
      </c>
      <c r="HV25" s="148">
        <f>HV24*HK24</f>
        <v>0</v>
      </c>
      <c r="HW25" s="148">
        <f>SUM(HW24*HK24)</f>
        <v>0</v>
      </c>
      <c r="HX25" s="191">
        <f>SUM(HX24*HK24)</f>
        <v>0</v>
      </c>
      <c r="HY25" s="191">
        <f>SUM(HY24*HK24)</f>
        <v>0</v>
      </c>
      <c r="HZ25" s="149">
        <f>SUM(HZ24*HK24)</f>
        <v>0</v>
      </c>
      <c r="IA25" s="149">
        <f>SUM(IA24*HK24)</f>
        <v>0</v>
      </c>
      <c r="IB25" s="149">
        <f>SUM(IB24*HK24)</f>
        <v>0</v>
      </c>
      <c r="IC25" s="149">
        <f>SUM(IC24*HK24)</f>
        <v>0</v>
      </c>
      <c r="ID25" s="149"/>
      <c r="IE25" s="149"/>
      <c r="IF25" s="149"/>
      <c r="IG25" s="149">
        <f>SUM(IG24*IC24)</f>
        <v>0</v>
      </c>
      <c r="IH25" s="149">
        <f>SUM(IH24*HK24)</f>
        <v>0</v>
      </c>
      <c r="II25" s="149">
        <f>SUM(II24*HK24)</f>
        <v>0</v>
      </c>
      <c r="IJ25" s="147">
        <f t="shared" si="4"/>
        <v>2800</v>
      </c>
    </row>
    <row r="26" spans="1:244" s="137" customFormat="1" ht="12.75" customHeight="1">
      <c r="A26" s="143"/>
      <c r="B26" s="143"/>
      <c r="C26" s="143"/>
      <c r="D26" s="143"/>
      <c r="E26" s="143"/>
      <c r="F26" s="143"/>
      <c r="G26" s="143"/>
      <c r="H26" s="143"/>
      <c r="I26" s="143"/>
      <c r="J26" s="143"/>
      <c r="K26" s="143"/>
      <c r="L26" s="143"/>
      <c r="M26" s="143"/>
      <c r="N26" s="143"/>
      <c r="O26" s="143"/>
      <c r="P26" s="143"/>
      <c r="Q26" s="143"/>
      <c r="R26" s="143"/>
      <c r="S26" s="143"/>
      <c r="T26" s="143"/>
      <c r="U26" s="143"/>
      <c r="V26" s="143"/>
      <c r="W26" s="143"/>
      <c r="X26" s="143"/>
      <c r="Y26" s="143"/>
      <c r="Z26" s="143"/>
      <c r="AA26" s="143"/>
      <c r="AB26" s="143"/>
      <c r="AC26" s="143"/>
      <c r="AD26" s="143"/>
      <c r="AE26" s="143"/>
      <c r="AF26" s="143"/>
      <c r="AG26" s="143"/>
      <c r="AH26" s="143"/>
      <c r="AI26" s="143"/>
      <c r="AJ26" s="143"/>
      <c r="AK26" s="143"/>
      <c r="AL26" s="143"/>
      <c r="AM26" s="143"/>
      <c r="AN26" s="143"/>
      <c r="AO26" s="143"/>
      <c r="AP26" s="143"/>
      <c r="AQ26" s="143"/>
      <c r="AR26" s="143"/>
      <c r="AS26" s="143"/>
      <c r="AT26" s="143"/>
      <c r="AU26" s="143"/>
      <c r="AV26" s="143"/>
      <c r="AW26" s="143"/>
      <c r="AX26" s="143"/>
      <c r="AY26" s="143"/>
      <c r="AZ26" s="143"/>
      <c r="BA26" s="143"/>
      <c r="BB26" s="143"/>
      <c r="BC26" s="143"/>
      <c r="BD26" s="143"/>
      <c r="BE26" s="143"/>
      <c r="BF26" s="143"/>
      <c r="BG26" s="143"/>
      <c r="BH26" s="143"/>
      <c r="BI26" s="143"/>
      <c r="BJ26" s="143"/>
      <c r="BK26" s="143"/>
      <c r="BL26" s="143"/>
      <c r="BM26" s="143"/>
      <c r="BN26" s="143"/>
      <c r="BO26" s="143"/>
      <c r="BP26" s="143"/>
      <c r="BQ26" s="143"/>
      <c r="BR26" s="143"/>
      <c r="BS26" s="143"/>
      <c r="BT26" s="143"/>
      <c r="BU26" s="143"/>
      <c r="BV26" s="143"/>
      <c r="BW26" s="143"/>
      <c r="BX26" s="143"/>
      <c r="BY26" s="143"/>
      <c r="BZ26" s="143"/>
      <c r="CA26" s="143"/>
      <c r="CB26" s="143"/>
      <c r="CC26" s="143"/>
      <c r="CD26" s="143"/>
      <c r="CE26" s="143"/>
      <c r="CF26" s="143"/>
      <c r="CG26" s="143"/>
      <c r="CH26" s="143"/>
      <c r="CI26" s="143"/>
      <c r="CJ26" s="143"/>
      <c r="CK26" s="143"/>
      <c r="CL26" s="143"/>
      <c r="CM26" s="143"/>
      <c r="CN26" s="143"/>
      <c r="CO26" s="143"/>
      <c r="CP26" s="143"/>
      <c r="CQ26" s="143"/>
      <c r="CR26" s="143"/>
      <c r="CS26" s="143"/>
      <c r="CT26" s="143"/>
      <c r="CU26" s="143"/>
      <c r="CV26" s="143"/>
      <c r="CW26" s="143"/>
      <c r="CX26" s="143"/>
      <c r="CY26" s="143"/>
      <c r="CZ26" s="143"/>
      <c r="DA26" s="143"/>
      <c r="DB26" s="143"/>
      <c r="DC26" s="143"/>
      <c r="DD26" s="143"/>
      <c r="DE26" s="143"/>
      <c r="DF26" s="143"/>
      <c r="DG26" s="143"/>
      <c r="DH26" s="143"/>
      <c r="DI26" s="143"/>
      <c r="DJ26" s="143"/>
      <c r="DK26" s="143"/>
      <c r="DL26" s="143"/>
      <c r="DM26" s="143"/>
      <c r="DN26" s="143"/>
      <c r="DO26" s="143"/>
      <c r="DP26" s="143"/>
      <c r="DQ26" s="143"/>
      <c r="DR26" s="143"/>
      <c r="DS26" s="143"/>
      <c r="DT26" s="143"/>
      <c r="DU26" s="143"/>
      <c r="DV26" s="143"/>
      <c r="DW26" s="143"/>
      <c r="DX26" s="143"/>
      <c r="DY26" s="143"/>
      <c r="DZ26" s="143"/>
      <c r="EA26" s="143"/>
      <c r="EB26" s="143"/>
      <c r="EC26" s="143"/>
      <c r="ED26" s="143"/>
      <c r="EE26" s="143"/>
      <c r="EF26" s="143"/>
      <c r="EG26" s="143"/>
      <c r="EH26" s="143"/>
      <c r="EI26" s="143"/>
      <c r="EJ26" s="143"/>
      <c r="EK26" s="143"/>
      <c r="EL26" s="143"/>
      <c r="EM26" s="143"/>
      <c r="EN26" s="143"/>
      <c r="EO26" s="143"/>
      <c r="EP26" s="143"/>
      <c r="EQ26" s="143"/>
      <c r="ER26" s="143"/>
      <c r="ES26" s="143"/>
      <c r="ET26" s="143"/>
      <c r="EU26" s="143"/>
      <c r="EV26" s="143"/>
      <c r="EW26" s="143"/>
      <c r="EX26" s="143"/>
      <c r="EY26" s="143"/>
      <c r="EZ26" s="143"/>
      <c r="FA26" s="143"/>
      <c r="FB26" s="143"/>
      <c r="FC26" s="143"/>
      <c r="FD26" s="143"/>
      <c r="FE26" s="143"/>
      <c r="FF26" s="143"/>
      <c r="FG26" s="143"/>
      <c r="FH26" s="143"/>
      <c r="FI26" s="143"/>
      <c r="FJ26" s="143"/>
      <c r="FK26" s="143"/>
      <c r="FL26" s="143"/>
      <c r="FM26" s="143"/>
      <c r="FN26" s="143"/>
      <c r="FO26" s="143"/>
      <c r="FP26" s="143"/>
      <c r="FQ26" s="143"/>
      <c r="FR26" s="143"/>
      <c r="FS26" s="143"/>
      <c r="FT26" s="143"/>
      <c r="FU26" s="143"/>
      <c r="FV26" s="143"/>
      <c r="FW26" s="143"/>
      <c r="FX26" s="143"/>
      <c r="FY26" s="143"/>
      <c r="FZ26" s="143"/>
      <c r="GA26" s="143"/>
      <c r="GB26" s="143"/>
      <c r="GC26" s="143"/>
      <c r="GD26" s="143"/>
      <c r="GE26" s="143"/>
      <c r="GF26" s="143"/>
      <c r="GG26" s="143"/>
      <c r="GH26" s="143"/>
      <c r="GI26" s="143"/>
      <c r="GJ26" s="143"/>
      <c r="GK26" s="143"/>
      <c r="GL26" s="143"/>
      <c r="GM26" s="143"/>
      <c r="GN26" s="143"/>
      <c r="GO26" s="143"/>
      <c r="GP26" s="143"/>
      <c r="GQ26" s="143"/>
      <c r="GR26" s="143"/>
      <c r="GS26" s="143"/>
      <c r="GT26" s="143"/>
      <c r="GU26" s="143"/>
      <c r="GV26" s="143"/>
      <c r="GW26" s="143"/>
      <c r="GX26" s="143"/>
      <c r="GY26" s="143"/>
      <c r="GZ26" s="143"/>
      <c r="HA26" s="143"/>
      <c r="HB26" s="143"/>
      <c r="HC26" s="143"/>
      <c r="HD26" s="143"/>
      <c r="HE26" s="143"/>
      <c r="HF26" s="143"/>
      <c r="HG26" s="143"/>
      <c r="HH26" s="143"/>
      <c r="HI26" s="1259" t="s">
        <v>3</v>
      </c>
      <c r="HJ26" s="154" t="s">
        <v>110</v>
      </c>
      <c r="HK26" s="1261">
        <v>450</v>
      </c>
      <c r="HL26" s="153"/>
      <c r="HM26" s="152"/>
      <c r="HN26" s="152"/>
      <c r="HO26" s="190"/>
      <c r="HP26" s="190"/>
      <c r="HQ26" s="152"/>
      <c r="HR26" s="152"/>
      <c r="HS26" s="190"/>
      <c r="HT26" s="152"/>
      <c r="HU26" s="152"/>
      <c r="HV26" s="152"/>
      <c r="HW26" s="152"/>
      <c r="HX26" s="190"/>
      <c r="HY26" s="190"/>
      <c r="HZ26" s="152"/>
      <c r="IA26" s="152"/>
      <c r="IB26" s="152"/>
      <c r="IC26" s="152"/>
      <c r="ID26" s="152"/>
      <c r="IE26" s="152"/>
      <c r="IF26" s="152"/>
      <c r="IG26" s="152"/>
      <c r="IH26" s="152"/>
      <c r="II26" s="152"/>
      <c r="IJ26" s="151">
        <f t="shared" si="4"/>
        <v>0</v>
      </c>
    </row>
    <row r="27" spans="1:244" ht="14.25" customHeight="1">
      <c r="A27" s="356" t="s">
        <v>51</v>
      </c>
      <c r="B27" s="356"/>
      <c r="C27" s="356"/>
      <c r="D27" s="356"/>
      <c r="E27" s="356"/>
      <c r="F27" s="356"/>
      <c r="G27" s="356"/>
      <c r="H27" s="356"/>
      <c r="I27" s="356"/>
      <c r="J27" s="356"/>
      <c r="K27" s="356"/>
      <c r="L27" s="356"/>
      <c r="M27" s="356"/>
      <c r="N27" s="356"/>
      <c r="O27" s="356"/>
      <c r="P27" s="356"/>
      <c r="Q27" s="356"/>
      <c r="R27" s="356"/>
      <c r="S27" s="356"/>
      <c r="T27" s="356"/>
      <c r="U27" s="356"/>
      <c r="V27" s="356"/>
      <c r="W27" s="356"/>
      <c r="X27" s="356"/>
      <c r="Y27" s="356"/>
      <c r="Z27" s="356"/>
      <c r="AA27" s="357" t="s">
        <v>158</v>
      </c>
      <c r="AB27" s="357"/>
      <c r="AC27" s="357"/>
      <c r="AD27" s="357"/>
      <c r="AE27" s="357"/>
      <c r="AF27" s="357"/>
      <c r="AG27" s="357"/>
      <c r="AH27" s="357" t="s">
        <v>157</v>
      </c>
      <c r="AI27" s="357"/>
      <c r="AJ27" s="357"/>
      <c r="AK27" s="357"/>
      <c r="AL27" s="357"/>
      <c r="AM27" s="357"/>
      <c r="AN27" s="357"/>
      <c r="AO27" s="357"/>
      <c r="AP27" s="357"/>
      <c r="AQ27" s="357"/>
      <c r="AR27" s="357"/>
      <c r="AS27" s="357"/>
      <c r="AT27" s="357"/>
      <c r="AU27" s="357"/>
      <c r="AV27" s="357"/>
      <c r="AW27" s="357"/>
      <c r="AX27" s="357"/>
      <c r="AY27" s="357"/>
      <c r="AZ27" s="357"/>
      <c r="BA27" s="357"/>
      <c r="BB27" s="357"/>
      <c r="BC27" s="217" t="s">
        <v>156</v>
      </c>
      <c r="BD27" s="217"/>
      <c r="BE27" s="217"/>
      <c r="BF27" s="217"/>
      <c r="BG27" s="217"/>
      <c r="BH27" s="217"/>
      <c r="BI27" s="217" t="s">
        <v>155</v>
      </c>
      <c r="BJ27" s="217"/>
      <c r="BK27" s="217"/>
      <c r="BL27" s="217"/>
      <c r="BM27" s="217"/>
      <c r="BN27" s="217"/>
      <c r="BO27" s="217" t="s">
        <v>154</v>
      </c>
      <c r="BP27" s="217"/>
      <c r="BQ27" s="217"/>
      <c r="BR27" s="217"/>
      <c r="BS27" s="217"/>
      <c r="BT27" s="217"/>
      <c r="BU27" s="217" t="s">
        <v>153</v>
      </c>
      <c r="BV27" s="217"/>
      <c r="BW27" s="217"/>
      <c r="BX27" s="217"/>
      <c r="BY27" s="217"/>
      <c r="BZ27" s="217"/>
      <c r="CA27" s="217" t="s">
        <v>152</v>
      </c>
      <c r="CB27" s="217"/>
      <c r="CC27" s="217"/>
      <c r="CD27" s="217"/>
      <c r="CE27" s="217"/>
      <c r="CF27" s="217"/>
      <c r="CG27" s="217" t="s">
        <v>42</v>
      </c>
      <c r="CH27" s="217"/>
      <c r="CI27" s="217"/>
      <c r="CJ27" s="217"/>
      <c r="CK27" s="217"/>
      <c r="CL27" s="217"/>
      <c r="CM27" s="217" t="s">
        <v>151</v>
      </c>
      <c r="CN27" s="217"/>
      <c r="CO27" s="217"/>
      <c r="CP27" s="217"/>
      <c r="CQ27" s="217"/>
      <c r="CR27" s="217"/>
      <c r="CS27" s="217" t="s">
        <v>150</v>
      </c>
      <c r="CT27" s="217"/>
      <c r="CU27" s="217"/>
      <c r="CV27" s="217"/>
      <c r="CW27" s="217"/>
      <c r="CX27" s="217"/>
      <c r="CY27" s="217" t="s">
        <v>149</v>
      </c>
      <c r="CZ27" s="217"/>
      <c r="DA27" s="217"/>
      <c r="DB27" s="217"/>
      <c r="DC27" s="217"/>
      <c r="DD27" s="217"/>
      <c r="DE27" s="217" t="s">
        <v>148</v>
      </c>
      <c r="DF27" s="217"/>
      <c r="DG27" s="217"/>
      <c r="DH27" s="217"/>
      <c r="DI27" s="217"/>
      <c r="DJ27" s="217"/>
      <c r="DK27" s="217" t="s">
        <v>147</v>
      </c>
      <c r="DL27" s="217"/>
      <c r="DM27" s="217"/>
      <c r="DN27" s="217"/>
      <c r="DO27" s="217"/>
      <c r="DP27" s="217"/>
      <c r="DQ27" s="217" t="s">
        <v>146</v>
      </c>
      <c r="DR27" s="217"/>
      <c r="DS27" s="217"/>
      <c r="DT27" s="217"/>
      <c r="DU27" s="217"/>
      <c r="DV27" s="217"/>
      <c r="DW27" s="217" t="s">
        <v>145</v>
      </c>
      <c r="DX27" s="217"/>
      <c r="DY27" s="217"/>
      <c r="DZ27" s="217"/>
      <c r="EA27" s="217"/>
      <c r="EB27" s="217"/>
      <c r="EC27" s="217" t="s">
        <v>100</v>
      </c>
      <c r="ED27" s="217"/>
      <c r="EE27" s="217"/>
      <c r="EF27" s="217"/>
      <c r="EG27" s="217"/>
      <c r="EH27" s="217"/>
      <c r="EI27" s="217" t="s">
        <v>144</v>
      </c>
      <c r="EJ27" s="217"/>
      <c r="EK27" s="217"/>
      <c r="EL27" s="217"/>
      <c r="EM27" s="217"/>
      <c r="EN27" s="217"/>
      <c r="EO27" s="217" t="s">
        <v>143</v>
      </c>
      <c r="EP27" s="217"/>
      <c r="EQ27" s="217"/>
      <c r="ER27" s="217"/>
      <c r="ES27" s="217"/>
      <c r="ET27" s="217"/>
      <c r="EU27" s="217" t="s">
        <v>142</v>
      </c>
      <c r="EV27" s="217"/>
      <c r="EW27" s="217"/>
      <c r="EX27" s="217"/>
      <c r="EY27" s="217"/>
      <c r="EZ27" s="217"/>
      <c r="FA27" s="217" t="s">
        <v>141</v>
      </c>
      <c r="FB27" s="217"/>
      <c r="FC27" s="217"/>
      <c r="FD27" s="217"/>
      <c r="FE27" s="217"/>
      <c r="FF27" s="217"/>
      <c r="FG27" s="217" t="s">
        <v>140</v>
      </c>
      <c r="FH27" s="217"/>
      <c r="FI27" s="217"/>
      <c r="FJ27" s="217"/>
      <c r="FK27" s="217"/>
      <c r="FL27" s="217"/>
      <c r="FM27" s="217" t="s">
        <v>139</v>
      </c>
      <c r="FN27" s="217"/>
      <c r="FO27" s="217"/>
      <c r="FP27" s="217"/>
      <c r="FQ27" s="217"/>
      <c r="FR27" s="217"/>
      <c r="FS27" s="217"/>
      <c r="FT27" s="217"/>
      <c r="FU27" s="217"/>
      <c r="FV27" s="217"/>
      <c r="FW27" s="217"/>
      <c r="FX27" s="217"/>
      <c r="FY27" s="217"/>
      <c r="FZ27" s="217"/>
      <c r="GA27" s="217"/>
      <c r="GB27" s="217"/>
      <c r="GC27" s="217"/>
      <c r="GD27" s="217"/>
      <c r="GE27" s="217"/>
      <c r="GF27" s="217"/>
      <c r="GG27" s="217"/>
      <c r="GH27" s="217"/>
      <c r="GI27" s="217"/>
      <c r="GJ27" s="217"/>
      <c r="GK27" s="217"/>
      <c r="GL27" s="217"/>
      <c r="GM27" s="217"/>
      <c r="GN27" s="217"/>
      <c r="GO27" s="217"/>
      <c r="GP27" s="217"/>
      <c r="GQ27" s="217"/>
      <c r="GR27" s="217"/>
      <c r="GS27" s="217"/>
      <c r="GT27" s="217"/>
      <c r="GU27" s="217"/>
      <c r="GV27" s="217"/>
      <c r="GW27" s="217"/>
      <c r="GX27" s="217"/>
      <c r="GY27" s="217"/>
      <c r="GZ27" s="217"/>
      <c r="HA27" s="217"/>
      <c r="HB27" s="217"/>
      <c r="HC27" s="216"/>
      <c r="HD27" s="216"/>
      <c r="HE27" s="216"/>
      <c r="HF27" s="216"/>
      <c r="HG27" s="216"/>
      <c r="HH27" s="216"/>
      <c r="HI27" s="1260"/>
      <c r="HJ27" s="150" t="s">
        <v>44</v>
      </c>
      <c r="HK27" s="1262"/>
      <c r="HL27" s="149">
        <f>SUM(HL26*HK26)</f>
        <v>0</v>
      </c>
      <c r="HM27" s="148">
        <f>SUM(HM26*HK26)</f>
        <v>0</v>
      </c>
      <c r="HN27" s="148">
        <f>SUM(HN26*HK26)</f>
        <v>0</v>
      </c>
      <c r="HO27" s="192">
        <f>SUM(HO26*HK26)</f>
        <v>0</v>
      </c>
      <c r="HP27" s="192">
        <f>SUM(HP26*HK26)</f>
        <v>0</v>
      </c>
      <c r="HQ27" s="148">
        <f>SUM(HQ26*HK26)</f>
        <v>0</v>
      </c>
      <c r="HR27" s="148">
        <f>SUM(HR26*HK26)</f>
        <v>0</v>
      </c>
      <c r="HS27" s="192">
        <f>SUM(HS26*HK26)</f>
        <v>0</v>
      </c>
      <c r="HT27" s="148">
        <f>SUM(HT26*HK26)</f>
        <v>0</v>
      </c>
      <c r="HU27" s="148">
        <f>SUM(HU26*HK26)</f>
        <v>0</v>
      </c>
      <c r="HV27" s="148">
        <f>HV26*HK26</f>
        <v>0</v>
      </c>
      <c r="HW27" s="148">
        <f>SUM(HW26*HK26)</f>
        <v>0</v>
      </c>
      <c r="HX27" s="191">
        <f>SUM(HX26*HK26)</f>
        <v>0</v>
      </c>
      <c r="HY27" s="191">
        <f>SUM(HY26*HK26)</f>
        <v>0</v>
      </c>
      <c r="HZ27" s="149">
        <f>SUM(HZ26*HK26)</f>
        <v>0</v>
      </c>
      <c r="IA27" s="149">
        <f>SUM(IA26*HK26)</f>
        <v>0</v>
      </c>
      <c r="IB27" s="149">
        <f>SUM(IB26*HK26)</f>
        <v>0</v>
      </c>
      <c r="IC27" s="149">
        <f>SUM(IC26*HK26)</f>
        <v>0</v>
      </c>
      <c r="ID27" s="149"/>
      <c r="IE27" s="149"/>
      <c r="IF27" s="149"/>
      <c r="IG27" s="149">
        <f>SUM(IG26*IC26)</f>
        <v>0</v>
      </c>
      <c r="IH27" s="149">
        <f>SUM(IH26*HK26)</f>
        <v>0</v>
      </c>
      <c r="II27" s="149">
        <f>SUM(II26*HK26)</f>
        <v>0</v>
      </c>
      <c r="IJ27" s="147">
        <f t="shared" si="4"/>
        <v>0</v>
      </c>
    </row>
    <row r="28" spans="1:244" s="137" customFormat="1" ht="14.25" customHeight="1">
      <c r="A28" s="164"/>
      <c r="B28" s="164"/>
      <c r="C28" s="164"/>
      <c r="D28" s="164"/>
      <c r="E28" s="164"/>
      <c r="F28" s="164"/>
      <c r="G28" s="164"/>
      <c r="H28" s="164"/>
      <c r="I28" s="164"/>
      <c r="J28" s="164"/>
      <c r="K28" s="164"/>
      <c r="L28" s="164"/>
      <c r="M28" s="164"/>
      <c r="N28" s="164"/>
      <c r="O28" s="164"/>
      <c r="P28" s="164"/>
      <c r="Q28" s="164"/>
      <c r="R28" s="164"/>
      <c r="S28" s="164"/>
      <c r="T28" s="164"/>
      <c r="U28" s="164"/>
      <c r="V28" s="164"/>
      <c r="W28" s="164"/>
      <c r="X28" s="164"/>
      <c r="Y28" s="164"/>
      <c r="Z28" s="164"/>
      <c r="AA28" s="174"/>
      <c r="AB28" s="174"/>
      <c r="AC28" s="174"/>
      <c r="AD28" s="174"/>
      <c r="AE28" s="174"/>
      <c r="AF28" s="174"/>
      <c r="AG28" s="174"/>
      <c r="AH28" s="174"/>
      <c r="AI28" s="174"/>
      <c r="AJ28" s="174"/>
      <c r="AK28" s="174"/>
      <c r="AL28" s="174"/>
      <c r="AM28" s="174"/>
      <c r="AN28" s="174"/>
      <c r="AO28" s="174"/>
      <c r="AP28" s="174"/>
      <c r="AQ28" s="174"/>
      <c r="AR28" s="174"/>
      <c r="AS28" s="174"/>
      <c r="AT28" s="174"/>
      <c r="AU28" s="174"/>
      <c r="AV28" s="174"/>
      <c r="AW28" s="174"/>
      <c r="AX28" s="174"/>
      <c r="AY28" s="174"/>
      <c r="AZ28" s="174"/>
      <c r="BA28" s="174"/>
      <c r="BB28" s="174"/>
      <c r="BC28" s="215"/>
      <c r="BD28" s="215"/>
      <c r="BE28" s="215"/>
      <c r="BF28" s="215"/>
      <c r="BG28" s="215"/>
      <c r="BH28" s="215"/>
      <c r="BI28" s="215"/>
      <c r="BJ28" s="215"/>
      <c r="BK28" s="215"/>
      <c r="BL28" s="215"/>
      <c r="BM28" s="215"/>
      <c r="BN28" s="215"/>
      <c r="BO28" s="215"/>
      <c r="BP28" s="215"/>
      <c r="BQ28" s="215"/>
      <c r="BR28" s="215"/>
      <c r="BS28" s="215"/>
      <c r="BT28" s="215"/>
      <c r="BU28" s="215"/>
      <c r="BV28" s="215"/>
      <c r="BW28" s="215"/>
      <c r="BX28" s="215"/>
      <c r="BY28" s="215"/>
      <c r="BZ28" s="215"/>
      <c r="CA28" s="215"/>
      <c r="CB28" s="215"/>
      <c r="CC28" s="215"/>
      <c r="CD28" s="215"/>
      <c r="CE28" s="215"/>
      <c r="CF28" s="215"/>
      <c r="CG28" s="215"/>
      <c r="CH28" s="215"/>
      <c r="CI28" s="215"/>
      <c r="CJ28" s="215"/>
      <c r="CK28" s="215"/>
      <c r="CL28" s="215"/>
      <c r="CM28" s="215"/>
      <c r="CN28" s="215"/>
      <c r="CO28" s="215"/>
      <c r="CP28" s="215"/>
      <c r="CQ28" s="215"/>
      <c r="CR28" s="215"/>
      <c r="CS28" s="215"/>
      <c r="CT28" s="215"/>
      <c r="CU28" s="215"/>
      <c r="CV28" s="215"/>
      <c r="CW28" s="215"/>
      <c r="CX28" s="215"/>
      <c r="CY28" s="215"/>
      <c r="CZ28" s="215"/>
      <c r="DA28" s="215"/>
      <c r="DB28" s="215"/>
      <c r="DC28" s="215"/>
      <c r="DD28" s="215"/>
      <c r="DE28" s="215"/>
      <c r="DF28" s="215"/>
      <c r="DG28" s="215"/>
      <c r="DH28" s="215"/>
      <c r="DI28" s="215"/>
      <c r="DJ28" s="215"/>
      <c r="DK28" s="215"/>
      <c r="DL28" s="215"/>
      <c r="DM28" s="215"/>
      <c r="DN28" s="215"/>
      <c r="DO28" s="215"/>
      <c r="DP28" s="215"/>
      <c r="DQ28" s="215"/>
      <c r="DR28" s="215"/>
      <c r="DS28" s="215"/>
      <c r="DT28" s="215"/>
      <c r="DU28" s="215"/>
      <c r="DV28" s="215"/>
      <c r="DW28" s="215"/>
      <c r="DX28" s="215"/>
      <c r="DY28" s="215"/>
      <c r="DZ28" s="215"/>
      <c r="EA28" s="215"/>
      <c r="EB28" s="215"/>
      <c r="EC28" s="215"/>
      <c r="ED28" s="215"/>
      <c r="EE28" s="215"/>
      <c r="EF28" s="215"/>
      <c r="EG28" s="215"/>
      <c r="EH28" s="215"/>
      <c r="EI28" s="215"/>
      <c r="EJ28" s="215"/>
      <c r="EK28" s="215"/>
      <c r="EL28" s="215"/>
      <c r="EM28" s="215"/>
      <c r="EN28" s="215"/>
      <c r="EO28" s="215"/>
      <c r="EP28" s="215"/>
      <c r="EQ28" s="215"/>
      <c r="ER28" s="215"/>
      <c r="ES28" s="215"/>
      <c r="ET28" s="215"/>
      <c r="EU28" s="215"/>
      <c r="EV28" s="215"/>
      <c r="EW28" s="215"/>
      <c r="EX28" s="215"/>
      <c r="EY28" s="215"/>
      <c r="EZ28" s="215"/>
      <c r="FA28" s="215"/>
      <c r="FB28" s="215"/>
      <c r="FC28" s="215"/>
      <c r="FD28" s="215"/>
      <c r="FE28" s="215"/>
      <c r="FF28" s="215"/>
      <c r="FG28" s="215"/>
      <c r="FH28" s="215"/>
      <c r="FI28" s="215"/>
      <c r="FJ28" s="215"/>
      <c r="FK28" s="215"/>
      <c r="FL28" s="215"/>
      <c r="FM28" s="215"/>
      <c r="FN28" s="215"/>
      <c r="FO28" s="215"/>
      <c r="FP28" s="215"/>
      <c r="FQ28" s="215"/>
      <c r="FR28" s="215"/>
      <c r="FS28" s="215"/>
      <c r="FT28" s="215"/>
      <c r="FU28" s="215"/>
      <c r="FV28" s="215"/>
      <c r="FW28" s="215"/>
      <c r="FX28" s="215"/>
      <c r="FY28" s="215"/>
      <c r="FZ28" s="215"/>
      <c r="GA28" s="215"/>
      <c r="GB28" s="215"/>
      <c r="GC28" s="215"/>
      <c r="GD28" s="215"/>
      <c r="GE28" s="215"/>
      <c r="GF28" s="215"/>
      <c r="GG28" s="215"/>
      <c r="GH28" s="215"/>
      <c r="GI28" s="215"/>
      <c r="GJ28" s="215"/>
      <c r="GK28" s="215"/>
      <c r="GL28" s="215"/>
      <c r="GM28" s="215"/>
      <c r="GN28" s="215"/>
      <c r="GO28" s="215"/>
      <c r="GP28" s="215"/>
      <c r="GQ28" s="215"/>
      <c r="GR28" s="215"/>
      <c r="GS28" s="215"/>
      <c r="GT28" s="215"/>
      <c r="GU28" s="215"/>
      <c r="GV28" s="215"/>
      <c r="GW28" s="215"/>
      <c r="GX28" s="215"/>
      <c r="GY28" s="215"/>
      <c r="GZ28" s="215"/>
      <c r="HA28" s="215"/>
      <c r="HB28" s="215"/>
      <c r="HC28" s="214"/>
      <c r="HD28" s="214"/>
      <c r="HE28" s="214"/>
      <c r="HF28" s="214"/>
      <c r="HG28" s="214"/>
      <c r="HH28" s="214"/>
      <c r="HI28" s="1259" t="s">
        <v>5</v>
      </c>
      <c r="HJ28" s="154" t="s">
        <v>110</v>
      </c>
      <c r="HK28" s="1261">
        <v>58</v>
      </c>
      <c r="HL28" s="153"/>
      <c r="HM28" s="152"/>
      <c r="HN28" s="190"/>
      <c r="HO28" s="190"/>
      <c r="HP28" s="190"/>
      <c r="HQ28" s="152"/>
      <c r="HR28" s="152"/>
      <c r="HS28" s="190"/>
      <c r="HT28" s="152"/>
      <c r="HU28" s="152"/>
      <c r="HV28" s="152"/>
      <c r="HW28" s="152"/>
      <c r="HX28" s="190"/>
      <c r="HY28" s="190"/>
      <c r="HZ28" s="152"/>
      <c r="IA28" s="152"/>
      <c r="IB28" s="152"/>
      <c r="IC28" s="152"/>
      <c r="ID28" s="152"/>
      <c r="IE28" s="152"/>
      <c r="IF28" s="152"/>
      <c r="IG28" s="152"/>
      <c r="IH28" s="152"/>
      <c r="II28" s="152"/>
      <c r="IJ28" s="155">
        <f t="shared" si="4"/>
        <v>0</v>
      </c>
    </row>
    <row r="29" spans="1:244" ht="12.75" customHeight="1">
      <c r="A29" s="355" t="s">
        <v>47</v>
      </c>
      <c r="B29" s="355"/>
      <c r="C29" s="355"/>
      <c r="D29" s="355"/>
      <c r="E29" s="355"/>
      <c r="F29" s="355"/>
      <c r="G29" s="355"/>
      <c r="H29" s="355"/>
      <c r="I29" s="355"/>
      <c r="J29" s="355"/>
      <c r="K29" s="355"/>
      <c r="L29" s="355"/>
      <c r="M29" s="355"/>
      <c r="N29" s="355"/>
      <c r="O29" s="355"/>
      <c r="P29" s="355"/>
      <c r="Q29" s="355"/>
      <c r="R29" s="355"/>
      <c r="S29" s="355"/>
      <c r="T29" s="180" t="s">
        <v>138</v>
      </c>
      <c r="U29" s="180"/>
      <c r="V29" s="180"/>
      <c r="W29" s="180"/>
      <c r="X29" s="180"/>
      <c r="Y29" s="180"/>
      <c r="Z29" s="180"/>
      <c r="AA29" s="372"/>
      <c r="AB29" s="372"/>
      <c r="AC29" s="372"/>
      <c r="AD29" s="372"/>
      <c r="AE29" s="372"/>
      <c r="AF29" s="372"/>
      <c r="AG29" s="372"/>
      <c r="AH29" s="179" t="s">
        <v>137</v>
      </c>
      <c r="AI29" s="179"/>
      <c r="AJ29" s="179"/>
      <c r="AK29" s="179"/>
      <c r="AL29" s="179"/>
      <c r="AM29" s="179"/>
      <c r="AN29" s="179"/>
      <c r="AO29" s="179"/>
      <c r="AP29" s="179"/>
      <c r="AQ29" s="179"/>
      <c r="AR29" s="179"/>
      <c r="AS29" s="179"/>
      <c r="AT29" s="179"/>
      <c r="AU29" s="179"/>
      <c r="AV29" s="179"/>
      <c r="AW29" s="179"/>
      <c r="AX29" s="179"/>
      <c r="AY29" s="179"/>
      <c r="AZ29" s="179"/>
      <c r="BA29" s="179"/>
      <c r="BB29" s="179"/>
      <c r="BC29" s="213">
        <v>85</v>
      </c>
      <c r="BD29" s="213"/>
      <c r="BE29" s="213"/>
      <c r="BF29" s="213"/>
      <c r="BG29" s="213"/>
      <c r="BH29" s="213"/>
      <c r="BI29" s="212">
        <v>81</v>
      </c>
      <c r="BJ29" s="212"/>
      <c r="BK29" s="212"/>
      <c r="BL29" s="212"/>
      <c r="BM29" s="212"/>
      <c r="BN29" s="212"/>
      <c r="BO29" s="212">
        <v>87</v>
      </c>
      <c r="BP29" s="212"/>
      <c r="BQ29" s="212"/>
      <c r="BR29" s="212"/>
      <c r="BS29" s="212"/>
      <c r="BT29" s="212"/>
      <c r="BU29" s="212">
        <v>89</v>
      </c>
      <c r="BV29" s="212"/>
      <c r="BW29" s="212"/>
      <c r="BX29" s="212"/>
      <c r="BY29" s="212"/>
      <c r="BZ29" s="212"/>
      <c r="CA29" s="212">
        <v>74</v>
      </c>
      <c r="CB29" s="212"/>
      <c r="CC29" s="212"/>
      <c r="CD29" s="212"/>
      <c r="CE29" s="212"/>
      <c r="CF29" s="212"/>
      <c r="CG29" s="212">
        <v>89</v>
      </c>
      <c r="CH29" s="212"/>
      <c r="CI29" s="212"/>
      <c r="CJ29" s="212"/>
      <c r="CK29" s="212"/>
      <c r="CL29" s="212"/>
      <c r="CM29" s="212">
        <v>82</v>
      </c>
      <c r="CN29" s="212"/>
      <c r="CO29" s="212"/>
      <c r="CP29" s="212"/>
      <c r="CQ29" s="212"/>
      <c r="CR29" s="212"/>
      <c r="CS29" s="212">
        <v>88</v>
      </c>
      <c r="CT29" s="212"/>
      <c r="CU29" s="212"/>
      <c r="CV29" s="212"/>
      <c r="CW29" s="212"/>
      <c r="CX29" s="212"/>
      <c r="CY29" s="212">
        <v>87</v>
      </c>
      <c r="CZ29" s="212"/>
      <c r="DA29" s="212"/>
      <c r="DB29" s="212"/>
      <c r="DC29" s="212"/>
      <c r="DD29" s="212"/>
      <c r="DE29" s="212">
        <v>74</v>
      </c>
      <c r="DF29" s="212"/>
      <c r="DG29" s="212"/>
      <c r="DH29" s="212"/>
      <c r="DI29" s="212"/>
      <c r="DJ29" s="212"/>
      <c r="DK29" s="212">
        <v>79</v>
      </c>
      <c r="DL29" s="212"/>
      <c r="DM29" s="212"/>
      <c r="DN29" s="212"/>
      <c r="DO29" s="212"/>
      <c r="DP29" s="212"/>
      <c r="DQ29" s="212">
        <v>82</v>
      </c>
      <c r="DR29" s="212"/>
      <c r="DS29" s="212"/>
      <c r="DT29" s="212"/>
      <c r="DU29" s="212"/>
      <c r="DV29" s="212"/>
      <c r="DW29" s="212">
        <v>85</v>
      </c>
      <c r="DX29" s="212"/>
      <c r="DY29" s="212"/>
      <c r="DZ29" s="212"/>
      <c r="EA29" s="212"/>
      <c r="EB29" s="212"/>
      <c r="EC29" s="212">
        <v>85</v>
      </c>
      <c r="ED29" s="212"/>
      <c r="EE29" s="212"/>
      <c r="EF29" s="212"/>
      <c r="EG29" s="212"/>
      <c r="EH29" s="212"/>
      <c r="EI29" s="212">
        <v>64</v>
      </c>
      <c r="EJ29" s="212"/>
      <c r="EK29" s="212"/>
      <c r="EL29" s="212"/>
      <c r="EM29" s="212"/>
      <c r="EN29" s="212"/>
      <c r="EO29" s="212">
        <v>77</v>
      </c>
      <c r="EP29" s="212"/>
      <c r="EQ29" s="212"/>
      <c r="ER29" s="212"/>
      <c r="ES29" s="212"/>
      <c r="ET29" s="212"/>
      <c r="EU29" s="212">
        <v>78</v>
      </c>
      <c r="EV29" s="212"/>
      <c r="EW29" s="212"/>
      <c r="EX29" s="212"/>
      <c r="EY29" s="212"/>
      <c r="EZ29" s="212"/>
      <c r="FA29" s="212">
        <v>80</v>
      </c>
      <c r="FB29" s="212"/>
      <c r="FC29" s="212"/>
      <c r="FD29" s="212"/>
      <c r="FE29" s="212"/>
      <c r="FF29" s="212"/>
      <c r="FG29" s="212"/>
      <c r="FH29" s="212"/>
      <c r="FI29" s="212"/>
      <c r="FJ29" s="212"/>
      <c r="FK29" s="212"/>
      <c r="FL29" s="212"/>
      <c r="FM29" s="212"/>
      <c r="FN29" s="212"/>
      <c r="FO29" s="212"/>
      <c r="FP29" s="212"/>
      <c r="FQ29" s="212"/>
      <c r="FR29" s="212"/>
      <c r="FS29" s="212"/>
      <c r="FT29" s="212"/>
      <c r="FU29" s="212"/>
      <c r="FV29" s="212"/>
      <c r="FW29" s="212"/>
      <c r="FX29" s="212"/>
      <c r="FY29" s="212"/>
      <c r="FZ29" s="212"/>
      <c r="GA29" s="212"/>
      <c r="GB29" s="212"/>
      <c r="GC29" s="212"/>
      <c r="GD29" s="212"/>
      <c r="GE29" s="212"/>
      <c r="GF29" s="212"/>
      <c r="GG29" s="212"/>
      <c r="GH29" s="212"/>
      <c r="GI29" s="212"/>
      <c r="GJ29" s="212"/>
      <c r="GK29" s="212"/>
      <c r="GL29" s="212"/>
      <c r="GM29" s="212"/>
      <c r="GN29" s="212"/>
      <c r="GO29" s="212"/>
      <c r="GP29" s="212"/>
      <c r="GQ29" s="212"/>
      <c r="GR29" s="212"/>
      <c r="GS29" s="212"/>
      <c r="GT29" s="212"/>
      <c r="GU29" s="212"/>
      <c r="GV29" s="212"/>
      <c r="GW29" s="212"/>
      <c r="GX29" s="212"/>
      <c r="GY29" s="212"/>
      <c r="GZ29" s="212"/>
      <c r="HA29" s="212"/>
      <c r="HB29" s="212"/>
      <c r="HC29" s="211"/>
      <c r="HD29" s="211"/>
      <c r="HE29" s="211"/>
      <c r="HF29" s="211"/>
      <c r="HG29" s="211"/>
      <c r="HH29" s="211"/>
      <c r="HI29" s="1260"/>
      <c r="HJ29" s="150" t="s">
        <v>44</v>
      </c>
      <c r="HK29" s="1262"/>
      <c r="HL29" s="148">
        <f>HL28*HK28</f>
        <v>0</v>
      </c>
      <c r="HM29" s="148">
        <f>HM28*HK28</f>
        <v>0</v>
      </c>
      <c r="HN29" s="148">
        <f>HN28*HK28</f>
        <v>0</v>
      </c>
      <c r="HO29" s="192">
        <f>HO28*HK28</f>
        <v>0</v>
      </c>
      <c r="HP29" s="192">
        <f>HP28*HK28</f>
        <v>0</v>
      </c>
      <c r="HQ29" s="148">
        <f>HQ28*HK28</f>
        <v>0</v>
      </c>
      <c r="HR29" s="148">
        <f>HR28*HK28</f>
        <v>0</v>
      </c>
      <c r="HS29" s="192">
        <f>HS28*HK28</f>
        <v>0</v>
      </c>
      <c r="HT29" s="148">
        <f>HT28*HK28</f>
        <v>0</v>
      </c>
      <c r="HU29" s="148">
        <f>HU28*HK28</f>
        <v>0</v>
      </c>
      <c r="HV29" s="148">
        <f>HV28*HK28</f>
        <v>0</v>
      </c>
      <c r="HW29" s="148">
        <f>HW28*HK28</f>
        <v>0</v>
      </c>
      <c r="HX29" s="191">
        <f>HX28*HK28</f>
        <v>0</v>
      </c>
      <c r="HY29" s="191">
        <f>HY28*HK28</f>
        <v>0</v>
      </c>
      <c r="HZ29" s="149">
        <f>HZ28*HK28</f>
        <v>0</v>
      </c>
      <c r="IA29" s="149">
        <f>IA28*HK28</f>
        <v>0</v>
      </c>
      <c r="IB29" s="149">
        <f>IB28*HK28</f>
        <v>0</v>
      </c>
      <c r="IC29" s="149">
        <f>IC28*HK28</f>
        <v>0</v>
      </c>
      <c r="ID29" s="149">
        <f>ID28*HK28</f>
        <v>0</v>
      </c>
      <c r="IE29" s="149">
        <f>IE28*HK28</f>
        <v>0</v>
      </c>
      <c r="IF29" s="149">
        <f>IF28*HK28</f>
        <v>0</v>
      </c>
      <c r="IG29" s="149">
        <f>IG28*HK28</f>
        <v>0</v>
      </c>
      <c r="IH29" s="149">
        <f>SUM(IH28*HK28)</f>
        <v>0</v>
      </c>
      <c r="II29" s="149">
        <f>SUM(II28*HK28)</f>
        <v>0</v>
      </c>
      <c r="IJ29" s="147">
        <f t="shared" si="4"/>
        <v>0</v>
      </c>
    </row>
    <row r="30" spans="1:244" s="137" customFormat="1" ht="14.25" customHeight="1">
      <c r="A30" s="164"/>
      <c r="B30" s="164"/>
      <c r="C30" s="164"/>
      <c r="D30" s="164"/>
      <c r="E30" s="164"/>
      <c r="F30" s="164"/>
      <c r="G30" s="164"/>
      <c r="H30" s="164"/>
      <c r="I30" s="164"/>
      <c r="J30" s="164"/>
      <c r="K30" s="164"/>
      <c r="L30" s="164"/>
      <c r="M30" s="164"/>
      <c r="N30" s="164"/>
      <c r="O30" s="164"/>
      <c r="P30" s="164"/>
      <c r="Q30" s="164"/>
      <c r="R30" s="164"/>
      <c r="S30" s="164"/>
      <c r="T30" s="164"/>
      <c r="U30" s="164"/>
      <c r="V30" s="164"/>
      <c r="W30" s="164"/>
      <c r="X30" s="164"/>
      <c r="Y30" s="164"/>
      <c r="Z30" s="164"/>
      <c r="AA30" s="174"/>
      <c r="AB30" s="174"/>
      <c r="AC30" s="174"/>
      <c r="AD30" s="174"/>
      <c r="AE30" s="174"/>
      <c r="AF30" s="174"/>
      <c r="AG30" s="174"/>
      <c r="AH30" s="174"/>
      <c r="AI30" s="174"/>
      <c r="AJ30" s="174"/>
      <c r="AK30" s="174"/>
      <c r="AL30" s="174"/>
      <c r="AM30" s="174"/>
      <c r="AN30" s="174"/>
      <c r="AO30" s="174"/>
      <c r="AP30" s="174"/>
      <c r="AQ30" s="174"/>
      <c r="AR30" s="174"/>
      <c r="AS30" s="174"/>
      <c r="AT30" s="174"/>
      <c r="AU30" s="174"/>
      <c r="AV30" s="174"/>
      <c r="AW30" s="174"/>
      <c r="AX30" s="174"/>
      <c r="AY30" s="174"/>
      <c r="AZ30" s="174"/>
      <c r="BA30" s="174"/>
      <c r="BB30" s="174"/>
      <c r="BC30" s="215"/>
      <c r="BD30" s="215"/>
      <c r="BE30" s="215"/>
      <c r="BF30" s="215"/>
      <c r="BG30" s="215"/>
      <c r="BH30" s="215"/>
      <c r="BI30" s="215"/>
      <c r="BJ30" s="215"/>
      <c r="BK30" s="215"/>
      <c r="BL30" s="215"/>
      <c r="BM30" s="215"/>
      <c r="BN30" s="215"/>
      <c r="BO30" s="215"/>
      <c r="BP30" s="215"/>
      <c r="BQ30" s="215"/>
      <c r="BR30" s="215"/>
      <c r="BS30" s="215"/>
      <c r="BT30" s="215"/>
      <c r="BU30" s="215"/>
      <c r="BV30" s="215"/>
      <c r="BW30" s="215"/>
      <c r="BX30" s="215"/>
      <c r="BY30" s="215"/>
      <c r="BZ30" s="215"/>
      <c r="CA30" s="215"/>
      <c r="CB30" s="215"/>
      <c r="CC30" s="215"/>
      <c r="CD30" s="215"/>
      <c r="CE30" s="215"/>
      <c r="CF30" s="215"/>
      <c r="CG30" s="215"/>
      <c r="CH30" s="215"/>
      <c r="CI30" s="215"/>
      <c r="CJ30" s="215"/>
      <c r="CK30" s="215"/>
      <c r="CL30" s="215"/>
      <c r="CM30" s="215"/>
      <c r="CN30" s="215"/>
      <c r="CO30" s="215"/>
      <c r="CP30" s="215"/>
      <c r="CQ30" s="215"/>
      <c r="CR30" s="215"/>
      <c r="CS30" s="215"/>
      <c r="CT30" s="215"/>
      <c r="CU30" s="215"/>
      <c r="CV30" s="215"/>
      <c r="CW30" s="215"/>
      <c r="CX30" s="215"/>
      <c r="CY30" s="215"/>
      <c r="CZ30" s="215"/>
      <c r="DA30" s="215"/>
      <c r="DB30" s="215"/>
      <c r="DC30" s="215"/>
      <c r="DD30" s="215"/>
      <c r="DE30" s="215"/>
      <c r="DF30" s="215"/>
      <c r="DG30" s="215"/>
      <c r="DH30" s="215"/>
      <c r="DI30" s="215"/>
      <c r="DJ30" s="215"/>
      <c r="DK30" s="215"/>
      <c r="DL30" s="215"/>
      <c r="DM30" s="215"/>
      <c r="DN30" s="215"/>
      <c r="DO30" s="215"/>
      <c r="DP30" s="215"/>
      <c r="DQ30" s="215"/>
      <c r="DR30" s="215"/>
      <c r="DS30" s="215"/>
      <c r="DT30" s="215"/>
      <c r="DU30" s="215"/>
      <c r="DV30" s="215"/>
      <c r="DW30" s="215"/>
      <c r="DX30" s="215"/>
      <c r="DY30" s="215"/>
      <c r="DZ30" s="215"/>
      <c r="EA30" s="215"/>
      <c r="EB30" s="215"/>
      <c r="EC30" s="215"/>
      <c r="ED30" s="215"/>
      <c r="EE30" s="215"/>
      <c r="EF30" s="215"/>
      <c r="EG30" s="215"/>
      <c r="EH30" s="215"/>
      <c r="EI30" s="215"/>
      <c r="EJ30" s="215"/>
      <c r="EK30" s="215"/>
      <c r="EL30" s="215"/>
      <c r="EM30" s="215"/>
      <c r="EN30" s="215"/>
      <c r="EO30" s="215"/>
      <c r="EP30" s="215"/>
      <c r="EQ30" s="215"/>
      <c r="ER30" s="215"/>
      <c r="ES30" s="215"/>
      <c r="ET30" s="215"/>
      <c r="EU30" s="215"/>
      <c r="EV30" s="215"/>
      <c r="EW30" s="215"/>
      <c r="EX30" s="215"/>
      <c r="EY30" s="215"/>
      <c r="EZ30" s="215"/>
      <c r="FA30" s="215"/>
      <c r="FB30" s="215"/>
      <c r="FC30" s="215"/>
      <c r="FD30" s="215"/>
      <c r="FE30" s="215"/>
      <c r="FF30" s="215"/>
      <c r="FG30" s="215"/>
      <c r="FH30" s="215"/>
      <c r="FI30" s="215"/>
      <c r="FJ30" s="215"/>
      <c r="FK30" s="215"/>
      <c r="FL30" s="215"/>
      <c r="FM30" s="215"/>
      <c r="FN30" s="215"/>
      <c r="FO30" s="215"/>
      <c r="FP30" s="215"/>
      <c r="FQ30" s="215"/>
      <c r="FR30" s="215"/>
      <c r="FS30" s="215"/>
      <c r="FT30" s="215"/>
      <c r="FU30" s="215"/>
      <c r="FV30" s="215"/>
      <c r="FW30" s="215"/>
      <c r="FX30" s="215"/>
      <c r="FY30" s="215"/>
      <c r="FZ30" s="215"/>
      <c r="GA30" s="215"/>
      <c r="GB30" s="215"/>
      <c r="GC30" s="215"/>
      <c r="GD30" s="215"/>
      <c r="GE30" s="215"/>
      <c r="GF30" s="215"/>
      <c r="GG30" s="215"/>
      <c r="GH30" s="215"/>
      <c r="GI30" s="215"/>
      <c r="GJ30" s="215"/>
      <c r="GK30" s="215"/>
      <c r="GL30" s="215"/>
      <c r="GM30" s="215"/>
      <c r="GN30" s="215"/>
      <c r="GO30" s="215"/>
      <c r="GP30" s="215"/>
      <c r="GQ30" s="215"/>
      <c r="GR30" s="215"/>
      <c r="GS30" s="215"/>
      <c r="GT30" s="215"/>
      <c r="GU30" s="215"/>
      <c r="GV30" s="215"/>
      <c r="GW30" s="215"/>
      <c r="GX30" s="215"/>
      <c r="GY30" s="215"/>
      <c r="GZ30" s="215"/>
      <c r="HA30" s="215"/>
      <c r="HB30" s="215"/>
      <c r="HC30" s="214"/>
      <c r="HD30" s="214"/>
      <c r="HE30" s="214"/>
      <c r="HF30" s="214"/>
      <c r="HG30" s="214"/>
      <c r="HH30" s="214"/>
      <c r="HI30" s="1259" t="s">
        <v>5</v>
      </c>
      <c r="HJ30" s="154" t="s">
        <v>110</v>
      </c>
      <c r="HK30" s="1261">
        <v>40</v>
      </c>
      <c r="HL30" s="153"/>
      <c r="HM30" s="152">
        <v>40</v>
      </c>
      <c r="HN30" s="190"/>
      <c r="HO30" s="190"/>
      <c r="HP30" s="190">
        <v>50</v>
      </c>
      <c r="HQ30" s="152"/>
      <c r="HR30" s="152"/>
      <c r="HS30" s="190"/>
      <c r="HT30" s="152"/>
      <c r="HU30" s="152"/>
      <c r="HV30" s="152"/>
      <c r="HW30" s="152"/>
      <c r="HX30" s="190"/>
      <c r="HY30" s="190"/>
      <c r="HZ30" s="152"/>
      <c r="IA30" s="152"/>
      <c r="IB30" s="152"/>
      <c r="IC30" s="152"/>
      <c r="ID30" s="152"/>
      <c r="IE30" s="152"/>
      <c r="IF30" s="152"/>
      <c r="IG30" s="152"/>
      <c r="IH30" s="152"/>
      <c r="II30" s="152"/>
      <c r="IJ30" s="151">
        <f t="shared" si="4"/>
        <v>90</v>
      </c>
    </row>
    <row r="31" spans="1:244" ht="12.75" customHeight="1">
      <c r="A31" s="355" t="s">
        <v>47</v>
      </c>
      <c r="B31" s="355"/>
      <c r="C31" s="355"/>
      <c r="D31" s="355"/>
      <c r="E31" s="355"/>
      <c r="F31" s="355"/>
      <c r="G31" s="355"/>
      <c r="H31" s="355"/>
      <c r="I31" s="355"/>
      <c r="J31" s="355"/>
      <c r="K31" s="355"/>
      <c r="L31" s="355"/>
      <c r="M31" s="355"/>
      <c r="N31" s="355"/>
      <c r="O31" s="355"/>
      <c r="P31" s="355"/>
      <c r="Q31" s="355"/>
      <c r="R31" s="355"/>
      <c r="S31" s="355"/>
      <c r="T31" s="180" t="s">
        <v>138</v>
      </c>
      <c r="U31" s="180"/>
      <c r="V31" s="180"/>
      <c r="W31" s="180"/>
      <c r="X31" s="180"/>
      <c r="Y31" s="180"/>
      <c r="Z31" s="180"/>
      <c r="AA31" s="357"/>
      <c r="AB31" s="357"/>
      <c r="AC31" s="357"/>
      <c r="AD31" s="357"/>
      <c r="AE31" s="357"/>
      <c r="AF31" s="357"/>
      <c r="AG31" s="357"/>
      <c r="AH31" s="179" t="s">
        <v>137</v>
      </c>
      <c r="AI31" s="179"/>
      <c r="AJ31" s="179"/>
      <c r="AK31" s="179"/>
      <c r="AL31" s="179"/>
      <c r="AM31" s="179"/>
      <c r="AN31" s="179"/>
      <c r="AO31" s="179"/>
      <c r="AP31" s="179"/>
      <c r="AQ31" s="179"/>
      <c r="AR31" s="179"/>
      <c r="AS31" s="179"/>
      <c r="AT31" s="179"/>
      <c r="AU31" s="179"/>
      <c r="AV31" s="179"/>
      <c r="AW31" s="179"/>
      <c r="AX31" s="179"/>
      <c r="AY31" s="179"/>
      <c r="AZ31" s="179"/>
      <c r="BA31" s="179"/>
      <c r="BB31" s="179"/>
      <c r="BC31" s="213">
        <v>85</v>
      </c>
      <c r="BD31" s="213"/>
      <c r="BE31" s="213"/>
      <c r="BF31" s="213"/>
      <c r="BG31" s="213"/>
      <c r="BH31" s="213"/>
      <c r="BI31" s="212">
        <v>81</v>
      </c>
      <c r="BJ31" s="212"/>
      <c r="BK31" s="212"/>
      <c r="BL31" s="212"/>
      <c r="BM31" s="212"/>
      <c r="BN31" s="212"/>
      <c r="BO31" s="212">
        <v>87</v>
      </c>
      <c r="BP31" s="212"/>
      <c r="BQ31" s="212"/>
      <c r="BR31" s="212"/>
      <c r="BS31" s="212"/>
      <c r="BT31" s="212"/>
      <c r="BU31" s="212">
        <v>89</v>
      </c>
      <c r="BV31" s="212"/>
      <c r="BW31" s="212"/>
      <c r="BX31" s="212"/>
      <c r="BY31" s="212"/>
      <c r="BZ31" s="212"/>
      <c r="CA31" s="212">
        <v>74</v>
      </c>
      <c r="CB31" s="212"/>
      <c r="CC31" s="212"/>
      <c r="CD31" s="212"/>
      <c r="CE31" s="212"/>
      <c r="CF31" s="212"/>
      <c r="CG31" s="212">
        <v>89</v>
      </c>
      <c r="CH31" s="212"/>
      <c r="CI31" s="212"/>
      <c r="CJ31" s="212"/>
      <c r="CK31" s="212"/>
      <c r="CL31" s="212"/>
      <c r="CM31" s="212">
        <v>82</v>
      </c>
      <c r="CN31" s="212"/>
      <c r="CO31" s="212"/>
      <c r="CP31" s="212"/>
      <c r="CQ31" s="212"/>
      <c r="CR31" s="212"/>
      <c r="CS31" s="212">
        <v>88</v>
      </c>
      <c r="CT31" s="212"/>
      <c r="CU31" s="212"/>
      <c r="CV31" s="212"/>
      <c r="CW31" s="212"/>
      <c r="CX31" s="212"/>
      <c r="CY31" s="212">
        <v>87</v>
      </c>
      <c r="CZ31" s="212"/>
      <c r="DA31" s="212"/>
      <c r="DB31" s="212"/>
      <c r="DC31" s="212"/>
      <c r="DD31" s="212"/>
      <c r="DE31" s="212">
        <v>74</v>
      </c>
      <c r="DF31" s="212"/>
      <c r="DG31" s="212"/>
      <c r="DH31" s="212"/>
      <c r="DI31" s="212"/>
      <c r="DJ31" s="212"/>
      <c r="DK31" s="212">
        <v>79</v>
      </c>
      <c r="DL31" s="212"/>
      <c r="DM31" s="212"/>
      <c r="DN31" s="212"/>
      <c r="DO31" s="212"/>
      <c r="DP31" s="212"/>
      <c r="DQ31" s="212">
        <v>82</v>
      </c>
      <c r="DR31" s="212"/>
      <c r="DS31" s="212"/>
      <c r="DT31" s="212"/>
      <c r="DU31" s="212"/>
      <c r="DV31" s="212"/>
      <c r="DW31" s="212">
        <v>85</v>
      </c>
      <c r="DX31" s="212"/>
      <c r="DY31" s="212"/>
      <c r="DZ31" s="212"/>
      <c r="EA31" s="212"/>
      <c r="EB31" s="212"/>
      <c r="EC31" s="212">
        <v>85</v>
      </c>
      <c r="ED31" s="212"/>
      <c r="EE31" s="212"/>
      <c r="EF31" s="212"/>
      <c r="EG31" s="212"/>
      <c r="EH31" s="212"/>
      <c r="EI31" s="212">
        <v>64</v>
      </c>
      <c r="EJ31" s="212"/>
      <c r="EK31" s="212"/>
      <c r="EL31" s="212"/>
      <c r="EM31" s="212"/>
      <c r="EN31" s="212"/>
      <c r="EO31" s="212">
        <v>77</v>
      </c>
      <c r="EP31" s="212"/>
      <c r="EQ31" s="212"/>
      <c r="ER31" s="212"/>
      <c r="ES31" s="212"/>
      <c r="ET31" s="212"/>
      <c r="EU31" s="212">
        <v>78</v>
      </c>
      <c r="EV31" s="212"/>
      <c r="EW31" s="212"/>
      <c r="EX31" s="212"/>
      <c r="EY31" s="212"/>
      <c r="EZ31" s="212"/>
      <c r="FA31" s="212">
        <v>80</v>
      </c>
      <c r="FB31" s="212"/>
      <c r="FC31" s="212"/>
      <c r="FD31" s="212"/>
      <c r="FE31" s="212"/>
      <c r="FF31" s="212"/>
      <c r="FG31" s="212"/>
      <c r="FH31" s="212"/>
      <c r="FI31" s="212"/>
      <c r="FJ31" s="212"/>
      <c r="FK31" s="212"/>
      <c r="FL31" s="212"/>
      <c r="FM31" s="212"/>
      <c r="FN31" s="212"/>
      <c r="FO31" s="212"/>
      <c r="FP31" s="212"/>
      <c r="FQ31" s="212"/>
      <c r="FR31" s="212"/>
      <c r="FS31" s="212"/>
      <c r="FT31" s="212"/>
      <c r="FU31" s="212"/>
      <c r="FV31" s="212"/>
      <c r="FW31" s="212"/>
      <c r="FX31" s="212"/>
      <c r="FY31" s="212"/>
      <c r="FZ31" s="212"/>
      <c r="GA31" s="212"/>
      <c r="GB31" s="212"/>
      <c r="GC31" s="212"/>
      <c r="GD31" s="212"/>
      <c r="GE31" s="212"/>
      <c r="GF31" s="212"/>
      <c r="GG31" s="212"/>
      <c r="GH31" s="212"/>
      <c r="GI31" s="212"/>
      <c r="GJ31" s="212"/>
      <c r="GK31" s="212"/>
      <c r="GL31" s="212"/>
      <c r="GM31" s="212"/>
      <c r="GN31" s="212"/>
      <c r="GO31" s="212"/>
      <c r="GP31" s="212"/>
      <c r="GQ31" s="212"/>
      <c r="GR31" s="212"/>
      <c r="GS31" s="212"/>
      <c r="GT31" s="212"/>
      <c r="GU31" s="212"/>
      <c r="GV31" s="212"/>
      <c r="GW31" s="212"/>
      <c r="GX31" s="212"/>
      <c r="GY31" s="212"/>
      <c r="GZ31" s="212"/>
      <c r="HA31" s="212"/>
      <c r="HB31" s="212"/>
      <c r="HC31" s="211"/>
      <c r="HD31" s="211"/>
      <c r="HE31" s="211"/>
      <c r="HF31" s="211"/>
      <c r="HG31" s="211"/>
      <c r="HH31" s="211"/>
      <c r="HI31" s="1260"/>
      <c r="HJ31" s="150" t="s">
        <v>44</v>
      </c>
      <c r="HK31" s="1262"/>
      <c r="HL31" s="148">
        <f>HL30*HK30</f>
        <v>0</v>
      </c>
      <c r="HM31" s="148">
        <f>HM30*HK30</f>
        <v>1600</v>
      </c>
      <c r="HN31" s="148">
        <f>HN30*HK30</f>
        <v>0</v>
      </c>
      <c r="HO31" s="192">
        <f>HO30*HK30</f>
        <v>0</v>
      </c>
      <c r="HP31" s="192">
        <f>HP30*HK30</f>
        <v>2000</v>
      </c>
      <c r="HQ31" s="148">
        <f>HQ30*HK30</f>
        <v>0</v>
      </c>
      <c r="HR31" s="148">
        <f>HR30*HK30</f>
        <v>0</v>
      </c>
      <c r="HS31" s="192">
        <f>HS30*HK30</f>
        <v>0</v>
      </c>
      <c r="HT31" s="148">
        <f>HT30*HK30</f>
        <v>0</v>
      </c>
      <c r="HU31" s="148">
        <f>HU30*HK30</f>
        <v>0</v>
      </c>
      <c r="HV31" s="148">
        <f>HV30*HK30</f>
        <v>0</v>
      </c>
      <c r="HW31" s="148">
        <f>HW30*HK30</f>
        <v>0</v>
      </c>
      <c r="HX31" s="191">
        <f>HX30*HK30</f>
        <v>0</v>
      </c>
      <c r="HY31" s="191">
        <f>HY30*HK30</f>
        <v>0</v>
      </c>
      <c r="HZ31" s="149">
        <f>HZ30*HK30</f>
        <v>0</v>
      </c>
      <c r="IA31" s="149">
        <f>IA30*HK30</f>
        <v>0</v>
      </c>
      <c r="IB31" s="149">
        <f>IB30*HK30</f>
        <v>0</v>
      </c>
      <c r="IC31" s="149">
        <f>IC30*HK30</f>
        <v>0</v>
      </c>
      <c r="ID31" s="149">
        <f>ID30*HK30</f>
        <v>0</v>
      </c>
      <c r="IE31" s="149">
        <f>IE30*HK30</f>
        <v>0</v>
      </c>
      <c r="IF31" s="149">
        <f>IF30*HK30</f>
        <v>0</v>
      </c>
      <c r="IG31" s="149">
        <f>IG30*HK30</f>
        <v>0</v>
      </c>
      <c r="IH31" s="149">
        <f>SUM(IH30*HK30)</f>
        <v>0</v>
      </c>
      <c r="II31" s="149">
        <f>SUM(II30*HK30)</f>
        <v>0</v>
      </c>
      <c r="IJ31" s="147">
        <f t="shared" si="4"/>
        <v>3600</v>
      </c>
    </row>
    <row r="32" spans="1:244" s="137" customFormat="1" ht="14.25" customHeight="1">
      <c r="A32" s="164"/>
      <c r="B32" s="164"/>
      <c r="C32" s="164"/>
      <c r="D32" s="164"/>
      <c r="E32" s="164"/>
      <c r="F32" s="164"/>
      <c r="G32" s="164"/>
      <c r="H32" s="164"/>
      <c r="I32" s="164"/>
      <c r="J32" s="164"/>
      <c r="K32" s="164"/>
      <c r="L32" s="164"/>
      <c r="M32" s="164"/>
      <c r="N32" s="164"/>
      <c r="O32" s="164"/>
      <c r="P32" s="164"/>
      <c r="Q32" s="164"/>
      <c r="R32" s="164"/>
      <c r="S32" s="164"/>
      <c r="T32" s="164"/>
      <c r="U32" s="164"/>
      <c r="V32" s="164"/>
      <c r="W32" s="164"/>
      <c r="X32" s="164"/>
      <c r="Y32" s="164"/>
      <c r="Z32" s="164"/>
      <c r="AA32" s="174"/>
      <c r="AB32" s="174"/>
      <c r="AC32" s="174"/>
      <c r="AD32" s="174"/>
      <c r="AE32" s="174"/>
      <c r="AF32" s="174"/>
      <c r="AG32" s="174"/>
      <c r="AH32" s="174"/>
      <c r="AI32" s="174"/>
      <c r="AJ32" s="174"/>
      <c r="AK32" s="174"/>
      <c r="AL32" s="174"/>
      <c r="AM32" s="174"/>
      <c r="AN32" s="174"/>
      <c r="AO32" s="174"/>
      <c r="AP32" s="174"/>
      <c r="AQ32" s="174"/>
      <c r="AR32" s="174"/>
      <c r="AS32" s="174"/>
      <c r="AT32" s="174"/>
      <c r="AU32" s="174"/>
      <c r="AV32" s="174"/>
      <c r="AW32" s="174"/>
      <c r="AX32" s="174"/>
      <c r="AY32" s="174"/>
      <c r="AZ32" s="174"/>
      <c r="BA32" s="174"/>
      <c r="BB32" s="174"/>
      <c r="BC32" s="215"/>
      <c r="BD32" s="215"/>
      <c r="BE32" s="215"/>
      <c r="BF32" s="215"/>
      <c r="BG32" s="215"/>
      <c r="BH32" s="215"/>
      <c r="BI32" s="215"/>
      <c r="BJ32" s="215"/>
      <c r="BK32" s="215"/>
      <c r="BL32" s="215"/>
      <c r="BM32" s="215"/>
      <c r="BN32" s="215"/>
      <c r="BO32" s="215"/>
      <c r="BP32" s="215"/>
      <c r="BQ32" s="215"/>
      <c r="BR32" s="215"/>
      <c r="BS32" s="215"/>
      <c r="BT32" s="215"/>
      <c r="BU32" s="215"/>
      <c r="BV32" s="215"/>
      <c r="BW32" s="215"/>
      <c r="BX32" s="215"/>
      <c r="BY32" s="215"/>
      <c r="BZ32" s="215"/>
      <c r="CA32" s="215"/>
      <c r="CB32" s="215"/>
      <c r="CC32" s="215"/>
      <c r="CD32" s="215"/>
      <c r="CE32" s="215"/>
      <c r="CF32" s="215"/>
      <c r="CG32" s="215"/>
      <c r="CH32" s="215"/>
      <c r="CI32" s="215"/>
      <c r="CJ32" s="215"/>
      <c r="CK32" s="215"/>
      <c r="CL32" s="215"/>
      <c r="CM32" s="215"/>
      <c r="CN32" s="215"/>
      <c r="CO32" s="215"/>
      <c r="CP32" s="215"/>
      <c r="CQ32" s="215"/>
      <c r="CR32" s="215"/>
      <c r="CS32" s="215"/>
      <c r="CT32" s="215"/>
      <c r="CU32" s="215"/>
      <c r="CV32" s="215"/>
      <c r="CW32" s="215"/>
      <c r="CX32" s="215"/>
      <c r="CY32" s="215"/>
      <c r="CZ32" s="215"/>
      <c r="DA32" s="215"/>
      <c r="DB32" s="215"/>
      <c r="DC32" s="215"/>
      <c r="DD32" s="215"/>
      <c r="DE32" s="215"/>
      <c r="DF32" s="215"/>
      <c r="DG32" s="215"/>
      <c r="DH32" s="215"/>
      <c r="DI32" s="215"/>
      <c r="DJ32" s="215"/>
      <c r="DK32" s="215"/>
      <c r="DL32" s="215"/>
      <c r="DM32" s="215"/>
      <c r="DN32" s="215"/>
      <c r="DO32" s="215"/>
      <c r="DP32" s="215"/>
      <c r="DQ32" s="215"/>
      <c r="DR32" s="215"/>
      <c r="DS32" s="215"/>
      <c r="DT32" s="215"/>
      <c r="DU32" s="215"/>
      <c r="DV32" s="215"/>
      <c r="DW32" s="215"/>
      <c r="DX32" s="215"/>
      <c r="DY32" s="215"/>
      <c r="DZ32" s="215"/>
      <c r="EA32" s="215"/>
      <c r="EB32" s="215"/>
      <c r="EC32" s="215"/>
      <c r="ED32" s="215"/>
      <c r="EE32" s="215"/>
      <c r="EF32" s="215"/>
      <c r="EG32" s="215"/>
      <c r="EH32" s="215"/>
      <c r="EI32" s="215"/>
      <c r="EJ32" s="215"/>
      <c r="EK32" s="215"/>
      <c r="EL32" s="215"/>
      <c r="EM32" s="215"/>
      <c r="EN32" s="215"/>
      <c r="EO32" s="215"/>
      <c r="EP32" s="215"/>
      <c r="EQ32" s="215"/>
      <c r="ER32" s="215"/>
      <c r="ES32" s="215"/>
      <c r="ET32" s="215"/>
      <c r="EU32" s="215"/>
      <c r="EV32" s="215"/>
      <c r="EW32" s="215"/>
      <c r="EX32" s="215"/>
      <c r="EY32" s="215"/>
      <c r="EZ32" s="215"/>
      <c r="FA32" s="215"/>
      <c r="FB32" s="215"/>
      <c r="FC32" s="215"/>
      <c r="FD32" s="215"/>
      <c r="FE32" s="215"/>
      <c r="FF32" s="215"/>
      <c r="FG32" s="215"/>
      <c r="FH32" s="215"/>
      <c r="FI32" s="215"/>
      <c r="FJ32" s="215"/>
      <c r="FK32" s="215"/>
      <c r="FL32" s="215"/>
      <c r="FM32" s="215"/>
      <c r="FN32" s="215"/>
      <c r="FO32" s="215"/>
      <c r="FP32" s="215"/>
      <c r="FQ32" s="215"/>
      <c r="FR32" s="215"/>
      <c r="FS32" s="215"/>
      <c r="FT32" s="215"/>
      <c r="FU32" s="215"/>
      <c r="FV32" s="215"/>
      <c r="FW32" s="215"/>
      <c r="FX32" s="215"/>
      <c r="FY32" s="215"/>
      <c r="FZ32" s="215"/>
      <c r="GA32" s="215"/>
      <c r="GB32" s="215"/>
      <c r="GC32" s="215"/>
      <c r="GD32" s="215"/>
      <c r="GE32" s="215"/>
      <c r="GF32" s="215"/>
      <c r="GG32" s="215"/>
      <c r="GH32" s="215"/>
      <c r="GI32" s="215"/>
      <c r="GJ32" s="215"/>
      <c r="GK32" s="215"/>
      <c r="GL32" s="215"/>
      <c r="GM32" s="215"/>
      <c r="GN32" s="215"/>
      <c r="GO32" s="215"/>
      <c r="GP32" s="215"/>
      <c r="GQ32" s="215"/>
      <c r="GR32" s="215"/>
      <c r="GS32" s="215"/>
      <c r="GT32" s="215"/>
      <c r="GU32" s="215"/>
      <c r="GV32" s="215"/>
      <c r="GW32" s="215"/>
      <c r="GX32" s="215"/>
      <c r="GY32" s="215"/>
      <c r="GZ32" s="215"/>
      <c r="HA32" s="215"/>
      <c r="HB32" s="215"/>
      <c r="HC32" s="214"/>
      <c r="HD32" s="214"/>
      <c r="HE32" s="214"/>
      <c r="HF32" s="214"/>
      <c r="HG32" s="214"/>
      <c r="HH32" s="214"/>
      <c r="HI32" s="1259" t="s">
        <v>24</v>
      </c>
      <c r="HJ32" s="154" t="s">
        <v>110</v>
      </c>
      <c r="HK32" s="1261">
        <v>180</v>
      </c>
      <c r="HL32" s="153"/>
      <c r="HM32" s="152"/>
      <c r="HN32" s="190"/>
      <c r="HO32" s="190"/>
      <c r="HP32" s="190"/>
      <c r="HQ32" s="152"/>
      <c r="HR32" s="152"/>
      <c r="HS32" s="190"/>
      <c r="HT32" s="152"/>
      <c r="HU32" s="152"/>
      <c r="HV32" s="152"/>
      <c r="HW32" s="152"/>
      <c r="HX32" s="190"/>
      <c r="HY32" s="190"/>
      <c r="HZ32" s="152"/>
      <c r="IA32" s="152"/>
      <c r="IB32" s="152"/>
      <c r="IC32" s="152"/>
      <c r="ID32" s="152"/>
      <c r="IE32" s="152"/>
      <c r="IF32" s="152"/>
      <c r="IG32" s="152"/>
      <c r="IH32" s="152"/>
      <c r="II32" s="152"/>
      <c r="IJ32" s="151">
        <f t="shared" si="4"/>
        <v>0</v>
      </c>
    </row>
    <row r="33" spans="1:244" ht="12.75" customHeight="1">
      <c r="A33" s="355" t="s">
        <v>47</v>
      </c>
      <c r="B33" s="355"/>
      <c r="C33" s="355"/>
      <c r="D33" s="355"/>
      <c r="E33" s="355"/>
      <c r="F33" s="355"/>
      <c r="G33" s="355"/>
      <c r="H33" s="355"/>
      <c r="I33" s="355"/>
      <c r="J33" s="355"/>
      <c r="K33" s="355"/>
      <c r="L33" s="355"/>
      <c r="M33" s="355"/>
      <c r="N33" s="355"/>
      <c r="O33" s="355"/>
      <c r="P33" s="355"/>
      <c r="Q33" s="355"/>
      <c r="R33" s="355"/>
      <c r="S33" s="355"/>
      <c r="T33" s="180" t="s">
        <v>138</v>
      </c>
      <c r="U33" s="180"/>
      <c r="V33" s="180"/>
      <c r="W33" s="180"/>
      <c r="X33" s="180"/>
      <c r="Y33" s="180"/>
      <c r="Z33" s="180"/>
      <c r="AA33" s="372"/>
      <c r="AB33" s="372"/>
      <c r="AC33" s="372"/>
      <c r="AD33" s="372"/>
      <c r="AE33" s="372"/>
      <c r="AF33" s="372"/>
      <c r="AG33" s="372"/>
      <c r="AH33" s="179" t="s">
        <v>137</v>
      </c>
      <c r="AI33" s="179"/>
      <c r="AJ33" s="179"/>
      <c r="AK33" s="179"/>
      <c r="AL33" s="179"/>
      <c r="AM33" s="179"/>
      <c r="AN33" s="179"/>
      <c r="AO33" s="179"/>
      <c r="AP33" s="179"/>
      <c r="AQ33" s="179"/>
      <c r="AR33" s="179"/>
      <c r="AS33" s="179"/>
      <c r="AT33" s="179"/>
      <c r="AU33" s="179"/>
      <c r="AV33" s="179"/>
      <c r="AW33" s="179"/>
      <c r="AX33" s="179"/>
      <c r="AY33" s="179"/>
      <c r="AZ33" s="179"/>
      <c r="BA33" s="179"/>
      <c r="BB33" s="179"/>
      <c r="BC33" s="213">
        <v>85</v>
      </c>
      <c r="BD33" s="213"/>
      <c r="BE33" s="213"/>
      <c r="BF33" s="213"/>
      <c r="BG33" s="213"/>
      <c r="BH33" s="213"/>
      <c r="BI33" s="212">
        <v>81</v>
      </c>
      <c r="BJ33" s="212"/>
      <c r="BK33" s="212"/>
      <c r="BL33" s="212"/>
      <c r="BM33" s="212"/>
      <c r="BN33" s="212"/>
      <c r="BO33" s="212">
        <v>87</v>
      </c>
      <c r="BP33" s="212"/>
      <c r="BQ33" s="212"/>
      <c r="BR33" s="212"/>
      <c r="BS33" s="212"/>
      <c r="BT33" s="212"/>
      <c r="BU33" s="212">
        <v>89</v>
      </c>
      <c r="BV33" s="212"/>
      <c r="BW33" s="212"/>
      <c r="BX33" s="212"/>
      <c r="BY33" s="212"/>
      <c r="BZ33" s="212"/>
      <c r="CA33" s="212">
        <v>74</v>
      </c>
      <c r="CB33" s="212"/>
      <c r="CC33" s="212"/>
      <c r="CD33" s="212"/>
      <c r="CE33" s="212"/>
      <c r="CF33" s="212"/>
      <c r="CG33" s="212">
        <v>89</v>
      </c>
      <c r="CH33" s="212"/>
      <c r="CI33" s="212"/>
      <c r="CJ33" s="212"/>
      <c r="CK33" s="212"/>
      <c r="CL33" s="212"/>
      <c r="CM33" s="212">
        <v>82</v>
      </c>
      <c r="CN33" s="212"/>
      <c r="CO33" s="212"/>
      <c r="CP33" s="212"/>
      <c r="CQ33" s="212"/>
      <c r="CR33" s="212"/>
      <c r="CS33" s="212">
        <v>88</v>
      </c>
      <c r="CT33" s="212"/>
      <c r="CU33" s="212"/>
      <c r="CV33" s="212"/>
      <c r="CW33" s="212"/>
      <c r="CX33" s="212"/>
      <c r="CY33" s="212">
        <v>87</v>
      </c>
      <c r="CZ33" s="212"/>
      <c r="DA33" s="212"/>
      <c r="DB33" s="212"/>
      <c r="DC33" s="212"/>
      <c r="DD33" s="212"/>
      <c r="DE33" s="212">
        <v>74</v>
      </c>
      <c r="DF33" s="212"/>
      <c r="DG33" s="212"/>
      <c r="DH33" s="212"/>
      <c r="DI33" s="212"/>
      <c r="DJ33" s="212"/>
      <c r="DK33" s="212">
        <v>79</v>
      </c>
      <c r="DL33" s="212"/>
      <c r="DM33" s="212"/>
      <c r="DN33" s="212"/>
      <c r="DO33" s="212"/>
      <c r="DP33" s="212"/>
      <c r="DQ33" s="212">
        <v>82</v>
      </c>
      <c r="DR33" s="212"/>
      <c r="DS33" s="212"/>
      <c r="DT33" s="212"/>
      <c r="DU33" s="212"/>
      <c r="DV33" s="212"/>
      <c r="DW33" s="212">
        <v>85</v>
      </c>
      <c r="DX33" s="212"/>
      <c r="DY33" s="212"/>
      <c r="DZ33" s="212"/>
      <c r="EA33" s="212"/>
      <c r="EB33" s="212"/>
      <c r="EC33" s="212">
        <v>85</v>
      </c>
      <c r="ED33" s="212"/>
      <c r="EE33" s="212"/>
      <c r="EF33" s="212"/>
      <c r="EG33" s="212"/>
      <c r="EH33" s="212"/>
      <c r="EI33" s="212">
        <v>64</v>
      </c>
      <c r="EJ33" s="212"/>
      <c r="EK33" s="212"/>
      <c r="EL33" s="212"/>
      <c r="EM33" s="212"/>
      <c r="EN33" s="212"/>
      <c r="EO33" s="212">
        <v>77</v>
      </c>
      <c r="EP33" s="212"/>
      <c r="EQ33" s="212"/>
      <c r="ER33" s="212"/>
      <c r="ES33" s="212"/>
      <c r="ET33" s="212"/>
      <c r="EU33" s="212">
        <v>78</v>
      </c>
      <c r="EV33" s="212"/>
      <c r="EW33" s="212"/>
      <c r="EX33" s="212"/>
      <c r="EY33" s="212"/>
      <c r="EZ33" s="212"/>
      <c r="FA33" s="212">
        <v>80</v>
      </c>
      <c r="FB33" s="212"/>
      <c r="FC33" s="212"/>
      <c r="FD33" s="212"/>
      <c r="FE33" s="212"/>
      <c r="FF33" s="212"/>
      <c r="FG33" s="212"/>
      <c r="FH33" s="212"/>
      <c r="FI33" s="212"/>
      <c r="FJ33" s="212"/>
      <c r="FK33" s="212"/>
      <c r="FL33" s="212"/>
      <c r="FM33" s="212"/>
      <c r="FN33" s="212"/>
      <c r="FO33" s="212"/>
      <c r="FP33" s="212"/>
      <c r="FQ33" s="212"/>
      <c r="FR33" s="212"/>
      <c r="FS33" s="212"/>
      <c r="FT33" s="212"/>
      <c r="FU33" s="212"/>
      <c r="FV33" s="212"/>
      <c r="FW33" s="212"/>
      <c r="FX33" s="212"/>
      <c r="FY33" s="212"/>
      <c r="FZ33" s="212"/>
      <c r="GA33" s="212"/>
      <c r="GB33" s="212"/>
      <c r="GC33" s="212"/>
      <c r="GD33" s="212"/>
      <c r="GE33" s="212"/>
      <c r="GF33" s="212"/>
      <c r="GG33" s="212"/>
      <c r="GH33" s="212"/>
      <c r="GI33" s="212"/>
      <c r="GJ33" s="212"/>
      <c r="GK33" s="212"/>
      <c r="GL33" s="212"/>
      <c r="GM33" s="212"/>
      <c r="GN33" s="212"/>
      <c r="GO33" s="212"/>
      <c r="GP33" s="212"/>
      <c r="GQ33" s="212"/>
      <c r="GR33" s="212"/>
      <c r="GS33" s="212"/>
      <c r="GT33" s="212"/>
      <c r="GU33" s="212"/>
      <c r="GV33" s="212"/>
      <c r="GW33" s="212"/>
      <c r="GX33" s="212"/>
      <c r="GY33" s="212"/>
      <c r="GZ33" s="212"/>
      <c r="HA33" s="212"/>
      <c r="HB33" s="212"/>
      <c r="HC33" s="211"/>
      <c r="HD33" s="211"/>
      <c r="HE33" s="211"/>
      <c r="HF33" s="211"/>
      <c r="HG33" s="211"/>
      <c r="HH33" s="211"/>
      <c r="HI33" s="1260"/>
      <c r="HJ33" s="150" t="s">
        <v>44</v>
      </c>
      <c r="HK33" s="1262"/>
      <c r="HL33" s="148">
        <f>SUM(HL32*HK32)</f>
        <v>0</v>
      </c>
      <c r="HM33" s="148">
        <f>SUM(HM32*HK32)</f>
        <v>0</v>
      </c>
      <c r="HN33" s="148">
        <f>SUM(HN32*HK32)</f>
        <v>0</v>
      </c>
      <c r="HO33" s="192">
        <f>SUM(HO32*HK32)</f>
        <v>0</v>
      </c>
      <c r="HP33" s="192">
        <f>SUM(HP32*HK32)</f>
        <v>0</v>
      </c>
      <c r="HQ33" s="148">
        <f>SUM(HQ32*HK32)</f>
        <v>0</v>
      </c>
      <c r="HR33" s="148">
        <f>SUM(HR32*HK32)</f>
        <v>0</v>
      </c>
      <c r="HS33" s="192">
        <f>SUM(HS32*HK32)</f>
        <v>0</v>
      </c>
      <c r="HT33" s="148">
        <f>SUM(HT32*HK32)</f>
        <v>0</v>
      </c>
      <c r="HU33" s="148">
        <f>SUM(HU32*HK32)</f>
        <v>0</v>
      </c>
      <c r="HV33" s="148"/>
      <c r="HW33" s="148">
        <f>SUM(HW32*HK32)</f>
        <v>0</v>
      </c>
      <c r="HX33" s="191">
        <f>SUM(HX32*HK32)</f>
        <v>0</v>
      </c>
      <c r="HY33" s="191">
        <f>SUM(HY32*HK32)</f>
        <v>0</v>
      </c>
      <c r="HZ33" s="149">
        <f>SUM(HZ32*HK32)</f>
        <v>0</v>
      </c>
      <c r="IA33" s="149">
        <f>SUM(IA32*HK32)</f>
        <v>0</v>
      </c>
      <c r="IB33" s="149">
        <f>SUM(IB32*HK32)</f>
        <v>0</v>
      </c>
      <c r="IC33" s="149">
        <f>SUM(IC32*HK32)</f>
        <v>0</v>
      </c>
      <c r="ID33" s="149"/>
      <c r="IE33" s="149"/>
      <c r="IF33" s="149"/>
      <c r="IG33" s="149">
        <f>SUM(IG32*IA32)</f>
        <v>0</v>
      </c>
      <c r="IH33" s="149">
        <f>SUM(IH32*HK32)</f>
        <v>0</v>
      </c>
      <c r="II33" s="149">
        <f>SUM(II32*HK32)</f>
        <v>0</v>
      </c>
      <c r="IJ33" s="147">
        <f t="shared" si="4"/>
        <v>0</v>
      </c>
    </row>
    <row r="34" spans="1:244" s="137" customFormat="1" ht="14.25" customHeight="1">
      <c r="A34" s="164"/>
      <c r="B34" s="164"/>
      <c r="C34" s="164"/>
      <c r="D34" s="164"/>
      <c r="E34" s="164"/>
      <c r="F34" s="164"/>
      <c r="G34" s="164"/>
      <c r="H34" s="164"/>
      <c r="I34" s="164"/>
      <c r="J34" s="164"/>
      <c r="K34" s="164"/>
      <c r="L34" s="164"/>
      <c r="M34" s="164"/>
      <c r="N34" s="164"/>
      <c r="O34" s="164"/>
      <c r="P34" s="164"/>
      <c r="Q34" s="164"/>
      <c r="R34" s="164"/>
      <c r="S34" s="164"/>
      <c r="T34" s="164"/>
      <c r="U34" s="164"/>
      <c r="V34" s="164"/>
      <c r="W34" s="164"/>
      <c r="X34" s="164"/>
      <c r="Y34" s="164"/>
      <c r="Z34" s="164"/>
      <c r="AA34" s="174"/>
      <c r="AB34" s="174"/>
      <c r="AC34" s="174"/>
      <c r="AD34" s="174"/>
      <c r="AE34" s="174"/>
      <c r="AF34" s="174"/>
      <c r="AG34" s="174"/>
      <c r="AH34" s="174"/>
      <c r="AI34" s="174"/>
      <c r="AJ34" s="174"/>
      <c r="AK34" s="174"/>
      <c r="AL34" s="174"/>
      <c r="AM34" s="174"/>
      <c r="AN34" s="174"/>
      <c r="AO34" s="174"/>
      <c r="AP34" s="174"/>
      <c r="AQ34" s="174"/>
      <c r="AR34" s="174"/>
      <c r="AS34" s="174"/>
      <c r="AT34" s="174"/>
      <c r="AU34" s="174"/>
      <c r="AV34" s="174"/>
      <c r="AW34" s="174"/>
      <c r="AX34" s="174"/>
      <c r="AY34" s="174"/>
      <c r="AZ34" s="174"/>
      <c r="BA34" s="174"/>
      <c r="BB34" s="174"/>
      <c r="BC34" s="215"/>
      <c r="BD34" s="215"/>
      <c r="BE34" s="215"/>
      <c r="BF34" s="215"/>
      <c r="BG34" s="215"/>
      <c r="BH34" s="215"/>
      <c r="BI34" s="215"/>
      <c r="BJ34" s="215"/>
      <c r="BK34" s="215"/>
      <c r="BL34" s="215"/>
      <c r="BM34" s="215"/>
      <c r="BN34" s="215"/>
      <c r="BO34" s="215"/>
      <c r="BP34" s="215"/>
      <c r="BQ34" s="215"/>
      <c r="BR34" s="215"/>
      <c r="BS34" s="215"/>
      <c r="BT34" s="215"/>
      <c r="BU34" s="215"/>
      <c r="BV34" s="215"/>
      <c r="BW34" s="215"/>
      <c r="BX34" s="215"/>
      <c r="BY34" s="215"/>
      <c r="BZ34" s="215"/>
      <c r="CA34" s="215"/>
      <c r="CB34" s="215"/>
      <c r="CC34" s="215"/>
      <c r="CD34" s="215"/>
      <c r="CE34" s="215"/>
      <c r="CF34" s="215"/>
      <c r="CG34" s="215"/>
      <c r="CH34" s="215"/>
      <c r="CI34" s="215"/>
      <c r="CJ34" s="215"/>
      <c r="CK34" s="215"/>
      <c r="CL34" s="215"/>
      <c r="CM34" s="215"/>
      <c r="CN34" s="215"/>
      <c r="CO34" s="215"/>
      <c r="CP34" s="215"/>
      <c r="CQ34" s="215"/>
      <c r="CR34" s="215"/>
      <c r="CS34" s="215"/>
      <c r="CT34" s="215"/>
      <c r="CU34" s="215"/>
      <c r="CV34" s="215"/>
      <c r="CW34" s="215"/>
      <c r="CX34" s="215"/>
      <c r="CY34" s="215"/>
      <c r="CZ34" s="215"/>
      <c r="DA34" s="215"/>
      <c r="DB34" s="215"/>
      <c r="DC34" s="215"/>
      <c r="DD34" s="215"/>
      <c r="DE34" s="215"/>
      <c r="DF34" s="215"/>
      <c r="DG34" s="215"/>
      <c r="DH34" s="215"/>
      <c r="DI34" s="215"/>
      <c r="DJ34" s="215"/>
      <c r="DK34" s="215"/>
      <c r="DL34" s="215"/>
      <c r="DM34" s="215"/>
      <c r="DN34" s="215"/>
      <c r="DO34" s="215"/>
      <c r="DP34" s="215"/>
      <c r="DQ34" s="215"/>
      <c r="DR34" s="215"/>
      <c r="DS34" s="215"/>
      <c r="DT34" s="215"/>
      <c r="DU34" s="215"/>
      <c r="DV34" s="215"/>
      <c r="DW34" s="215"/>
      <c r="DX34" s="215"/>
      <c r="DY34" s="215"/>
      <c r="DZ34" s="215"/>
      <c r="EA34" s="215"/>
      <c r="EB34" s="215"/>
      <c r="EC34" s="215"/>
      <c r="ED34" s="215"/>
      <c r="EE34" s="215"/>
      <c r="EF34" s="215"/>
      <c r="EG34" s="215"/>
      <c r="EH34" s="215"/>
      <c r="EI34" s="215"/>
      <c r="EJ34" s="215"/>
      <c r="EK34" s="215"/>
      <c r="EL34" s="215"/>
      <c r="EM34" s="215"/>
      <c r="EN34" s="215"/>
      <c r="EO34" s="215"/>
      <c r="EP34" s="215"/>
      <c r="EQ34" s="215"/>
      <c r="ER34" s="215"/>
      <c r="ES34" s="215"/>
      <c r="ET34" s="215"/>
      <c r="EU34" s="215"/>
      <c r="EV34" s="215"/>
      <c r="EW34" s="215"/>
      <c r="EX34" s="215"/>
      <c r="EY34" s="215"/>
      <c r="EZ34" s="215"/>
      <c r="FA34" s="215"/>
      <c r="FB34" s="215"/>
      <c r="FC34" s="215"/>
      <c r="FD34" s="215"/>
      <c r="FE34" s="215"/>
      <c r="FF34" s="215"/>
      <c r="FG34" s="215"/>
      <c r="FH34" s="215"/>
      <c r="FI34" s="215"/>
      <c r="FJ34" s="215"/>
      <c r="FK34" s="215"/>
      <c r="FL34" s="215"/>
      <c r="FM34" s="215"/>
      <c r="FN34" s="215"/>
      <c r="FO34" s="215"/>
      <c r="FP34" s="215"/>
      <c r="FQ34" s="215"/>
      <c r="FR34" s="215"/>
      <c r="FS34" s="215"/>
      <c r="FT34" s="215"/>
      <c r="FU34" s="215"/>
      <c r="FV34" s="215"/>
      <c r="FW34" s="215"/>
      <c r="FX34" s="215"/>
      <c r="FY34" s="215"/>
      <c r="FZ34" s="215"/>
      <c r="GA34" s="215"/>
      <c r="GB34" s="215"/>
      <c r="GC34" s="215"/>
      <c r="GD34" s="215"/>
      <c r="GE34" s="215"/>
      <c r="GF34" s="215"/>
      <c r="GG34" s="215"/>
      <c r="GH34" s="215"/>
      <c r="GI34" s="215"/>
      <c r="GJ34" s="215"/>
      <c r="GK34" s="215"/>
      <c r="GL34" s="215"/>
      <c r="GM34" s="215"/>
      <c r="GN34" s="215"/>
      <c r="GO34" s="215"/>
      <c r="GP34" s="215"/>
      <c r="GQ34" s="215"/>
      <c r="GR34" s="215"/>
      <c r="GS34" s="215"/>
      <c r="GT34" s="215"/>
      <c r="GU34" s="215"/>
      <c r="GV34" s="215"/>
      <c r="GW34" s="215"/>
      <c r="GX34" s="215"/>
      <c r="GY34" s="215"/>
      <c r="GZ34" s="215"/>
      <c r="HA34" s="215"/>
      <c r="HB34" s="215"/>
      <c r="HC34" s="214"/>
      <c r="HD34" s="214"/>
      <c r="HE34" s="214"/>
      <c r="HF34" s="214"/>
      <c r="HG34" s="214"/>
      <c r="HH34" s="214"/>
      <c r="HI34" s="1259" t="s">
        <v>24</v>
      </c>
      <c r="HJ34" s="154" t="s">
        <v>110</v>
      </c>
      <c r="HK34" s="1261">
        <v>162.5</v>
      </c>
      <c r="HL34" s="153"/>
      <c r="HM34" s="152">
        <v>0.8</v>
      </c>
      <c r="HN34" s="190"/>
      <c r="HO34" s="190"/>
      <c r="HP34" s="190">
        <v>1.6</v>
      </c>
      <c r="HQ34" s="152"/>
      <c r="HR34" s="152"/>
      <c r="HS34" s="190"/>
      <c r="HT34" s="152"/>
      <c r="HU34" s="152"/>
      <c r="HV34" s="152"/>
      <c r="HW34" s="152"/>
      <c r="HX34" s="190"/>
      <c r="HY34" s="190"/>
      <c r="HZ34" s="152"/>
      <c r="IA34" s="152"/>
      <c r="IB34" s="152"/>
      <c r="IC34" s="152"/>
      <c r="ID34" s="152"/>
      <c r="IE34" s="152"/>
      <c r="IF34" s="152"/>
      <c r="IG34" s="152"/>
      <c r="IH34" s="152"/>
      <c r="II34" s="152"/>
      <c r="IJ34" s="151">
        <f t="shared" si="4"/>
        <v>2.4</v>
      </c>
    </row>
    <row r="35" spans="1:244" ht="12.75" customHeight="1">
      <c r="A35" s="355" t="s">
        <v>47</v>
      </c>
      <c r="B35" s="355"/>
      <c r="C35" s="355"/>
      <c r="D35" s="355"/>
      <c r="E35" s="355"/>
      <c r="F35" s="355"/>
      <c r="G35" s="355"/>
      <c r="H35" s="355"/>
      <c r="I35" s="355"/>
      <c r="J35" s="355"/>
      <c r="K35" s="355"/>
      <c r="L35" s="355"/>
      <c r="M35" s="355"/>
      <c r="N35" s="355"/>
      <c r="O35" s="355"/>
      <c r="P35" s="355"/>
      <c r="Q35" s="355"/>
      <c r="R35" s="355"/>
      <c r="S35" s="355"/>
      <c r="T35" s="180" t="s">
        <v>138</v>
      </c>
      <c r="U35" s="180"/>
      <c r="V35" s="180"/>
      <c r="W35" s="180"/>
      <c r="X35" s="180"/>
      <c r="Y35" s="180"/>
      <c r="Z35" s="180"/>
      <c r="AA35" s="357"/>
      <c r="AB35" s="357"/>
      <c r="AC35" s="357"/>
      <c r="AD35" s="357"/>
      <c r="AE35" s="357"/>
      <c r="AF35" s="357"/>
      <c r="AG35" s="357"/>
      <c r="AH35" s="179" t="s">
        <v>137</v>
      </c>
      <c r="AI35" s="179"/>
      <c r="AJ35" s="179"/>
      <c r="AK35" s="179"/>
      <c r="AL35" s="179"/>
      <c r="AM35" s="179"/>
      <c r="AN35" s="179"/>
      <c r="AO35" s="179"/>
      <c r="AP35" s="179"/>
      <c r="AQ35" s="179"/>
      <c r="AR35" s="179"/>
      <c r="AS35" s="179"/>
      <c r="AT35" s="179"/>
      <c r="AU35" s="179"/>
      <c r="AV35" s="179"/>
      <c r="AW35" s="179"/>
      <c r="AX35" s="179"/>
      <c r="AY35" s="179"/>
      <c r="AZ35" s="179"/>
      <c r="BA35" s="179"/>
      <c r="BB35" s="179"/>
      <c r="BC35" s="213">
        <v>85</v>
      </c>
      <c r="BD35" s="213"/>
      <c r="BE35" s="213"/>
      <c r="BF35" s="213"/>
      <c r="BG35" s="213"/>
      <c r="BH35" s="213"/>
      <c r="BI35" s="212">
        <v>81</v>
      </c>
      <c r="BJ35" s="212"/>
      <c r="BK35" s="212"/>
      <c r="BL35" s="212"/>
      <c r="BM35" s="212"/>
      <c r="BN35" s="212"/>
      <c r="BO35" s="212">
        <v>87</v>
      </c>
      <c r="BP35" s="212"/>
      <c r="BQ35" s="212"/>
      <c r="BR35" s="212"/>
      <c r="BS35" s="212"/>
      <c r="BT35" s="212"/>
      <c r="BU35" s="212">
        <v>89</v>
      </c>
      <c r="BV35" s="212"/>
      <c r="BW35" s="212"/>
      <c r="BX35" s="212"/>
      <c r="BY35" s="212"/>
      <c r="BZ35" s="212"/>
      <c r="CA35" s="212">
        <v>74</v>
      </c>
      <c r="CB35" s="212"/>
      <c r="CC35" s="212"/>
      <c r="CD35" s="212"/>
      <c r="CE35" s="212"/>
      <c r="CF35" s="212"/>
      <c r="CG35" s="212">
        <v>89</v>
      </c>
      <c r="CH35" s="212"/>
      <c r="CI35" s="212"/>
      <c r="CJ35" s="212"/>
      <c r="CK35" s="212"/>
      <c r="CL35" s="212"/>
      <c r="CM35" s="212">
        <v>82</v>
      </c>
      <c r="CN35" s="212"/>
      <c r="CO35" s="212"/>
      <c r="CP35" s="212"/>
      <c r="CQ35" s="212"/>
      <c r="CR35" s="212"/>
      <c r="CS35" s="212">
        <v>88</v>
      </c>
      <c r="CT35" s="212"/>
      <c r="CU35" s="212"/>
      <c r="CV35" s="212"/>
      <c r="CW35" s="212"/>
      <c r="CX35" s="212"/>
      <c r="CY35" s="212">
        <v>87</v>
      </c>
      <c r="CZ35" s="212"/>
      <c r="DA35" s="212"/>
      <c r="DB35" s="212"/>
      <c r="DC35" s="212"/>
      <c r="DD35" s="212"/>
      <c r="DE35" s="212">
        <v>74</v>
      </c>
      <c r="DF35" s="212"/>
      <c r="DG35" s="212"/>
      <c r="DH35" s="212"/>
      <c r="DI35" s="212"/>
      <c r="DJ35" s="212"/>
      <c r="DK35" s="212">
        <v>79</v>
      </c>
      <c r="DL35" s="212"/>
      <c r="DM35" s="212"/>
      <c r="DN35" s="212"/>
      <c r="DO35" s="212"/>
      <c r="DP35" s="212"/>
      <c r="DQ35" s="212">
        <v>82</v>
      </c>
      <c r="DR35" s="212"/>
      <c r="DS35" s="212"/>
      <c r="DT35" s="212"/>
      <c r="DU35" s="212"/>
      <c r="DV35" s="212"/>
      <c r="DW35" s="212">
        <v>85</v>
      </c>
      <c r="DX35" s="212"/>
      <c r="DY35" s="212"/>
      <c r="DZ35" s="212"/>
      <c r="EA35" s="212"/>
      <c r="EB35" s="212"/>
      <c r="EC35" s="212">
        <v>85</v>
      </c>
      <c r="ED35" s="212"/>
      <c r="EE35" s="212"/>
      <c r="EF35" s="212"/>
      <c r="EG35" s="212"/>
      <c r="EH35" s="212"/>
      <c r="EI35" s="212">
        <v>64</v>
      </c>
      <c r="EJ35" s="212"/>
      <c r="EK35" s="212"/>
      <c r="EL35" s="212"/>
      <c r="EM35" s="212"/>
      <c r="EN35" s="212"/>
      <c r="EO35" s="212">
        <v>77</v>
      </c>
      <c r="EP35" s="212"/>
      <c r="EQ35" s="212"/>
      <c r="ER35" s="212"/>
      <c r="ES35" s="212"/>
      <c r="ET35" s="212"/>
      <c r="EU35" s="212">
        <v>78</v>
      </c>
      <c r="EV35" s="212"/>
      <c r="EW35" s="212"/>
      <c r="EX35" s="212"/>
      <c r="EY35" s="212"/>
      <c r="EZ35" s="212"/>
      <c r="FA35" s="212">
        <v>80</v>
      </c>
      <c r="FB35" s="212"/>
      <c r="FC35" s="212"/>
      <c r="FD35" s="212"/>
      <c r="FE35" s="212"/>
      <c r="FF35" s="212"/>
      <c r="FG35" s="212"/>
      <c r="FH35" s="212"/>
      <c r="FI35" s="212"/>
      <c r="FJ35" s="212"/>
      <c r="FK35" s="212"/>
      <c r="FL35" s="212"/>
      <c r="FM35" s="212"/>
      <c r="FN35" s="212"/>
      <c r="FO35" s="212"/>
      <c r="FP35" s="212"/>
      <c r="FQ35" s="212"/>
      <c r="FR35" s="212"/>
      <c r="FS35" s="212"/>
      <c r="FT35" s="212"/>
      <c r="FU35" s="212"/>
      <c r="FV35" s="212"/>
      <c r="FW35" s="212"/>
      <c r="FX35" s="212"/>
      <c r="FY35" s="212"/>
      <c r="FZ35" s="212"/>
      <c r="GA35" s="212"/>
      <c r="GB35" s="212"/>
      <c r="GC35" s="212"/>
      <c r="GD35" s="212"/>
      <c r="GE35" s="212"/>
      <c r="GF35" s="212"/>
      <c r="GG35" s="212"/>
      <c r="GH35" s="212"/>
      <c r="GI35" s="212"/>
      <c r="GJ35" s="212"/>
      <c r="GK35" s="212"/>
      <c r="GL35" s="212"/>
      <c r="GM35" s="212"/>
      <c r="GN35" s="212"/>
      <c r="GO35" s="212"/>
      <c r="GP35" s="212"/>
      <c r="GQ35" s="212"/>
      <c r="GR35" s="212"/>
      <c r="GS35" s="212"/>
      <c r="GT35" s="212"/>
      <c r="GU35" s="212"/>
      <c r="GV35" s="212"/>
      <c r="GW35" s="212"/>
      <c r="GX35" s="212"/>
      <c r="GY35" s="212"/>
      <c r="GZ35" s="212"/>
      <c r="HA35" s="212"/>
      <c r="HB35" s="212"/>
      <c r="HC35" s="211"/>
      <c r="HD35" s="211"/>
      <c r="HE35" s="211"/>
      <c r="HF35" s="211"/>
      <c r="HG35" s="211"/>
      <c r="HH35" s="211"/>
      <c r="HI35" s="1260"/>
      <c r="HJ35" s="150" t="s">
        <v>44</v>
      </c>
      <c r="HK35" s="1262"/>
      <c r="HL35" s="148">
        <f>SUM(HL34*HK34)</f>
        <v>0</v>
      </c>
      <c r="HM35" s="148">
        <f>SUM(HM34*HK34)</f>
        <v>130</v>
      </c>
      <c r="HN35" s="148">
        <f>SUM(HN34*HK34)</f>
        <v>0</v>
      </c>
      <c r="HO35" s="192">
        <f>SUM(HO34*HK34)</f>
        <v>0</v>
      </c>
      <c r="HP35" s="192">
        <f>SUM(HP34*HK34)</f>
        <v>260</v>
      </c>
      <c r="HQ35" s="148">
        <f>SUM(HQ34*HK34)</f>
        <v>0</v>
      </c>
      <c r="HR35" s="148">
        <f>SUM(HR34*HK34)</f>
        <v>0</v>
      </c>
      <c r="HS35" s="192">
        <f>SUM(HS34*HK34)</f>
        <v>0</v>
      </c>
      <c r="HT35" s="148">
        <f>SUM(HT34*HK34)</f>
        <v>0</v>
      </c>
      <c r="HU35" s="148">
        <f>SUM(HU34*HK34)</f>
        <v>0</v>
      </c>
      <c r="HV35" s="148"/>
      <c r="HW35" s="148">
        <f>SUM(HW34*HK34)</f>
        <v>0</v>
      </c>
      <c r="HX35" s="191">
        <f>SUM(HX34*HK34)</f>
        <v>0</v>
      </c>
      <c r="HY35" s="191">
        <f>SUM(HY34*HK34)</f>
        <v>0</v>
      </c>
      <c r="HZ35" s="149">
        <f>SUM(HZ34*HK34)</f>
        <v>0</v>
      </c>
      <c r="IA35" s="149">
        <f>SUM(IA34*HK34)</f>
        <v>0</v>
      </c>
      <c r="IB35" s="149">
        <f>SUM(IB34*HK34)</f>
        <v>0</v>
      </c>
      <c r="IC35" s="149">
        <f>SUM(IC34*HK34)</f>
        <v>0</v>
      </c>
      <c r="ID35" s="149"/>
      <c r="IE35" s="149"/>
      <c r="IF35" s="149"/>
      <c r="IG35" s="149">
        <f>SUM(IG34*IA34)</f>
        <v>0</v>
      </c>
      <c r="IH35" s="149">
        <f>SUM(IH34*HK34)</f>
        <v>0</v>
      </c>
      <c r="II35" s="149">
        <f>SUM(II34*HK34)</f>
        <v>0</v>
      </c>
      <c r="IJ35" s="147">
        <f t="shared" si="4"/>
        <v>390</v>
      </c>
    </row>
    <row r="36" spans="1:244" s="137" customFormat="1" ht="12.75" customHeight="1">
      <c r="A36" s="210"/>
      <c r="B36" s="210"/>
      <c r="C36" s="210"/>
      <c r="D36" s="210"/>
      <c r="E36" s="210"/>
      <c r="F36" s="210"/>
      <c r="G36" s="210"/>
      <c r="H36" s="210"/>
      <c r="I36" s="210"/>
      <c r="J36" s="210"/>
      <c r="K36" s="210"/>
      <c r="L36" s="210"/>
      <c r="M36" s="210"/>
      <c r="N36" s="210"/>
      <c r="O36" s="210"/>
      <c r="P36" s="210"/>
      <c r="Q36" s="210"/>
      <c r="R36" s="210"/>
      <c r="S36" s="178"/>
      <c r="T36" s="209"/>
      <c r="U36" s="208"/>
      <c r="V36" s="208"/>
      <c r="W36" s="208"/>
      <c r="X36" s="208"/>
      <c r="Y36" s="208"/>
      <c r="Z36" s="207"/>
      <c r="AA36" s="196"/>
      <c r="AB36" s="195"/>
      <c r="AC36" s="195"/>
      <c r="AD36" s="195"/>
      <c r="AE36" s="195"/>
      <c r="AF36" s="195"/>
      <c r="AG36" s="194"/>
      <c r="AH36" s="206"/>
      <c r="AI36" s="205"/>
      <c r="AJ36" s="205"/>
      <c r="AK36" s="205"/>
      <c r="AL36" s="205"/>
      <c r="AM36" s="205"/>
      <c r="AN36" s="204"/>
      <c r="AO36" s="206"/>
      <c r="AP36" s="205"/>
      <c r="AQ36" s="205"/>
      <c r="AR36" s="205"/>
      <c r="AS36" s="205"/>
      <c r="AT36" s="205"/>
      <c r="AU36" s="204"/>
      <c r="AV36" s="206"/>
      <c r="AW36" s="205"/>
      <c r="AX36" s="205"/>
      <c r="AY36" s="205"/>
      <c r="AZ36" s="205"/>
      <c r="BA36" s="205"/>
      <c r="BB36" s="204"/>
      <c r="BC36" s="203"/>
      <c r="BD36" s="202"/>
      <c r="BE36" s="202"/>
      <c r="BF36" s="202"/>
      <c r="BG36" s="202"/>
      <c r="BH36" s="201"/>
      <c r="BI36" s="199"/>
      <c r="BJ36" s="198"/>
      <c r="BK36" s="198"/>
      <c r="BL36" s="198"/>
      <c r="BM36" s="198"/>
      <c r="BN36" s="200"/>
      <c r="BO36" s="199"/>
      <c r="BP36" s="198"/>
      <c r="BQ36" s="198"/>
      <c r="BR36" s="198"/>
      <c r="BS36" s="198"/>
      <c r="BT36" s="200"/>
      <c r="BU36" s="199"/>
      <c r="BV36" s="198"/>
      <c r="BW36" s="198"/>
      <c r="BX36" s="198"/>
      <c r="BY36" s="198"/>
      <c r="BZ36" s="200"/>
      <c r="CA36" s="199"/>
      <c r="CB36" s="198"/>
      <c r="CC36" s="198"/>
      <c r="CD36" s="198"/>
      <c r="CE36" s="198"/>
      <c r="CF36" s="200"/>
      <c r="CG36" s="199"/>
      <c r="CH36" s="198"/>
      <c r="CI36" s="198"/>
      <c r="CJ36" s="198"/>
      <c r="CK36" s="198"/>
      <c r="CL36" s="200"/>
      <c r="CM36" s="199"/>
      <c r="CN36" s="198"/>
      <c r="CO36" s="198"/>
      <c r="CP36" s="198"/>
      <c r="CQ36" s="198"/>
      <c r="CR36" s="200"/>
      <c r="CS36" s="199"/>
      <c r="CT36" s="198"/>
      <c r="CU36" s="198"/>
      <c r="CV36" s="198"/>
      <c r="CW36" s="198"/>
      <c r="CX36" s="200"/>
      <c r="CY36" s="199"/>
      <c r="CZ36" s="198"/>
      <c r="DA36" s="198"/>
      <c r="DB36" s="198"/>
      <c r="DC36" s="198"/>
      <c r="DD36" s="200"/>
      <c r="DE36" s="199"/>
      <c r="DF36" s="198"/>
      <c r="DG36" s="198"/>
      <c r="DH36" s="198"/>
      <c r="DI36" s="198"/>
      <c r="DJ36" s="200"/>
      <c r="DK36" s="199"/>
      <c r="DL36" s="198"/>
      <c r="DM36" s="198"/>
      <c r="DN36" s="198"/>
      <c r="DO36" s="198"/>
      <c r="DP36" s="200"/>
      <c r="DQ36" s="199"/>
      <c r="DR36" s="198"/>
      <c r="DS36" s="198"/>
      <c r="DT36" s="198"/>
      <c r="DU36" s="198"/>
      <c r="DV36" s="200"/>
      <c r="DW36" s="199"/>
      <c r="DX36" s="198"/>
      <c r="DY36" s="198"/>
      <c r="DZ36" s="198"/>
      <c r="EA36" s="198"/>
      <c r="EB36" s="200"/>
      <c r="EC36" s="199"/>
      <c r="ED36" s="198"/>
      <c r="EE36" s="198"/>
      <c r="EF36" s="198"/>
      <c r="EG36" s="198"/>
      <c r="EH36" s="200"/>
      <c r="EI36" s="199"/>
      <c r="EJ36" s="198"/>
      <c r="EK36" s="198"/>
      <c r="EL36" s="198"/>
      <c r="EM36" s="198"/>
      <c r="EN36" s="200"/>
      <c r="EO36" s="199"/>
      <c r="EP36" s="198"/>
      <c r="EQ36" s="198"/>
      <c r="ER36" s="198"/>
      <c r="ES36" s="198"/>
      <c r="ET36" s="200"/>
      <c r="EU36" s="199"/>
      <c r="EV36" s="198"/>
      <c r="EW36" s="198"/>
      <c r="EX36" s="198"/>
      <c r="EY36" s="198"/>
      <c r="EZ36" s="200"/>
      <c r="FA36" s="199"/>
      <c r="FB36" s="198"/>
      <c r="FC36" s="198"/>
      <c r="FD36" s="198"/>
      <c r="FE36" s="198"/>
      <c r="FF36" s="200"/>
      <c r="FG36" s="199"/>
      <c r="FH36" s="198"/>
      <c r="FI36" s="198"/>
      <c r="FJ36" s="198"/>
      <c r="FK36" s="198"/>
      <c r="FL36" s="200"/>
      <c r="FM36" s="199"/>
      <c r="FN36" s="198"/>
      <c r="FO36" s="198"/>
      <c r="FP36" s="198"/>
      <c r="FQ36" s="198"/>
      <c r="FR36" s="200"/>
      <c r="FS36" s="199"/>
      <c r="FT36" s="198"/>
      <c r="FU36" s="198"/>
      <c r="FV36" s="198"/>
      <c r="FW36" s="198"/>
      <c r="FX36" s="200"/>
      <c r="FY36" s="199"/>
      <c r="FZ36" s="198"/>
      <c r="GA36" s="198"/>
      <c r="GB36" s="198"/>
      <c r="GC36" s="198"/>
      <c r="GD36" s="200"/>
      <c r="GE36" s="199"/>
      <c r="GF36" s="198"/>
      <c r="GG36" s="198"/>
      <c r="GH36" s="198"/>
      <c r="GI36" s="198"/>
      <c r="GJ36" s="200"/>
      <c r="GK36" s="199"/>
      <c r="GL36" s="198"/>
      <c r="GM36" s="198"/>
      <c r="GN36" s="198"/>
      <c r="GO36" s="198"/>
      <c r="GP36" s="200"/>
      <c r="GQ36" s="199"/>
      <c r="GR36" s="198"/>
      <c r="GS36" s="198"/>
      <c r="GT36" s="198"/>
      <c r="GU36" s="198"/>
      <c r="GV36" s="200"/>
      <c r="GW36" s="199"/>
      <c r="GX36" s="198"/>
      <c r="GY36" s="198"/>
      <c r="GZ36" s="198"/>
      <c r="HA36" s="198"/>
      <c r="HB36" s="200"/>
      <c r="HC36" s="199"/>
      <c r="HD36" s="198"/>
      <c r="HE36" s="198"/>
      <c r="HF36" s="198"/>
      <c r="HG36" s="198"/>
      <c r="HH36" s="198"/>
      <c r="HI36" s="1259" t="s">
        <v>21</v>
      </c>
      <c r="HJ36" s="154" t="s">
        <v>110</v>
      </c>
      <c r="HK36" s="1261">
        <v>315</v>
      </c>
      <c r="HL36" s="153"/>
      <c r="HM36" s="152">
        <v>4</v>
      </c>
      <c r="HN36" s="152"/>
      <c r="HO36" s="190"/>
      <c r="HP36" s="190">
        <v>6</v>
      </c>
      <c r="HQ36" s="152"/>
      <c r="HR36" s="152"/>
      <c r="HS36" s="190"/>
      <c r="HT36" s="152"/>
      <c r="HU36" s="152"/>
      <c r="HV36" s="152"/>
      <c r="HW36" s="152"/>
      <c r="HX36" s="400"/>
      <c r="HY36" s="399"/>
      <c r="HZ36" s="193"/>
      <c r="IA36" s="193"/>
      <c r="IB36" s="197"/>
      <c r="IC36" s="193"/>
      <c r="ID36" s="193"/>
      <c r="IE36" s="193"/>
      <c r="IF36" s="193"/>
      <c r="IG36" s="193"/>
      <c r="IH36" s="193"/>
      <c r="II36" s="193"/>
      <c r="IJ36" s="151">
        <f t="shared" si="4"/>
        <v>10</v>
      </c>
    </row>
    <row r="37" spans="1:244" ht="14.25" customHeight="1">
      <c r="A37" s="1272" t="s">
        <v>29</v>
      </c>
      <c r="B37" s="1272"/>
      <c r="C37" s="1272"/>
      <c r="D37" s="1272"/>
      <c r="E37" s="1272"/>
      <c r="F37" s="1272"/>
      <c r="G37" s="1272"/>
      <c r="H37" s="1272"/>
      <c r="I37" s="1272"/>
      <c r="J37" s="1272"/>
      <c r="K37" s="1272"/>
      <c r="L37" s="1272"/>
      <c r="M37" s="1272"/>
      <c r="N37" s="1272"/>
      <c r="O37" s="1272"/>
      <c r="P37" s="1272"/>
      <c r="Q37" s="1272"/>
      <c r="R37" s="1272"/>
      <c r="S37" s="1263"/>
      <c r="T37" s="1273" t="s">
        <v>110</v>
      </c>
      <c r="U37" s="1274"/>
      <c r="V37" s="1274"/>
      <c r="W37" s="1274"/>
      <c r="X37" s="1274"/>
      <c r="Y37" s="1274"/>
      <c r="Z37" s="1275"/>
      <c r="AA37" s="1276">
        <v>15</v>
      </c>
      <c r="AB37" s="1277"/>
      <c r="AC37" s="1277"/>
      <c r="AD37" s="1277"/>
      <c r="AE37" s="1277"/>
      <c r="AF37" s="1277"/>
      <c r="AG37" s="1278"/>
      <c r="AH37" s="1276">
        <f>BC37+BI37+BO37+BU37+CA37+CG37+CM37+CS37+CY37+DE37+DK37+DQ37+DW37+EC37+EI37+EO37+EU37+FA37+FG37+FM37+FS37+FY37+GE37+GK37+GQ37+GW37+HC37</f>
        <v>15</v>
      </c>
      <c r="AI37" s="1277"/>
      <c r="AJ37" s="1277"/>
      <c r="AK37" s="1277"/>
      <c r="AL37" s="1277"/>
      <c r="AM37" s="1277"/>
      <c r="AN37" s="1278"/>
      <c r="AO37" s="1276">
        <v>480</v>
      </c>
      <c r="AP37" s="1277"/>
      <c r="AQ37" s="1277"/>
      <c r="AR37" s="1277"/>
      <c r="AS37" s="1277"/>
      <c r="AT37" s="1277"/>
      <c r="AU37" s="1278"/>
      <c r="AV37" s="1276">
        <f>AH37*AO37</f>
        <v>7200</v>
      </c>
      <c r="AW37" s="1277"/>
      <c r="AX37" s="1277"/>
      <c r="AY37" s="1277"/>
      <c r="AZ37" s="1277"/>
      <c r="BA37" s="1277"/>
      <c r="BB37" s="1278"/>
      <c r="BC37" s="1258"/>
      <c r="BD37" s="1270"/>
      <c r="BE37" s="1270"/>
      <c r="BF37" s="1270"/>
      <c r="BG37" s="1270"/>
      <c r="BH37" s="1271"/>
      <c r="BI37" s="1258"/>
      <c r="BJ37" s="1270"/>
      <c r="BK37" s="1270"/>
      <c r="BL37" s="1270"/>
      <c r="BM37" s="1270"/>
      <c r="BN37" s="1271"/>
      <c r="BO37" s="1258">
        <v>4</v>
      </c>
      <c r="BP37" s="1270"/>
      <c r="BQ37" s="1270"/>
      <c r="BR37" s="1270"/>
      <c r="BS37" s="1270"/>
      <c r="BT37" s="1271"/>
      <c r="BU37" s="1258"/>
      <c r="BV37" s="1270"/>
      <c r="BW37" s="1270"/>
      <c r="BX37" s="1270"/>
      <c r="BY37" s="1270"/>
      <c r="BZ37" s="1271"/>
      <c r="CA37" s="1258"/>
      <c r="CB37" s="1270"/>
      <c r="CC37" s="1270"/>
      <c r="CD37" s="1270"/>
      <c r="CE37" s="1270"/>
      <c r="CF37" s="1271"/>
      <c r="CG37" s="1258"/>
      <c r="CH37" s="1270"/>
      <c r="CI37" s="1270"/>
      <c r="CJ37" s="1270"/>
      <c r="CK37" s="1270"/>
      <c r="CL37" s="1271"/>
      <c r="CM37" s="1258"/>
      <c r="CN37" s="1270"/>
      <c r="CO37" s="1270"/>
      <c r="CP37" s="1270"/>
      <c r="CQ37" s="1270"/>
      <c r="CR37" s="1271"/>
      <c r="CS37" s="1258"/>
      <c r="CT37" s="1270"/>
      <c r="CU37" s="1270"/>
      <c r="CV37" s="1270"/>
      <c r="CW37" s="1270"/>
      <c r="CX37" s="1271"/>
      <c r="CY37" s="1258"/>
      <c r="CZ37" s="1270"/>
      <c r="DA37" s="1270"/>
      <c r="DB37" s="1270"/>
      <c r="DC37" s="1270"/>
      <c r="DD37" s="1271"/>
      <c r="DE37" s="1258"/>
      <c r="DF37" s="1270"/>
      <c r="DG37" s="1270"/>
      <c r="DH37" s="1270"/>
      <c r="DI37" s="1270"/>
      <c r="DJ37" s="1271"/>
      <c r="DK37" s="1258"/>
      <c r="DL37" s="1270"/>
      <c r="DM37" s="1270"/>
      <c r="DN37" s="1270"/>
      <c r="DO37" s="1270"/>
      <c r="DP37" s="1271"/>
      <c r="DQ37" s="1258">
        <v>5</v>
      </c>
      <c r="DR37" s="1270"/>
      <c r="DS37" s="1270"/>
      <c r="DT37" s="1270"/>
      <c r="DU37" s="1270"/>
      <c r="DV37" s="1271"/>
      <c r="DW37" s="1258"/>
      <c r="DX37" s="1270"/>
      <c r="DY37" s="1270"/>
      <c r="DZ37" s="1270"/>
      <c r="EA37" s="1270"/>
      <c r="EB37" s="1271"/>
      <c r="EC37" s="1258">
        <v>6</v>
      </c>
      <c r="ED37" s="1270"/>
      <c r="EE37" s="1270"/>
      <c r="EF37" s="1270"/>
      <c r="EG37" s="1270"/>
      <c r="EH37" s="1271"/>
      <c r="EI37" s="1258"/>
      <c r="EJ37" s="1270"/>
      <c r="EK37" s="1270"/>
      <c r="EL37" s="1270"/>
      <c r="EM37" s="1270"/>
      <c r="EN37" s="1271"/>
      <c r="EO37" s="1258"/>
      <c r="EP37" s="1270"/>
      <c r="EQ37" s="1270"/>
      <c r="ER37" s="1270"/>
      <c r="ES37" s="1270"/>
      <c r="ET37" s="1271"/>
      <c r="EU37" s="1258"/>
      <c r="EV37" s="1270"/>
      <c r="EW37" s="1270"/>
      <c r="EX37" s="1270"/>
      <c r="EY37" s="1270"/>
      <c r="EZ37" s="1271"/>
      <c r="FA37" s="1258"/>
      <c r="FB37" s="1270"/>
      <c r="FC37" s="1270"/>
      <c r="FD37" s="1270"/>
      <c r="FE37" s="1270"/>
      <c r="FF37" s="1271"/>
      <c r="FG37" s="1258"/>
      <c r="FH37" s="1270"/>
      <c r="FI37" s="1270"/>
      <c r="FJ37" s="1270"/>
      <c r="FK37" s="1270"/>
      <c r="FL37" s="1271"/>
      <c r="FM37" s="1258"/>
      <c r="FN37" s="1270"/>
      <c r="FO37" s="1270"/>
      <c r="FP37" s="1270"/>
      <c r="FQ37" s="1270"/>
      <c r="FR37" s="1271"/>
      <c r="FS37" s="1258"/>
      <c r="FT37" s="1270"/>
      <c r="FU37" s="1270"/>
      <c r="FV37" s="1270"/>
      <c r="FW37" s="1270"/>
      <c r="FX37" s="1271"/>
      <c r="FY37" s="1258"/>
      <c r="FZ37" s="1270"/>
      <c r="GA37" s="1270"/>
      <c r="GB37" s="1270"/>
      <c r="GC37" s="1270"/>
      <c r="GD37" s="1271"/>
      <c r="GE37" s="1258"/>
      <c r="GF37" s="1270"/>
      <c r="GG37" s="1270"/>
      <c r="GH37" s="1270"/>
      <c r="GI37" s="1270"/>
      <c r="GJ37" s="1271"/>
      <c r="GK37" s="1258"/>
      <c r="GL37" s="1270"/>
      <c r="GM37" s="1270"/>
      <c r="GN37" s="1270"/>
      <c r="GO37" s="1270"/>
      <c r="GP37" s="1271"/>
      <c r="GQ37" s="1258"/>
      <c r="GR37" s="1270"/>
      <c r="GS37" s="1270"/>
      <c r="GT37" s="1270"/>
      <c r="GU37" s="1270"/>
      <c r="GV37" s="1271"/>
      <c r="GW37" s="1258"/>
      <c r="GX37" s="1270"/>
      <c r="GY37" s="1270"/>
      <c r="GZ37" s="1270"/>
      <c r="HA37" s="1270"/>
      <c r="HB37" s="1271"/>
      <c r="HC37" s="1258"/>
      <c r="HD37" s="1270"/>
      <c r="HE37" s="1270"/>
      <c r="HF37" s="1270"/>
      <c r="HG37" s="1270"/>
      <c r="HH37" s="1270"/>
      <c r="HI37" s="1260"/>
      <c r="HJ37" s="150" t="s">
        <v>44</v>
      </c>
      <c r="HK37" s="1262"/>
      <c r="HL37" s="148">
        <f>HL36*HK36</f>
        <v>0</v>
      </c>
      <c r="HM37" s="148">
        <f>HM36*HK36</f>
        <v>1260</v>
      </c>
      <c r="HN37" s="148">
        <f>HN36*HK36</f>
        <v>0</v>
      </c>
      <c r="HO37" s="192">
        <f>HO36*HK36</f>
        <v>0</v>
      </c>
      <c r="HP37" s="192">
        <f>HP36*HK36</f>
        <v>1890</v>
      </c>
      <c r="HQ37" s="148">
        <f>HQ36*HK36</f>
        <v>0</v>
      </c>
      <c r="HR37" s="148">
        <f>HR36*HK36</f>
        <v>0</v>
      </c>
      <c r="HS37" s="192">
        <f>HS36*HK36</f>
        <v>0</v>
      </c>
      <c r="HT37" s="148">
        <f>HT36*HK36</f>
        <v>0</v>
      </c>
      <c r="HU37" s="148">
        <f>HU36*HK36</f>
        <v>0</v>
      </c>
      <c r="HV37" s="148">
        <f>HV36*HK36</f>
        <v>0</v>
      </c>
      <c r="HW37" s="148">
        <f>HW36*HK36</f>
        <v>0</v>
      </c>
      <c r="HX37" s="191">
        <f>HX36*HK36</f>
        <v>0</v>
      </c>
      <c r="HY37" s="191">
        <f>HY36*HK36</f>
        <v>0</v>
      </c>
      <c r="HZ37" s="149">
        <f>HZ36*HK36</f>
        <v>0</v>
      </c>
      <c r="IA37" s="149">
        <f>IA36*HK36</f>
        <v>0</v>
      </c>
      <c r="IB37" s="149">
        <f>IB36*HK36</f>
        <v>0</v>
      </c>
      <c r="IC37" s="149">
        <f>IC36*HK36</f>
        <v>0</v>
      </c>
      <c r="ID37" s="149">
        <f>ID36*HK36</f>
        <v>0</v>
      </c>
      <c r="IE37" s="149">
        <f>IE36*HK36</f>
        <v>0</v>
      </c>
      <c r="IF37" s="149">
        <f>IF36*HK36</f>
        <v>0</v>
      </c>
      <c r="IG37" s="149">
        <f>IG36*HK36</f>
        <v>0</v>
      </c>
      <c r="IH37" s="149">
        <f>SUM(IH36*HK36)</f>
        <v>0</v>
      </c>
      <c r="II37" s="149">
        <f>SUM(II36*HK36)</f>
        <v>0</v>
      </c>
      <c r="IJ37" s="147">
        <f t="shared" si="4"/>
        <v>3150</v>
      </c>
    </row>
    <row r="38" spans="1:244" s="137" customFormat="1" ht="12.75" customHeight="1">
      <c r="A38" s="210"/>
      <c r="B38" s="210"/>
      <c r="C38" s="210"/>
      <c r="D38" s="210"/>
      <c r="E38" s="210"/>
      <c r="F38" s="210"/>
      <c r="G38" s="210"/>
      <c r="H38" s="210"/>
      <c r="I38" s="210"/>
      <c r="J38" s="210"/>
      <c r="K38" s="210"/>
      <c r="L38" s="210"/>
      <c r="M38" s="210"/>
      <c r="N38" s="210"/>
      <c r="O38" s="210"/>
      <c r="P38" s="210"/>
      <c r="Q38" s="210"/>
      <c r="R38" s="210"/>
      <c r="S38" s="178"/>
      <c r="T38" s="209"/>
      <c r="U38" s="208"/>
      <c r="V38" s="208"/>
      <c r="W38" s="208"/>
      <c r="X38" s="208"/>
      <c r="Y38" s="208"/>
      <c r="Z38" s="207"/>
      <c r="AA38" s="196"/>
      <c r="AB38" s="195"/>
      <c r="AC38" s="195"/>
      <c r="AD38" s="195"/>
      <c r="AE38" s="195"/>
      <c r="AF38" s="195"/>
      <c r="AG38" s="194"/>
      <c r="AH38" s="206"/>
      <c r="AI38" s="205"/>
      <c r="AJ38" s="205"/>
      <c r="AK38" s="205"/>
      <c r="AL38" s="205"/>
      <c r="AM38" s="205"/>
      <c r="AN38" s="204"/>
      <c r="AO38" s="206"/>
      <c r="AP38" s="205"/>
      <c r="AQ38" s="205"/>
      <c r="AR38" s="205"/>
      <c r="AS38" s="205"/>
      <c r="AT38" s="205"/>
      <c r="AU38" s="204"/>
      <c r="AV38" s="206"/>
      <c r="AW38" s="205"/>
      <c r="AX38" s="205"/>
      <c r="AY38" s="205"/>
      <c r="AZ38" s="205"/>
      <c r="BA38" s="205"/>
      <c r="BB38" s="204"/>
      <c r="BC38" s="203"/>
      <c r="BD38" s="202"/>
      <c r="BE38" s="202"/>
      <c r="BF38" s="202"/>
      <c r="BG38" s="202"/>
      <c r="BH38" s="201"/>
      <c r="BI38" s="199"/>
      <c r="BJ38" s="198"/>
      <c r="BK38" s="198"/>
      <c r="BL38" s="198"/>
      <c r="BM38" s="198"/>
      <c r="BN38" s="200"/>
      <c r="BO38" s="199"/>
      <c r="BP38" s="198"/>
      <c r="BQ38" s="198"/>
      <c r="BR38" s="198"/>
      <c r="BS38" s="198"/>
      <c r="BT38" s="200"/>
      <c r="BU38" s="199"/>
      <c r="BV38" s="198"/>
      <c r="BW38" s="198"/>
      <c r="BX38" s="198"/>
      <c r="BY38" s="198"/>
      <c r="BZ38" s="200"/>
      <c r="CA38" s="199"/>
      <c r="CB38" s="198"/>
      <c r="CC38" s="198"/>
      <c r="CD38" s="198"/>
      <c r="CE38" s="198"/>
      <c r="CF38" s="200"/>
      <c r="CG38" s="199"/>
      <c r="CH38" s="198"/>
      <c r="CI38" s="198"/>
      <c r="CJ38" s="198"/>
      <c r="CK38" s="198"/>
      <c r="CL38" s="200"/>
      <c r="CM38" s="199"/>
      <c r="CN38" s="198"/>
      <c r="CO38" s="198"/>
      <c r="CP38" s="198"/>
      <c r="CQ38" s="198"/>
      <c r="CR38" s="200"/>
      <c r="CS38" s="199"/>
      <c r="CT38" s="198"/>
      <c r="CU38" s="198"/>
      <c r="CV38" s="198"/>
      <c r="CW38" s="198"/>
      <c r="CX38" s="200"/>
      <c r="CY38" s="199"/>
      <c r="CZ38" s="198"/>
      <c r="DA38" s="198"/>
      <c r="DB38" s="198"/>
      <c r="DC38" s="198"/>
      <c r="DD38" s="200"/>
      <c r="DE38" s="199"/>
      <c r="DF38" s="198"/>
      <c r="DG38" s="198"/>
      <c r="DH38" s="198"/>
      <c r="DI38" s="198"/>
      <c r="DJ38" s="200"/>
      <c r="DK38" s="199"/>
      <c r="DL38" s="198"/>
      <c r="DM38" s="198"/>
      <c r="DN38" s="198"/>
      <c r="DO38" s="198"/>
      <c r="DP38" s="200"/>
      <c r="DQ38" s="199"/>
      <c r="DR38" s="198"/>
      <c r="DS38" s="198"/>
      <c r="DT38" s="198"/>
      <c r="DU38" s="198"/>
      <c r="DV38" s="200"/>
      <c r="DW38" s="199"/>
      <c r="DX38" s="198"/>
      <c r="DY38" s="198"/>
      <c r="DZ38" s="198"/>
      <c r="EA38" s="198"/>
      <c r="EB38" s="200"/>
      <c r="EC38" s="199"/>
      <c r="ED38" s="198"/>
      <c r="EE38" s="198"/>
      <c r="EF38" s="198"/>
      <c r="EG38" s="198"/>
      <c r="EH38" s="200"/>
      <c r="EI38" s="199"/>
      <c r="EJ38" s="198"/>
      <c r="EK38" s="198"/>
      <c r="EL38" s="198"/>
      <c r="EM38" s="198"/>
      <c r="EN38" s="200"/>
      <c r="EO38" s="199"/>
      <c r="EP38" s="198"/>
      <c r="EQ38" s="198"/>
      <c r="ER38" s="198"/>
      <c r="ES38" s="198"/>
      <c r="ET38" s="200"/>
      <c r="EU38" s="199"/>
      <c r="EV38" s="198"/>
      <c r="EW38" s="198"/>
      <c r="EX38" s="198"/>
      <c r="EY38" s="198"/>
      <c r="EZ38" s="200"/>
      <c r="FA38" s="199"/>
      <c r="FB38" s="198"/>
      <c r="FC38" s="198"/>
      <c r="FD38" s="198"/>
      <c r="FE38" s="198"/>
      <c r="FF38" s="200"/>
      <c r="FG38" s="199"/>
      <c r="FH38" s="198"/>
      <c r="FI38" s="198"/>
      <c r="FJ38" s="198"/>
      <c r="FK38" s="198"/>
      <c r="FL38" s="200"/>
      <c r="FM38" s="199"/>
      <c r="FN38" s="198"/>
      <c r="FO38" s="198"/>
      <c r="FP38" s="198"/>
      <c r="FQ38" s="198"/>
      <c r="FR38" s="200"/>
      <c r="FS38" s="199"/>
      <c r="FT38" s="198"/>
      <c r="FU38" s="198"/>
      <c r="FV38" s="198"/>
      <c r="FW38" s="198"/>
      <c r="FX38" s="200"/>
      <c r="FY38" s="199"/>
      <c r="FZ38" s="198"/>
      <c r="GA38" s="198"/>
      <c r="GB38" s="198"/>
      <c r="GC38" s="198"/>
      <c r="GD38" s="200"/>
      <c r="GE38" s="199"/>
      <c r="GF38" s="198"/>
      <c r="GG38" s="198"/>
      <c r="GH38" s="198"/>
      <c r="GI38" s="198"/>
      <c r="GJ38" s="200"/>
      <c r="GK38" s="199"/>
      <c r="GL38" s="198"/>
      <c r="GM38" s="198"/>
      <c r="GN38" s="198"/>
      <c r="GO38" s="198"/>
      <c r="GP38" s="200"/>
      <c r="GQ38" s="199"/>
      <c r="GR38" s="198"/>
      <c r="GS38" s="198"/>
      <c r="GT38" s="198"/>
      <c r="GU38" s="198"/>
      <c r="GV38" s="200"/>
      <c r="GW38" s="199"/>
      <c r="GX38" s="198"/>
      <c r="GY38" s="198"/>
      <c r="GZ38" s="198"/>
      <c r="HA38" s="198"/>
      <c r="HB38" s="200"/>
      <c r="HC38" s="199"/>
      <c r="HD38" s="198"/>
      <c r="HE38" s="198"/>
      <c r="HF38" s="198"/>
      <c r="HG38" s="198"/>
      <c r="HH38" s="198"/>
      <c r="HI38" s="1259" t="s">
        <v>21</v>
      </c>
      <c r="HJ38" s="154" t="s">
        <v>110</v>
      </c>
      <c r="HK38" s="1261">
        <v>250</v>
      </c>
      <c r="HL38" s="153"/>
      <c r="HM38" s="152"/>
      <c r="HN38" s="152"/>
      <c r="HO38" s="190"/>
      <c r="HP38" s="190"/>
      <c r="HQ38" s="152"/>
      <c r="HR38" s="152"/>
      <c r="HS38" s="190"/>
      <c r="HT38" s="152"/>
      <c r="HU38" s="152"/>
      <c r="HV38" s="152"/>
      <c r="HW38" s="152"/>
      <c r="HX38" s="400"/>
      <c r="HY38" s="399"/>
      <c r="HZ38" s="169"/>
      <c r="IA38" s="193"/>
      <c r="IB38" s="153"/>
      <c r="IC38" s="193"/>
      <c r="ID38" s="193"/>
      <c r="IE38" s="193"/>
      <c r="IF38" s="193"/>
      <c r="IG38" s="193"/>
      <c r="IH38" s="193"/>
      <c r="II38" s="193"/>
      <c r="IJ38" s="151">
        <f t="shared" si="4"/>
        <v>0</v>
      </c>
    </row>
    <row r="39" spans="1:244" ht="14.25" customHeight="1">
      <c r="A39" s="1272" t="s">
        <v>29</v>
      </c>
      <c r="B39" s="1272"/>
      <c r="C39" s="1272"/>
      <c r="D39" s="1272"/>
      <c r="E39" s="1272"/>
      <c r="F39" s="1272"/>
      <c r="G39" s="1272"/>
      <c r="H39" s="1272"/>
      <c r="I39" s="1272"/>
      <c r="J39" s="1272"/>
      <c r="K39" s="1272"/>
      <c r="L39" s="1272"/>
      <c r="M39" s="1272"/>
      <c r="N39" s="1272"/>
      <c r="O39" s="1272"/>
      <c r="P39" s="1272"/>
      <c r="Q39" s="1272"/>
      <c r="R39" s="1272"/>
      <c r="S39" s="1263"/>
      <c r="T39" s="1273" t="s">
        <v>110</v>
      </c>
      <c r="U39" s="1274"/>
      <c r="V39" s="1274"/>
      <c r="W39" s="1274"/>
      <c r="X39" s="1274"/>
      <c r="Y39" s="1274"/>
      <c r="Z39" s="1275"/>
      <c r="AA39" s="1276">
        <v>15</v>
      </c>
      <c r="AB39" s="1277"/>
      <c r="AC39" s="1277"/>
      <c r="AD39" s="1277"/>
      <c r="AE39" s="1277"/>
      <c r="AF39" s="1277"/>
      <c r="AG39" s="1278"/>
      <c r="AH39" s="1276">
        <f>BC39+BI39+BO39+BU39+CA39+CG39+CM39+CS39+CY39+DE39+DK39+DQ39+DW39+EC39+EI39+EO39+EU39+FA39+FG39+FM39+FS39+FY39+GE39+GK39+GQ39+GW39+HC39</f>
        <v>15</v>
      </c>
      <c r="AI39" s="1277"/>
      <c r="AJ39" s="1277"/>
      <c r="AK39" s="1277"/>
      <c r="AL39" s="1277"/>
      <c r="AM39" s="1277"/>
      <c r="AN39" s="1278"/>
      <c r="AO39" s="1276">
        <v>480</v>
      </c>
      <c r="AP39" s="1277"/>
      <c r="AQ39" s="1277"/>
      <c r="AR39" s="1277"/>
      <c r="AS39" s="1277"/>
      <c r="AT39" s="1277"/>
      <c r="AU39" s="1278"/>
      <c r="AV39" s="1276">
        <f>AH39*AO39</f>
        <v>7200</v>
      </c>
      <c r="AW39" s="1277"/>
      <c r="AX39" s="1277"/>
      <c r="AY39" s="1277"/>
      <c r="AZ39" s="1277"/>
      <c r="BA39" s="1277"/>
      <c r="BB39" s="1278"/>
      <c r="BC39" s="1258"/>
      <c r="BD39" s="1270"/>
      <c r="BE39" s="1270"/>
      <c r="BF39" s="1270"/>
      <c r="BG39" s="1270"/>
      <c r="BH39" s="1271"/>
      <c r="BI39" s="1258"/>
      <c r="BJ39" s="1270"/>
      <c r="BK39" s="1270"/>
      <c r="BL39" s="1270"/>
      <c r="BM39" s="1270"/>
      <c r="BN39" s="1271"/>
      <c r="BO39" s="1258">
        <v>4</v>
      </c>
      <c r="BP39" s="1270"/>
      <c r="BQ39" s="1270"/>
      <c r="BR39" s="1270"/>
      <c r="BS39" s="1270"/>
      <c r="BT39" s="1271"/>
      <c r="BU39" s="1258"/>
      <c r="BV39" s="1270"/>
      <c r="BW39" s="1270"/>
      <c r="BX39" s="1270"/>
      <c r="BY39" s="1270"/>
      <c r="BZ39" s="1271"/>
      <c r="CA39" s="1258"/>
      <c r="CB39" s="1270"/>
      <c r="CC39" s="1270"/>
      <c r="CD39" s="1270"/>
      <c r="CE39" s="1270"/>
      <c r="CF39" s="1271"/>
      <c r="CG39" s="1258"/>
      <c r="CH39" s="1270"/>
      <c r="CI39" s="1270"/>
      <c r="CJ39" s="1270"/>
      <c r="CK39" s="1270"/>
      <c r="CL39" s="1271"/>
      <c r="CM39" s="1258"/>
      <c r="CN39" s="1270"/>
      <c r="CO39" s="1270"/>
      <c r="CP39" s="1270"/>
      <c r="CQ39" s="1270"/>
      <c r="CR39" s="1271"/>
      <c r="CS39" s="1258"/>
      <c r="CT39" s="1270"/>
      <c r="CU39" s="1270"/>
      <c r="CV39" s="1270"/>
      <c r="CW39" s="1270"/>
      <c r="CX39" s="1271"/>
      <c r="CY39" s="1258"/>
      <c r="CZ39" s="1270"/>
      <c r="DA39" s="1270"/>
      <c r="DB39" s="1270"/>
      <c r="DC39" s="1270"/>
      <c r="DD39" s="1271"/>
      <c r="DE39" s="1258"/>
      <c r="DF39" s="1270"/>
      <c r="DG39" s="1270"/>
      <c r="DH39" s="1270"/>
      <c r="DI39" s="1270"/>
      <c r="DJ39" s="1271"/>
      <c r="DK39" s="1258"/>
      <c r="DL39" s="1270"/>
      <c r="DM39" s="1270"/>
      <c r="DN39" s="1270"/>
      <c r="DO39" s="1270"/>
      <c r="DP39" s="1271"/>
      <c r="DQ39" s="1258">
        <v>5</v>
      </c>
      <c r="DR39" s="1270"/>
      <c r="DS39" s="1270"/>
      <c r="DT39" s="1270"/>
      <c r="DU39" s="1270"/>
      <c r="DV39" s="1271"/>
      <c r="DW39" s="1258"/>
      <c r="DX39" s="1270"/>
      <c r="DY39" s="1270"/>
      <c r="DZ39" s="1270"/>
      <c r="EA39" s="1270"/>
      <c r="EB39" s="1271"/>
      <c r="EC39" s="1258">
        <v>6</v>
      </c>
      <c r="ED39" s="1270"/>
      <c r="EE39" s="1270"/>
      <c r="EF39" s="1270"/>
      <c r="EG39" s="1270"/>
      <c r="EH39" s="1271"/>
      <c r="EI39" s="1258"/>
      <c r="EJ39" s="1270"/>
      <c r="EK39" s="1270"/>
      <c r="EL39" s="1270"/>
      <c r="EM39" s="1270"/>
      <c r="EN39" s="1271"/>
      <c r="EO39" s="1258"/>
      <c r="EP39" s="1270"/>
      <c r="EQ39" s="1270"/>
      <c r="ER39" s="1270"/>
      <c r="ES39" s="1270"/>
      <c r="ET39" s="1271"/>
      <c r="EU39" s="1258"/>
      <c r="EV39" s="1270"/>
      <c r="EW39" s="1270"/>
      <c r="EX39" s="1270"/>
      <c r="EY39" s="1270"/>
      <c r="EZ39" s="1271"/>
      <c r="FA39" s="1258"/>
      <c r="FB39" s="1270"/>
      <c r="FC39" s="1270"/>
      <c r="FD39" s="1270"/>
      <c r="FE39" s="1270"/>
      <c r="FF39" s="1271"/>
      <c r="FG39" s="1258"/>
      <c r="FH39" s="1270"/>
      <c r="FI39" s="1270"/>
      <c r="FJ39" s="1270"/>
      <c r="FK39" s="1270"/>
      <c r="FL39" s="1271"/>
      <c r="FM39" s="1258"/>
      <c r="FN39" s="1270"/>
      <c r="FO39" s="1270"/>
      <c r="FP39" s="1270"/>
      <c r="FQ39" s="1270"/>
      <c r="FR39" s="1271"/>
      <c r="FS39" s="1258"/>
      <c r="FT39" s="1270"/>
      <c r="FU39" s="1270"/>
      <c r="FV39" s="1270"/>
      <c r="FW39" s="1270"/>
      <c r="FX39" s="1271"/>
      <c r="FY39" s="1258"/>
      <c r="FZ39" s="1270"/>
      <c r="GA39" s="1270"/>
      <c r="GB39" s="1270"/>
      <c r="GC39" s="1270"/>
      <c r="GD39" s="1271"/>
      <c r="GE39" s="1258"/>
      <c r="GF39" s="1270"/>
      <c r="GG39" s="1270"/>
      <c r="GH39" s="1270"/>
      <c r="GI39" s="1270"/>
      <c r="GJ39" s="1271"/>
      <c r="GK39" s="1258"/>
      <c r="GL39" s="1270"/>
      <c r="GM39" s="1270"/>
      <c r="GN39" s="1270"/>
      <c r="GO39" s="1270"/>
      <c r="GP39" s="1271"/>
      <c r="GQ39" s="1258"/>
      <c r="GR39" s="1270"/>
      <c r="GS39" s="1270"/>
      <c r="GT39" s="1270"/>
      <c r="GU39" s="1270"/>
      <c r="GV39" s="1271"/>
      <c r="GW39" s="1258"/>
      <c r="GX39" s="1270"/>
      <c r="GY39" s="1270"/>
      <c r="GZ39" s="1270"/>
      <c r="HA39" s="1270"/>
      <c r="HB39" s="1271"/>
      <c r="HC39" s="1258"/>
      <c r="HD39" s="1270"/>
      <c r="HE39" s="1270"/>
      <c r="HF39" s="1270"/>
      <c r="HG39" s="1270"/>
      <c r="HH39" s="1270"/>
      <c r="HI39" s="1260"/>
      <c r="HJ39" s="150" t="s">
        <v>44</v>
      </c>
      <c r="HK39" s="1262"/>
      <c r="HL39" s="148">
        <f>HL38*HK38</f>
        <v>0</v>
      </c>
      <c r="HM39" s="148">
        <f>HM38*HK38</f>
        <v>0</v>
      </c>
      <c r="HN39" s="148">
        <f>HN38*HK38</f>
        <v>0</v>
      </c>
      <c r="HO39" s="192">
        <f>HO38*HK38</f>
        <v>0</v>
      </c>
      <c r="HP39" s="192">
        <f>HP38*HK38</f>
        <v>0</v>
      </c>
      <c r="HQ39" s="148">
        <f>HQ38*HK38</f>
        <v>0</v>
      </c>
      <c r="HR39" s="148">
        <f>HR38*HK38</f>
        <v>0</v>
      </c>
      <c r="HS39" s="192">
        <f>HS38*HK38</f>
        <v>0</v>
      </c>
      <c r="HT39" s="148">
        <f>HT38*HK38</f>
        <v>0</v>
      </c>
      <c r="HU39" s="148">
        <f>HU38*HK38</f>
        <v>0</v>
      </c>
      <c r="HV39" s="148">
        <f>HV38*HK38</f>
        <v>0</v>
      </c>
      <c r="HW39" s="148">
        <f>HW38*HK38</f>
        <v>0</v>
      </c>
      <c r="HX39" s="191">
        <f>HX38*HK38</f>
        <v>0</v>
      </c>
      <c r="HY39" s="191">
        <f>HY38*HK38</f>
        <v>0</v>
      </c>
      <c r="HZ39" s="149">
        <f>HZ38*HK38</f>
        <v>0</v>
      </c>
      <c r="IA39" s="149">
        <f>IA38*HK38</f>
        <v>0</v>
      </c>
      <c r="IB39" s="149">
        <f>IB38*HK38</f>
        <v>0</v>
      </c>
      <c r="IC39" s="149">
        <f>IC38*HK38</f>
        <v>0</v>
      </c>
      <c r="ID39" s="149">
        <f>ID38*HK38</f>
        <v>0</v>
      </c>
      <c r="IE39" s="149">
        <f>IE38*HK38</f>
        <v>0</v>
      </c>
      <c r="IF39" s="149">
        <f>IF38*HK38</f>
        <v>0</v>
      </c>
      <c r="IG39" s="149">
        <f>IG38*HK38</f>
        <v>0</v>
      </c>
      <c r="IH39" s="149">
        <f>SUM(IH38*HK38)</f>
        <v>0</v>
      </c>
      <c r="II39" s="149">
        <f>SUM(II38*HK38)</f>
        <v>0</v>
      </c>
      <c r="IJ39" s="147">
        <f t="shared" si="4"/>
        <v>0</v>
      </c>
    </row>
    <row r="40" spans="1:244" s="137" customFormat="1" ht="12.75" customHeight="1">
      <c r="A40" s="210"/>
      <c r="B40" s="210"/>
      <c r="C40" s="210"/>
      <c r="D40" s="210"/>
      <c r="E40" s="210"/>
      <c r="F40" s="210"/>
      <c r="G40" s="210"/>
      <c r="H40" s="210"/>
      <c r="I40" s="210"/>
      <c r="J40" s="210"/>
      <c r="K40" s="210"/>
      <c r="L40" s="210"/>
      <c r="M40" s="210"/>
      <c r="N40" s="210"/>
      <c r="O40" s="210"/>
      <c r="P40" s="210"/>
      <c r="Q40" s="210"/>
      <c r="R40" s="210"/>
      <c r="S40" s="178"/>
      <c r="T40" s="209"/>
      <c r="U40" s="208"/>
      <c r="V40" s="208"/>
      <c r="W40" s="208"/>
      <c r="X40" s="208"/>
      <c r="Y40" s="208"/>
      <c r="Z40" s="207"/>
      <c r="AA40" s="196"/>
      <c r="AB40" s="195"/>
      <c r="AC40" s="195"/>
      <c r="AD40" s="195"/>
      <c r="AE40" s="195"/>
      <c r="AF40" s="195"/>
      <c r="AG40" s="194"/>
      <c r="AH40" s="206"/>
      <c r="AI40" s="205"/>
      <c r="AJ40" s="205"/>
      <c r="AK40" s="205"/>
      <c r="AL40" s="205"/>
      <c r="AM40" s="205"/>
      <c r="AN40" s="204"/>
      <c r="AO40" s="206"/>
      <c r="AP40" s="205"/>
      <c r="AQ40" s="205"/>
      <c r="AR40" s="205"/>
      <c r="AS40" s="205"/>
      <c r="AT40" s="205"/>
      <c r="AU40" s="204"/>
      <c r="AV40" s="206"/>
      <c r="AW40" s="205"/>
      <c r="AX40" s="205"/>
      <c r="AY40" s="205"/>
      <c r="AZ40" s="205"/>
      <c r="BA40" s="205"/>
      <c r="BB40" s="204"/>
      <c r="BC40" s="203"/>
      <c r="BD40" s="202"/>
      <c r="BE40" s="202"/>
      <c r="BF40" s="202"/>
      <c r="BG40" s="202"/>
      <c r="BH40" s="201"/>
      <c r="BI40" s="199"/>
      <c r="BJ40" s="198"/>
      <c r="BK40" s="198"/>
      <c r="BL40" s="198"/>
      <c r="BM40" s="198"/>
      <c r="BN40" s="200"/>
      <c r="BO40" s="199"/>
      <c r="BP40" s="198"/>
      <c r="BQ40" s="198"/>
      <c r="BR40" s="198"/>
      <c r="BS40" s="198"/>
      <c r="BT40" s="200"/>
      <c r="BU40" s="199"/>
      <c r="BV40" s="198"/>
      <c r="BW40" s="198"/>
      <c r="BX40" s="198"/>
      <c r="BY40" s="198"/>
      <c r="BZ40" s="200"/>
      <c r="CA40" s="199"/>
      <c r="CB40" s="198"/>
      <c r="CC40" s="198"/>
      <c r="CD40" s="198"/>
      <c r="CE40" s="198"/>
      <c r="CF40" s="200"/>
      <c r="CG40" s="199"/>
      <c r="CH40" s="198"/>
      <c r="CI40" s="198"/>
      <c r="CJ40" s="198"/>
      <c r="CK40" s="198"/>
      <c r="CL40" s="200"/>
      <c r="CM40" s="199"/>
      <c r="CN40" s="198"/>
      <c r="CO40" s="198"/>
      <c r="CP40" s="198"/>
      <c r="CQ40" s="198"/>
      <c r="CR40" s="200"/>
      <c r="CS40" s="199"/>
      <c r="CT40" s="198"/>
      <c r="CU40" s="198"/>
      <c r="CV40" s="198"/>
      <c r="CW40" s="198"/>
      <c r="CX40" s="200"/>
      <c r="CY40" s="199"/>
      <c r="CZ40" s="198"/>
      <c r="DA40" s="198"/>
      <c r="DB40" s="198"/>
      <c r="DC40" s="198"/>
      <c r="DD40" s="200"/>
      <c r="DE40" s="199"/>
      <c r="DF40" s="198"/>
      <c r="DG40" s="198"/>
      <c r="DH40" s="198"/>
      <c r="DI40" s="198"/>
      <c r="DJ40" s="200"/>
      <c r="DK40" s="199"/>
      <c r="DL40" s="198"/>
      <c r="DM40" s="198"/>
      <c r="DN40" s="198"/>
      <c r="DO40" s="198"/>
      <c r="DP40" s="200"/>
      <c r="DQ40" s="199"/>
      <c r="DR40" s="198"/>
      <c r="DS40" s="198"/>
      <c r="DT40" s="198"/>
      <c r="DU40" s="198"/>
      <c r="DV40" s="200"/>
      <c r="DW40" s="199"/>
      <c r="DX40" s="198"/>
      <c r="DY40" s="198"/>
      <c r="DZ40" s="198"/>
      <c r="EA40" s="198"/>
      <c r="EB40" s="200"/>
      <c r="EC40" s="199"/>
      <c r="ED40" s="198"/>
      <c r="EE40" s="198"/>
      <c r="EF40" s="198"/>
      <c r="EG40" s="198"/>
      <c r="EH40" s="200"/>
      <c r="EI40" s="199"/>
      <c r="EJ40" s="198"/>
      <c r="EK40" s="198"/>
      <c r="EL40" s="198"/>
      <c r="EM40" s="198"/>
      <c r="EN40" s="200"/>
      <c r="EO40" s="199"/>
      <c r="EP40" s="198"/>
      <c r="EQ40" s="198"/>
      <c r="ER40" s="198"/>
      <c r="ES40" s="198"/>
      <c r="ET40" s="200"/>
      <c r="EU40" s="199"/>
      <c r="EV40" s="198"/>
      <c r="EW40" s="198"/>
      <c r="EX40" s="198"/>
      <c r="EY40" s="198"/>
      <c r="EZ40" s="200"/>
      <c r="FA40" s="199"/>
      <c r="FB40" s="198"/>
      <c r="FC40" s="198"/>
      <c r="FD40" s="198"/>
      <c r="FE40" s="198"/>
      <c r="FF40" s="200"/>
      <c r="FG40" s="199"/>
      <c r="FH40" s="198"/>
      <c r="FI40" s="198"/>
      <c r="FJ40" s="198"/>
      <c r="FK40" s="198"/>
      <c r="FL40" s="200"/>
      <c r="FM40" s="199"/>
      <c r="FN40" s="198"/>
      <c r="FO40" s="198"/>
      <c r="FP40" s="198"/>
      <c r="FQ40" s="198"/>
      <c r="FR40" s="200"/>
      <c r="FS40" s="199"/>
      <c r="FT40" s="198"/>
      <c r="FU40" s="198"/>
      <c r="FV40" s="198"/>
      <c r="FW40" s="198"/>
      <c r="FX40" s="200"/>
      <c r="FY40" s="199"/>
      <c r="FZ40" s="198"/>
      <c r="GA40" s="198"/>
      <c r="GB40" s="198"/>
      <c r="GC40" s="198"/>
      <c r="GD40" s="200"/>
      <c r="GE40" s="199"/>
      <c r="GF40" s="198"/>
      <c r="GG40" s="198"/>
      <c r="GH40" s="198"/>
      <c r="GI40" s="198"/>
      <c r="GJ40" s="200"/>
      <c r="GK40" s="199"/>
      <c r="GL40" s="198"/>
      <c r="GM40" s="198"/>
      <c r="GN40" s="198"/>
      <c r="GO40" s="198"/>
      <c r="GP40" s="200"/>
      <c r="GQ40" s="199"/>
      <c r="GR40" s="198"/>
      <c r="GS40" s="198"/>
      <c r="GT40" s="198"/>
      <c r="GU40" s="198"/>
      <c r="GV40" s="200"/>
      <c r="GW40" s="199"/>
      <c r="GX40" s="198"/>
      <c r="GY40" s="198"/>
      <c r="GZ40" s="198"/>
      <c r="HA40" s="198"/>
      <c r="HB40" s="200"/>
      <c r="HC40" s="199"/>
      <c r="HD40" s="198"/>
      <c r="HE40" s="198"/>
      <c r="HF40" s="198"/>
      <c r="HG40" s="198"/>
      <c r="HH40" s="198"/>
      <c r="HI40" s="1259" t="s">
        <v>19</v>
      </c>
      <c r="HJ40" s="154" t="s">
        <v>110</v>
      </c>
      <c r="HK40" s="1261">
        <v>400</v>
      </c>
      <c r="HL40" s="153"/>
      <c r="HM40" s="152"/>
      <c r="HN40" s="152"/>
      <c r="HO40" s="190"/>
      <c r="HP40" s="190">
        <v>0.58499999999999996</v>
      </c>
      <c r="HQ40" s="152"/>
      <c r="HR40" s="152"/>
      <c r="HS40" s="190"/>
      <c r="HT40" s="152"/>
      <c r="HU40" s="152"/>
      <c r="HV40" s="152"/>
      <c r="HW40" s="152"/>
      <c r="HX40" s="400"/>
      <c r="HY40" s="399"/>
      <c r="HZ40" s="169"/>
      <c r="IA40" s="193"/>
      <c r="IB40" s="153"/>
      <c r="IC40" s="193"/>
      <c r="ID40" s="193"/>
      <c r="IE40" s="193"/>
      <c r="IF40" s="193"/>
      <c r="IG40" s="193"/>
      <c r="IH40" s="193"/>
      <c r="II40" s="193"/>
      <c r="IJ40" s="155">
        <f t="shared" si="4"/>
        <v>0.58499999999999996</v>
      </c>
    </row>
    <row r="41" spans="1:244" ht="14.25" customHeight="1">
      <c r="A41" s="1272" t="s">
        <v>29</v>
      </c>
      <c r="B41" s="1272"/>
      <c r="C41" s="1272"/>
      <c r="D41" s="1272"/>
      <c r="E41" s="1272"/>
      <c r="F41" s="1272"/>
      <c r="G41" s="1272"/>
      <c r="H41" s="1272"/>
      <c r="I41" s="1272"/>
      <c r="J41" s="1272"/>
      <c r="K41" s="1272"/>
      <c r="L41" s="1272"/>
      <c r="M41" s="1272"/>
      <c r="N41" s="1272"/>
      <c r="O41" s="1272"/>
      <c r="P41" s="1272"/>
      <c r="Q41" s="1272"/>
      <c r="R41" s="1272"/>
      <c r="S41" s="1263"/>
      <c r="T41" s="1273" t="s">
        <v>110</v>
      </c>
      <c r="U41" s="1274"/>
      <c r="V41" s="1274"/>
      <c r="W41" s="1274"/>
      <c r="X41" s="1274"/>
      <c r="Y41" s="1274"/>
      <c r="Z41" s="1275"/>
      <c r="AA41" s="1276">
        <v>15</v>
      </c>
      <c r="AB41" s="1277"/>
      <c r="AC41" s="1277"/>
      <c r="AD41" s="1277"/>
      <c r="AE41" s="1277"/>
      <c r="AF41" s="1277"/>
      <c r="AG41" s="1278"/>
      <c r="AH41" s="1276">
        <f>BC41+BI41+BO41+BU41+CA41+CG41+CM41+CS41+CY41+DE41+DK41+DQ41+DW41+EC41+EI41+EO41+EU41+FA41+FG41+FM41+FS41+FY41+GE41+GK41+GQ41+GW41+HC41</f>
        <v>15</v>
      </c>
      <c r="AI41" s="1277"/>
      <c r="AJ41" s="1277"/>
      <c r="AK41" s="1277"/>
      <c r="AL41" s="1277"/>
      <c r="AM41" s="1277"/>
      <c r="AN41" s="1278"/>
      <c r="AO41" s="1276">
        <v>480</v>
      </c>
      <c r="AP41" s="1277"/>
      <c r="AQ41" s="1277"/>
      <c r="AR41" s="1277"/>
      <c r="AS41" s="1277"/>
      <c r="AT41" s="1277"/>
      <c r="AU41" s="1278"/>
      <c r="AV41" s="1276">
        <f>AH41*AO41</f>
        <v>7200</v>
      </c>
      <c r="AW41" s="1277"/>
      <c r="AX41" s="1277"/>
      <c r="AY41" s="1277"/>
      <c r="AZ41" s="1277"/>
      <c r="BA41" s="1277"/>
      <c r="BB41" s="1278"/>
      <c r="BC41" s="1258"/>
      <c r="BD41" s="1270"/>
      <c r="BE41" s="1270"/>
      <c r="BF41" s="1270"/>
      <c r="BG41" s="1270"/>
      <c r="BH41" s="1271"/>
      <c r="BI41" s="1258"/>
      <c r="BJ41" s="1270"/>
      <c r="BK41" s="1270"/>
      <c r="BL41" s="1270"/>
      <c r="BM41" s="1270"/>
      <c r="BN41" s="1271"/>
      <c r="BO41" s="1258">
        <v>4</v>
      </c>
      <c r="BP41" s="1270"/>
      <c r="BQ41" s="1270"/>
      <c r="BR41" s="1270"/>
      <c r="BS41" s="1270"/>
      <c r="BT41" s="1271"/>
      <c r="BU41" s="1258"/>
      <c r="BV41" s="1270"/>
      <c r="BW41" s="1270"/>
      <c r="BX41" s="1270"/>
      <c r="BY41" s="1270"/>
      <c r="BZ41" s="1271"/>
      <c r="CA41" s="1258"/>
      <c r="CB41" s="1270"/>
      <c r="CC41" s="1270"/>
      <c r="CD41" s="1270"/>
      <c r="CE41" s="1270"/>
      <c r="CF41" s="1271"/>
      <c r="CG41" s="1258"/>
      <c r="CH41" s="1270"/>
      <c r="CI41" s="1270"/>
      <c r="CJ41" s="1270"/>
      <c r="CK41" s="1270"/>
      <c r="CL41" s="1271"/>
      <c r="CM41" s="1258"/>
      <c r="CN41" s="1270"/>
      <c r="CO41" s="1270"/>
      <c r="CP41" s="1270"/>
      <c r="CQ41" s="1270"/>
      <c r="CR41" s="1271"/>
      <c r="CS41" s="1258"/>
      <c r="CT41" s="1270"/>
      <c r="CU41" s="1270"/>
      <c r="CV41" s="1270"/>
      <c r="CW41" s="1270"/>
      <c r="CX41" s="1271"/>
      <c r="CY41" s="1258"/>
      <c r="CZ41" s="1270"/>
      <c r="DA41" s="1270"/>
      <c r="DB41" s="1270"/>
      <c r="DC41" s="1270"/>
      <c r="DD41" s="1271"/>
      <c r="DE41" s="1258"/>
      <c r="DF41" s="1270"/>
      <c r="DG41" s="1270"/>
      <c r="DH41" s="1270"/>
      <c r="DI41" s="1270"/>
      <c r="DJ41" s="1271"/>
      <c r="DK41" s="1258"/>
      <c r="DL41" s="1270"/>
      <c r="DM41" s="1270"/>
      <c r="DN41" s="1270"/>
      <c r="DO41" s="1270"/>
      <c r="DP41" s="1271"/>
      <c r="DQ41" s="1258">
        <v>5</v>
      </c>
      <c r="DR41" s="1270"/>
      <c r="DS41" s="1270"/>
      <c r="DT41" s="1270"/>
      <c r="DU41" s="1270"/>
      <c r="DV41" s="1271"/>
      <c r="DW41" s="1258"/>
      <c r="DX41" s="1270"/>
      <c r="DY41" s="1270"/>
      <c r="DZ41" s="1270"/>
      <c r="EA41" s="1270"/>
      <c r="EB41" s="1271"/>
      <c r="EC41" s="1258">
        <v>6</v>
      </c>
      <c r="ED41" s="1270"/>
      <c r="EE41" s="1270"/>
      <c r="EF41" s="1270"/>
      <c r="EG41" s="1270"/>
      <c r="EH41" s="1271"/>
      <c r="EI41" s="1258"/>
      <c r="EJ41" s="1270"/>
      <c r="EK41" s="1270"/>
      <c r="EL41" s="1270"/>
      <c r="EM41" s="1270"/>
      <c r="EN41" s="1271"/>
      <c r="EO41" s="1258"/>
      <c r="EP41" s="1270"/>
      <c r="EQ41" s="1270"/>
      <c r="ER41" s="1270"/>
      <c r="ES41" s="1270"/>
      <c r="ET41" s="1271"/>
      <c r="EU41" s="1258"/>
      <c r="EV41" s="1270"/>
      <c r="EW41" s="1270"/>
      <c r="EX41" s="1270"/>
      <c r="EY41" s="1270"/>
      <c r="EZ41" s="1271"/>
      <c r="FA41" s="1258"/>
      <c r="FB41" s="1270"/>
      <c r="FC41" s="1270"/>
      <c r="FD41" s="1270"/>
      <c r="FE41" s="1270"/>
      <c r="FF41" s="1271"/>
      <c r="FG41" s="1258"/>
      <c r="FH41" s="1270"/>
      <c r="FI41" s="1270"/>
      <c r="FJ41" s="1270"/>
      <c r="FK41" s="1270"/>
      <c r="FL41" s="1271"/>
      <c r="FM41" s="1258"/>
      <c r="FN41" s="1270"/>
      <c r="FO41" s="1270"/>
      <c r="FP41" s="1270"/>
      <c r="FQ41" s="1270"/>
      <c r="FR41" s="1271"/>
      <c r="FS41" s="1258"/>
      <c r="FT41" s="1270"/>
      <c r="FU41" s="1270"/>
      <c r="FV41" s="1270"/>
      <c r="FW41" s="1270"/>
      <c r="FX41" s="1271"/>
      <c r="FY41" s="1258"/>
      <c r="FZ41" s="1270"/>
      <c r="GA41" s="1270"/>
      <c r="GB41" s="1270"/>
      <c r="GC41" s="1270"/>
      <c r="GD41" s="1271"/>
      <c r="GE41" s="1258"/>
      <c r="GF41" s="1270"/>
      <c r="GG41" s="1270"/>
      <c r="GH41" s="1270"/>
      <c r="GI41" s="1270"/>
      <c r="GJ41" s="1271"/>
      <c r="GK41" s="1258"/>
      <c r="GL41" s="1270"/>
      <c r="GM41" s="1270"/>
      <c r="GN41" s="1270"/>
      <c r="GO41" s="1270"/>
      <c r="GP41" s="1271"/>
      <c r="GQ41" s="1258"/>
      <c r="GR41" s="1270"/>
      <c r="GS41" s="1270"/>
      <c r="GT41" s="1270"/>
      <c r="GU41" s="1270"/>
      <c r="GV41" s="1271"/>
      <c r="GW41" s="1258"/>
      <c r="GX41" s="1270"/>
      <c r="GY41" s="1270"/>
      <c r="GZ41" s="1270"/>
      <c r="HA41" s="1270"/>
      <c r="HB41" s="1271"/>
      <c r="HC41" s="1258"/>
      <c r="HD41" s="1270"/>
      <c r="HE41" s="1270"/>
      <c r="HF41" s="1270"/>
      <c r="HG41" s="1270"/>
      <c r="HH41" s="1270"/>
      <c r="HI41" s="1260"/>
      <c r="HJ41" s="150" t="s">
        <v>44</v>
      </c>
      <c r="HK41" s="1262"/>
      <c r="HL41" s="148">
        <f>SUM(HL40*HK40)</f>
        <v>0</v>
      </c>
      <c r="HM41" s="148">
        <f>SUM(HM40*HK40)</f>
        <v>0</v>
      </c>
      <c r="HN41" s="148">
        <f>SUM(HN40*HK40)</f>
        <v>0</v>
      </c>
      <c r="HO41" s="191">
        <f>SUM(HO40*HK40)</f>
        <v>0</v>
      </c>
      <c r="HP41" s="192">
        <f>SUM(HP40*HK40)</f>
        <v>234</v>
      </c>
      <c r="HQ41" s="148">
        <f>SUM(HQ40*HK40)</f>
        <v>0</v>
      </c>
      <c r="HR41" s="148">
        <f>SUM(HR40*HK40)</f>
        <v>0</v>
      </c>
      <c r="HS41" s="192">
        <f>SUM(HS40*HK40)</f>
        <v>0</v>
      </c>
      <c r="HT41" s="149">
        <f>SUM(HT40*HK40)</f>
        <v>0</v>
      </c>
      <c r="HU41" s="148">
        <f>SUM(HU40*HK40)</f>
        <v>0</v>
      </c>
      <c r="HV41" s="148">
        <f>HV40*HK40</f>
        <v>0</v>
      </c>
      <c r="HW41" s="148">
        <f>SUM(HW40*HK40)</f>
        <v>0</v>
      </c>
      <c r="HX41" s="191">
        <f>SUM(HX40*HK40)</f>
        <v>0</v>
      </c>
      <c r="HY41" s="191">
        <f>SUM(HY40*HK40)</f>
        <v>0</v>
      </c>
      <c r="HZ41" s="149">
        <f>SUM(HZ40*HK40)</f>
        <v>0</v>
      </c>
      <c r="IA41" s="149">
        <f>SUM(IA40*HK40)</f>
        <v>0</v>
      </c>
      <c r="IB41" s="149">
        <f>SUM(IB40*HK40)</f>
        <v>0</v>
      </c>
      <c r="IC41" s="149">
        <f>SUM(IC40*HK40)</f>
        <v>0</v>
      </c>
      <c r="ID41" s="149"/>
      <c r="IE41" s="149"/>
      <c r="IF41" s="149"/>
      <c r="IG41" s="149">
        <f>SUM(IG40*IC40)</f>
        <v>0</v>
      </c>
      <c r="IH41" s="149">
        <f>SUM(IH40*HK40)</f>
        <v>0</v>
      </c>
      <c r="II41" s="149">
        <f>SUM(II40*HK40)</f>
        <v>0</v>
      </c>
      <c r="IJ41" s="147">
        <f t="shared" si="4"/>
        <v>234</v>
      </c>
    </row>
    <row r="42" spans="1:244" s="137" customFormat="1" ht="14.25" customHeight="1">
      <c r="A42" s="168"/>
      <c r="B42" s="168"/>
      <c r="C42" s="168"/>
      <c r="D42" s="168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7"/>
      <c r="T42" s="166"/>
      <c r="U42" s="165"/>
      <c r="V42" s="165"/>
      <c r="W42" s="165"/>
      <c r="X42" s="165"/>
      <c r="Y42" s="165"/>
      <c r="Z42" s="164"/>
      <c r="AA42" s="196"/>
      <c r="AB42" s="195"/>
      <c r="AC42" s="195"/>
      <c r="AD42" s="195"/>
      <c r="AE42" s="195"/>
      <c r="AF42" s="195"/>
      <c r="AG42" s="194"/>
      <c r="AH42" s="196"/>
      <c r="AI42" s="195"/>
      <c r="AJ42" s="195"/>
      <c r="AK42" s="195"/>
      <c r="AL42" s="195"/>
      <c r="AM42" s="195"/>
      <c r="AN42" s="194"/>
      <c r="AO42" s="196"/>
      <c r="AP42" s="195"/>
      <c r="AQ42" s="195"/>
      <c r="AR42" s="195"/>
      <c r="AS42" s="195"/>
      <c r="AT42" s="195"/>
      <c r="AU42" s="194"/>
      <c r="AV42" s="196"/>
      <c r="AW42" s="195"/>
      <c r="AX42" s="195"/>
      <c r="AY42" s="195"/>
      <c r="AZ42" s="195"/>
      <c r="BA42" s="195"/>
      <c r="BB42" s="194"/>
      <c r="BC42" s="162"/>
      <c r="BD42" s="161"/>
      <c r="BE42" s="161"/>
      <c r="BF42" s="161"/>
      <c r="BG42" s="161"/>
      <c r="BH42" s="163"/>
      <c r="BI42" s="162"/>
      <c r="BJ42" s="161"/>
      <c r="BK42" s="161"/>
      <c r="BL42" s="161"/>
      <c r="BM42" s="161"/>
      <c r="BN42" s="163"/>
      <c r="BO42" s="162"/>
      <c r="BP42" s="161"/>
      <c r="BQ42" s="161"/>
      <c r="BR42" s="161"/>
      <c r="BS42" s="161"/>
      <c r="BT42" s="163"/>
      <c r="BU42" s="162"/>
      <c r="BV42" s="161"/>
      <c r="BW42" s="161"/>
      <c r="BX42" s="161"/>
      <c r="BY42" s="161"/>
      <c r="BZ42" s="163"/>
      <c r="CA42" s="162"/>
      <c r="CB42" s="161"/>
      <c r="CC42" s="161"/>
      <c r="CD42" s="161"/>
      <c r="CE42" s="161"/>
      <c r="CF42" s="163"/>
      <c r="CG42" s="162"/>
      <c r="CH42" s="161"/>
      <c r="CI42" s="161"/>
      <c r="CJ42" s="161"/>
      <c r="CK42" s="161"/>
      <c r="CL42" s="163"/>
      <c r="CM42" s="162"/>
      <c r="CN42" s="161"/>
      <c r="CO42" s="161"/>
      <c r="CP42" s="161"/>
      <c r="CQ42" s="161"/>
      <c r="CR42" s="163"/>
      <c r="CS42" s="162"/>
      <c r="CT42" s="161"/>
      <c r="CU42" s="161"/>
      <c r="CV42" s="161"/>
      <c r="CW42" s="161"/>
      <c r="CX42" s="163"/>
      <c r="CY42" s="162"/>
      <c r="CZ42" s="161"/>
      <c r="DA42" s="161"/>
      <c r="DB42" s="161"/>
      <c r="DC42" s="161"/>
      <c r="DD42" s="163"/>
      <c r="DE42" s="162"/>
      <c r="DF42" s="161"/>
      <c r="DG42" s="161"/>
      <c r="DH42" s="161"/>
      <c r="DI42" s="161"/>
      <c r="DJ42" s="163"/>
      <c r="DK42" s="162"/>
      <c r="DL42" s="161"/>
      <c r="DM42" s="161"/>
      <c r="DN42" s="161"/>
      <c r="DO42" s="161"/>
      <c r="DP42" s="163"/>
      <c r="DQ42" s="162"/>
      <c r="DR42" s="161"/>
      <c r="DS42" s="161"/>
      <c r="DT42" s="161"/>
      <c r="DU42" s="161"/>
      <c r="DV42" s="163"/>
      <c r="DW42" s="162"/>
      <c r="DX42" s="161"/>
      <c r="DY42" s="161"/>
      <c r="DZ42" s="161"/>
      <c r="EA42" s="161"/>
      <c r="EB42" s="163"/>
      <c r="EC42" s="162"/>
      <c r="ED42" s="161"/>
      <c r="EE42" s="161"/>
      <c r="EF42" s="161"/>
      <c r="EG42" s="161"/>
      <c r="EH42" s="163"/>
      <c r="EI42" s="162"/>
      <c r="EJ42" s="161"/>
      <c r="EK42" s="161"/>
      <c r="EL42" s="161"/>
      <c r="EM42" s="161"/>
      <c r="EN42" s="163"/>
      <c r="EO42" s="162"/>
      <c r="EP42" s="161"/>
      <c r="EQ42" s="161"/>
      <c r="ER42" s="161"/>
      <c r="ES42" s="161"/>
      <c r="ET42" s="163"/>
      <c r="EU42" s="162"/>
      <c r="EV42" s="161"/>
      <c r="EW42" s="161"/>
      <c r="EX42" s="161"/>
      <c r="EY42" s="161"/>
      <c r="EZ42" s="163"/>
      <c r="FA42" s="162"/>
      <c r="FB42" s="161"/>
      <c r="FC42" s="161"/>
      <c r="FD42" s="161"/>
      <c r="FE42" s="161"/>
      <c r="FF42" s="163"/>
      <c r="FG42" s="162"/>
      <c r="FH42" s="161"/>
      <c r="FI42" s="161"/>
      <c r="FJ42" s="161"/>
      <c r="FK42" s="161"/>
      <c r="FL42" s="163"/>
      <c r="FM42" s="162"/>
      <c r="FN42" s="161"/>
      <c r="FO42" s="161"/>
      <c r="FP42" s="161"/>
      <c r="FQ42" s="161"/>
      <c r="FR42" s="163"/>
      <c r="FS42" s="162"/>
      <c r="FT42" s="161"/>
      <c r="FU42" s="161"/>
      <c r="FV42" s="161"/>
      <c r="FW42" s="161"/>
      <c r="FX42" s="163"/>
      <c r="FY42" s="162"/>
      <c r="FZ42" s="161"/>
      <c r="GA42" s="161"/>
      <c r="GB42" s="161"/>
      <c r="GC42" s="161"/>
      <c r="GD42" s="163"/>
      <c r="GE42" s="162"/>
      <c r="GF42" s="161"/>
      <c r="GG42" s="161"/>
      <c r="GH42" s="161"/>
      <c r="GI42" s="161"/>
      <c r="GJ42" s="163"/>
      <c r="GK42" s="162"/>
      <c r="GL42" s="161"/>
      <c r="GM42" s="161"/>
      <c r="GN42" s="161"/>
      <c r="GO42" s="161"/>
      <c r="GP42" s="163"/>
      <c r="GQ42" s="162"/>
      <c r="GR42" s="161"/>
      <c r="GS42" s="161"/>
      <c r="GT42" s="161"/>
      <c r="GU42" s="161"/>
      <c r="GV42" s="163"/>
      <c r="GW42" s="162"/>
      <c r="GX42" s="161"/>
      <c r="GY42" s="161"/>
      <c r="GZ42" s="161"/>
      <c r="HA42" s="161"/>
      <c r="HB42" s="163"/>
      <c r="HC42" s="162"/>
      <c r="HD42" s="161"/>
      <c r="HE42" s="161"/>
      <c r="HF42" s="161"/>
      <c r="HG42" s="161"/>
      <c r="HH42" s="161"/>
      <c r="HI42" s="1259" t="s">
        <v>361</v>
      </c>
      <c r="HJ42" s="154" t="s">
        <v>110</v>
      </c>
      <c r="HK42" s="1261">
        <v>43</v>
      </c>
      <c r="HL42" s="153"/>
      <c r="HM42" s="152"/>
      <c r="HN42" s="152"/>
      <c r="HO42" s="190"/>
      <c r="HP42" s="190"/>
      <c r="HQ42" s="152"/>
      <c r="HR42" s="152"/>
      <c r="HS42" s="190"/>
      <c r="HT42" s="152"/>
      <c r="HU42" s="152"/>
      <c r="HV42" s="152"/>
      <c r="HW42" s="152"/>
      <c r="HX42" s="400"/>
      <c r="HY42" s="400"/>
      <c r="HZ42" s="193"/>
      <c r="IA42" s="193"/>
      <c r="IB42" s="193"/>
      <c r="IC42" s="193"/>
      <c r="ID42" s="193"/>
      <c r="IE42" s="193"/>
      <c r="IF42" s="193"/>
      <c r="IG42" s="193"/>
      <c r="IH42" s="193"/>
      <c r="II42" s="193"/>
      <c r="IJ42" s="151">
        <f t="shared" si="4"/>
        <v>0</v>
      </c>
    </row>
    <row r="43" spans="1:244" ht="14.25" customHeight="1">
      <c r="A43" s="1263" t="s">
        <v>136</v>
      </c>
      <c r="B43" s="1263"/>
      <c r="C43" s="1263"/>
      <c r="D43" s="1263"/>
      <c r="E43" s="1263"/>
      <c r="F43" s="1263"/>
      <c r="G43" s="1263"/>
      <c r="H43" s="1263"/>
      <c r="I43" s="1263"/>
      <c r="J43" s="1263"/>
      <c r="K43" s="1263"/>
      <c r="L43" s="1263"/>
      <c r="M43" s="1263"/>
      <c r="N43" s="1263"/>
      <c r="O43" s="1263"/>
      <c r="P43" s="1263"/>
      <c r="Q43" s="1263"/>
      <c r="R43" s="1263"/>
      <c r="S43" s="1263"/>
      <c r="T43" s="1265" t="s">
        <v>110</v>
      </c>
      <c r="U43" s="1265"/>
      <c r="V43" s="1265"/>
      <c r="W43" s="1265"/>
      <c r="X43" s="1265"/>
      <c r="Y43" s="1265"/>
      <c r="Z43" s="1265"/>
      <c r="AA43" s="1266">
        <v>49.7</v>
      </c>
      <c r="AB43" s="1266"/>
      <c r="AC43" s="1266"/>
      <c r="AD43" s="1266"/>
      <c r="AE43" s="1266"/>
      <c r="AF43" s="1266"/>
      <c r="AG43" s="1266"/>
      <c r="AH43" s="1266">
        <f>BC43+BI43+BO43+BU43+CA43+CG43+CM43+CS43+CY43+DE43+DK43+DQ43+DW43+EC43+EI43+EO43+EU43+FA43+FG43+FM43+FS43+FY43+GE43+GK43+GQ43+GW43+HC43</f>
        <v>49.7</v>
      </c>
      <c r="AI43" s="1266"/>
      <c r="AJ43" s="1266"/>
      <c r="AK43" s="1266"/>
      <c r="AL43" s="1266"/>
      <c r="AM43" s="1266"/>
      <c r="AN43" s="1266"/>
      <c r="AO43" s="1266">
        <v>155</v>
      </c>
      <c r="AP43" s="1266"/>
      <c r="AQ43" s="1266"/>
      <c r="AR43" s="1266"/>
      <c r="AS43" s="1266"/>
      <c r="AT43" s="1266"/>
      <c r="AU43" s="1266"/>
      <c r="AV43" s="1266">
        <f>AH43*AO43</f>
        <v>7703.5</v>
      </c>
      <c r="AW43" s="1266"/>
      <c r="AX43" s="1266"/>
      <c r="AY43" s="1266"/>
      <c r="AZ43" s="1266"/>
      <c r="BA43" s="1266"/>
      <c r="BB43" s="1266"/>
      <c r="BC43" s="1257">
        <v>7</v>
      </c>
      <c r="BD43" s="1257"/>
      <c r="BE43" s="1257"/>
      <c r="BF43" s="1257"/>
      <c r="BG43" s="1257"/>
      <c r="BH43" s="1257"/>
      <c r="BI43" s="1257"/>
      <c r="BJ43" s="1257"/>
      <c r="BK43" s="1257"/>
      <c r="BL43" s="1257"/>
      <c r="BM43" s="1257"/>
      <c r="BN43" s="1257"/>
      <c r="BO43" s="1257"/>
      <c r="BP43" s="1257"/>
      <c r="BQ43" s="1257"/>
      <c r="BR43" s="1257"/>
      <c r="BS43" s="1257"/>
      <c r="BT43" s="1257"/>
      <c r="BU43" s="1257">
        <v>6</v>
      </c>
      <c r="BV43" s="1257"/>
      <c r="BW43" s="1257"/>
      <c r="BX43" s="1257"/>
      <c r="BY43" s="1257"/>
      <c r="BZ43" s="1257"/>
      <c r="CA43" s="1257"/>
      <c r="CB43" s="1257"/>
      <c r="CC43" s="1257"/>
      <c r="CD43" s="1257"/>
      <c r="CE43" s="1257"/>
      <c r="CF43" s="1257"/>
      <c r="CG43" s="1257"/>
      <c r="CH43" s="1257"/>
      <c r="CI43" s="1257"/>
      <c r="CJ43" s="1257"/>
      <c r="CK43" s="1257"/>
      <c r="CL43" s="1257"/>
      <c r="CM43" s="1257"/>
      <c r="CN43" s="1257"/>
      <c r="CO43" s="1257"/>
      <c r="CP43" s="1257"/>
      <c r="CQ43" s="1257"/>
      <c r="CR43" s="1257"/>
      <c r="CS43" s="1257">
        <v>11.3</v>
      </c>
      <c r="CT43" s="1257"/>
      <c r="CU43" s="1257"/>
      <c r="CV43" s="1257"/>
      <c r="CW43" s="1257"/>
      <c r="CX43" s="1257"/>
      <c r="CY43" s="1257"/>
      <c r="CZ43" s="1257"/>
      <c r="DA43" s="1257"/>
      <c r="DB43" s="1257"/>
      <c r="DC43" s="1257"/>
      <c r="DD43" s="1257"/>
      <c r="DE43" s="1257"/>
      <c r="DF43" s="1257"/>
      <c r="DG43" s="1257"/>
      <c r="DH43" s="1257"/>
      <c r="DI43" s="1257"/>
      <c r="DJ43" s="1257"/>
      <c r="DK43" s="1257">
        <v>6.6</v>
      </c>
      <c r="DL43" s="1257"/>
      <c r="DM43" s="1257"/>
      <c r="DN43" s="1257"/>
      <c r="DO43" s="1257"/>
      <c r="DP43" s="1257"/>
      <c r="DQ43" s="1257"/>
      <c r="DR43" s="1257"/>
      <c r="DS43" s="1257"/>
      <c r="DT43" s="1257"/>
      <c r="DU43" s="1257"/>
      <c r="DV43" s="1257"/>
      <c r="DW43" s="1257"/>
      <c r="DX43" s="1257"/>
      <c r="DY43" s="1257"/>
      <c r="DZ43" s="1257"/>
      <c r="EA43" s="1257"/>
      <c r="EB43" s="1257"/>
      <c r="EC43" s="1257"/>
      <c r="ED43" s="1257"/>
      <c r="EE43" s="1257"/>
      <c r="EF43" s="1257"/>
      <c r="EG43" s="1257"/>
      <c r="EH43" s="1257"/>
      <c r="EI43" s="1257">
        <v>7.7</v>
      </c>
      <c r="EJ43" s="1257"/>
      <c r="EK43" s="1257"/>
      <c r="EL43" s="1257"/>
      <c r="EM43" s="1257"/>
      <c r="EN43" s="1257"/>
      <c r="EO43" s="1257">
        <v>4.3</v>
      </c>
      <c r="EP43" s="1257"/>
      <c r="EQ43" s="1257"/>
      <c r="ER43" s="1257"/>
      <c r="ES43" s="1257"/>
      <c r="ET43" s="1257"/>
      <c r="EU43" s="1257"/>
      <c r="EV43" s="1257"/>
      <c r="EW43" s="1257"/>
      <c r="EX43" s="1257"/>
      <c r="EY43" s="1257"/>
      <c r="EZ43" s="1257"/>
      <c r="FA43" s="1257">
        <v>6.8</v>
      </c>
      <c r="FB43" s="1257"/>
      <c r="FC43" s="1257"/>
      <c r="FD43" s="1257"/>
      <c r="FE43" s="1257"/>
      <c r="FF43" s="1257"/>
      <c r="FG43" s="1257"/>
      <c r="FH43" s="1257"/>
      <c r="FI43" s="1257"/>
      <c r="FJ43" s="1257"/>
      <c r="FK43" s="1257"/>
      <c r="FL43" s="1257"/>
      <c r="FM43" s="1257"/>
      <c r="FN43" s="1257"/>
      <c r="FO43" s="1257"/>
      <c r="FP43" s="1257"/>
      <c r="FQ43" s="1257"/>
      <c r="FR43" s="1257"/>
      <c r="FS43" s="1257"/>
      <c r="FT43" s="1257"/>
      <c r="FU43" s="1257"/>
      <c r="FV43" s="1257"/>
      <c r="FW43" s="1257"/>
      <c r="FX43" s="1257"/>
      <c r="FY43" s="1257"/>
      <c r="FZ43" s="1257"/>
      <c r="GA43" s="1257"/>
      <c r="GB43" s="1257"/>
      <c r="GC43" s="1257"/>
      <c r="GD43" s="1257"/>
      <c r="GE43" s="1257"/>
      <c r="GF43" s="1257"/>
      <c r="GG43" s="1257"/>
      <c r="GH43" s="1257"/>
      <c r="GI43" s="1257"/>
      <c r="GJ43" s="1257"/>
      <c r="GK43" s="1257"/>
      <c r="GL43" s="1257"/>
      <c r="GM43" s="1257"/>
      <c r="GN43" s="1257"/>
      <c r="GO43" s="1257"/>
      <c r="GP43" s="1257"/>
      <c r="GQ43" s="1257"/>
      <c r="GR43" s="1257"/>
      <c r="GS43" s="1257"/>
      <c r="GT43" s="1257"/>
      <c r="GU43" s="1257"/>
      <c r="GV43" s="1257"/>
      <c r="GW43" s="1257"/>
      <c r="GX43" s="1257"/>
      <c r="GY43" s="1257"/>
      <c r="GZ43" s="1257"/>
      <c r="HA43" s="1257"/>
      <c r="HB43" s="1257"/>
      <c r="HC43" s="1258"/>
      <c r="HD43" s="1258"/>
      <c r="HE43" s="1258"/>
      <c r="HF43" s="1258"/>
      <c r="HG43" s="1258"/>
      <c r="HH43" s="1258"/>
      <c r="HI43" s="1260"/>
      <c r="HJ43" s="150" t="s">
        <v>44</v>
      </c>
      <c r="HK43" s="1262"/>
      <c r="HL43" s="149">
        <f>HL42*HK42</f>
        <v>0</v>
      </c>
      <c r="HM43" s="148">
        <f>HM42*HK42</f>
        <v>0</v>
      </c>
      <c r="HN43" s="148">
        <f>HN42*HK42</f>
        <v>0</v>
      </c>
      <c r="HO43" s="191">
        <f>HO42*HK42</f>
        <v>0</v>
      </c>
      <c r="HP43" s="192">
        <f>HP42*HK42</f>
        <v>0</v>
      </c>
      <c r="HQ43" s="149">
        <f>HQ42*HK42</f>
        <v>0</v>
      </c>
      <c r="HR43" s="148">
        <f>HR42*HK42</f>
        <v>0</v>
      </c>
      <c r="HS43" s="192">
        <f>HS42*HK42</f>
        <v>0</v>
      </c>
      <c r="HT43" s="148">
        <f>HT42*HK42</f>
        <v>0</v>
      </c>
      <c r="HU43" s="148">
        <f>HU42*HK42</f>
        <v>0</v>
      </c>
      <c r="HV43" s="148">
        <f>HV42*HK42</f>
        <v>0</v>
      </c>
      <c r="HW43" s="148">
        <f>HW42*HK42</f>
        <v>0</v>
      </c>
      <c r="HX43" s="191">
        <f>HX42*HK42</f>
        <v>0</v>
      </c>
      <c r="HY43" s="191">
        <f>HY42*HK42</f>
        <v>0</v>
      </c>
      <c r="HZ43" s="149">
        <f>HZ42*HK42</f>
        <v>0</v>
      </c>
      <c r="IA43" s="149">
        <f>IA42*HK42</f>
        <v>0</v>
      </c>
      <c r="IB43" s="149">
        <f>IB42*HK42</f>
        <v>0</v>
      </c>
      <c r="IC43" s="149">
        <f>IC42*HK42</f>
        <v>0</v>
      </c>
      <c r="ID43" s="149">
        <f>ID42*HK42</f>
        <v>0</v>
      </c>
      <c r="IE43" s="149">
        <f>IE42*HK42</f>
        <v>0</v>
      </c>
      <c r="IF43" s="149">
        <f>IF42*HK42</f>
        <v>0</v>
      </c>
      <c r="IG43" s="149">
        <f>IG42*HK42</f>
        <v>0</v>
      </c>
      <c r="IH43" s="149">
        <f>SUM(IH42*HK42)</f>
        <v>0</v>
      </c>
      <c r="II43" s="149">
        <f>SUM(II42*HK42)</f>
        <v>0</v>
      </c>
      <c r="IJ43" s="147">
        <f t="shared" si="4"/>
        <v>0</v>
      </c>
    </row>
    <row r="44" spans="1:244" s="137" customFormat="1" ht="14.25" customHeight="1">
      <c r="A44" s="168"/>
      <c r="B44" s="168"/>
      <c r="C44" s="168"/>
      <c r="D44" s="168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7"/>
      <c r="T44" s="166"/>
      <c r="U44" s="165"/>
      <c r="V44" s="165"/>
      <c r="W44" s="165"/>
      <c r="X44" s="165"/>
      <c r="Y44" s="165"/>
      <c r="Z44" s="164"/>
      <c r="AA44" s="196"/>
      <c r="AB44" s="195"/>
      <c r="AC44" s="195"/>
      <c r="AD44" s="195"/>
      <c r="AE44" s="195"/>
      <c r="AF44" s="195"/>
      <c r="AG44" s="194"/>
      <c r="AH44" s="196"/>
      <c r="AI44" s="195"/>
      <c r="AJ44" s="195"/>
      <c r="AK44" s="195"/>
      <c r="AL44" s="195"/>
      <c r="AM44" s="195"/>
      <c r="AN44" s="194"/>
      <c r="AO44" s="196"/>
      <c r="AP44" s="195"/>
      <c r="AQ44" s="195"/>
      <c r="AR44" s="195"/>
      <c r="AS44" s="195"/>
      <c r="AT44" s="195"/>
      <c r="AU44" s="194"/>
      <c r="AV44" s="196"/>
      <c r="AW44" s="195"/>
      <c r="AX44" s="195"/>
      <c r="AY44" s="195"/>
      <c r="AZ44" s="195"/>
      <c r="BA44" s="195"/>
      <c r="BB44" s="194"/>
      <c r="BC44" s="162"/>
      <c r="BD44" s="161"/>
      <c r="BE44" s="161"/>
      <c r="BF44" s="161"/>
      <c r="BG44" s="161"/>
      <c r="BH44" s="163"/>
      <c r="BI44" s="162"/>
      <c r="BJ44" s="161"/>
      <c r="BK44" s="161"/>
      <c r="BL44" s="161"/>
      <c r="BM44" s="161"/>
      <c r="BN44" s="163"/>
      <c r="BO44" s="162"/>
      <c r="BP44" s="161"/>
      <c r="BQ44" s="161"/>
      <c r="BR44" s="161"/>
      <c r="BS44" s="161"/>
      <c r="BT44" s="163"/>
      <c r="BU44" s="162"/>
      <c r="BV44" s="161"/>
      <c r="BW44" s="161"/>
      <c r="BX44" s="161"/>
      <c r="BY44" s="161"/>
      <c r="BZ44" s="163"/>
      <c r="CA44" s="162"/>
      <c r="CB44" s="161"/>
      <c r="CC44" s="161"/>
      <c r="CD44" s="161"/>
      <c r="CE44" s="161"/>
      <c r="CF44" s="163"/>
      <c r="CG44" s="162"/>
      <c r="CH44" s="161"/>
      <c r="CI44" s="161"/>
      <c r="CJ44" s="161"/>
      <c r="CK44" s="161"/>
      <c r="CL44" s="163"/>
      <c r="CM44" s="162"/>
      <c r="CN44" s="161"/>
      <c r="CO44" s="161"/>
      <c r="CP44" s="161"/>
      <c r="CQ44" s="161"/>
      <c r="CR44" s="163"/>
      <c r="CS44" s="162"/>
      <c r="CT44" s="161"/>
      <c r="CU44" s="161"/>
      <c r="CV44" s="161"/>
      <c r="CW44" s="161"/>
      <c r="CX44" s="163"/>
      <c r="CY44" s="162"/>
      <c r="CZ44" s="161"/>
      <c r="DA44" s="161"/>
      <c r="DB44" s="161"/>
      <c r="DC44" s="161"/>
      <c r="DD44" s="163"/>
      <c r="DE44" s="162"/>
      <c r="DF44" s="161"/>
      <c r="DG44" s="161"/>
      <c r="DH44" s="161"/>
      <c r="DI44" s="161"/>
      <c r="DJ44" s="163"/>
      <c r="DK44" s="162"/>
      <c r="DL44" s="161"/>
      <c r="DM44" s="161"/>
      <c r="DN44" s="161"/>
      <c r="DO44" s="161"/>
      <c r="DP44" s="163"/>
      <c r="DQ44" s="162"/>
      <c r="DR44" s="161"/>
      <c r="DS44" s="161"/>
      <c r="DT44" s="161"/>
      <c r="DU44" s="161"/>
      <c r="DV44" s="163"/>
      <c r="DW44" s="162"/>
      <c r="DX44" s="161"/>
      <c r="DY44" s="161"/>
      <c r="DZ44" s="161"/>
      <c r="EA44" s="161"/>
      <c r="EB44" s="163"/>
      <c r="EC44" s="162"/>
      <c r="ED44" s="161"/>
      <c r="EE44" s="161"/>
      <c r="EF44" s="161"/>
      <c r="EG44" s="161"/>
      <c r="EH44" s="163"/>
      <c r="EI44" s="162"/>
      <c r="EJ44" s="161"/>
      <c r="EK44" s="161"/>
      <c r="EL44" s="161"/>
      <c r="EM44" s="161"/>
      <c r="EN44" s="163"/>
      <c r="EO44" s="162"/>
      <c r="EP44" s="161"/>
      <c r="EQ44" s="161"/>
      <c r="ER44" s="161"/>
      <c r="ES44" s="161"/>
      <c r="ET44" s="163"/>
      <c r="EU44" s="162"/>
      <c r="EV44" s="161"/>
      <c r="EW44" s="161"/>
      <c r="EX44" s="161"/>
      <c r="EY44" s="161"/>
      <c r="EZ44" s="163"/>
      <c r="FA44" s="162"/>
      <c r="FB44" s="161"/>
      <c r="FC44" s="161"/>
      <c r="FD44" s="161"/>
      <c r="FE44" s="161"/>
      <c r="FF44" s="163"/>
      <c r="FG44" s="162"/>
      <c r="FH44" s="161"/>
      <c r="FI44" s="161"/>
      <c r="FJ44" s="161"/>
      <c r="FK44" s="161"/>
      <c r="FL44" s="163"/>
      <c r="FM44" s="162"/>
      <c r="FN44" s="161"/>
      <c r="FO44" s="161"/>
      <c r="FP44" s="161"/>
      <c r="FQ44" s="161"/>
      <c r="FR44" s="163"/>
      <c r="FS44" s="162"/>
      <c r="FT44" s="161"/>
      <c r="FU44" s="161"/>
      <c r="FV44" s="161"/>
      <c r="FW44" s="161"/>
      <c r="FX44" s="163"/>
      <c r="FY44" s="162"/>
      <c r="FZ44" s="161"/>
      <c r="GA44" s="161"/>
      <c r="GB44" s="161"/>
      <c r="GC44" s="161"/>
      <c r="GD44" s="163"/>
      <c r="GE44" s="162"/>
      <c r="GF44" s="161"/>
      <c r="GG44" s="161"/>
      <c r="GH44" s="161"/>
      <c r="GI44" s="161"/>
      <c r="GJ44" s="163"/>
      <c r="GK44" s="162"/>
      <c r="GL44" s="161"/>
      <c r="GM44" s="161"/>
      <c r="GN44" s="161"/>
      <c r="GO44" s="161"/>
      <c r="GP44" s="163"/>
      <c r="GQ44" s="162"/>
      <c r="GR44" s="161"/>
      <c r="GS44" s="161"/>
      <c r="GT44" s="161"/>
      <c r="GU44" s="161"/>
      <c r="GV44" s="163"/>
      <c r="GW44" s="162"/>
      <c r="GX44" s="161"/>
      <c r="GY44" s="161"/>
      <c r="GZ44" s="161"/>
      <c r="HA44" s="161"/>
      <c r="HB44" s="163"/>
      <c r="HC44" s="162"/>
      <c r="HD44" s="161"/>
      <c r="HE44" s="161"/>
      <c r="HF44" s="161"/>
      <c r="HG44" s="161"/>
      <c r="HH44" s="161"/>
      <c r="HI44" s="1259" t="s">
        <v>362</v>
      </c>
      <c r="HJ44" s="154" t="s">
        <v>110</v>
      </c>
      <c r="HK44" s="1261">
        <v>40</v>
      </c>
      <c r="HL44" s="153"/>
      <c r="HM44" s="152"/>
      <c r="HN44" s="152"/>
      <c r="HO44" s="190"/>
      <c r="HP44" s="190"/>
      <c r="HQ44" s="152"/>
      <c r="HR44" s="152"/>
      <c r="HS44" s="190"/>
      <c r="HT44" s="152"/>
      <c r="HU44" s="152"/>
      <c r="HV44" s="152"/>
      <c r="HW44" s="152"/>
      <c r="HX44" s="400"/>
      <c r="HY44" s="400"/>
      <c r="HZ44" s="193"/>
      <c r="IA44" s="193"/>
      <c r="IB44" s="193"/>
      <c r="IC44" s="193"/>
      <c r="ID44" s="193"/>
      <c r="IE44" s="193"/>
      <c r="IF44" s="193"/>
      <c r="IG44" s="193"/>
      <c r="IH44" s="193"/>
      <c r="II44" s="193"/>
      <c r="IJ44" s="151">
        <f t="shared" si="4"/>
        <v>0</v>
      </c>
    </row>
    <row r="45" spans="1:244" ht="14.25" customHeight="1">
      <c r="A45" s="1263" t="s">
        <v>136</v>
      </c>
      <c r="B45" s="1263"/>
      <c r="C45" s="1263"/>
      <c r="D45" s="1263"/>
      <c r="E45" s="1263"/>
      <c r="F45" s="1263"/>
      <c r="G45" s="1263"/>
      <c r="H45" s="1263"/>
      <c r="I45" s="1263"/>
      <c r="J45" s="1263"/>
      <c r="K45" s="1263"/>
      <c r="L45" s="1263"/>
      <c r="M45" s="1263"/>
      <c r="N45" s="1263"/>
      <c r="O45" s="1263"/>
      <c r="P45" s="1263"/>
      <c r="Q45" s="1263"/>
      <c r="R45" s="1263"/>
      <c r="S45" s="1263"/>
      <c r="T45" s="1265" t="s">
        <v>110</v>
      </c>
      <c r="U45" s="1265"/>
      <c r="V45" s="1265"/>
      <c r="W45" s="1265"/>
      <c r="X45" s="1265"/>
      <c r="Y45" s="1265"/>
      <c r="Z45" s="1265"/>
      <c r="AA45" s="1266">
        <v>49.7</v>
      </c>
      <c r="AB45" s="1266"/>
      <c r="AC45" s="1266"/>
      <c r="AD45" s="1266"/>
      <c r="AE45" s="1266"/>
      <c r="AF45" s="1266"/>
      <c r="AG45" s="1266"/>
      <c r="AH45" s="1266">
        <f>BC45+BI45+BO45+BU45+CA45+CG45+CM45+CS45+CY45+DE45+DK45+DQ45+DW45+EC45+EI45+EO45+EU45+FA45+FG45+FM45+FS45+FY45+GE45+GK45+GQ45+GW45+HC45</f>
        <v>49.7</v>
      </c>
      <c r="AI45" s="1266"/>
      <c r="AJ45" s="1266"/>
      <c r="AK45" s="1266"/>
      <c r="AL45" s="1266"/>
      <c r="AM45" s="1266"/>
      <c r="AN45" s="1266"/>
      <c r="AO45" s="1266">
        <v>155</v>
      </c>
      <c r="AP45" s="1266"/>
      <c r="AQ45" s="1266"/>
      <c r="AR45" s="1266"/>
      <c r="AS45" s="1266"/>
      <c r="AT45" s="1266"/>
      <c r="AU45" s="1266"/>
      <c r="AV45" s="1266">
        <f>AH45*AO45</f>
        <v>7703.5</v>
      </c>
      <c r="AW45" s="1266"/>
      <c r="AX45" s="1266"/>
      <c r="AY45" s="1266"/>
      <c r="AZ45" s="1266"/>
      <c r="BA45" s="1266"/>
      <c r="BB45" s="1266"/>
      <c r="BC45" s="1257">
        <v>7</v>
      </c>
      <c r="BD45" s="1257"/>
      <c r="BE45" s="1257"/>
      <c r="BF45" s="1257"/>
      <c r="BG45" s="1257"/>
      <c r="BH45" s="1257"/>
      <c r="BI45" s="1257"/>
      <c r="BJ45" s="1257"/>
      <c r="BK45" s="1257"/>
      <c r="BL45" s="1257"/>
      <c r="BM45" s="1257"/>
      <c r="BN45" s="1257"/>
      <c r="BO45" s="1257"/>
      <c r="BP45" s="1257"/>
      <c r="BQ45" s="1257"/>
      <c r="BR45" s="1257"/>
      <c r="BS45" s="1257"/>
      <c r="BT45" s="1257"/>
      <c r="BU45" s="1257">
        <v>6</v>
      </c>
      <c r="BV45" s="1257"/>
      <c r="BW45" s="1257"/>
      <c r="BX45" s="1257"/>
      <c r="BY45" s="1257"/>
      <c r="BZ45" s="1257"/>
      <c r="CA45" s="1257"/>
      <c r="CB45" s="1257"/>
      <c r="CC45" s="1257"/>
      <c r="CD45" s="1257"/>
      <c r="CE45" s="1257"/>
      <c r="CF45" s="1257"/>
      <c r="CG45" s="1257"/>
      <c r="CH45" s="1257"/>
      <c r="CI45" s="1257"/>
      <c r="CJ45" s="1257"/>
      <c r="CK45" s="1257"/>
      <c r="CL45" s="1257"/>
      <c r="CM45" s="1257"/>
      <c r="CN45" s="1257"/>
      <c r="CO45" s="1257"/>
      <c r="CP45" s="1257"/>
      <c r="CQ45" s="1257"/>
      <c r="CR45" s="1257"/>
      <c r="CS45" s="1257">
        <v>11.3</v>
      </c>
      <c r="CT45" s="1257"/>
      <c r="CU45" s="1257"/>
      <c r="CV45" s="1257"/>
      <c r="CW45" s="1257"/>
      <c r="CX45" s="1257"/>
      <c r="CY45" s="1257"/>
      <c r="CZ45" s="1257"/>
      <c r="DA45" s="1257"/>
      <c r="DB45" s="1257"/>
      <c r="DC45" s="1257"/>
      <c r="DD45" s="1257"/>
      <c r="DE45" s="1257"/>
      <c r="DF45" s="1257"/>
      <c r="DG45" s="1257"/>
      <c r="DH45" s="1257"/>
      <c r="DI45" s="1257"/>
      <c r="DJ45" s="1257"/>
      <c r="DK45" s="1257">
        <v>6.6</v>
      </c>
      <c r="DL45" s="1257"/>
      <c r="DM45" s="1257"/>
      <c r="DN45" s="1257"/>
      <c r="DO45" s="1257"/>
      <c r="DP45" s="1257"/>
      <c r="DQ45" s="1257"/>
      <c r="DR45" s="1257"/>
      <c r="DS45" s="1257"/>
      <c r="DT45" s="1257"/>
      <c r="DU45" s="1257"/>
      <c r="DV45" s="1257"/>
      <c r="DW45" s="1257"/>
      <c r="DX45" s="1257"/>
      <c r="DY45" s="1257"/>
      <c r="DZ45" s="1257"/>
      <c r="EA45" s="1257"/>
      <c r="EB45" s="1257"/>
      <c r="EC45" s="1257"/>
      <c r="ED45" s="1257"/>
      <c r="EE45" s="1257"/>
      <c r="EF45" s="1257"/>
      <c r="EG45" s="1257"/>
      <c r="EH45" s="1257"/>
      <c r="EI45" s="1257">
        <v>7.7</v>
      </c>
      <c r="EJ45" s="1257"/>
      <c r="EK45" s="1257"/>
      <c r="EL45" s="1257"/>
      <c r="EM45" s="1257"/>
      <c r="EN45" s="1257"/>
      <c r="EO45" s="1257">
        <v>4.3</v>
      </c>
      <c r="EP45" s="1257"/>
      <c r="EQ45" s="1257"/>
      <c r="ER45" s="1257"/>
      <c r="ES45" s="1257"/>
      <c r="ET45" s="1257"/>
      <c r="EU45" s="1257"/>
      <c r="EV45" s="1257"/>
      <c r="EW45" s="1257"/>
      <c r="EX45" s="1257"/>
      <c r="EY45" s="1257"/>
      <c r="EZ45" s="1257"/>
      <c r="FA45" s="1257">
        <v>6.8</v>
      </c>
      <c r="FB45" s="1257"/>
      <c r="FC45" s="1257"/>
      <c r="FD45" s="1257"/>
      <c r="FE45" s="1257"/>
      <c r="FF45" s="1257"/>
      <c r="FG45" s="1257"/>
      <c r="FH45" s="1257"/>
      <c r="FI45" s="1257"/>
      <c r="FJ45" s="1257"/>
      <c r="FK45" s="1257"/>
      <c r="FL45" s="1257"/>
      <c r="FM45" s="1257"/>
      <c r="FN45" s="1257"/>
      <c r="FO45" s="1257"/>
      <c r="FP45" s="1257"/>
      <c r="FQ45" s="1257"/>
      <c r="FR45" s="1257"/>
      <c r="FS45" s="1257"/>
      <c r="FT45" s="1257"/>
      <c r="FU45" s="1257"/>
      <c r="FV45" s="1257"/>
      <c r="FW45" s="1257"/>
      <c r="FX45" s="1257"/>
      <c r="FY45" s="1257"/>
      <c r="FZ45" s="1257"/>
      <c r="GA45" s="1257"/>
      <c r="GB45" s="1257"/>
      <c r="GC45" s="1257"/>
      <c r="GD45" s="1257"/>
      <c r="GE45" s="1257"/>
      <c r="GF45" s="1257"/>
      <c r="GG45" s="1257"/>
      <c r="GH45" s="1257"/>
      <c r="GI45" s="1257"/>
      <c r="GJ45" s="1257"/>
      <c r="GK45" s="1257"/>
      <c r="GL45" s="1257"/>
      <c r="GM45" s="1257"/>
      <c r="GN45" s="1257"/>
      <c r="GO45" s="1257"/>
      <c r="GP45" s="1257"/>
      <c r="GQ45" s="1257"/>
      <c r="GR45" s="1257"/>
      <c r="GS45" s="1257"/>
      <c r="GT45" s="1257"/>
      <c r="GU45" s="1257"/>
      <c r="GV45" s="1257"/>
      <c r="GW45" s="1257"/>
      <c r="GX45" s="1257"/>
      <c r="GY45" s="1257"/>
      <c r="GZ45" s="1257"/>
      <c r="HA45" s="1257"/>
      <c r="HB45" s="1257"/>
      <c r="HC45" s="1258"/>
      <c r="HD45" s="1258"/>
      <c r="HE45" s="1258"/>
      <c r="HF45" s="1258"/>
      <c r="HG45" s="1258"/>
      <c r="HH45" s="1258"/>
      <c r="HI45" s="1260"/>
      <c r="HJ45" s="150" t="s">
        <v>44</v>
      </c>
      <c r="HK45" s="1262"/>
      <c r="HL45" s="149">
        <f>SUM(HL44*HK44)</f>
        <v>0</v>
      </c>
      <c r="HM45" s="148">
        <f>SUM(HM44*HK44)</f>
        <v>0</v>
      </c>
      <c r="HN45" s="148">
        <f>SUM(HN44*HK44)</f>
        <v>0</v>
      </c>
      <c r="HO45" s="191">
        <f>SUM(HO44*HK44)</f>
        <v>0</v>
      </c>
      <c r="HP45" s="192">
        <f>SUM(HP44*HK44)</f>
        <v>0</v>
      </c>
      <c r="HQ45" s="149">
        <f>SUM(HQ44*HK44)</f>
        <v>0</v>
      </c>
      <c r="HR45" s="148">
        <f>SUM(HR44*HK44)</f>
        <v>0</v>
      </c>
      <c r="HS45" s="192">
        <f>SUM(HS44*HK44)</f>
        <v>0</v>
      </c>
      <c r="HT45" s="148">
        <f>SUM(HT44*HK44)</f>
        <v>0</v>
      </c>
      <c r="HU45" s="148">
        <f>SUM(HU44*HK44)</f>
        <v>0</v>
      </c>
      <c r="HV45" s="148">
        <f>HV44*HK44</f>
        <v>0</v>
      </c>
      <c r="HW45" s="148">
        <f>SUM(HW44*HK44)</f>
        <v>0</v>
      </c>
      <c r="HX45" s="191">
        <f>SUM(HX44*HK44)</f>
        <v>0</v>
      </c>
      <c r="HY45" s="191">
        <f>SUM(HY44*HK44)</f>
        <v>0</v>
      </c>
      <c r="HZ45" s="149">
        <f>SUM(HZ44*HK44)</f>
        <v>0</v>
      </c>
      <c r="IA45" s="149">
        <f>SUM(IA44*HK44)</f>
        <v>0</v>
      </c>
      <c r="IB45" s="149">
        <f>SUM(IB44*HK44)</f>
        <v>0</v>
      </c>
      <c r="IC45" s="149">
        <f>SUM(IC44*HK44)</f>
        <v>0</v>
      </c>
      <c r="ID45" s="149"/>
      <c r="IE45" s="149"/>
      <c r="IF45" s="149"/>
      <c r="IG45" s="149">
        <f>SUM(IG44*HK44)</f>
        <v>0</v>
      </c>
      <c r="IH45" s="149">
        <f>SUM(IH44*HK44)</f>
        <v>0</v>
      </c>
      <c r="II45" s="149">
        <f>SUM(II44*HK44)</f>
        <v>0</v>
      </c>
      <c r="IJ45" s="147">
        <f t="shared" si="4"/>
        <v>0</v>
      </c>
    </row>
    <row r="46" spans="1:244" s="137" customFormat="1" ht="14.25" customHeight="1">
      <c r="A46" s="167"/>
      <c r="B46" s="167"/>
      <c r="C46" s="167"/>
      <c r="D46" s="167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72"/>
      <c r="U46" s="172"/>
      <c r="V46" s="172"/>
      <c r="W46" s="172"/>
      <c r="X46" s="172"/>
      <c r="Y46" s="172"/>
      <c r="Z46" s="172"/>
      <c r="AA46" s="174"/>
      <c r="AB46" s="174"/>
      <c r="AC46" s="174"/>
      <c r="AD46" s="174"/>
      <c r="AE46" s="174"/>
      <c r="AF46" s="174"/>
      <c r="AG46" s="174"/>
      <c r="AH46" s="174"/>
      <c r="AI46" s="174"/>
      <c r="AJ46" s="174"/>
      <c r="AK46" s="174"/>
      <c r="AL46" s="174"/>
      <c r="AM46" s="174"/>
      <c r="AN46" s="174"/>
      <c r="AO46" s="174"/>
      <c r="AP46" s="174"/>
      <c r="AQ46" s="174"/>
      <c r="AR46" s="174"/>
      <c r="AS46" s="174"/>
      <c r="AT46" s="174"/>
      <c r="AU46" s="174"/>
      <c r="AV46" s="174"/>
      <c r="AW46" s="174"/>
      <c r="AX46" s="174"/>
      <c r="AY46" s="174"/>
      <c r="AZ46" s="174"/>
      <c r="BA46" s="174"/>
      <c r="BB46" s="174"/>
      <c r="BC46" s="171"/>
      <c r="BD46" s="171"/>
      <c r="BE46" s="171"/>
      <c r="BF46" s="171"/>
      <c r="BG46" s="171"/>
      <c r="BH46" s="171"/>
      <c r="BI46" s="171"/>
      <c r="BJ46" s="171"/>
      <c r="BK46" s="171"/>
      <c r="BL46" s="171"/>
      <c r="BM46" s="171"/>
      <c r="BN46" s="171"/>
      <c r="BO46" s="171"/>
      <c r="BP46" s="171"/>
      <c r="BQ46" s="171"/>
      <c r="BR46" s="171"/>
      <c r="BS46" s="171"/>
      <c r="BT46" s="171"/>
      <c r="BU46" s="171"/>
      <c r="BV46" s="171"/>
      <c r="BW46" s="171"/>
      <c r="BX46" s="171"/>
      <c r="BY46" s="171"/>
      <c r="BZ46" s="171"/>
      <c r="CA46" s="171"/>
      <c r="CB46" s="171"/>
      <c r="CC46" s="171"/>
      <c r="CD46" s="171"/>
      <c r="CE46" s="171"/>
      <c r="CF46" s="171"/>
      <c r="CG46" s="171"/>
      <c r="CH46" s="171"/>
      <c r="CI46" s="171"/>
      <c r="CJ46" s="171"/>
      <c r="CK46" s="171"/>
      <c r="CL46" s="171"/>
      <c r="CM46" s="171"/>
      <c r="CN46" s="171"/>
      <c r="CO46" s="171"/>
      <c r="CP46" s="171"/>
      <c r="CQ46" s="171"/>
      <c r="CR46" s="171"/>
      <c r="CS46" s="171"/>
      <c r="CT46" s="171"/>
      <c r="CU46" s="171"/>
      <c r="CV46" s="171"/>
      <c r="CW46" s="171"/>
      <c r="CX46" s="171"/>
      <c r="CY46" s="171"/>
      <c r="CZ46" s="171"/>
      <c r="DA46" s="171"/>
      <c r="DB46" s="171"/>
      <c r="DC46" s="171"/>
      <c r="DD46" s="171"/>
      <c r="DE46" s="171"/>
      <c r="DF46" s="171"/>
      <c r="DG46" s="171"/>
      <c r="DH46" s="171"/>
      <c r="DI46" s="171"/>
      <c r="DJ46" s="171"/>
      <c r="DK46" s="171"/>
      <c r="DL46" s="171"/>
      <c r="DM46" s="171"/>
      <c r="DN46" s="171"/>
      <c r="DO46" s="171"/>
      <c r="DP46" s="171"/>
      <c r="DQ46" s="171"/>
      <c r="DR46" s="171"/>
      <c r="DS46" s="171"/>
      <c r="DT46" s="171"/>
      <c r="DU46" s="171"/>
      <c r="DV46" s="171"/>
      <c r="DW46" s="171"/>
      <c r="DX46" s="171"/>
      <c r="DY46" s="171"/>
      <c r="DZ46" s="171"/>
      <c r="EA46" s="171"/>
      <c r="EB46" s="171"/>
      <c r="EC46" s="171"/>
      <c r="ED46" s="171"/>
      <c r="EE46" s="171"/>
      <c r="EF46" s="171"/>
      <c r="EG46" s="171"/>
      <c r="EH46" s="171"/>
      <c r="EI46" s="171"/>
      <c r="EJ46" s="171"/>
      <c r="EK46" s="171"/>
      <c r="EL46" s="171"/>
      <c r="EM46" s="171"/>
      <c r="EN46" s="171"/>
      <c r="EO46" s="171"/>
      <c r="EP46" s="171"/>
      <c r="EQ46" s="171"/>
      <c r="ER46" s="171"/>
      <c r="ES46" s="171"/>
      <c r="ET46" s="171"/>
      <c r="EU46" s="171"/>
      <c r="EV46" s="171"/>
      <c r="EW46" s="171"/>
      <c r="EX46" s="171"/>
      <c r="EY46" s="171"/>
      <c r="EZ46" s="171"/>
      <c r="FA46" s="171"/>
      <c r="FB46" s="171"/>
      <c r="FC46" s="171"/>
      <c r="FD46" s="171"/>
      <c r="FE46" s="171"/>
      <c r="FF46" s="171"/>
      <c r="FG46" s="171"/>
      <c r="FH46" s="171"/>
      <c r="FI46" s="171"/>
      <c r="FJ46" s="171"/>
      <c r="FK46" s="171"/>
      <c r="FL46" s="171"/>
      <c r="FM46" s="171"/>
      <c r="FN46" s="171"/>
      <c r="FO46" s="171"/>
      <c r="FP46" s="171"/>
      <c r="FQ46" s="171"/>
      <c r="FR46" s="171"/>
      <c r="FS46" s="171"/>
      <c r="FT46" s="171"/>
      <c r="FU46" s="171"/>
      <c r="FV46" s="171"/>
      <c r="FW46" s="171"/>
      <c r="FX46" s="171"/>
      <c r="FY46" s="171"/>
      <c r="FZ46" s="171"/>
      <c r="GA46" s="171"/>
      <c r="GB46" s="171"/>
      <c r="GC46" s="171"/>
      <c r="GD46" s="171"/>
      <c r="GE46" s="171"/>
      <c r="GF46" s="171"/>
      <c r="GG46" s="171"/>
      <c r="GH46" s="171"/>
      <c r="GI46" s="171"/>
      <c r="GJ46" s="171"/>
      <c r="GK46" s="171"/>
      <c r="GL46" s="171"/>
      <c r="GM46" s="171"/>
      <c r="GN46" s="171"/>
      <c r="GO46" s="171"/>
      <c r="GP46" s="171"/>
      <c r="GQ46" s="171"/>
      <c r="GR46" s="171"/>
      <c r="GS46" s="171"/>
      <c r="GT46" s="171"/>
      <c r="GU46" s="171"/>
      <c r="GV46" s="171"/>
      <c r="GW46" s="171"/>
      <c r="GX46" s="171"/>
      <c r="GY46" s="171"/>
      <c r="GZ46" s="171"/>
      <c r="HA46" s="171"/>
      <c r="HB46" s="171"/>
      <c r="HC46" s="162"/>
      <c r="HD46" s="162"/>
      <c r="HE46" s="162"/>
      <c r="HF46" s="162"/>
      <c r="HG46" s="162"/>
      <c r="HH46" s="162"/>
      <c r="HI46" s="1259" t="s">
        <v>363</v>
      </c>
      <c r="HJ46" s="154" t="s">
        <v>110</v>
      </c>
      <c r="HK46" s="1261">
        <v>60</v>
      </c>
      <c r="HL46" s="153"/>
      <c r="HM46" s="152"/>
      <c r="HN46" s="152"/>
      <c r="HO46" s="190"/>
      <c r="HP46" s="190"/>
      <c r="HQ46" s="190"/>
      <c r="HR46" s="190"/>
      <c r="HS46" s="190"/>
      <c r="HT46" s="190"/>
      <c r="HU46" s="190"/>
      <c r="HV46" s="190"/>
      <c r="HW46" s="190"/>
      <c r="HX46" s="190"/>
      <c r="HY46" s="190"/>
      <c r="HZ46" s="152"/>
      <c r="IA46" s="152"/>
      <c r="IB46" s="152"/>
      <c r="IC46" s="152"/>
      <c r="ID46" s="152"/>
      <c r="IE46" s="152"/>
      <c r="IF46" s="152"/>
      <c r="IG46" s="152"/>
      <c r="IH46" s="152"/>
      <c r="II46" s="152"/>
      <c r="IJ46" s="151">
        <f>SUM(HL46:IG46)</f>
        <v>0</v>
      </c>
    </row>
    <row r="47" spans="1:244" ht="14.25" customHeight="1">
      <c r="A47" s="1263" t="s">
        <v>135</v>
      </c>
      <c r="B47" s="1263"/>
      <c r="C47" s="1263"/>
      <c r="D47" s="1263"/>
      <c r="E47" s="1263"/>
      <c r="F47" s="1263"/>
      <c r="G47" s="1263"/>
      <c r="H47" s="1263"/>
      <c r="I47" s="1263"/>
      <c r="J47" s="1263"/>
      <c r="K47" s="1263"/>
      <c r="L47" s="1263"/>
      <c r="M47" s="1263"/>
      <c r="N47" s="1263"/>
      <c r="O47" s="1263"/>
      <c r="P47" s="1263"/>
      <c r="Q47" s="1263"/>
      <c r="R47" s="1263"/>
      <c r="S47" s="1263"/>
      <c r="T47" s="1265" t="s">
        <v>110</v>
      </c>
      <c r="U47" s="1265"/>
      <c r="V47" s="1265"/>
      <c r="W47" s="1265"/>
      <c r="X47" s="1265"/>
      <c r="Y47" s="1265"/>
      <c r="Z47" s="1265"/>
      <c r="AA47" s="1266">
        <v>3</v>
      </c>
      <c r="AB47" s="1266"/>
      <c r="AC47" s="1266"/>
      <c r="AD47" s="1266"/>
      <c r="AE47" s="1266"/>
      <c r="AF47" s="1266"/>
      <c r="AG47" s="1266"/>
      <c r="AH47" s="1266">
        <f>BC47+BI47+BO47+BU47+CA47+CG47+CM47+CS47+CY47+DE47+DK47+DQ47+DW47+EC47+EI47+EO47+EU47+FA47+FG47+FM47+FS47+FY47+GE47+GK47+GQ47+GW47+HC47</f>
        <v>3</v>
      </c>
      <c r="AI47" s="1266"/>
      <c r="AJ47" s="1266"/>
      <c r="AK47" s="1266"/>
      <c r="AL47" s="1266"/>
      <c r="AM47" s="1266"/>
      <c r="AN47" s="1266"/>
      <c r="AO47" s="1266">
        <v>270</v>
      </c>
      <c r="AP47" s="1266"/>
      <c r="AQ47" s="1266"/>
      <c r="AR47" s="1266"/>
      <c r="AS47" s="1266"/>
      <c r="AT47" s="1266"/>
      <c r="AU47" s="1266"/>
      <c r="AV47" s="1266">
        <f>AH47*AO47</f>
        <v>810</v>
      </c>
      <c r="AW47" s="1266"/>
      <c r="AX47" s="1266"/>
      <c r="AY47" s="1266"/>
      <c r="AZ47" s="1266"/>
      <c r="BA47" s="1266"/>
      <c r="BB47" s="1266"/>
      <c r="BC47" s="1257"/>
      <c r="BD47" s="1257"/>
      <c r="BE47" s="1257"/>
      <c r="BF47" s="1257"/>
      <c r="BG47" s="1257"/>
      <c r="BH47" s="1257"/>
      <c r="BI47" s="1257"/>
      <c r="BJ47" s="1257"/>
      <c r="BK47" s="1257"/>
      <c r="BL47" s="1257"/>
      <c r="BM47" s="1257"/>
      <c r="BN47" s="1257"/>
      <c r="BO47" s="1257"/>
      <c r="BP47" s="1257"/>
      <c r="BQ47" s="1257"/>
      <c r="BR47" s="1257"/>
      <c r="BS47" s="1257"/>
      <c r="BT47" s="1257"/>
      <c r="BU47" s="1257"/>
      <c r="BV47" s="1257"/>
      <c r="BW47" s="1257"/>
      <c r="BX47" s="1257"/>
      <c r="BY47" s="1257"/>
      <c r="BZ47" s="1257"/>
      <c r="CA47" s="1257"/>
      <c r="CB47" s="1257"/>
      <c r="CC47" s="1257"/>
      <c r="CD47" s="1257"/>
      <c r="CE47" s="1257"/>
      <c r="CF47" s="1257"/>
      <c r="CG47" s="1257"/>
      <c r="CH47" s="1257"/>
      <c r="CI47" s="1257"/>
      <c r="CJ47" s="1257"/>
      <c r="CK47" s="1257"/>
      <c r="CL47" s="1257"/>
      <c r="CM47" s="1257"/>
      <c r="CN47" s="1257"/>
      <c r="CO47" s="1257"/>
      <c r="CP47" s="1257"/>
      <c r="CQ47" s="1257"/>
      <c r="CR47" s="1257"/>
      <c r="CS47" s="1257"/>
      <c r="CT47" s="1257"/>
      <c r="CU47" s="1257"/>
      <c r="CV47" s="1257"/>
      <c r="CW47" s="1257"/>
      <c r="CX47" s="1257"/>
      <c r="CY47" s="1257"/>
      <c r="CZ47" s="1257"/>
      <c r="DA47" s="1257"/>
      <c r="DB47" s="1257"/>
      <c r="DC47" s="1257"/>
      <c r="DD47" s="1257"/>
      <c r="DE47" s="1257">
        <v>3</v>
      </c>
      <c r="DF47" s="1257"/>
      <c r="DG47" s="1257"/>
      <c r="DH47" s="1257"/>
      <c r="DI47" s="1257"/>
      <c r="DJ47" s="1257"/>
      <c r="DK47" s="1257"/>
      <c r="DL47" s="1257"/>
      <c r="DM47" s="1257"/>
      <c r="DN47" s="1257"/>
      <c r="DO47" s="1257"/>
      <c r="DP47" s="1257"/>
      <c r="DQ47" s="1257"/>
      <c r="DR47" s="1257"/>
      <c r="DS47" s="1257"/>
      <c r="DT47" s="1257"/>
      <c r="DU47" s="1257"/>
      <c r="DV47" s="1257"/>
      <c r="DW47" s="1257"/>
      <c r="DX47" s="1257"/>
      <c r="DY47" s="1257"/>
      <c r="DZ47" s="1257"/>
      <c r="EA47" s="1257"/>
      <c r="EB47" s="1257"/>
      <c r="EC47" s="1257"/>
      <c r="ED47" s="1257"/>
      <c r="EE47" s="1257"/>
      <c r="EF47" s="1257"/>
      <c r="EG47" s="1257"/>
      <c r="EH47" s="1257"/>
      <c r="EI47" s="1257"/>
      <c r="EJ47" s="1257"/>
      <c r="EK47" s="1257"/>
      <c r="EL47" s="1257"/>
      <c r="EM47" s="1257"/>
      <c r="EN47" s="1257"/>
      <c r="EO47" s="1257"/>
      <c r="EP47" s="1257"/>
      <c r="EQ47" s="1257"/>
      <c r="ER47" s="1257"/>
      <c r="ES47" s="1257"/>
      <c r="ET47" s="1257"/>
      <c r="EU47" s="1257"/>
      <c r="EV47" s="1257"/>
      <c r="EW47" s="1257"/>
      <c r="EX47" s="1257"/>
      <c r="EY47" s="1257"/>
      <c r="EZ47" s="1257"/>
      <c r="FA47" s="1257"/>
      <c r="FB47" s="1257"/>
      <c r="FC47" s="1257"/>
      <c r="FD47" s="1257"/>
      <c r="FE47" s="1257"/>
      <c r="FF47" s="1257"/>
      <c r="FG47" s="1257"/>
      <c r="FH47" s="1257"/>
      <c r="FI47" s="1257"/>
      <c r="FJ47" s="1257"/>
      <c r="FK47" s="1257"/>
      <c r="FL47" s="1257"/>
      <c r="FM47" s="1257"/>
      <c r="FN47" s="1257"/>
      <c r="FO47" s="1257"/>
      <c r="FP47" s="1257"/>
      <c r="FQ47" s="1257"/>
      <c r="FR47" s="1257"/>
      <c r="FS47" s="1257"/>
      <c r="FT47" s="1257"/>
      <c r="FU47" s="1257"/>
      <c r="FV47" s="1257"/>
      <c r="FW47" s="1257"/>
      <c r="FX47" s="1257"/>
      <c r="FY47" s="1257"/>
      <c r="FZ47" s="1257"/>
      <c r="GA47" s="1257"/>
      <c r="GB47" s="1257"/>
      <c r="GC47" s="1257"/>
      <c r="GD47" s="1257"/>
      <c r="GE47" s="1257"/>
      <c r="GF47" s="1257"/>
      <c r="GG47" s="1257"/>
      <c r="GH47" s="1257"/>
      <c r="GI47" s="1257"/>
      <c r="GJ47" s="1257"/>
      <c r="GK47" s="1257"/>
      <c r="GL47" s="1257"/>
      <c r="GM47" s="1257"/>
      <c r="GN47" s="1257"/>
      <c r="GO47" s="1257"/>
      <c r="GP47" s="1257"/>
      <c r="GQ47" s="1257"/>
      <c r="GR47" s="1257"/>
      <c r="GS47" s="1257"/>
      <c r="GT47" s="1257"/>
      <c r="GU47" s="1257"/>
      <c r="GV47" s="1257"/>
      <c r="GW47" s="1257"/>
      <c r="GX47" s="1257"/>
      <c r="GY47" s="1257"/>
      <c r="GZ47" s="1257"/>
      <c r="HA47" s="1257"/>
      <c r="HB47" s="1257"/>
      <c r="HC47" s="1258"/>
      <c r="HD47" s="1258"/>
      <c r="HE47" s="1258"/>
      <c r="HF47" s="1258"/>
      <c r="HG47" s="1258"/>
      <c r="HH47" s="1258"/>
      <c r="HI47" s="1260"/>
      <c r="HJ47" s="150" t="s">
        <v>44</v>
      </c>
      <c r="HK47" s="1262"/>
      <c r="HL47" s="148">
        <f>HL46*HK46</f>
        <v>0</v>
      </c>
      <c r="HM47" s="148">
        <f>HM46*HK46</f>
        <v>0</v>
      </c>
      <c r="HN47" s="148">
        <f>HN46*HK46</f>
        <v>0</v>
      </c>
      <c r="HO47" s="191">
        <f>HO46*HK46</f>
        <v>0</v>
      </c>
      <c r="HP47" s="192">
        <f>HP46*HK46</f>
        <v>0</v>
      </c>
      <c r="HQ47" s="191">
        <f>HQ46*HK46</f>
        <v>0</v>
      </c>
      <c r="HR47" s="192">
        <f>HR46*HK46</f>
        <v>0</v>
      </c>
      <c r="HS47" s="192">
        <f>HS46*HK46</f>
        <v>0</v>
      </c>
      <c r="HT47" s="191">
        <f>HT46*HK46</f>
        <v>0</v>
      </c>
      <c r="HU47" s="192">
        <f>HU46*HK46</f>
        <v>0</v>
      </c>
      <c r="HV47" s="192">
        <f>HV46*HK46</f>
        <v>0</v>
      </c>
      <c r="HW47" s="192">
        <f>HW46*HK46</f>
        <v>0</v>
      </c>
      <c r="HX47" s="191">
        <f>HX46*HK46</f>
        <v>0</v>
      </c>
      <c r="HY47" s="191">
        <f>HY46*HK46</f>
        <v>0</v>
      </c>
      <c r="HZ47" s="149">
        <f>HZ46*HK46</f>
        <v>0</v>
      </c>
      <c r="IA47" s="149">
        <f>IA46*HK46</f>
        <v>0</v>
      </c>
      <c r="IB47" s="149">
        <f>IB46*HK46</f>
        <v>0</v>
      </c>
      <c r="IC47" s="149">
        <f>IC46*HK46</f>
        <v>0</v>
      </c>
      <c r="ID47" s="149">
        <f>ID46*HK46</f>
        <v>0</v>
      </c>
      <c r="IE47" s="149">
        <f>IE46*HK46</f>
        <v>0</v>
      </c>
      <c r="IF47" s="149">
        <f>IF46*HK46</f>
        <v>0</v>
      </c>
      <c r="IG47" s="149">
        <f>IG46*HK46</f>
        <v>0</v>
      </c>
      <c r="IH47" s="149">
        <f>SUM(IH46*HK46)</f>
        <v>0</v>
      </c>
      <c r="II47" s="149">
        <f>SUM(II46*HK46)</f>
        <v>0</v>
      </c>
      <c r="IJ47" s="147">
        <f>SUM(HL47:II47)</f>
        <v>0</v>
      </c>
    </row>
    <row r="48" spans="1:244" s="137" customFormat="1" ht="14.25" customHeight="1">
      <c r="A48" s="167"/>
      <c r="B48" s="167"/>
      <c r="C48" s="167"/>
      <c r="D48" s="167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72"/>
      <c r="U48" s="172"/>
      <c r="V48" s="172"/>
      <c r="W48" s="172"/>
      <c r="X48" s="172"/>
      <c r="Y48" s="172"/>
      <c r="Z48" s="172"/>
      <c r="AA48" s="174"/>
      <c r="AB48" s="174"/>
      <c r="AC48" s="174"/>
      <c r="AD48" s="174"/>
      <c r="AE48" s="174"/>
      <c r="AF48" s="174"/>
      <c r="AG48" s="174"/>
      <c r="AH48" s="174"/>
      <c r="AI48" s="174"/>
      <c r="AJ48" s="174"/>
      <c r="AK48" s="174"/>
      <c r="AL48" s="174"/>
      <c r="AM48" s="174"/>
      <c r="AN48" s="174"/>
      <c r="AO48" s="174"/>
      <c r="AP48" s="174"/>
      <c r="AQ48" s="174"/>
      <c r="AR48" s="174"/>
      <c r="AS48" s="174"/>
      <c r="AT48" s="174"/>
      <c r="AU48" s="174"/>
      <c r="AV48" s="174"/>
      <c r="AW48" s="174"/>
      <c r="AX48" s="174"/>
      <c r="AY48" s="174"/>
      <c r="AZ48" s="174"/>
      <c r="BA48" s="174"/>
      <c r="BB48" s="174"/>
      <c r="BC48" s="171"/>
      <c r="BD48" s="171"/>
      <c r="BE48" s="171"/>
      <c r="BF48" s="171"/>
      <c r="BG48" s="171"/>
      <c r="BH48" s="171"/>
      <c r="BI48" s="171"/>
      <c r="BJ48" s="171"/>
      <c r="BK48" s="171"/>
      <c r="BL48" s="171"/>
      <c r="BM48" s="171"/>
      <c r="BN48" s="171"/>
      <c r="BO48" s="171"/>
      <c r="BP48" s="171"/>
      <c r="BQ48" s="171"/>
      <c r="BR48" s="171"/>
      <c r="BS48" s="171"/>
      <c r="BT48" s="171"/>
      <c r="BU48" s="171"/>
      <c r="BV48" s="171"/>
      <c r="BW48" s="171"/>
      <c r="BX48" s="171"/>
      <c r="BY48" s="171"/>
      <c r="BZ48" s="171"/>
      <c r="CA48" s="171"/>
      <c r="CB48" s="171"/>
      <c r="CC48" s="171"/>
      <c r="CD48" s="171"/>
      <c r="CE48" s="171"/>
      <c r="CF48" s="171"/>
      <c r="CG48" s="171"/>
      <c r="CH48" s="171"/>
      <c r="CI48" s="171"/>
      <c r="CJ48" s="171"/>
      <c r="CK48" s="171"/>
      <c r="CL48" s="171"/>
      <c r="CM48" s="171"/>
      <c r="CN48" s="171"/>
      <c r="CO48" s="171"/>
      <c r="CP48" s="171"/>
      <c r="CQ48" s="171"/>
      <c r="CR48" s="171"/>
      <c r="CS48" s="171"/>
      <c r="CT48" s="171"/>
      <c r="CU48" s="171"/>
      <c r="CV48" s="171"/>
      <c r="CW48" s="171"/>
      <c r="CX48" s="171"/>
      <c r="CY48" s="171"/>
      <c r="CZ48" s="171"/>
      <c r="DA48" s="171"/>
      <c r="DB48" s="171"/>
      <c r="DC48" s="171"/>
      <c r="DD48" s="171"/>
      <c r="DE48" s="171"/>
      <c r="DF48" s="171"/>
      <c r="DG48" s="171"/>
      <c r="DH48" s="171"/>
      <c r="DI48" s="171"/>
      <c r="DJ48" s="171"/>
      <c r="DK48" s="171"/>
      <c r="DL48" s="171"/>
      <c r="DM48" s="171"/>
      <c r="DN48" s="171"/>
      <c r="DO48" s="171"/>
      <c r="DP48" s="171"/>
      <c r="DQ48" s="171"/>
      <c r="DR48" s="171"/>
      <c r="DS48" s="171"/>
      <c r="DT48" s="171"/>
      <c r="DU48" s="171"/>
      <c r="DV48" s="171"/>
      <c r="DW48" s="171"/>
      <c r="DX48" s="171"/>
      <c r="DY48" s="171"/>
      <c r="DZ48" s="171"/>
      <c r="EA48" s="171"/>
      <c r="EB48" s="171"/>
      <c r="EC48" s="171"/>
      <c r="ED48" s="171"/>
      <c r="EE48" s="171"/>
      <c r="EF48" s="171"/>
      <c r="EG48" s="171"/>
      <c r="EH48" s="171"/>
      <c r="EI48" s="171"/>
      <c r="EJ48" s="171"/>
      <c r="EK48" s="171"/>
      <c r="EL48" s="171"/>
      <c r="EM48" s="171"/>
      <c r="EN48" s="171"/>
      <c r="EO48" s="171"/>
      <c r="EP48" s="171"/>
      <c r="EQ48" s="171"/>
      <c r="ER48" s="171"/>
      <c r="ES48" s="171"/>
      <c r="ET48" s="171"/>
      <c r="EU48" s="171"/>
      <c r="EV48" s="171"/>
      <c r="EW48" s="171"/>
      <c r="EX48" s="171"/>
      <c r="EY48" s="171"/>
      <c r="EZ48" s="171"/>
      <c r="FA48" s="171"/>
      <c r="FB48" s="171"/>
      <c r="FC48" s="171"/>
      <c r="FD48" s="171"/>
      <c r="FE48" s="171"/>
      <c r="FF48" s="171"/>
      <c r="FG48" s="171"/>
      <c r="FH48" s="171"/>
      <c r="FI48" s="171"/>
      <c r="FJ48" s="171"/>
      <c r="FK48" s="171"/>
      <c r="FL48" s="171"/>
      <c r="FM48" s="171"/>
      <c r="FN48" s="171"/>
      <c r="FO48" s="171"/>
      <c r="FP48" s="171"/>
      <c r="FQ48" s="171"/>
      <c r="FR48" s="171"/>
      <c r="FS48" s="171"/>
      <c r="FT48" s="171"/>
      <c r="FU48" s="171"/>
      <c r="FV48" s="171"/>
      <c r="FW48" s="171"/>
      <c r="FX48" s="171"/>
      <c r="FY48" s="171"/>
      <c r="FZ48" s="171"/>
      <c r="GA48" s="171"/>
      <c r="GB48" s="171"/>
      <c r="GC48" s="171"/>
      <c r="GD48" s="171"/>
      <c r="GE48" s="171"/>
      <c r="GF48" s="171"/>
      <c r="GG48" s="171"/>
      <c r="GH48" s="171"/>
      <c r="GI48" s="171"/>
      <c r="GJ48" s="171"/>
      <c r="GK48" s="171"/>
      <c r="GL48" s="171"/>
      <c r="GM48" s="171"/>
      <c r="GN48" s="171"/>
      <c r="GO48" s="171"/>
      <c r="GP48" s="171"/>
      <c r="GQ48" s="171"/>
      <c r="GR48" s="171"/>
      <c r="GS48" s="171"/>
      <c r="GT48" s="171"/>
      <c r="GU48" s="171"/>
      <c r="GV48" s="171"/>
      <c r="GW48" s="171"/>
      <c r="GX48" s="171"/>
      <c r="GY48" s="171"/>
      <c r="GZ48" s="171"/>
      <c r="HA48" s="171"/>
      <c r="HB48" s="171"/>
      <c r="HC48" s="162"/>
      <c r="HD48" s="162"/>
      <c r="HE48" s="162"/>
      <c r="HF48" s="162"/>
      <c r="HG48" s="162"/>
      <c r="HH48" s="162"/>
      <c r="HI48" s="1259" t="s">
        <v>364</v>
      </c>
      <c r="HJ48" s="154" t="s">
        <v>110</v>
      </c>
      <c r="HK48" s="1261">
        <v>52</v>
      </c>
      <c r="HL48" s="153"/>
      <c r="HM48" s="152"/>
      <c r="HN48" s="152"/>
      <c r="HO48" s="190"/>
      <c r="HP48" s="190"/>
      <c r="HQ48" s="190"/>
      <c r="HR48" s="190"/>
      <c r="HS48" s="190"/>
      <c r="HT48" s="190"/>
      <c r="HU48" s="190"/>
      <c r="HV48" s="190"/>
      <c r="HW48" s="190"/>
      <c r="HX48" s="190"/>
      <c r="HY48" s="190"/>
      <c r="HZ48" s="152"/>
      <c r="IA48" s="152"/>
      <c r="IB48" s="152"/>
      <c r="IC48" s="152"/>
      <c r="ID48" s="152"/>
      <c r="IE48" s="152"/>
      <c r="IF48" s="152"/>
      <c r="IG48" s="152"/>
      <c r="IH48" s="152"/>
      <c r="II48" s="152"/>
      <c r="IJ48" s="151">
        <f>SUM(HL48:IG48)</f>
        <v>0</v>
      </c>
    </row>
    <row r="49" spans="1:244" ht="14.25" customHeight="1">
      <c r="A49" s="1263" t="s">
        <v>135</v>
      </c>
      <c r="B49" s="1263"/>
      <c r="C49" s="1263"/>
      <c r="D49" s="1263"/>
      <c r="E49" s="1263"/>
      <c r="F49" s="1263"/>
      <c r="G49" s="1263"/>
      <c r="H49" s="1263"/>
      <c r="I49" s="1263"/>
      <c r="J49" s="1263"/>
      <c r="K49" s="1263"/>
      <c r="L49" s="1263"/>
      <c r="M49" s="1263"/>
      <c r="N49" s="1263"/>
      <c r="O49" s="1263"/>
      <c r="P49" s="1263"/>
      <c r="Q49" s="1263"/>
      <c r="R49" s="1263"/>
      <c r="S49" s="1263"/>
      <c r="T49" s="1265" t="s">
        <v>110</v>
      </c>
      <c r="U49" s="1265"/>
      <c r="V49" s="1265"/>
      <c r="W49" s="1265"/>
      <c r="X49" s="1265"/>
      <c r="Y49" s="1265"/>
      <c r="Z49" s="1265"/>
      <c r="AA49" s="1266">
        <v>3</v>
      </c>
      <c r="AB49" s="1266"/>
      <c r="AC49" s="1266"/>
      <c r="AD49" s="1266"/>
      <c r="AE49" s="1266"/>
      <c r="AF49" s="1266"/>
      <c r="AG49" s="1266"/>
      <c r="AH49" s="1266">
        <f>BC49+BI49+BO49+BU49+CA49+CG49+CM49+CS49+CY49+DE49+DK49+DQ49+DW49+EC49+EI49+EO49+EU49+FA49+FG49+FM49+FS49+FY49+GE49+GK49+GQ49+GW49+HC49</f>
        <v>3</v>
      </c>
      <c r="AI49" s="1266"/>
      <c r="AJ49" s="1266"/>
      <c r="AK49" s="1266"/>
      <c r="AL49" s="1266"/>
      <c r="AM49" s="1266"/>
      <c r="AN49" s="1266"/>
      <c r="AO49" s="1266">
        <v>270</v>
      </c>
      <c r="AP49" s="1266"/>
      <c r="AQ49" s="1266"/>
      <c r="AR49" s="1266"/>
      <c r="AS49" s="1266"/>
      <c r="AT49" s="1266"/>
      <c r="AU49" s="1266"/>
      <c r="AV49" s="1266">
        <f>AH49*AO49</f>
        <v>810</v>
      </c>
      <c r="AW49" s="1266"/>
      <c r="AX49" s="1266"/>
      <c r="AY49" s="1266"/>
      <c r="AZ49" s="1266"/>
      <c r="BA49" s="1266"/>
      <c r="BB49" s="1266"/>
      <c r="BC49" s="1257"/>
      <c r="BD49" s="1257"/>
      <c r="BE49" s="1257"/>
      <c r="BF49" s="1257"/>
      <c r="BG49" s="1257"/>
      <c r="BH49" s="1257"/>
      <c r="BI49" s="1257"/>
      <c r="BJ49" s="1257"/>
      <c r="BK49" s="1257"/>
      <c r="BL49" s="1257"/>
      <c r="BM49" s="1257"/>
      <c r="BN49" s="1257"/>
      <c r="BO49" s="1257"/>
      <c r="BP49" s="1257"/>
      <c r="BQ49" s="1257"/>
      <c r="BR49" s="1257"/>
      <c r="BS49" s="1257"/>
      <c r="BT49" s="1257"/>
      <c r="BU49" s="1257"/>
      <c r="BV49" s="1257"/>
      <c r="BW49" s="1257"/>
      <c r="BX49" s="1257"/>
      <c r="BY49" s="1257"/>
      <c r="BZ49" s="1257"/>
      <c r="CA49" s="1257"/>
      <c r="CB49" s="1257"/>
      <c r="CC49" s="1257"/>
      <c r="CD49" s="1257"/>
      <c r="CE49" s="1257"/>
      <c r="CF49" s="1257"/>
      <c r="CG49" s="1257"/>
      <c r="CH49" s="1257"/>
      <c r="CI49" s="1257"/>
      <c r="CJ49" s="1257"/>
      <c r="CK49" s="1257"/>
      <c r="CL49" s="1257"/>
      <c r="CM49" s="1257"/>
      <c r="CN49" s="1257"/>
      <c r="CO49" s="1257"/>
      <c r="CP49" s="1257"/>
      <c r="CQ49" s="1257"/>
      <c r="CR49" s="1257"/>
      <c r="CS49" s="1257"/>
      <c r="CT49" s="1257"/>
      <c r="CU49" s="1257"/>
      <c r="CV49" s="1257"/>
      <c r="CW49" s="1257"/>
      <c r="CX49" s="1257"/>
      <c r="CY49" s="1257"/>
      <c r="CZ49" s="1257"/>
      <c r="DA49" s="1257"/>
      <c r="DB49" s="1257"/>
      <c r="DC49" s="1257"/>
      <c r="DD49" s="1257"/>
      <c r="DE49" s="1257">
        <v>3</v>
      </c>
      <c r="DF49" s="1257"/>
      <c r="DG49" s="1257"/>
      <c r="DH49" s="1257"/>
      <c r="DI49" s="1257"/>
      <c r="DJ49" s="1257"/>
      <c r="DK49" s="1257"/>
      <c r="DL49" s="1257"/>
      <c r="DM49" s="1257"/>
      <c r="DN49" s="1257"/>
      <c r="DO49" s="1257"/>
      <c r="DP49" s="1257"/>
      <c r="DQ49" s="1257"/>
      <c r="DR49" s="1257"/>
      <c r="DS49" s="1257"/>
      <c r="DT49" s="1257"/>
      <c r="DU49" s="1257"/>
      <c r="DV49" s="1257"/>
      <c r="DW49" s="1257"/>
      <c r="DX49" s="1257"/>
      <c r="DY49" s="1257"/>
      <c r="DZ49" s="1257"/>
      <c r="EA49" s="1257"/>
      <c r="EB49" s="1257"/>
      <c r="EC49" s="1257"/>
      <c r="ED49" s="1257"/>
      <c r="EE49" s="1257"/>
      <c r="EF49" s="1257"/>
      <c r="EG49" s="1257"/>
      <c r="EH49" s="1257"/>
      <c r="EI49" s="1257"/>
      <c r="EJ49" s="1257"/>
      <c r="EK49" s="1257"/>
      <c r="EL49" s="1257"/>
      <c r="EM49" s="1257"/>
      <c r="EN49" s="1257"/>
      <c r="EO49" s="1257"/>
      <c r="EP49" s="1257"/>
      <c r="EQ49" s="1257"/>
      <c r="ER49" s="1257"/>
      <c r="ES49" s="1257"/>
      <c r="ET49" s="1257"/>
      <c r="EU49" s="1257"/>
      <c r="EV49" s="1257"/>
      <c r="EW49" s="1257"/>
      <c r="EX49" s="1257"/>
      <c r="EY49" s="1257"/>
      <c r="EZ49" s="1257"/>
      <c r="FA49" s="1257"/>
      <c r="FB49" s="1257"/>
      <c r="FC49" s="1257"/>
      <c r="FD49" s="1257"/>
      <c r="FE49" s="1257"/>
      <c r="FF49" s="1257"/>
      <c r="FG49" s="1257"/>
      <c r="FH49" s="1257"/>
      <c r="FI49" s="1257"/>
      <c r="FJ49" s="1257"/>
      <c r="FK49" s="1257"/>
      <c r="FL49" s="1257"/>
      <c r="FM49" s="1257"/>
      <c r="FN49" s="1257"/>
      <c r="FO49" s="1257"/>
      <c r="FP49" s="1257"/>
      <c r="FQ49" s="1257"/>
      <c r="FR49" s="1257"/>
      <c r="FS49" s="1257"/>
      <c r="FT49" s="1257"/>
      <c r="FU49" s="1257"/>
      <c r="FV49" s="1257"/>
      <c r="FW49" s="1257"/>
      <c r="FX49" s="1257"/>
      <c r="FY49" s="1257"/>
      <c r="FZ49" s="1257"/>
      <c r="GA49" s="1257"/>
      <c r="GB49" s="1257"/>
      <c r="GC49" s="1257"/>
      <c r="GD49" s="1257"/>
      <c r="GE49" s="1257"/>
      <c r="GF49" s="1257"/>
      <c r="GG49" s="1257"/>
      <c r="GH49" s="1257"/>
      <c r="GI49" s="1257"/>
      <c r="GJ49" s="1257"/>
      <c r="GK49" s="1257"/>
      <c r="GL49" s="1257"/>
      <c r="GM49" s="1257"/>
      <c r="GN49" s="1257"/>
      <c r="GO49" s="1257"/>
      <c r="GP49" s="1257"/>
      <c r="GQ49" s="1257"/>
      <c r="GR49" s="1257"/>
      <c r="GS49" s="1257"/>
      <c r="GT49" s="1257"/>
      <c r="GU49" s="1257"/>
      <c r="GV49" s="1257"/>
      <c r="GW49" s="1257"/>
      <c r="GX49" s="1257"/>
      <c r="GY49" s="1257"/>
      <c r="GZ49" s="1257"/>
      <c r="HA49" s="1257"/>
      <c r="HB49" s="1257"/>
      <c r="HC49" s="1258"/>
      <c r="HD49" s="1258"/>
      <c r="HE49" s="1258"/>
      <c r="HF49" s="1258"/>
      <c r="HG49" s="1258"/>
      <c r="HH49" s="1258"/>
      <c r="HI49" s="1260"/>
      <c r="HJ49" s="150" t="s">
        <v>44</v>
      </c>
      <c r="HK49" s="1262"/>
      <c r="HL49" s="148">
        <f>SUM(HL48*HK48)</f>
        <v>0</v>
      </c>
      <c r="HM49" s="148">
        <f>SUM(HM48*HK48)</f>
        <v>0</v>
      </c>
      <c r="HN49" s="148">
        <f>SUM(HN48*HK48)</f>
        <v>0</v>
      </c>
      <c r="HO49" s="191">
        <f>SUM(HO48*HK48)</f>
        <v>0</v>
      </c>
      <c r="HP49" s="192">
        <f>SUM(HP48*HK48)</f>
        <v>0</v>
      </c>
      <c r="HQ49" s="191">
        <f>SUM(HQ48*HK48)</f>
        <v>0</v>
      </c>
      <c r="HR49" s="192">
        <f>SUM(HR48*HK48)</f>
        <v>0</v>
      </c>
      <c r="HS49" s="192">
        <f>SUM(HS48*HK48)</f>
        <v>0</v>
      </c>
      <c r="HT49" s="191">
        <f>SUM(HT48*HK48)</f>
        <v>0</v>
      </c>
      <c r="HU49" s="192">
        <f>SUM(HU48*HK48)</f>
        <v>0</v>
      </c>
      <c r="HV49" s="192"/>
      <c r="HW49" s="192">
        <f>SUM(HW48*HK48)</f>
        <v>0</v>
      </c>
      <c r="HX49" s="191">
        <f>SUM(HX48*HK48)</f>
        <v>0</v>
      </c>
      <c r="HY49" s="191">
        <f>SUM(HY48*HK48)</f>
        <v>0</v>
      </c>
      <c r="HZ49" s="149">
        <f>SUM(HZ48*HK48)</f>
        <v>0</v>
      </c>
      <c r="IA49" s="149">
        <f>SUM(IA48*HK48)</f>
        <v>0</v>
      </c>
      <c r="IB49" s="149">
        <f>SUM(IB48*HK48)</f>
        <v>0</v>
      </c>
      <c r="IC49" s="149">
        <f>SUM(IC48*HK48)</f>
        <v>0</v>
      </c>
      <c r="ID49" s="149"/>
      <c r="IE49" s="149"/>
      <c r="IF49" s="149"/>
      <c r="IG49" s="149">
        <f>SUM(IG48*HK48)</f>
        <v>0</v>
      </c>
      <c r="IH49" s="149">
        <f>SUM(IH48*HK48)</f>
        <v>0</v>
      </c>
      <c r="II49" s="149">
        <f>SUM(II48*HK48)</f>
        <v>0</v>
      </c>
      <c r="IJ49" s="147">
        <f>SUM(HL49:II49)</f>
        <v>0</v>
      </c>
    </row>
    <row r="50" spans="1:244" s="137" customFormat="1" ht="14.25" customHeight="1">
      <c r="A50" s="167"/>
      <c r="B50" s="167"/>
      <c r="C50" s="167"/>
      <c r="D50" s="167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72"/>
      <c r="U50" s="172"/>
      <c r="V50" s="172"/>
      <c r="W50" s="172"/>
      <c r="X50" s="172"/>
      <c r="Y50" s="172"/>
      <c r="Z50" s="172"/>
      <c r="AA50" s="174"/>
      <c r="AB50" s="174"/>
      <c r="AC50" s="174"/>
      <c r="AD50" s="174"/>
      <c r="AE50" s="174"/>
      <c r="AF50" s="174"/>
      <c r="AG50" s="174"/>
      <c r="AH50" s="174"/>
      <c r="AI50" s="174"/>
      <c r="AJ50" s="174"/>
      <c r="AK50" s="174"/>
      <c r="AL50" s="174"/>
      <c r="AM50" s="174"/>
      <c r="AN50" s="174"/>
      <c r="AO50" s="174"/>
      <c r="AP50" s="174"/>
      <c r="AQ50" s="174"/>
      <c r="AR50" s="174"/>
      <c r="AS50" s="174"/>
      <c r="AT50" s="174"/>
      <c r="AU50" s="174"/>
      <c r="AV50" s="174"/>
      <c r="AW50" s="174"/>
      <c r="AX50" s="174"/>
      <c r="AY50" s="174"/>
      <c r="AZ50" s="174"/>
      <c r="BA50" s="174"/>
      <c r="BB50" s="174"/>
      <c r="BC50" s="171"/>
      <c r="BD50" s="171"/>
      <c r="BE50" s="171"/>
      <c r="BF50" s="171"/>
      <c r="BG50" s="171"/>
      <c r="BH50" s="171"/>
      <c r="BI50" s="171"/>
      <c r="BJ50" s="171"/>
      <c r="BK50" s="171"/>
      <c r="BL50" s="171"/>
      <c r="BM50" s="171"/>
      <c r="BN50" s="171"/>
      <c r="BO50" s="171"/>
      <c r="BP50" s="171"/>
      <c r="BQ50" s="171"/>
      <c r="BR50" s="171"/>
      <c r="BS50" s="171"/>
      <c r="BT50" s="171"/>
      <c r="BU50" s="171"/>
      <c r="BV50" s="171"/>
      <c r="BW50" s="171"/>
      <c r="BX50" s="171"/>
      <c r="BY50" s="171"/>
      <c r="BZ50" s="171"/>
      <c r="CA50" s="171"/>
      <c r="CB50" s="171"/>
      <c r="CC50" s="171"/>
      <c r="CD50" s="171"/>
      <c r="CE50" s="171"/>
      <c r="CF50" s="171"/>
      <c r="CG50" s="171"/>
      <c r="CH50" s="171"/>
      <c r="CI50" s="171"/>
      <c r="CJ50" s="171"/>
      <c r="CK50" s="171"/>
      <c r="CL50" s="171"/>
      <c r="CM50" s="171"/>
      <c r="CN50" s="171"/>
      <c r="CO50" s="171"/>
      <c r="CP50" s="171"/>
      <c r="CQ50" s="171"/>
      <c r="CR50" s="171"/>
      <c r="CS50" s="171"/>
      <c r="CT50" s="171"/>
      <c r="CU50" s="171"/>
      <c r="CV50" s="171"/>
      <c r="CW50" s="171"/>
      <c r="CX50" s="171"/>
      <c r="CY50" s="171"/>
      <c r="CZ50" s="171"/>
      <c r="DA50" s="171"/>
      <c r="DB50" s="171"/>
      <c r="DC50" s="171"/>
      <c r="DD50" s="171"/>
      <c r="DE50" s="171"/>
      <c r="DF50" s="171"/>
      <c r="DG50" s="171"/>
      <c r="DH50" s="171"/>
      <c r="DI50" s="171"/>
      <c r="DJ50" s="171"/>
      <c r="DK50" s="171"/>
      <c r="DL50" s="171"/>
      <c r="DM50" s="171"/>
      <c r="DN50" s="171"/>
      <c r="DO50" s="171"/>
      <c r="DP50" s="171"/>
      <c r="DQ50" s="171"/>
      <c r="DR50" s="171"/>
      <c r="DS50" s="171"/>
      <c r="DT50" s="171"/>
      <c r="DU50" s="171"/>
      <c r="DV50" s="171"/>
      <c r="DW50" s="171"/>
      <c r="DX50" s="171"/>
      <c r="DY50" s="171"/>
      <c r="DZ50" s="171"/>
      <c r="EA50" s="171"/>
      <c r="EB50" s="171"/>
      <c r="EC50" s="171"/>
      <c r="ED50" s="171"/>
      <c r="EE50" s="171"/>
      <c r="EF50" s="171"/>
      <c r="EG50" s="171"/>
      <c r="EH50" s="171"/>
      <c r="EI50" s="171"/>
      <c r="EJ50" s="171"/>
      <c r="EK50" s="171"/>
      <c r="EL50" s="171"/>
      <c r="EM50" s="171"/>
      <c r="EN50" s="171"/>
      <c r="EO50" s="171"/>
      <c r="EP50" s="171"/>
      <c r="EQ50" s="171"/>
      <c r="ER50" s="171"/>
      <c r="ES50" s="171"/>
      <c r="ET50" s="171"/>
      <c r="EU50" s="171"/>
      <c r="EV50" s="171"/>
      <c r="EW50" s="171"/>
      <c r="EX50" s="171"/>
      <c r="EY50" s="171"/>
      <c r="EZ50" s="171"/>
      <c r="FA50" s="171"/>
      <c r="FB50" s="171"/>
      <c r="FC50" s="171"/>
      <c r="FD50" s="171"/>
      <c r="FE50" s="171"/>
      <c r="FF50" s="171"/>
      <c r="FG50" s="171"/>
      <c r="FH50" s="171"/>
      <c r="FI50" s="171"/>
      <c r="FJ50" s="171"/>
      <c r="FK50" s="171"/>
      <c r="FL50" s="171"/>
      <c r="FM50" s="171"/>
      <c r="FN50" s="171"/>
      <c r="FO50" s="171"/>
      <c r="FP50" s="171"/>
      <c r="FQ50" s="171"/>
      <c r="FR50" s="171"/>
      <c r="FS50" s="171"/>
      <c r="FT50" s="171"/>
      <c r="FU50" s="171"/>
      <c r="FV50" s="171"/>
      <c r="FW50" s="171"/>
      <c r="FX50" s="171"/>
      <c r="FY50" s="171"/>
      <c r="FZ50" s="171"/>
      <c r="GA50" s="171"/>
      <c r="GB50" s="171"/>
      <c r="GC50" s="171"/>
      <c r="GD50" s="171"/>
      <c r="GE50" s="171"/>
      <c r="GF50" s="171"/>
      <c r="GG50" s="171"/>
      <c r="GH50" s="171"/>
      <c r="GI50" s="171"/>
      <c r="GJ50" s="171"/>
      <c r="GK50" s="171"/>
      <c r="GL50" s="171"/>
      <c r="GM50" s="171"/>
      <c r="GN50" s="171"/>
      <c r="GO50" s="171"/>
      <c r="GP50" s="171"/>
      <c r="GQ50" s="171"/>
      <c r="GR50" s="171"/>
      <c r="GS50" s="171"/>
      <c r="GT50" s="171"/>
      <c r="GU50" s="171"/>
      <c r="GV50" s="171"/>
      <c r="GW50" s="171"/>
      <c r="GX50" s="171"/>
      <c r="GY50" s="171"/>
      <c r="GZ50" s="171"/>
      <c r="HA50" s="171"/>
      <c r="HB50" s="171"/>
      <c r="HC50" s="162"/>
      <c r="HD50" s="162"/>
      <c r="HE50" s="162"/>
      <c r="HF50" s="162"/>
      <c r="HG50" s="162"/>
      <c r="HH50" s="162"/>
      <c r="HI50" s="1259" t="s">
        <v>364</v>
      </c>
      <c r="HJ50" s="154" t="s">
        <v>110</v>
      </c>
      <c r="HK50" s="1261">
        <v>45</v>
      </c>
      <c r="HL50" s="153"/>
      <c r="HM50" s="152"/>
      <c r="HN50" s="152"/>
      <c r="HO50" s="190"/>
      <c r="HP50" s="190"/>
      <c r="HQ50" s="190"/>
      <c r="HR50" s="190"/>
      <c r="HS50" s="190"/>
      <c r="HT50" s="190"/>
      <c r="HU50" s="190"/>
      <c r="HV50" s="190"/>
      <c r="HW50" s="190"/>
      <c r="HX50" s="190"/>
      <c r="HY50" s="190"/>
      <c r="HZ50" s="152"/>
      <c r="IA50" s="152"/>
      <c r="IB50" s="152"/>
      <c r="IC50" s="152"/>
      <c r="ID50" s="152"/>
      <c r="IE50" s="152"/>
      <c r="IF50" s="152"/>
      <c r="IG50" s="152"/>
      <c r="IH50" s="152"/>
      <c r="II50" s="152"/>
      <c r="IJ50" s="151">
        <f>SUM(HL50:IG50)</f>
        <v>0</v>
      </c>
    </row>
    <row r="51" spans="1:244" ht="14.25" customHeight="1">
      <c r="A51" s="1263" t="s">
        <v>135</v>
      </c>
      <c r="B51" s="1263"/>
      <c r="C51" s="1263"/>
      <c r="D51" s="1263"/>
      <c r="E51" s="1263"/>
      <c r="F51" s="1263"/>
      <c r="G51" s="1263"/>
      <c r="H51" s="1263"/>
      <c r="I51" s="1263"/>
      <c r="J51" s="1263"/>
      <c r="K51" s="1263"/>
      <c r="L51" s="1263"/>
      <c r="M51" s="1263"/>
      <c r="N51" s="1263"/>
      <c r="O51" s="1263"/>
      <c r="P51" s="1263"/>
      <c r="Q51" s="1263"/>
      <c r="R51" s="1263"/>
      <c r="S51" s="1263"/>
      <c r="T51" s="1265" t="s">
        <v>110</v>
      </c>
      <c r="U51" s="1265"/>
      <c r="V51" s="1265"/>
      <c r="W51" s="1265"/>
      <c r="X51" s="1265"/>
      <c r="Y51" s="1265"/>
      <c r="Z51" s="1265"/>
      <c r="AA51" s="1266">
        <v>3</v>
      </c>
      <c r="AB51" s="1266"/>
      <c r="AC51" s="1266"/>
      <c r="AD51" s="1266"/>
      <c r="AE51" s="1266"/>
      <c r="AF51" s="1266"/>
      <c r="AG51" s="1266"/>
      <c r="AH51" s="1266">
        <f>BC51+BI51+BO51+BU51+CA51+CG51+CM51+CS51+CY51+DE51+DK51+DQ51+DW51+EC51+EI51+EO51+EU51+FA51+FG51+FM51+FS51+FY51+GE51+GK51+GQ51+GW51+HC51</f>
        <v>3</v>
      </c>
      <c r="AI51" s="1266"/>
      <c r="AJ51" s="1266"/>
      <c r="AK51" s="1266"/>
      <c r="AL51" s="1266"/>
      <c r="AM51" s="1266"/>
      <c r="AN51" s="1266"/>
      <c r="AO51" s="1266">
        <v>270</v>
      </c>
      <c r="AP51" s="1266"/>
      <c r="AQ51" s="1266"/>
      <c r="AR51" s="1266"/>
      <c r="AS51" s="1266"/>
      <c r="AT51" s="1266"/>
      <c r="AU51" s="1266"/>
      <c r="AV51" s="1266">
        <f>AH51*AO51</f>
        <v>810</v>
      </c>
      <c r="AW51" s="1266"/>
      <c r="AX51" s="1266"/>
      <c r="AY51" s="1266"/>
      <c r="AZ51" s="1266"/>
      <c r="BA51" s="1266"/>
      <c r="BB51" s="1266"/>
      <c r="BC51" s="1257"/>
      <c r="BD51" s="1257"/>
      <c r="BE51" s="1257"/>
      <c r="BF51" s="1257"/>
      <c r="BG51" s="1257"/>
      <c r="BH51" s="1257"/>
      <c r="BI51" s="1257"/>
      <c r="BJ51" s="1257"/>
      <c r="BK51" s="1257"/>
      <c r="BL51" s="1257"/>
      <c r="BM51" s="1257"/>
      <c r="BN51" s="1257"/>
      <c r="BO51" s="1257"/>
      <c r="BP51" s="1257"/>
      <c r="BQ51" s="1257"/>
      <c r="BR51" s="1257"/>
      <c r="BS51" s="1257"/>
      <c r="BT51" s="1257"/>
      <c r="BU51" s="1257"/>
      <c r="BV51" s="1257"/>
      <c r="BW51" s="1257"/>
      <c r="BX51" s="1257"/>
      <c r="BY51" s="1257"/>
      <c r="BZ51" s="1257"/>
      <c r="CA51" s="1257"/>
      <c r="CB51" s="1257"/>
      <c r="CC51" s="1257"/>
      <c r="CD51" s="1257"/>
      <c r="CE51" s="1257"/>
      <c r="CF51" s="1257"/>
      <c r="CG51" s="1257"/>
      <c r="CH51" s="1257"/>
      <c r="CI51" s="1257"/>
      <c r="CJ51" s="1257"/>
      <c r="CK51" s="1257"/>
      <c r="CL51" s="1257"/>
      <c r="CM51" s="1257"/>
      <c r="CN51" s="1257"/>
      <c r="CO51" s="1257"/>
      <c r="CP51" s="1257"/>
      <c r="CQ51" s="1257"/>
      <c r="CR51" s="1257"/>
      <c r="CS51" s="1257"/>
      <c r="CT51" s="1257"/>
      <c r="CU51" s="1257"/>
      <c r="CV51" s="1257"/>
      <c r="CW51" s="1257"/>
      <c r="CX51" s="1257"/>
      <c r="CY51" s="1257"/>
      <c r="CZ51" s="1257"/>
      <c r="DA51" s="1257"/>
      <c r="DB51" s="1257"/>
      <c r="DC51" s="1257"/>
      <c r="DD51" s="1257"/>
      <c r="DE51" s="1257">
        <v>3</v>
      </c>
      <c r="DF51" s="1257"/>
      <c r="DG51" s="1257"/>
      <c r="DH51" s="1257"/>
      <c r="DI51" s="1257"/>
      <c r="DJ51" s="1257"/>
      <c r="DK51" s="1257"/>
      <c r="DL51" s="1257"/>
      <c r="DM51" s="1257"/>
      <c r="DN51" s="1257"/>
      <c r="DO51" s="1257"/>
      <c r="DP51" s="1257"/>
      <c r="DQ51" s="1257"/>
      <c r="DR51" s="1257"/>
      <c r="DS51" s="1257"/>
      <c r="DT51" s="1257"/>
      <c r="DU51" s="1257"/>
      <c r="DV51" s="1257"/>
      <c r="DW51" s="1257"/>
      <c r="DX51" s="1257"/>
      <c r="DY51" s="1257"/>
      <c r="DZ51" s="1257"/>
      <c r="EA51" s="1257"/>
      <c r="EB51" s="1257"/>
      <c r="EC51" s="1257"/>
      <c r="ED51" s="1257"/>
      <c r="EE51" s="1257"/>
      <c r="EF51" s="1257"/>
      <c r="EG51" s="1257"/>
      <c r="EH51" s="1257"/>
      <c r="EI51" s="1257"/>
      <c r="EJ51" s="1257"/>
      <c r="EK51" s="1257"/>
      <c r="EL51" s="1257"/>
      <c r="EM51" s="1257"/>
      <c r="EN51" s="1257"/>
      <c r="EO51" s="1257"/>
      <c r="EP51" s="1257"/>
      <c r="EQ51" s="1257"/>
      <c r="ER51" s="1257"/>
      <c r="ES51" s="1257"/>
      <c r="ET51" s="1257"/>
      <c r="EU51" s="1257"/>
      <c r="EV51" s="1257"/>
      <c r="EW51" s="1257"/>
      <c r="EX51" s="1257"/>
      <c r="EY51" s="1257"/>
      <c r="EZ51" s="1257"/>
      <c r="FA51" s="1257"/>
      <c r="FB51" s="1257"/>
      <c r="FC51" s="1257"/>
      <c r="FD51" s="1257"/>
      <c r="FE51" s="1257"/>
      <c r="FF51" s="1257"/>
      <c r="FG51" s="1257"/>
      <c r="FH51" s="1257"/>
      <c r="FI51" s="1257"/>
      <c r="FJ51" s="1257"/>
      <c r="FK51" s="1257"/>
      <c r="FL51" s="1257"/>
      <c r="FM51" s="1257"/>
      <c r="FN51" s="1257"/>
      <c r="FO51" s="1257"/>
      <c r="FP51" s="1257"/>
      <c r="FQ51" s="1257"/>
      <c r="FR51" s="1257"/>
      <c r="FS51" s="1257"/>
      <c r="FT51" s="1257"/>
      <c r="FU51" s="1257"/>
      <c r="FV51" s="1257"/>
      <c r="FW51" s="1257"/>
      <c r="FX51" s="1257"/>
      <c r="FY51" s="1257"/>
      <c r="FZ51" s="1257"/>
      <c r="GA51" s="1257"/>
      <c r="GB51" s="1257"/>
      <c r="GC51" s="1257"/>
      <c r="GD51" s="1257"/>
      <c r="GE51" s="1257"/>
      <c r="GF51" s="1257"/>
      <c r="GG51" s="1257"/>
      <c r="GH51" s="1257"/>
      <c r="GI51" s="1257"/>
      <c r="GJ51" s="1257"/>
      <c r="GK51" s="1257"/>
      <c r="GL51" s="1257"/>
      <c r="GM51" s="1257"/>
      <c r="GN51" s="1257"/>
      <c r="GO51" s="1257"/>
      <c r="GP51" s="1257"/>
      <c r="GQ51" s="1257"/>
      <c r="GR51" s="1257"/>
      <c r="GS51" s="1257"/>
      <c r="GT51" s="1257"/>
      <c r="GU51" s="1257"/>
      <c r="GV51" s="1257"/>
      <c r="GW51" s="1257"/>
      <c r="GX51" s="1257"/>
      <c r="GY51" s="1257"/>
      <c r="GZ51" s="1257"/>
      <c r="HA51" s="1257"/>
      <c r="HB51" s="1257"/>
      <c r="HC51" s="1258"/>
      <c r="HD51" s="1258"/>
      <c r="HE51" s="1258"/>
      <c r="HF51" s="1258"/>
      <c r="HG51" s="1258"/>
      <c r="HH51" s="1258"/>
      <c r="HI51" s="1260"/>
      <c r="HJ51" s="150" t="s">
        <v>44</v>
      </c>
      <c r="HK51" s="1262"/>
      <c r="HL51" s="148">
        <f>SUM(HL50*HK50)</f>
        <v>0</v>
      </c>
      <c r="HM51" s="148">
        <f>SUM(HM50*HK50)</f>
        <v>0</v>
      </c>
      <c r="HN51" s="148">
        <f>SUM(HN50*HK50)</f>
        <v>0</v>
      </c>
      <c r="HO51" s="191">
        <f>SUM(HO50*HK50)</f>
        <v>0</v>
      </c>
      <c r="HP51" s="192">
        <f>SUM(HP50*HK50)</f>
        <v>0</v>
      </c>
      <c r="HQ51" s="191">
        <f>SUM(HQ50*HK50)</f>
        <v>0</v>
      </c>
      <c r="HR51" s="192">
        <f>SUM(HR50*HK50)</f>
        <v>0</v>
      </c>
      <c r="HS51" s="192">
        <f>SUM(HS50*HK50)</f>
        <v>0</v>
      </c>
      <c r="HT51" s="191">
        <f>SUM(HT50*HK50)</f>
        <v>0</v>
      </c>
      <c r="HU51" s="192">
        <f>SUM(HU50*HK50)</f>
        <v>0</v>
      </c>
      <c r="HV51" s="192">
        <f>HV50*HK50</f>
        <v>0</v>
      </c>
      <c r="HW51" s="192">
        <f>SUM(HW50*HK50)</f>
        <v>0</v>
      </c>
      <c r="HX51" s="191">
        <f>SUM(HX50*HK50)</f>
        <v>0</v>
      </c>
      <c r="HY51" s="191">
        <f>SUM(HY50*HK50)</f>
        <v>0</v>
      </c>
      <c r="HZ51" s="149">
        <f>SUM(HZ50*HK50)</f>
        <v>0</v>
      </c>
      <c r="IA51" s="149">
        <f>SUM(IA50*HK50)</f>
        <v>0</v>
      </c>
      <c r="IB51" s="149">
        <f>SUM(IB50*HK50)</f>
        <v>0</v>
      </c>
      <c r="IC51" s="149">
        <f>SUM(IC50*HK50)</f>
        <v>0</v>
      </c>
      <c r="ID51" s="149"/>
      <c r="IE51" s="149"/>
      <c r="IF51" s="149"/>
      <c r="IG51" s="149">
        <f>SUM(IG50*HK50)</f>
        <v>0</v>
      </c>
      <c r="IH51" s="149">
        <f>SUM(IH50*HK50)</f>
        <v>0</v>
      </c>
      <c r="II51" s="149">
        <f>SUM(II50*HK50)</f>
        <v>0</v>
      </c>
      <c r="IJ51" s="147">
        <f t="shared" ref="IJ51:IJ82" si="5">SUM(HL51:II51)</f>
        <v>0</v>
      </c>
    </row>
    <row r="52" spans="1:244" s="137" customFormat="1" ht="14.25" customHeight="1">
      <c r="A52" s="167"/>
      <c r="B52" s="167"/>
      <c r="C52" s="167"/>
      <c r="D52" s="167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72"/>
      <c r="U52" s="172"/>
      <c r="V52" s="172"/>
      <c r="W52" s="172"/>
      <c r="X52" s="172"/>
      <c r="Y52" s="172"/>
      <c r="Z52" s="172"/>
      <c r="AA52" s="174"/>
      <c r="AB52" s="174"/>
      <c r="AC52" s="174"/>
      <c r="AD52" s="174"/>
      <c r="AE52" s="174"/>
      <c r="AF52" s="174"/>
      <c r="AG52" s="174"/>
      <c r="AH52" s="174"/>
      <c r="AI52" s="174"/>
      <c r="AJ52" s="174"/>
      <c r="AK52" s="174"/>
      <c r="AL52" s="174"/>
      <c r="AM52" s="174"/>
      <c r="AN52" s="174"/>
      <c r="AO52" s="174"/>
      <c r="AP52" s="174"/>
      <c r="AQ52" s="174"/>
      <c r="AR52" s="174"/>
      <c r="AS52" s="174"/>
      <c r="AT52" s="174"/>
      <c r="AU52" s="174"/>
      <c r="AV52" s="174"/>
      <c r="AW52" s="174"/>
      <c r="AX52" s="174"/>
      <c r="AY52" s="174"/>
      <c r="AZ52" s="174"/>
      <c r="BA52" s="174"/>
      <c r="BB52" s="174"/>
      <c r="BC52" s="171"/>
      <c r="BD52" s="171"/>
      <c r="BE52" s="171"/>
      <c r="BF52" s="171"/>
      <c r="BG52" s="171"/>
      <c r="BH52" s="171"/>
      <c r="BI52" s="171"/>
      <c r="BJ52" s="171"/>
      <c r="BK52" s="171"/>
      <c r="BL52" s="171"/>
      <c r="BM52" s="171"/>
      <c r="BN52" s="171"/>
      <c r="BO52" s="171"/>
      <c r="BP52" s="171"/>
      <c r="BQ52" s="171"/>
      <c r="BR52" s="171"/>
      <c r="BS52" s="171"/>
      <c r="BT52" s="171"/>
      <c r="BU52" s="171"/>
      <c r="BV52" s="171"/>
      <c r="BW52" s="171"/>
      <c r="BX52" s="171"/>
      <c r="BY52" s="171"/>
      <c r="BZ52" s="171"/>
      <c r="CA52" s="171"/>
      <c r="CB52" s="171"/>
      <c r="CC52" s="171"/>
      <c r="CD52" s="171"/>
      <c r="CE52" s="171"/>
      <c r="CF52" s="171"/>
      <c r="CG52" s="171"/>
      <c r="CH52" s="171"/>
      <c r="CI52" s="171"/>
      <c r="CJ52" s="171"/>
      <c r="CK52" s="171"/>
      <c r="CL52" s="171"/>
      <c r="CM52" s="171"/>
      <c r="CN52" s="171"/>
      <c r="CO52" s="171"/>
      <c r="CP52" s="171"/>
      <c r="CQ52" s="171"/>
      <c r="CR52" s="171"/>
      <c r="CS52" s="171"/>
      <c r="CT52" s="171"/>
      <c r="CU52" s="171"/>
      <c r="CV52" s="171"/>
      <c r="CW52" s="171"/>
      <c r="CX52" s="171"/>
      <c r="CY52" s="171"/>
      <c r="CZ52" s="171"/>
      <c r="DA52" s="171"/>
      <c r="DB52" s="171"/>
      <c r="DC52" s="171"/>
      <c r="DD52" s="171"/>
      <c r="DE52" s="171"/>
      <c r="DF52" s="171"/>
      <c r="DG52" s="171"/>
      <c r="DH52" s="171"/>
      <c r="DI52" s="171"/>
      <c r="DJ52" s="171"/>
      <c r="DK52" s="171"/>
      <c r="DL52" s="171"/>
      <c r="DM52" s="171"/>
      <c r="DN52" s="171"/>
      <c r="DO52" s="171"/>
      <c r="DP52" s="171"/>
      <c r="DQ52" s="171"/>
      <c r="DR52" s="171"/>
      <c r="DS52" s="171"/>
      <c r="DT52" s="171"/>
      <c r="DU52" s="171"/>
      <c r="DV52" s="171"/>
      <c r="DW52" s="171"/>
      <c r="DX52" s="171"/>
      <c r="DY52" s="171"/>
      <c r="DZ52" s="171"/>
      <c r="EA52" s="171"/>
      <c r="EB52" s="171"/>
      <c r="EC52" s="171"/>
      <c r="ED52" s="171"/>
      <c r="EE52" s="171"/>
      <c r="EF52" s="171"/>
      <c r="EG52" s="171"/>
      <c r="EH52" s="171"/>
      <c r="EI52" s="171"/>
      <c r="EJ52" s="171"/>
      <c r="EK52" s="171"/>
      <c r="EL52" s="171"/>
      <c r="EM52" s="171"/>
      <c r="EN52" s="171"/>
      <c r="EO52" s="171"/>
      <c r="EP52" s="171"/>
      <c r="EQ52" s="171"/>
      <c r="ER52" s="171"/>
      <c r="ES52" s="171"/>
      <c r="ET52" s="171"/>
      <c r="EU52" s="171"/>
      <c r="EV52" s="171"/>
      <c r="EW52" s="171"/>
      <c r="EX52" s="171"/>
      <c r="EY52" s="171"/>
      <c r="EZ52" s="171"/>
      <c r="FA52" s="171"/>
      <c r="FB52" s="171"/>
      <c r="FC52" s="171"/>
      <c r="FD52" s="171"/>
      <c r="FE52" s="171"/>
      <c r="FF52" s="171"/>
      <c r="FG52" s="171"/>
      <c r="FH52" s="171"/>
      <c r="FI52" s="171"/>
      <c r="FJ52" s="171"/>
      <c r="FK52" s="171"/>
      <c r="FL52" s="171"/>
      <c r="FM52" s="171"/>
      <c r="FN52" s="171"/>
      <c r="FO52" s="171"/>
      <c r="FP52" s="171"/>
      <c r="FQ52" s="171"/>
      <c r="FR52" s="171"/>
      <c r="FS52" s="171"/>
      <c r="FT52" s="171"/>
      <c r="FU52" s="171"/>
      <c r="FV52" s="171"/>
      <c r="FW52" s="171"/>
      <c r="FX52" s="171"/>
      <c r="FY52" s="171"/>
      <c r="FZ52" s="171"/>
      <c r="GA52" s="171"/>
      <c r="GB52" s="171"/>
      <c r="GC52" s="171"/>
      <c r="GD52" s="171"/>
      <c r="GE52" s="171"/>
      <c r="GF52" s="171"/>
      <c r="GG52" s="171"/>
      <c r="GH52" s="171"/>
      <c r="GI52" s="171"/>
      <c r="GJ52" s="171"/>
      <c r="GK52" s="171"/>
      <c r="GL52" s="171"/>
      <c r="GM52" s="171"/>
      <c r="GN52" s="171"/>
      <c r="GO52" s="171"/>
      <c r="GP52" s="171"/>
      <c r="GQ52" s="171"/>
      <c r="GR52" s="171"/>
      <c r="GS52" s="171"/>
      <c r="GT52" s="171"/>
      <c r="GU52" s="171"/>
      <c r="GV52" s="171"/>
      <c r="GW52" s="171"/>
      <c r="GX52" s="171"/>
      <c r="GY52" s="171"/>
      <c r="GZ52" s="171"/>
      <c r="HA52" s="171"/>
      <c r="HB52" s="171"/>
      <c r="HC52" s="162"/>
      <c r="HD52" s="162"/>
      <c r="HE52" s="162"/>
      <c r="HF52" s="162"/>
      <c r="HG52" s="162"/>
      <c r="HH52" s="162"/>
      <c r="HI52" s="1259" t="s">
        <v>365</v>
      </c>
      <c r="HJ52" s="154" t="s">
        <v>110</v>
      </c>
      <c r="HK52" s="1261">
        <v>40</v>
      </c>
      <c r="HL52" s="153"/>
      <c r="HM52" s="152"/>
      <c r="HN52" s="152"/>
      <c r="HO52" s="190"/>
      <c r="HP52" s="190"/>
      <c r="HQ52" s="152"/>
      <c r="HR52" s="152"/>
      <c r="HS52" s="190"/>
      <c r="HT52" s="152"/>
      <c r="HU52" s="152"/>
      <c r="HV52" s="152"/>
      <c r="HW52" s="152"/>
      <c r="HX52" s="190"/>
      <c r="HY52" s="190"/>
      <c r="HZ52" s="152"/>
      <c r="IA52" s="152"/>
      <c r="IB52" s="152"/>
      <c r="IC52" s="152"/>
      <c r="ID52" s="152"/>
      <c r="IE52" s="152"/>
      <c r="IF52" s="152"/>
      <c r="IG52" s="152"/>
      <c r="IH52" s="152"/>
      <c r="II52" s="152"/>
      <c r="IJ52" s="155">
        <f t="shared" si="5"/>
        <v>0</v>
      </c>
    </row>
    <row r="53" spans="1:244" ht="14.25" customHeight="1">
      <c r="A53" s="1263" t="s">
        <v>134</v>
      </c>
      <c r="B53" s="1263"/>
      <c r="C53" s="1263"/>
      <c r="D53" s="1263"/>
      <c r="E53" s="1263"/>
      <c r="F53" s="1263"/>
      <c r="G53" s="1263"/>
      <c r="H53" s="1263"/>
      <c r="I53" s="1263"/>
      <c r="J53" s="1263"/>
      <c r="K53" s="1263"/>
      <c r="L53" s="1263"/>
      <c r="M53" s="1263"/>
      <c r="N53" s="1263"/>
      <c r="O53" s="1263"/>
      <c r="P53" s="1263"/>
      <c r="Q53" s="1263"/>
      <c r="R53" s="1263"/>
      <c r="S53" s="1263"/>
      <c r="T53" s="1265" t="s">
        <v>110</v>
      </c>
      <c r="U53" s="1265"/>
      <c r="V53" s="1265"/>
      <c r="W53" s="1265"/>
      <c r="X53" s="1265"/>
      <c r="Y53" s="1265"/>
      <c r="Z53" s="1265"/>
      <c r="AA53" s="1266">
        <v>29.5</v>
      </c>
      <c r="AB53" s="1266"/>
      <c r="AC53" s="1266"/>
      <c r="AD53" s="1266"/>
      <c r="AE53" s="1266"/>
      <c r="AF53" s="1266"/>
      <c r="AG53" s="1266"/>
      <c r="AH53" s="1266">
        <f>BC53+BI53+BO53+BU53+CA53+CG53+CM53+CS53+CY53+DE53+DK53+DQ53+DW53+EC53+EI53+EO53+EU53+FA53+FG53+FM53+FS53+FY53+GE53+GK53+GQ53+GW53+HC53</f>
        <v>29.5</v>
      </c>
      <c r="AI53" s="1266"/>
      <c r="AJ53" s="1266"/>
      <c r="AK53" s="1266"/>
      <c r="AL53" s="1266"/>
      <c r="AM53" s="1266"/>
      <c r="AN53" s="1266"/>
      <c r="AO53" s="1266">
        <v>160</v>
      </c>
      <c r="AP53" s="1266"/>
      <c r="AQ53" s="1266"/>
      <c r="AR53" s="1266"/>
      <c r="AS53" s="1266"/>
      <c r="AT53" s="1266"/>
      <c r="AU53" s="1266"/>
      <c r="AV53" s="1266">
        <f>AH53*AO53</f>
        <v>4720</v>
      </c>
      <c r="AW53" s="1266"/>
      <c r="AX53" s="1266"/>
      <c r="AY53" s="1266"/>
      <c r="AZ53" s="1266"/>
      <c r="BA53" s="1266"/>
      <c r="BB53" s="1266"/>
      <c r="BC53" s="1257"/>
      <c r="BD53" s="1257"/>
      <c r="BE53" s="1257"/>
      <c r="BF53" s="1257"/>
      <c r="BG53" s="1257"/>
      <c r="BH53" s="1257"/>
      <c r="BI53" s="1257">
        <v>5.5</v>
      </c>
      <c r="BJ53" s="1257"/>
      <c r="BK53" s="1257"/>
      <c r="BL53" s="1257"/>
      <c r="BM53" s="1257"/>
      <c r="BN53" s="1257"/>
      <c r="BO53" s="1257"/>
      <c r="BP53" s="1257"/>
      <c r="BQ53" s="1257"/>
      <c r="BR53" s="1257"/>
      <c r="BS53" s="1257"/>
      <c r="BT53" s="1257"/>
      <c r="BU53" s="1257"/>
      <c r="BV53" s="1257"/>
      <c r="BW53" s="1257"/>
      <c r="BX53" s="1257"/>
      <c r="BY53" s="1257"/>
      <c r="BZ53" s="1257"/>
      <c r="CA53" s="1257">
        <v>4.2</v>
      </c>
      <c r="CB53" s="1257"/>
      <c r="CC53" s="1257"/>
      <c r="CD53" s="1257"/>
      <c r="CE53" s="1257"/>
      <c r="CF53" s="1257"/>
      <c r="CG53" s="1257"/>
      <c r="CH53" s="1257"/>
      <c r="CI53" s="1257"/>
      <c r="CJ53" s="1257"/>
      <c r="CK53" s="1257"/>
      <c r="CL53" s="1257"/>
      <c r="CM53" s="1257">
        <v>3.8</v>
      </c>
      <c r="CN53" s="1257"/>
      <c r="CO53" s="1257"/>
      <c r="CP53" s="1257"/>
      <c r="CQ53" s="1257"/>
      <c r="CR53" s="1257"/>
      <c r="CS53" s="1257"/>
      <c r="CT53" s="1257"/>
      <c r="CU53" s="1257"/>
      <c r="CV53" s="1257"/>
      <c r="CW53" s="1257"/>
      <c r="CX53" s="1257"/>
      <c r="CY53" s="1257">
        <v>4.3499999999999996</v>
      </c>
      <c r="CZ53" s="1257"/>
      <c r="DA53" s="1257"/>
      <c r="DB53" s="1257"/>
      <c r="DC53" s="1257"/>
      <c r="DD53" s="1257"/>
      <c r="DE53" s="1257"/>
      <c r="DF53" s="1257"/>
      <c r="DG53" s="1257"/>
      <c r="DH53" s="1257"/>
      <c r="DI53" s="1257"/>
      <c r="DJ53" s="1257"/>
      <c r="DK53" s="1257"/>
      <c r="DL53" s="1257"/>
      <c r="DM53" s="1257"/>
      <c r="DN53" s="1257"/>
      <c r="DO53" s="1257"/>
      <c r="DP53" s="1257"/>
      <c r="DQ53" s="1257"/>
      <c r="DR53" s="1257"/>
      <c r="DS53" s="1257"/>
      <c r="DT53" s="1257"/>
      <c r="DU53" s="1257"/>
      <c r="DV53" s="1257"/>
      <c r="DW53" s="1257">
        <v>3.75</v>
      </c>
      <c r="DX53" s="1257"/>
      <c r="DY53" s="1257"/>
      <c r="DZ53" s="1257"/>
      <c r="EA53" s="1257"/>
      <c r="EB53" s="1257"/>
      <c r="EC53" s="1257"/>
      <c r="ED53" s="1257"/>
      <c r="EE53" s="1257"/>
      <c r="EF53" s="1257"/>
      <c r="EG53" s="1257"/>
      <c r="EH53" s="1257"/>
      <c r="EI53" s="1257"/>
      <c r="EJ53" s="1257"/>
      <c r="EK53" s="1257"/>
      <c r="EL53" s="1257"/>
      <c r="EM53" s="1257"/>
      <c r="EN53" s="1257"/>
      <c r="EO53" s="1257"/>
      <c r="EP53" s="1257"/>
      <c r="EQ53" s="1257"/>
      <c r="ER53" s="1257"/>
      <c r="ES53" s="1257"/>
      <c r="ET53" s="1257"/>
      <c r="EU53" s="1257">
        <v>5</v>
      </c>
      <c r="EV53" s="1257"/>
      <c r="EW53" s="1257"/>
      <c r="EX53" s="1257"/>
      <c r="EY53" s="1257"/>
      <c r="EZ53" s="1257"/>
      <c r="FA53" s="1257"/>
      <c r="FB53" s="1257"/>
      <c r="FC53" s="1257"/>
      <c r="FD53" s="1257"/>
      <c r="FE53" s="1257"/>
      <c r="FF53" s="1257"/>
      <c r="FG53" s="1257">
        <v>2.9</v>
      </c>
      <c r="FH53" s="1257"/>
      <c r="FI53" s="1257"/>
      <c r="FJ53" s="1257"/>
      <c r="FK53" s="1257"/>
      <c r="FL53" s="1257"/>
      <c r="FM53" s="1257"/>
      <c r="FN53" s="1257"/>
      <c r="FO53" s="1257"/>
      <c r="FP53" s="1257"/>
      <c r="FQ53" s="1257"/>
      <c r="FR53" s="1257"/>
      <c r="FS53" s="1257"/>
      <c r="FT53" s="1257"/>
      <c r="FU53" s="1257"/>
      <c r="FV53" s="1257"/>
      <c r="FW53" s="1257"/>
      <c r="FX53" s="1257"/>
      <c r="FY53" s="1257"/>
      <c r="FZ53" s="1257"/>
      <c r="GA53" s="1257"/>
      <c r="GB53" s="1257"/>
      <c r="GC53" s="1257"/>
      <c r="GD53" s="1257"/>
      <c r="GE53" s="1257"/>
      <c r="GF53" s="1257"/>
      <c r="GG53" s="1257"/>
      <c r="GH53" s="1257"/>
      <c r="GI53" s="1257"/>
      <c r="GJ53" s="1257"/>
      <c r="GK53" s="1257"/>
      <c r="GL53" s="1257"/>
      <c r="GM53" s="1257"/>
      <c r="GN53" s="1257"/>
      <c r="GO53" s="1257"/>
      <c r="GP53" s="1257"/>
      <c r="GQ53" s="1257"/>
      <c r="GR53" s="1257"/>
      <c r="GS53" s="1257"/>
      <c r="GT53" s="1257"/>
      <c r="GU53" s="1257"/>
      <c r="GV53" s="1257"/>
      <c r="GW53" s="1257"/>
      <c r="GX53" s="1257"/>
      <c r="GY53" s="1257"/>
      <c r="GZ53" s="1257"/>
      <c r="HA53" s="1257"/>
      <c r="HB53" s="1257"/>
      <c r="HC53" s="1258"/>
      <c r="HD53" s="1258"/>
      <c r="HE53" s="1258"/>
      <c r="HF53" s="1258"/>
      <c r="HG53" s="1258"/>
      <c r="HH53" s="1258"/>
      <c r="HI53" s="1260"/>
      <c r="HJ53" s="150" t="s">
        <v>44</v>
      </c>
      <c r="HK53" s="1262"/>
      <c r="HL53" s="149">
        <f>HL52*HK52</f>
        <v>0</v>
      </c>
      <c r="HM53" s="148">
        <f>HM52*HK52</f>
        <v>0</v>
      </c>
      <c r="HN53" s="149">
        <f>HN52*HK52</f>
        <v>0</v>
      </c>
      <c r="HO53" s="191">
        <f>HO52*HK52</f>
        <v>0</v>
      </c>
      <c r="HP53" s="192">
        <f>HP52*HK52</f>
        <v>0</v>
      </c>
      <c r="HQ53" s="148">
        <f>HQ52*HK52</f>
        <v>0</v>
      </c>
      <c r="HR53" s="148">
        <f>HR52*HK52</f>
        <v>0</v>
      </c>
      <c r="HS53" s="192">
        <f>HS52*HK52</f>
        <v>0</v>
      </c>
      <c r="HT53" s="148">
        <f>HT52*HK52</f>
        <v>0</v>
      </c>
      <c r="HU53" s="149">
        <f>HU52*HK52</f>
        <v>0</v>
      </c>
      <c r="HV53" s="148">
        <f>HV52*HK52</f>
        <v>0</v>
      </c>
      <c r="HW53" s="149">
        <f>HW52*HK52</f>
        <v>0</v>
      </c>
      <c r="HX53" s="191">
        <f>HX52*HK52</f>
        <v>0</v>
      </c>
      <c r="HY53" s="191">
        <f>HY52*HK52</f>
        <v>0</v>
      </c>
      <c r="HZ53" s="149">
        <f>HZ52*HK52</f>
        <v>0</v>
      </c>
      <c r="IA53" s="149">
        <f>IA52*HK52</f>
        <v>0</v>
      </c>
      <c r="IB53" s="149">
        <f>IB52*HK52</f>
        <v>0</v>
      </c>
      <c r="IC53" s="149">
        <f>IC52*HK52</f>
        <v>0</v>
      </c>
      <c r="ID53" s="149">
        <f>ID52*HK52</f>
        <v>0</v>
      </c>
      <c r="IE53" s="149">
        <f>IE52*HK52</f>
        <v>0</v>
      </c>
      <c r="IF53" s="149">
        <f>IF52*HK52</f>
        <v>0</v>
      </c>
      <c r="IG53" s="149">
        <f>IG52*HK52</f>
        <v>0</v>
      </c>
      <c r="IH53" s="149">
        <f>SUM(IH52*HK52)</f>
        <v>0</v>
      </c>
      <c r="II53" s="149">
        <f>SUM(II52*HK52)</f>
        <v>0</v>
      </c>
      <c r="IJ53" s="147">
        <f t="shared" si="5"/>
        <v>0</v>
      </c>
    </row>
    <row r="54" spans="1:244" s="137" customFormat="1" ht="14.25" customHeight="1">
      <c r="A54" s="167"/>
      <c r="B54" s="167"/>
      <c r="C54" s="167"/>
      <c r="D54" s="167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72"/>
      <c r="U54" s="172"/>
      <c r="V54" s="172"/>
      <c r="W54" s="172"/>
      <c r="X54" s="172"/>
      <c r="Y54" s="172"/>
      <c r="Z54" s="172"/>
      <c r="AA54" s="174"/>
      <c r="AB54" s="174"/>
      <c r="AC54" s="174"/>
      <c r="AD54" s="174"/>
      <c r="AE54" s="174"/>
      <c r="AF54" s="174"/>
      <c r="AG54" s="174"/>
      <c r="AH54" s="174"/>
      <c r="AI54" s="174"/>
      <c r="AJ54" s="174"/>
      <c r="AK54" s="174"/>
      <c r="AL54" s="174"/>
      <c r="AM54" s="174"/>
      <c r="AN54" s="174"/>
      <c r="AO54" s="174"/>
      <c r="AP54" s="174"/>
      <c r="AQ54" s="174"/>
      <c r="AR54" s="174"/>
      <c r="AS54" s="174"/>
      <c r="AT54" s="174"/>
      <c r="AU54" s="174"/>
      <c r="AV54" s="174"/>
      <c r="AW54" s="174"/>
      <c r="AX54" s="174"/>
      <c r="AY54" s="174"/>
      <c r="AZ54" s="174"/>
      <c r="BA54" s="174"/>
      <c r="BB54" s="174"/>
      <c r="BC54" s="171"/>
      <c r="BD54" s="171"/>
      <c r="BE54" s="171"/>
      <c r="BF54" s="171"/>
      <c r="BG54" s="171"/>
      <c r="BH54" s="171"/>
      <c r="BI54" s="171"/>
      <c r="BJ54" s="171"/>
      <c r="BK54" s="171"/>
      <c r="BL54" s="171"/>
      <c r="BM54" s="171"/>
      <c r="BN54" s="171"/>
      <c r="BO54" s="171"/>
      <c r="BP54" s="171"/>
      <c r="BQ54" s="171"/>
      <c r="BR54" s="171"/>
      <c r="BS54" s="171"/>
      <c r="BT54" s="171"/>
      <c r="BU54" s="171"/>
      <c r="BV54" s="171"/>
      <c r="BW54" s="171"/>
      <c r="BX54" s="171"/>
      <c r="BY54" s="171"/>
      <c r="BZ54" s="171"/>
      <c r="CA54" s="171"/>
      <c r="CB54" s="171"/>
      <c r="CC54" s="171"/>
      <c r="CD54" s="171"/>
      <c r="CE54" s="171"/>
      <c r="CF54" s="171"/>
      <c r="CG54" s="171"/>
      <c r="CH54" s="171"/>
      <c r="CI54" s="171"/>
      <c r="CJ54" s="171"/>
      <c r="CK54" s="171"/>
      <c r="CL54" s="171"/>
      <c r="CM54" s="171"/>
      <c r="CN54" s="171"/>
      <c r="CO54" s="171"/>
      <c r="CP54" s="171"/>
      <c r="CQ54" s="171"/>
      <c r="CR54" s="171"/>
      <c r="CS54" s="171"/>
      <c r="CT54" s="171"/>
      <c r="CU54" s="171"/>
      <c r="CV54" s="171"/>
      <c r="CW54" s="171"/>
      <c r="CX54" s="171"/>
      <c r="CY54" s="171"/>
      <c r="CZ54" s="171"/>
      <c r="DA54" s="171"/>
      <c r="DB54" s="171"/>
      <c r="DC54" s="171"/>
      <c r="DD54" s="171"/>
      <c r="DE54" s="171"/>
      <c r="DF54" s="171"/>
      <c r="DG54" s="171"/>
      <c r="DH54" s="171"/>
      <c r="DI54" s="171"/>
      <c r="DJ54" s="171"/>
      <c r="DK54" s="171"/>
      <c r="DL54" s="171"/>
      <c r="DM54" s="171"/>
      <c r="DN54" s="171"/>
      <c r="DO54" s="171"/>
      <c r="DP54" s="171"/>
      <c r="DQ54" s="171"/>
      <c r="DR54" s="171"/>
      <c r="DS54" s="171"/>
      <c r="DT54" s="171"/>
      <c r="DU54" s="171"/>
      <c r="DV54" s="171"/>
      <c r="DW54" s="171"/>
      <c r="DX54" s="171"/>
      <c r="DY54" s="171"/>
      <c r="DZ54" s="171"/>
      <c r="EA54" s="171"/>
      <c r="EB54" s="171"/>
      <c r="EC54" s="171"/>
      <c r="ED54" s="171"/>
      <c r="EE54" s="171"/>
      <c r="EF54" s="171"/>
      <c r="EG54" s="171"/>
      <c r="EH54" s="171"/>
      <c r="EI54" s="171"/>
      <c r="EJ54" s="171"/>
      <c r="EK54" s="171"/>
      <c r="EL54" s="171"/>
      <c r="EM54" s="171"/>
      <c r="EN54" s="171"/>
      <c r="EO54" s="171"/>
      <c r="EP54" s="171"/>
      <c r="EQ54" s="171"/>
      <c r="ER54" s="171"/>
      <c r="ES54" s="171"/>
      <c r="ET54" s="171"/>
      <c r="EU54" s="171"/>
      <c r="EV54" s="171"/>
      <c r="EW54" s="171"/>
      <c r="EX54" s="171"/>
      <c r="EY54" s="171"/>
      <c r="EZ54" s="171"/>
      <c r="FA54" s="171"/>
      <c r="FB54" s="171"/>
      <c r="FC54" s="171"/>
      <c r="FD54" s="171"/>
      <c r="FE54" s="171"/>
      <c r="FF54" s="171"/>
      <c r="FG54" s="171"/>
      <c r="FH54" s="171"/>
      <c r="FI54" s="171"/>
      <c r="FJ54" s="171"/>
      <c r="FK54" s="171"/>
      <c r="FL54" s="171"/>
      <c r="FM54" s="171"/>
      <c r="FN54" s="171"/>
      <c r="FO54" s="171"/>
      <c r="FP54" s="171"/>
      <c r="FQ54" s="171"/>
      <c r="FR54" s="171"/>
      <c r="FS54" s="171"/>
      <c r="FT54" s="171"/>
      <c r="FU54" s="171"/>
      <c r="FV54" s="171"/>
      <c r="FW54" s="171"/>
      <c r="FX54" s="171"/>
      <c r="FY54" s="171"/>
      <c r="FZ54" s="171"/>
      <c r="GA54" s="171"/>
      <c r="GB54" s="171"/>
      <c r="GC54" s="171"/>
      <c r="GD54" s="171"/>
      <c r="GE54" s="171"/>
      <c r="GF54" s="171"/>
      <c r="GG54" s="171"/>
      <c r="GH54" s="171"/>
      <c r="GI54" s="171"/>
      <c r="GJ54" s="171"/>
      <c r="GK54" s="171"/>
      <c r="GL54" s="171"/>
      <c r="GM54" s="171"/>
      <c r="GN54" s="171"/>
      <c r="GO54" s="171"/>
      <c r="GP54" s="171"/>
      <c r="GQ54" s="171"/>
      <c r="GR54" s="171"/>
      <c r="GS54" s="171"/>
      <c r="GT54" s="171"/>
      <c r="GU54" s="171"/>
      <c r="GV54" s="171"/>
      <c r="GW54" s="171"/>
      <c r="GX54" s="171"/>
      <c r="GY54" s="171"/>
      <c r="GZ54" s="171"/>
      <c r="HA54" s="171"/>
      <c r="HB54" s="171"/>
      <c r="HC54" s="162"/>
      <c r="HD54" s="162"/>
      <c r="HE54" s="162"/>
      <c r="HF54" s="162"/>
      <c r="HG54" s="162"/>
      <c r="HH54" s="162"/>
      <c r="HI54" s="1259" t="s">
        <v>366</v>
      </c>
      <c r="HJ54" s="154" t="s">
        <v>110</v>
      </c>
      <c r="HK54" s="1261">
        <v>45</v>
      </c>
      <c r="HL54" s="153"/>
      <c r="HM54" s="152"/>
      <c r="HN54" s="152"/>
      <c r="HO54" s="190"/>
      <c r="HP54" s="190"/>
      <c r="HQ54" s="152"/>
      <c r="HR54" s="152"/>
      <c r="HS54" s="190"/>
      <c r="HT54" s="152"/>
      <c r="HU54" s="152"/>
      <c r="HV54" s="152"/>
      <c r="HW54" s="152"/>
      <c r="HX54" s="190"/>
      <c r="HY54" s="190"/>
      <c r="HZ54" s="152"/>
      <c r="IA54" s="152"/>
      <c r="IB54" s="152"/>
      <c r="IC54" s="152"/>
      <c r="ID54" s="152"/>
      <c r="IE54" s="152"/>
      <c r="IF54" s="152"/>
      <c r="IG54" s="152"/>
      <c r="IH54" s="152"/>
      <c r="II54" s="152"/>
      <c r="IJ54" s="151">
        <f t="shared" si="5"/>
        <v>0</v>
      </c>
    </row>
    <row r="55" spans="1:244" ht="14.25" customHeight="1">
      <c r="A55" s="1263" t="s">
        <v>134</v>
      </c>
      <c r="B55" s="1263"/>
      <c r="C55" s="1263"/>
      <c r="D55" s="1263"/>
      <c r="E55" s="1263"/>
      <c r="F55" s="1263"/>
      <c r="G55" s="1263"/>
      <c r="H55" s="1263"/>
      <c r="I55" s="1263"/>
      <c r="J55" s="1263"/>
      <c r="K55" s="1263"/>
      <c r="L55" s="1263"/>
      <c r="M55" s="1263"/>
      <c r="N55" s="1263"/>
      <c r="O55" s="1263"/>
      <c r="P55" s="1263"/>
      <c r="Q55" s="1263"/>
      <c r="R55" s="1263"/>
      <c r="S55" s="1263"/>
      <c r="T55" s="1265" t="s">
        <v>110</v>
      </c>
      <c r="U55" s="1265"/>
      <c r="V55" s="1265"/>
      <c r="W55" s="1265"/>
      <c r="X55" s="1265"/>
      <c r="Y55" s="1265"/>
      <c r="Z55" s="1265"/>
      <c r="AA55" s="1266">
        <v>29.5</v>
      </c>
      <c r="AB55" s="1266"/>
      <c r="AC55" s="1266"/>
      <c r="AD55" s="1266"/>
      <c r="AE55" s="1266"/>
      <c r="AF55" s="1266"/>
      <c r="AG55" s="1266"/>
      <c r="AH55" s="1266">
        <f>BC55+BI55+BO55+BU55+CA55+CG55+CM55+CS55+CY55+DE55+DK55+DQ55+DW55+EC55+EI55+EO55+EU55+FA55+FG55+FM55+FS55+FY55+GE55+GK55+GQ55+GW55+HC55</f>
        <v>29.5</v>
      </c>
      <c r="AI55" s="1266"/>
      <c r="AJ55" s="1266"/>
      <c r="AK55" s="1266"/>
      <c r="AL55" s="1266"/>
      <c r="AM55" s="1266"/>
      <c r="AN55" s="1266"/>
      <c r="AO55" s="1266">
        <v>160</v>
      </c>
      <c r="AP55" s="1266"/>
      <c r="AQ55" s="1266"/>
      <c r="AR55" s="1266"/>
      <c r="AS55" s="1266"/>
      <c r="AT55" s="1266"/>
      <c r="AU55" s="1266"/>
      <c r="AV55" s="1266">
        <f>AH55*AO55</f>
        <v>4720</v>
      </c>
      <c r="AW55" s="1266"/>
      <c r="AX55" s="1266"/>
      <c r="AY55" s="1266"/>
      <c r="AZ55" s="1266"/>
      <c r="BA55" s="1266"/>
      <c r="BB55" s="1266"/>
      <c r="BC55" s="1257"/>
      <c r="BD55" s="1257"/>
      <c r="BE55" s="1257"/>
      <c r="BF55" s="1257"/>
      <c r="BG55" s="1257"/>
      <c r="BH55" s="1257"/>
      <c r="BI55" s="1257">
        <v>5.5</v>
      </c>
      <c r="BJ55" s="1257"/>
      <c r="BK55" s="1257"/>
      <c r="BL55" s="1257"/>
      <c r="BM55" s="1257"/>
      <c r="BN55" s="1257"/>
      <c r="BO55" s="1257"/>
      <c r="BP55" s="1257"/>
      <c r="BQ55" s="1257"/>
      <c r="BR55" s="1257"/>
      <c r="BS55" s="1257"/>
      <c r="BT55" s="1257"/>
      <c r="BU55" s="1257"/>
      <c r="BV55" s="1257"/>
      <c r="BW55" s="1257"/>
      <c r="BX55" s="1257"/>
      <c r="BY55" s="1257"/>
      <c r="BZ55" s="1257"/>
      <c r="CA55" s="1257">
        <v>4.2</v>
      </c>
      <c r="CB55" s="1257"/>
      <c r="CC55" s="1257"/>
      <c r="CD55" s="1257"/>
      <c r="CE55" s="1257"/>
      <c r="CF55" s="1257"/>
      <c r="CG55" s="1257"/>
      <c r="CH55" s="1257"/>
      <c r="CI55" s="1257"/>
      <c r="CJ55" s="1257"/>
      <c r="CK55" s="1257"/>
      <c r="CL55" s="1257"/>
      <c r="CM55" s="1257">
        <v>3.8</v>
      </c>
      <c r="CN55" s="1257"/>
      <c r="CO55" s="1257"/>
      <c r="CP55" s="1257"/>
      <c r="CQ55" s="1257"/>
      <c r="CR55" s="1257"/>
      <c r="CS55" s="1257"/>
      <c r="CT55" s="1257"/>
      <c r="CU55" s="1257"/>
      <c r="CV55" s="1257"/>
      <c r="CW55" s="1257"/>
      <c r="CX55" s="1257"/>
      <c r="CY55" s="1257">
        <v>4.3499999999999996</v>
      </c>
      <c r="CZ55" s="1257"/>
      <c r="DA55" s="1257"/>
      <c r="DB55" s="1257"/>
      <c r="DC55" s="1257"/>
      <c r="DD55" s="1257"/>
      <c r="DE55" s="1257"/>
      <c r="DF55" s="1257"/>
      <c r="DG55" s="1257"/>
      <c r="DH55" s="1257"/>
      <c r="DI55" s="1257"/>
      <c r="DJ55" s="1257"/>
      <c r="DK55" s="1257"/>
      <c r="DL55" s="1257"/>
      <c r="DM55" s="1257"/>
      <c r="DN55" s="1257"/>
      <c r="DO55" s="1257"/>
      <c r="DP55" s="1257"/>
      <c r="DQ55" s="1257"/>
      <c r="DR55" s="1257"/>
      <c r="DS55" s="1257"/>
      <c r="DT55" s="1257"/>
      <c r="DU55" s="1257"/>
      <c r="DV55" s="1257"/>
      <c r="DW55" s="1257">
        <v>3.75</v>
      </c>
      <c r="DX55" s="1257"/>
      <c r="DY55" s="1257"/>
      <c r="DZ55" s="1257"/>
      <c r="EA55" s="1257"/>
      <c r="EB55" s="1257"/>
      <c r="EC55" s="1257"/>
      <c r="ED55" s="1257"/>
      <c r="EE55" s="1257"/>
      <c r="EF55" s="1257"/>
      <c r="EG55" s="1257"/>
      <c r="EH55" s="1257"/>
      <c r="EI55" s="1257"/>
      <c r="EJ55" s="1257"/>
      <c r="EK55" s="1257"/>
      <c r="EL55" s="1257"/>
      <c r="EM55" s="1257"/>
      <c r="EN55" s="1257"/>
      <c r="EO55" s="1257"/>
      <c r="EP55" s="1257"/>
      <c r="EQ55" s="1257"/>
      <c r="ER55" s="1257"/>
      <c r="ES55" s="1257"/>
      <c r="ET55" s="1257"/>
      <c r="EU55" s="1257">
        <v>5</v>
      </c>
      <c r="EV55" s="1257"/>
      <c r="EW55" s="1257"/>
      <c r="EX55" s="1257"/>
      <c r="EY55" s="1257"/>
      <c r="EZ55" s="1257"/>
      <c r="FA55" s="1257"/>
      <c r="FB55" s="1257"/>
      <c r="FC55" s="1257"/>
      <c r="FD55" s="1257"/>
      <c r="FE55" s="1257"/>
      <c r="FF55" s="1257"/>
      <c r="FG55" s="1257">
        <v>2.9</v>
      </c>
      <c r="FH55" s="1257"/>
      <c r="FI55" s="1257"/>
      <c r="FJ55" s="1257"/>
      <c r="FK55" s="1257"/>
      <c r="FL55" s="1257"/>
      <c r="FM55" s="1257"/>
      <c r="FN55" s="1257"/>
      <c r="FO55" s="1257"/>
      <c r="FP55" s="1257"/>
      <c r="FQ55" s="1257"/>
      <c r="FR55" s="1257"/>
      <c r="FS55" s="1257"/>
      <c r="FT55" s="1257"/>
      <c r="FU55" s="1257"/>
      <c r="FV55" s="1257"/>
      <c r="FW55" s="1257"/>
      <c r="FX55" s="1257"/>
      <c r="FY55" s="1257"/>
      <c r="FZ55" s="1257"/>
      <c r="GA55" s="1257"/>
      <c r="GB55" s="1257"/>
      <c r="GC55" s="1257"/>
      <c r="GD55" s="1257"/>
      <c r="GE55" s="1257"/>
      <c r="GF55" s="1257"/>
      <c r="GG55" s="1257"/>
      <c r="GH55" s="1257"/>
      <c r="GI55" s="1257"/>
      <c r="GJ55" s="1257"/>
      <c r="GK55" s="1257"/>
      <c r="GL55" s="1257"/>
      <c r="GM55" s="1257"/>
      <c r="GN55" s="1257"/>
      <c r="GO55" s="1257"/>
      <c r="GP55" s="1257"/>
      <c r="GQ55" s="1257"/>
      <c r="GR55" s="1257"/>
      <c r="GS55" s="1257"/>
      <c r="GT55" s="1257"/>
      <c r="GU55" s="1257"/>
      <c r="GV55" s="1257"/>
      <c r="GW55" s="1257"/>
      <c r="GX55" s="1257"/>
      <c r="GY55" s="1257"/>
      <c r="GZ55" s="1257"/>
      <c r="HA55" s="1257"/>
      <c r="HB55" s="1257"/>
      <c r="HC55" s="1258"/>
      <c r="HD55" s="1258"/>
      <c r="HE55" s="1258"/>
      <c r="HF55" s="1258"/>
      <c r="HG55" s="1258"/>
      <c r="HH55" s="1258"/>
      <c r="HI55" s="1260"/>
      <c r="HJ55" s="150" t="s">
        <v>44</v>
      </c>
      <c r="HK55" s="1262"/>
      <c r="HL55" s="149">
        <f>SUM(HL54*HK54)</f>
        <v>0</v>
      </c>
      <c r="HM55" s="148">
        <f>SUM(HM54*HK54)</f>
        <v>0</v>
      </c>
      <c r="HN55" s="148">
        <f>SUM(HN54*HK54)</f>
        <v>0</v>
      </c>
      <c r="HO55" s="192">
        <f>SUM(HO54*HK54)</f>
        <v>0</v>
      </c>
      <c r="HP55" s="192">
        <f>SUM(HP54*HK54)</f>
        <v>0</v>
      </c>
      <c r="HQ55" s="148">
        <f>SUM(HQ54*HK54)</f>
        <v>0</v>
      </c>
      <c r="HR55" s="148">
        <f>SUM(HR54*HK54)</f>
        <v>0</v>
      </c>
      <c r="HS55" s="192">
        <f>SUM(HS54*HK54)</f>
        <v>0</v>
      </c>
      <c r="HT55" s="148">
        <f>SUM(HT54*HK54)</f>
        <v>0</v>
      </c>
      <c r="HU55" s="148">
        <f>SUM(HU54*HK54)</f>
        <v>0</v>
      </c>
      <c r="HV55" s="148">
        <f>HV54*HK54</f>
        <v>0</v>
      </c>
      <c r="HW55" s="148">
        <f>SUM(HW54*HK54)</f>
        <v>0</v>
      </c>
      <c r="HX55" s="191">
        <f>SUM(HX54*HK54)</f>
        <v>0</v>
      </c>
      <c r="HY55" s="191">
        <f>SUM(HY54*HK54)</f>
        <v>0</v>
      </c>
      <c r="HZ55" s="149">
        <f>SUM(HZ54*HK54)</f>
        <v>0</v>
      </c>
      <c r="IA55" s="149">
        <f>SUM(IA54*HK54)</f>
        <v>0</v>
      </c>
      <c r="IB55" s="149">
        <f>SUM(IB54*HK54)</f>
        <v>0</v>
      </c>
      <c r="IC55" s="149">
        <f>SUM(IC54*HK54)</f>
        <v>0</v>
      </c>
      <c r="ID55" s="149"/>
      <c r="IE55" s="149"/>
      <c r="IF55" s="149"/>
      <c r="IG55" s="149">
        <f>SUM(IG54*HK54)</f>
        <v>0</v>
      </c>
      <c r="IH55" s="149">
        <f>SUM(IH54*HK54)</f>
        <v>0</v>
      </c>
      <c r="II55" s="149">
        <f>SUM(II54*HK54)</f>
        <v>0</v>
      </c>
      <c r="IJ55" s="147">
        <f t="shared" si="5"/>
        <v>0</v>
      </c>
    </row>
    <row r="56" spans="1:244" s="137" customFormat="1" ht="14.25" customHeight="1">
      <c r="A56" s="167"/>
      <c r="B56" s="167"/>
      <c r="C56" s="167"/>
      <c r="D56" s="167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72"/>
      <c r="U56" s="172"/>
      <c r="V56" s="172"/>
      <c r="W56" s="172"/>
      <c r="X56" s="172"/>
      <c r="Y56" s="172"/>
      <c r="Z56" s="172"/>
      <c r="AA56" s="174"/>
      <c r="AB56" s="174"/>
      <c r="AC56" s="174"/>
      <c r="AD56" s="174"/>
      <c r="AE56" s="174"/>
      <c r="AF56" s="174"/>
      <c r="AG56" s="174"/>
      <c r="AH56" s="174"/>
      <c r="AI56" s="174"/>
      <c r="AJ56" s="174"/>
      <c r="AK56" s="174"/>
      <c r="AL56" s="174"/>
      <c r="AM56" s="174"/>
      <c r="AN56" s="174"/>
      <c r="AO56" s="174"/>
      <c r="AP56" s="174"/>
      <c r="AQ56" s="174"/>
      <c r="AR56" s="174"/>
      <c r="AS56" s="174"/>
      <c r="AT56" s="174"/>
      <c r="AU56" s="174"/>
      <c r="AV56" s="174"/>
      <c r="AW56" s="174"/>
      <c r="AX56" s="174"/>
      <c r="AY56" s="174"/>
      <c r="AZ56" s="174"/>
      <c r="BA56" s="174"/>
      <c r="BB56" s="174"/>
      <c r="BC56" s="171"/>
      <c r="BD56" s="171"/>
      <c r="BE56" s="171"/>
      <c r="BF56" s="171"/>
      <c r="BG56" s="171"/>
      <c r="BH56" s="171"/>
      <c r="BI56" s="171"/>
      <c r="BJ56" s="171"/>
      <c r="BK56" s="171"/>
      <c r="BL56" s="171"/>
      <c r="BM56" s="171"/>
      <c r="BN56" s="171"/>
      <c r="BO56" s="171"/>
      <c r="BP56" s="171"/>
      <c r="BQ56" s="171"/>
      <c r="BR56" s="171"/>
      <c r="BS56" s="171"/>
      <c r="BT56" s="171"/>
      <c r="BU56" s="171"/>
      <c r="BV56" s="171"/>
      <c r="BW56" s="171"/>
      <c r="BX56" s="171"/>
      <c r="BY56" s="171"/>
      <c r="BZ56" s="171"/>
      <c r="CA56" s="171"/>
      <c r="CB56" s="171"/>
      <c r="CC56" s="171"/>
      <c r="CD56" s="171"/>
      <c r="CE56" s="171"/>
      <c r="CF56" s="171"/>
      <c r="CG56" s="171"/>
      <c r="CH56" s="171"/>
      <c r="CI56" s="171"/>
      <c r="CJ56" s="171"/>
      <c r="CK56" s="171"/>
      <c r="CL56" s="171"/>
      <c r="CM56" s="171"/>
      <c r="CN56" s="171"/>
      <c r="CO56" s="171"/>
      <c r="CP56" s="171"/>
      <c r="CQ56" s="171"/>
      <c r="CR56" s="171"/>
      <c r="CS56" s="171"/>
      <c r="CT56" s="171"/>
      <c r="CU56" s="171"/>
      <c r="CV56" s="171"/>
      <c r="CW56" s="171"/>
      <c r="CX56" s="171"/>
      <c r="CY56" s="171"/>
      <c r="CZ56" s="171"/>
      <c r="DA56" s="171"/>
      <c r="DB56" s="171"/>
      <c r="DC56" s="171"/>
      <c r="DD56" s="171"/>
      <c r="DE56" s="171"/>
      <c r="DF56" s="171"/>
      <c r="DG56" s="171"/>
      <c r="DH56" s="171"/>
      <c r="DI56" s="171"/>
      <c r="DJ56" s="171"/>
      <c r="DK56" s="171"/>
      <c r="DL56" s="171"/>
      <c r="DM56" s="171"/>
      <c r="DN56" s="171"/>
      <c r="DO56" s="171"/>
      <c r="DP56" s="171"/>
      <c r="DQ56" s="171"/>
      <c r="DR56" s="171"/>
      <c r="DS56" s="171"/>
      <c r="DT56" s="171"/>
      <c r="DU56" s="171"/>
      <c r="DV56" s="171"/>
      <c r="DW56" s="171"/>
      <c r="DX56" s="171"/>
      <c r="DY56" s="171"/>
      <c r="DZ56" s="171"/>
      <c r="EA56" s="171"/>
      <c r="EB56" s="171"/>
      <c r="EC56" s="171"/>
      <c r="ED56" s="171"/>
      <c r="EE56" s="171"/>
      <c r="EF56" s="171"/>
      <c r="EG56" s="171"/>
      <c r="EH56" s="171"/>
      <c r="EI56" s="171"/>
      <c r="EJ56" s="171"/>
      <c r="EK56" s="171"/>
      <c r="EL56" s="171"/>
      <c r="EM56" s="171"/>
      <c r="EN56" s="171"/>
      <c r="EO56" s="171"/>
      <c r="EP56" s="171"/>
      <c r="EQ56" s="171"/>
      <c r="ER56" s="171"/>
      <c r="ES56" s="171"/>
      <c r="ET56" s="171"/>
      <c r="EU56" s="171"/>
      <c r="EV56" s="171"/>
      <c r="EW56" s="171"/>
      <c r="EX56" s="171"/>
      <c r="EY56" s="171"/>
      <c r="EZ56" s="171"/>
      <c r="FA56" s="171"/>
      <c r="FB56" s="171"/>
      <c r="FC56" s="171"/>
      <c r="FD56" s="171"/>
      <c r="FE56" s="171"/>
      <c r="FF56" s="171"/>
      <c r="FG56" s="171"/>
      <c r="FH56" s="171"/>
      <c r="FI56" s="171"/>
      <c r="FJ56" s="171"/>
      <c r="FK56" s="171"/>
      <c r="FL56" s="171"/>
      <c r="FM56" s="171"/>
      <c r="FN56" s="171"/>
      <c r="FO56" s="171"/>
      <c r="FP56" s="171"/>
      <c r="FQ56" s="171"/>
      <c r="FR56" s="171"/>
      <c r="FS56" s="171"/>
      <c r="FT56" s="171"/>
      <c r="FU56" s="171"/>
      <c r="FV56" s="171"/>
      <c r="FW56" s="171"/>
      <c r="FX56" s="171"/>
      <c r="FY56" s="171"/>
      <c r="FZ56" s="171"/>
      <c r="GA56" s="171"/>
      <c r="GB56" s="171"/>
      <c r="GC56" s="171"/>
      <c r="GD56" s="171"/>
      <c r="GE56" s="171"/>
      <c r="GF56" s="171"/>
      <c r="GG56" s="171"/>
      <c r="GH56" s="171"/>
      <c r="GI56" s="171"/>
      <c r="GJ56" s="171"/>
      <c r="GK56" s="171"/>
      <c r="GL56" s="171"/>
      <c r="GM56" s="171"/>
      <c r="GN56" s="171"/>
      <c r="GO56" s="171"/>
      <c r="GP56" s="171"/>
      <c r="GQ56" s="171"/>
      <c r="GR56" s="171"/>
      <c r="GS56" s="171"/>
      <c r="GT56" s="171"/>
      <c r="GU56" s="171"/>
      <c r="GV56" s="171"/>
      <c r="GW56" s="171"/>
      <c r="GX56" s="171"/>
      <c r="GY56" s="171"/>
      <c r="GZ56" s="171"/>
      <c r="HA56" s="171"/>
      <c r="HB56" s="171"/>
      <c r="HC56" s="162"/>
      <c r="HD56" s="162"/>
      <c r="HE56" s="162"/>
      <c r="HF56" s="162"/>
      <c r="HG56" s="162"/>
      <c r="HH56" s="162"/>
      <c r="HI56" s="1259" t="s">
        <v>27</v>
      </c>
      <c r="HJ56" s="154" t="s">
        <v>110</v>
      </c>
      <c r="HK56" s="1261">
        <v>41</v>
      </c>
      <c r="HL56" s="153"/>
      <c r="HM56" s="152"/>
      <c r="HN56" s="152"/>
      <c r="HO56" s="190"/>
      <c r="HP56" s="190"/>
      <c r="HQ56" s="152"/>
      <c r="HR56" s="152"/>
      <c r="HS56" s="190"/>
      <c r="HT56" s="152"/>
      <c r="HU56" s="152"/>
      <c r="HV56" s="152"/>
      <c r="HW56" s="152"/>
      <c r="HX56" s="190"/>
      <c r="HY56" s="190"/>
      <c r="HZ56" s="152"/>
      <c r="IA56" s="152"/>
      <c r="IB56" s="152"/>
      <c r="IC56" s="152"/>
      <c r="ID56" s="152"/>
      <c r="IE56" s="152"/>
      <c r="IF56" s="152"/>
      <c r="IG56" s="152"/>
      <c r="IH56" s="152"/>
      <c r="II56" s="152"/>
      <c r="IJ56" s="151">
        <f t="shared" si="5"/>
        <v>0</v>
      </c>
    </row>
    <row r="57" spans="1:244" ht="12.75" customHeight="1">
      <c r="A57" s="1263" t="s">
        <v>5</v>
      </c>
      <c r="B57" s="1263"/>
      <c r="C57" s="1263"/>
      <c r="D57" s="1263"/>
      <c r="E57" s="1263"/>
      <c r="F57" s="1263"/>
      <c r="G57" s="1263"/>
      <c r="H57" s="1263"/>
      <c r="I57" s="1263"/>
      <c r="J57" s="1263"/>
      <c r="K57" s="1263"/>
      <c r="L57" s="1263"/>
      <c r="M57" s="1263"/>
      <c r="N57" s="1263"/>
      <c r="O57" s="1263"/>
      <c r="P57" s="1263"/>
      <c r="Q57" s="1263"/>
      <c r="R57" s="1263"/>
      <c r="S57" s="1263"/>
      <c r="T57" s="1265" t="s">
        <v>128</v>
      </c>
      <c r="U57" s="1265"/>
      <c r="V57" s="1265"/>
      <c r="W57" s="1265"/>
      <c r="X57" s="1265"/>
      <c r="Y57" s="1265"/>
      <c r="Z57" s="1265"/>
      <c r="AA57" s="1266">
        <v>225.9</v>
      </c>
      <c r="AB57" s="1266"/>
      <c r="AC57" s="1266"/>
      <c r="AD57" s="1266"/>
      <c r="AE57" s="1266"/>
      <c r="AF57" s="1266"/>
      <c r="AG57" s="1266"/>
      <c r="AH57" s="1266">
        <f>BC57+BI57+BO57+BU57+CA57+CG57+CM57+CS57+CY57+DE57+DK57+DQ57+DW57+EI57+EO57+EU57+FA57+FG57+FM57+FY57+GE57+GK57+GQ57+GW57+HC57</f>
        <v>232.11</v>
      </c>
      <c r="AI57" s="1266"/>
      <c r="AJ57" s="1266"/>
      <c r="AK57" s="1266"/>
      <c r="AL57" s="1266"/>
      <c r="AM57" s="1266"/>
      <c r="AN57" s="1266"/>
      <c r="AO57" s="1266">
        <v>61</v>
      </c>
      <c r="AP57" s="1266"/>
      <c r="AQ57" s="1266"/>
      <c r="AR57" s="1266"/>
      <c r="AS57" s="1266"/>
      <c r="AT57" s="1266"/>
      <c r="AU57" s="1266"/>
      <c r="AV57" s="1266">
        <f>AH57*AO57</f>
        <v>14158.71</v>
      </c>
      <c r="AW57" s="1266"/>
      <c r="AX57" s="1266"/>
      <c r="AY57" s="1266"/>
      <c r="AZ57" s="1266"/>
      <c r="BA57" s="1266"/>
      <c r="BB57" s="1266"/>
      <c r="BC57" s="1257">
        <v>24.15</v>
      </c>
      <c r="BD57" s="1257"/>
      <c r="BE57" s="1257"/>
      <c r="BF57" s="1257"/>
      <c r="BG57" s="1257"/>
      <c r="BH57" s="1257"/>
      <c r="BI57" s="1257">
        <v>15.8</v>
      </c>
      <c r="BJ57" s="1257"/>
      <c r="BK57" s="1257"/>
      <c r="BL57" s="1257"/>
      <c r="BM57" s="1257"/>
      <c r="BN57" s="1257"/>
      <c r="BO57" s="1257">
        <v>1.1000000000000001</v>
      </c>
      <c r="BP57" s="1257"/>
      <c r="BQ57" s="1257"/>
      <c r="BR57" s="1257"/>
      <c r="BS57" s="1257"/>
      <c r="BT57" s="1257"/>
      <c r="BU57" s="1257">
        <v>16.2</v>
      </c>
      <c r="BV57" s="1257"/>
      <c r="BW57" s="1257"/>
      <c r="BX57" s="1257"/>
      <c r="BY57" s="1257"/>
      <c r="BZ57" s="1257"/>
      <c r="CA57" s="1257">
        <v>16.899999999999999</v>
      </c>
      <c r="CB57" s="1257"/>
      <c r="CC57" s="1257"/>
      <c r="CD57" s="1257"/>
      <c r="CE57" s="1257"/>
      <c r="CF57" s="1257"/>
      <c r="CG57" s="1257">
        <v>8.9</v>
      </c>
      <c r="CH57" s="1257"/>
      <c r="CI57" s="1257"/>
      <c r="CJ57" s="1257"/>
      <c r="CK57" s="1257"/>
      <c r="CL57" s="1257"/>
      <c r="CM57" s="1257">
        <v>9.66</v>
      </c>
      <c r="CN57" s="1257"/>
      <c r="CO57" s="1257"/>
      <c r="CP57" s="1257"/>
      <c r="CQ57" s="1257"/>
      <c r="CR57" s="1257"/>
      <c r="CS57" s="1257">
        <v>20.7</v>
      </c>
      <c r="CT57" s="1257"/>
      <c r="CU57" s="1257"/>
      <c r="CV57" s="1257"/>
      <c r="CW57" s="1257"/>
      <c r="CX57" s="1257"/>
      <c r="CY57" s="1257">
        <v>8.8000000000000007</v>
      </c>
      <c r="CZ57" s="1257"/>
      <c r="DA57" s="1257"/>
      <c r="DB57" s="1257"/>
      <c r="DC57" s="1257"/>
      <c r="DD57" s="1257"/>
      <c r="DE57" s="1257">
        <v>11.8</v>
      </c>
      <c r="DF57" s="1257"/>
      <c r="DG57" s="1257"/>
      <c r="DH57" s="1257"/>
      <c r="DI57" s="1257"/>
      <c r="DJ57" s="1257"/>
      <c r="DK57" s="1257">
        <v>18.2</v>
      </c>
      <c r="DL57" s="1257"/>
      <c r="DM57" s="1257"/>
      <c r="DN57" s="1257"/>
      <c r="DO57" s="1257"/>
      <c r="DP57" s="1257"/>
      <c r="DQ57" s="1257">
        <v>12.7</v>
      </c>
      <c r="DR57" s="1257"/>
      <c r="DS57" s="1257"/>
      <c r="DT57" s="1257"/>
      <c r="DU57" s="1257"/>
      <c r="DV57" s="1257"/>
      <c r="DW57" s="1257">
        <v>8.9</v>
      </c>
      <c r="DX57" s="1257"/>
      <c r="DY57" s="1257"/>
      <c r="DZ57" s="1257"/>
      <c r="EA57" s="1257"/>
      <c r="EB57" s="1257"/>
      <c r="EC57" s="1257">
        <v>12.1</v>
      </c>
      <c r="ED57" s="1257"/>
      <c r="EE57" s="1257"/>
      <c r="EF57" s="1257"/>
      <c r="EG57" s="1257"/>
      <c r="EH57" s="1257"/>
      <c r="EI57" s="1257">
        <v>8.5</v>
      </c>
      <c r="EJ57" s="1257"/>
      <c r="EK57" s="1257"/>
      <c r="EL57" s="1257"/>
      <c r="EM57" s="1257"/>
      <c r="EN57" s="1257"/>
      <c r="EO57" s="1257">
        <v>15.7</v>
      </c>
      <c r="EP57" s="1257"/>
      <c r="EQ57" s="1257"/>
      <c r="ER57" s="1257"/>
      <c r="ES57" s="1257"/>
      <c r="ET57" s="1257"/>
      <c r="EU57" s="1257">
        <v>12.8</v>
      </c>
      <c r="EV57" s="1257"/>
      <c r="EW57" s="1257"/>
      <c r="EX57" s="1257"/>
      <c r="EY57" s="1257"/>
      <c r="EZ57" s="1257"/>
      <c r="FA57" s="1257">
        <v>12.7</v>
      </c>
      <c r="FB57" s="1257"/>
      <c r="FC57" s="1257"/>
      <c r="FD57" s="1257"/>
      <c r="FE57" s="1257"/>
      <c r="FF57" s="1257"/>
      <c r="FG57" s="1257">
        <v>0.9</v>
      </c>
      <c r="FH57" s="1257"/>
      <c r="FI57" s="1257"/>
      <c r="FJ57" s="1257"/>
      <c r="FK57" s="1257"/>
      <c r="FL57" s="1257"/>
      <c r="FM57" s="1257">
        <v>7.7</v>
      </c>
      <c r="FN57" s="1257"/>
      <c r="FO57" s="1257"/>
      <c r="FP57" s="1257"/>
      <c r="FQ57" s="1257"/>
      <c r="FR57" s="1257"/>
      <c r="FS57" s="1257"/>
      <c r="FT57" s="1257"/>
      <c r="FU57" s="1257"/>
      <c r="FV57" s="1257"/>
      <c r="FW57" s="1257"/>
      <c r="FX57" s="1257"/>
      <c r="FY57" s="1257"/>
      <c r="FZ57" s="1257"/>
      <c r="GA57" s="1257"/>
      <c r="GB57" s="1257"/>
      <c r="GC57" s="1257"/>
      <c r="GD57" s="1257"/>
      <c r="GE57" s="1257"/>
      <c r="GF57" s="1257"/>
      <c r="GG57" s="1257"/>
      <c r="GH57" s="1257"/>
      <c r="GI57" s="1257"/>
      <c r="GJ57" s="1257"/>
      <c r="GK57" s="1257"/>
      <c r="GL57" s="1257"/>
      <c r="GM57" s="1257"/>
      <c r="GN57" s="1257"/>
      <c r="GO57" s="1257"/>
      <c r="GP57" s="1257"/>
      <c r="GQ57" s="1257"/>
      <c r="GR57" s="1257"/>
      <c r="GS57" s="1257"/>
      <c r="GT57" s="1257"/>
      <c r="GU57" s="1257"/>
      <c r="GV57" s="1257"/>
      <c r="GW57" s="1257"/>
      <c r="GX57" s="1257"/>
      <c r="GY57" s="1257"/>
      <c r="GZ57" s="1257"/>
      <c r="HA57" s="1257"/>
      <c r="HB57" s="1257"/>
      <c r="HC57" s="1258"/>
      <c r="HD57" s="1258"/>
      <c r="HE57" s="1258"/>
      <c r="HF57" s="1258"/>
      <c r="HG57" s="1258"/>
      <c r="HH57" s="1258"/>
      <c r="HI57" s="1260"/>
      <c r="HJ57" s="150" t="s">
        <v>44</v>
      </c>
      <c r="HK57" s="1262"/>
      <c r="HL57" s="148">
        <f>HL56*HK56</f>
        <v>0</v>
      </c>
      <c r="HM57" s="148">
        <f>HM56*HK56</f>
        <v>0</v>
      </c>
      <c r="HN57" s="148">
        <f>HN56*HK56</f>
        <v>0</v>
      </c>
      <c r="HO57" s="192">
        <f>HO56*HK56</f>
        <v>0</v>
      </c>
      <c r="HP57" s="192">
        <f>HP56*HK56</f>
        <v>0</v>
      </c>
      <c r="HQ57" s="186">
        <f>HQ56*HK56</f>
        <v>0</v>
      </c>
      <c r="HR57" s="148">
        <f>HR56*HK56</f>
        <v>0</v>
      </c>
      <c r="HS57" s="192">
        <f>HS56*HK56</f>
        <v>0</v>
      </c>
      <c r="HT57" s="148">
        <f>HT56*HK56</f>
        <v>0</v>
      </c>
      <c r="HU57" s="148">
        <f>HU56*HK56</f>
        <v>0</v>
      </c>
      <c r="HV57" s="148">
        <f>HV56*HK56</f>
        <v>0</v>
      </c>
      <c r="HW57" s="148">
        <f>HW56*HK56</f>
        <v>0</v>
      </c>
      <c r="HX57" s="191">
        <f>HX56*HK56</f>
        <v>0</v>
      </c>
      <c r="HY57" s="191">
        <f>HY56*HK56</f>
        <v>0</v>
      </c>
      <c r="HZ57" s="149">
        <f>HZ56*HK56</f>
        <v>0</v>
      </c>
      <c r="IA57" s="149">
        <f>IA56*HK56</f>
        <v>0</v>
      </c>
      <c r="IB57" s="149">
        <f>IB56*HK56</f>
        <v>0</v>
      </c>
      <c r="IC57" s="149">
        <f>IC56*HK56</f>
        <v>0</v>
      </c>
      <c r="ID57" s="149">
        <f>ID56*HK56</f>
        <v>0</v>
      </c>
      <c r="IE57" s="149">
        <f>IE56*HK56</f>
        <v>0</v>
      </c>
      <c r="IF57" s="149">
        <f>IF56*HK56</f>
        <v>0</v>
      </c>
      <c r="IG57" s="149">
        <f>IG56*HK56</f>
        <v>0</v>
      </c>
      <c r="IH57" s="149">
        <f>SUM(IH56*HK56)</f>
        <v>0</v>
      </c>
      <c r="II57" s="149">
        <f>SUM(II56*HK56)</f>
        <v>0</v>
      </c>
      <c r="IJ57" s="147">
        <f t="shared" si="5"/>
        <v>0</v>
      </c>
    </row>
    <row r="58" spans="1:244" s="137" customFormat="1" ht="12.75" customHeight="1">
      <c r="A58" s="167"/>
      <c r="B58" s="167"/>
      <c r="C58" s="167"/>
      <c r="D58" s="167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72"/>
      <c r="U58" s="172"/>
      <c r="V58" s="172"/>
      <c r="W58" s="172"/>
      <c r="X58" s="172"/>
      <c r="Y58" s="172"/>
      <c r="Z58" s="172"/>
      <c r="AA58" s="174"/>
      <c r="AB58" s="174"/>
      <c r="AC58" s="174"/>
      <c r="AD58" s="174"/>
      <c r="AE58" s="174"/>
      <c r="AF58" s="174"/>
      <c r="AG58" s="174"/>
      <c r="AH58" s="174"/>
      <c r="AI58" s="174"/>
      <c r="AJ58" s="174"/>
      <c r="AK58" s="174"/>
      <c r="AL58" s="174"/>
      <c r="AM58" s="174"/>
      <c r="AN58" s="174"/>
      <c r="AO58" s="174"/>
      <c r="AP58" s="174"/>
      <c r="AQ58" s="174"/>
      <c r="AR58" s="174"/>
      <c r="AS58" s="174"/>
      <c r="AT58" s="174"/>
      <c r="AU58" s="174"/>
      <c r="AV58" s="174"/>
      <c r="AW58" s="174"/>
      <c r="AX58" s="174"/>
      <c r="AY58" s="174"/>
      <c r="AZ58" s="174"/>
      <c r="BA58" s="174"/>
      <c r="BB58" s="174"/>
      <c r="BC58" s="171"/>
      <c r="BD58" s="171"/>
      <c r="BE58" s="171"/>
      <c r="BF58" s="171"/>
      <c r="BG58" s="171"/>
      <c r="BH58" s="171"/>
      <c r="BI58" s="171"/>
      <c r="BJ58" s="171"/>
      <c r="BK58" s="171"/>
      <c r="BL58" s="171"/>
      <c r="BM58" s="171"/>
      <c r="BN58" s="171"/>
      <c r="BO58" s="171"/>
      <c r="BP58" s="171"/>
      <c r="BQ58" s="171"/>
      <c r="BR58" s="171"/>
      <c r="BS58" s="171"/>
      <c r="BT58" s="171"/>
      <c r="BU58" s="171"/>
      <c r="BV58" s="171"/>
      <c r="BW58" s="171"/>
      <c r="BX58" s="171"/>
      <c r="BY58" s="171"/>
      <c r="BZ58" s="171"/>
      <c r="CA58" s="171"/>
      <c r="CB58" s="171"/>
      <c r="CC58" s="171"/>
      <c r="CD58" s="171"/>
      <c r="CE58" s="171"/>
      <c r="CF58" s="171"/>
      <c r="CG58" s="171"/>
      <c r="CH58" s="171"/>
      <c r="CI58" s="171"/>
      <c r="CJ58" s="171"/>
      <c r="CK58" s="171"/>
      <c r="CL58" s="171"/>
      <c r="CM58" s="171"/>
      <c r="CN58" s="171"/>
      <c r="CO58" s="171"/>
      <c r="CP58" s="171"/>
      <c r="CQ58" s="171"/>
      <c r="CR58" s="171"/>
      <c r="CS58" s="171"/>
      <c r="CT58" s="171"/>
      <c r="CU58" s="171"/>
      <c r="CV58" s="171"/>
      <c r="CW58" s="171"/>
      <c r="CX58" s="171"/>
      <c r="CY58" s="171"/>
      <c r="CZ58" s="171"/>
      <c r="DA58" s="171"/>
      <c r="DB58" s="171"/>
      <c r="DC58" s="171"/>
      <c r="DD58" s="171"/>
      <c r="DE58" s="171"/>
      <c r="DF58" s="171"/>
      <c r="DG58" s="171"/>
      <c r="DH58" s="171"/>
      <c r="DI58" s="171"/>
      <c r="DJ58" s="171"/>
      <c r="DK58" s="171"/>
      <c r="DL58" s="171"/>
      <c r="DM58" s="171"/>
      <c r="DN58" s="171"/>
      <c r="DO58" s="171"/>
      <c r="DP58" s="171"/>
      <c r="DQ58" s="171"/>
      <c r="DR58" s="171"/>
      <c r="DS58" s="171"/>
      <c r="DT58" s="171"/>
      <c r="DU58" s="171"/>
      <c r="DV58" s="171"/>
      <c r="DW58" s="171"/>
      <c r="DX58" s="171"/>
      <c r="DY58" s="171"/>
      <c r="DZ58" s="171"/>
      <c r="EA58" s="171"/>
      <c r="EB58" s="171"/>
      <c r="EC58" s="171"/>
      <c r="ED58" s="171"/>
      <c r="EE58" s="171"/>
      <c r="EF58" s="171"/>
      <c r="EG58" s="171"/>
      <c r="EH58" s="171"/>
      <c r="EI58" s="171"/>
      <c r="EJ58" s="171"/>
      <c r="EK58" s="171"/>
      <c r="EL58" s="171"/>
      <c r="EM58" s="171"/>
      <c r="EN58" s="171"/>
      <c r="EO58" s="171"/>
      <c r="EP58" s="171"/>
      <c r="EQ58" s="171"/>
      <c r="ER58" s="171"/>
      <c r="ES58" s="171"/>
      <c r="ET58" s="171"/>
      <c r="EU58" s="171"/>
      <c r="EV58" s="171"/>
      <c r="EW58" s="171"/>
      <c r="EX58" s="171"/>
      <c r="EY58" s="171"/>
      <c r="EZ58" s="171"/>
      <c r="FA58" s="171"/>
      <c r="FB58" s="171"/>
      <c r="FC58" s="171"/>
      <c r="FD58" s="171"/>
      <c r="FE58" s="171"/>
      <c r="FF58" s="171"/>
      <c r="FG58" s="171"/>
      <c r="FH58" s="171"/>
      <c r="FI58" s="171"/>
      <c r="FJ58" s="171"/>
      <c r="FK58" s="171"/>
      <c r="FL58" s="171"/>
      <c r="FM58" s="171"/>
      <c r="FN58" s="171"/>
      <c r="FO58" s="171"/>
      <c r="FP58" s="171"/>
      <c r="FQ58" s="171"/>
      <c r="FR58" s="171"/>
      <c r="FS58" s="171"/>
      <c r="FT58" s="171"/>
      <c r="FU58" s="171"/>
      <c r="FV58" s="171"/>
      <c r="FW58" s="171"/>
      <c r="FX58" s="171"/>
      <c r="FY58" s="171"/>
      <c r="FZ58" s="171"/>
      <c r="GA58" s="171"/>
      <c r="GB58" s="171"/>
      <c r="GC58" s="171"/>
      <c r="GD58" s="171"/>
      <c r="GE58" s="171"/>
      <c r="GF58" s="171"/>
      <c r="GG58" s="171"/>
      <c r="GH58" s="171"/>
      <c r="GI58" s="171"/>
      <c r="GJ58" s="171"/>
      <c r="GK58" s="171"/>
      <c r="GL58" s="171"/>
      <c r="GM58" s="171"/>
      <c r="GN58" s="171"/>
      <c r="GO58" s="171"/>
      <c r="GP58" s="171"/>
      <c r="GQ58" s="171"/>
      <c r="GR58" s="171"/>
      <c r="GS58" s="171"/>
      <c r="GT58" s="171"/>
      <c r="GU58" s="171"/>
      <c r="GV58" s="171"/>
      <c r="GW58" s="171"/>
      <c r="GX58" s="171"/>
      <c r="GY58" s="171"/>
      <c r="GZ58" s="171"/>
      <c r="HA58" s="171"/>
      <c r="HB58" s="171"/>
      <c r="HC58" s="162"/>
      <c r="HD58" s="162"/>
      <c r="HE58" s="162"/>
      <c r="HF58" s="162"/>
      <c r="HG58" s="162"/>
      <c r="HH58" s="162"/>
      <c r="HI58" s="1259" t="s">
        <v>132</v>
      </c>
      <c r="HJ58" s="154" t="s">
        <v>110</v>
      </c>
      <c r="HK58" s="1261">
        <v>135</v>
      </c>
      <c r="HL58" s="153"/>
      <c r="HM58" s="152"/>
      <c r="HN58" s="152"/>
      <c r="HO58" s="190"/>
      <c r="HP58" s="190"/>
      <c r="HQ58" s="152"/>
      <c r="HR58" s="152"/>
      <c r="HS58" s="190"/>
      <c r="HT58" s="152"/>
      <c r="HU58" s="152"/>
      <c r="HV58" s="152"/>
      <c r="HW58" s="152"/>
      <c r="HX58" s="190"/>
      <c r="HY58" s="190"/>
      <c r="HZ58" s="152"/>
      <c r="IA58" s="152"/>
      <c r="IB58" s="152"/>
      <c r="IC58" s="152"/>
      <c r="ID58" s="152"/>
      <c r="IE58" s="152"/>
      <c r="IF58" s="152"/>
      <c r="IG58" s="152"/>
      <c r="IH58" s="152"/>
      <c r="II58" s="152"/>
      <c r="IJ58" s="151">
        <f t="shared" si="5"/>
        <v>0</v>
      </c>
    </row>
    <row r="59" spans="1:244" ht="12.75" customHeight="1">
      <c r="A59" s="1263" t="s">
        <v>24</v>
      </c>
      <c r="B59" s="1263"/>
      <c r="C59" s="1263"/>
      <c r="D59" s="1263"/>
      <c r="E59" s="1263"/>
      <c r="F59" s="1263"/>
      <c r="G59" s="1263"/>
      <c r="H59" s="1263"/>
      <c r="I59" s="1263"/>
      <c r="J59" s="1263"/>
      <c r="K59" s="1263"/>
      <c r="L59" s="1263"/>
      <c r="M59" s="1263"/>
      <c r="N59" s="1263"/>
      <c r="O59" s="1263"/>
      <c r="P59" s="1263"/>
      <c r="Q59" s="1263"/>
      <c r="R59" s="1263"/>
      <c r="S59" s="1263"/>
      <c r="T59" s="1264" t="s">
        <v>128</v>
      </c>
      <c r="U59" s="1264"/>
      <c r="V59" s="1264"/>
      <c r="W59" s="1264"/>
      <c r="X59" s="1264"/>
      <c r="Y59" s="1264"/>
      <c r="Z59" s="1264"/>
      <c r="AA59" s="1266">
        <v>4.4000000000000004</v>
      </c>
      <c r="AB59" s="1266"/>
      <c r="AC59" s="1266"/>
      <c r="AD59" s="1266"/>
      <c r="AE59" s="1266"/>
      <c r="AF59" s="1266"/>
      <c r="AG59" s="1266"/>
      <c r="AH59" s="1266">
        <f>BC59+BI59+BO59+BU59+CA59+CG59+CM59+CS59+CY59+DE59+DK59+DQ59+DW59+EC59+EI59+EO59+EU59+FA59+FG59+FM59+FS59+FY59+GE59+GK59+GQ59+GW59+HC59</f>
        <v>4.4000000000000004</v>
      </c>
      <c r="AI59" s="1266"/>
      <c r="AJ59" s="1266"/>
      <c r="AK59" s="1266"/>
      <c r="AL59" s="1266"/>
      <c r="AM59" s="1266"/>
      <c r="AN59" s="1266"/>
      <c r="AO59" s="1266">
        <v>180</v>
      </c>
      <c r="AP59" s="1266"/>
      <c r="AQ59" s="1266"/>
      <c r="AR59" s="1266"/>
      <c r="AS59" s="1266"/>
      <c r="AT59" s="1266"/>
      <c r="AU59" s="1266"/>
      <c r="AV59" s="1266">
        <f>AH59*AO59</f>
        <v>792</v>
      </c>
      <c r="AW59" s="1266"/>
      <c r="AX59" s="1266"/>
      <c r="AY59" s="1266"/>
      <c r="AZ59" s="1266"/>
      <c r="BA59" s="1266"/>
      <c r="BB59" s="1266"/>
      <c r="BC59" s="1257">
        <v>1.2</v>
      </c>
      <c r="BD59" s="1257"/>
      <c r="BE59" s="1257"/>
      <c r="BF59" s="1257"/>
      <c r="BG59" s="1257"/>
      <c r="BH59" s="1257"/>
      <c r="BI59" s="1257"/>
      <c r="BJ59" s="1257"/>
      <c r="BK59" s="1257"/>
      <c r="BL59" s="1257"/>
      <c r="BM59" s="1257"/>
      <c r="BN59" s="1257"/>
      <c r="BO59" s="1257"/>
      <c r="BP59" s="1257"/>
      <c r="BQ59" s="1257"/>
      <c r="BR59" s="1257"/>
      <c r="BS59" s="1257"/>
      <c r="BT59" s="1257"/>
      <c r="BU59" s="1257"/>
      <c r="BV59" s="1257"/>
      <c r="BW59" s="1257"/>
      <c r="BX59" s="1257"/>
      <c r="BY59" s="1257"/>
      <c r="BZ59" s="1257"/>
      <c r="CA59" s="1257"/>
      <c r="CB59" s="1257"/>
      <c r="CC59" s="1257"/>
      <c r="CD59" s="1257"/>
      <c r="CE59" s="1257"/>
      <c r="CF59" s="1257"/>
      <c r="CG59" s="1257"/>
      <c r="CH59" s="1257"/>
      <c r="CI59" s="1257"/>
      <c r="CJ59" s="1257"/>
      <c r="CK59" s="1257"/>
      <c r="CL59" s="1257"/>
      <c r="CM59" s="1257"/>
      <c r="CN59" s="1257"/>
      <c r="CO59" s="1257"/>
      <c r="CP59" s="1257"/>
      <c r="CQ59" s="1257"/>
      <c r="CR59" s="1257"/>
      <c r="CS59" s="1257">
        <v>1.6</v>
      </c>
      <c r="CT59" s="1257"/>
      <c r="CU59" s="1257"/>
      <c r="CV59" s="1257"/>
      <c r="CW59" s="1257"/>
      <c r="CX59" s="1257"/>
      <c r="CY59" s="1257"/>
      <c r="CZ59" s="1257"/>
      <c r="DA59" s="1257"/>
      <c r="DB59" s="1257"/>
      <c r="DC59" s="1257"/>
      <c r="DD59" s="1257"/>
      <c r="DE59" s="1257"/>
      <c r="DF59" s="1257"/>
      <c r="DG59" s="1257"/>
      <c r="DH59" s="1257"/>
      <c r="DI59" s="1257"/>
      <c r="DJ59" s="1257"/>
      <c r="DK59" s="1257"/>
      <c r="DL59" s="1257"/>
      <c r="DM59" s="1257"/>
      <c r="DN59" s="1257"/>
      <c r="DO59" s="1257"/>
      <c r="DP59" s="1257"/>
      <c r="DQ59" s="1257">
        <v>1.6</v>
      </c>
      <c r="DR59" s="1257"/>
      <c r="DS59" s="1257"/>
      <c r="DT59" s="1257"/>
      <c r="DU59" s="1257"/>
      <c r="DV59" s="1257"/>
      <c r="DW59" s="1257"/>
      <c r="DX59" s="1257"/>
      <c r="DY59" s="1257"/>
      <c r="DZ59" s="1257"/>
      <c r="EA59" s="1257"/>
      <c r="EB59" s="1257"/>
      <c r="EC59" s="1257"/>
      <c r="ED59" s="1257"/>
      <c r="EE59" s="1257"/>
      <c r="EF59" s="1257"/>
      <c r="EG59" s="1257"/>
      <c r="EH59" s="1257"/>
      <c r="EI59" s="1257"/>
      <c r="EJ59" s="1257"/>
      <c r="EK59" s="1257"/>
      <c r="EL59" s="1257"/>
      <c r="EM59" s="1257"/>
      <c r="EN59" s="1257"/>
      <c r="EO59" s="1257"/>
      <c r="EP59" s="1257"/>
      <c r="EQ59" s="1257"/>
      <c r="ER59" s="1257"/>
      <c r="ES59" s="1257"/>
      <c r="ET59" s="1257"/>
      <c r="EU59" s="1257"/>
      <c r="EV59" s="1257"/>
      <c r="EW59" s="1257"/>
      <c r="EX59" s="1257"/>
      <c r="EY59" s="1257"/>
      <c r="EZ59" s="1257"/>
      <c r="FA59" s="1257"/>
      <c r="FB59" s="1257"/>
      <c r="FC59" s="1257"/>
      <c r="FD59" s="1257"/>
      <c r="FE59" s="1257"/>
      <c r="FF59" s="1257"/>
      <c r="FG59" s="1257"/>
      <c r="FH59" s="1257"/>
      <c r="FI59" s="1257"/>
      <c r="FJ59" s="1257"/>
      <c r="FK59" s="1257"/>
      <c r="FL59" s="1257"/>
      <c r="FM59" s="1257"/>
      <c r="FN59" s="1257"/>
      <c r="FO59" s="1257"/>
      <c r="FP59" s="1257"/>
      <c r="FQ59" s="1257"/>
      <c r="FR59" s="1257"/>
      <c r="FS59" s="1257"/>
      <c r="FT59" s="1257"/>
      <c r="FU59" s="1257"/>
      <c r="FV59" s="1257"/>
      <c r="FW59" s="1257"/>
      <c r="FX59" s="1257"/>
      <c r="FY59" s="1257"/>
      <c r="FZ59" s="1257"/>
      <c r="GA59" s="1257"/>
      <c r="GB59" s="1257"/>
      <c r="GC59" s="1257"/>
      <c r="GD59" s="1257"/>
      <c r="GE59" s="1257"/>
      <c r="GF59" s="1257"/>
      <c r="GG59" s="1257"/>
      <c r="GH59" s="1257"/>
      <c r="GI59" s="1257"/>
      <c r="GJ59" s="1257"/>
      <c r="GK59" s="1257"/>
      <c r="GL59" s="1257"/>
      <c r="GM59" s="1257"/>
      <c r="GN59" s="1257"/>
      <c r="GO59" s="1257"/>
      <c r="GP59" s="1257"/>
      <c r="GQ59" s="1257"/>
      <c r="GR59" s="1257"/>
      <c r="GS59" s="1257"/>
      <c r="GT59" s="1257"/>
      <c r="GU59" s="1257"/>
      <c r="GV59" s="1257"/>
      <c r="GW59" s="1257"/>
      <c r="GX59" s="1257"/>
      <c r="GY59" s="1257"/>
      <c r="GZ59" s="1257"/>
      <c r="HA59" s="1257"/>
      <c r="HB59" s="1257"/>
      <c r="HC59" s="1258"/>
      <c r="HD59" s="1258"/>
      <c r="HE59" s="1258"/>
      <c r="HF59" s="1258"/>
      <c r="HG59" s="1258"/>
      <c r="HH59" s="1258"/>
      <c r="HI59" s="1260"/>
      <c r="HJ59" s="150" t="s">
        <v>44</v>
      </c>
      <c r="HK59" s="1262"/>
      <c r="HL59" s="149">
        <f>SUM(HL58*HK58)</f>
        <v>0</v>
      </c>
      <c r="HM59" s="148">
        <f>SUM(HM58*HK58)</f>
        <v>0</v>
      </c>
      <c r="HN59" s="148">
        <f>SUM(HN58*HK58)</f>
        <v>0</v>
      </c>
      <c r="HO59" s="192">
        <f>SUM(HO58*HK58)</f>
        <v>0</v>
      </c>
      <c r="HP59" s="192">
        <f>SUM(HP58*HK58)</f>
        <v>0</v>
      </c>
      <c r="HQ59" s="148">
        <f>SUM(HQ58*HK58)</f>
        <v>0</v>
      </c>
      <c r="HR59" s="148">
        <f>SUM(HR58*HK58)</f>
        <v>0</v>
      </c>
      <c r="HS59" s="192">
        <f>SUM(HS58*HK58)</f>
        <v>0</v>
      </c>
      <c r="HT59" s="148">
        <f>SUM(HT58*HK58)</f>
        <v>0</v>
      </c>
      <c r="HU59" s="148">
        <f>SUM(HU58*HK58)</f>
        <v>0</v>
      </c>
      <c r="HV59" s="148"/>
      <c r="HW59" s="148">
        <f>SUM(HW58*HK58)</f>
        <v>0</v>
      </c>
      <c r="HX59" s="191">
        <f>SUM(HX58*HK58)</f>
        <v>0</v>
      </c>
      <c r="HY59" s="191">
        <f>SUM(HY58*HK58)</f>
        <v>0</v>
      </c>
      <c r="HZ59" s="149">
        <f>SUM(HZ58*HK58)</f>
        <v>0</v>
      </c>
      <c r="IA59" s="149">
        <f>SUM(IA58*HK58)</f>
        <v>0</v>
      </c>
      <c r="IB59" s="149">
        <f>SUM(IB58*HK58)</f>
        <v>0</v>
      </c>
      <c r="IC59" s="149">
        <f>SUM(IC58*HK58)</f>
        <v>0</v>
      </c>
      <c r="ID59" s="149"/>
      <c r="IE59" s="149"/>
      <c r="IF59" s="149"/>
      <c r="IG59" s="149">
        <f>SUM(IG58*HK58)</f>
        <v>0</v>
      </c>
      <c r="IH59" s="149">
        <f>SUM(IH58*HK58)</f>
        <v>0</v>
      </c>
      <c r="II59" s="149">
        <f>SUM(II58*HK58)</f>
        <v>0</v>
      </c>
      <c r="IJ59" s="147">
        <f t="shared" si="5"/>
        <v>0</v>
      </c>
    </row>
    <row r="60" spans="1:244" s="137" customFormat="1" ht="12.75" customHeight="1">
      <c r="A60" s="167"/>
      <c r="B60" s="167"/>
      <c r="C60" s="167"/>
      <c r="D60" s="167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72"/>
      <c r="U60" s="172"/>
      <c r="V60" s="172"/>
      <c r="W60" s="172"/>
      <c r="X60" s="172"/>
      <c r="Y60" s="172"/>
      <c r="Z60" s="172"/>
      <c r="AA60" s="174"/>
      <c r="AB60" s="174"/>
      <c r="AC60" s="174"/>
      <c r="AD60" s="174"/>
      <c r="AE60" s="174"/>
      <c r="AF60" s="174"/>
      <c r="AG60" s="174"/>
      <c r="AH60" s="174"/>
      <c r="AI60" s="174"/>
      <c r="AJ60" s="174"/>
      <c r="AK60" s="174"/>
      <c r="AL60" s="174"/>
      <c r="AM60" s="174"/>
      <c r="AN60" s="174"/>
      <c r="AO60" s="174"/>
      <c r="AP60" s="174"/>
      <c r="AQ60" s="174"/>
      <c r="AR60" s="174"/>
      <c r="AS60" s="174"/>
      <c r="AT60" s="174"/>
      <c r="AU60" s="174"/>
      <c r="AV60" s="174"/>
      <c r="AW60" s="174"/>
      <c r="AX60" s="174"/>
      <c r="AY60" s="174"/>
      <c r="AZ60" s="174"/>
      <c r="BA60" s="174"/>
      <c r="BB60" s="174"/>
      <c r="BC60" s="171"/>
      <c r="BD60" s="171"/>
      <c r="BE60" s="171"/>
      <c r="BF60" s="171"/>
      <c r="BG60" s="171"/>
      <c r="BH60" s="171"/>
      <c r="BI60" s="171"/>
      <c r="BJ60" s="171"/>
      <c r="BK60" s="171"/>
      <c r="BL60" s="171"/>
      <c r="BM60" s="171"/>
      <c r="BN60" s="171"/>
      <c r="BO60" s="171"/>
      <c r="BP60" s="171"/>
      <c r="BQ60" s="171"/>
      <c r="BR60" s="171"/>
      <c r="BS60" s="171"/>
      <c r="BT60" s="171"/>
      <c r="BU60" s="171"/>
      <c r="BV60" s="171"/>
      <c r="BW60" s="171"/>
      <c r="BX60" s="171"/>
      <c r="BY60" s="171"/>
      <c r="BZ60" s="171"/>
      <c r="CA60" s="171"/>
      <c r="CB60" s="171"/>
      <c r="CC60" s="171"/>
      <c r="CD60" s="171"/>
      <c r="CE60" s="171"/>
      <c r="CF60" s="171"/>
      <c r="CG60" s="171"/>
      <c r="CH60" s="171"/>
      <c r="CI60" s="171"/>
      <c r="CJ60" s="171"/>
      <c r="CK60" s="171"/>
      <c r="CL60" s="171"/>
      <c r="CM60" s="171"/>
      <c r="CN60" s="171"/>
      <c r="CO60" s="171"/>
      <c r="CP60" s="171"/>
      <c r="CQ60" s="171"/>
      <c r="CR60" s="171"/>
      <c r="CS60" s="171"/>
      <c r="CT60" s="171"/>
      <c r="CU60" s="171"/>
      <c r="CV60" s="171"/>
      <c r="CW60" s="171"/>
      <c r="CX60" s="171"/>
      <c r="CY60" s="171"/>
      <c r="CZ60" s="171"/>
      <c r="DA60" s="171"/>
      <c r="DB60" s="171"/>
      <c r="DC60" s="171"/>
      <c r="DD60" s="171"/>
      <c r="DE60" s="171"/>
      <c r="DF60" s="171"/>
      <c r="DG60" s="171"/>
      <c r="DH60" s="171"/>
      <c r="DI60" s="171"/>
      <c r="DJ60" s="171"/>
      <c r="DK60" s="171"/>
      <c r="DL60" s="171"/>
      <c r="DM60" s="171"/>
      <c r="DN60" s="171"/>
      <c r="DO60" s="171"/>
      <c r="DP60" s="171"/>
      <c r="DQ60" s="171"/>
      <c r="DR60" s="171"/>
      <c r="DS60" s="171"/>
      <c r="DT60" s="171"/>
      <c r="DU60" s="171"/>
      <c r="DV60" s="171"/>
      <c r="DW60" s="171"/>
      <c r="DX60" s="171"/>
      <c r="DY60" s="171"/>
      <c r="DZ60" s="171"/>
      <c r="EA60" s="171"/>
      <c r="EB60" s="171"/>
      <c r="EC60" s="171"/>
      <c r="ED60" s="171"/>
      <c r="EE60" s="171"/>
      <c r="EF60" s="171"/>
      <c r="EG60" s="171"/>
      <c r="EH60" s="171"/>
      <c r="EI60" s="171"/>
      <c r="EJ60" s="171"/>
      <c r="EK60" s="171"/>
      <c r="EL60" s="171"/>
      <c r="EM60" s="171"/>
      <c r="EN60" s="171"/>
      <c r="EO60" s="171"/>
      <c r="EP60" s="171"/>
      <c r="EQ60" s="171"/>
      <c r="ER60" s="171"/>
      <c r="ES60" s="171"/>
      <c r="ET60" s="171"/>
      <c r="EU60" s="171"/>
      <c r="EV60" s="171"/>
      <c r="EW60" s="171"/>
      <c r="EX60" s="171"/>
      <c r="EY60" s="171"/>
      <c r="EZ60" s="171"/>
      <c r="FA60" s="171"/>
      <c r="FB60" s="171"/>
      <c r="FC60" s="171"/>
      <c r="FD60" s="171"/>
      <c r="FE60" s="171"/>
      <c r="FF60" s="171"/>
      <c r="FG60" s="171"/>
      <c r="FH60" s="171"/>
      <c r="FI60" s="171"/>
      <c r="FJ60" s="171"/>
      <c r="FK60" s="171"/>
      <c r="FL60" s="171"/>
      <c r="FM60" s="171"/>
      <c r="FN60" s="171"/>
      <c r="FO60" s="171"/>
      <c r="FP60" s="171"/>
      <c r="FQ60" s="171"/>
      <c r="FR60" s="171"/>
      <c r="FS60" s="171"/>
      <c r="FT60" s="171"/>
      <c r="FU60" s="171"/>
      <c r="FV60" s="171"/>
      <c r="FW60" s="171"/>
      <c r="FX60" s="171"/>
      <c r="FY60" s="171"/>
      <c r="FZ60" s="171"/>
      <c r="GA60" s="171"/>
      <c r="GB60" s="171"/>
      <c r="GC60" s="171"/>
      <c r="GD60" s="171"/>
      <c r="GE60" s="171"/>
      <c r="GF60" s="171"/>
      <c r="GG60" s="171"/>
      <c r="GH60" s="171"/>
      <c r="GI60" s="171"/>
      <c r="GJ60" s="171"/>
      <c r="GK60" s="171"/>
      <c r="GL60" s="171"/>
      <c r="GM60" s="171"/>
      <c r="GN60" s="171"/>
      <c r="GO60" s="171"/>
      <c r="GP60" s="171"/>
      <c r="GQ60" s="171"/>
      <c r="GR60" s="171"/>
      <c r="GS60" s="171"/>
      <c r="GT60" s="171"/>
      <c r="GU60" s="171"/>
      <c r="GV60" s="171"/>
      <c r="GW60" s="171"/>
      <c r="GX60" s="171"/>
      <c r="GY60" s="171"/>
      <c r="GZ60" s="171"/>
      <c r="HA60" s="171"/>
      <c r="HB60" s="171"/>
      <c r="HC60" s="162"/>
      <c r="HD60" s="162"/>
      <c r="HE60" s="162"/>
      <c r="HF60" s="162"/>
      <c r="HG60" s="162"/>
      <c r="HH60" s="162"/>
      <c r="HI60" s="1259" t="s">
        <v>367</v>
      </c>
      <c r="HJ60" s="154" t="s">
        <v>110</v>
      </c>
      <c r="HK60" s="1261">
        <v>85</v>
      </c>
      <c r="HL60" s="153"/>
      <c r="HM60" s="152"/>
      <c r="HN60" s="152"/>
      <c r="HO60" s="190"/>
      <c r="HP60" s="190"/>
      <c r="HQ60" s="152"/>
      <c r="HR60" s="152"/>
      <c r="HS60" s="190"/>
      <c r="HT60" s="152"/>
      <c r="HU60" s="152"/>
      <c r="HV60" s="152"/>
      <c r="HW60" s="152"/>
      <c r="HX60" s="190"/>
      <c r="HY60" s="190"/>
      <c r="HZ60" s="152"/>
      <c r="IA60" s="152"/>
      <c r="IB60" s="152"/>
      <c r="IC60" s="152"/>
      <c r="ID60" s="152"/>
      <c r="IE60" s="152"/>
      <c r="IF60" s="152"/>
      <c r="IG60" s="152"/>
      <c r="IH60" s="152"/>
      <c r="II60" s="152"/>
      <c r="IJ60" s="151">
        <f t="shared" si="5"/>
        <v>0</v>
      </c>
    </row>
    <row r="61" spans="1:244" ht="12.75" customHeight="1">
      <c r="A61" s="1263" t="s">
        <v>24</v>
      </c>
      <c r="B61" s="1263"/>
      <c r="C61" s="1263"/>
      <c r="D61" s="1263"/>
      <c r="E61" s="1263"/>
      <c r="F61" s="1263"/>
      <c r="G61" s="1263"/>
      <c r="H61" s="1263"/>
      <c r="I61" s="1263"/>
      <c r="J61" s="1263"/>
      <c r="K61" s="1263"/>
      <c r="L61" s="1263"/>
      <c r="M61" s="1263"/>
      <c r="N61" s="1263"/>
      <c r="O61" s="1263"/>
      <c r="P61" s="1263"/>
      <c r="Q61" s="1263"/>
      <c r="R61" s="1263"/>
      <c r="S61" s="1263"/>
      <c r="T61" s="1264" t="s">
        <v>128</v>
      </c>
      <c r="U61" s="1264"/>
      <c r="V61" s="1264"/>
      <c r="W61" s="1264"/>
      <c r="X61" s="1264"/>
      <c r="Y61" s="1264"/>
      <c r="Z61" s="1264"/>
      <c r="AA61" s="1266">
        <v>4.4000000000000004</v>
      </c>
      <c r="AB61" s="1266"/>
      <c r="AC61" s="1266"/>
      <c r="AD61" s="1266"/>
      <c r="AE61" s="1266"/>
      <c r="AF61" s="1266"/>
      <c r="AG61" s="1266"/>
      <c r="AH61" s="1266">
        <f>BC61+BI61+BO61+BU61+CA61+CG61+CM61+CS61+CY61+DE61+DK61+DQ61+DW61+EC61+EI61+EO61+EU61+FA61+FG61+FM61+FS61+FY61+GE61+GK61+GQ61+GW61+HC61</f>
        <v>4.4000000000000004</v>
      </c>
      <c r="AI61" s="1266"/>
      <c r="AJ61" s="1266"/>
      <c r="AK61" s="1266"/>
      <c r="AL61" s="1266"/>
      <c r="AM61" s="1266"/>
      <c r="AN61" s="1266"/>
      <c r="AO61" s="1266">
        <v>180</v>
      </c>
      <c r="AP61" s="1266"/>
      <c r="AQ61" s="1266"/>
      <c r="AR61" s="1266"/>
      <c r="AS61" s="1266"/>
      <c r="AT61" s="1266"/>
      <c r="AU61" s="1266"/>
      <c r="AV61" s="1266">
        <f>AH61*AO61</f>
        <v>792</v>
      </c>
      <c r="AW61" s="1266"/>
      <c r="AX61" s="1266"/>
      <c r="AY61" s="1266"/>
      <c r="AZ61" s="1266"/>
      <c r="BA61" s="1266"/>
      <c r="BB61" s="1266"/>
      <c r="BC61" s="1257">
        <v>1.2</v>
      </c>
      <c r="BD61" s="1257"/>
      <c r="BE61" s="1257"/>
      <c r="BF61" s="1257"/>
      <c r="BG61" s="1257"/>
      <c r="BH61" s="1257"/>
      <c r="BI61" s="1257"/>
      <c r="BJ61" s="1257"/>
      <c r="BK61" s="1257"/>
      <c r="BL61" s="1257"/>
      <c r="BM61" s="1257"/>
      <c r="BN61" s="1257"/>
      <c r="BO61" s="1257"/>
      <c r="BP61" s="1257"/>
      <c r="BQ61" s="1257"/>
      <c r="BR61" s="1257"/>
      <c r="BS61" s="1257"/>
      <c r="BT61" s="1257"/>
      <c r="BU61" s="1257"/>
      <c r="BV61" s="1257"/>
      <c r="BW61" s="1257"/>
      <c r="BX61" s="1257"/>
      <c r="BY61" s="1257"/>
      <c r="BZ61" s="1257"/>
      <c r="CA61" s="1257"/>
      <c r="CB61" s="1257"/>
      <c r="CC61" s="1257"/>
      <c r="CD61" s="1257"/>
      <c r="CE61" s="1257"/>
      <c r="CF61" s="1257"/>
      <c r="CG61" s="1257"/>
      <c r="CH61" s="1257"/>
      <c r="CI61" s="1257"/>
      <c r="CJ61" s="1257"/>
      <c r="CK61" s="1257"/>
      <c r="CL61" s="1257"/>
      <c r="CM61" s="1257"/>
      <c r="CN61" s="1257"/>
      <c r="CO61" s="1257"/>
      <c r="CP61" s="1257"/>
      <c r="CQ61" s="1257"/>
      <c r="CR61" s="1257"/>
      <c r="CS61" s="1257">
        <v>1.6</v>
      </c>
      <c r="CT61" s="1257"/>
      <c r="CU61" s="1257"/>
      <c r="CV61" s="1257"/>
      <c r="CW61" s="1257"/>
      <c r="CX61" s="1257"/>
      <c r="CY61" s="1257"/>
      <c r="CZ61" s="1257"/>
      <c r="DA61" s="1257"/>
      <c r="DB61" s="1257"/>
      <c r="DC61" s="1257"/>
      <c r="DD61" s="1257"/>
      <c r="DE61" s="1257"/>
      <c r="DF61" s="1257"/>
      <c r="DG61" s="1257"/>
      <c r="DH61" s="1257"/>
      <c r="DI61" s="1257"/>
      <c r="DJ61" s="1257"/>
      <c r="DK61" s="1257"/>
      <c r="DL61" s="1257"/>
      <c r="DM61" s="1257"/>
      <c r="DN61" s="1257"/>
      <c r="DO61" s="1257"/>
      <c r="DP61" s="1257"/>
      <c r="DQ61" s="1257">
        <v>1.6</v>
      </c>
      <c r="DR61" s="1257"/>
      <c r="DS61" s="1257"/>
      <c r="DT61" s="1257"/>
      <c r="DU61" s="1257"/>
      <c r="DV61" s="1257"/>
      <c r="DW61" s="1257"/>
      <c r="DX61" s="1257"/>
      <c r="DY61" s="1257"/>
      <c r="DZ61" s="1257"/>
      <c r="EA61" s="1257"/>
      <c r="EB61" s="1257"/>
      <c r="EC61" s="1257"/>
      <c r="ED61" s="1257"/>
      <c r="EE61" s="1257"/>
      <c r="EF61" s="1257"/>
      <c r="EG61" s="1257"/>
      <c r="EH61" s="1257"/>
      <c r="EI61" s="1257"/>
      <c r="EJ61" s="1257"/>
      <c r="EK61" s="1257"/>
      <c r="EL61" s="1257"/>
      <c r="EM61" s="1257"/>
      <c r="EN61" s="1257"/>
      <c r="EO61" s="1257"/>
      <c r="EP61" s="1257"/>
      <c r="EQ61" s="1257"/>
      <c r="ER61" s="1257"/>
      <c r="ES61" s="1257"/>
      <c r="ET61" s="1257"/>
      <c r="EU61" s="1257"/>
      <c r="EV61" s="1257"/>
      <c r="EW61" s="1257"/>
      <c r="EX61" s="1257"/>
      <c r="EY61" s="1257"/>
      <c r="EZ61" s="1257"/>
      <c r="FA61" s="1257"/>
      <c r="FB61" s="1257"/>
      <c r="FC61" s="1257"/>
      <c r="FD61" s="1257"/>
      <c r="FE61" s="1257"/>
      <c r="FF61" s="1257"/>
      <c r="FG61" s="1257"/>
      <c r="FH61" s="1257"/>
      <c r="FI61" s="1257"/>
      <c r="FJ61" s="1257"/>
      <c r="FK61" s="1257"/>
      <c r="FL61" s="1257"/>
      <c r="FM61" s="1257"/>
      <c r="FN61" s="1257"/>
      <c r="FO61" s="1257"/>
      <c r="FP61" s="1257"/>
      <c r="FQ61" s="1257"/>
      <c r="FR61" s="1257"/>
      <c r="FS61" s="1257"/>
      <c r="FT61" s="1257"/>
      <c r="FU61" s="1257"/>
      <c r="FV61" s="1257"/>
      <c r="FW61" s="1257"/>
      <c r="FX61" s="1257"/>
      <c r="FY61" s="1257"/>
      <c r="FZ61" s="1257"/>
      <c r="GA61" s="1257"/>
      <c r="GB61" s="1257"/>
      <c r="GC61" s="1257"/>
      <c r="GD61" s="1257"/>
      <c r="GE61" s="1257"/>
      <c r="GF61" s="1257"/>
      <c r="GG61" s="1257"/>
      <c r="GH61" s="1257"/>
      <c r="GI61" s="1257"/>
      <c r="GJ61" s="1257"/>
      <c r="GK61" s="1257"/>
      <c r="GL61" s="1257"/>
      <c r="GM61" s="1257"/>
      <c r="GN61" s="1257"/>
      <c r="GO61" s="1257"/>
      <c r="GP61" s="1257"/>
      <c r="GQ61" s="1257"/>
      <c r="GR61" s="1257"/>
      <c r="GS61" s="1257"/>
      <c r="GT61" s="1257"/>
      <c r="GU61" s="1257"/>
      <c r="GV61" s="1257"/>
      <c r="GW61" s="1257"/>
      <c r="GX61" s="1257"/>
      <c r="GY61" s="1257"/>
      <c r="GZ61" s="1257"/>
      <c r="HA61" s="1257"/>
      <c r="HB61" s="1257"/>
      <c r="HC61" s="1258"/>
      <c r="HD61" s="1258"/>
      <c r="HE61" s="1258"/>
      <c r="HF61" s="1258"/>
      <c r="HG61" s="1258"/>
      <c r="HH61" s="1258"/>
      <c r="HI61" s="1260"/>
      <c r="HJ61" s="150" t="s">
        <v>44</v>
      </c>
      <c r="HK61" s="1262"/>
      <c r="HL61" s="149">
        <f>HL60*HK60</f>
        <v>0</v>
      </c>
      <c r="HM61" s="148">
        <f>HM60*HK60</f>
        <v>0</v>
      </c>
      <c r="HN61" s="148">
        <f>HN60*HK60</f>
        <v>0</v>
      </c>
      <c r="HO61" s="192">
        <f>HO60*HK60</f>
        <v>0</v>
      </c>
      <c r="HP61" s="192">
        <f>HP60*HK60</f>
        <v>0</v>
      </c>
      <c r="HQ61" s="148">
        <f>HQ60*HK60</f>
        <v>0</v>
      </c>
      <c r="HR61" s="148">
        <f>HR60*HK60</f>
        <v>0</v>
      </c>
      <c r="HS61" s="192">
        <f>HS60*HK60</f>
        <v>0</v>
      </c>
      <c r="HT61" s="148">
        <f>HT60*HK60</f>
        <v>0</v>
      </c>
      <c r="HU61" s="148">
        <f>HU60*HK60</f>
        <v>0</v>
      </c>
      <c r="HV61" s="148">
        <f>HV60*HK60</f>
        <v>0</v>
      </c>
      <c r="HW61" s="148">
        <f>HW60*HK60</f>
        <v>0</v>
      </c>
      <c r="HX61" s="191">
        <f>HX60*HK60</f>
        <v>0</v>
      </c>
      <c r="HY61" s="191">
        <f>HY60*HK60</f>
        <v>0</v>
      </c>
      <c r="HZ61" s="149">
        <f>HZ60*HK60</f>
        <v>0</v>
      </c>
      <c r="IA61" s="149">
        <f>IA60*HK60</f>
        <v>0</v>
      </c>
      <c r="IB61" s="149">
        <f>IB60*HK60</f>
        <v>0</v>
      </c>
      <c r="IC61" s="149">
        <f>IC60*HK60</f>
        <v>0</v>
      </c>
      <c r="ID61" s="149">
        <f>ID60*HK60</f>
        <v>0</v>
      </c>
      <c r="IE61" s="149">
        <f>IE60*HK60</f>
        <v>0</v>
      </c>
      <c r="IF61" s="149">
        <f>IF60*HK60</f>
        <v>0</v>
      </c>
      <c r="IG61" s="149">
        <f>IG60*HK60</f>
        <v>0</v>
      </c>
      <c r="IH61" s="149">
        <f>SUM(IH60*HK60)</f>
        <v>0</v>
      </c>
      <c r="II61" s="149">
        <f>SUM(II60*HK60)</f>
        <v>0</v>
      </c>
      <c r="IJ61" s="147">
        <f t="shared" si="5"/>
        <v>0</v>
      </c>
    </row>
    <row r="62" spans="1:244" s="137" customFormat="1" ht="12.75" customHeight="1">
      <c r="A62" s="167"/>
      <c r="B62" s="167"/>
      <c r="C62" s="167"/>
      <c r="D62" s="167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73"/>
      <c r="U62" s="173"/>
      <c r="V62" s="173"/>
      <c r="W62" s="173"/>
      <c r="X62" s="173"/>
      <c r="Y62" s="173"/>
      <c r="Z62" s="173"/>
      <c r="AA62" s="174"/>
      <c r="AB62" s="174"/>
      <c r="AC62" s="174"/>
      <c r="AD62" s="174"/>
      <c r="AE62" s="174"/>
      <c r="AF62" s="174"/>
      <c r="AG62" s="174"/>
      <c r="AH62" s="174"/>
      <c r="AI62" s="174"/>
      <c r="AJ62" s="174"/>
      <c r="AK62" s="174"/>
      <c r="AL62" s="174"/>
      <c r="AM62" s="174"/>
      <c r="AN62" s="174"/>
      <c r="AO62" s="174"/>
      <c r="AP62" s="174"/>
      <c r="AQ62" s="174"/>
      <c r="AR62" s="174"/>
      <c r="AS62" s="174"/>
      <c r="AT62" s="174"/>
      <c r="AU62" s="174"/>
      <c r="AV62" s="174"/>
      <c r="AW62" s="174"/>
      <c r="AX62" s="174"/>
      <c r="AY62" s="174"/>
      <c r="AZ62" s="174"/>
      <c r="BA62" s="174"/>
      <c r="BB62" s="174"/>
      <c r="BC62" s="171"/>
      <c r="BD62" s="171"/>
      <c r="BE62" s="171"/>
      <c r="BF62" s="171"/>
      <c r="BG62" s="171"/>
      <c r="BH62" s="171"/>
      <c r="BI62" s="171"/>
      <c r="BJ62" s="171"/>
      <c r="BK62" s="171"/>
      <c r="BL62" s="171"/>
      <c r="BM62" s="171"/>
      <c r="BN62" s="171"/>
      <c r="BO62" s="171"/>
      <c r="BP62" s="171"/>
      <c r="BQ62" s="171"/>
      <c r="BR62" s="171"/>
      <c r="BS62" s="171"/>
      <c r="BT62" s="171"/>
      <c r="BU62" s="171"/>
      <c r="BV62" s="171"/>
      <c r="BW62" s="171"/>
      <c r="BX62" s="171"/>
      <c r="BY62" s="171"/>
      <c r="BZ62" s="171"/>
      <c r="CA62" s="171"/>
      <c r="CB62" s="171"/>
      <c r="CC62" s="171"/>
      <c r="CD62" s="171"/>
      <c r="CE62" s="171"/>
      <c r="CF62" s="171"/>
      <c r="CG62" s="171"/>
      <c r="CH62" s="171"/>
      <c r="CI62" s="171"/>
      <c r="CJ62" s="171"/>
      <c r="CK62" s="171"/>
      <c r="CL62" s="171"/>
      <c r="CM62" s="171"/>
      <c r="CN62" s="171"/>
      <c r="CO62" s="171"/>
      <c r="CP62" s="171"/>
      <c r="CQ62" s="171"/>
      <c r="CR62" s="171"/>
      <c r="CS62" s="171"/>
      <c r="CT62" s="171"/>
      <c r="CU62" s="171"/>
      <c r="CV62" s="171"/>
      <c r="CW62" s="171"/>
      <c r="CX62" s="171"/>
      <c r="CY62" s="171"/>
      <c r="CZ62" s="171"/>
      <c r="DA62" s="171"/>
      <c r="DB62" s="171"/>
      <c r="DC62" s="171"/>
      <c r="DD62" s="171"/>
      <c r="DE62" s="171"/>
      <c r="DF62" s="171"/>
      <c r="DG62" s="171"/>
      <c r="DH62" s="171"/>
      <c r="DI62" s="171"/>
      <c r="DJ62" s="171"/>
      <c r="DK62" s="171"/>
      <c r="DL62" s="171"/>
      <c r="DM62" s="171"/>
      <c r="DN62" s="171"/>
      <c r="DO62" s="171"/>
      <c r="DP62" s="171"/>
      <c r="DQ62" s="171"/>
      <c r="DR62" s="171"/>
      <c r="DS62" s="171"/>
      <c r="DT62" s="171"/>
      <c r="DU62" s="171"/>
      <c r="DV62" s="171"/>
      <c r="DW62" s="171"/>
      <c r="DX62" s="171"/>
      <c r="DY62" s="171"/>
      <c r="DZ62" s="171"/>
      <c r="EA62" s="171"/>
      <c r="EB62" s="171"/>
      <c r="EC62" s="171"/>
      <c r="ED62" s="171"/>
      <c r="EE62" s="171"/>
      <c r="EF62" s="171"/>
      <c r="EG62" s="171"/>
      <c r="EH62" s="171"/>
      <c r="EI62" s="171"/>
      <c r="EJ62" s="171"/>
      <c r="EK62" s="171"/>
      <c r="EL62" s="171"/>
      <c r="EM62" s="171"/>
      <c r="EN62" s="171"/>
      <c r="EO62" s="171"/>
      <c r="EP62" s="171"/>
      <c r="EQ62" s="171"/>
      <c r="ER62" s="171"/>
      <c r="ES62" s="171"/>
      <c r="ET62" s="171"/>
      <c r="EU62" s="171"/>
      <c r="EV62" s="171"/>
      <c r="EW62" s="171"/>
      <c r="EX62" s="171"/>
      <c r="EY62" s="171"/>
      <c r="EZ62" s="171"/>
      <c r="FA62" s="171"/>
      <c r="FB62" s="171"/>
      <c r="FC62" s="171"/>
      <c r="FD62" s="171"/>
      <c r="FE62" s="171"/>
      <c r="FF62" s="171"/>
      <c r="FG62" s="171"/>
      <c r="FH62" s="171"/>
      <c r="FI62" s="171"/>
      <c r="FJ62" s="171"/>
      <c r="FK62" s="171"/>
      <c r="FL62" s="171"/>
      <c r="FM62" s="171"/>
      <c r="FN62" s="171"/>
      <c r="FO62" s="171"/>
      <c r="FP62" s="171"/>
      <c r="FQ62" s="171"/>
      <c r="FR62" s="171"/>
      <c r="FS62" s="171"/>
      <c r="FT62" s="171"/>
      <c r="FU62" s="171"/>
      <c r="FV62" s="171"/>
      <c r="FW62" s="171"/>
      <c r="FX62" s="171"/>
      <c r="FY62" s="171"/>
      <c r="FZ62" s="171"/>
      <c r="GA62" s="171"/>
      <c r="GB62" s="171"/>
      <c r="GC62" s="171"/>
      <c r="GD62" s="171"/>
      <c r="GE62" s="171"/>
      <c r="GF62" s="171"/>
      <c r="GG62" s="171"/>
      <c r="GH62" s="171"/>
      <c r="GI62" s="171"/>
      <c r="GJ62" s="171"/>
      <c r="GK62" s="171"/>
      <c r="GL62" s="171"/>
      <c r="GM62" s="171"/>
      <c r="GN62" s="171"/>
      <c r="GO62" s="171"/>
      <c r="GP62" s="171"/>
      <c r="GQ62" s="171"/>
      <c r="GR62" s="171"/>
      <c r="GS62" s="171"/>
      <c r="GT62" s="171"/>
      <c r="GU62" s="171"/>
      <c r="GV62" s="171"/>
      <c r="GW62" s="171"/>
      <c r="GX62" s="171"/>
      <c r="GY62" s="171"/>
      <c r="GZ62" s="171"/>
      <c r="HA62" s="171"/>
      <c r="HB62" s="171"/>
      <c r="HC62" s="162"/>
      <c r="HD62" s="162"/>
      <c r="HE62" s="162"/>
      <c r="HF62" s="162"/>
      <c r="HG62" s="162"/>
      <c r="HH62" s="162"/>
      <c r="HI62" s="1259" t="s">
        <v>368</v>
      </c>
      <c r="HJ62" s="154" t="s">
        <v>110</v>
      </c>
      <c r="HK62" s="1261">
        <v>24</v>
      </c>
      <c r="HL62" s="153"/>
      <c r="HM62" s="152"/>
      <c r="HN62" s="152"/>
      <c r="HO62" s="190"/>
      <c r="HP62" s="190"/>
      <c r="HQ62" s="152"/>
      <c r="HR62" s="152"/>
      <c r="HS62" s="190"/>
      <c r="HT62" s="152"/>
      <c r="HU62" s="152"/>
      <c r="HV62" s="152"/>
      <c r="HW62" s="152"/>
      <c r="HX62" s="190"/>
      <c r="HY62" s="190"/>
      <c r="HZ62" s="152"/>
      <c r="IA62" s="152"/>
      <c r="IB62" s="152"/>
      <c r="IC62" s="152"/>
      <c r="ID62" s="152"/>
      <c r="IE62" s="152"/>
      <c r="IF62" s="152"/>
      <c r="IG62" s="152"/>
      <c r="IH62" s="152"/>
      <c r="II62" s="152"/>
      <c r="IJ62" s="151">
        <f t="shared" si="5"/>
        <v>0</v>
      </c>
    </row>
    <row r="63" spans="1:244" ht="14.25" customHeight="1">
      <c r="A63" s="1263" t="s">
        <v>21</v>
      </c>
      <c r="B63" s="1263"/>
      <c r="C63" s="1263"/>
      <c r="D63" s="1263"/>
      <c r="E63" s="1263"/>
      <c r="F63" s="1263"/>
      <c r="G63" s="1263"/>
      <c r="H63" s="1263"/>
      <c r="I63" s="1263"/>
      <c r="J63" s="1263"/>
      <c r="K63" s="1263"/>
      <c r="L63" s="1263"/>
      <c r="M63" s="1263"/>
      <c r="N63" s="1263"/>
      <c r="O63" s="1263"/>
      <c r="P63" s="1263"/>
      <c r="Q63" s="1263"/>
      <c r="R63" s="1263"/>
      <c r="S63" s="1263"/>
      <c r="T63" s="1264" t="s">
        <v>110</v>
      </c>
      <c r="U63" s="1264"/>
      <c r="V63" s="1264"/>
      <c r="W63" s="1264"/>
      <c r="X63" s="1264"/>
      <c r="Y63" s="1264"/>
      <c r="Z63" s="1264"/>
      <c r="AA63" s="1266">
        <v>10</v>
      </c>
      <c r="AB63" s="1266"/>
      <c r="AC63" s="1266"/>
      <c r="AD63" s="1266"/>
      <c r="AE63" s="1266"/>
      <c r="AF63" s="1266"/>
      <c r="AG63" s="1266"/>
      <c r="AH63" s="1266">
        <f>BC63+BI63+BO63+BU63+CA63+CG63+CM63+CS63+CY63+DE63+DK63+DQ63+DW63+EC63+EI63+EO63+EU63+FA63+FG63+FM63+FS63+FY63+GE63+GK63+GQ63+GW63+HC63</f>
        <v>10</v>
      </c>
      <c r="AI63" s="1266"/>
      <c r="AJ63" s="1266"/>
      <c r="AK63" s="1266"/>
      <c r="AL63" s="1266"/>
      <c r="AM63" s="1266"/>
      <c r="AN63" s="1266"/>
      <c r="AO63" s="1266">
        <v>280</v>
      </c>
      <c r="AP63" s="1266"/>
      <c r="AQ63" s="1266"/>
      <c r="AR63" s="1266"/>
      <c r="AS63" s="1266"/>
      <c r="AT63" s="1266"/>
      <c r="AU63" s="1266"/>
      <c r="AV63" s="1266">
        <f>AH63*AO63</f>
        <v>2800</v>
      </c>
      <c r="AW63" s="1266"/>
      <c r="AX63" s="1266"/>
      <c r="AY63" s="1266"/>
      <c r="AZ63" s="1266"/>
      <c r="BA63" s="1266"/>
      <c r="BB63" s="1266"/>
      <c r="BC63" s="1257"/>
      <c r="BD63" s="1257"/>
      <c r="BE63" s="1257"/>
      <c r="BF63" s="1257"/>
      <c r="BG63" s="1257"/>
      <c r="BH63" s="1257"/>
      <c r="BI63" s="1257"/>
      <c r="BJ63" s="1257"/>
      <c r="BK63" s="1257"/>
      <c r="BL63" s="1257"/>
      <c r="BM63" s="1257"/>
      <c r="BN63" s="1257"/>
      <c r="BO63" s="1257">
        <v>3</v>
      </c>
      <c r="BP63" s="1257"/>
      <c r="BQ63" s="1257"/>
      <c r="BR63" s="1257"/>
      <c r="BS63" s="1257"/>
      <c r="BT63" s="1257"/>
      <c r="BU63" s="1257"/>
      <c r="BV63" s="1257"/>
      <c r="BW63" s="1257"/>
      <c r="BX63" s="1257"/>
      <c r="BY63" s="1257"/>
      <c r="BZ63" s="1257"/>
      <c r="CA63" s="1257"/>
      <c r="CB63" s="1257"/>
      <c r="CC63" s="1257"/>
      <c r="CD63" s="1257"/>
      <c r="CE63" s="1257"/>
      <c r="CF63" s="1257"/>
      <c r="CG63" s="1257"/>
      <c r="CH63" s="1257"/>
      <c r="CI63" s="1257"/>
      <c r="CJ63" s="1257"/>
      <c r="CK63" s="1257"/>
      <c r="CL63" s="1257"/>
      <c r="CM63" s="1257"/>
      <c r="CN63" s="1257"/>
      <c r="CO63" s="1257"/>
      <c r="CP63" s="1257"/>
      <c r="CQ63" s="1257"/>
      <c r="CR63" s="1257"/>
      <c r="CS63" s="1257"/>
      <c r="CT63" s="1257"/>
      <c r="CU63" s="1257"/>
      <c r="CV63" s="1257"/>
      <c r="CW63" s="1257"/>
      <c r="CX63" s="1257"/>
      <c r="CY63" s="1257"/>
      <c r="CZ63" s="1257"/>
      <c r="DA63" s="1257"/>
      <c r="DB63" s="1257"/>
      <c r="DC63" s="1257"/>
      <c r="DD63" s="1257"/>
      <c r="DE63" s="1257">
        <v>3</v>
      </c>
      <c r="DF63" s="1257"/>
      <c r="DG63" s="1257"/>
      <c r="DH63" s="1257"/>
      <c r="DI63" s="1257"/>
      <c r="DJ63" s="1257"/>
      <c r="DK63" s="1257"/>
      <c r="DL63" s="1257"/>
      <c r="DM63" s="1257"/>
      <c r="DN63" s="1257"/>
      <c r="DO63" s="1257"/>
      <c r="DP63" s="1257"/>
      <c r="DQ63" s="1257">
        <v>4</v>
      </c>
      <c r="DR63" s="1257"/>
      <c r="DS63" s="1257"/>
      <c r="DT63" s="1257"/>
      <c r="DU63" s="1257"/>
      <c r="DV63" s="1257"/>
      <c r="DW63" s="1257"/>
      <c r="DX63" s="1257"/>
      <c r="DY63" s="1257"/>
      <c r="DZ63" s="1257"/>
      <c r="EA63" s="1257"/>
      <c r="EB63" s="1257"/>
      <c r="EC63" s="1257"/>
      <c r="ED63" s="1257"/>
      <c r="EE63" s="1257"/>
      <c r="EF63" s="1257"/>
      <c r="EG63" s="1257"/>
      <c r="EH63" s="1257"/>
      <c r="EI63" s="1257"/>
      <c r="EJ63" s="1257"/>
      <c r="EK63" s="1257"/>
      <c r="EL63" s="1257"/>
      <c r="EM63" s="1257"/>
      <c r="EN63" s="1257"/>
      <c r="EO63" s="1257"/>
      <c r="EP63" s="1257"/>
      <c r="EQ63" s="1257"/>
      <c r="ER63" s="1257"/>
      <c r="ES63" s="1257"/>
      <c r="ET63" s="1257"/>
      <c r="EU63" s="1257"/>
      <c r="EV63" s="1257"/>
      <c r="EW63" s="1257"/>
      <c r="EX63" s="1257"/>
      <c r="EY63" s="1257"/>
      <c r="EZ63" s="1257"/>
      <c r="FA63" s="1257"/>
      <c r="FB63" s="1257"/>
      <c r="FC63" s="1257"/>
      <c r="FD63" s="1257"/>
      <c r="FE63" s="1257"/>
      <c r="FF63" s="1257"/>
      <c r="FG63" s="1257"/>
      <c r="FH63" s="1257"/>
      <c r="FI63" s="1257"/>
      <c r="FJ63" s="1257"/>
      <c r="FK63" s="1257"/>
      <c r="FL63" s="1257"/>
      <c r="FM63" s="1257"/>
      <c r="FN63" s="1257"/>
      <c r="FO63" s="1257"/>
      <c r="FP63" s="1257"/>
      <c r="FQ63" s="1257"/>
      <c r="FR63" s="1257"/>
      <c r="FS63" s="1257"/>
      <c r="FT63" s="1257"/>
      <c r="FU63" s="1257"/>
      <c r="FV63" s="1257"/>
      <c r="FW63" s="1257"/>
      <c r="FX63" s="1257"/>
      <c r="FY63" s="1257"/>
      <c r="FZ63" s="1257"/>
      <c r="GA63" s="1257"/>
      <c r="GB63" s="1257"/>
      <c r="GC63" s="1257"/>
      <c r="GD63" s="1257"/>
      <c r="GE63" s="1257"/>
      <c r="GF63" s="1257"/>
      <c r="GG63" s="1257"/>
      <c r="GH63" s="1257"/>
      <c r="GI63" s="1257"/>
      <c r="GJ63" s="1257"/>
      <c r="GK63" s="1257"/>
      <c r="GL63" s="1257"/>
      <c r="GM63" s="1257"/>
      <c r="GN63" s="1257"/>
      <c r="GO63" s="1257"/>
      <c r="GP63" s="1257"/>
      <c r="GQ63" s="1257"/>
      <c r="GR63" s="1257"/>
      <c r="GS63" s="1257"/>
      <c r="GT63" s="1257"/>
      <c r="GU63" s="1257"/>
      <c r="GV63" s="1257"/>
      <c r="GW63" s="1257"/>
      <c r="GX63" s="1257"/>
      <c r="GY63" s="1257"/>
      <c r="GZ63" s="1257"/>
      <c r="HA63" s="1257"/>
      <c r="HB63" s="1257"/>
      <c r="HC63" s="1258"/>
      <c r="HD63" s="1258"/>
      <c r="HE63" s="1258"/>
      <c r="HF63" s="1258"/>
      <c r="HG63" s="1258"/>
      <c r="HH63" s="1258"/>
      <c r="HI63" s="1260"/>
      <c r="HJ63" s="150" t="s">
        <v>44</v>
      </c>
      <c r="HK63" s="1262"/>
      <c r="HL63" s="149">
        <f>SUM(HL62*HK62)</f>
        <v>0</v>
      </c>
      <c r="HM63" s="148">
        <f>SUM(HM62*HK62)</f>
        <v>0</v>
      </c>
      <c r="HN63" s="148">
        <f>SUM(HN62*HK62)</f>
        <v>0</v>
      </c>
      <c r="HO63" s="192">
        <f>SUM(HO62*HK62)</f>
        <v>0</v>
      </c>
      <c r="HP63" s="192">
        <f>SUM(HP62*HK62)</f>
        <v>0</v>
      </c>
      <c r="HQ63" s="148">
        <f>SUM(HQ62*HK62)</f>
        <v>0</v>
      </c>
      <c r="HR63" s="148">
        <f>SUM(HR62*HK62)</f>
        <v>0</v>
      </c>
      <c r="HS63" s="192">
        <f>SUM(HS62*HK62)</f>
        <v>0</v>
      </c>
      <c r="HT63" s="148">
        <f>SUM(HT62*HK62)</f>
        <v>0</v>
      </c>
      <c r="HU63" s="148">
        <f>SUM(HU62*HK62)</f>
        <v>0</v>
      </c>
      <c r="HV63" s="148">
        <f>HV62*HK62</f>
        <v>0</v>
      </c>
      <c r="HW63" s="148">
        <f>SUM(HW62*HK62)</f>
        <v>0</v>
      </c>
      <c r="HX63" s="191">
        <f>SUM(HX62*HK62)</f>
        <v>0</v>
      </c>
      <c r="HY63" s="191">
        <f>SUM(HY62*HK62)</f>
        <v>0</v>
      </c>
      <c r="HZ63" s="149">
        <f>SUM(HZ62*HK62)</f>
        <v>0</v>
      </c>
      <c r="IA63" s="149">
        <f>SUM(IA62*HK62)</f>
        <v>0</v>
      </c>
      <c r="IB63" s="149">
        <f>SUM(IB62*HK62)</f>
        <v>0</v>
      </c>
      <c r="IC63" s="149">
        <f>SUM(IC62*HK62)</f>
        <v>0</v>
      </c>
      <c r="ID63" s="149"/>
      <c r="IE63" s="149"/>
      <c r="IF63" s="149"/>
      <c r="IG63" s="149">
        <f>SUM(IG62*HK62)</f>
        <v>0</v>
      </c>
      <c r="IH63" s="149">
        <f>SUM(IH62*HK62)</f>
        <v>0</v>
      </c>
      <c r="II63" s="149">
        <f>SUM(II62*HK62)</f>
        <v>0</v>
      </c>
      <c r="IJ63" s="147">
        <f t="shared" si="5"/>
        <v>0</v>
      </c>
    </row>
    <row r="64" spans="1:244" s="137" customFormat="1" ht="12.75" customHeight="1">
      <c r="A64" s="167"/>
      <c r="B64" s="167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73"/>
      <c r="U64" s="173"/>
      <c r="V64" s="173"/>
      <c r="W64" s="173"/>
      <c r="X64" s="173"/>
      <c r="Y64" s="173"/>
      <c r="Z64" s="173"/>
      <c r="AA64" s="174"/>
      <c r="AB64" s="174"/>
      <c r="AC64" s="174"/>
      <c r="AD64" s="174"/>
      <c r="AE64" s="174"/>
      <c r="AF64" s="174"/>
      <c r="AG64" s="174"/>
      <c r="AH64" s="174"/>
      <c r="AI64" s="174"/>
      <c r="AJ64" s="174"/>
      <c r="AK64" s="174"/>
      <c r="AL64" s="174"/>
      <c r="AM64" s="174"/>
      <c r="AN64" s="174"/>
      <c r="AO64" s="174"/>
      <c r="AP64" s="174"/>
      <c r="AQ64" s="174"/>
      <c r="AR64" s="174"/>
      <c r="AS64" s="174"/>
      <c r="AT64" s="174"/>
      <c r="AU64" s="174"/>
      <c r="AV64" s="174"/>
      <c r="AW64" s="174"/>
      <c r="AX64" s="174"/>
      <c r="AY64" s="174"/>
      <c r="AZ64" s="174"/>
      <c r="BA64" s="174"/>
      <c r="BB64" s="174"/>
      <c r="BC64" s="171"/>
      <c r="BD64" s="171"/>
      <c r="BE64" s="171"/>
      <c r="BF64" s="171"/>
      <c r="BG64" s="171"/>
      <c r="BH64" s="171"/>
      <c r="BI64" s="171"/>
      <c r="BJ64" s="171"/>
      <c r="BK64" s="171"/>
      <c r="BL64" s="171"/>
      <c r="BM64" s="171"/>
      <c r="BN64" s="171"/>
      <c r="BO64" s="171"/>
      <c r="BP64" s="171"/>
      <c r="BQ64" s="171"/>
      <c r="BR64" s="171"/>
      <c r="BS64" s="171"/>
      <c r="BT64" s="171"/>
      <c r="BU64" s="171"/>
      <c r="BV64" s="171"/>
      <c r="BW64" s="171"/>
      <c r="BX64" s="171"/>
      <c r="BY64" s="171"/>
      <c r="BZ64" s="171"/>
      <c r="CA64" s="171"/>
      <c r="CB64" s="171"/>
      <c r="CC64" s="171"/>
      <c r="CD64" s="171"/>
      <c r="CE64" s="171"/>
      <c r="CF64" s="171"/>
      <c r="CG64" s="171"/>
      <c r="CH64" s="171"/>
      <c r="CI64" s="171"/>
      <c r="CJ64" s="171"/>
      <c r="CK64" s="171"/>
      <c r="CL64" s="171"/>
      <c r="CM64" s="171"/>
      <c r="CN64" s="171"/>
      <c r="CO64" s="171"/>
      <c r="CP64" s="171"/>
      <c r="CQ64" s="171"/>
      <c r="CR64" s="171"/>
      <c r="CS64" s="171"/>
      <c r="CT64" s="171"/>
      <c r="CU64" s="171"/>
      <c r="CV64" s="171"/>
      <c r="CW64" s="171"/>
      <c r="CX64" s="171"/>
      <c r="CY64" s="171"/>
      <c r="CZ64" s="171"/>
      <c r="DA64" s="171"/>
      <c r="DB64" s="171"/>
      <c r="DC64" s="171"/>
      <c r="DD64" s="171"/>
      <c r="DE64" s="171"/>
      <c r="DF64" s="171"/>
      <c r="DG64" s="171"/>
      <c r="DH64" s="171"/>
      <c r="DI64" s="171"/>
      <c r="DJ64" s="171"/>
      <c r="DK64" s="171"/>
      <c r="DL64" s="171"/>
      <c r="DM64" s="171"/>
      <c r="DN64" s="171"/>
      <c r="DO64" s="171"/>
      <c r="DP64" s="171"/>
      <c r="DQ64" s="171"/>
      <c r="DR64" s="171"/>
      <c r="DS64" s="171"/>
      <c r="DT64" s="171"/>
      <c r="DU64" s="171"/>
      <c r="DV64" s="171"/>
      <c r="DW64" s="171"/>
      <c r="DX64" s="171"/>
      <c r="DY64" s="171"/>
      <c r="DZ64" s="171"/>
      <c r="EA64" s="171"/>
      <c r="EB64" s="171"/>
      <c r="EC64" s="171"/>
      <c r="ED64" s="171"/>
      <c r="EE64" s="171"/>
      <c r="EF64" s="171"/>
      <c r="EG64" s="171"/>
      <c r="EH64" s="171"/>
      <c r="EI64" s="171"/>
      <c r="EJ64" s="171"/>
      <c r="EK64" s="171"/>
      <c r="EL64" s="171"/>
      <c r="EM64" s="171"/>
      <c r="EN64" s="171"/>
      <c r="EO64" s="171"/>
      <c r="EP64" s="171"/>
      <c r="EQ64" s="171"/>
      <c r="ER64" s="171"/>
      <c r="ES64" s="171"/>
      <c r="ET64" s="171"/>
      <c r="EU64" s="171"/>
      <c r="EV64" s="171"/>
      <c r="EW64" s="171"/>
      <c r="EX64" s="171"/>
      <c r="EY64" s="171"/>
      <c r="EZ64" s="171"/>
      <c r="FA64" s="171"/>
      <c r="FB64" s="171"/>
      <c r="FC64" s="171"/>
      <c r="FD64" s="171"/>
      <c r="FE64" s="171"/>
      <c r="FF64" s="171"/>
      <c r="FG64" s="171"/>
      <c r="FH64" s="171"/>
      <c r="FI64" s="171"/>
      <c r="FJ64" s="171"/>
      <c r="FK64" s="171"/>
      <c r="FL64" s="171"/>
      <c r="FM64" s="171"/>
      <c r="FN64" s="171"/>
      <c r="FO64" s="171"/>
      <c r="FP64" s="171"/>
      <c r="FQ64" s="171"/>
      <c r="FR64" s="171"/>
      <c r="FS64" s="171"/>
      <c r="FT64" s="171"/>
      <c r="FU64" s="171"/>
      <c r="FV64" s="171"/>
      <c r="FW64" s="171"/>
      <c r="FX64" s="171"/>
      <c r="FY64" s="171"/>
      <c r="FZ64" s="171"/>
      <c r="GA64" s="171"/>
      <c r="GB64" s="171"/>
      <c r="GC64" s="171"/>
      <c r="GD64" s="171"/>
      <c r="GE64" s="171"/>
      <c r="GF64" s="171"/>
      <c r="GG64" s="171"/>
      <c r="GH64" s="171"/>
      <c r="GI64" s="171"/>
      <c r="GJ64" s="171"/>
      <c r="GK64" s="171"/>
      <c r="GL64" s="171"/>
      <c r="GM64" s="171"/>
      <c r="GN64" s="171"/>
      <c r="GO64" s="171"/>
      <c r="GP64" s="171"/>
      <c r="GQ64" s="171"/>
      <c r="GR64" s="171"/>
      <c r="GS64" s="171"/>
      <c r="GT64" s="171"/>
      <c r="GU64" s="171"/>
      <c r="GV64" s="171"/>
      <c r="GW64" s="171"/>
      <c r="GX64" s="171"/>
      <c r="GY64" s="171"/>
      <c r="GZ64" s="171"/>
      <c r="HA64" s="171"/>
      <c r="HB64" s="171"/>
      <c r="HC64" s="162"/>
      <c r="HD64" s="162"/>
      <c r="HE64" s="162"/>
      <c r="HF64" s="162"/>
      <c r="HG64" s="162"/>
      <c r="HH64" s="162"/>
      <c r="HI64" s="1259" t="s">
        <v>78</v>
      </c>
      <c r="HJ64" s="154" t="s">
        <v>110</v>
      </c>
      <c r="HK64" s="1261">
        <v>43</v>
      </c>
      <c r="HL64" s="153"/>
      <c r="HM64" s="152"/>
      <c r="HN64" s="152"/>
      <c r="HO64" s="190"/>
      <c r="HP64" s="190"/>
      <c r="HQ64" s="152"/>
      <c r="HR64" s="152"/>
      <c r="HS64" s="190"/>
      <c r="HT64" s="152"/>
      <c r="HU64" s="152"/>
      <c r="HV64" s="152"/>
      <c r="HW64" s="152"/>
      <c r="HX64" s="190"/>
      <c r="HY64" s="190"/>
      <c r="HZ64" s="152"/>
      <c r="IA64" s="152"/>
      <c r="IB64" s="152"/>
      <c r="IC64" s="152"/>
      <c r="ID64" s="152"/>
      <c r="IE64" s="152"/>
      <c r="IF64" s="152"/>
      <c r="IG64" s="152"/>
      <c r="IH64" s="152"/>
      <c r="II64" s="152"/>
      <c r="IJ64" s="151">
        <f t="shared" si="5"/>
        <v>0</v>
      </c>
    </row>
    <row r="65" spans="1:244" ht="14.25" customHeight="1">
      <c r="A65" s="1263" t="s">
        <v>21</v>
      </c>
      <c r="B65" s="1263"/>
      <c r="C65" s="1263"/>
      <c r="D65" s="1263"/>
      <c r="E65" s="1263"/>
      <c r="F65" s="1263"/>
      <c r="G65" s="1263"/>
      <c r="H65" s="1263"/>
      <c r="I65" s="1263"/>
      <c r="J65" s="1263"/>
      <c r="K65" s="1263"/>
      <c r="L65" s="1263"/>
      <c r="M65" s="1263"/>
      <c r="N65" s="1263"/>
      <c r="O65" s="1263"/>
      <c r="P65" s="1263"/>
      <c r="Q65" s="1263"/>
      <c r="R65" s="1263"/>
      <c r="S65" s="1263"/>
      <c r="T65" s="1264" t="s">
        <v>110</v>
      </c>
      <c r="U65" s="1264"/>
      <c r="V65" s="1264"/>
      <c r="W65" s="1264"/>
      <c r="X65" s="1264"/>
      <c r="Y65" s="1264"/>
      <c r="Z65" s="1264"/>
      <c r="AA65" s="1266">
        <v>10</v>
      </c>
      <c r="AB65" s="1266"/>
      <c r="AC65" s="1266"/>
      <c r="AD65" s="1266"/>
      <c r="AE65" s="1266"/>
      <c r="AF65" s="1266"/>
      <c r="AG65" s="1266"/>
      <c r="AH65" s="1266">
        <f>BC65+BI65+BO65+BU65+CA65+CG65+CM65+CS65+CY65+DE65+DK65+DQ65+DW65+EC65+EI65+EO65+EU65+FA65+FG65+FM65+FS65+FY65+GE65+GK65+GQ65+GW65+HC65</f>
        <v>10</v>
      </c>
      <c r="AI65" s="1266"/>
      <c r="AJ65" s="1266"/>
      <c r="AK65" s="1266"/>
      <c r="AL65" s="1266"/>
      <c r="AM65" s="1266"/>
      <c r="AN65" s="1266"/>
      <c r="AO65" s="1266">
        <v>280</v>
      </c>
      <c r="AP65" s="1266"/>
      <c r="AQ65" s="1266"/>
      <c r="AR65" s="1266"/>
      <c r="AS65" s="1266"/>
      <c r="AT65" s="1266"/>
      <c r="AU65" s="1266"/>
      <c r="AV65" s="1266">
        <f>AH65*AO65</f>
        <v>2800</v>
      </c>
      <c r="AW65" s="1266"/>
      <c r="AX65" s="1266"/>
      <c r="AY65" s="1266"/>
      <c r="AZ65" s="1266"/>
      <c r="BA65" s="1266"/>
      <c r="BB65" s="1266"/>
      <c r="BC65" s="1257"/>
      <c r="BD65" s="1257"/>
      <c r="BE65" s="1257"/>
      <c r="BF65" s="1257"/>
      <c r="BG65" s="1257"/>
      <c r="BH65" s="1257"/>
      <c r="BI65" s="1257"/>
      <c r="BJ65" s="1257"/>
      <c r="BK65" s="1257"/>
      <c r="BL65" s="1257"/>
      <c r="BM65" s="1257"/>
      <c r="BN65" s="1257"/>
      <c r="BO65" s="1257">
        <v>3</v>
      </c>
      <c r="BP65" s="1257"/>
      <c r="BQ65" s="1257"/>
      <c r="BR65" s="1257"/>
      <c r="BS65" s="1257"/>
      <c r="BT65" s="1257"/>
      <c r="BU65" s="1257"/>
      <c r="BV65" s="1257"/>
      <c r="BW65" s="1257"/>
      <c r="BX65" s="1257"/>
      <c r="BY65" s="1257"/>
      <c r="BZ65" s="1257"/>
      <c r="CA65" s="1257"/>
      <c r="CB65" s="1257"/>
      <c r="CC65" s="1257"/>
      <c r="CD65" s="1257"/>
      <c r="CE65" s="1257"/>
      <c r="CF65" s="1257"/>
      <c r="CG65" s="1257"/>
      <c r="CH65" s="1257"/>
      <c r="CI65" s="1257"/>
      <c r="CJ65" s="1257"/>
      <c r="CK65" s="1257"/>
      <c r="CL65" s="1257"/>
      <c r="CM65" s="1257"/>
      <c r="CN65" s="1257"/>
      <c r="CO65" s="1257"/>
      <c r="CP65" s="1257"/>
      <c r="CQ65" s="1257"/>
      <c r="CR65" s="1257"/>
      <c r="CS65" s="1257"/>
      <c r="CT65" s="1257"/>
      <c r="CU65" s="1257"/>
      <c r="CV65" s="1257"/>
      <c r="CW65" s="1257"/>
      <c r="CX65" s="1257"/>
      <c r="CY65" s="1257"/>
      <c r="CZ65" s="1257"/>
      <c r="DA65" s="1257"/>
      <c r="DB65" s="1257"/>
      <c r="DC65" s="1257"/>
      <c r="DD65" s="1257"/>
      <c r="DE65" s="1257">
        <v>3</v>
      </c>
      <c r="DF65" s="1257"/>
      <c r="DG65" s="1257"/>
      <c r="DH65" s="1257"/>
      <c r="DI65" s="1257"/>
      <c r="DJ65" s="1257"/>
      <c r="DK65" s="1257"/>
      <c r="DL65" s="1257"/>
      <c r="DM65" s="1257"/>
      <c r="DN65" s="1257"/>
      <c r="DO65" s="1257"/>
      <c r="DP65" s="1257"/>
      <c r="DQ65" s="1257">
        <v>4</v>
      </c>
      <c r="DR65" s="1257"/>
      <c r="DS65" s="1257"/>
      <c r="DT65" s="1257"/>
      <c r="DU65" s="1257"/>
      <c r="DV65" s="1257"/>
      <c r="DW65" s="1257"/>
      <c r="DX65" s="1257"/>
      <c r="DY65" s="1257"/>
      <c r="DZ65" s="1257"/>
      <c r="EA65" s="1257"/>
      <c r="EB65" s="1257"/>
      <c r="EC65" s="1257"/>
      <c r="ED65" s="1257"/>
      <c r="EE65" s="1257"/>
      <c r="EF65" s="1257"/>
      <c r="EG65" s="1257"/>
      <c r="EH65" s="1257"/>
      <c r="EI65" s="1257"/>
      <c r="EJ65" s="1257"/>
      <c r="EK65" s="1257"/>
      <c r="EL65" s="1257"/>
      <c r="EM65" s="1257"/>
      <c r="EN65" s="1257"/>
      <c r="EO65" s="1257"/>
      <c r="EP65" s="1257"/>
      <c r="EQ65" s="1257"/>
      <c r="ER65" s="1257"/>
      <c r="ES65" s="1257"/>
      <c r="ET65" s="1257"/>
      <c r="EU65" s="1257"/>
      <c r="EV65" s="1257"/>
      <c r="EW65" s="1257"/>
      <c r="EX65" s="1257"/>
      <c r="EY65" s="1257"/>
      <c r="EZ65" s="1257"/>
      <c r="FA65" s="1257"/>
      <c r="FB65" s="1257"/>
      <c r="FC65" s="1257"/>
      <c r="FD65" s="1257"/>
      <c r="FE65" s="1257"/>
      <c r="FF65" s="1257"/>
      <c r="FG65" s="1257"/>
      <c r="FH65" s="1257"/>
      <c r="FI65" s="1257"/>
      <c r="FJ65" s="1257"/>
      <c r="FK65" s="1257"/>
      <c r="FL65" s="1257"/>
      <c r="FM65" s="1257"/>
      <c r="FN65" s="1257"/>
      <c r="FO65" s="1257"/>
      <c r="FP65" s="1257"/>
      <c r="FQ65" s="1257"/>
      <c r="FR65" s="1257"/>
      <c r="FS65" s="1257"/>
      <c r="FT65" s="1257"/>
      <c r="FU65" s="1257"/>
      <c r="FV65" s="1257"/>
      <c r="FW65" s="1257"/>
      <c r="FX65" s="1257"/>
      <c r="FY65" s="1257"/>
      <c r="FZ65" s="1257"/>
      <c r="GA65" s="1257"/>
      <c r="GB65" s="1257"/>
      <c r="GC65" s="1257"/>
      <c r="GD65" s="1257"/>
      <c r="GE65" s="1257"/>
      <c r="GF65" s="1257"/>
      <c r="GG65" s="1257"/>
      <c r="GH65" s="1257"/>
      <c r="GI65" s="1257"/>
      <c r="GJ65" s="1257"/>
      <c r="GK65" s="1257"/>
      <c r="GL65" s="1257"/>
      <c r="GM65" s="1257"/>
      <c r="GN65" s="1257"/>
      <c r="GO65" s="1257"/>
      <c r="GP65" s="1257"/>
      <c r="GQ65" s="1257"/>
      <c r="GR65" s="1257"/>
      <c r="GS65" s="1257"/>
      <c r="GT65" s="1257"/>
      <c r="GU65" s="1257"/>
      <c r="GV65" s="1257"/>
      <c r="GW65" s="1257"/>
      <c r="GX65" s="1257"/>
      <c r="GY65" s="1257"/>
      <c r="GZ65" s="1257"/>
      <c r="HA65" s="1257"/>
      <c r="HB65" s="1257"/>
      <c r="HC65" s="1258"/>
      <c r="HD65" s="1258"/>
      <c r="HE65" s="1258"/>
      <c r="HF65" s="1258"/>
      <c r="HG65" s="1258"/>
      <c r="HH65" s="1258"/>
      <c r="HI65" s="1260"/>
      <c r="HJ65" s="150" t="s">
        <v>44</v>
      </c>
      <c r="HK65" s="1262"/>
      <c r="HL65" s="149">
        <f>HL64*HK64</f>
        <v>0</v>
      </c>
      <c r="HM65" s="148">
        <f>HM64*HK64</f>
        <v>0</v>
      </c>
      <c r="HN65" s="148">
        <f>HN64*HK64</f>
        <v>0</v>
      </c>
      <c r="HO65" s="192">
        <f>HO64*HK64</f>
        <v>0</v>
      </c>
      <c r="HP65" s="192">
        <f>HP64*HK64</f>
        <v>0</v>
      </c>
      <c r="HQ65" s="148">
        <f>HQ64*HK64</f>
        <v>0</v>
      </c>
      <c r="HR65" s="148">
        <f>HR64*HK64</f>
        <v>0</v>
      </c>
      <c r="HS65" s="192">
        <f>HS64*HK64</f>
        <v>0</v>
      </c>
      <c r="HT65" s="148">
        <f>HT64*HK64</f>
        <v>0</v>
      </c>
      <c r="HU65" s="148">
        <f>HU64*HK64</f>
        <v>0</v>
      </c>
      <c r="HV65" s="148">
        <f>HV64*HK64</f>
        <v>0</v>
      </c>
      <c r="HW65" s="148">
        <f>HW64*HK64</f>
        <v>0</v>
      </c>
      <c r="HX65" s="191">
        <f>HX64*HK64</f>
        <v>0</v>
      </c>
      <c r="HY65" s="191">
        <f>HY64*HK64</f>
        <v>0</v>
      </c>
      <c r="HZ65" s="149">
        <f>HZ64*HK64</f>
        <v>0</v>
      </c>
      <c r="IA65" s="149">
        <f>IA64*HK64</f>
        <v>0</v>
      </c>
      <c r="IB65" s="149">
        <f>IB64*HK64</f>
        <v>0</v>
      </c>
      <c r="IC65" s="149">
        <f>IC64*HK64</f>
        <v>0</v>
      </c>
      <c r="ID65" s="149">
        <f>ID64*HK64</f>
        <v>0</v>
      </c>
      <c r="IE65" s="149">
        <f>IE64*HK64</f>
        <v>0</v>
      </c>
      <c r="IF65" s="149">
        <f>IF64*HK64</f>
        <v>0</v>
      </c>
      <c r="IG65" s="149">
        <f>IG64*HK64</f>
        <v>0</v>
      </c>
      <c r="IH65" s="149">
        <f>SUM(IH64*HK64)</f>
        <v>0</v>
      </c>
      <c r="II65" s="149">
        <f>SUM(II64*HK64)</f>
        <v>0</v>
      </c>
      <c r="IJ65" s="147">
        <f t="shared" si="5"/>
        <v>0</v>
      </c>
    </row>
    <row r="66" spans="1:244" s="137" customFormat="1" ht="14.25" customHeight="1">
      <c r="A66" s="167"/>
      <c r="B66" s="167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73"/>
      <c r="U66" s="173"/>
      <c r="V66" s="173"/>
      <c r="W66" s="173"/>
      <c r="X66" s="173"/>
      <c r="Y66" s="173"/>
      <c r="Z66" s="173"/>
      <c r="AA66" s="174"/>
      <c r="AB66" s="174"/>
      <c r="AC66" s="174"/>
      <c r="AD66" s="174"/>
      <c r="AE66" s="174"/>
      <c r="AF66" s="174"/>
      <c r="AG66" s="174"/>
      <c r="AH66" s="174"/>
      <c r="AI66" s="174"/>
      <c r="AJ66" s="174"/>
      <c r="AK66" s="174"/>
      <c r="AL66" s="174"/>
      <c r="AM66" s="174"/>
      <c r="AN66" s="174"/>
      <c r="AO66" s="174"/>
      <c r="AP66" s="174"/>
      <c r="AQ66" s="174"/>
      <c r="AR66" s="174"/>
      <c r="AS66" s="174"/>
      <c r="AT66" s="174"/>
      <c r="AU66" s="174"/>
      <c r="AV66" s="174"/>
      <c r="AW66" s="174"/>
      <c r="AX66" s="174"/>
      <c r="AY66" s="174"/>
      <c r="AZ66" s="174"/>
      <c r="BA66" s="174"/>
      <c r="BB66" s="174"/>
      <c r="BC66" s="171"/>
      <c r="BD66" s="171"/>
      <c r="BE66" s="171"/>
      <c r="BF66" s="171"/>
      <c r="BG66" s="171"/>
      <c r="BH66" s="171"/>
      <c r="BI66" s="171"/>
      <c r="BJ66" s="171"/>
      <c r="BK66" s="171"/>
      <c r="BL66" s="171"/>
      <c r="BM66" s="171"/>
      <c r="BN66" s="171"/>
      <c r="BO66" s="171"/>
      <c r="BP66" s="171"/>
      <c r="BQ66" s="171"/>
      <c r="BR66" s="171"/>
      <c r="BS66" s="171"/>
      <c r="BT66" s="171"/>
      <c r="BU66" s="171"/>
      <c r="BV66" s="171"/>
      <c r="BW66" s="171"/>
      <c r="BX66" s="171"/>
      <c r="BY66" s="171"/>
      <c r="BZ66" s="171"/>
      <c r="CA66" s="171"/>
      <c r="CB66" s="171"/>
      <c r="CC66" s="171"/>
      <c r="CD66" s="171"/>
      <c r="CE66" s="171"/>
      <c r="CF66" s="171"/>
      <c r="CG66" s="171"/>
      <c r="CH66" s="171"/>
      <c r="CI66" s="171"/>
      <c r="CJ66" s="171"/>
      <c r="CK66" s="171"/>
      <c r="CL66" s="171"/>
      <c r="CM66" s="171"/>
      <c r="CN66" s="171"/>
      <c r="CO66" s="171"/>
      <c r="CP66" s="171"/>
      <c r="CQ66" s="171"/>
      <c r="CR66" s="171"/>
      <c r="CS66" s="171"/>
      <c r="CT66" s="171"/>
      <c r="CU66" s="171"/>
      <c r="CV66" s="171"/>
      <c r="CW66" s="171"/>
      <c r="CX66" s="171"/>
      <c r="CY66" s="171"/>
      <c r="CZ66" s="171"/>
      <c r="DA66" s="171"/>
      <c r="DB66" s="171"/>
      <c r="DC66" s="171"/>
      <c r="DD66" s="171"/>
      <c r="DE66" s="171"/>
      <c r="DF66" s="171"/>
      <c r="DG66" s="171"/>
      <c r="DH66" s="171"/>
      <c r="DI66" s="171"/>
      <c r="DJ66" s="171"/>
      <c r="DK66" s="171"/>
      <c r="DL66" s="171"/>
      <c r="DM66" s="171"/>
      <c r="DN66" s="171"/>
      <c r="DO66" s="171"/>
      <c r="DP66" s="171"/>
      <c r="DQ66" s="171"/>
      <c r="DR66" s="171"/>
      <c r="DS66" s="171"/>
      <c r="DT66" s="171"/>
      <c r="DU66" s="171"/>
      <c r="DV66" s="171"/>
      <c r="DW66" s="171"/>
      <c r="DX66" s="171"/>
      <c r="DY66" s="171"/>
      <c r="DZ66" s="171"/>
      <c r="EA66" s="171"/>
      <c r="EB66" s="171"/>
      <c r="EC66" s="171"/>
      <c r="ED66" s="171"/>
      <c r="EE66" s="171"/>
      <c r="EF66" s="171"/>
      <c r="EG66" s="171"/>
      <c r="EH66" s="171"/>
      <c r="EI66" s="171"/>
      <c r="EJ66" s="171"/>
      <c r="EK66" s="171"/>
      <c r="EL66" s="171"/>
      <c r="EM66" s="171"/>
      <c r="EN66" s="171"/>
      <c r="EO66" s="171"/>
      <c r="EP66" s="171"/>
      <c r="EQ66" s="171"/>
      <c r="ER66" s="171"/>
      <c r="ES66" s="171"/>
      <c r="ET66" s="171"/>
      <c r="EU66" s="171"/>
      <c r="EV66" s="171"/>
      <c r="EW66" s="171"/>
      <c r="EX66" s="171"/>
      <c r="EY66" s="171"/>
      <c r="EZ66" s="171"/>
      <c r="FA66" s="171"/>
      <c r="FB66" s="171"/>
      <c r="FC66" s="171"/>
      <c r="FD66" s="171"/>
      <c r="FE66" s="171"/>
      <c r="FF66" s="171"/>
      <c r="FG66" s="171"/>
      <c r="FH66" s="171"/>
      <c r="FI66" s="171"/>
      <c r="FJ66" s="171"/>
      <c r="FK66" s="171"/>
      <c r="FL66" s="171"/>
      <c r="FM66" s="171"/>
      <c r="FN66" s="171"/>
      <c r="FO66" s="171"/>
      <c r="FP66" s="171"/>
      <c r="FQ66" s="171"/>
      <c r="FR66" s="171"/>
      <c r="FS66" s="171"/>
      <c r="FT66" s="171"/>
      <c r="FU66" s="171"/>
      <c r="FV66" s="171"/>
      <c r="FW66" s="171"/>
      <c r="FX66" s="171"/>
      <c r="FY66" s="171"/>
      <c r="FZ66" s="171"/>
      <c r="GA66" s="171"/>
      <c r="GB66" s="171"/>
      <c r="GC66" s="171"/>
      <c r="GD66" s="171"/>
      <c r="GE66" s="171"/>
      <c r="GF66" s="171"/>
      <c r="GG66" s="171"/>
      <c r="GH66" s="171"/>
      <c r="GI66" s="171"/>
      <c r="GJ66" s="171"/>
      <c r="GK66" s="171"/>
      <c r="GL66" s="171"/>
      <c r="GM66" s="171"/>
      <c r="GN66" s="171"/>
      <c r="GO66" s="171"/>
      <c r="GP66" s="171"/>
      <c r="GQ66" s="171"/>
      <c r="GR66" s="171"/>
      <c r="GS66" s="171"/>
      <c r="GT66" s="171"/>
      <c r="GU66" s="171"/>
      <c r="GV66" s="171"/>
      <c r="GW66" s="171"/>
      <c r="GX66" s="171"/>
      <c r="GY66" s="171"/>
      <c r="GZ66" s="171"/>
      <c r="HA66" s="171"/>
      <c r="HB66" s="171"/>
      <c r="HC66" s="162"/>
      <c r="HD66" s="162"/>
      <c r="HE66" s="162"/>
      <c r="HF66" s="162"/>
      <c r="HG66" s="162"/>
      <c r="HH66" s="162"/>
      <c r="HI66" s="1259" t="s">
        <v>427</v>
      </c>
      <c r="HJ66" s="154" t="s">
        <v>110</v>
      </c>
      <c r="HK66" s="1261">
        <v>38</v>
      </c>
      <c r="HL66" s="153"/>
      <c r="HM66" s="152"/>
      <c r="HN66" s="152"/>
      <c r="HO66" s="190"/>
      <c r="HP66" s="190"/>
      <c r="HQ66" s="152"/>
      <c r="HR66" s="152"/>
      <c r="HS66" s="190"/>
      <c r="HT66" s="152"/>
      <c r="HU66" s="152"/>
      <c r="HV66" s="152"/>
      <c r="HW66" s="152"/>
      <c r="HX66" s="190"/>
      <c r="HY66" s="190"/>
      <c r="HZ66" s="152"/>
      <c r="IA66" s="152"/>
      <c r="IB66" s="152"/>
      <c r="IC66" s="152"/>
      <c r="ID66" s="152"/>
      <c r="IE66" s="152"/>
      <c r="IF66" s="152"/>
      <c r="IG66" s="152"/>
      <c r="IH66" s="152"/>
      <c r="II66" s="152"/>
      <c r="IJ66" s="151">
        <f t="shared" si="5"/>
        <v>0</v>
      </c>
    </row>
    <row r="67" spans="1:244" ht="14.25" customHeight="1">
      <c r="A67" s="1263" t="s">
        <v>19</v>
      </c>
      <c r="B67" s="1263"/>
      <c r="C67" s="1263"/>
      <c r="D67" s="1263"/>
      <c r="E67" s="1263"/>
      <c r="F67" s="1263"/>
      <c r="G67" s="1263"/>
      <c r="H67" s="1263"/>
      <c r="I67" s="1263"/>
      <c r="J67" s="1263"/>
      <c r="K67" s="1263"/>
      <c r="L67" s="1263"/>
      <c r="M67" s="1263"/>
      <c r="N67" s="1263"/>
      <c r="O67" s="1263"/>
      <c r="P67" s="1263"/>
      <c r="Q67" s="1263"/>
      <c r="R67" s="1263"/>
      <c r="S67" s="1263"/>
      <c r="T67" s="1264" t="s">
        <v>110</v>
      </c>
      <c r="U67" s="1264"/>
      <c r="V67" s="1264"/>
      <c r="W67" s="1264"/>
      <c r="X67" s="1264"/>
      <c r="Y67" s="1264"/>
      <c r="Z67" s="1264"/>
      <c r="AA67" s="1266">
        <v>2.2000000000000002</v>
      </c>
      <c r="AB67" s="1266"/>
      <c r="AC67" s="1266"/>
      <c r="AD67" s="1266"/>
      <c r="AE67" s="1266"/>
      <c r="AF67" s="1266"/>
      <c r="AG67" s="1266"/>
      <c r="AH67" s="1266">
        <f>BC67+BI67+BO67+BU67+CA67+CG67+CM67+CS67+CY67+DE67+DK67+DQ67+DW67+EC67+EI67+EO67+EU67+FA67+FG67+FM67+FS67+FY67+GE67+GK67+GQ67+GW67+HC67</f>
        <v>2.2000000000000002</v>
      </c>
      <c r="AI67" s="1266"/>
      <c r="AJ67" s="1266"/>
      <c r="AK67" s="1266"/>
      <c r="AL67" s="1266"/>
      <c r="AM67" s="1266"/>
      <c r="AN67" s="1266"/>
      <c r="AO67" s="1266">
        <v>360</v>
      </c>
      <c r="AP67" s="1266"/>
      <c r="AQ67" s="1266"/>
      <c r="AR67" s="1266"/>
      <c r="AS67" s="1266"/>
      <c r="AT67" s="1266"/>
      <c r="AU67" s="1266"/>
      <c r="AV67" s="1266">
        <f>AH67*AO67</f>
        <v>792</v>
      </c>
      <c r="AW67" s="1266"/>
      <c r="AX67" s="1266"/>
      <c r="AY67" s="1266"/>
      <c r="AZ67" s="1266"/>
      <c r="BA67" s="1266"/>
      <c r="BB67" s="1266"/>
      <c r="BC67" s="1257"/>
      <c r="BD67" s="1257"/>
      <c r="BE67" s="1257"/>
      <c r="BF67" s="1257"/>
      <c r="BG67" s="1257"/>
      <c r="BH67" s="1257"/>
      <c r="BI67" s="1257"/>
      <c r="BJ67" s="1257"/>
      <c r="BK67" s="1257"/>
      <c r="BL67" s="1257"/>
      <c r="BM67" s="1257"/>
      <c r="BN67" s="1257"/>
      <c r="BO67" s="1257"/>
      <c r="BP67" s="1257"/>
      <c r="BQ67" s="1257"/>
      <c r="BR67" s="1257"/>
      <c r="BS67" s="1257"/>
      <c r="BT67" s="1257"/>
      <c r="BU67" s="1257"/>
      <c r="BV67" s="1257"/>
      <c r="BW67" s="1257"/>
      <c r="BX67" s="1257"/>
      <c r="BY67" s="1257"/>
      <c r="BZ67" s="1257"/>
      <c r="CA67" s="1257">
        <v>0.97</v>
      </c>
      <c r="CB67" s="1257"/>
      <c r="CC67" s="1257"/>
      <c r="CD67" s="1257"/>
      <c r="CE67" s="1257"/>
      <c r="CF67" s="1257"/>
      <c r="CG67" s="1257"/>
      <c r="CH67" s="1257"/>
      <c r="CI67" s="1257"/>
      <c r="CJ67" s="1257"/>
      <c r="CK67" s="1257"/>
      <c r="CL67" s="1257"/>
      <c r="CM67" s="1257"/>
      <c r="CN67" s="1257"/>
      <c r="CO67" s="1257"/>
      <c r="CP67" s="1257"/>
      <c r="CQ67" s="1257"/>
      <c r="CR67" s="1257"/>
      <c r="CS67" s="1257">
        <v>0.89</v>
      </c>
      <c r="CT67" s="1257"/>
      <c r="CU67" s="1257"/>
      <c r="CV67" s="1257"/>
      <c r="CW67" s="1257"/>
      <c r="CX67" s="1257"/>
      <c r="CY67" s="1257"/>
      <c r="CZ67" s="1257"/>
      <c r="DA67" s="1257"/>
      <c r="DB67" s="1257"/>
      <c r="DC67" s="1257"/>
      <c r="DD67" s="1257"/>
      <c r="DE67" s="1257"/>
      <c r="DF67" s="1257"/>
      <c r="DG67" s="1257"/>
      <c r="DH67" s="1257"/>
      <c r="DI67" s="1257"/>
      <c r="DJ67" s="1257"/>
      <c r="DK67" s="1257"/>
      <c r="DL67" s="1257"/>
      <c r="DM67" s="1257"/>
      <c r="DN67" s="1257"/>
      <c r="DO67" s="1257"/>
      <c r="DP67" s="1257"/>
      <c r="DQ67" s="1257"/>
      <c r="DR67" s="1257"/>
      <c r="DS67" s="1257"/>
      <c r="DT67" s="1257"/>
      <c r="DU67" s="1257"/>
      <c r="DV67" s="1257"/>
      <c r="DW67" s="1257"/>
      <c r="DX67" s="1257"/>
      <c r="DY67" s="1257"/>
      <c r="DZ67" s="1257"/>
      <c r="EA67" s="1257"/>
      <c r="EB67" s="1257"/>
      <c r="EC67" s="1257"/>
      <c r="ED67" s="1257"/>
      <c r="EE67" s="1257"/>
      <c r="EF67" s="1257"/>
      <c r="EG67" s="1257"/>
      <c r="EH67" s="1257"/>
      <c r="EI67" s="1257">
        <v>0.34</v>
      </c>
      <c r="EJ67" s="1257"/>
      <c r="EK67" s="1257"/>
      <c r="EL67" s="1257"/>
      <c r="EM67" s="1257"/>
      <c r="EN67" s="1257"/>
      <c r="EO67" s="1257"/>
      <c r="EP67" s="1257"/>
      <c r="EQ67" s="1257"/>
      <c r="ER67" s="1257"/>
      <c r="ES67" s="1257"/>
      <c r="ET67" s="1257"/>
      <c r="EU67" s="1257"/>
      <c r="EV67" s="1257"/>
      <c r="EW67" s="1257"/>
      <c r="EX67" s="1257"/>
      <c r="EY67" s="1257"/>
      <c r="EZ67" s="1257"/>
      <c r="FA67" s="1257"/>
      <c r="FB67" s="1257"/>
      <c r="FC67" s="1257"/>
      <c r="FD67" s="1257"/>
      <c r="FE67" s="1257"/>
      <c r="FF67" s="1257"/>
      <c r="FG67" s="1257"/>
      <c r="FH67" s="1257"/>
      <c r="FI67" s="1257"/>
      <c r="FJ67" s="1257"/>
      <c r="FK67" s="1257"/>
      <c r="FL67" s="1257"/>
      <c r="FM67" s="1257"/>
      <c r="FN67" s="1257"/>
      <c r="FO67" s="1257"/>
      <c r="FP67" s="1257"/>
      <c r="FQ67" s="1257"/>
      <c r="FR67" s="1257"/>
      <c r="FS67" s="1257"/>
      <c r="FT67" s="1257"/>
      <c r="FU67" s="1257"/>
      <c r="FV67" s="1257"/>
      <c r="FW67" s="1257"/>
      <c r="FX67" s="1257"/>
      <c r="FY67" s="1257"/>
      <c r="FZ67" s="1257"/>
      <c r="GA67" s="1257"/>
      <c r="GB67" s="1257"/>
      <c r="GC67" s="1257"/>
      <c r="GD67" s="1257"/>
      <c r="GE67" s="1257"/>
      <c r="GF67" s="1257"/>
      <c r="GG67" s="1257"/>
      <c r="GH67" s="1257"/>
      <c r="GI67" s="1257"/>
      <c r="GJ67" s="1257"/>
      <c r="GK67" s="1257"/>
      <c r="GL67" s="1257"/>
      <c r="GM67" s="1257"/>
      <c r="GN67" s="1257"/>
      <c r="GO67" s="1257"/>
      <c r="GP67" s="1257"/>
      <c r="GQ67" s="1257"/>
      <c r="GR67" s="1257"/>
      <c r="GS67" s="1257"/>
      <c r="GT67" s="1257"/>
      <c r="GU67" s="1257"/>
      <c r="GV67" s="1257"/>
      <c r="GW67" s="1257"/>
      <c r="GX67" s="1257"/>
      <c r="GY67" s="1257"/>
      <c r="GZ67" s="1257"/>
      <c r="HA67" s="1257"/>
      <c r="HB67" s="1257"/>
      <c r="HC67" s="1258"/>
      <c r="HD67" s="1258"/>
      <c r="HE67" s="1258"/>
      <c r="HF67" s="1258"/>
      <c r="HG67" s="1258"/>
      <c r="HH67" s="1258"/>
      <c r="HI67" s="1260"/>
      <c r="HJ67" s="150" t="s">
        <v>44</v>
      </c>
      <c r="HK67" s="1262"/>
      <c r="HL67" s="148">
        <f>SUM(HL66*HK66)</f>
        <v>0</v>
      </c>
      <c r="HM67" s="148">
        <f>SUM(HM66*HK66)</f>
        <v>0</v>
      </c>
      <c r="HN67" s="148">
        <f>SUM(HN66*HK66)</f>
        <v>0</v>
      </c>
      <c r="HO67" s="192">
        <f>SUM(HO66*HK66)</f>
        <v>0</v>
      </c>
      <c r="HP67" s="192">
        <f>SUM(HP66*HK66)</f>
        <v>0</v>
      </c>
      <c r="HQ67" s="148">
        <f>SUM(HQ66*HK66)</f>
        <v>0</v>
      </c>
      <c r="HR67" s="148">
        <f>SUM(HR66*HK66)</f>
        <v>0</v>
      </c>
      <c r="HS67" s="192">
        <f>SUM(HS66*HK66)</f>
        <v>0</v>
      </c>
      <c r="HT67" s="148">
        <f>SUM(HT66*HK66)</f>
        <v>0</v>
      </c>
      <c r="HU67" s="148">
        <f>SUM(HU66*HK66)</f>
        <v>0</v>
      </c>
      <c r="HV67" s="148"/>
      <c r="HW67" s="148">
        <f>SUM(HW66*HK66)</f>
        <v>0</v>
      </c>
      <c r="HX67" s="191">
        <f>SUM(HX66*HK66)</f>
        <v>0</v>
      </c>
      <c r="HY67" s="191">
        <f>SUM(HY66*HK66)</f>
        <v>0</v>
      </c>
      <c r="HZ67" s="149">
        <f>SUM(HZ66*HK66)</f>
        <v>0</v>
      </c>
      <c r="IA67" s="149">
        <f>SUM(IA66*HK66)</f>
        <v>0</v>
      </c>
      <c r="IB67" s="149">
        <f>SUM(IB66*HK66)</f>
        <v>0</v>
      </c>
      <c r="IC67" s="149">
        <f>SUM(IC66*HK66)</f>
        <v>0</v>
      </c>
      <c r="ID67" s="149"/>
      <c r="IE67" s="149"/>
      <c r="IF67" s="149"/>
      <c r="IG67" s="149">
        <f>SUM(IG66*HK66)</f>
        <v>0</v>
      </c>
      <c r="IH67" s="149">
        <f>SUM(IH66*HK66)</f>
        <v>0</v>
      </c>
      <c r="II67" s="149">
        <f>SUM(II66*HK66)</f>
        <v>0</v>
      </c>
      <c r="IJ67" s="147">
        <f t="shared" si="5"/>
        <v>0</v>
      </c>
    </row>
    <row r="68" spans="1:244" s="137" customFormat="1" ht="14.25" customHeight="1">
      <c r="A68" s="167"/>
      <c r="B68" s="167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73"/>
      <c r="U68" s="173"/>
      <c r="V68" s="173"/>
      <c r="W68" s="173"/>
      <c r="X68" s="173"/>
      <c r="Y68" s="173"/>
      <c r="Z68" s="173"/>
      <c r="AA68" s="174"/>
      <c r="AB68" s="174"/>
      <c r="AC68" s="174"/>
      <c r="AD68" s="174"/>
      <c r="AE68" s="174"/>
      <c r="AF68" s="174"/>
      <c r="AG68" s="174"/>
      <c r="AH68" s="174"/>
      <c r="AI68" s="174"/>
      <c r="AJ68" s="174"/>
      <c r="AK68" s="174"/>
      <c r="AL68" s="174"/>
      <c r="AM68" s="174"/>
      <c r="AN68" s="174"/>
      <c r="AO68" s="174"/>
      <c r="AP68" s="174"/>
      <c r="AQ68" s="174"/>
      <c r="AR68" s="174"/>
      <c r="AS68" s="174"/>
      <c r="AT68" s="174"/>
      <c r="AU68" s="174"/>
      <c r="AV68" s="174"/>
      <c r="AW68" s="174"/>
      <c r="AX68" s="174"/>
      <c r="AY68" s="174"/>
      <c r="AZ68" s="174"/>
      <c r="BA68" s="174"/>
      <c r="BB68" s="174"/>
      <c r="BC68" s="171"/>
      <c r="BD68" s="171"/>
      <c r="BE68" s="171"/>
      <c r="BF68" s="171"/>
      <c r="BG68" s="171"/>
      <c r="BH68" s="171"/>
      <c r="BI68" s="171"/>
      <c r="BJ68" s="171"/>
      <c r="BK68" s="171"/>
      <c r="BL68" s="171"/>
      <c r="BM68" s="171"/>
      <c r="BN68" s="171"/>
      <c r="BO68" s="171"/>
      <c r="BP68" s="171"/>
      <c r="BQ68" s="171"/>
      <c r="BR68" s="171"/>
      <c r="BS68" s="171"/>
      <c r="BT68" s="171"/>
      <c r="BU68" s="171"/>
      <c r="BV68" s="171"/>
      <c r="BW68" s="171"/>
      <c r="BX68" s="171"/>
      <c r="BY68" s="171"/>
      <c r="BZ68" s="171"/>
      <c r="CA68" s="171"/>
      <c r="CB68" s="171"/>
      <c r="CC68" s="171"/>
      <c r="CD68" s="171"/>
      <c r="CE68" s="171"/>
      <c r="CF68" s="171"/>
      <c r="CG68" s="171"/>
      <c r="CH68" s="171"/>
      <c r="CI68" s="171"/>
      <c r="CJ68" s="171"/>
      <c r="CK68" s="171"/>
      <c r="CL68" s="171"/>
      <c r="CM68" s="171"/>
      <c r="CN68" s="171"/>
      <c r="CO68" s="171"/>
      <c r="CP68" s="171"/>
      <c r="CQ68" s="171"/>
      <c r="CR68" s="171"/>
      <c r="CS68" s="171"/>
      <c r="CT68" s="171"/>
      <c r="CU68" s="171"/>
      <c r="CV68" s="171"/>
      <c r="CW68" s="171"/>
      <c r="CX68" s="171"/>
      <c r="CY68" s="171"/>
      <c r="CZ68" s="171"/>
      <c r="DA68" s="171"/>
      <c r="DB68" s="171"/>
      <c r="DC68" s="171"/>
      <c r="DD68" s="171"/>
      <c r="DE68" s="171"/>
      <c r="DF68" s="171"/>
      <c r="DG68" s="171"/>
      <c r="DH68" s="171"/>
      <c r="DI68" s="171"/>
      <c r="DJ68" s="171"/>
      <c r="DK68" s="171"/>
      <c r="DL68" s="171"/>
      <c r="DM68" s="171"/>
      <c r="DN68" s="171"/>
      <c r="DO68" s="171"/>
      <c r="DP68" s="171"/>
      <c r="DQ68" s="171"/>
      <c r="DR68" s="171"/>
      <c r="DS68" s="171"/>
      <c r="DT68" s="171"/>
      <c r="DU68" s="171"/>
      <c r="DV68" s="171"/>
      <c r="DW68" s="171"/>
      <c r="DX68" s="171"/>
      <c r="DY68" s="171"/>
      <c r="DZ68" s="171"/>
      <c r="EA68" s="171"/>
      <c r="EB68" s="171"/>
      <c r="EC68" s="171"/>
      <c r="ED68" s="171"/>
      <c r="EE68" s="171"/>
      <c r="EF68" s="171"/>
      <c r="EG68" s="171"/>
      <c r="EH68" s="171"/>
      <c r="EI68" s="171"/>
      <c r="EJ68" s="171"/>
      <c r="EK68" s="171"/>
      <c r="EL68" s="171"/>
      <c r="EM68" s="171"/>
      <c r="EN68" s="171"/>
      <c r="EO68" s="171"/>
      <c r="EP68" s="171"/>
      <c r="EQ68" s="171"/>
      <c r="ER68" s="171"/>
      <c r="ES68" s="171"/>
      <c r="ET68" s="171"/>
      <c r="EU68" s="171"/>
      <c r="EV68" s="171"/>
      <c r="EW68" s="171"/>
      <c r="EX68" s="171"/>
      <c r="EY68" s="171"/>
      <c r="EZ68" s="171"/>
      <c r="FA68" s="171"/>
      <c r="FB68" s="171"/>
      <c r="FC68" s="171"/>
      <c r="FD68" s="171"/>
      <c r="FE68" s="171"/>
      <c r="FF68" s="171"/>
      <c r="FG68" s="171"/>
      <c r="FH68" s="171"/>
      <c r="FI68" s="171"/>
      <c r="FJ68" s="171"/>
      <c r="FK68" s="171"/>
      <c r="FL68" s="171"/>
      <c r="FM68" s="171"/>
      <c r="FN68" s="171"/>
      <c r="FO68" s="171"/>
      <c r="FP68" s="171"/>
      <c r="FQ68" s="171"/>
      <c r="FR68" s="171"/>
      <c r="FS68" s="171"/>
      <c r="FT68" s="171"/>
      <c r="FU68" s="171"/>
      <c r="FV68" s="171"/>
      <c r="FW68" s="171"/>
      <c r="FX68" s="171"/>
      <c r="FY68" s="171"/>
      <c r="FZ68" s="171"/>
      <c r="GA68" s="171"/>
      <c r="GB68" s="171"/>
      <c r="GC68" s="171"/>
      <c r="GD68" s="171"/>
      <c r="GE68" s="171"/>
      <c r="GF68" s="171"/>
      <c r="GG68" s="171"/>
      <c r="GH68" s="171"/>
      <c r="GI68" s="171"/>
      <c r="GJ68" s="171"/>
      <c r="GK68" s="171"/>
      <c r="GL68" s="171"/>
      <c r="GM68" s="171"/>
      <c r="GN68" s="171"/>
      <c r="GO68" s="171"/>
      <c r="GP68" s="171"/>
      <c r="GQ68" s="171"/>
      <c r="GR68" s="171"/>
      <c r="GS68" s="171"/>
      <c r="GT68" s="171"/>
      <c r="GU68" s="171"/>
      <c r="GV68" s="171"/>
      <c r="GW68" s="171"/>
      <c r="GX68" s="171"/>
      <c r="GY68" s="171"/>
      <c r="GZ68" s="171"/>
      <c r="HA68" s="171"/>
      <c r="HB68" s="171"/>
      <c r="HC68" s="162"/>
      <c r="HD68" s="162"/>
      <c r="HE68" s="162"/>
      <c r="HF68" s="162"/>
      <c r="HG68" s="162"/>
      <c r="HH68" s="162"/>
      <c r="HI68" s="1259" t="s">
        <v>26</v>
      </c>
      <c r="HJ68" s="154" t="s">
        <v>110</v>
      </c>
      <c r="HK68" s="1261">
        <v>38</v>
      </c>
      <c r="HL68" s="153"/>
      <c r="HM68" s="152"/>
      <c r="HN68" s="152"/>
      <c r="HO68" s="190"/>
      <c r="HP68" s="190"/>
      <c r="HQ68" s="152"/>
      <c r="HR68" s="152"/>
      <c r="HS68" s="190"/>
      <c r="HT68" s="152"/>
      <c r="HU68" s="152"/>
      <c r="HV68" s="152"/>
      <c r="HW68" s="152"/>
      <c r="HX68" s="190"/>
      <c r="HY68" s="190"/>
      <c r="HZ68" s="152"/>
      <c r="IA68" s="152"/>
      <c r="IB68" s="152"/>
      <c r="IC68" s="152"/>
      <c r="ID68" s="152"/>
      <c r="IE68" s="152"/>
      <c r="IF68" s="152"/>
      <c r="IG68" s="152"/>
      <c r="IH68" s="152"/>
      <c r="II68" s="152"/>
      <c r="IJ68" s="151">
        <f t="shared" si="5"/>
        <v>0</v>
      </c>
    </row>
    <row r="69" spans="1:244" ht="14.25" customHeight="1">
      <c r="A69" s="1263" t="s">
        <v>19</v>
      </c>
      <c r="B69" s="1263"/>
      <c r="C69" s="1263"/>
      <c r="D69" s="1263"/>
      <c r="E69" s="1263"/>
      <c r="F69" s="1263"/>
      <c r="G69" s="1263"/>
      <c r="H69" s="1263"/>
      <c r="I69" s="1263"/>
      <c r="J69" s="1263"/>
      <c r="K69" s="1263"/>
      <c r="L69" s="1263"/>
      <c r="M69" s="1263"/>
      <c r="N69" s="1263"/>
      <c r="O69" s="1263"/>
      <c r="P69" s="1263"/>
      <c r="Q69" s="1263"/>
      <c r="R69" s="1263"/>
      <c r="S69" s="1263"/>
      <c r="T69" s="1264" t="s">
        <v>110</v>
      </c>
      <c r="U69" s="1264"/>
      <c r="V69" s="1264"/>
      <c r="W69" s="1264"/>
      <c r="X69" s="1264"/>
      <c r="Y69" s="1264"/>
      <c r="Z69" s="1264"/>
      <c r="AA69" s="1266">
        <v>2.2000000000000002</v>
      </c>
      <c r="AB69" s="1266"/>
      <c r="AC69" s="1266"/>
      <c r="AD69" s="1266"/>
      <c r="AE69" s="1266"/>
      <c r="AF69" s="1266"/>
      <c r="AG69" s="1266"/>
      <c r="AH69" s="1266">
        <f>BC69+BI69+BO69+BU69+CA69+CG69+CM69+CS69+CY69+DE69+DK69+DQ69+DW69+EC69+EI69+EO69+EU69+FA69+FG69+FM69+FS69+FY69+GE69+GK69+GQ69+GW69+HC69</f>
        <v>2.2000000000000002</v>
      </c>
      <c r="AI69" s="1266"/>
      <c r="AJ69" s="1266"/>
      <c r="AK69" s="1266"/>
      <c r="AL69" s="1266"/>
      <c r="AM69" s="1266"/>
      <c r="AN69" s="1266"/>
      <c r="AO69" s="1266">
        <v>360</v>
      </c>
      <c r="AP69" s="1266"/>
      <c r="AQ69" s="1266"/>
      <c r="AR69" s="1266"/>
      <c r="AS69" s="1266"/>
      <c r="AT69" s="1266"/>
      <c r="AU69" s="1266"/>
      <c r="AV69" s="1266">
        <f>AH69*AO69</f>
        <v>792</v>
      </c>
      <c r="AW69" s="1266"/>
      <c r="AX69" s="1266"/>
      <c r="AY69" s="1266"/>
      <c r="AZ69" s="1266"/>
      <c r="BA69" s="1266"/>
      <c r="BB69" s="1266"/>
      <c r="BC69" s="1257"/>
      <c r="BD69" s="1257"/>
      <c r="BE69" s="1257"/>
      <c r="BF69" s="1257"/>
      <c r="BG69" s="1257"/>
      <c r="BH69" s="1257"/>
      <c r="BI69" s="1257"/>
      <c r="BJ69" s="1257"/>
      <c r="BK69" s="1257"/>
      <c r="BL69" s="1257"/>
      <c r="BM69" s="1257"/>
      <c r="BN69" s="1257"/>
      <c r="BO69" s="1257"/>
      <c r="BP69" s="1257"/>
      <c r="BQ69" s="1257"/>
      <c r="BR69" s="1257"/>
      <c r="BS69" s="1257"/>
      <c r="BT69" s="1257"/>
      <c r="BU69" s="1257"/>
      <c r="BV69" s="1257"/>
      <c r="BW69" s="1257"/>
      <c r="BX69" s="1257"/>
      <c r="BY69" s="1257"/>
      <c r="BZ69" s="1257"/>
      <c r="CA69" s="1257">
        <v>0.97</v>
      </c>
      <c r="CB69" s="1257"/>
      <c r="CC69" s="1257"/>
      <c r="CD69" s="1257"/>
      <c r="CE69" s="1257"/>
      <c r="CF69" s="1257"/>
      <c r="CG69" s="1257"/>
      <c r="CH69" s="1257"/>
      <c r="CI69" s="1257"/>
      <c r="CJ69" s="1257"/>
      <c r="CK69" s="1257"/>
      <c r="CL69" s="1257"/>
      <c r="CM69" s="1257"/>
      <c r="CN69" s="1257"/>
      <c r="CO69" s="1257"/>
      <c r="CP69" s="1257"/>
      <c r="CQ69" s="1257"/>
      <c r="CR69" s="1257"/>
      <c r="CS69" s="1257">
        <v>0.89</v>
      </c>
      <c r="CT69" s="1257"/>
      <c r="CU69" s="1257"/>
      <c r="CV69" s="1257"/>
      <c r="CW69" s="1257"/>
      <c r="CX69" s="1257"/>
      <c r="CY69" s="1257"/>
      <c r="CZ69" s="1257"/>
      <c r="DA69" s="1257"/>
      <c r="DB69" s="1257"/>
      <c r="DC69" s="1257"/>
      <c r="DD69" s="1257"/>
      <c r="DE69" s="1257"/>
      <c r="DF69" s="1257"/>
      <c r="DG69" s="1257"/>
      <c r="DH69" s="1257"/>
      <c r="DI69" s="1257"/>
      <c r="DJ69" s="1257"/>
      <c r="DK69" s="1257"/>
      <c r="DL69" s="1257"/>
      <c r="DM69" s="1257"/>
      <c r="DN69" s="1257"/>
      <c r="DO69" s="1257"/>
      <c r="DP69" s="1257"/>
      <c r="DQ69" s="1257"/>
      <c r="DR69" s="1257"/>
      <c r="DS69" s="1257"/>
      <c r="DT69" s="1257"/>
      <c r="DU69" s="1257"/>
      <c r="DV69" s="1257"/>
      <c r="DW69" s="1257"/>
      <c r="DX69" s="1257"/>
      <c r="DY69" s="1257"/>
      <c r="DZ69" s="1257"/>
      <c r="EA69" s="1257"/>
      <c r="EB69" s="1257"/>
      <c r="EC69" s="1257"/>
      <c r="ED69" s="1257"/>
      <c r="EE69" s="1257"/>
      <c r="EF69" s="1257"/>
      <c r="EG69" s="1257"/>
      <c r="EH69" s="1257"/>
      <c r="EI69" s="1257">
        <v>0.34</v>
      </c>
      <c r="EJ69" s="1257"/>
      <c r="EK69" s="1257"/>
      <c r="EL69" s="1257"/>
      <c r="EM69" s="1257"/>
      <c r="EN69" s="1257"/>
      <c r="EO69" s="1257"/>
      <c r="EP69" s="1257"/>
      <c r="EQ69" s="1257"/>
      <c r="ER69" s="1257"/>
      <c r="ES69" s="1257"/>
      <c r="ET69" s="1257"/>
      <c r="EU69" s="1257"/>
      <c r="EV69" s="1257"/>
      <c r="EW69" s="1257"/>
      <c r="EX69" s="1257"/>
      <c r="EY69" s="1257"/>
      <c r="EZ69" s="1257"/>
      <c r="FA69" s="1257"/>
      <c r="FB69" s="1257"/>
      <c r="FC69" s="1257"/>
      <c r="FD69" s="1257"/>
      <c r="FE69" s="1257"/>
      <c r="FF69" s="1257"/>
      <c r="FG69" s="1257"/>
      <c r="FH69" s="1257"/>
      <c r="FI69" s="1257"/>
      <c r="FJ69" s="1257"/>
      <c r="FK69" s="1257"/>
      <c r="FL69" s="1257"/>
      <c r="FM69" s="1257"/>
      <c r="FN69" s="1257"/>
      <c r="FO69" s="1257"/>
      <c r="FP69" s="1257"/>
      <c r="FQ69" s="1257"/>
      <c r="FR69" s="1257"/>
      <c r="FS69" s="1257"/>
      <c r="FT69" s="1257"/>
      <c r="FU69" s="1257"/>
      <c r="FV69" s="1257"/>
      <c r="FW69" s="1257"/>
      <c r="FX69" s="1257"/>
      <c r="FY69" s="1257"/>
      <c r="FZ69" s="1257"/>
      <c r="GA69" s="1257"/>
      <c r="GB69" s="1257"/>
      <c r="GC69" s="1257"/>
      <c r="GD69" s="1257"/>
      <c r="GE69" s="1257"/>
      <c r="GF69" s="1257"/>
      <c r="GG69" s="1257"/>
      <c r="GH69" s="1257"/>
      <c r="GI69" s="1257"/>
      <c r="GJ69" s="1257"/>
      <c r="GK69" s="1257"/>
      <c r="GL69" s="1257"/>
      <c r="GM69" s="1257"/>
      <c r="GN69" s="1257"/>
      <c r="GO69" s="1257"/>
      <c r="GP69" s="1257"/>
      <c r="GQ69" s="1257"/>
      <c r="GR69" s="1257"/>
      <c r="GS69" s="1257"/>
      <c r="GT69" s="1257"/>
      <c r="GU69" s="1257"/>
      <c r="GV69" s="1257"/>
      <c r="GW69" s="1257"/>
      <c r="GX69" s="1257"/>
      <c r="GY69" s="1257"/>
      <c r="GZ69" s="1257"/>
      <c r="HA69" s="1257"/>
      <c r="HB69" s="1257"/>
      <c r="HC69" s="1258"/>
      <c r="HD69" s="1258"/>
      <c r="HE69" s="1258"/>
      <c r="HF69" s="1258"/>
      <c r="HG69" s="1258"/>
      <c r="HH69" s="1258"/>
      <c r="HI69" s="1260"/>
      <c r="HJ69" s="150" t="s">
        <v>44</v>
      </c>
      <c r="HK69" s="1262"/>
      <c r="HL69" s="148">
        <f>SUM(HL68*HK68)</f>
        <v>0</v>
      </c>
      <c r="HM69" s="148">
        <f>SUM(HM68*HK68)</f>
        <v>0</v>
      </c>
      <c r="HN69" s="148">
        <f>SUM(HN68*HK68)</f>
        <v>0</v>
      </c>
      <c r="HO69" s="192">
        <f>SUM(HO68*HK68)</f>
        <v>0</v>
      </c>
      <c r="HP69" s="192">
        <f>SUM(HP68*HK68)</f>
        <v>0</v>
      </c>
      <c r="HQ69" s="148">
        <f>SUM(HQ68*HK68)</f>
        <v>0</v>
      </c>
      <c r="HR69" s="148">
        <f>SUM(HR68*HK68)</f>
        <v>0</v>
      </c>
      <c r="HS69" s="192">
        <f>SUM(HS68*HK68)</f>
        <v>0</v>
      </c>
      <c r="HT69" s="148">
        <f>SUM(HT68*HK68)</f>
        <v>0</v>
      </c>
      <c r="HU69" s="148">
        <f>SUM(HU68*HK68)</f>
        <v>0</v>
      </c>
      <c r="HV69" s="148"/>
      <c r="HW69" s="148">
        <f>SUM(HW68*HK68)</f>
        <v>0</v>
      </c>
      <c r="HX69" s="191">
        <f>SUM(HX68*HK68)</f>
        <v>0</v>
      </c>
      <c r="HY69" s="191">
        <f>SUM(HY68*HK68)</f>
        <v>0</v>
      </c>
      <c r="HZ69" s="149">
        <f>SUM(HZ68*HK68)</f>
        <v>0</v>
      </c>
      <c r="IA69" s="149">
        <f>SUM(IA68*HK68)</f>
        <v>0</v>
      </c>
      <c r="IB69" s="149">
        <f>SUM(IB68*HK68)</f>
        <v>0</v>
      </c>
      <c r="IC69" s="149">
        <f>SUM(IC68*HK68)</f>
        <v>0</v>
      </c>
      <c r="ID69" s="149"/>
      <c r="IE69" s="149"/>
      <c r="IF69" s="149"/>
      <c r="IG69" s="149">
        <f>SUM(IG68*HK68)</f>
        <v>0</v>
      </c>
      <c r="IH69" s="149">
        <f>SUM(IH68*HK68)</f>
        <v>0</v>
      </c>
      <c r="II69" s="149">
        <f>SUM(II68*HK68)</f>
        <v>0</v>
      </c>
      <c r="IJ69" s="147">
        <f t="shared" si="5"/>
        <v>0</v>
      </c>
    </row>
    <row r="70" spans="1:244" s="137" customFormat="1" ht="14.25" customHeight="1">
      <c r="A70" s="167"/>
      <c r="B70" s="167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73"/>
      <c r="U70" s="173"/>
      <c r="V70" s="173"/>
      <c r="W70" s="173"/>
      <c r="X70" s="173"/>
      <c r="Y70" s="173"/>
      <c r="Z70" s="173"/>
      <c r="AA70" s="174"/>
      <c r="AB70" s="174"/>
      <c r="AC70" s="174"/>
      <c r="AD70" s="174"/>
      <c r="AE70" s="174"/>
      <c r="AF70" s="174"/>
      <c r="AG70" s="174"/>
      <c r="AH70" s="174"/>
      <c r="AI70" s="174"/>
      <c r="AJ70" s="174"/>
      <c r="AK70" s="174"/>
      <c r="AL70" s="174"/>
      <c r="AM70" s="174"/>
      <c r="AN70" s="174"/>
      <c r="AO70" s="174"/>
      <c r="AP70" s="174"/>
      <c r="AQ70" s="174"/>
      <c r="AR70" s="174"/>
      <c r="AS70" s="174"/>
      <c r="AT70" s="174"/>
      <c r="AU70" s="174"/>
      <c r="AV70" s="174"/>
      <c r="AW70" s="174"/>
      <c r="AX70" s="174"/>
      <c r="AY70" s="174"/>
      <c r="AZ70" s="174"/>
      <c r="BA70" s="174"/>
      <c r="BB70" s="174"/>
      <c r="BC70" s="171"/>
      <c r="BD70" s="171"/>
      <c r="BE70" s="171"/>
      <c r="BF70" s="171"/>
      <c r="BG70" s="171"/>
      <c r="BH70" s="171"/>
      <c r="BI70" s="171"/>
      <c r="BJ70" s="171"/>
      <c r="BK70" s="171"/>
      <c r="BL70" s="171"/>
      <c r="BM70" s="171"/>
      <c r="BN70" s="171"/>
      <c r="BO70" s="171"/>
      <c r="BP70" s="171"/>
      <c r="BQ70" s="171"/>
      <c r="BR70" s="171"/>
      <c r="BS70" s="171"/>
      <c r="BT70" s="171"/>
      <c r="BU70" s="171"/>
      <c r="BV70" s="171"/>
      <c r="BW70" s="171"/>
      <c r="BX70" s="171"/>
      <c r="BY70" s="171"/>
      <c r="BZ70" s="171"/>
      <c r="CA70" s="171"/>
      <c r="CB70" s="171"/>
      <c r="CC70" s="171"/>
      <c r="CD70" s="171"/>
      <c r="CE70" s="171"/>
      <c r="CF70" s="171"/>
      <c r="CG70" s="171"/>
      <c r="CH70" s="171"/>
      <c r="CI70" s="171"/>
      <c r="CJ70" s="171"/>
      <c r="CK70" s="171"/>
      <c r="CL70" s="171"/>
      <c r="CM70" s="171"/>
      <c r="CN70" s="171"/>
      <c r="CO70" s="171"/>
      <c r="CP70" s="171"/>
      <c r="CQ70" s="171"/>
      <c r="CR70" s="171"/>
      <c r="CS70" s="171"/>
      <c r="CT70" s="171"/>
      <c r="CU70" s="171"/>
      <c r="CV70" s="171"/>
      <c r="CW70" s="171"/>
      <c r="CX70" s="171"/>
      <c r="CY70" s="171"/>
      <c r="CZ70" s="171"/>
      <c r="DA70" s="171"/>
      <c r="DB70" s="171"/>
      <c r="DC70" s="171"/>
      <c r="DD70" s="171"/>
      <c r="DE70" s="171"/>
      <c r="DF70" s="171"/>
      <c r="DG70" s="171"/>
      <c r="DH70" s="171"/>
      <c r="DI70" s="171"/>
      <c r="DJ70" s="171"/>
      <c r="DK70" s="171"/>
      <c r="DL70" s="171"/>
      <c r="DM70" s="171"/>
      <c r="DN70" s="171"/>
      <c r="DO70" s="171"/>
      <c r="DP70" s="171"/>
      <c r="DQ70" s="171"/>
      <c r="DR70" s="171"/>
      <c r="DS70" s="171"/>
      <c r="DT70" s="171"/>
      <c r="DU70" s="171"/>
      <c r="DV70" s="171"/>
      <c r="DW70" s="171"/>
      <c r="DX70" s="171"/>
      <c r="DY70" s="171"/>
      <c r="DZ70" s="171"/>
      <c r="EA70" s="171"/>
      <c r="EB70" s="171"/>
      <c r="EC70" s="171"/>
      <c r="ED70" s="171"/>
      <c r="EE70" s="171"/>
      <c r="EF70" s="171"/>
      <c r="EG70" s="171"/>
      <c r="EH70" s="171"/>
      <c r="EI70" s="171"/>
      <c r="EJ70" s="171"/>
      <c r="EK70" s="171"/>
      <c r="EL70" s="171"/>
      <c r="EM70" s="171"/>
      <c r="EN70" s="171"/>
      <c r="EO70" s="171"/>
      <c r="EP70" s="171"/>
      <c r="EQ70" s="171"/>
      <c r="ER70" s="171"/>
      <c r="ES70" s="171"/>
      <c r="ET70" s="171"/>
      <c r="EU70" s="171"/>
      <c r="EV70" s="171"/>
      <c r="EW70" s="171"/>
      <c r="EX70" s="171"/>
      <c r="EY70" s="171"/>
      <c r="EZ70" s="171"/>
      <c r="FA70" s="171"/>
      <c r="FB70" s="171"/>
      <c r="FC70" s="171"/>
      <c r="FD70" s="171"/>
      <c r="FE70" s="171"/>
      <c r="FF70" s="171"/>
      <c r="FG70" s="171"/>
      <c r="FH70" s="171"/>
      <c r="FI70" s="171"/>
      <c r="FJ70" s="171"/>
      <c r="FK70" s="171"/>
      <c r="FL70" s="171"/>
      <c r="FM70" s="171"/>
      <c r="FN70" s="171"/>
      <c r="FO70" s="171"/>
      <c r="FP70" s="171"/>
      <c r="FQ70" s="171"/>
      <c r="FR70" s="171"/>
      <c r="FS70" s="171"/>
      <c r="FT70" s="171"/>
      <c r="FU70" s="171"/>
      <c r="FV70" s="171"/>
      <c r="FW70" s="171"/>
      <c r="FX70" s="171"/>
      <c r="FY70" s="171"/>
      <c r="FZ70" s="171"/>
      <c r="GA70" s="171"/>
      <c r="GB70" s="171"/>
      <c r="GC70" s="171"/>
      <c r="GD70" s="171"/>
      <c r="GE70" s="171"/>
      <c r="GF70" s="171"/>
      <c r="GG70" s="171"/>
      <c r="GH70" s="171"/>
      <c r="GI70" s="171"/>
      <c r="GJ70" s="171"/>
      <c r="GK70" s="171"/>
      <c r="GL70" s="171"/>
      <c r="GM70" s="171"/>
      <c r="GN70" s="171"/>
      <c r="GO70" s="171"/>
      <c r="GP70" s="171"/>
      <c r="GQ70" s="171"/>
      <c r="GR70" s="171"/>
      <c r="GS70" s="171"/>
      <c r="GT70" s="171"/>
      <c r="GU70" s="171"/>
      <c r="GV70" s="171"/>
      <c r="GW70" s="171"/>
      <c r="GX70" s="171"/>
      <c r="GY70" s="171"/>
      <c r="GZ70" s="171"/>
      <c r="HA70" s="171"/>
      <c r="HB70" s="171"/>
      <c r="HC70" s="162"/>
      <c r="HD70" s="162"/>
      <c r="HE70" s="162"/>
      <c r="HF70" s="162"/>
      <c r="HG70" s="162"/>
      <c r="HH70" s="162"/>
      <c r="HI70" s="1259" t="s">
        <v>39</v>
      </c>
      <c r="HJ70" s="154" t="s">
        <v>110</v>
      </c>
      <c r="HK70" s="1261">
        <v>35</v>
      </c>
      <c r="HL70" s="153"/>
      <c r="HM70" s="152"/>
      <c r="HN70" s="152"/>
      <c r="HO70" s="190">
        <v>20</v>
      </c>
      <c r="HP70" s="190"/>
      <c r="HQ70" s="152"/>
      <c r="HR70" s="152"/>
      <c r="HS70" s="190"/>
      <c r="HT70" s="152"/>
      <c r="HU70" s="152"/>
      <c r="HV70" s="152"/>
      <c r="HW70" s="152"/>
      <c r="HX70" s="190"/>
      <c r="HY70" s="190"/>
      <c r="HZ70" s="152"/>
      <c r="IA70" s="152"/>
      <c r="IB70" s="152"/>
      <c r="IC70" s="152"/>
      <c r="ID70" s="152"/>
      <c r="IE70" s="152"/>
      <c r="IF70" s="152"/>
      <c r="IG70" s="152"/>
      <c r="IH70" s="152"/>
      <c r="II70" s="152"/>
      <c r="IJ70" s="151">
        <f t="shared" si="5"/>
        <v>20</v>
      </c>
    </row>
    <row r="71" spans="1:244" ht="12.75" customHeight="1">
      <c r="A71" s="1263" t="s">
        <v>11</v>
      </c>
      <c r="B71" s="1263"/>
      <c r="C71" s="1263"/>
      <c r="D71" s="1263"/>
      <c r="E71" s="1263"/>
      <c r="F71" s="1263"/>
      <c r="G71" s="1263"/>
      <c r="H71" s="1263"/>
      <c r="I71" s="1263"/>
      <c r="J71" s="1263"/>
      <c r="K71" s="1263"/>
      <c r="L71" s="1263"/>
      <c r="M71" s="1263"/>
      <c r="N71" s="1263"/>
      <c r="O71" s="1263"/>
      <c r="P71" s="1263"/>
      <c r="Q71" s="1263"/>
      <c r="R71" s="1263"/>
      <c r="S71" s="1263"/>
      <c r="T71" s="1264" t="s">
        <v>133</v>
      </c>
      <c r="U71" s="1264"/>
      <c r="V71" s="1264"/>
      <c r="W71" s="1264"/>
      <c r="X71" s="1264"/>
      <c r="Y71" s="1264"/>
      <c r="Z71" s="1264"/>
      <c r="AA71" s="1266">
        <v>400</v>
      </c>
      <c r="AB71" s="1266"/>
      <c r="AC71" s="1266"/>
      <c r="AD71" s="1266"/>
      <c r="AE71" s="1266"/>
      <c r="AF71" s="1266"/>
      <c r="AG71" s="1266"/>
      <c r="AH71" s="1266">
        <f>BC71+BI71+BO71+BU71+CA71+CG71+CM71+CS71+CY71+DE71+DK71+DQ71+DW71+EC71+EI71+EO71+EU71+FA71+FG71+FM71+FS71+FY71+GE71+GK71+GQ71+GW71+HC71</f>
        <v>386</v>
      </c>
      <c r="AI71" s="1266"/>
      <c r="AJ71" s="1266"/>
      <c r="AK71" s="1266"/>
      <c r="AL71" s="1266"/>
      <c r="AM71" s="1266"/>
      <c r="AN71" s="1266"/>
      <c r="AO71" s="1266">
        <v>6</v>
      </c>
      <c r="AP71" s="1266"/>
      <c r="AQ71" s="1266"/>
      <c r="AR71" s="1266"/>
      <c r="AS71" s="1266"/>
      <c r="AT71" s="1266"/>
      <c r="AU71" s="1266"/>
      <c r="AV71" s="1266">
        <f>AH71*AO71</f>
        <v>2316</v>
      </c>
      <c r="AW71" s="1266"/>
      <c r="AX71" s="1266"/>
      <c r="AY71" s="1266"/>
      <c r="AZ71" s="1266"/>
      <c r="BA71" s="1266"/>
      <c r="BB71" s="1266"/>
      <c r="BC71" s="1257">
        <v>3</v>
      </c>
      <c r="BD71" s="1257"/>
      <c r="BE71" s="1257"/>
      <c r="BF71" s="1257"/>
      <c r="BG71" s="1257"/>
      <c r="BH71" s="1257"/>
      <c r="BI71" s="1257"/>
      <c r="BJ71" s="1257"/>
      <c r="BK71" s="1257"/>
      <c r="BL71" s="1257"/>
      <c r="BM71" s="1257"/>
      <c r="BN71" s="1257"/>
      <c r="BO71" s="1257">
        <v>97</v>
      </c>
      <c r="BP71" s="1257"/>
      <c r="BQ71" s="1257"/>
      <c r="BR71" s="1257"/>
      <c r="BS71" s="1257"/>
      <c r="BT71" s="1257"/>
      <c r="BU71" s="1257">
        <v>5</v>
      </c>
      <c r="BV71" s="1257"/>
      <c r="BW71" s="1257"/>
      <c r="BX71" s="1257"/>
      <c r="BY71" s="1257"/>
      <c r="BZ71" s="1257"/>
      <c r="CA71" s="1257"/>
      <c r="CB71" s="1257"/>
      <c r="CC71" s="1257"/>
      <c r="CD71" s="1257"/>
      <c r="CE71" s="1257"/>
      <c r="CF71" s="1257"/>
      <c r="CG71" s="1257">
        <v>89</v>
      </c>
      <c r="CH71" s="1257"/>
      <c r="CI71" s="1257"/>
      <c r="CJ71" s="1257"/>
      <c r="CK71" s="1257"/>
      <c r="CL71" s="1257"/>
      <c r="CM71" s="1257"/>
      <c r="CN71" s="1257"/>
      <c r="CO71" s="1257"/>
      <c r="CP71" s="1257"/>
      <c r="CQ71" s="1257"/>
      <c r="CR71" s="1257"/>
      <c r="CS71" s="1257"/>
      <c r="CT71" s="1257"/>
      <c r="CU71" s="1257"/>
      <c r="CV71" s="1257"/>
      <c r="CW71" s="1257"/>
      <c r="CX71" s="1257"/>
      <c r="CY71" s="1257">
        <v>5</v>
      </c>
      <c r="CZ71" s="1257"/>
      <c r="DA71" s="1257"/>
      <c r="DB71" s="1257"/>
      <c r="DC71" s="1257"/>
      <c r="DD71" s="1257"/>
      <c r="DE71" s="1257">
        <v>2</v>
      </c>
      <c r="DF71" s="1257"/>
      <c r="DG71" s="1257"/>
      <c r="DH71" s="1257"/>
      <c r="DI71" s="1257"/>
      <c r="DJ71" s="1257"/>
      <c r="DK71" s="1257">
        <v>6</v>
      </c>
      <c r="DL71" s="1257"/>
      <c r="DM71" s="1257"/>
      <c r="DN71" s="1257"/>
      <c r="DO71" s="1257"/>
      <c r="DP71" s="1257"/>
      <c r="DQ71" s="1257">
        <v>7</v>
      </c>
      <c r="DR71" s="1257"/>
      <c r="DS71" s="1257"/>
      <c r="DT71" s="1257"/>
      <c r="DU71" s="1257"/>
      <c r="DV71" s="1257"/>
      <c r="DW71" s="1257">
        <v>96</v>
      </c>
      <c r="DX71" s="1257"/>
      <c r="DY71" s="1257"/>
      <c r="DZ71" s="1257"/>
      <c r="EA71" s="1257"/>
      <c r="EB71" s="1257"/>
      <c r="EC71" s="1257"/>
      <c r="ED71" s="1257"/>
      <c r="EE71" s="1257"/>
      <c r="EF71" s="1257"/>
      <c r="EG71" s="1257"/>
      <c r="EH71" s="1257"/>
      <c r="EI71" s="1257"/>
      <c r="EJ71" s="1257"/>
      <c r="EK71" s="1257"/>
      <c r="EL71" s="1257"/>
      <c r="EM71" s="1257"/>
      <c r="EN71" s="1257"/>
      <c r="EO71" s="1257">
        <v>6</v>
      </c>
      <c r="EP71" s="1257"/>
      <c r="EQ71" s="1257"/>
      <c r="ER71" s="1257"/>
      <c r="ES71" s="1257"/>
      <c r="ET71" s="1257"/>
      <c r="EU71" s="1257"/>
      <c r="EV71" s="1257"/>
      <c r="EW71" s="1257"/>
      <c r="EX71" s="1257"/>
      <c r="EY71" s="1257"/>
      <c r="EZ71" s="1257"/>
      <c r="FA71" s="1257">
        <v>14</v>
      </c>
      <c r="FB71" s="1257"/>
      <c r="FC71" s="1257"/>
      <c r="FD71" s="1257"/>
      <c r="FE71" s="1257"/>
      <c r="FF71" s="1257"/>
      <c r="FG71" s="1257">
        <v>56</v>
      </c>
      <c r="FH71" s="1257"/>
      <c r="FI71" s="1257"/>
      <c r="FJ71" s="1257"/>
      <c r="FK71" s="1257"/>
      <c r="FL71" s="1257"/>
      <c r="FM71" s="1257"/>
      <c r="FN71" s="1257"/>
      <c r="FO71" s="1257"/>
      <c r="FP71" s="1257"/>
      <c r="FQ71" s="1257"/>
      <c r="FR71" s="1257"/>
      <c r="FS71" s="1257"/>
      <c r="FT71" s="1257"/>
      <c r="FU71" s="1257"/>
      <c r="FV71" s="1257"/>
      <c r="FW71" s="1257"/>
      <c r="FX71" s="1257"/>
      <c r="FY71" s="1257"/>
      <c r="FZ71" s="1257"/>
      <c r="GA71" s="1257"/>
      <c r="GB71" s="1257"/>
      <c r="GC71" s="1257"/>
      <c r="GD71" s="1257"/>
      <c r="GE71" s="1257"/>
      <c r="GF71" s="1257"/>
      <c r="GG71" s="1257"/>
      <c r="GH71" s="1257"/>
      <c r="GI71" s="1257"/>
      <c r="GJ71" s="1257"/>
      <c r="GK71" s="1257"/>
      <c r="GL71" s="1257"/>
      <c r="GM71" s="1257"/>
      <c r="GN71" s="1257"/>
      <c r="GO71" s="1257"/>
      <c r="GP71" s="1257"/>
      <c r="GQ71" s="1257"/>
      <c r="GR71" s="1257"/>
      <c r="GS71" s="1257"/>
      <c r="GT71" s="1257"/>
      <c r="GU71" s="1257"/>
      <c r="GV71" s="1257"/>
      <c r="GW71" s="1257"/>
      <c r="GX71" s="1257"/>
      <c r="GY71" s="1257"/>
      <c r="GZ71" s="1257"/>
      <c r="HA71" s="1257"/>
      <c r="HB71" s="1257"/>
      <c r="HC71" s="1258"/>
      <c r="HD71" s="1258"/>
      <c r="HE71" s="1258"/>
      <c r="HF71" s="1258"/>
      <c r="HG71" s="1258"/>
      <c r="HH71" s="1258"/>
      <c r="HI71" s="1260"/>
      <c r="HJ71" s="150" t="s">
        <v>44</v>
      </c>
      <c r="HK71" s="1262"/>
      <c r="HL71" s="148">
        <f>HL70*HK70</f>
        <v>0</v>
      </c>
      <c r="HM71" s="148">
        <f>HM70*HK70</f>
        <v>0</v>
      </c>
      <c r="HN71" s="148">
        <f>HN70*HK70</f>
        <v>0</v>
      </c>
      <c r="HO71" s="192">
        <f>HO70*HK70</f>
        <v>700</v>
      </c>
      <c r="HP71" s="192">
        <f>HP70*HK70</f>
        <v>0</v>
      </c>
      <c r="HQ71" s="186">
        <f>HQ70*HK70</f>
        <v>0</v>
      </c>
      <c r="HR71" s="148">
        <f>HR70*HK70</f>
        <v>0</v>
      </c>
      <c r="HS71" s="192">
        <f>HS70*HK70</f>
        <v>0</v>
      </c>
      <c r="HT71" s="148">
        <f>HT70*HK70</f>
        <v>0</v>
      </c>
      <c r="HU71" s="148">
        <f>HU70*HK70</f>
        <v>0</v>
      </c>
      <c r="HV71" s="148">
        <f>HV70*HK70</f>
        <v>0</v>
      </c>
      <c r="HW71" s="148">
        <f>HW70*HK70</f>
        <v>0</v>
      </c>
      <c r="HX71" s="191">
        <f>HX70*HK70</f>
        <v>0</v>
      </c>
      <c r="HY71" s="191">
        <f>HY70*HK70</f>
        <v>0</v>
      </c>
      <c r="HZ71" s="149">
        <f>HZ70*HK70</f>
        <v>0</v>
      </c>
      <c r="IA71" s="149">
        <f>IA70*HK70</f>
        <v>0</v>
      </c>
      <c r="IB71" s="149">
        <f>IB70*HK70</f>
        <v>0</v>
      </c>
      <c r="IC71" s="149">
        <f>IC70*HK70</f>
        <v>0</v>
      </c>
      <c r="ID71" s="149">
        <f>ID70*HK70</f>
        <v>0</v>
      </c>
      <c r="IE71" s="149">
        <f>IE70*HK70</f>
        <v>0</v>
      </c>
      <c r="IF71" s="149">
        <f>IF70*HK70</f>
        <v>0</v>
      </c>
      <c r="IG71" s="149">
        <f>IG70*HK70</f>
        <v>0</v>
      </c>
      <c r="IH71" s="149">
        <f>SUM(IH70*HK70)</f>
        <v>0</v>
      </c>
      <c r="II71" s="149">
        <f>SUM(II70*HK70)</f>
        <v>0</v>
      </c>
      <c r="IJ71" s="147">
        <f t="shared" si="5"/>
        <v>700</v>
      </c>
    </row>
    <row r="72" spans="1:244" s="137" customFormat="1" ht="14.25" customHeight="1">
      <c r="A72" s="167"/>
      <c r="B72" s="167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73"/>
      <c r="U72" s="173"/>
      <c r="V72" s="173"/>
      <c r="W72" s="173"/>
      <c r="X72" s="173"/>
      <c r="Y72" s="173"/>
      <c r="Z72" s="173"/>
      <c r="AA72" s="174"/>
      <c r="AB72" s="174"/>
      <c r="AC72" s="174"/>
      <c r="AD72" s="174"/>
      <c r="AE72" s="174"/>
      <c r="AF72" s="174"/>
      <c r="AG72" s="174"/>
      <c r="AH72" s="174"/>
      <c r="AI72" s="174"/>
      <c r="AJ72" s="174"/>
      <c r="AK72" s="174"/>
      <c r="AL72" s="174"/>
      <c r="AM72" s="174"/>
      <c r="AN72" s="174"/>
      <c r="AO72" s="174"/>
      <c r="AP72" s="174"/>
      <c r="AQ72" s="174"/>
      <c r="AR72" s="174"/>
      <c r="AS72" s="174"/>
      <c r="AT72" s="174"/>
      <c r="AU72" s="174"/>
      <c r="AV72" s="174"/>
      <c r="AW72" s="174"/>
      <c r="AX72" s="174"/>
      <c r="AY72" s="174"/>
      <c r="AZ72" s="174"/>
      <c r="BA72" s="174"/>
      <c r="BB72" s="174"/>
      <c r="BC72" s="171"/>
      <c r="BD72" s="171"/>
      <c r="BE72" s="171"/>
      <c r="BF72" s="171"/>
      <c r="BG72" s="171"/>
      <c r="BH72" s="171"/>
      <c r="BI72" s="171"/>
      <c r="BJ72" s="171"/>
      <c r="BK72" s="171"/>
      <c r="BL72" s="171"/>
      <c r="BM72" s="171"/>
      <c r="BN72" s="171"/>
      <c r="BO72" s="171"/>
      <c r="BP72" s="171"/>
      <c r="BQ72" s="171"/>
      <c r="BR72" s="171"/>
      <c r="BS72" s="171"/>
      <c r="BT72" s="171"/>
      <c r="BU72" s="171"/>
      <c r="BV72" s="171"/>
      <c r="BW72" s="171"/>
      <c r="BX72" s="171"/>
      <c r="BY72" s="171"/>
      <c r="BZ72" s="171"/>
      <c r="CA72" s="171"/>
      <c r="CB72" s="171"/>
      <c r="CC72" s="171"/>
      <c r="CD72" s="171"/>
      <c r="CE72" s="171"/>
      <c r="CF72" s="171"/>
      <c r="CG72" s="171"/>
      <c r="CH72" s="171"/>
      <c r="CI72" s="171"/>
      <c r="CJ72" s="171"/>
      <c r="CK72" s="171"/>
      <c r="CL72" s="171"/>
      <c r="CM72" s="171"/>
      <c r="CN72" s="171"/>
      <c r="CO72" s="171"/>
      <c r="CP72" s="171"/>
      <c r="CQ72" s="171"/>
      <c r="CR72" s="171"/>
      <c r="CS72" s="171"/>
      <c r="CT72" s="171"/>
      <c r="CU72" s="171"/>
      <c r="CV72" s="171"/>
      <c r="CW72" s="171"/>
      <c r="CX72" s="171"/>
      <c r="CY72" s="171"/>
      <c r="CZ72" s="171"/>
      <c r="DA72" s="171"/>
      <c r="DB72" s="171"/>
      <c r="DC72" s="171"/>
      <c r="DD72" s="171"/>
      <c r="DE72" s="171"/>
      <c r="DF72" s="171"/>
      <c r="DG72" s="171"/>
      <c r="DH72" s="171"/>
      <c r="DI72" s="171"/>
      <c r="DJ72" s="171"/>
      <c r="DK72" s="171"/>
      <c r="DL72" s="171"/>
      <c r="DM72" s="171"/>
      <c r="DN72" s="171"/>
      <c r="DO72" s="171"/>
      <c r="DP72" s="171"/>
      <c r="DQ72" s="171"/>
      <c r="DR72" s="171"/>
      <c r="DS72" s="171"/>
      <c r="DT72" s="171"/>
      <c r="DU72" s="171"/>
      <c r="DV72" s="171"/>
      <c r="DW72" s="171"/>
      <c r="DX72" s="171"/>
      <c r="DY72" s="171"/>
      <c r="DZ72" s="171"/>
      <c r="EA72" s="171"/>
      <c r="EB72" s="171"/>
      <c r="EC72" s="171"/>
      <c r="ED72" s="171"/>
      <c r="EE72" s="171"/>
      <c r="EF72" s="171"/>
      <c r="EG72" s="171"/>
      <c r="EH72" s="171"/>
      <c r="EI72" s="171"/>
      <c r="EJ72" s="171"/>
      <c r="EK72" s="171"/>
      <c r="EL72" s="171"/>
      <c r="EM72" s="171"/>
      <c r="EN72" s="171"/>
      <c r="EO72" s="171"/>
      <c r="EP72" s="171"/>
      <c r="EQ72" s="171"/>
      <c r="ER72" s="171"/>
      <c r="ES72" s="171"/>
      <c r="ET72" s="171"/>
      <c r="EU72" s="171"/>
      <c r="EV72" s="171"/>
      <c r="EW72" s="171"/>
      <c r="EX72" s="171"/>
      <c r="EY72" s="171"/>
      <c r="EZ72" s="171"/>
      <c r="FA72" s="171"/>
      <c r="FB72" s="171"/>
      <c r="FC72" s="171"/>
      <c r="FD72" s="171"/>
      <c r="FE72" s="171"/>
      <c r="FF72" s="171"/>
      <c r="FG72" s="171"/>
      <c r="FH72" s="171"/>
      <c r="FI72" s="171"/>
      <c r="FJ72" s="171"/>
      <c r="FK72" s="171"/>
      <c r="FL72" s="171"/>
      <c r="FM72" s="171"/>
      <c r="FN72" s="171"/>
      <c r="FO72" s="171"/>
      <c r="FP72" s="171"/>
      <c r="FQ72" s="171"/>
      <c r="FR72" s="171"/>
      <c r="FS72" s="171"/>
      <c r="FT72" s="171"/>
      <c r="FU72" s="171"/>
      <c r="FV72" s="171"/>
      <c r="FW72" s="171"/>
      <c r="FX72" s="171"/>
      <c r="FY72" s="171"/>
      <c r="FZ72" s="171"/>
      <c r="GA72" s="171"/>
      <c r="GB72" s="171"/>
      <c r="GC72" s="171"/>
      <c r="GD72" s="171"/>
      <c r="GE72" s="171"/>
      <c r="GF72" s="171"/>
      <c r="GG72" s="171"/>
      <c r="GH72" s="171"/>
      <c r="GI72" s="171"/>
      <c r="GJ72" s="171"/>
      <c r="GK72" s="171"/>
      <c r="GL72" s="171"/>
      <c r="GM72" s="171"/>
      <c r="GN72" s="171"/>
      <c r="GO72" s="171"/>
      <c r="GP72" s="171"/>
      <c r="GQ72" s="171"/>
      <c r="GR72" s="171"/>
      <c r="GS72" s="171"/>
      <c r="GT72" s="171"/>
      <c r="GU72" s="171"/>
      <c r="GV72" s="171"/>
      <c r="GW72" s="171"/>
      <c r="GX72" s="171"/>
      <c r="GY72" s="171"/>
      <c r="GZ72" s="171"/>
      <c r="HA72" s="171"/>
      <c r="HB72" s="171"/>
      <c r="HC72" s="162"/>
      <c r="HD72" s="162"/>
      <c r="HE72" s="162"/>
      <c r="HF72" s="162"/>
      <c r="HG72" s="162"/>
      <c r="HH72" s="162"/>
      <c r="HI72" s="1259" t="s">
        <v>8</v>
      </c>
      <c r="HJ72" s="154" t="s">
        <v>110</v>
      </c>
      <c r="HK72" s="1261">
        <v>30</v>
      </c>
      <c r="HL72" s="153"/>
      <c r="HM72" s="152"/>
      <c r="HN72" s="152"/>
      <c r="HO72" s="190"/>
      <c r="HP72" s="190"/>
      <c r="HQ72" s="152"/>
      <c r="HR72" s="152"/>
      <c r="HS72" s="190"/>
      <c r="HT72" s="152"/>
      <c r="HU72" s="152"/>
      <c r="HV72" s="152"/>
      <c r="HW72" s="152"/>
      <c r="HX72" s="190"/>
      <c r="HY72" s="190"/>
      <c r="HZ72" s="152"/>
      <c r="IA72" s="152"/>
      <c r="IB72" s="152"/>
      <c r="IC72" s="152"/>
      <c r="ID72" s="152"/>
      <c r="IE72" s="152"/>
      <c r="IF72" s="152"/>
      <c r="IG72" s="152"/>
      <c r="IH72" s="152"/>
      <c r="II72" s="152"/>
      <c r="IJ72" s="151">
        <f t="shared" si="5"/>
        <v>0</v>
      </c>
    </row>
    <row r="73" spans="1:244" ht="12.75" customHeight="1">
      <c r="A73" s="1263" t="s">
        <v>11</v>
      </c>
      <c r="B73" s="1263"/>
      <c r="C73" s="1263"/>
      <c r="D73" s="1263"/>
      <c r="E73" s="1263"/>
      <c r="F73" s="1263"/>
      <c r="G73" s="1263"/>
      <c r="H73" s="1263"/>
      <c r="I73" s="1263"/>
      <c r="J73" s="1263"/>
      <c r="K73" s="1263"/>
      <c r="L73" s="1263"/>
      <c r="M73" s="1263"/>
      <c r="N73" s="1263"/>
      <c r="O73" s="1263"/>
      <c r="P73" s="1263"/>
      <c r="Q73" s="1263"/>
      <c r="R73" s="1263"/>
      <c r="S73" s="1263"/>
      <c r="T73" s="1264" t="s">
        <v>133</v>
      </c>
      <c r="U73" s="1264"/>
      <c r="V73" s="1264"/>
      <c r="W73" s="1264"/>
      <c r="X73" s="1264"/>
      <c r="Y73" s="1264"/>
      <c r="Z73" s="1264"/>
      <c r="AA73" s="1266">
        <v>400</v>
      </c>
      <c r="AB73" s="1266"/>
      <c r="AC73" s="1266"/>
      <c r="AD73" s="1266"/>
      <c r="AE73" s="1266"/>
      <c r="AF73" s="1266"/>
      <c r="AG73" s="1266"/>
      <c r="AH73" s="1266">
        <f>BC73+BI73+BO73+BU73+CA73+CG73+CM73+CS73+CY73+DE73+DK73+DQ73+DW73+EC73+EI73+EO73+EU73+FA73+FG73+FM73+FS73+FY73+GE73+GK73+GQ73+GW73+HC73</f>
        <v>386</v>
      </c>
      <c r="AI73" s="1266"/>
      <c r="AJ73" s="1266"/>
      <c r="AK73" s="1266"/>
      <c r="AL73" s="1266"/>
      <c r="AM73" s="1266"/>
      <c r="AN73" s="1266"/>
      <c r="AO73" s="1266">
        <v>6</v>
      </c>
      <c r="AP73" s="1266"/>
      <c r="AQ73" s="1266"/>
      <c r="AR73" s="1266"/>
      <c r="AS73" s="1266"/>
      <c r="AT73" s="1266"/>
      <c r="AU73" s="1266"/>
      <c r="AV73" s="1266">
        <f>AH73*AO73</f>
        <v>2316</v>
      </c>
      <c r="AW73" s="1266"/>
      <c r="AX73" s="1266"/>
      <c r="AY73" s="1266"/>
      <c r="AZ73" s="1266"/>
      <c r="BA73" s="1266"/>
      <c r="BB73" s="1266"/>
      <c r="BC73" s="1257">
        <v>3</v>
      </c>
      <c r="BD73" s="1257"/>
      <c r="BE73" s="1257"/>
      <c r="BF73" s="1257"/>
      <c r="BG73" s="1257"/>
      <c r="BH73" s="1257"/>
      <c r="BI73" s="1257"/>
      <c r="BJ73" s="1257"/>
      <c r="BK73" s="1257"/>
      <c r="BL73" s="1257"/>
      <c r="BM73" s="1257"/>
      <c r="BN73" s="1257"/>
      <c r="BO73" s="1257">
        <v>97</v>
      </c>
      <c r="BP73" s="1257"/>
      <c r="BQ73" s="1257"/>
      <c r="BR73" s="1257"/>
      <c r="BS73" s="1257"/>
      <c r="BT73" s="1257"/>
      <c r="BU73" s="1257">
        <v>5</v>
      </c>
      <c r="BV73" s="1257"/>
      <c r="BW73" s="1257"/>
      <c r="BX73" s="1257"/>
      <c r="BY73" s="1257"/>
      <c r="BZ73" s="1257"/>
      <c r="CA73" s="1257"/>
      <c r="CB73" s="1257"/>
      <c r="CC73" s="1257"/>
      <c r="CD73" s="1257"/>
      <c r="CE73" s="1257"/>
      <c r="CF73" s="1257"/>
      <c r="CG73" s="1257">
        <v>89</v>
      </c>
      <c r="CH73" s="1257"/>
      <c r="CI73" s="1257"/>
      <c r="CJ73" s="1257"/>
      <c r="CK73" s="1257"/>
      <c r="CL73" s="1257"/>
      <c r="CM73" s="1257"/>
      <c r="CN73" s="1257"/>
      <c r="CO73" s="1257"/>
      <c r="CP73" s="1257"/>
      <c r="CQ73" s="1257"/>
      <c r="CR73" s="1257"/>
      <c r="CS73" s="1257"/>
      <c r="CT73" s="1257"/>
      <c r="CU73" s="1257"/>
      <c r="CV73" s="1257"/>
      <c r="CW73" s="1257"/>
      <c r="CX73" s="1257"/>
      <c r="CY73" s="1257">
        <v>5</v>
      </c>
      <c r="CZ73" s="1257"/>
      <c r="DA73" s="1257"/>
      <c r="DB73" s="1257"/>
      <c r="DC73" s="1257"/>
      <c r="DD73" s="1257"/>
      <c r="DE73" s="1257">
        <v>2</v>
      </c>
      <c r="DF73" s="1257"/>
      <c r="DG73" s="1257"/>
      <c r="DH73" s="1257"/>
      <c r="DI73" s="1257"/>
      <c r="DJ73" s="1257"/>
      <c r="DK73" s="1257">
        <v>6</v>
      </c>
      <c r="DL73" s="1257"/>
      <c r="DM73" s="1257"/>
      <c r="DN73" s="1257"/>
      <c r="DO73" s="1257"/>
      <c r="DP73" s="1257"/>
      <c r="DQ73" s="1257">
        <v>7</v>
      </c>
      <c r="DR73" s="1257"/>
      <c r="DS73" s="1257"/>
      <c r="DT73" s="1257"/>
      <c r="DU73" s="1257"/>
      <c r="DV73" s="1257"/>
      <c r="DW73" s="1257">
        <v>96</v>
      </c>
      <c r="DX73" s="1257"/>
      <c r="DY73" s="1257"/>
      <c r="DZ73" s="1257"/>
      <c r="EA73" s="1257"/>
      <c r="EB73" s="1257"/>
      <c r="EC73" s="1257"/>
      <c r="ED73" s="1257"/>
      <c r="EE73" s="1257"/>
      <c r="EF73" s="1257"/>
      <c r="EG73" s="1257"/>
      <c r="EH73" s="1257"/>
      <c r="EI73" s="1257"/>
      <c r="EJ73" s="1257"/>
      <c r="EK73" s="1257"/>
      <c r="EL73" s="1257"/>
      <c r="EM73" s="1257"/>
      <c r="EN73" s="1257"/>
      <c r="EO73" s="1257">
        <v>6</v>
      </c>
      <c r="EP73" s="1257"/>
      <c r="EQ73" s="1257"/>
      <c r="ER73" s="1257"/>
      <c r="ES73" s="1257"/>
      <c r="ET73" s="1257"/>
      <c r="EU73" s="1257"/>
      <c r="EV73" s="1257"/>
      <c r="EW73" s="1257"/>
      <c r="EX73" s="1257"/>
      <c r="EY73" s="1257"/>
      <c r="EZ73" s="1257"/>
      <c r="FA73" s="1257">
        <v>14</v>
      </c>
      <c r="FB73" s="1257"/>
      <c r="FC73" s="1257"/>
      <c r="FD73" s="1257"/>
      <c r="FE73" s="1257"/>
      <c r="FF73" s="1257"/>
      <c r="FG73" s="1257">
        <v>56</v>
      </c>
      <c r="FH73" s="1257"/>
      <c r="FI73" s="1257"/>
      <c r="FJ73" s="1257"/>
      <c r="FK73" s="1257"/>
      <c r="FL73" s="1257"/>
      <c r="FM73" s="1257"/>
      <c r="FN73" s="1257"/>
      <c r="FO73" s="1257"/>
      <c r="FP73" s="1257"/>
      <c r="FQ73" s="1257"/>
      <c r="FR73" s="1257"/>
      <c r="FS73" s="1257"/>
      <c r="FT73" s="1257"/>
      <c r="FU73" s="1257"/>
      <c r="FV73" s="1257"/>
      <c r="FW73" s="1257"/>
      <c r="FX73" s="1257"/>
      <c r="FY73" s="1257"/>
      <c r="FZ73" s="1257"/>
      <c r="GA73" s="1257"/>
      <c r="GB73" s="1257"/>
      <c r="GC73" s="1257"/>
      <c r="GD73" s="1257"/>
      <c r="GE73" s="1257"/>
      <c r="GF73" s="1257"/>
      <c r="GG73" s="1257"/>
      <c r="GH73" s="1257"/>
      <c r="GI73" s="1257"/>
      <c r="GJ73" s="1257"/>
      <c r="GK73" s="1257"/>
      <c r="GL73" s="1257"/>
      <c r="GM73" s="1257"/>
      <c r="GN73" s="1257"/>
      <c r="GO73" s="1257"/>
      <c r="GP73" s="1257"/>
      <c r="GQ73" s="1257"/>
      <c r="GR73" s="1257"/>
      <c r="GS73" s="1257"/>
      <c r="GT73" s="1257"/>
      <c r="GU73" s="1257"/>
      <c r="GV73" s="1257"/>
      <c r="GW73" s="1257"/>
      <c r="GX73" s="1257"/>
      <c r="GY73" s="1257"/>
      <c r="GZ73" s="1257"/>
      <c r="HA73" s="1257"/>
      <c r="HB73" s="1257"/>
      <c r="HC73" s="1258"/>
      <c r="HD73" s="1258"/>
      <c r="HE73" s="1258"/>
      <c r="HF73" s="1258"/>
      <c r="HG73" s="1258"/>
      <c r="HH73" s="1258"/>
      <c r="HI73" s="1260"/>
      <c r="HJ73" s="150" t="s">
        <v>44</v>
      </c>
      <c r="HK73" s="1262"/>
      <c r="HL73" s="148">
        <f>SUM(HL72*HK72)</f>
        <v>0</v>
      </c>
      <c r="HM73" s="148">
        <f>SUM(HM72*HK72)</f>
        <v>0</v>
      </c>
      <c r="HN73" s="148">
        <f>SUM(HN72*HK72)</f>
        <v>0</v>
      </c>
      <c r="HO73" s="191">
        <f>SUM(HO72*HK72)</f>
        <v>0</v>
      </c>
      <c r="HP73" s="192">
        <f>SUM(HP72*HK72)</f>
        <v>0</v>
      </c>
      <c r="HQ73" s="186">
        <f>SUM(HQ72*HK72)</f>
        <v>0</v>
      </c>
      <c r="HR73" s="148">
        <f>SUM(HR72*HK72)</f>
        <v>0</v>
      </c>
      <c r="HS73" s="192">
        <f>SUM(HS72*HK72)</f>
        <v>0</v>
      </c>
      <c r="HT73" s="148">
        <f>SUM(HT72*HK72)</f>
        <v>0</v>
      </c>
      <c r="HU73" s="148">
        <f>SUM(HU72*HK72)</f>
        <v>0</v>
      </c>
      <c r="HV73" s="148">
        <f>HV72*HK72</f>
        <v>0</v>
      </c>
      <c r="HW73" s="148">
        <f>SUM(HW72*HK72)</f>
        <v>0</v>
      </c>
      <c r="HX73" s="191">
        <f>SUM(HX72*HK72)</f>
        <v>0</v>
      </c>
      <c r="HY73" s="191">
        <f>SUM(HY72*HK72)</f>
        <v>0</v>
      </c>
      <c r="HZ73" s="149">
        <f>SUM(HZ72*HK72)</f>
        <v>0</v>
      </c>
      <c r="IA73" s="149">
        <f>SUM(IA72*HK72)</f>
        <v>0</v>
      </c>
      <c r="IB73" s="149">
        <f>SUM(IB72*HK72)</f>
        <v>0</v>
      </c>
      <c r="IC73" s="149">
        <f>SUM(IC72*HK72)</f>
        <v>0</v>
      </c>
      <c r="ID73" s="149"/>
      <c r="IE73" s="149"/>
      <c r="IF73" s="149"/>
      <c r="IG73" s="149">
        <f>SUM(IG72*HK72)</f>
        <v>0</v>
      </c>
      <c r="IH73" s="149">
        <f>SUM(IH72*HK72)</f>
        <v>0</v>
      </c>
      <c r="II73" s="149">
        <f>SUM(II72*HK72)</f>
        <v>0</v>
      </c>
      <c r="IJ73" s="147">
        <f t="shared" si="5"/>
        <v>0</v>
      </c>
    </row>
    <row r="74" spans="1:244" s="137" customFormat="1" ht="14.25" customHeight="1">
      <c r="A74" s="167"/>
      <c r="B74" s="167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73"/>
      <c r="U74" s="173"/>
      <c r="V74" s="173"/>
      <c r="W74" s="173"/>
      <c r="X74" s="173"/>
      <c r="Y74" s="173"/>
      <c r="Z74" s="173"/>
      <c r="AA74" s="174"/>
      <c r="AB74" s="174"/>
      <c r="AC74" s="174"/>
      <c r="AD74" s="174"/>
      <c r="AE74" s="174"/>
      <c r="AF74" s="174"/>
      <c r="AG74" s="174"/>
      <c r="AH74" s="174"/>
      <c r="AI74" s="174"/>
      <c r="AJ74" s="174"/>
      <c r="AK74" s="174"/>
      <c r="AL74" s="174"/>
      <c r="AM74" s="174"/>
      <c r="AN74" s="174"/>
      <c r="AO74" s="174"/>
      <c r="AP74" s="174"/>
      <c r="AQ74" s="174"/>
      <c r="AR74" s="174"/>
      <c r="AS74" s="174"/>
      <c r="AT74" s="174"/>
      <c r="AU74" s="174"/>
      <c r="AV74" s="174"/>
      <c r="AW74" s="174"/>
      <c r="AX74" s="174"/>
      <c r="AY74" s="174"/>
      <c r="AZ74" s="174"/>
      <c r="BA74" s="174"/>
      <c r="BB74" s="174"/>
      <c r="BC74" s="171"/>
      <c r="BD74" s="171"/>
      <c r="BE74" s="171"/>
      <c r="BF74" s="171"/>
      <c r="BG74" s="171"/>
      <c r="BH74" s="171"/>
      <c r="BI74" s="171"/>
      <c r="BJ74" s="171"/>
      <c r="BK74" s="171"/>
      <c r="BL74" s="171"/>
      <c r="BM74" s="171"/>
      <c r="BN74" s="171"/>
      <c r="BO74" s="171"/>
      <c r="BP74" s="171"/>
      <c r="BQ74" s="171"/>
      <c r="BR74" s="171"/>
      <c r="BS74" s="171"/>
      <c r="BT74" s="171"/>
      <c r="BU74" s="171"/>
      <c r="BV74" s="171"/>
      <c r="BW74" s="171"/>
      <c r="BX74" s="171"/>
      <c r="BY74" s="171"/>
      <c r="BZ74" s="171"/>
      <c r="CA74" s="171"/>
      <c r="CB74" s="171"/>
      <c r="CC74" s="171"/>
      <c r="CD74" s="171"/>
      <c r="CE74" s="171"/>
      <c r="CF74" s="171"/>
      <c r="CG74" s="171"/>
      <c r="CH74" s="171"/>
      <c r="CI74" s="171"/>
      <c r="CJ74" s="171"/>
      <c r="CK74" s="171"/>
      <c r="CL74" s="171"/>
      <c r="CM74" s="171"/>
      <c r="CN74" s="171"/>
      <c r="CO74" s="171"/>
      <c r="CP74" s="171"/>
      <c r="CQ74" s="171"/>
      <c r="CR74" s="171"/>
      <c r="CS74" s="171"/>
      <c r="CT74" s="171"/>
      <c r="CU74" s="171"/>
      <c r="CV74" s="171"/>
      <c r="CW74" s="171"/>
      <c r="CX74" s="171"/>
      <c r="CY74" s="171"/>
      <c r="CZ74" s="171"/>
      <c r="DA74" s="171"/>
      <c r="DB74" s="171"/>
      <c r="DC74" s="171"/>
      <c r="DD74" s="171"/>
      <c r="DE74" s="171"/>
      <c r="DF74" s="171"/>
      <c r="DG74" s="171"/>
      <c r="DH74" s="171"/>
      <c r="DI74" s="171"/>
      <c r="DJ74" s="171"/>
      <c r="DK74" s="171"/>
      <c r="DL74" s="171"/>
      <c r="DM74" s="171"/>
      <c r="DN74" s="171"/>
      <c r="DO74" s="171"/>
      <c r="DP74" s="171"/>
      <c r="DQ74" s="171"/>
      <c r="DR74" s="171"/>
      <c r="DS74" s="171"/>
      <c r="DT74" s="171"/>
      <c r="DU74" s="171"/>
      <c r="DV74" s="171"/>
      <c r="DW74" s="171"/>
      <c r="DX74" s="171"/>
      <c r="DY74" s="171"/>
      <c r="DZ74" s="171"/>
      <c r="EA74" s="171"/>
      <c r="EB74" s="171"/>
      <c r="EC74" s="171"/>
      <c r="ED74" s="171"/>
      <c r="EE74" s="171"/>
      <c r="EF74" s="171"/>
      <c r="EG74" s="171"/>
      <c r="EH74" s="171"/>
      <c r="EI74" s="171"/>
      <c r="EJ74" s="171"/>
      <c r="EK74" s="171"/>
      <c r="EL74" s="171"/>
      <c r="EM74" s="171"/>
      <c r="EN74" s="171"/>
      <c r="EO74" s="171"/>
      <c r="EP74" s="171"/>
      <c r="EQ74" s="171"/>
      <c r="ER74" s="171"/>
      <c r="ES74" s="171"/>
      <c r="ET74" s="171"/>
      <c r="EU74" s="171"/>
      <c r="EV74" s="171"/>
      <c r="EW74" s="171"/>
      <c r="EX74" s="171"/>
      <c r="EY74" s="171"/>
      <c r="EZ74" s="171"/>
      <c r="FA74" s="171"/>
      <c r="FB74" s="171"/>
      <c r="FC74" s="171"/>
      <c r="FD74" s="171"/>
      <c r="FE74" s="171"/>
      <c r="FF74" s="171"/>
      <c r="FG74" s="171"/>
      <c r="FH74" s="171"/>
      <c r="FI74" s="171"/>
      <c r="FJ74" s="171"/>
      <c r="FK74" s="171"/>
      <c r="FL74" s="171"/>
      <c r="FM74" s="171"/>
      <c r="FN74" s="171"/>
      <c r="FO74" s="171"/>
      <c r="FP74" s="171"/>
      <c r="FQ74" s="171"/>
      <c r="FR74" s="171"/>
      <c r="FS74" s="171"/>
      <c r="FT74" s="171"/>
      <c r="FU74" s="171"/>
      <c r="FV74" s="171"/>
      <c r="FW74" s="171"/>
      <c r="FX74" s="171"/>
      <c r="FY74" s="171"/>
      <c r="FZ74" s="171"/>
      <c r="GA74" s="171"/>
      <c r="GB74" s="171"/>
      <c r="GC74" s="171"/>
      <c r="GD74" s="171"/>
      <c r="GE74" s="171"/>
      <c r="GF74" s="171"/>
      <c r="GG74" s="171"/>
      <c r="GH74" s="171"/>
      <c r="GI74" s="171"/>
      <c r="GJ74" s="171"/>
      <c r="GK74" s="171"/>
      <c r="GL74" s="171"/>
      <c r="GM74" s="171"/>
      <c r="GN74" s="171"/>
      <c r="GO74" s="171"/>
      <c r="GP74" s="171"/>
      <c r="GQ74" s="171"/>
      <c r="GR74" s="171"/>
      <c r="GS74" s="171"/>
      <c r="GT74" s="171"/>
      <c r="GU74" s="171"/>
      <c r="GV74" s="171"/>
      <c r="GW74" s="171"/>
      <c r="GX74" s="171"/>
      <c r="GY74" s="171"/>
      <c r="GZ74" s="171"/>
      <c r="HA74" s="171"/>
      <c r="HB74" s="171"/>
      <c r="HC74" s="162"/>
      <c r="HD74" s="162"/>
      <c r="HE74" s="162"/>
      <c r="HF74" s="162"/>
      <c r="HG74" s="162"/>
      <c r="HH74" s="162"/>
      <c r="HI74" s="1259" t="s">
        <v>8</v>
      </c>
      <c r="HJ74" s="154" t="s">
        <v>110</v>
      </c>
      <c r="HK74" s="1261">
        <v>34</v>
      </c>
      <c r="HL74" s="153"/>
      <c r="HM74" s="152"/>
      <c r="HN74" s="152"/>
      <c r="HO74" s="190"/>
      <c r="HP74" s="190"/>
      <c r="HQ74" s="152"/>
      <c r="HR74" s="152"/>
      <c r="HS74" s="190"/>
      <c r="HT74" s="152"/>
      <c r="HU74" s="152"/>
      <c r="HV74" s="152"/>
      <c r="HW74" s="152"/>
      <c r="HX74" s="190"/>
      <c r="HY74" s="190"/>
      <c r="HZ74" s="152"/>
      <c r="IA74" s="152"/>
      <c r="IB74" s="152"/>
      <c r="IC74" s="152"/>
      <c r="ID74" s="152"/>
      <c r="IE74" s="152"/>
      <c r="IF74" s="152"/>
      <c r="IG74" s="152"/>
      <c r="IH74" s="152"/>
      <c r="II74" s="152"/>
      <c r="IJ74" s="151">
        <f t="shared" si="5"/>
        <v>0</v>
      </c>
    </row>
    <row r="75" spans="1:244" ht="12.75" customHeight="1">
      <c r="A75" s="1263" t="s">
        <v>11</v>
      </c>
      <c r="B75" s="1263"/>
      <c r="C75" s="1263"/>
      <c r="D75" s="1263"/>
      <c r="E75" s="1263"/>
      <c r="F75" s="1263"/>
      <c r="G75" s="1263"/>
      <c r="H75" s="1263"/>
      <c r="I75" s="1263"/>
      <c r="J75" s="1263"/>
      <c r="K75" s="1263"/>
      <c r="L75" s="1263"/>
      <c r="M75" s="1263"/>
      <c r="N75" s="1263"/>
      <c r="O75" s="1263"/>
      <c r="P75" s="1263"/>
      <c r="Q75" s="1263"/>
      <c r="R75" s="1263"/>
      <c r="S75" s="1263"/>
      <c r="T75" s="1264" t="s">
        <v>133</v>
      </c>
      <c r="U75" s="1264"/>
      <c r="V75" s="1264"/>
      <c r="W75" s="1264"/>
      <c r="X75" s="1264"/>
      <c r="Y75" s="1264"/>
      <c r="Z75" s="1264"/>
      <c r="AA75" s="1266">
        <v>400</v>
      </c>
      <c r="AB75" s="1266"/>
      <c r="AC75" s="1266"/>
      <c r="AD75" s="1266"/>
      <c r="AE75" s="1266"/>
      <c r="AF75" s="1266"/>
      <c r="AG75" s="1266"/>
      <c r="AH75" s="1266">
        <f>BC75+BI75+BO75+BU75+CA75+CG75+CM75+CS75+CY75+DE75+DK75+DQ75+DW75+EC75+EI75+EO75+EU75+FA75+FG75+FM75+FS75+FY75+GE75+GK75+GQ75+GW75+HC75</f>
        <v>386</v>
      </c>
      <c r="AI75" s="1266"/>
      <c r="AJ75" s="1266"/>
      <c r="AK75" s="1266"/>
      <c r="AL75" s="1266"/>
      <c r="AM75" s="1266"/>
      <c r="AN75" s="1266"/>
      <c r="AO75" s="1266">
        <v>6</v>
      </c>
      <c r="AP75" s="1266"/>
      <c r="AQ75" s="1266"/>
      <c r="AR75" s="1266"/>
      <c r="AS75" s="1266"/>
      <c r="AT75" s="1266"/>
      <c r="AU75" s="1266"/>
      <c r="AV75" s="1266">
        <f>AH75*AO75</f>
        <v>2316</v>
      </c>
      <c r="AW75" s="1266"/>
      <c r="AX75" s="1266"/>
      <c r="AY75" s="1266"/>
      <c r="AZ75" s="1266"/>
      <c r="BA75" s="1266"/>
      <c r="BB75" s="1266"/>
      <c r="BC75" s="1257">
        <v>3</v>
      </c>
      <c r="BD75" s="1257"/>
      <c r="BE75" s="1257"/>
      <c r="BF75" s="1257"/>
      <c r="BG75" s="1257"/>
      <c r="BH75" s="1257"/>
      <c r="BI75" s="1257"/>
      <c r="BJ75" s="1257"/>
      <c r="BK75" s="1257"/>
      <c r="BL75" s="1257"/>
      <c r="BM75" s="1257"/>
      <c r="BN75" s="1257"/>
      <c r="BO75" s="1257">
        <v>97</v>
      </c>
      <c r="BP75" s="1257"/>
      <c r="BQ75" s="1257"/>
      <c r="BR75" s="1257"/>
      <c r="BS75" s="1257"/>
      <c r="BT75" s="1257"/>
      <c r="BU75" s="1257">
        <v>5</v>
      </c>
      <c r="BV75" s="1257"/>
      <c r="BW75" s="1257"/>
      <c r="BX75" s="1257"/>
      <c r="BY75" s="1257"/>
      <c r="BZ75" s="1257"/>
      <c r="CA75" s="1257"/>
      <c r="CB75" s="1257"/>
      <c r="CC75" s="1257"/>
      <c r="CD75" s="1257"/>
      <c r="CE75" s="1257"/>
      <c r="CF75" s="1257"/>
      <c r="CG75" s="1257">
        <v>89</v>
      </c>
      <c r="CH75" s="1257"/>
      <c r="CI75" s="1257"/>
      <c r="CJ75" s="1257"/>
      <c r="CK75" s="1257"/>
      <c r="CL75" s="1257"/>
      <c r="CM75" s="1257"/>
      <c r="CN75" s="1257"/>
      <c r="CO75" s="1257"/>
      <c r="CP75" s="1257"/>
      <c r="CQ75" s="1257"/>
      <c r="CR75" s="1257"/>
      <c r="CS75" s="1257"/>
      <c r="CT75" s="1257"/>
      <c r="CU75" s="1257"/>
      <c r="CV75" s="1257"/>
      <c r="CW75" s="1257"/>
      <c r="CX75" s="1257"/>
      <c r="CY75" s="1257">
        <v>5</v>
      </c>
      <c r="CZ75" s="1257"/>
      <c r="DA75" s="1257"/>
      <c r="DB75" s="1257"/>
      <c r="DC75" s="1257"/>
      <c r="DD75" s="1257"/>
      <c r="DE75" s="1257">
        <v>2</v>
      </c>
      <c r="DF75" s="1257"/>
      <c r="DG75" s="1257"/>
      <c r="DH75" s="1257"/>
      <c r="DI75" s="1257"/>
      <c r="DJ75" s="1257"/>
      <c r="DK75" s="1257">
        <v>6</v>
      </c>
      <c r="DL75" s="1257"/>
      <c r="DM75" s="1257"/>
      <c r="DN75" s="1257"/>
      <c r="DO75" s="1257"/>
      <c r="DP75" s="1257"/>
      <c r="DQ75" s="1257">
        <v>7</v>
      </c>
      <c r="DR75" s="1257"/>
      <c r="DS75" s="1257"/>
      <c r="DT75" s="1257"/>
      <c r="DU75" s="1257"/>
      <c r="DV75" s="1257"/>
      <c r="DW75" s="1257">
        <v>96</v>
      </c>
      <c r="DX75" s="1257"/>
      <c r="DY75" s="1257"/>
      <c r="DZ75" s="1257"/>
      <c r="EA75" s="1257"/>
      <c r="EB75" s="1257"/>
      <c r="EC75" s="1257"/>
      <c r="ED75" s="1257"/>
      <c r="EE75" s="1257"/>
      <c r="EF75" s="1257"/>
      <c r="EG75" s="1257"/>
      <c r="EH75" s="1257"/>
      <c r="EI75" s="1257"/>
      <c r="EJ75" s="1257"/>
      <c r="EK75" s="1257"/>
      <c r="EL75" s="1257"/>
      <c r="EM75" s="1257"/>
      <c r="EN75" s="1257"/>
      <c r="EO75" s="1257">
        <v>6</v>
      </c>
      <c r="EP75" s="1257"/>
      <c r="EQ75" s="1257"/>
      <c r="ER75" s="1257"/>
      <c r="ES75" s="1257"/>
      <c r="ET75" s="1257"/>
      <c r="EU75" s="1257"/>
      <c r="EV75" s="1257"/>
      <c r="EW75" s="1257"/>
      <c r="EX75" s="1257"/>
      <c r="EY75" s="1257"/>
      <c r="EZ75" s="1257"/>
      <c r="FA75" s="1257">
        <v>14</v>
      </c>
      <c r="FB75" s="1257"/>
      <c r="FC75" s="1257"/>
      <c r="FD75" s="1257"/>
      <c r="FE75" s="1257"/>
      <c r="FF75" s="1257"/>
      <c r="FG75" s="1257">
        <v>56</v>
      </c>
      <c r="FH75" s="1257"/>
      <c r="FI75" s="1257"/>
      <c r="FJ75" s="1257"/>
      <c r="FK75" s="1257"/>
      <c r="FL75" s="1257"/>
      <c r="FM75" s="1257"/>
      <c r="FN75" s="1257"/>
      <c r="FO75" s="1257"/>
      <c r="FP75" s="1257"/>
      <c r="FQ75" s="1257"/>
      <c r="FR75" s="1257"/>
      <c r="FS75" s="1257"/>
      <c r="FT75" s="1257"/>
      <c r="FU75" s="1257"/>
      <c r="FV75" s="1257"/>
      <c r="FW75" s="1257"/>
      <c r="FX75" s="1257"/>
      <c r="FY75" s="1257"/>
      <c r="FZ75" s="1257"/>
      <c r="GA75" s="1257"/>
      <c r="GB75" s="1257"/>
      <c r="GC75" s="1257"/>
      <c r="GD75" s="1257"/>
      <c r="GE75" s="1257"/>
      <c r="GF75" s="1257"/>
      <c r="GG75" s="1257"/>
      <c r="GH75" s="1257"/>
      <c r="GI75" s="1257"/>
      <c r="GJ75" s="1257"/>
      <c r="GK75" s="1257"/>
      <c r="GL75" s="1257"/>
      <c r="GM75" s="1257"/>
      <c r="GN75" s="1257"/>
      <c r="GO75" s="1257"/>
      <c r="GP75" s="1257"/>
      <c r="GQ75" s="1257"/>
      <c r="GR75" s="1257"/>
      <c r="GS75" s="1257"/>
      <c r="GT75" s="1257"/>
      <c r="GU75" s="1257"/>
      <c r="GV75" s="1257"/>
      <c r="GW75" s="1257"/>
      <c r="GX75" s="1257"/>
      <c r="GY75" s="1257"/>
      <c r="GZ75" s="1257"/>
      <c r="HA75" s="1257"/>
      <c r="HB75" s="1257"/>
      <c r="HC75" s="1258"/>
      <c r="HD75" s="1258"/>
      <c r="HE75" s="1258"/>
      <c r="HF75" s="1258"/>
      <c r="HG75" s="1258"/>
      <c r="HH75" s="1258"/>
      <c r="HI75" s="1260"/>
      <c r="HJ75" s="150" t="s">
        <v>44</v>
      </c>
      <c r="HK75" s="1262"/>
      <c r="HL75" s="148">
        <f>SUM(HL74*HK74)</f>
        <v>0</v>
      </c>
      <c r="HM75" s="148">
        <f>SUM(HM74*HK74)</f>
        <v>0</v>
      </c>
      <c r="HN75" s="148">
        <f>SUM(HN74*HK74)</f>
        <v>0</v>
      </c>
      <c r="HO75" s="191">
        <f>SUM(HO74*HK74)</f>
        <v>0</v>
      </c>
      <c r="HP75" s="192">
        <f>SUM(HP74*HK74)</f>
        <v>0</v>
      </c>
      <c r="HQ75" s="186">
        <f>SUM(HQ74*HK74)</f>
        <v>0</v>
      </c>
      <c r="HR75" s="148">
        <f>SUM(HR74*HK74)</f>
        <v>0</v>
      </c>
      <c r="HS75" s="192">
        <f>SUM(HS74*HK74)</f>
        <v>0</v>
      </c>
      <c r="HT75" s="148">
        <f>SUM(HT74*HK74)</f>
        <v>0</v>
      </c>
      <c r="HU75" s="148">
        <f>SUM(HU74*HK74)</f>
        <v>0</v>
      </c>
      <c r="HV75" s="148">
        <f>HV74*HK74</f>
        <v>0</v>
      </c>
      <c r="HW75" s="148">
        <f>SUM(HW74*HK74)</f>
        <v>0</v>
      </c>
      <c r="HX75" s="191">
        <f>SUM(HX74*HK74)</f>
        <v>0</v>
      </c>
      <c r="HY75" s="191">
        <f>SUM(HY74*HK74)</f>
        <v>0</v>
      </c>
      <c r="HZ75" s="149">
        <f>SUM(HZ74*HK74)</f>
        <v>0</v>
      </c>
      <c r="IA75" s="149">
        <f>SUM(IA74*HK74)</f>
        <v>0</v>
      </c>
      <c r="IB75" s="149">
        <f>SUM(IB74*HK74)</f>
        <v>0</v>
      </c>
      <c r="IC75" s="149">
        <f>SUM(IC74*HK74)</f>
        <v>0</v>
      </c>
      <c r="ID75" s="149"/>
      <c r="IE75" s="149"/>
      <c r="IF75" s="149"/>
      <c r="IG75" s="149">
        <f>SUM(IG74*HK74)</f>
        <v>0</v>
      </c>
      <c r="IH75" s="149">
        <f>SUM(IH74*HK74)</f>
        <v>0</v>
      </c>
      <c r="II75" s="149">
        <f>SUM(II74*HK74)</f>
        <v>0</v>
      </c>
      <c r="IJ75" s="147">
        <f t="shared" si="5"/>
        <v>0</v>
      </c>
    </row>
    <row r="76" spans="1:244" s="137" customFormat="1" ht="12.75" customHeight="1">
      <c r="A76" s="167"/>
      <c r="B76" s="167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73"/>
      <c r="U76" s="173"/>
      <c r="V76" s="173"/>
      <c r="W76" s="173"/>
      <c r="X76" s="173"/>
      <c r="Y76" s="173"/>
      <c r="Z76" s="173"/>
      <c r="AA76" s="174"/>
      <c r="AB76" s="174"/>
      <c r="AC76" s="174"/>
      <c r="AD76" s="174"/>
      <c r="AE76" s="174"/>
      <c r="AF76" s="174"/>
      <c r="AG76" s="174"/>
      <c r="AH76" s="174"/>
      <c r="AI76" s="174"/>
      <c r="AJ76" s="174"/>
      <c r="AK76" s="174"/>
      <c r="AL76" s="174"/>
      <c r="AM76" s="174"/>
      <c r="AN76" s="174"/>
      <c r="AO76" s="174"/>
      <c r="AP76" s="174"/>
      <c r="AQ76" s="174"/>
      <c r="AR76" s="174"/>
      <c r="AS76" s="174"/>
      <c r="AT76" s="174"/>
      <c r="AU76" s="174"/>
      <c r="AV76" s="174"/>
      <c r="AW76" s="174"/>
      <c r="AX76" s="174"/>
      <c r="AY76" s="174"/>
      <c r="AZ76" s="174"/>
      <c r="BA76" s="174"/>
      <c r="BB76" s="174"/>
      <c r="BC76" s="171"/>
      <c r="BD76" s="171"/>
      <c r="BE76" s="171"/>
      <c r="BF76" s="171"/>
      <c r="BG76" s="171"/>
      <c r="BH76" s="171"/>
      <c r="BI76" s="171"/>
      <c r="BJ76" s="171"/>
      <c r="BK76" s="171"/>
      <c r="BL76" s="171"/>
      <c r="BM76" s="171"/>
      <c r="BN76" s="171"/>
      <c r="BO76" s="171"/>
      <c r="BP76" s="171"/>
      <c r="BQ76" s="171"/>
      <c r="BR76" s="171"/>
      <c r="BS76" s="171"/>
      <c r="BT76" s="171"/>
      <c r="BU76" s="171"/>
      <c r="BV76" s="171"/>
      <c r="BW76" s="171"/>
      <c r="BX76" s="171"/>
      <c r="BY76" s="171"/>
      <c r="BZ76" s="171"/>
      <c r="CA76" s="171"/>
      <c r="CB76" s="171"/>
      <c r="CC76" s="171"/>
      <c r="CD76" s="171"/>
      <c r="CE76" s="171"/>
      <c r="CF76" s="171"/>
      <c r="CG76" s="171"/>
      <c r="CH76" s="171"/>
      <c r="CI76" s="171"/>
      <c r="CJ76" s="171"/>
      <c r="CK76" s="171"/>
      <c r="CL76" s="171"/>
      <c r="CM76" s="171"/>
      <c r="CN76" s="171"/>
      <c r="CO76" s="171"/>
      <c r="CP76" s="171"/>
      <c r="CQ76" s="171"/>
      <c r="CR76" s="171"/>
      <c r="CS76" s="171"/>
      <c r="CT76" s="171"/>
      <c r="CU76" s="171"/>
      <c r="CV76" s="171"/>
      <c r="CW76" s="171"/>
      <c r="CX76" s="171"/>
      <c r="CY76" s="171"/>
      <c r="CZ76" s="171"/>
      <c r="DA76" s="171"/>
      <c r="DB76" s="171"/>
      <c r="DC76" s="171"/>
      <c r="DD76" s="171"/>
      <c r="DE76" s="171"/>
      <c r="DF76" s="171"/>
      <c r="DG76" s="171"/>
      <c r="DH76" s="171"/>
      <c r="DI76" s="171"/>
      <c r="DJ76" s="171"/>
      <c r="DK76" s="171"/>
      <c r="DL76" s="171"/>
      <c r="DM76" s="171"/>
      <c r="DN76" s="171"/>
      <c r="DO76" s="171"/>
      <c r="DP76" s="171"/>
      <c r="DQ76" s="171"/>
      <c r="DR76" s="171"/>
      <c r="DS76" s="171"/>
      <c r="DT76" s="171"/>
      <c r="DU76" s="171"/>
      <c r="DV76" s="171"/>
      <c r="DW76" s="171"/>
      <c r="DX76" s="171"/>
      <c r="DY76" s="171"/>
      <c r="DZ76" s="171"/>
      <c r="EA76" s="171"/>
      <c r="EB76" s="171"/>
      <c r="EC76" s="171"/>
      <c r="ED76" s="171"/>
      <c r="EE76" s="171"/>
      <c r="EF76" s="171"/>
      <c r="EG76" s="171"/>
      <c r="EH76" s="171"/>
      <c r="EI76" s="171"/>
      <c r="EJ76" s="171"/>
      <c r="EK76" s="171"/>
      <c r="EL76" s="171"/>
      <c r="EM76" s="171"/>
      <c r="EN76" s="171"/>
      <c r="EO76" s="171"/>
      <c r="EP76" s="171"/>
      <c r="EQ76" s="171"/>
      <c r="ER76" s="171"/>
      <c r="ES76" s="171"/>
      <c r="ET76" s="171"/>
      <c r="EU76" s="171"/>
      <c r="EV76" s="171"/>
      <c r="EW76" s="171"/>
      <c r="EX76" s="171"/>
      <c r="EY76" s="171"/>
      <c r="EZ76" s="171"/>
      <c r="FA76" s="171"/>
      <c r="FB76" s="171"/>
      <c r="FC76" s="171"/>
      <c r="FD76" s="171"/>
      <c r="FE76" s="171"/>
      <c r="FF76" s="171"/>
      <c r="FG76" s="171"/>
      <c r="FH76" s="171"/>
      <c r="FI76" s="171"/>
      <c r="FJ76" s="171"/>
      <c r="FK76" s="171"/>
      <c r="FL76" s="171"/>
      <c r="FM76" s="171"/>
      <c r="FN76" s="171"/>
      <c r="FO76" s="171"/>
      <c r="FP76" s="171"/>
      <c r="FQ76" s="171"/>
      <c r="FR76" s="171"/>
      <c r="FS76" s="171"/>
      <c r="FT76" s="171"/>
      <c r="FU76" s="171"/>
      <c r="FV76" s="171"/>
      <c r="FW76" s="171"/>
      <c r="FX76" s="171"/>
      <c r="FY76" s="171"/>
      <c r="FZ76" s="171"/>
      <c r="GA76" s="171"/>
      <c r="GB76" s="171"/>
      <c r="GC76" s="171"/>
      <c r="GD76" s="171"/>
      <c r="GE76" s="171"/>
      <c r="GF76" s="171"/>
      <c r="GG76" s="171"/>
      <c r="GH76" s="171"/>
      <c r="GI76" s="171"/>
      <c r="GJ76" s="171"/>
      <c r="GK76" s="171"/>
      <c r="GL76" s="171"/>
      <c r="GM76" s="171"/>
      <c r="GN76" s="171"/>
      <c r="GO76" s="171"/>
      <c r="GP76" s="171"/>
      <c r="GQ76" s="171"/>
      <c r="GR76" s="171"/>
      <c r="GS76" s="171"/>
      <c r="GT76" s="171"/>
      <c r="GU76" s="171"/>
      <c r="GV76" s="171"/>
      <c r="GW76" s="171"/>
      <c r="GX76" s="171"/>
      <c r="GY76" s="171"/>
      <c r="GZ76" s="171"/>
      <c r="HA76" s="171"/>
      <c r="HB76" s="171"/>
      <c r="HC76" s="162"/>
      <c r="HD76" s="162"/>
      <c r="HE76" s="162"/>
      <c r="HF76" s="162"/>
      <c r="HG76" s="162"/>
      <c r="HH76" s="162"/>
      <c r="HI76" s="1259" t="s">
        <v>25</v>
      </c>
      <c r="HJ76" s="154" t="s">
        <v>110</v>
      </c>
      <c r="HK76" s="1261">
        <v>22</v>
      </c>
      <c r="HL76" s="153"/>
      <c r="HM76" s="152"/>
      <c r="HN76" s="152"/>
      <c r="HO76" s="190"/>
      <c r="HP76" s="190"/>
      <c r="HQ76" s="152"/>
      <c r="HR76" s="152"/>
      <c r="HS76" s="190"/>
      <c r="HT76" s="152"/>
      <c r="HU76" s="152"/>
      <c r="HV76" s="152"/>
      <c r="HW76" s="152"/>
      <c r="HX76" s="190"/>
      <c r="HY76" s="190"/>
      <c r="HZ76" s="152"/>
      <c r="IA76" s="152"/>
      <c r="IB76" s="152"/>
      <c r="IC76" s="152"/>
      <c r="ID76" s="152"/>
      <c r="IE76" s="152"/>
      <c r="IF76" s="152"/>
      <c r="IG76" s="152"/>
      <c r="IH76" s="152"/>
      <c r="II76" s="152"/>
      <c r="IJ76" s="151">
        <f t="shared" si="5"/>
        <v>0</v>
      </c>
    </row>
    <row r="77" spans="1:244" ht="14.25" customHeight="1">
      <c r="A77" s="1263" t="s">
        <v>123</v>
      </c>
      <c r="B77" s="1263"/>
      <c r="C77" s="1263"/>
      <c r="D77" s="1263"/>
      <c r="E77" s="1263"/>
      <c r="F77" s="1263"/>
      <c r="G77" s="1263"/>
      <c r="H77" s="1263"/>
      <c r="I77" s="1263"/>
      <c r="J77" s="1263"/>
      <c r="K77" s="1263"/>
      <c r="L77" s="1263"/>
      <c r="M77" s="1263"/>
      <c r="N77" s="1263"/>
      <c r="O77" s="1263"/>
      <c r="P77" s="1263"/>
      <c r="Q77" s="1263"/>
      <c r="R77" s="1263"/>
      <c r="S77" s="1263"/>
      <c r="T77" s="1264" t="s">
        <v>110</v>
      </c>
      <c r="U77" s="1264"/>
      <c r="V77" s="1264"/>
      <c r="W77" s="1264"/>
      <c r="X77" s="1264"/>
      <c r="Y77" s="1264"/>
      <c r="Z77" s="1264"/>
      <c r="AA77" s="1265">
        <v>4</v>
      </c>
      <c r="AB77" s="1265"/>
      <c r="AC77" s="1265"/>
      <c r="AD77" s="1265"/>
      <c r="AE77" s="1265"/>
      <c r="AF77" s="1265"/>
      <c r="AG77" s="1265"/>
      <c r="AH77" s="1265">
        <f>BC77+BI77+BO77+BU77+CA77+CG77+CM77+CS77+CY77+DE77+DK77+DQ77+DW77+EC77+EI77+EO77+EU77+FA77+FG77+FM77+FS77+FY77+GE77+GK77+GQ77+GW77+HC77</f>
        <v>1.63</v>
      </c>
      <c r="AI77" s="1265"/>
      <c r="AJ77" s="1265"/>
      <c r="AK77" s="1265"/>
      <c r="AL77" s="1265"/>
      <c r="AM77" s="1265"/>
      <c r="AN77" s="1265"/>
      <c r="AO77" s="1265">
        <v>50</v>
      </c>
      <c r="AP77" s="1265"/>
      <c r="AQ77" s="1265"/>
      <c r="AR77" s="1265"/>
      <c r="AS77" s="1265"/>
      <c r="AT77" s="1265"/>
      <c r="AU77" s="1265"/>
      <c r="AV77" s="1265">
        <f>AH77*AO77</f>
        <v>81.5</v>
      </c>
      <c r="AW77" s="1265"/>
      <c r="AX77" s="1265"/>
      <c r="AY77" s="1265"/>
      <c r="AZ77" s="1265"/>
      <c r="BA77" s="1265"/>
      <c r="BB77" s="1265"/>
      <c r="BC77" s="1257"/>
      <c r="BD77" s="1257"/>
      <c r="BE77" s="1257"/>
      <c r="BF77" s="1257"/>
      <c r="BG77" s="1257"/>
      <c r="BH77" s="1257"/>
      <c r="BI77" s="1257"/>
      <c r="BJ77" s="1257"/>
      <c r="BK77" s="1257"/>
      <c r="BL77" s="1257"/>
      <c r="BM77" s="1257"/>
      <c r="BN77" s="1257"/>
      <c r="BO77" s="1257"/>
      <c r="BP77" s="1257"/>
      <c r="BQ77" s="1257"/>
      <c r="BR77" s="1257"/>
      <c r="BS77" s="1257"/>
      <c r="BT77" s="1257"/>
      <c r="BU77" s="1257">
        <v>0.1</v>
      </c>
      <c r="BV77" s="1257"/>
      <c r="BW77" s="1257"/>
      <c r="BX77" s="1257"/>
      <c r="BY77" s="1257"/>
      <c r="BZ77" s="1257"/>
      <c r="CA77" s="1257">
        <v>0.67</v>
      </c>
      <c r="CB77" s="1257"/>
      <c r="CC77" s="1257"/>
      <c r="CD77" s="1257"/>
      <c r="CE77" s="1257"/>
      <c r="CF77" s="1257"/>
      <c r="CG77" s="1257"/>
      <c r="CH77" s="1257"/>
      <c r="CI77" s="1257"/>
      <c r="CJ77" s="1257"/>
      <c r="CK77" s="1257"/>
      <c r="CL77" s="1257"/>
      <c r="CM77" s="1257"/>
      <c r="CN77" s="1257"/>
      <c r="CO77" s="1257"/>
      <c r="CP77" s="1257"/>
      <c r="CQ77" s="1257"/>
      <c r="CR77" s="1257"/>
      <c r="CS77" s="1257"/>
      <c r="CT77" s="1257"/>
      <c r="CU77" s="1257"/>
      <c r="CV77" s="1257"/>
      <c r="CW77" s="1257"/>
      <c r="CX77" s="1257"/>
      <c r="CY77" s="1257"/>
      <c r="CZ77" s="1257"/>
      <c r="DA77" s="1257"/>
      <c r="DB77" s="1257"/>
      <c r="DC77" s="1257"/>
      <c r="DD77" s="1257"/>
      <c r="DE77" s="1257"/>
      <c r="DF77" s="1257"/>
      <c r="DG77" s="1257"/>
      <c r="DH77" s="1257"/>
      <c r="DI77" s="1257"/>
      <c r="DJ77" s="1257"/>
      <c r="DK77" s="1257"/>
      <c r="DL77" s="1257"/>
      <c r="DM77" s="1257"/>
      <c r="DN77" s="1257"/>
      <c r="DO77" s="1257"/>
      <c r="DP77" s="1257"/>
      <c r="DQ77" s="1257"/>
      <c r="DR77" s="1257"/>
      <c r="DS77" s="1257"/>
      <c r="DT77" s="1257"/>
      <c r="DU77" s="1257"/>
      <c r="DV77" s="1257"/>
      <c r="DW77" s="1257"/>
      <c r="DX77" s="1257"/>
      <c r="DY77" s="1257"/>
      <c r="DZ77" s="1257"/>
      <c r="EA77" s="1257"/>
      <c r="EB77" s="1257"/>
      <c r="EC77" s="1257"/>
      <c r="ED77" s="1257"/>
      <c r="EE77" s="1257"/>
      <c r="EF77" s="1257"/>
      <c r="EG77" s="1257"/>
      <c r="EH77" s="1257"/>
      <c r="EI77" s="1257">
        <v>0.56000000000000005</v>
      </c>
      <c r="EJ77" s="1257"/>
      <c r="EK77" s="1257"/>
      <c r="EL77" s="1257"/>
      <c r="EM77" s="1257"/>
      <c r="EN77" s="1257"/>
      <c r="EO77" s="1257">
        <v>0.3</v>
      </c>
      <c r="EP77" s="1257"/>
      <c r="EQ77" s="1257"/>
      <c r="ER77" s="1257"/>
      <c r="ES77" s="1257"/>
      <c r="ET77" s="1257"/>
      <c r="EU77" s="1257"/>
      <c r="EV77" s="1257"/>
      <c r="EW77" s="1257"/>
      <c r="EX77" s="1257"/>
      <c r="EY77" s="1257"/>
      <c r="EZ77" s="1257"/>
      <c r="FA77" s="1257"/>
      <c r="FB77" s="1257"/>
      <c r="FC77" s="1257"/>
      <c r="FD77" s="1257"/>
      <c r="FE77" s="1257"/>
      <c r="FF77" s="1257"/>
      <c r="FG77" s="1257"/>
      <c r="FH77" s="1257"/>
      <c r="FI77" s="1257"/>
      <c r="FJ77" s="1257"/>
      <c r="FK77" s="1257"/>
      <c r="FL77" s="1257"/>
      <c r="FM77" s="1257"/>
      <c r="FN77" s="1257"/>
      <c r="FO77" s="1257"/>
      <c r="FP77" s="1257"/>
      <c r="FQ77" s="1257"/>
      <c r="FR77" s="1257"/>
      <c r="FS77" s="1257"/>
      <c r="FT77" s="1257"/>
      <c r="FU77" s="1257"/>
      <c r="FV77" s="1257"/>
      <c r="FW77" s="1257"/>
      <c r="FX77" s="1257"/>
      <c r="FY77" s="1257"/>
      <c r="FZ77" s="1257"/>
      <c r="GA77" s="1257"/>
      <c r="GB77" s="1257"/>
      <c r="GC77" s="1257"/>
      <c r="GD77" s="1257"/>
      <c r="GE77" s="1257"/>
      <c r="GF77" s="1257"/>
      <c r="GG77" s="1257"/>
      <c r="GH77" s="1257"/>
      <c r="GI77" s="1257"/>
      <c r="GJ77" s="1257"/>
      <c r="GK77" s="1257"/>
      <c r="GL77" s="1257"/>
      <c r="GM77" s="1257"/>
      <c r="GN77" s="1257"/>
      <c r="GO77" s="1257"/>
      <c r="GP77" s="1257"/>
      <c r="GQ77" s="1257"/>
      <c r="GR77" s="1257"/>
      <c r="GS77" s="1257"/>
      <c r="GT77" s="1257"/>
      <c r="GU77" s="1257"/>
      <c r="GV77" s="1257"/>
      <c r="GW77" s="1257"/>
      <c r="GX77" s="1257"/>
      <c r="GY77" s="1257"/>
      <c r="GZ77" s="1257"/>
      <c r="HA77" s="1257"/>
      <c r="HB77" s="1257"/>
      <c r="HC77" s="1258"/>
      <c r="HD77" s="1258"/>
      <c r="HE77" s="1258"/>
      <c r="HF77" s="1258"/>
      <c r="HG77" s="1258"/>
      <c r="HH77" s="1258"/>
      <c r="HI77" s="1260"/>
      <c r="HJ77" s="150" t="s">
        <v>44</v>
      </c>
      <c r="HK77" s="1262"/>
      <c r="HL77" s="148">
        <f>HL76*HK76</f>
        <v>0</v>
      </c>
      <c r="HM77" s="148">
        <f>HM76*HK76</f>
        <v>0</v>
      </c>
      <c r="HN77" s="148">
        <f>HN76*HK76</f>
        <v>0</v>
      </c>
      <c r="HO77" s="192">
        <f>HO76*HK76</f>
        <v>0</v>
      </c>
      <c r="HP77" s="192">
        <f>HP76*HK76</f>
        <v>0</v>
      </c>
      <c r="HQ77" s="148">
        <f>HQ76*HK76</f>
        <v>0</v>
      </c>
      <c r="HR77" s="148">
        <f>HR76*HK76</f>
        <v>0</v>
      </c>
      <c r="HS77" s="192">
        <f>HS76*HK76</f>
        <v>0</v>
      </c>
      <c r="HT77" s="148">
        <f>HT76*HK76</f>
        <v>0</v>
      </c>
      <c r="HU77" s="148">
        <f>HU76*HK76</f>
        <v>0</v>
      </c>
      <c r="HV77" s="148">
        <f>HV76*HK76</f>
        <v>0</v>
      </c>
      <c r="HW77" s="148">
        <f>HW76*HK76</f>
        <v>0</v>
      </c>
      <c r="HX77" s="191">
        <f>HX76*HK76</f>
        <v>0</v>
      </c>
      <c r="HY77" s="191">
        <f>HY76*HK76</f>
        <v>0</v>
      </c>
      <c r="HZ77" s="149">
        <f>HZ76*HK76</f>
        <v>0</v>
      </c>
      <c r="IA77" s="149">
        <f>IA76*HK76</f>
        <v>0</v>
      </c>
      <c r="IB77" s="149">
        <f>IB76*HK76</f>
        <v>0</v>
      </c>
      <c r="IC77" s="149">
        <f>IC76*HK76</f>
        <v>0</v>
      </c>
      <c r="ID77" s="149">
        <f>ID76*HK76</f>
        <v>0</v>
      </c>
      <c r="IE77" s="149">
        <f>IE76*HK76</f>
        <v>0</v>
      </c>
      <c r="IF77" s="149">
        <f>IF76*HK76</f>
        <v>0</v>
      </c>
      <c r="IG77" s="149">
        <f>IG76*HK76</f>
        <v>0</v>
      </c>
      <c r="IH77" s="149">
        <f>SUM(IH76*HK76)</f>
        <v>0</v>
      </c>
      <c r="II77" s="149">
        <f>SUM(II76*HK76)</f>
        <v>0</v>
      </c>
      <c r="IJ77" s="147">
        <f t="shared" si="5"/>
        <v>0</v>
      </c>
    </row>
    <row r="78" spans="1:244" s="137" customFormat="1" ht="12.75" customHeight="1">
      <c r="A78" s="167"/>
      <c r="B78" s="167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73"/>
      <c r="U78" s="173"/>
      <c r="V78" s="173"/>
      <c r="W78" s="173"/>
      <c r="X78" s="173"/>
      <c r="Y78" s="173"/>
      <c r="Z78" s="173"/>
      <c r="AA78" s="174"/>
      <c r="AB78" s="174"/>
      <c r="AC78" s="174"/>
      <c r="AD78" s="174"/>
      <c r="AE78" s="174"/>
      <c r="AF78" s="174"/>
      <c r="AG78" s="174"/>
      <c r="AH78" s="174"/>
      <c r="AI78" s="174"/>
      <c r="AJ78" s="174"/>
      <c r="AK78" s="174"/>
      <c r="AL78" s="174"/>
      <c r="AM78" s="174"/>
      <c r="AN78" s="174"/>
      <c r="AO78" s="174"/>
      <c r="AP78" s="174"/>
      <c r="AQ78" s="174"/>
      <c r="AR78" s="174"/>
      <c r="AS78" s="174"/>
      <c r="AT78" s="174"/>
      <c r="AU78" s="174"/>
      <c r="AV78" s="174"/>
      <c r="AW78" s="174"/>
      <c r="AX78" s="174"/>
      <c r="AY78" s="174"/>
      <c r="AZ78" s="174"/>
      <c r="BA78" s="174"/>
      <c r="BB78" s="174"/>
      <c r="BC78" s="171"/>
      <c r="BD78" s="171"/>
      <c r="BE78" s="171"/>
      <c r="BF78" s="171"/>
      <c r="BG78" s="171"/>
      <c r="BH78" s="171"/>
      <c r="BI78" s="171"/>
      <c r="BJ78" s="171"/>
      <c r="BK78" s="171"/>
      <c r="BL78" s="171"/>
      <c r="BM78" s="171"/>
      <c r="BN78" s="171"/>
      <c r="BO78" s="171"/>
      <c r="BP78" s="171"/>
      <c r="BQ78" s="171"/>
      <c r="BR78" s="171"/>
      <c r="BS78" s="171"/>
      <c r="BT78" s="171"/>
      <c r="BU78" s="171"/>
      <c r="BV78" s="171"/>
      <c r="BW78" s="171"/>
      <c r="BX78" s="171"/>
      <c r="BY78" s="171"/>
      <c r="BZ78" s="171"/>
      <c r="CA78" s="171"/>
      <c r="CB78" s="171"/>
      <c r="CC78" s="171"/>
      <c r="CD78" s="171"/>
      <c r="CE78" s="171"/>
      <c r="CF78" s="171"/>
      <c r="CG78" s="171"/>
      <c r="CH78" s="171"/>
      <c r="CI78" s="171"/>
      <c r="CJ78" s="171"/>
      <c r="CK78" s="171"/>
      <c r="CL78" s="171"/>
      <c r="CM78" s="171"/>
      <c r="CN78" s="171"/>
      <c r="CO78" s="171"/>
      <c r="CP78" s="171"/>
      <c r="CQ78" s="171"/>
      <c r="CR78" s="171"/>
      <c r="CS78" s="171"/>
      <c r="CT78" s="171"/>
      <c r="CU78" s="171"/>
      <c r="CV78" s="171"/>
      <c r="CW78" s="171"/>
      <c r="CX78" s="171"/>
      <c r="CY78" s="171"/>
      <c r="CZ78" s="171"/>
      <c r="DA78" s="171"/>
      <c r="DB78" s="171"/>
      <c r="DC78" s="171"/>
      <c r="DD78" s="171"/>
      <c r="DE78" s="171"/>
      <c r="DF78" s="171"/>
      <c r="DG78" s="171"/>
      <c r="DH78" s="171"/>
      <c r="DI78" s="171"/>
      <c r="DJ78" s="171"/>
      <c r="DK78" s="171"/>
      <c r="DL78" s="171"/>
      <c r="DM78" s="171"/>
      <c r="DN78" s="171"/>
      <c r="DO78" s="171"/>
      <c r="DP78" s="171"/>
      <c r="DQ78" s="171"/>
      <c r="DR78" s="171"/>
      <c r="DS78" s="171"/>
      <c r="DT78" s="171"/>
      <c r="DU78" s="171"/>
      <c r="DV78" s="171"/>
      <c r="DW78" s="171"/>
      <c r="DX78" s="171"/>
      <c r="DY78" s="171"/>
      <c r="DZ78" s="171"/>
      <c r="EA78" s="171"/>
      <c r="EB78" s="171"/>
      <c r="EC78" s="171"/>
      <c r="ED78" s="171"/>
      <c r="EE78" s="171"/>
      <c r="EF78" s="171"/>
      <c r="EG78" s="171"/>
      <c r="EH78" s="171"/>
      <c r="EI78" s="171"/>
      <c r="EJ78" s="171"/>
      <c r="EK78" s="171"/>
      <c r="EL78" s="171"/>
      <c r="EM78" s="171"/>
      <c r="EN78" s="171"/>
      <c r="EO78" s="171"/>
      <c r="EP78" s="171"/>
      <c r="EQ78" s="171"/>
      <c r="ER78" s="171"/>
      <c r="ES78" s="171"/>
      <c r="ET78" s="171"/>
      <c r="EU78" s="171"/>
      <c r="EV78" s="171"/>
      <c r="EW78" s="171"/>
      <c r="EX78" s="171"/>
      <c r="EY78" s="171"/>
      <c r="EZ78" s="171"/>
      <c r="FA78" s="171"/>
      <c r="FB78" s="171"/>
      <c r="FC78" s="171"/>
      <c r="FD78" s="171"/>
      <c r="FE78" s="171"/>
      <c r="FF78" s="171"/>
      <c r="FG78" s="171"/>
      <c r="FH78" s="171"/>
      <c r="FI78" s="171"/>
      <c r="FJ78" s="171"/>
      <c r="FK78" s="171"/>
      <c r="FL78" s="171"/>
      <c r="FM78" s="171"/>
      <c r="FN78" s="171"/>
      <c r="FO78" s="171"/>
      <c r="FP78" s="171"/>
      <c r="FQ78" s="171"/>
      <c r="FR78" s="171"/>
      <c r="FS78" s="171"/>
      <c r="FT78" s="171"/>
      <c r="FU78" s="171"/>
      <c r="FV78" s="171"/>
      <c r="FW78" s="171"/>
      <c r="FX78" s="171"/>
      <c r="FY78" s="171"/>
      <c r="FZ78" s="171"/>
      <c r="GA78" s="171"/>
      <c r="GB78" s="171"/>
      <c r="GC78" s="171"/>
      <c r="GD78" s="171"/>
      <c r="GE78" s="171"/>
      <c r="GF78" s="171"/>
      <c r="GG78" s="171"/>
      <c r="GH78" s="171"/>
      <c r="GI78" s="171"/>
      <c r="GJ78" s="171"/>
      <c r="GK78" s="171"/>
      <c r="GL78" s="171"/>
      <c r="GM78" s="171"/>
      <c r="GN78" s="171"/>
      <c r="GO78" s="171"/>
      <c r="GP78" s="171"/>
      <c r="GQ78" s="171"/>
      <c r="GR78" s="171"/>
      <c r="GS78" s="171"/>
      <c r="GT78" s="171"/>
      <c r="GU78" s="171"/>
      <c r="GV78" s="171"/>
      <c r="GW78" s="171"/>
      <c r="GX78" s="171"/>
      <c r="GY78" s="171"/>
      <c r="GZ78" s="171"/>
      <c r="HA78" s="171"/>
      <c r="HB78" s="171"/>
      <c r="HC78" s="162"/>
      <c r="HD78" s="162"/>
      <c r="HE78" s="162"/>
      <c r="HF78" s="162"/>
      <c r="HG78" s="162"/>
      <c r="HH78" s="162"/>
      <c r="HI78" s="1259" t="s">
        <v>25</v>
      </c>
      <c r="HJ78" s="154" t="s">
        <v>110</v>
      </c>
      <c r="HK78" s="1261">
        <v>26</v>
      </c>
      <c r="HL78" s="153"/>
      <c r="HM78" s="152"/>
      <c r="HN78" s="152"/>
      <c r="HO78" s="190"/>
      <c r="HP78" s="190"/>
      <c r="HQ78" s="152"/>
      <c r="HR78" s="152"/>
      <c r="HS78" s="190"/>
      <c r="HT78" s="152"/>
      <c r="HU78" s="152"/>
      <c r="HV78" s="152"/>
      <c r="HW78" s="152"/>
      <c r="HX78" s="190"/>
      <c r="HY78" s="190"/>
      <c r="HZ78" s="152"/>
      <c r="IA78" s="152"/>
      <c r="IB78" s="152"/>
      <c r="IC78" s="152"/>
      <c r="ID78" s="152"/>
      <c r="IE78" s="152"/>
      <c r="IF78" s="152"/>
      <c r="IG78" s="152"/>
      <c r="IH78" s="152"/>
      <c r="II78" s="152"/>
      <c r="IJ78" s="151">
        <f t="shared" si="5"/>
        <v>0</v>
      </c>
    </row>
    <row r="79" spans="1:244" ht="14.25" customHeight="1">
      <c r="A79" s="1263" t="s">
        <v>123</v>
      </c>
      <c r="B79" s="1263"/>
      <c r="C79" s="1263"/>
      <c r="D79" s="1263"/>
      <c r="E79" s="1263"/>
      <c r="F79" s="1263"/>
      <c r="G79" s="1263"/>
      <c r="H79" s="1263"/>
      <c r="I79" s="1263"/>
      <c r="J79" s="1263"/>
      <c r="K79" s="1263"/>
      <c r="L79" s="1263"/>
      <c r="M79" s="1263"/>
      <c r="N79" s="1263"/>
      <c r="O79" s="1263"/>
      <c r="P79" s="1263"/>
      <c r="Q79" s="1263"/>
      <c r="R79" s="1263"/>
      <c r="S79" s="1263"/>
      <c r="T79" s="1264" t="s">
        <v>110</v>
      </c>
      <c r="U79" s="1264"/>
      <c r="V79" s="1264"/>
      <c r="W79" s="1264"/>
      <c r="X79" s="1264"/>
      <c r="Y79" s="1264"/>
      <c r="Z79" s="1264"/>
      <c r="AA79" s="1265">
        <v>4</v>
      </c>
      <c r="AB79" s="1265"/>
      <c r="AC79" s="1265"/>
      <c r="AD79" s="1265"/>
      <c r="AE79" s="1265"/>
      <c r="AF79" s="1265"/>
      <c r="AG79" s="1265"/>
      <c r="AH79" s="1265">
        <f>BC79+BI79+BO79+BU79+CA79+CG79+CM79+CS79+CY79+DE79+DK79+DQ79+DW79+EC79+EI79+EO79+EU79+FA79+FG79+FM79+FS79+FY79+GE79+GK79+GQ79+GW79+HC79</f>
        <v>1.63</v>
      </c>
      <c r="AI79" s="1265"/>
      <c r="AJ79" s="1265"/>
      <c r="AK79" s="1265"/>
      <c r="AL79" s="1265"/>
      <c r="AM79" s="1265"/>
      <c r="AN79" s="1265"/>
      <c r="AO79" s="1265">
        <v>50</v>
      </c>
      <c r="AP79" s="1265"/>
      <c r="AQ79" s="1265"/>
      <c r="AR79" s="1265"/>
      <c r="AS79" s="1265"/>
      <c r="AT79" s="1265"/>
      <c r="AU79" s="1265"/>
      <c r="AV79" s="1265">
        <f>AH79*AO79</f>
        <v>81.5</v>
      </c>
      <c r="AW79" s="1265"/>
      <c r="AX79" s="1265"/>
      <c r="AY79" s="1265"/>
      <c r="AZ79" s="1265"/>
      <c r="BA79" s="1265"/>
      <c r="BB79" s="1265"/>
      <c r="BC79" s="1257"/>
      <c r="BD79" s="1257"/>
      <c r="BE79" s="1257"/>
      <c r="BF79" s="1257"/>
      <c r="BG79" s="1257"/>
      <c r="BH79" s="1257"/>
      <c r="BI79" s="1257"/>
      <c r="BJ79" s="1257"/>
      <c r="BK79" s="1257"/>
      <c r="BL79" s="1257"/>
      <c r="BM79" s="1257"/>
      <c r="BN79" s="1257"/>
      <c r="BO79" s="1257"/>
      <c r="BP79" s="1257"/>
      <c r="BQ79" s="1257"/>
      <c r="BR79" s="1257"/>
      <c r="BS79" s="1257"/>
      <c r="BT79" s="1257"/>
      <c r="BU79" s="1257">
        <v>0.1</v>
      </c>
      <c r="BV79" s="1257"/>
      <c r="BW79" s="1257"/>
      <c r="BX79" s="1257"/>
      <c r="BY79" s="1257"/>
      <c r="BZ79" s="1257"/>
      <c r="CA79" s="1257">
        <v>0.67</v>
      </c>
      <c r="CB79" s="1257"/>
      <c r="CC79" s="1257"/>
      <c r="CD79" s="1257"/>
      <c r="CE79" s="1257"/>
      <c r="CF79" s="1257"/>
      <c r="CG79" s="1257"/>
      <c r="CH79" s="1257"/>
      <c r="CI79" s="1257"/>
      <c r="CJ79" s="1257"/>
      <c r="CK79" s="1257"/>
      <c r="CL79" s="1257"/>
      <c r="CM79" s="1257"/>
      <c r="CN79" s="1257"/>
      <c r="CO79" s="1257"/>
      <c r="CP79" s="1257"/>
      <c r="CQ79" s="1257"/>
      <c r="CR79" s="1257"/>
      <c r="CS79" s="1257"/>
      <c r="CT79" s="1257"/>
      <c r="CU79" s="1257"/>
      <c r="CV79" s="1257"/>
      <c r="CW79" s="1257"/>
      <c r="CX79" s="1257"/>
      <c r="CY79" s="1257"/>
      <c r="CZ79" s="1257"/>
      <c r="DA79" s="1257"/>
      <c r="DB79" s="1257"/>
      <c r="DC79" s="1257"/>
      <c r="DD79" s="1257"/>
      <c r="DE79" s="1257"/>
      <c r="DF79" s="1257"/>
      <c r="DG79" s="1257"/>
      <c r="DH79" s="1257"/>
      <c r="DI79" s="1257"/>
      <c r="DJ79" s="1257"/>
      <c r="DK79" s="1257"/>
      <c r="DL79" s="1257"/>
      <c r="DM79" s="1257"/>
      <c r="DN79" s="1257"/>
      <c r="DO79" s="1257"/>
      <c r="DP79" s="1257"/>
      <c r="DQ79" s="1257"/>
      <c r="DR79" s="1257"/>
      <c r="DS79" s="1257"/>
      <c r="DT79" s="1257"/>
      <c r="DU79" s="1257"/>
      <c r="DV79" s="1257"/>
      <c r="DW79" s="1257"/>
      <c r="DX79" s="1257"/>
      <c r="DY79" s="1257"/>
      <c r="DZ79" s="1257"/>
      <c r="EA79" s="1257"/>
      <c r="EB79" s="1257"/>
      <c r="EC79" s="1257"/>
      <c r="ED79" s="1257"/>
      <c r="EE79" s="1257"/>
      <c r="EF79" s="1257"/>
      <c r="EG79" s="1257"/>
      <c r="EH79" s="1257"/>
      <c r="EI79" s="1257">
        <v>0.56000000000000005</v>
      </c>
      <c r="EJ79" s="1257"/>
      <c r="EK79" s="1257"/>
      <c r="EL79" s="1257"/>
      <c r="EM79" s="1257"/>
      <c r="EN79" s="1257"/>
      <c r="EO79" s="1257">
        <v>0.3</v>
      </c>
      <c r="EP79" s="1257"/>
      <c r="EQ79" s="1257"/>
      <c r="ER79" s="1257"/>
      <c r="ES79" s="1257"/>
      <c r="ET79" s="1257"/>
      <c r="EU79" s="1257"/>
      <c r="EV79" s="1257"/>
      <c r="EW79" s="1257"/>
      <c r="EX79" s="1257"/>
      <c r="EY79" s="1257"/>
      <c r="EZ79" s="1257"/>
      <c r="FA79" s="1257"/>
      <c r="FB79" s="1257"/>
      <c r="FC79" s="1257"/>
      <c r="FD79" s="1257"/>
      <c r="FE79" s="1257"/>
      <c r="FF79" s="1257"/>
      <c r="FG79" s="1257"/>
      <c r="FH79" s="1257"/>
      <c r="FI79" s="1257"/>
      <c r="FJ79" s="1257"/>
      <c r="FK79" s="1257"/>
      <c r="FL79" s="1257"/>
      <c r="FM79" s="1257"/>
      <c r="FN79" s="1257"/>
      <c r="FO79" s="1257"/>
      <c r="FP79" s="1257"/>
      <c r="FQ79" s="1257"/>
      <c r="FR79" s="1257"/>
      <c r="FS79" s="1257"/>
      <c r="FT79" s="1257"/>
      <c r="FU79" s="1257"/>
      <c r="FV79" s="1257"/>
      <c r="FW79" s="1257"/>
      <c r="FX79" s="1257"/>
      <c r="FY79" s="1257"/>
      <c r="FZ79" s="1257"/>
      <c r="GA79" s="1257"/>
      <c r="GB79" s="1257"/>
      <c r="GC79" s="1257"/>
      <c r="GD79" s="1257"/>
      <c r="GE79" s="1257"/>
      <c r="GF79" s="1257"/>
      <c r="GG79" s="1257"/>
      <c r="GH79" s="1257"/>
      <c r="GI79" s="1257"/>
      <c r="GJ79" s="1257"/>
      <c r="GK79" s="1257"/>
      <c r="GL79" s="1257"/>
      <c r="GM79" s="1257"/>
      <c r="GN79" s="1257"/>
      <c r="GO79" s="1257"/>
      <c r="GP79" s="1257"/>
      <c r="GQ79" s="1257"/>
      <c r="GR79" s="1257"/>
      <c r="GS79" s="1257"/>
      <c r="GT79" s="1257"/>
      <c r="GU79" s="1257"/>
      <c r="GV79" s="1257"/>
      <c r="GW79" s="1257"/>
      <c r="GX79" s="1257"/>
      <c r="GY79" s="1257"/>
      <c r="GZ79" s="1257"/>
      <c r="HA79" s="1257"/>
      <c r="HB79" s="1257"/>
      <c r="HC79" s="1258"/>
      <c r="HD79" s="1258"/>
      <c r="HE79" s="1258"/>
      <c r="HF79" s="1258"/>
      <c r="HG79" s="1258"/>
      <c r="HH79" s="1258"/>
      <c r="HI79" s="1260"/>
      <c r="HJ79" s="150" t="s">
        <v>44</v>
      </c>
      <c r="HK79" s="1262"/>
      <c r="HL79" s="148">
        <f>HL78*HK78</f>
        <v>0</v>
      </c>
      <c r="HM79" s="148">
        <f>HM78*HK78</f>
        <v>0</v>
      </c>
      <c r="HN79" s="148">
        <f>HN78*HK78</f>
        <v>0</v>
      </c>
      <c r="HO79" s="192">
        <f>HO78*HK78</f>
        <v>0</v>
      </c>
      <c r="HP79" s="192">
        <f>HP78*HK78</f>
        <v>0</v>
      </c>
      <c r="HQ79" s="148">
        <f>HQ78*HK78</f>
        <v>0</v>
      </c>
      <c r="HR79" s="148">
        <f>HR78*HK78</f>
        <v>0</v>
      </c>
      <c r="HS79" s="192">
        <f>HS78*HK78</f>
        <v>0</v>
      </c>
      <c r="HT79" s="148">
        <f>HT78*HK78</f>
        <v>0</v>
      </c>
      <c r="HU79" s="148">
        <f>HU78*HK78</f>
        <v>0</v>
      </c>
      <c r="HV79" s="148">
        <f>HV78*HK78</f>
        <v>0</v>
      </c>
      <c r="HW79" s="148">
        <f>HW78*HK78</f>
        <v>0</v>
      </c>
      <c r="HX79" s="191">
        <f>HX78*HK78</f>
        <v>0</v>
      </c>
      <c r="HY79" s="191">
        <f>HY78*HK78</f>
        <v>0</v>
      </c>
      <c r="HZ79" s="149">
        <f>HZ78*HK78</f>
        <v>0</v>
      </c>
      <c r="IA79" s="149">
        <f>IA78*HK78</f>
        <v>0</v>
      </c>
      <c r="IB79" s="149">
        <f>IB78*HK78</f>
        <v>0</v>
      </c>
      <c r="IC79" s="149">
        <f>IC78*HK78</f>
        <v>0</v>
      </c>
      <c r="ID79" s="149">
        <f>ID78*HK78</f>
        <v>0</v>
      </c>
      <c r="IE79" s="149">
        <f>IE78*HK78</f>
        <v>0</v>
      </c>
      <c r="IF79" s="149">
        <f>IF78*HK78</f>
        <v>0</v>
      </c>
      <c r="IG79" s="149">
        <f>IG78*HK78</f>
        <v>0</v>
      </c>
      <c r="IH79" s="149">
        <f>SUM(IH78*HK78)</f>
        <v>0</v>
      </c>
      <c r="II79" s="149">
        <f>SUM(II78*HK78)</f>
        <v>0</v>
      </c>
      <c r="IJ79" s="147">
        <f t="shared" si="5"/>
        <v>0</v>
      </c>
    </row>
    <row r="80" spans="1:244" s="137" customFormat="1" ht="14.25" customHeight="1">
      <c r="A80" s="167"/>
      <c r="B80" s="167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73"/>
      <c r="U80" s="173"/>
      <c r="V80" s="173"/>
      <c r="W80" s="173"/>
      <c r="X80" s="173"/>
      <c r="Y80" s="173"/>
      <c r="Z80" s="173"/>
      <c r="AA80" s="172"/>
      <c r="AB80" s="172"/>
      <c r="AC80" s="172"/>
      <c r="AD80" s="172"/>
      <c r="AE80" s="172"/>
      <c r="AF80" s="172"/>
      <c r="AG80" s="172"/>
      <c r="AH80" s="172"/>
      <c r="AI80" s="172"/>
      <c r="AJ80" s="172"/>
      <c r="AK80" s="172"/>
      <c r="AL80" s="172"/>
      <c r="AM80" s="172"/>
      <c r="AN80" s="172"/>
      <c r="AO80" s="172"/>
      <c r="AP80" s="172"/>
      <c r="AQ80" s="172"/>
      <c r="AR80" s="172"/>
      <c r="AS80" s="172"/>
      <c r="AT80" s="172"/>
      <c r="AU80" s="172"/>
      <c r="AV80" s="172"/>
      <c r="AW80" s="172"/>
      <c r="AX80" s="172"/>
      <c r="AY80" s="172"/>
      <c r="AZ80" s="172"/>
      <c r="BA80" s="172"/>
      <c r="BB80" s="172"/>
      <c r="BC80" s="171"/>
      <c r="BD80" s="171"/>
      <c r="BE80" s="171"/>
      <c r="BF80" s="171"/>
      <c r="BG80" s="171"/>
      <c r="BH80" s="171"/>
      <c r="BI80" s="171"/>
      <c r="BJ80" s="171"/>
      <c r="BK80" s="171"/>
      <c r="BL80" s="171"/>
      <c r="BM80" s="171"/>
      <c r="BN80" s="171"/>
      <c r="BO80" s="171"/>
      <c r="BP80" s="171"/>
      <c r="BQ80" s="171"/>
      <c r="BR80" s="171"/>
      <c r="BS80" s="171"/>
      <c r="BT80" s="171"/>
      <c r="BU80" s="171"/>
      <c r="BV80" s="171"/>
      <c r="BW80" s="171"/>
      <c r="BX80" s="171"/>
      <c r="BY80" s="171"/>
      <c r="BZ80" s="171"/>
      <c r="CA80" s="171"/>
      <c r="CB80" s="171"/>
      <c r="CC80" s="171"/>
      <c r="CD80" s="171"/>
      <c r="CE80" s="171"/>
      <c r="CF80" s="171"/>
      <c r="CG80" s="171"/>
      <c r="CH80" s="171"/>
      <c r="CI80" s="171"/>
      <c r="CJ80" s="171"/>
      <c r="CK80" s="171"/>
      <c r="CL80" s="171"/>
      <c r="CM80" s="171"/>
      <c r="CN80" s="171"/>
      <c r="CO80" s="171"/>
      <c r="CP80" s="171"/>
      <c r="CQ80" s="171"/>
      <c r="CR80" s="171"/>
      <c r="CS80" s="171"/>
      <c r="CT80" s="171"/>
      <c r="CU80" s="171"/>
      <c r="CV80" s="171"/>
      <c r="CW80" s="171"/>
      <c r="CX80" s="171"/>
      <c r="CY80" s="171"/>
      <c r="CZ80" s="171"/>
      <c r="DA80" s="171"/>
      <c r="DB80" s="171"/>
      <c r="DC80" s="171"/>
      <c r="DD80" s="171"/>
      <c r="DE80" s="171"/>
      <c r="DF80" s="171"/>
      <c r="DG80" s="171"/>
      <c r="DH80" s="171"/>
      <c r="DI80" s="171"/>
      <c r="DJ80" s="171"/>
      <c r="DK80" s="171"/>
      <c r="DL80" s="171"/>
      <c r="DM80" s="171"/>
      <c r="DN80" s="171"/>
      <c r="DO80" s="171"/>
      <c r="DP80" s="171"/>
      <c r="DQ80" s="171"/>
      <c r="DR80" s="171"/>
      <c r="DS80" s="171"/>
      <c r="DT80" s="171"/>
      <c r="DU80" s="171"/>
      <c r="DV80" s="171"/>
      <c r="DW80" s="171"/>
      <c r="DX80" s="171"/>
      <c r="DY80" s="171"/>
      <c r="DZ80" s="171"/>
      <c r="EA80" s="171"/>
      <c r="EB80" s="171"/>
      <c r="EC80" s="171"/>
      <c r="ED80" s="171"/>
      <c r="EE80" s="171"/>
      <c r="EF80" s="171"/>
      <c r="EG80" s="171"/>
      <c r="EH80" s="171"/>
      <c r="EI80" s="171"/>
      <c r="EJ80" s="171"/>
      <c r="EK80" s="171"/>
      <c r="EL80" s="171"/>
      <c r="EM80" s="171"/>
      <c r="EN80" s="171"/>
      <c r="EO80" s="171"/>
      <c r="EP80" s="171"/>
      <c r="EQ80" s="171"/>
      <c r="ER80" s="171"/>
      <c r="ES80" s="171"/>
      <c r="ET80" s="171"/>
      <c r="EU80" s="171"/>
      <c r="EV80" s="171"/>
      <c r="EW80" s="171"/>
      <c r="EX80" s="171"/>
      <c r="EY80" s="171"/>
      <c r="EZ80" s="171"/>
      <c r="FA80" s="171"/>
      <c r="FB80" s="171"/>
      <c r="FC80" s="171"/>
      <c r="FD80" s="171"/>
      <c r="FE80" s="171"/>
      <c r="FF80" s="171"/>
      <c r="FG80" s="171"/>
      <c r="FH80" s="171"/>
      <c r="FI80" s="171"/>
      <c r="FJ80" s="171"/>
      <c r="FK80" s="171"/>
      <c r="FL80" s="171"/>
      <c r="FM80" s="171"/>
      <c r="FN80" s="171"/>
      <c r="FO80" s="171"/>
      <c r="FP80" s="171"/>
      <c r="FQ80" s="171"/>
      <c r="FR80" s="171"/>
      <c r="FS80" s="171"/>
      <c r="FT80" s="171"/>
      <c r="FU80" s="171"/>
      <c r="FV80" s="171"/>
      <c r="FW80" s="171"/>
      <c r="FX80" s="171"/>
      <c r="FY80" s="171"/>
      <c r="FZ80" s="171"/>
      <c r="GA80" s="171"/>
      <c r="GB80" s="171"/>
      <c r="GC80" s="171"/>
      <c r="GD80" s="171"/>
      <c r="GE80" s="171"/>
      <c r="GF80" s="171"/>
      <c r="GG80" s="171"/>
      <c r="GH80" s="171"/>
      <c r="GI80" s="171"/>
      <c r="GJ80" s="171"/>
      <c r="GK80" s="171"/>
      <c r="GL80" s="171"/>
      <c r="GM80" s="171"/>
      <c r="GN80" s="171"/>
      <c r="GO80" s="171"/>
      <c r="GP80" s="171"/>
      <c r="GQ80" s="171"/>
      <c r="GR80" s="171"/>
      <c r="GS80" s="171"/>
      <c r="GT80" s="171"/>
      <c r="GU80" s="171"/>
      <c r="GV80" s="171"/>
      <c r="GW80" s="171"/>
      <c r="GX80" s="171"/>
      <c r="GY80" s="171"/>
      <c r="GZ80" s="171"/>
      <c r="HA80" s="171"/>
      <c r="HB80" s="171"/>
      <c r="HC80" s="162"/>
      <c r="HD80" s="162"/>
      <c r="HE80" s="162"/>
      <c r="HF80" s="162"/>
      <c r="HG80" s="162"/>
      <c r="HH80" s="162"/>
      <c r="HI80" s="1259" t="s">
        <v>9</v>
      </c>
      <c r="HJ80" s="154" t="s">
        <v>110</v>
      </c>
      <c r="HK80" s="1261">
        <v>28</v>
      </c>
      <c r="HL80" s="153"/>
      <c r="HM80" s="152"/>
      <c r="HN80" s="152"/>
      <c r="HO80" s="190"/>
      <c r="HP80" s="190"/>
      <c r="HQ80" s="152"/>
      <c r="HR80" s="152"/>
      <c r="HS80" s="190"/>
      <c r="HT80" s="152"/>
      <c r="HU80" s="152"/>
      <c r="HV80" s="152"/>
      <c r="HW80" s="152"/>
      <c r="HX80" s="190"/>
      <c r="HY80" s="190"/>
      <c r="HZ80" s="152"/>
      <c r="IA80" s="152"/>
      <c r="IB80" s="152"/>
      <c r="IC80" s="152"/>
      <c r="ID80" s="152"/>
      <c r="IE80" s="152"/>
      <c r="IF80" s="152"/>
      <c r="IG80" s="152"/>
      <c r="IH80" s="152"/>
      <c r="II80" s="152"/>
      <c r="IJ80" s="151">
        <f t="shared" si="5"/>
        <v>0</v>
      </c>
    </row>
    <row r="81" spans="1:244" ht="14.25" customHeight="1">
      <c r="A81" s="1263" t="s">
        <v>119</v>
      </c>
      <c r="B81" s="1263"/>
      <c r="C81" s="1263"/>
      <c r="D81" s="1263"/>
      <c r="E81" s="1263"/>
      <c r="F81" s="1263"/>
      <c r="G81" s="1263"/>
      <c r="H81" s="1263"/>
      <c r="I81" s="1263"/>
      <c r="J81" s="1263"/>
      <c r="K81" s="1263"/>
      <c r="L81" s="1263"/>
      <c r="M81" s="1263"/>
      <c r="N81" s="1263"/>
      <c r="O81" s="1263"/>
      <c r="P81" s="1263"/>
      <c r="Q81" s="1263"/>
      <c r="R81" s="1263"/>
      <c r="S81" s="1263"/>
      <c r="T81" s="1264" t="s">
        <v>131</v>
      </c>
      <c r="U81" s="1264"/>
      <c r="V81" s="1264"/>
      <c r="W81" s="1264"/>
      <c r="X81" s="1264"/>
      <c r="Y81" s="1264"/>
      <c r="Z81" s="1264"/>
      <c r="AA81" s="1265">
        <v>0.15</v>
      </c>
      <c r="AB81" s="1265"/>
      <c r="AC81" s="1265"/>
      <c r="AD81" s="1265"/>
      <c r="AE81" s="1265"/>
      <c r="AF81" s="1265"/>
      <c r="AG81" s="1265"/>
      <c r="AH81" s="1265">
        <f>BC81+BI81+BO81+BU81+CA81+CG81+CM81+CS81+CY81+DE81+DK81+DQ81+DW81+EC81+EI81+EO81+EU81+FA81+FG81+FM81+FS81+FY81+GE81+GK81+GQ81+GW81+HC81</f>
        <v>3.5000000000000003E-2</v>
      </c>
      <c r="AI81" s="1265"/>
      <c r="AJ81" s="1265"/>
      <c r="AK81" s="1265"/>
      <c r="AL81" s="1265"/>
      <c r="AM81" s="1265"/>
      <c r="AN81" s="1265"/>
      <c r="AO81" s="1265">
        <v>5</v>
      </c>
      <c r="AP81" s="1265"/>
      <c r="AQ81" s="1265"/>
      <c r="AR81" s="1265"/>
      <c r="AS81" s="1265"/>
      <c r="AT81" s="1265"/>
      <c r="AU81" s="1265"/>
      <c r="AV81" s="1265">
        <f>AH81*AO81</f>
        <v>0.17499999999999999</v>
      </c>
      <c r="AW81" s="1265"/>
      <c r="AX81" s="1265"/>
      <c r="AY81" s="1265"/>
      <c r="AZ81" s="1265"/>
      <c r="BA81" s="1265"/>
      <c r="BB81" s="1265"/>
      <c r="BC81" s="1257"/>
      <c r="BD81" s="1257"/>
      <c r="BE81" s="1257"/>
      <c r="BF81" s="1257"/>
      <c r="BG81" s="1257"/>
      <c r="BH81" s="1257"/>
      <c r="BI81" s="1257"/>
      <c r="BJ81" s="1257"/>
      <c r="BK81" s="1257"/>
      <c r="BL81" s="1257"/>
      <c r="BM81" s="1257"/>
      <c r="BN81" s="1257"/>
      <c r="BO81" s="1257"/>
      <c r="BP81" s="1257"/>
      <c r="BQ81" s="1257"/>
      <c r="BR81" s="1257"/>
      <c r="BS81" s="1257"/>
      <c r="BT81" s="1257"/>
      <c r="BU81" s="1257"/>
      <c r="BV81" s="1257"/>
      <c r="BW81" s="1257"/>
      <c r="BX81" s="1257"/>
      <c r="BY81" s="1257"/>
      <c r="BZ81" s="1257"/>
      <c r="CA81" s="1257"/>
      <c r="CB81" s="1257"/>
      <c r="CC81" s="1257"/>
      <c r="CD81" s="1257"/>
      <c r="CE81" s="1257"/>
      <c r="CF81" s="1257"/>
      <c r="CG81" s="1257"/>
      <c r="CH81" s="1257"/>
      <c r="CI81" s="1257"/>
      <c r="CJ81" s="1257"/>
      <c r="CK81" s="1257"/>
      <c r="CL81" s="1257"/>
      <c r="CM81" s="1257"/>
      <c r="CN81" s="1257"/>
      <c r="CO81" s="1257"/>
      <c r="CP81" s="1257"/>
      <c r="CQ81" s="1257"/>
      <c r="CR81" s="1257"/>
      <c r="CS81" s="1257"/>
      <c r="CT81" s="1257"/>
      <c r="CU81" s="1257"/>
      <c r="CV81" s="1257"/>
      <c r="CW81" s="1257"/>
      <c r="CX81" s="1257"/>
      <c r="CY81" s="1257"/>
      <c r="CZ81" s="1257"/>
      <c r="DA81" s="1257"/>
      <c r="DB81" s="1257"/>
      <c r="DC81" s="1257"/>
      <c r="DD81" s="1257"/>
      <c r="DE81" s="1257">
        <v>3.5000000000000003E-2</v>
      </c>
      <c r="DF81" s="1257"/>
      <c r="DG81" s="1257"/>
      <c r="DH81" s="1257"/>
      <c r="DI81" s="1257"/>
      <c r="DJ81" s="1257"/>
      <c r="DK81" s="1257"/>
      <c r="DL81" s="1257"/>
      <c r="DM81" s="1257"/>
      <c r="DN81" s="1257"/>
      <c r="DO81" s="1257"/>
      <c r="DP81" s="1257"/>
      <c r="DQ81" s="1257"/>
      <c r="DR81" s="1257"/>
      <c r="DS81" s="1257"/>
      <c r="DT81" s="1257"/>
      <c r="DU81" s="1257"/>
      <c r="DV81" s="1257"/>
      <c r="DW81" s="1257"/>
      <c r="DX81" s="1257"/>
      <c r="DY81" s="1257"/>
      <c r="DZ81" s="1257"/>
      <c r="EA81" s="1257"/>
      <c r="EB81" s="1257"/>
      <c r="EC81" s="1257"/>
      <c r="ED81" s="1257"/>
      <c r="EE81" s="1257"/>
      <c r="EF81" s="1257"/>
      <c r="EG81" s="1257"/>
      <c r="EH81" s="1257"/>
      <c r="EI81" s="1257"/>
      <c r="EJ81" s="1257"/>
      <c r="EK81" s="1257"/>
      <c r="EL81" s="1257"/>
      <c r="EM81" s="1257"/>
      <c r="EN81" s="1257"/>
      <c r="EO81" s="1257"/>
      <c r="EP81" s="1257"/>
      <c r="EQ81" s="1257"/>
      <c r="ER81" s="1257"/>
      <c r="ES81" s="1257"/>
      <c r="ET81" s="1257"/>
      <c r="EU81" s="1257"/>
      <c r="EV81" s="1257"/>
      <c r="EW81" s="1257"/>
      <c r="EX81" s="1257"/>
      <c r="EY81" s="1257"/>
      <c r="EZ81" s="1257"/>
      <c r="FA81" s="1257"/>
      <c r="FB81" s="1257"/>
      <c r="FC81" s="1257"/>
      <c r="FD81" s="1257"/>
      <c r="FE81" s="1257"/>
      <c r="FF81" s="1257"/>
      <c r="FG81" s="1257"/>
      <c r="FH81" s="1257"/>
      <c r="FI81" s="1257"/>
      <c r="FJ81" s="1257"/>
      <c r="FK81" s="1257"/>
      <c r="FL81" s="1257"/>
      <c r="FM81" s="1257"/>
      <c r="FN81" s="1257"/>
      <c r="FO81" s="1257"/>
      <c r="FP81" s="1257"/>
      <c r="FQ81" s="1257"/>
      <c r="FR81" s="1257"/>
      <c r="FS81" s="1257"/>
      <c r="FT81" s="1257"/>
      <c r="FU81" s="1257"/>
      <c r="FV81" s="1257"/>
      <c r="FW81" s="1257"/>
      <c r="FX81" s="1257"/>
      <c r="FY81" s="1257"/>
      <c r="FZ81" s="1257"/>
      <c r="GA81" s="1257"/>
      <c r="GB81" s="1257"/>
      <c r="GC81" s="1257"/>
      <c r="GD81" s="1257"/>
      <c r="GE81" s="1257"/>
      <c r="GF81" s="1257"/>
      <c r="GG81" s="1257"/>
      <c r="GH81" s="1257"/>
      <c r="GI81" s="1257"/>
      <c r="GJ81" s="1257"/>
      <c r="GK81" s="1257"/>
      <c r="GL81" s="1257"/>
      <c r="GM81" s="1257"/>
      <c r="GN81" s="1257"/>
      <c r="GO81" s="1257"/>
      <c r="GP81" s="1257"/>
      <c r="GQ81" s="1257"/>
      <c r="GR81" s="1257"/>
      <c r="GS81" s="1257"/>
      <c r="GT81" s="1257"/>
      <c r="GU81" s="1257"/>
      <c r="GV81" s="1257"/>
      <c r="GW81" s="1257"/>
      <c r="GX81" s="1257"/>
      <c r="GY81" s="1257"/>
      <c r="GZ81" s="1257"/>
      <c r="HA81" s="1257"/>
      <c r="HB81" s="1257"/>
      <c r="HC81" s="1258"/>
      <c r="HD81" s="1258"/>
      <c r="HE81" s="1258"/>
      <c r="HF81" s="1258"/>
      <c r="HG81" s="1258"/>
      <c r="HH81" s="1258"/>
      <c r="HI81" s="1260"/>
      <c r="HJ81" s="150" t="s">
        <v>44</v>
      </c>
      <c r="HK81" s="1262"/>
      <c r="HL81" s="149">
        <f>HL80*HK80</f>
        <v>0</v>
      </c>
      <c r="HM81" s="148">
        <f>HM80*HK80</f>
        <v>0</v>
      </c>
      <c r="HN81" s="148">
        <f>HN80*HK80</f>
        <v>0</v>
      </c>
      <c r="HO81" s="192">
        <f>HO80*HK80</f>
        <v>0</v>
      </c>
      <c r="HP81" s="192">
        <f>HP80*HK80</f>
        <v>0</v>
      </c>
      <c r="HQ81" s="148">
        <f>HQ80*HK80</f>
        <v>0</v>
      </c>
      <c r="HR81" s="148">
        <f>HR80*HK80</f>
        <v>0</v>
      </c>
      <c r="HS81" s="192">
        <f>HS80*HK80</f>
        <v>0</v>
      </c>
      <c r="HT81" s="148">
        <f>HT80*HK80</f>
        <v>0</v>
      </c>
      <c r="HU81" s="148">
        <f>HU80*HK80</f>
        <v>0</v>
      </c>
      <c r="HV81" s="148">
        <f>HV80*HK80</f>
        <v>0</v>
      </c>
      <c r="HW81" s="148">
        <f>HW80*HK80</f>
        <v>0</v>
      </c>
      <c r="HX81" s="191">
        <f>HX80*HK80</f>
        <v>0</v>
      </c>
      <c r="HY81" s="191">
        <f>HY80*HK80</f>
        <v>0</v>
      </c>
      <c r="HZ81" s="149">
        <f>HZ80*HK80</f>
        <v>0</v>
      </c>
      <c r="IA81" s="149">
        <f>IA80*HK80</f>
        <v>0</v>
      </c>
      <c r="IB81" s="149">
        <f>IB80*HK80</f>
        <v>0</v>
      </c>
      <c r="IC81" s="149">
        <f>IC80*HK80</f>
        <v>0</v>
      </c>
      <c r="ID81" s="149">
        <f>ID80*HK80</f>
        <v>0</v>
      </c>
      <c r="IE81" s="149">
        <f>IE80*HK80</f>
        <v>0</v>
      </c>
      <c r="IF81" s="149">
        <f>IF80*HK80</f>
        <v>0</v>
      </c>
      <c r="IG81" s="149">
        <f>IG80*HK80</f>
        <v>0</v>
      </c>
      <c r="IH81" s="149">
        <f>SUM(IH80*HK80)</f>
        <v>0</v>
      </c>
      <c r="II81" s="149">
        <f>SUM(II80*HK80)</f>
        <v>0</v>
      </c>
      <c r="IJ81" s="147">
        <f t="shared" si="5"/>
        <v>0</v>
      </c>
    </row>
    <row r="82" spans="1:244" s="137" customFormat="1" ht="14.25" customHeight="1">
      <c r="A82" s="167"/>
      <c r="B82" s="167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73"/>
      <c r="U82" s="173"/>
      <c r="V82" s="173"/>
      <c r="W82" s="173"/>
      <c r="X82" s="173"/>
      <c r="Y82" s="173"/>
      <c r="Z82" s="173"/>
      <c r="AA82" s="172"/>
      <c r="AB82" s="172"/>
      <c r="AC82" s="172"/>
      <c r="AD82" s="172"/>
      <c r="AE82" s="172"/>
      <c r="AF82" s="172"/>
      <c r="AG82" s="172"/>
      <c r="AH82" s="172"/>
      <c r="AI82" s="172"/>
      <c r="AJ82" s="172"/>
      <c r="AK82" s="172"/>
      <c r="AL82" s="172"/>
      <c r="AM82" s="172"/>
      <c r="AN82" s="172"/>
      <c r="AO82" s="172"/>
      <c r="AP82" s="172"/>
      <c r="AQ82" s="172"/>
      <c r="AR82" s="172"/>
      <c r="AS82" s="172"/>
      <c r="AT82" s="172"/>
      <c r="AU82" s="172"/>
      <c r="AV82" s="172"/>
      <c r="AW82" s="172"/>
      <c r="AX82" s="172"/>
      <c r="AY82" s="172"/>
      <c r="AZ82" s="172"/>
      <c r="BA82" s="172"/>
      <c r="BB82" s="172"/>
      <c r="BC82" s="171"/>
      <c r="BD82" s="171"/>
      <c r="BE82" s="171"/>
      <c r="BF82" s="171"/>
      <c r="BG82" s="171"/>
      <c r="BH82" s="171"/>
      <c r="BI82" s="171"/>
      <c r="BJ82" s="171"/>
      <c r="BK82" s="171"/>
      <c r="BL82" s="171"/>
      <c r="BM82" s="171"/>
      <c r="BN82" s="171"/>
      <c r="BO82" s="171"/>
      <c r="BP82" s="171"/>
      <c r="BQ82" s="171"/>
      <c r="BR82" s="171"/>
      <c r="BS82" s="171"/>
      <c r="BT82" s="171"/>
      <c r="BU82" s="171"/>
      <c r="BV82" s="171"/>
      <c r="BW82" s="171"/>
      <c r="BX82" s="171"/>
      <c r="BY82" s="171"/>
      <c r="BZ82" s="171"/>
      <c r="CA82" s="171"/>
      <c r="CB82" s="171"/>
      <c r="CC82" s="171"/>
      <c r="CD82" s="171"/>
      <c r="CE82" s="171"/>
      <c r="CF82" s="171"/>
      <c r="CG82" s="171"/>
      <c r="CH82" s="171"/>
      <c r="CI82" s="171"/>
      <c r="CJ82" s="171"/>
      <c r="CK82" s="171"/>
      <c r="CL82" s="171"/>
      <c r="CM82" s="171"/>
      <c r="CN82" s="171"/>
      <c r="CO82" s="171"/>
      <c r="CP82" s="171"/>
      <c r="CQ82" s="171"/>
      <c r="CR82" s="171"/>
      <c r="CS82" s="171"/>
      <c r="CT82" s="171"/>
      <c r="CU82" s="171"/>
      <c r="CV82" s="171"/>
      <c r="CW82" s="171"/>
      <c r="CX82" s="171"/>
      <c r="CY82" s="171"/>
      <c r="CZ82" s="171"/>
      <c r="DA82" s="171"/>
      <c r="DB82" s="171"/>
      <c r="DC82" s="171"/>
      <c r="DD82" s="171"/>
      <c r="DE82" s="171"/>
      <c r="DF82" s="171"/>
      <c r="DG82" s="171"/>
      <c r="DH82" s="171"/>
      <c r="DI82" s="171"/>
      <c r="DJ82" s="171"/>
      <c r="DK82" s="171"/>
      <c r="DL82" s="171"/>
      <c r="DM82" s="171"/>
      <c r="DN82" s="171"/>
      <c r="DO82" s="171"/>
      <c r="DP82" s="171"/>
      <c r="DQ82" s="171"/>
      <c r="DR82" s="171"/>
      <c r="DS82" s="171"/>
      <c r="DT82" s="171"/>
      <c r="DU82" s="171"/>
      <c r="DV82" s="171"/>
      <c r="DW82" s="171"/>
      <c r="DX82" s="171"/>
      <c r="DY82" s="171"/>
      <c r="DZ82" s="171"/>
      <c r="EA82" s="171"/>
      <c r="EB82" s="171"/>
      <c r="EC82" s="171"/>
      <c r="ED82" s="171"/>
      <c r="EE82" s="171"/>
      <c r="EF82" s="171"/>
      <c r="EG82" s="171"/>
      <c r="EH82" s="171"/>
      <c r="EI82" s="171"/>
      <c r="EJ82" s="171"/>
      <c r="EK82" s="171"/>
      <c r="EL82" s="171"/>
      <c r="EM82" s="171"/>
      <c r="EN82" s="171"/>
      <c r="EO82" s="171"/>
      <c r="EP82" s="171"/>
      <c r="EQ82" s="171"/>
      <c r="ER82" s="171"/>
      <c r="ES82" s="171"/>
      <c r="ET82" s="171"/>
      <c r="EU82" s="171"/>
      <c r="EV82" s="171"/>
      <c r="EW82" s="171"/>
      <c r="EX82" s="171"/>
      <c r="EY82" s="171"/>
      <c r="EZ82" s="171"/>
      <c r="FA82" s="171"/>
      <c r="FB82" s="171"/>
      <c r="FC82" s="171"/>
      <c r="FD82" s="171"/>
      <c r="FE82" s="171"/>
      <c r="FF82" s="171"/>
      <c r="FG82" s="171"/>
      <c r="FH82" s="171"/>
      <c r="FI82" s="171"/>
      <c r="FJ82" s="171"/>
      <c r="FK82" s="171"/>
      <c r="FL82" s="171"/>
      <c r="FM82" s="171"/>
      <c r="FN82" s="171"/>
      <c r="FO82" s="171"/>
      <c r="FP82" s="171"/>
      <c r="FQ82" s="171"/>
      <c r="FR82" s="171"/>
      <c r="FS82" s="171"/>
      <c r="FT82" s="171"/>
      <c r="FU82" s="171"/>
      <c r="FV82" s="171"/>
      <c r="FW82" s="171"/>
      <c r="FX82" s="171"/>
      <c r="FY82" s="171"/>
      <c r="FZ82" s="171"/>
      <c r="GA82" s="171"/>
      <c r="GB82" s="171"/>
      <c r="GC82" s="171"/>
      <c r="GD82" s="171"/>
      <c r="GE82" s="171"/>
      <c r="GF82" s="171"/>
      <c r="GG82" s="171"/>
      <c r="GH82" s="171"/>
      <c r="GI82" s="171"/>
      <c r="GJ82" s="171"/>
      <c r="GK82" s="171"/>
      <c r="GL82" s="171"/>
      <c r="GM82" s="171"/>
      <c r="GN82" s="171"/>
      <c r="GO82" s="171"/>
      <c r="GP82" s="171"/>
      <c r="GQ82" s="171"/>
      <c r="GR82" s="171"/>
      <c r="GS82" s="171"/>
      <c r="GT82" s="171"/>
      <c r="GU82" s="171"/>
      <c r="GV82" s="171"/>
      <c r="GW82" s="171"/>
      <c r="GX82" s="171"/>
      <c r="GY82" s="171"/>
      <c r="GZ82" s="171"/>
      <c r="HA82" s="171"/>
      <c r="HB82" s="171"/>
      <c r="HC82" s="162"/>
      <c r="HD82" s="162"/>
      <c r="HE82" s="162"/>
      <c r="HF82" s="162"/>
      <c r="HG82" s="162"/>
      <c r="HH82" s="162"/>
      <c r="HI82" s="1259" t="s">
        <v>10</v>
      </c>
      <c r="HJ82" s="154" t="s">
        <v>110</v>
      </c>
      <c r="HK82" s="1261">
        <v>32</v>
      </c>
      <c r="HL82" s="153"/>
      <c r="HM82" s="152"/>
      <c r="HN82" s="152"/>
      <c r="HO82" s="190"/>
      <c r="HP82" s="190"/>
      <c r="HQ82" s="152"/>
      <c r="HR82" s="152"/>
      <c r="HS82" s="190"/>
      <c r="HT82" s="152"/>
      <c r="HU82" s="152"/>
      <c r="HV82" s="152"/>
      <c r="HW82" s="152"/>
      <c r="HX82" s="190"/>
      <c r="HY82" s="190"/>
      <c r="HZ82" s="152"/>
      <c r="IA82" s="152"/>
      <c r="IB82" s="152"/>
      <c r="IC82" s="152"/>
      <c r="ID82" s="152"/>
      <c r="IE82" s="152"/>
      <c r="IF82" s="152"/>
      <c r="IG82" s="152"/>
      <c r="IH82" s="152"/>
      <c r="II82" s="152"/>
      <c r="IJ82" s="151">
        <f t="shared" si="5"/>
        <v>0</v>
      </c>
    </row>
    <row r="83" spans="1:244" ht="14.25" customHeight="1">
      <c r="A83" s="1263" t="s">
        <v>119</v>
      </c>
      <c r="B83" s="1263"/>
      <c r="C83" s="1263"/>
      <c r="D83" s="1263"/>
      <c r="E83" s="1263"/>
      <c r="F83" s="1263"/>
      <c r="G83" s="1263"/>
      <c r="H83" s="1263"/>
      <c r="I83" s="1263"/>
      <c r="J83" s="1263"/>
      <c r="K83" s="1263"/>
      <c r="L83" s="1263"/>
      <c r="M83" s="1263"/>
      <c r="N83" s="1263"/>
      <c r="O83" s="1263"/>
      <c r="P83" s="1263"/>
      <c r="Q83" s="1263"/>
      <c r="R83" s="1263"/>
      <c r="S83" s="1263"/>
      <c r="T83" s="1264" t="s">
        <v>131</v>
      </c>
      <c r="U83" s="1264"/>
      <c r="V83" s="1264"/>
      <c r="W83" s="1264"/>
      <c r="X83" s="1264"/>
      <c r="Y83" s="1264"/>
      <c r="Z83" s="1264"/>
      <c r="AA83" s="1265">
        <v>0.15</v>
      </c>
      <c r="AB83" s="1265"/>
      <c r="AC83" s="1265"/>
      <c r="AD83" s="1265"/>
      <c r="AE83" s="1265"/>
      <c r="AF83" s="1265"/>
      <c r="AG83" s="1265"/>
      <c r="AH83" s="1265">
        <f>BC83+BI83+BO83+BU83+CA83+CG83+CM83+CS83+CY83+DE83+DK83+DQ83+DW83+EC83+EI83+EO83+EU83+FA83+FG83+FM83+FS83+FY83+GE83+GK83+GQ83+GW83+HC83</f>
        <v>3.5000000000000003E-2</v>
      </c>
      <c r="AI83" s="1265"/>
      <c r="AJ83" s="1265"/>
      <c r="AK83" s="1265"/>
      <c r="AL83" s="1265"/>
      <c r="AM83" s="1265"/>
      <c r="AN83" s="1265"/>
      <c r="AO83" s="1265">
        <v>5</v>
      </c>
      <c r="AP83" s="1265"/>
      <c r="AQ83" s="1265"/>
      <c r="AR83" s="1265"/>
      <c r="AS83" s="1265"/>
      <c r="AT83" s="1265"/>
      <c r="AU83" s="1265"/>
      <c r="AV83" s="1265">
        <f>AH83*AO83</f>
        <v>0.17499999999999999</v>
      </c>
      <c r="AW83" s="1265"/>
      <c r="AX83" s="1265"/>
      <c r="AY83" s="1265"/>
      <c r="AZ83" s="1265"/>
      <c r="BA83" s="1265"/>
      <c r="BB83" s="1265"/>
      <c r="BC83" s="1257"/>
      <c r="BD83" s="1257"/>
      <c r="BE83" s="1257"/>
      <c r="BF83" s="1257"/>
      <c r="BG83" s="1257"/>
      <c r="BH83" s="1257"/>
      <c r="BI83" s="1257"/>
      <c r="BJ83" s="1257"/>
      <c r="BK83" s="1257"/>
      <c r="BL83" s="1257"/>
      <c r="BM83" s="1257"/>
      <c r="BN83" s="1257"/>
      <c r="BO83" s="1257"/>
      <c r="BP83" s="1257"/>
      <c r="BQ83" s="1257"/>
      <c r="BR83" s="1257"/>
      <c r="BS83" s="1257"/>
      <c r="BT83" s="1257"/>
      <c r="BU83" s="1257"/>
      <c r="BV83" s="1257"/>
      <c r="BW83" s="1257"/>
      <c r="BX83" s="1257"/>
      <c r="BY83" s="1257"/>
      <c r="BZ83" s="1257"/>
      <c r="CA83" s="1257"/>
      <c r="CB83" s="1257"/>
      <c r="CC83" s="1257"/>
      <c r="CD83" s="1257"/>
      <c r="CE83" s="1257"/>
      <c r="CF83" s="1257"/>
      <c r="CG83" s="1257"/>
      <c r="CH83" s="1257"/>
      <c r="CI83" s="1257"/>
      <c r="CJ83" s="1257"/>
      <c r="CK83" s="1257"/>
      <c r="CL83" s="1257"/>
      <c r="CM83" s="1257"/>
      <c r="CN83" s="1257"/>
      <c r="CO83" s="1257"/>
      <c r="CP83" s="1257"/>
      <c r="CQ83" s="1257"/>
      <c r="CR83" s="1257"/>
      <c r="CS83" s="1257"/>
      <c r="CT83" s="1257"/>
      <c r="CU83" s="1257"/>
      <c r="CV83" s="1257"/>
      <c r="CW83" s="1257"/>
      <c r="CX83" s="1257"/>
      <c r="CY83" s="1257"/>
      <c r="CZ83" s="1257"/>
      <c r="DA83" s="1257"/>
      <c r="DB83" s="1257"/>
      <c r="DC83" s="1257"/>
      <c r="DD83" s="1257"/>
      <c r="DE83" s="1257">
        <v>3.5000000000000003E-2</v>
      </c>
      <c r="DF83" s="1257"/>
      <c r="DG83" s="1257"/>
      <c r="DH83" s="1257"/>
      <c r="DI83" s="1257"/>
      <c r="DJ83" s="1257"/>
      <c r="DK83" s="1257"/>
      <c r="DL83" s="1257"/>
      <c r="DM83" s="1257"/>
      <c r="DN83" s="1257"/>
      <c r="DO83" s="1257"/>
      <c r="DP83" s="1257"/>
      <c r="DQ83" s="1257"/>
      <c r="DR83" s="1257"/>
      <c r="DS83" s="1257"/>
      <c r="DT83" s="1257"/>
      <c r="DU83" s="1257"/>
      <c r="DV83" s="1257"/>
      <c r="DW83" s="1257"/>
      <c r="DX83" s="1257"/>
      <c r="DY83" s="1257"/>
      <c r="DZ83" s="1257"/>
      <c r="EA83" s="1257"/>
      <c r="EB83" s="1257"/>
      <c r="EC83" s="1257"/>
      <c r="ED83" s="1257"/>
      <c r="EE83" s="1257"/>
      <c r="EF83" s="1257"/>
      <c r="EG83" s="1257"/>
      <c r="EH83" s="1257"/>
      <c r="EI83" s="1257"/>
      <c r="EJ83" s="1257"/>
      <c r="EK83" s="1257"/>
      <c r="EL83" s="1257"/>
      <c r="EM83" s="1257"/>
      <c r="EN83" s="1257"/>
      <c r="EO83" s="1257"/>
      <c r="EP83" s="1257"/>
      <c r="EQ83" s="1257"/>
      <c r="ER83" s="1257"/>
      <c r="ES83" s="1257"/>
      <c r="ET83" s="1257"/>
      <c r="EU83" s="1257"/>
      <c r="EV83" s="1257"/>
      <c r="EW83" s="1257"/>
      <c r="EX83" s="1257"/>
      <c r="EY83" s="1257"/>
      <c r="EZ83" s="1257"/>
      <c r="FA83" s="1257"/>
      <c r="FB83" s="1257"/>
      <c r="FC83" s="1257"/>
      <c r="FD83" s="1257"/>
      <c r="FE83" s="1257"/>
      <c r="FF83" s="1257"/>
      <c r="FG83" s="1257"/>
      <c r="FH83" s="1257"/>
      <c r="FI83" s="1257"/>
      <c r="FJ83" s="1257"/>
      <c r="FK83" s="1257"/>
      <c r="FL83" s="1257"/>
      <c r="FM83" s="1257"/>
      <c r="FN83" s="1257"/>
      <c r="FO83" s="1257"/>
      <c r="FP83" s="1257"/>
      <c r="FQ83" s="1257"/>
      <c r="FR83" s="1257"/>
      <c r="FS83" s="1257"/>
      <c r="FT83" s="1257"/>
      <c r="FU83" s="1257"/>
      <c r="FV83" s="1257"/>
      <c r="FW83" s="1257"/>
      <c r="FX83" s="1257"/>
      <c r="FY83" s="1257"/>
      <c r="FZ83" s="1257"/>
      <c r="GA83" s="1257"/>
      <c r="GB83" s="1257"/>
      <c r="GC83" s="1257"/>
      <c r="GD83" s="1257"/>
      <c r="GE83" s="1257"/>
      <c r="GF83" s="1257"/>
      <c r="GG83" s="1257"/>
      <c r="GH83" s="1257"/>
      <c r="GI83" s="1257"/>
      <c r="GJ83" s="1257"/>
      <c r="GK83" s="1257"/>
      <c r="GL83" s="1257"/>
      <c r="GM83" s="1257"/>
      <c r="GN83" s="1257"/>
      <c r="GO83" s="1257"/>
      <c r="GP83" s="1257"/>
      <c r="GQ83" s="1257"/>
      <c r="GR83" s="1257"/>
      <c r="GS83" s="1257"/>
      <c r="GT83" s="1257"/>
      <c r="GU83" s="1257"/>
      <c r="GV83" s="1257"/>
      <c r="GW83" s="1257"/>
      <c r="GX83" s="1257"/>
      <c r="GY83" s="1257"/>
      <c r="GZ83" s="1257"/>
      <c r="HA83" s="1257"/>
      <c r="HB83" s="1257"/>
      <c r="HC83" s="1258"/>
      <c r="HD83" s="1258"/>
      <c r="HE83" s="1258"/>
      <c r="HF83" s="1258"/>
      <c r="HG83" s="1258"/>
      <c r="HH83" s="1258"/>
      <c r="HI83" s="1260"/>
      <c r="HJ83" s="150" t="s">
        <v>44</v>
      </c>
      <c r="HK83" s="1262"/>
      <c r="HL83" s="149">
        <f>HL82*HK82</f>
        <v>0</v>
      </c>
      <c r="HM83" s="148">
        <f>HM82*HK82</f>
        <v>0</v>
      </c>
      <c r="HN83" s="148">
        <f>HN82*HK82</f>
        <v>0</v>
      </c>
      <c r="HO83" s="192">
        <f>HO82*HK82</f>
        <v>0</v>
      </c>
      <c r="HP83" s="192">
        <f>HP82*HK82</f>
        <v>0</v>
      </c>
      <c r="HQ83" s="148">
        <f>HQ82*HK82</f>
        <v>0</v>
      </c>
      <c r="HR83" s="148">
        <f>HR82*HK82</f>
        <v>0</v>
      </c>
      <c r="HS83" s="192">
        <f>HS82*HK82</f>
        <v>0</v>
      </c>
      <c r="HT83" s="148">
        <f>HT82*HK82</f>
        <v>0</v>
      </c>
      <c r="HU83" s="148">
        <f>HU82*HK82</f>
        <v>0</v>
      </c>
      <c r="HV83" s="148">
        <f>HV82*HK82</f>
        <v>0</v>
      </c>
      <c r="HW83" s="148">
        <f>HW82*HK82</f>
        <v>0</v>
      </c>
      <c r="HX83" s="191">
        <f>HX82*HK82</f>
        <v>0</v>
      </c>
      <c r="HY83" s="191">
        <f>HY82*HK82</f>
        <v>0</v>
      </c>
      <c r="HZ83" s="149">
        <f>HZ82*HK82</f>
        <v>0</v>
      </c>
      <c r="IA83" s="149">
        <f>IA82*HK82</f>
        <v>0</v>
      </c>
      <c r="IB83" s="149">
        <f>IB82*HK82</f>
        <v>0</v>
      </c>
      <c r="IC83" s="149">
        <f>IC82*HK82</f>
        <v>0</v>
      </c>
      <c r="ID83" s="149">
        <f>ID82*HK82</f>
        <v>0</v>
      </c>
      <c r="IE83" s="149">
        <f>IE82*HK82</f>
        <v>0</v>
      </c>
      <c r="IF83" s="149">
        <f>IF82*HK82</f>
        <v>0</v>
      </c>
      <c r="IG83" s="149">
        <f>IG82*HK82</f>
        <v>0</v>
      </c>
      <c r="IH83" s="149">
        <f>SUM(IH82*HK82)</f>
        <v>0</v>
      </c>
      <c r="II83" s="149">
        <f>SUM(II82*HK82)</f>
        <v>0</v>
      </c>
      <c r="IJ83" s="147">
        <f t="shared" ref="IJ83:IJ114" si="6">SUM(HL83:II83)</f>
        <v>0</v>
      </c>
    </row>
    <row r="84" spans="1:244" s="137" customFormat="1" ht="14.25" customHeight="1">
      <c r="A84" s="167"/>
      <c r="B84" s="167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73"/>
      <c r="U84" s="173"/>
      <c r="V84" s="173"/>
      <c r="W84" s="173"/>
      <c r="X84" s="173"/>
      <c r="Y84" s="173"/>
      <c r="Z84" s="173"/>
      <c r="AA84" s="172"/>
      <c r="AB84" s="172"/>
      <c r="AC84" s="172"/>
      <c r="AD84" s="172"/>
      <c r="AE84" s="172"/>
      <c r="AF84" s="172"/>
      <c r="AG84" s="172"/>
      <c r="AH84" s="172"/>
      <c r="AI84" s="172"/>
      <c r="AJ84" s="172"/>
      <c r="AK84" s="172"/>
      <c r="AL84" s="172"/>
      <c r="AM84" s="172"/>
      <c r="AN84" s="172"/>
      <c r="AO84" s="172"/>
      <c r="AP84" s="172"/>
      <c r="AQ84" s="172"/>
      <c r="AR84" s="172"/>
      <c r="AS84" s="172"/>
      <c r="AT84" s="172"/>
      <c r="AU84" s="172"/>
      <c r="AV84" s="172"/>
      <c r="AW84" s="172"/>
      <c r="AX84" s="172"/>
      <c r="AY84" s="172"/>
      <c r="AZ84" s="172"/>
      <c r="BA84" s="172"/>
      <c r="BB84" s="172"/>
      <c r="BC84" s="171"/>
      <c r="BD84" s="171"/>
      <c r="BE84" s="171"/>
      <c r="BF84" s="171"/>
      <c r="BG84" s="171"/>
      <c r="BH84" s="171"/>
      <c r="BI84" s="171"/>
      <c r="BJ84" s="171"/>
      <c r="BK84" s="171"/>
      <c r="BL84" s="171"/>
      <c r="BM84" s="171"/>
      <c r="BN84" s="171"/>
      <c r="BO84" s="171"/>
      <c r="BP84" s="171"/>
      <c r="BQ84" s="171"/>
      <c r="BR84" s="171"/>
      <c r="BS84" s="171"/>
      <c r="BT84" s="171"/>
      <c r="BU84" s="171"/>
      <c r="BV84" s="171"/>
      <c r="BW84" s="171"/>
      <c r="BX84" s="171"/>
      <c r="BY84" s="171"/>
      <c r="BZ84" s="171"/>
      <c r="CA84" s="171"/>
      <c r="CB84" s="171"/>
      <c r="CC84" s="171"/>
      <c r="CD84" s="171"/>
      <c r="CE84" s="171"/>
      <c r="CF84" s="171"/>
      <c r="CG84" s="171"/>
      <c r="CH84" s="171"/>
      <c r="CI84" s="171"/>
      <c r="CJ84" s="171"/>
      <c r="CK84" s="171"/>
      <c r="CL84" s="171"/>
      <c r="CM84" s="171"/>
      <c r="CN84" s="171"/>
      <c r="CO84" s="171"/>
      <c r="CP84" s="171"/>
      <c r="CQ84" s="171"/>
      <c r="CR84" s="171"/>
      <c r="CS84" s="171"/>
      <c r="CT84" s="171"/>
      <c r="CU84" s="171"/>
      <c r="CV84" s="171"/>
      <c r="CW84" s="171"/>
      <c r="CX84" s="171"/>
      <c r="CY84" s="171"/>
      <c r="CZ84" s="171"/>
      <c r="DA84" s="171"/>
      <c r="DB84" s="171"/>
      <c r="DC84" s="171"/>
      <c r="DD84" s="171"/>
      <c r="DE84" s="171"/>
      <c r="DF84" s="171"/>
      <c r="DG84" s="171"/>
      <c r="DH84" s="171"/>
      <c r="DI84" s="171"/>
      <c r="DJ84" s="171"/>
      <c r="DK84" s="171"/>
      <c r="DL84" s="171"/>
      <c r="DM84" s="171"/>
      <c r="DN84" s="171"/>
      <c r="DO84" s="171"/>
      <c r="DP84" s="171"/>
      <c r="DQ84" s="171"/>
      <c r="DR84" s="171"/>
      <c r="DS84" s="171"/>
      <c r="DT84" s="171"/>
      <c r="DU84" s="171"/>
      <c r="DV84" s="171"/>
      <c r="DW84" s="171"/>
      <c r="DX84" s="171"/>
      <c r="DY84" s="171"/>
      <c r="DZ84" s="171"/>
      <c r="EA84" s="171"/>
      <c r="EB84" s="171"/>
      <c r="EC84" s="171"/>
      <c r="ED84" s="171"/>
      <c r="EE84" s="171"/>
      <c r="EF84" s="171"/>
      <c r="EG84" s="171"/>
      <c r="EH84" s="171"/>
      <c r="EI84" s="171"/>
      <c r="EJ84" s="171"/>
      <c r="EK84" s="171"/>
      <c r="EL84" s="171"/>
      <c r="EM84" s="171"/>
      <c r="EN84" s="171"/>
      <c r="EO84" s="171"/>
      <c r="EP84" s="171"/>
      <c r="EQ84" s="171"/>
      <c r="ER84" s="171"/>
      <c r="ES84" s="171"/>
      <c r="ET84" s="171"/>
      <c r="EU84" s="171"/>
      <c r="EV84" s="171"/>
      <c r="EW84" s="171"/>
      <c r="EX84" s="171"/>
      <c r="EY84" s="171"/>
      <c r="EZ84" s="171"/>
      <c r="FA84" s="171"/>
      <c r="FB84" s="171"/>
      <c r="FC84" s="171"/>
      <c r="FD84" s="171"/>
      <c r="FE84" s="171"/>
      <c r="FF84" s="171"/>
      <c r="FG84" s="171"/>
      <c r="FH84" s="171"/>
      <c r="FI84" s="171"/>
      <c r="FJ84" s="171"/>
      <c r="FK84" s="171"/>
      <c r="FL84" s="171"/>
      <c r="FM84" s="171"/>
      <c r="FN84" s="171"/>
      <c r="FO84" s="171"/>
      <c r="FP84" s="171"/>
      <c r="FQ84" s="171"/>
      <c r="FR84" s="171"/>
      <c r="FS84" s="171"/>
      <c r="FT84" s="171"/>
      <c r="FU84" s="171"/>
      <c r="FV84" s="171"/>
      <c r="FW84" s="171"/>
      <c r="FX84" s="171"/>
      <c r="FY84" s="171"/>
      <c r="FZ84" s="171"/>
      <c r="GA84" s="171"/>
      <c r="GB84" s="171"/>
      <c r="GC84" s="171"/>
      <c r="GD84" s="171"/>
      <c r="GE84" s="171"/>
      <c r="GF84" s="171"/>
      <c r="GG84" s="171"/>
      <c r="GH84" s="171"/>
      <c r="GI84" s="171"/>
      <c r="GJ84" s="171"/>
      <c r="GK84" s="171"/>
      <c r="GL84" s="171"/>
      <c r="GM84" s="171"/>
      <c r="GN84" s="171"/>
      <c r="GO84" s="171"/>
      <c r="GP84" s="171"/>
      <c r="GQ84" s="171"/>
      <c r="GR84" s="171"/>
      <c r="GS84" s="171"/>
      <c r="GT84" s="171"/>
      <c r="GU84" s="171"/>
      <c r="GV84" s="171"/>
      <c r="GW84" s="171"/>
      <c r="GX84" s="171"/>
      <c r="GY84" s="171"/>
      <c r="GZ84" s="171"/>
      <c r="HA84" s="171"/>
      <c r="HB84" s="171"/>
      <c r="HC84" s="162"/>
      <c r="HD84" s="162"/>
      <c r="HE84" s="162"/>
      <c r="HF84" s="162"/>
      <c r="HG84" s="162"/>
      <c r="HH84" s="162"/>
      <c r="HI84" s="1259" t="s">
        <v>10</v>
      </c>
      <c r="HJ84" s="154" t="s">
        <v>110</v>
      </c>
      <c r="HK84" s="1261">
        <v>33</v>
      </c>
      <c r="HL84" s="153"/>
      <c r="HM84" s="152"/>
      <c r="HN84" s="152"/>
      <c r="HO84" s="190"/>
      <c r="HP84" s="190"/>
      <c r="HQ84" s="152"/>
      <c r="HR84" s="152"/>
      <c r="HS84" s="190"/>
      <c r="HT84" s="152"/>
      <c r="HU84" s="152"/>
      <c r="HV84" s="152"/>
      <c r="HW84" s="152"/>
      <c r="HX84" s="190"/>
      <c r="HY84" s="190"/>
      <c r="HZ84" s="152"/>
      <c r="IA84" s="152"/>
      <c r="IB84" s="152"/>
      <c r="IC84" s="152"/>
      <c r="ID84" s="152"/>
      <c r="IE84" s="152"/>
      <c r="IF84" s="152"/>
      <c r="IG84" s="152"/>
      <c r="IH84" s="152"/>
      <c r="II84" s="152"/>
      <c r="IJ84" s="151">
        <f t="shared" si="6"/>
        <v>0</v>
      </c>
    </row>
    <row r="85" spans="1:244" ht="14.25" customHeight="1">
      <c r="A85" s="1263" t="s">
        <v>119</v>
      </c>
      <c r="B85" s="1263"/>
      <c r="C85" s="1263"/>
      <c r="D85" s="1263"/>
      <c r="E85" s="1263"/>
      <c r="F85" s="1263"/>
      <c r="G85" s="1263"/>
      <c r="H85" s="1263"/>
      <c r="I85" s="1263"/>
      <c r="J85" s="1263"/>
      <c r="K85" s="1263"/>
      <c r="L85" s="1263"/>
      <c r="M85" s="1263"/>
      <c r="N85" s="1263"/>
      <c r="O85" s="1263"/>
      <c r="P85" s="1263"/>
      <c r="Q85" s="1263"/>
      <c r="R85" s="1263"/>
      <c r="S85" s="1263"/>
      <c r="T85" s="1264" t="s">
        <v>131</v>
      </c>
      <c r="U85" s="1264"/>
      <c r="V85" s="1264"/>
      <c r="W85" s="1264"/>
      <c r="X85" s="1264"/>
      <c r="Y85" s="1264"/>
      <c r="Z85" s="1264"/>
      <c r="AA85" s="1265">
        <v>0.15</v>
      </c>
      <c r="AB85" s="1265"/>
      <c r="AC85" s="1265"/>
      <c r="AD85" s="1265"/>
      <c r="AE85" s="1265"/>
      <c r="AF85" s="1265"/>
      <c r="AG85" s="1265"/>
      <c r="AH85" s="1265">
        <f>BC85+BI85+BO85+BU85+CA85+CG85+CM85+CS85+CY85+DE85+DK85+DQ85+DW85+EC85+EI85+EO85+EU85+FA85+FG85+FM85+FS85+FY85+GE85+GK85+GQ85+GW85+HC85</f>
        <v>3.5000000000000003E-2</v>
      </c>
      <c r="AI85" s="1265"/>
      <c r="AJ85" s="1265"/>
      <c r="AK85" s="1265"/>
      <c r="AL85" s="1265"/>
      <c r="AM85" s="1265"/>
      <c r="AN85" s="1265"/>
      <c r="AO85" s="1265">
        <v>5</v>
      </c>
      <c r="AP85" s="1265"/>
      <c r="AQ85" s="1265"/>
      <c r="AR85" s="1265"/>
      <c r="AS85" s="1265"/>
      <c r="AT85" s="1265"/>
      <c r="AU85" s="1265"/>
      <c r="AV85" s="1265">
        <f>AH85*AO85</f>
        <v>0.17499999999999999</v>
      </c>
      <c r="AW85" s="1265"/>
      <c r="AX85" s="1265"/>
      <c r="AY85" s="1265"/>
      <c r="AZ85" s="1265"/>
      <c r="BA85" s="1265"/>
      <c r="BB85" s="1265"/>
      <c r="BC85" s="1257"/>
      <c r="BD85" s="1257"/>
      <c r="BE85" s="1257"/>
      <c r="BF85" s="1257"/>
      <c r="BG85" s="1257"/>
      <c r="BH85" s="1257"/>
      <c r="BI85" s="1257"/>
      <c r="BJ85" s="1257"/>
      <c r="BK85" s="1257"/>
      <c r="BL85" s="1257"/>
      <c r="BM85" s="1257"/>
      <c r="BN85" s="1257"/>
      <c r="BO85" s="1257"/>
      <c r="BP85" s="1257"/>
      <c r="BQ85" s="1257"/>
      <c r="BR85" s="1257"/>
      <c r="BS85" s="1257"/>
      <c r="BT85" s="1257"/>
      <c r="BU85" s="1257"/>
      <c r="BV85" s="1257"/>
      <c r="BW85" s="1257"/>
      <c r="BX85" s="1257"/>
      <c r="BY85" s="1257"/>
      <c r="BZ85" s="1257"/>
      <c r="CA85" s="1257"/>
      <c r="CB85" s="1257"/>
      <c r="CC85" s="1257"/>
      <c r="CD85" s="1257"/>
      <c r="CE85" s="1257"/>
      <c r="CF85" s="1257"/>
      <c r="CG85" s="1257"/>
      <c r="CH85" s="1257"/>
      <c r="CI85" s="1257"/>
      <c r="CJ85" s="1257"/>
      <c r="CK85" s="1257"/>
      <c r="CL85" s="1257"/>
      <c r="CM85" s="1257"/>
      <c r="CN85" s="1257"/>
      <c r="CO85" s="1257"/>
      <c r="CP85" s="1257"/>
      <c r="CQ85" s="1257"/>
      <c r="CR85" s="1257"/>
      <c r="CS85" s="1257"/>
      <c r="CT85" s="1257"/>
      <c r="CU85" s="1257"/>
      <c r="CV85" s="1257"/>
      <c r="CW85" s="1257"/>
      <c r="CX85" s="1257"/>
      <c r="CY85" s="1257"/>
      <c r="CZ85" s="1257"/>
      <c r="DA85" s="1257"/>
      <c r="DB85" s="1257"/>
      <c r="DC85" s="1257"/>
      <c r="DD85" s="1257"/>
      <c r="DE85" s="1257">
        <v>3.5000000000000003E-2</v>
      </c>
      <c r="DF85" s="1257"/>
      <c r="DG85" s="1257"/>
      <c r="DH85" s="1257"/>
      <c r="DI85" s="1257"/>
      <c r="DJ85" s="1257"/>
      <c r="DK85" s="1257"/>
      <c r="DL85" s="1257"/>
      <c r="DM85" s="1257"/>
      <c r="DN85" s="1257"/>
      <c r="DO85" s="1257"/>
      <c r="DP85" s="1257"/>
      <c r="DQ85" s="1257"/>
      <c r="DR85" s="1257"/>
      <c r="DS85" s="1257"/>
      <c r="DT85" s="1257"/>
      <c r="DU85" s="1257"/>
      <c r="DV85" s="1257"/>
      <c r="DW85" s="1257"/>
      <c r="DX85" s="1257"/>
      <c r="DY85" s="1257"/>
      <c r="DZ85" s="1257"/>
      <c r="EA85" s="1257"/>
      <c r="EB85" s="1257"/>
      <c r="EC85" s="1257"/>
      <c r="ED85" s="1257"/>
      <c r="EE85" s="1257"/>
      <c r="EF85" s="1257"/>
      <c r="EG85" s="1257"/>
      <c r="EH85" s="1257"/>
      <c r="EI85" s="1257"/>
      <c r="EJ85" s="1257"/>
      <c r="EK85" s="1257"/>
      <c r="EL85" s="1257"/>
      <c r="EM85" s="1257"/>
      <c r="EN85" s="1257"/>
      <c r="EO85" s="1257"/>
      <c r="EP85" s="1257"/>
      <c r="EQ85" s="1257"/>
      <c r="ER85" s="1257"/>
      <c r="ES85" s="1257"/>
      <c r="ET85" s="1257"/>
      <c r="EU85" s="1257"/>
      <c r="EV85" s="1257"/>
      <c r="EW85" s="1257"/>
      <c r="EX85" s="1257"/>
      <c r="EY85" s="1257"/>
      <c r="EZ85" s="1257"/>
      <c r="FA85" s="1257"/>
      <c r="FB85" s="1257"/>
      <c r="FC85" s="1257"/>
      <c r="FD85" s="1257"/>
      <c r="FE85" s="1257"/>
      <c r="FF85" s="1257"/>
      <c r="FG85" s="1257"/>
      <c r="FH85" s="1257"/>
      <c r="FI85" s="1257"/>
      <c r="FJ85" s="1257"/>
      <c r="FK85" s="1257"/>
      <c r="FL85" s="1257"/>
      <c r="FM85" s="1257"/>
      <c r="FN85" s="1257"/>
      <c r="FO85" s="1257"/>
      <c r="FP85" s="1257"/>
      <c r="FQ85" s="1257"/>
      <c r="FR85" s="1257"/>
      <c r="FS85" s="1257"/>
      <c r="FT85" s="1257"/>
      <c r="FU85" s="1257"/>
      <c r="FV85" s="1257"/>
      <c r="FW85" s="1257"/>
      <c r="FX85" s="1257"/>
      <c r="FY85" s="1257"/>
      <c r="FZ85" s="1257"/>
      <c r="GA85" s="1257"/>
      <c r="GB85" s="1257"/>
      <c r="GC85" s="1257"/>
      <c r="GD85" s="1257"/>
      <c r="GE85" s="1257"/>
      <c r="GF85" s="1257"/>
      <c r="GG85" s="1257"/>
      <c r="GH85" s="1257"/>
      <c r="GI85" s="1257"/>
      <c r="GJ85" s="1257"/>
      <c r="GK85" s="1257"/>
      <c r="GL85" s="1257"/>
      <c r="GM85" s="1257"/>
      <c r="GN85" s="1257"/>
      <c r="GO85" s="1257"/>
      <c r="GP85" s="1257"/>
      <c r="GQ85" s="1257"/>
      <c r="GR85" s="1257"/>
      <c r="GS85" s="1257"/>
      <c r="GT85" s="1257"/>
      <c r="GU85" s="1257"/>
      <c r="GV85" s="1257"/>
      <c r="GW85" s="1257"/>
      <c r="GX85" s="1257"/>
      <c r="GY85" s="1257"/>
      <c r="GZ85" s="1257"/>
      <c r="HA85" s="1257"/>
      <c r="HB85" s="1257"/>
      <c r="HC85" s="1258"/>
      <c r="HD85" s="1258"/>
      <c r="HE85" s="1258"/>
      <c r="HF85" s="1258"/>
      <c r="HG85" s="1258"/>
      <c r="HH85" s="1258"/>
      <c r="HI85" s="1260"/>
      <c r="HJ85" s="150" t="s">
        <v>44</v>
      </c>
      <c r="HK85" s="1262"/>
      <c r="HL85" s="149">
        <f>HL84*HK84</f>
        <v>0</v>
      </c>
      <c r="HM85" s="148">
        <f>HM84*HK84</f>
        <v>0</v>
      </c>
      <c r="HN85" s="148">
        <f>HN84*HK84</f>
        <v>0</v>
      </c>
      <c r="HO85" s="192">
        <f>HO84*HK84</f>
        <v>0</v>
      </c>
      <c r="HP85" s="192">
        <f>HP84*HK84</f>
        <v>0</v>
      </c>
      <c r="HQ85" s="148">
        <f>HQ84*HK84</f>
        <v>0</v>
      </c>
      <c r="HR85" s="148">
        <f>HR84*HK84</f>
        <v>0</v>
      </c>
      <c r="HS85" s="192">
        <f>HS84*HK84</f>
        <v>0</v>
      </c>
      <c r="HT85" s="148">
        <f>HT84*HK84</f>
        <v>0</v>
      </c>
      <c r="HU85" s="148">
        <f>HU84*HK84</f>
        <v>0</v>
      </c>
      <c r="HV85" s="148">
        <f>HV84*HK84</f>
        <v>0</v>
      </c>
      <c r="HW85" s="148">
        <f>HW84*HK84</f>
        <v>0</v>
      </c>
      <c r="HX85" s="191">
        <f>HX84*HK84</f>
        <v>0</v>
      </c>
      <c r="HY85" s="191">
        <f>HY84*HK84</f>
        <v>0</v>
      </c>
      <c r="HZ85" s="149">
        <f>HZ84*HK84</f>
        <v>0</v>
      </c>
      <c r="IA85" s="149">
        <f>IA84*HK84</f>
        <v>0</v>
      </c>
      <c r="IB85" s="149">
        <f>IB84*HK84</f>
        <v>0</v>
      </c>
      <c r="IC85" s="149">
        <f>IC84*HK84</f>
        <v>0</v>
      </c>
      <c r="ID85" s="149">
        <f>ID84*HK84</f>
        <v>0</v>
      </c>
      <c r="IE85" s="149">
        <f>IE84*HK84</f>
        <v>0</v>
      </c>
      <c r="IF85" s="149">
        <f>IF84*HK84</f>
        <v>0</v>
      </c>
      <c r="IG85" s="149">
        <f>IG84*HK84</f>
        <v>0</v>
      </c>
      <c r="IH85" s="149">
        <f>SUM(IH84*HK84)</f>
        <v>0</v>
      </c>
      <c r="II85" s="149">
        <f>SUM(II84*HK84)</f>
        <v>0</v>
      </c>
      <c r="IJ85" s="147">
        <f t="shared" si="6"/>
        <v>0</v>
      </c>
    </row>
    <row r="86" spans="1:244" s="137" customFormat="1" ht="14.25" customHeight="1">
      <c r="A86" s="167"/>
      <c r="B86" s="167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73"/>
      <c r="U86" s="173"/>
      <c r="V86" s="173"/>
      <c r="W86" s="173"/>
      <c r="X86" s="173"/>
      <c r="Y86" s="173"/>
      <c r="Z86" s="173"/>
      <c r="AA86" s="172"/>
      <c r="AB86" s="172"/>
      <c r="AC86" s="172"/>
      <c r="AD86" s="172"/>
      <c r="AE86" s="172"/>
      <c r="AF86" s="172"/>
      <c r="AG86" s="172"/>
      <c r="AH86" s="172"/>
      <c r="AI86" s="172"/>
      <c r="AJ86" s="172"/>
      <c r="AK86" s="172"/>
      <c r="AL86" s="172"/>
      <c r="AM86" s="172"/>
      <c r="AN86" s="172"/>
      <c r="AO86" s="172"/>
      <c r="AP86" s="172"/>
      <c r="AQ86" s="172"/>
      <c r="AR86" s="172"/>
      <c r="AS86" s="172"/>
      <c r="AT86" s="172"/>
      <c r="AU86" s="172"/>
      <c r="AV86" s="172"/>
      <c r="AW86" s="172"/>
      <c r="AX86" s="172"/>
      <c r="AY86" s="172"/>
      <c r="AZ86" s="172"/>
      <c r="BA86" s="172"/>
      <c r="BB86" s="172"/>
      <c r="BC86" s="171"/>
      <c r="BD86" s="171"/>
      <c r="BE86" s="171"/>
      <c r="BF86" s="171"/>
      <c r="BG86" s="171"/>
      <c r="BH86" s="171"/>
      <c r="BI86" s="171"/>
      <c r="BJ86" s="171"/>
      <c r="BK86" s="171"/>
      <c r="BL86" s="171"/>
      <c r="BM86" s="171"/>
      <c r="BN86" s="171"/>
      <c r="BO86" s="171"/>
      <c r="BP86" s="171"/>
      <c r="BQ86" s="171"/>
      <c r="BR86" s="171"/>
      <c r="BS86" s="171"/>
      <c r="BT86" s="171"/>
      <c r="BU86" s="171"/>
      <c r="BV86" s="171"/>
      <c r="BW86" s="171"/>
      <c r="BX86" s="171"/>
      <c r="BY86" s="171"/>
      <c r="BZ86" s="171"/>
      <c r="CA86" s="171"/>
      <c r="CB86" s="171"/>
      <c r="CC86" s="171"/>
      <c r="CD86" s="171"/>
      <c r="CE86" s="171"/>
      <c r="CF86" s="171"/>
      <c r="CG86" s="171"/>
      <c r="CH86" s="171"/>
      <c r="CI86" s="171"/>
      <c r="CJ86" s="171"/>
      <c r="CK86" s="171"/>
      <c r="CL86" s="171"/>
      <c r="CM86" s="171"/>
      <c r="CN86" s="171"/>
      <c r="CO86" s="171"/>
      <c r="CP86" s="171"/>
      <c r="CQ86" s="171"/>
      <c r="CR86" s="171"/>
      <c r="CS86" s="171"/>
      <c r="CT86" s="171"/>
      <c r="CU86" s="171"/>
      <c r="CV86" s="171"/>
      <c r="CW86" s="171"/>
      <c r="CX86" s="171"/>
      <c r="CY86" s="171"/>
      <c r="CZ86" s="171"/>
      <c r="DA86" s="171"/>
      <c r="DB86" s="171"/>
      <c r="DC86" s="171"/>
      <c r="DD86" s="171"/>
      <c r="DE86" s="171"/>
      <c r="DF86" s="171"/>
      <c r="DG86" s="171"/>
      <c r="DH86" s="171"/>
      <c r="DI86" s="171"/>
      <c r="DJ86" s="171"/>
      <c r="DK86" s="171"/>
      <c r="DL86" s="171"/>
      <c r="DM86" s="171"/>
      <c r="DN86" s="171"/>
      <c r="DO86" s="171"/>
      <c r="DP86" s="171"/>
      <c r="DQ86" s="171"/>
      <c r="DR86" s="171"/>
      <c r="DS86" s="171"/>
      <c r="DT86" s="171"/>
      <c r="DU86" s="171"/>
      <c r="DV86" s="171"/>
      <c r="DW86" s="171"/>
      <c r="DX86" s="171"/>
      <c r="DY86" s="171"/>
      <c r="DZ86" s="171"/>
      <c r="EA86" s="171"/>
      <c r="EB86" s="171"/>
      <c r="EC86" s="171"/>
      <c r="ED86" s="171"/>
      <c r="EE86" s="171"/>
      <c r="EF86" s="171"/>
      <c r="EG86" s="171"/>
      <c r="EH86" s="171"/>
      <c r="EI86" s="171"/>
      <c r="EJ86" s="171"/>
      <c r="EK86" s="171"/>
      <c r="EL86" s="171"/>
      <c r="EM86" s="171"/>
      <c r="EN86" s="171"/>
      <c r="EO86" s="171"/>
      <c r="EP86" s="171"/>
      <c r="EQ86" s="171"/>
      <c r="ER86" s="171"/>
      <c r="ES86" s="171"/>
      <c r="ET86" s="171"/>
      <c r="EU86" s="171"/>
      <c r="EV86" s="171"/>
      <c r="EW86" s="171"/>
      <c r="EX86" s="171"/>
      <c r="EY86" s="171"/>
      <c r="EZ86" s="171"/>
      <c r="FA86" s="171"/>
      <c r="FB86" s="171"/>
      <c r="FC86" s="171"/>
      <c r="FD86" s="171"/>
      <c r="FE86" s="171"/>
      <c r="FF86" s="171"/>
      <c r="FG86" s="171"/>
      <c r="FH86" s="171"/>
      <c r="FI86" s="171"/>
      <c r="FJ86" s="171"/>
      <c r="FK86" s="171"/>
      <c r="FL86" s="171"/>
      <c r="FM86" s="171"/>
      <c r="FN86" s="171"/>
      <c r="FO86" s="171"/>
      <c r="FP86" s="171"/>
      <c r="FQ86" s="171"/>
      <c r="FR86" s="171"/>
      <c r="FS86" s="171"/>
      <c r="FT86" s="171"/>
      <c r="FU86" s="171"/>
      <c r="FV86" s="171"/>
      <c r="FW86" s="171"/>
      <c r="FX86" s="171"/>
      <c r="FY86" s="171"/>
      <c r="FZ86" s="171"/>
      <c r="GA86" s="171"/>
      <c r="GB86" s="171"/>
      <c r="GC86" s="171"/>
      <c r="GD86" s="171"/>
      <c r="GE86" s="171"/>
      <c r="GF86" s="171"/>
      <c r="GG86" s="171"/>
      <c r="GH86" s="171"/>
      <c r="GI86" s="171"/>
      <c r="GJ86" s="171"/>
      <c r="GK86" s="171"/>
      <c r="GL86" s="171"/>
      <c r="GM86" s="171"/>
      <c r="GN86" s="171"/>
      <c r="GO86" s="171"/>
      <c r="GP86" s="171"/>
      <c r="GQ86" s="171"/>
      <c r="GR86" s="171"/>
      <c r="GS86" s="171"/>
      <c r="GT86" s="171"/>
      <c r="GU86" s="171"/>
      <c r="GV86" s="171"/>
      <c r="GW86" s="171"/>
      <c r="GX86" s="171"/>
      <c r="GY86" s="171"/>
      <c r="GZ86" s="171"/>
      <c r="HA86" s="171"/>
      <c r="HB86" s="171"/>
      <c r="HC86" s="162"/>
      <c r="HD86" s="162"/>
      <c r="HE86" s="162"/>
      <c r="HF86" s="162"/>
      <c r="HG86" s="162"/>
      <c r="HH86" s="162"/>
      <c r="HI86" s="1259" t="s">
        <v>12</v>
      </c>
      <c r="HJ86" s="154" t="s">
        <v>110</v>
      </c>
      <c r="HK86" s="1312">
        <v>29</v>
      </c>
      <c r="HL86" s="153"/>
      <c r="HM86" s="152"/>
      <c r="HN86" s="152"/>
      <c r="HO86" s="190"/>
      <c r="HP86" s="190"/>
      <c r="HQ86" s="152"/>
      <c r="HR86" s="152"/>
      <c r="HS86" s="190"/>
      <c r="HT86" s="152"/>
      <c r="HU86" s="152"/>
      <c r="HV86" s="152"/>
      <c r="HW86" s="152"/>
      <c r="HX86" s="190"/>
      <c r="HY86" s="190"/>
      <c r="HZ86" s="152"/>
      <c r="IA86" s="152"/>
      <c r="IB86" s="152"/>
      <c r="IC86" s="152"/>
      <c r="ID86" s="152"/>
      <c r="IE86" s="152"/>
      <c r="IF86" s="152"/>
      <c r="IG86" s="152"/>
      <c r="IH86" s="152"/>
      <c r="II86" s="152"/>
      <c r="IJ86" s="151">
        <f t="shared" si="6"/>
        <v>0</v>
      </c>
    </row>
    <row r="87" spans="1:244" ht="14.25" customHeight="1">
      <c r="A87" s="1263" t="s">
        <v>119</v>
      </c>
      <c r="B87" s="1263"/>
      <c r="C87" s="1263"/>
      <c r="D87" s="1263"/>
      <c r="E87" s="1263"/>
      <c r="F87" s="1263"/>
      <c r="G87" s="1263"/>
      <c r="H87" s="1263"/>
      <c r="I87" s="1263"/>
      <c r="J87" s="1263"/>
      <c r="K87" s="1263"/>
      <c r="L87" s="1263"/>
      <c r="M87" s="1263"/>
      <c r="N87" s="1263"/>
      <c r="O87" s="1263"/>
      <c r="P87" s="1263"/>
      <c r="Q87" s="1263"/>
      <c r="R87" s="1263"/>
      <c r="S87" s="1263"/>
      <c r="T87" s="1264" t="s">
        <v>131</v>
      </c>
      <c r="U87" s="1264"/>
      <c r="V87" s="1264"/>
      <c r="W87" s="1264"/>
      <c r="X87" s="1264"/>
      <c r="Y87" s="1264"/>
      <c r="Z87" s="1264"/>
      <c r="AA87" s="1265">
        <v>0.15</v>
      </c>
      <c r="AB87" s="1265"/>
      <c r="AC87" s="1265"/>
      <c r="AD87" s="1265"/>
      <c r="AE87" s="1265"/>
      <c r="AF87" s="1265"/>
      <c r="AG87" s="1265"/>
      <c r="AH87" s="1265">
        <f>BC87+BI87+BO87+BU87+CA87+CG87+CM87+CS87+CY87+DE87+DK87+DQ87+DW87+EC87+EI87+EO87+EU87+FA87+FG87+FM87+FS87+FY87+GE87+GK87+GQ87+GW87+HC87</f>
        <v>3.5000000000000003E-2</v>
      </c>
      <c r="AI87" s="1265"/>
      <c r="AJ87" s="1265"/>
      <c r="AK87" s="1265"/>
      <c r="AL87" s="1265"/>
      <c r="AM87" s="1265"/>
      <c r="AN87" s="1265"/>
      <c r="AO87" s="1265">
        <v>5</v>
      </c>
      <c r="AP87" s="1265"/>
      <c r="AQ87" s="1265"/>
      <c r="AR87" s="1265"/>
      <c r="AS87" s="1265"/>
      <c r="AT87" s="1265"/>
      <c r="AU87" s="1265"/>
      <c r="AV87" s="1265">
        <f>AH87*AO87</f>
        <v>0.17499999999999999</v>
      </c>
      <c r="AW87" s="1265"/>
      <c r="AX87" s="1265"/>
      <c r="AY87" s="1265"/>
      <c r="AZ87" s="1265"/>
      <c r="BA87" s="1265"/>
      <c r="BB87" s="1265"/>
      <c r="BC87" s="1257"/>
      <c r="BD87" s="1257"/>
      <c r="BE87" s="1257"/>
      <c r="BF87" s="1257"/>
      <c r="BG87" s="1257"/>
      <c r="BH87" s="1257"/>
      <c r="BI87" s="1257"/>
      <c r="BJ87" s="1257"/>
      <c r="BK87" s="1257"/>
      <c r="BL87" s="1257"/>
      <c r="BM87" s="1257"/>
      <c r="BN87" s="1257"/>
      <c r="BO87" s="1257"/>
      <c r="BP87" s="1257"/>
      <c r="BQ87" s="1257"/>
      <c r="BR87" s="1257"/>
      <c r="BS87" s="1257"/>
      <c r="BT87" s="1257"/>
      <c r="BU87" s="1257"/>
      <c r="BV87" s="1257"/>
      <c r="BW87" s="1257"/>
      <c r="BX87" s="1257"/>
      <c r="BY87" s="1257"/>
      <c r="BZ87" s="1257"/>
      <c r="CA87" s="1257"/>
      <c r="CB87" s="1257"/>
      <c r="CC87" s="1257"/>
      <c r="CD87" s="1257"/>
      <c r="CE87" s="1257"/>
      <c r="CF87" s="1257"/>
      <c r="CG87" s="1257"/>
      <c r="CH87" s="1257"/>
      <c r="CI87" s="1257"/>
      <c r="CJ87" s="1257"/>
      <c r="CK87" s="1257"/>
      <c r="CL87" s="1257"/>
      <c r="CM87" s="1257"/>
      <c r="CN87" s="1257"/>
      <c r="CO87" s="1257"/>
      <c r="CP87" s="1257"/>
      <c r="CQ87" s="1257"/>
      <c r="CR87" s="1257"/>
      <c r="CS87" s="1257"/>
      <c r="CT87" s="1257"/>
      <c r="CU87" s="1257"/>
      <c r="CV87" s="1257"/>
      <c r="CW87" s="1257"/>
      <c r="CX87" s="1257"/>
      <c r="CY87" s="1257"/>
      <c r="CZ87" s="1257"/>
      <c r="DA87" s="1257"/>
      <c r="DB87" s="1257"/>
      <c r="DC87" s="1257"/>
      <c r="DD87" s="1257"/>
      <c r="DE87" s="1257">
        <v>3.5000000000000003E-2</v>
      </c>
      <c r="DF87" s="1257"/>
      <c r="DG87" s="1257"/>
      <c r="DH87" s="1257"/>
      <c r="DI87" s="1257"/>
      <c r="DJ87" s="1257"/>
      <c r="DK87" s="1257"/>
      <c r="DL87" s="1257"/>
      <c r="DM87" s="1257"/>
      <c r="DN87" s="1257"/>
      <c r="DO87" s="1257"/>
      <c r="DP87" s="1257"/>
      <c r="DQ87" s="1257"/>
      <c r="DR87" s="1257"/>
      <c r="DS87" s="1257"/>
      <c r="DT87" s="1257"/>
      <c r="DU87" s="1257"/>
      <c r="DV87" s="1257"/>
      <c r="DW87" s="1257"/>
      <c r="DX87" s="1257"/>
      <c r="DY87" s="1257"/>
      <c r="DZ87" s="1257"/>
      <c r="EA87" s="1257"/>
      <c r="EB87" s="1257"/>
      <c r="EC87" s="1257"/>
      <c r="ED87" s="1257"/>
      <c r="EE87" s="1257"/>
      <c r="EF87" s="1257"/>
      <c r="EG87" s="1257"/>
      <c r="EH87" s="1257"/>
      <c r="EI87" s="1257"/>
      <c r="EJ87" s="1257"/>
      <c r="EK87" s="1257"/>
      <c r="EL87" s="1257"/>
      <c r="EM87" s="1257"/>
      <c r="EN87" s="1257"/>
      <c r="EO87" s="1257"/>
      <c r="EP87" s="1257"/>
      <c r="EQ87" s="1257"/>
      <c r="ER87" s="1257"/>
      <c r="ES87" s="1257"/>
      <c r="ET87" s="1257"/>
      <c r="EU87" s="1257"/>
      <c r="EV87" s="1257"/>
      <c r="EW87" s="1257"/>
      <c r="EX87" s="1257"/>
      <c r="EY87" s="1257"/>
      <c r="EZ87" s="1257"/>
      <c r="FA87" s="1257"/>
      <c r="FB87" s="1257"/>
      <c r="FC87" s="1257"/>
      <c r="FD87" s="1257"/>
      <c r="FE87" s="1257"/>
      <c r="FF87" s="1257"/>
      <c r="FG87" s="1257"/>
      <c r="FH87" s="1257"/>
      <c r="FI87" s="1257"/>
      <c r="FJ87" s="1257"/>
      <c r="FK87" s="1257"/>
      <c r="FL87" s="1257"/>
      <c r="FM87" s="1257"/>
      <c r="FN87" s="1257"/>
      <c r="FO87" s="1257"/>
      <c r="FP87" s="1257"/>
      <c r="FQ87" s="1257"/>
      <c r="FR87" s="1257"/>
      <c r="FS87" s="1257"/>
      <c r="FT87" s="1257"/>
      <c r="FU87" s="1257"/>
      <c r="FV87" s="1257"/>
      <c r="FW87" s="1257"/>
      <c r="FX87" s="1257"/>
      <c r="FY87" s="1257"/>
      <c r="FZ87" s="1257"/>
      <c r="GA87" s="1257"/>
      <c r="GB87" s="1257"/>
      <c r="GC87" s="1257"/>
      <c r="GD87" s="1257"/>
      <c r="GE87" s="1257"/>
      <c r="GF87" s="1257"/>
      <c r="GG87" s="1257"/>
      <c r="GH87" s="1257"/>
      <c r="GI87" s="1257"/>
      <c r="GJ87" s="1257"/>
      <c r="GK87" s="1257"/>
      <c r="GL87" s="1257"/>
      <c r="GM87" s="1257"/>
      <c r="GN87" s="1257"/>
      <c r="GO87" s="1257"/>
      <c r="GP87" s="1257"/>
      <c r="GQ87" s="1257"/>
      <c r="GR87" s="1257"/>
      <c r="GS87" s="1257"/>
      <c r="GT87" s="1257"/>
      <c r="GU87" s="1257"/>
      <c r="GV87" s="1257"/>
      <c r="GW87" s="1257"/>
      <c r="GX87" s="1257"/>
      <c r="GY87" s="1257"/>
      <c r="GZ87" s="1257"/>
      <c r="HA87" s="1257"/>
      <c r="HB87" s="1257"/>
      <c r="HC87" s="1258"/>
      <c r="HD87" s="1258"/>
      <c r="HE87" s="1258"/>
      <c r="HF87" s="1258"/>
      <c r="HG87" s="1258"/>
      <c r="HH87" s="1258"/>
      <c r="HI87" s="1260"/>
      <c r="HJ87" s="150" t="s">
        <v>44</v>
      </c>
      <c r="HK87" s="1313"/>
      <c r="HL87" s="148">
        <f>HL86*HK86</f>
        <v>0</v>
      </c>
      <c r="HM87" s="148">
        <f>HM86*HK86</f>
        <v>0</v>
      </c>
      <c r="HN87" s="148">
        <f>HN86*HK86</f>
        <v>0</v>
      </c>
      <c r="HO87" s="192">
        <f>HO86*HK86</f>
        <v>0</v>
      </c>
      <c r="HP87" s="192">
        <f>HP86*HK86</f>
        <v>0</v>
      </c>
      <c r="HQ87" s="148">
        <f>HQ86*HK86</f>
        <v>0</v>
      </c>
      <c r="HR87" s="148">
        <f>HR86*HK86</f>
        <v>0</v>
      </c>
      <c r="HS87" s="192">
        <f>HS86*HK86</f>
        <v>0</v>
      </c>
      <c r="HT87" s="148">
        <f>HT86*HK86</f>
        <v>0</v>
      </c>
      <c r="HU87" s="148">
        <f>HU86*HK86</f>
        <v>0</v>
      </c>
      <c r="HV87" s="148">
        <f>HV86*HK86</f>
        <v>0</v>
      </c>
      <c r="HW87" s="148">
        <f>HW86*HK86</f>
        <v>0</v>
      </c>
      <c r="HX87" s="192">
        <f>HX86*HK86</f>
        <v>0</v>
      </c>
      <c r="HY87" s="192">
        <f>HY86*HK86</f>
        <v>0</v>
      </c>
      <c r="HZ87" s="148">
        <f>HZ86*HK86</f>
        <v>0</v>
      </c>
      <c r="IA87" s="148">
        <f>IA86*HK86</f>
        <v>0</v>
      </c>
      <c r="IB87" s="148">
        <f>IB86*HK86</f>
        <v>0</v>
      </c>
      <c r="IC87" s="148">
        <f>IC86*HK86</f>
        <v>0</v>
      </c>
      <c r="ID87" s="148">
        <f>ID86*HK86</f>
        <v>0</v>
      </c>
      <c r="IE87" s="148">
        <f>IE86*HK86</f>
        <v>0</v>
      </c>
      <c r="IF87" s="148">
        <f>IF86*HK86</f>
        <v>0</v>
      </c>
      <c r="IG87" s="148">
        <f>IG86*HK86</f>
        <v>0</v>
      </c>
      <c r="IH87" s="148">
        <f>SUM(IH86*HK86)</f>
        <v>0</v>
      </c>
      <c r="II87" s="148">
        <f>SUM(II86*HK86)</f>
        <v>0</v>
      </c>
      <c r="IJ87" s="147">
        <f t="shared" si="6"/>
        <v>0</v>
      </c>
    </row>
    <row r="88" spans="1:244" s="137" customFormat="1" ht="14.25" customHeight="1">
      <c r="A88" s="167"/>
      <c r="B88" s="167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73"/>
      <c r="U88" s="173"/>
      <c r="V88" s="173"/>
      <c r="W88" s="173"/>
      <c r="X88" s="173"/>
      <c r="Y88" s="173"/>
      <c r="Z88" s="173"/>
      <c r="AA88" s="172"/>
      <c r="AB88" s="172"/>
      <c r="AC88" s="172"/>
      <c r="AD88" s="172"/>
      <c r="AE88" s="172"/>
      <c r="AF88" s="172"/>
      <c r="AG88" s="172"/>
      <c r="AH88" s="172"/>
      <c r="AI88" s="172"/>
      <c r="AJ88" s="172"/>
      <c r="AK88" s="172"/>
      <c r="AL88" s="172"/>
      <c r="AM88" s="172"/>
      <c r="AN88" s="172"/>
      <c r="AO88" s="172"/>
      <c r="AP88" s="172"/>
      <c r="AQ88" s="172"/>
      <c r="AR88" s="172"/>
      <c r="AS88" s="172"/>
      <c r="AT88" s="172"/>
      <c r="AU88" s="172"/>
      <c r="AV88" s="172"/>
      <c r="AW88" s="172"/>
      <c r="AX88" s="172"/>
      <c r="AY88" s="172"/>
      <c r="AZ88" s="172"/>
      <c r="BA88" s="172"/>
      <c r="BB88" s="172"/>
      <c r="BC88" s="171"/>
      <c r="BD88" s="171"/>
      <c r="BE88" s="171"/>
      <c r="BF88" s="171"/>
      <c r="BG88" s="171"/>
      <c r="BH88" s="171"/>
      <c r="BI88" s="171"/>
      <c r="BJ88" s="171"/>
      <c r="BK88" s="171"/>
      <c r="BL88" s="171"/>
      <c r="BM88" s="171"/>
      <c r="BN88" s="171"/>
      <c r="BO88" s="171"/>
      <c r="BP88" s="171"/>
      <c r="BQ88" s="171"/>
      <c r="BR88" s="171"/>
      <c r="BS88" s="171"/>
      <c r="BT88" s="171"/>
      <c r="BU88" s="171"/>
      <c r="BV88" s="171"/>
      <c r="BW88" s="171"/>
      <c r="BX88" s="171"/>
      <c r="BY88" s="171"/>
      <c r="BZ88" s="171"/>
      <c r="CA88" s="171"/>
      <c r="CB88" s="171"/>
      <c r="CC88" s="171"/>
      <c r="CD88" s="171"/>
      <c r="CE88" s="171"/>
      <c r="CF88" s="171"/>
      <c r="CG88" s="171"/>
      <c r="CH88" s="171"/>
      <c r="CI88" s="171"/>
      <c r="CJ88" s="171"/>
      <c r="CK88" s="171"/>
      <c r="CL88" s="171"/>
      <c r="CM88" s="171"/>
      <c r="CN88" s="171"/>
      <c r="CO88" s="171"/>
      <c r="CP88" s="171"/>
      <c r="CQ88" s="171"/>
      <c r="CR88" s="171"/>
      <c r="CS88" s="171"/>
      <c r="CT88" s="171"/>
      <c r="CU88" s="171"/>
      <c r="CV88" s="171"/>
      <c r="CW88" s="171"/>
      <c r="CX88" s="171"/>
      <c r="CY88" s="171"/>
      <c r="CZ88" s="171"/>
      <c r="DA88" s="171"/>
      <c r="DB88" s="171"/>
      <c r="DC88" s="171"/>
      <c r="DD88" s="171"/>
      <c r="DE88" s="171"/>
      <c r="DF88" s="171"/>
      <c r="DG88" s="171"/>
      <c r="DH88" s="171"/>
      <c r="DI88" s="171"/>
      <c r="DJ88" s="171"/>
      <c r="DK88" s="171"/>
      <c r="DL88" s="171"/>
      <c r="DM88" s="171"/>
      <c r="DN88" s="171"/>
      <c r="DO88" s="171"/>
      <c r="DP88" s="171"/>
      <c r="DQ88" s="171"/>
      <c r="DR88" s="171"/>
      <c r="DS88" s="171"/>
      <c r="DT88" s="171"/>
      <c r="DU88" s="171"/>
      <c r="DV88" s="171"/>
      <c r="DW88" s="171"/>
      <c r="DX88" s="171"/>
      <c r="DY88" s="171"/>
      <c r="DZ88" s="171"/>
      <c r="EA88" s="171"/>
      <c r="EB88" s="171"/>
      <c r="EC88" s="171"/>
      <c r="ED88" s="171"/>
      <c r="EE88" s="171"/>
      <c r="EF88" s="171"/>
      <c r="EG88" s="171"/>
      <c r="EH88" s="171"/>
      <c r="EI88" s="171"/>
      <c r="EJ88" s="171"/>
      <c r="EK88" s="171"/>
      <c r="EL88" s="171"/>
      <c r="EM88" s="171"/>
      <c r="EN88" s="171"/>
      <c r="EO88" s="171"/>
      <c r="EP88" s="171"/>
      <c r="EQ88" s="171"/>
      <c r="ER88" s="171"/>
      <c r="ES88" s="171"/>
      <c r="ET88" s="171"/>
      <c r="EU88" s="171"/>
      <c r="EV88" s="171"/>
      <c r="EW88" s="171"/>
      <c r="EX88" s="171"/>
      <c r="EY88" s="171"/>
      <c r="EZ88" s="171"/>
      <c r="FA88" s="171"/>
      <c r="FB88" s="171"/>
      <c r="FC88" s="171"/>
      <c r="FD88" s="171"/>
      <c r="FE88" s="171"/>
      <c r="FF88" s="171"/>
      <c r="FG88" s="171"/>
      <c r="FH88" s="171"/>
      <c r="FI88" s="171"/>
      <c r="FJ88" s="171"/>
      <c r="FK88" s="171"/>
      <c r="FL88" s="171"/>
      <c r="FM88" s="171"/>
      <c r="FN88" s="171"/>
      <c r="FO88" s="171"/>
      <c r="FP88" s="171"/>
      <c r="FQ88" s="171"/>
      <c r="FR88" s="171"/>
      <c r="FS88" s="171"/>
      <c r="FT88" s="171"/>
      <c r="FU88" s="171"/>
      <c r="FV88" s="171"/>
      <c r="FW88" s="171"/>
      <c r="FX88" s="171"/>
      <c r="FY88" s="171"/>
      <c r="FZ88" s="171"/>
      <c r="GA88" s="171"/>
      <c r="GB88" s="171"/>
      <c r="GC88" s="171"/>
      <c r="GD88" s="171"/>
      <c r="GE88" s="171"/>
      <c r="GF88" s="171"/>
      <c r="GG88" s="171"/>
      <c r="GH88" s="171"/>
      <c r="GI88" s="171"/>
      <c r="GJ88" s="171"/>
      <c r="GK88" s="171"/>
      <c r="GL88" s="171"/>
      <c r="GM88" s="171"/>
      <c r="GN88" s="171"/>
      <c r="GO88" s="171"/>
      <c r="GP88" s="171"/>
      <c r="GQ88" s="171"/>
      <c r="GR88" s="171"/>
      <c r="GS88" s="171"/>
      <c r="GT88" s="171"/>
      <c r="GU88" s="171"/>
      <c r="GV88" s="171"/>
      <c r="GW88" s="171"/>
      <c r="GX88" s="171"/>
      <c r="GY88" s="171"/>
      <c r="GZ88" s="171"/>
      <c r="HA88" s="171"/>
      <c r="HB88" s="171"/>
      <c r="HC88" s="162"/>
      <c r="HD88" s="162"/>
      <c r="HE88" s="162"/>
      <c r="HF88" s="162"/>
      <c r="HG88" s="162"/>
      <c r="HH88" s="162"/>
      <c r="HI88" s="1259" t="s">
        <v>12</v>
      </c>
      <c r="HJ88" s="154" t="s">
        <v>110</v>
      </c>
      <c r="HK88" s="1312">
        <v>33</v>
      </c>
      <c r="HL88" s="153"/>
      <c r="HM88" s="152"/>
      <c r="HN88" s="152"/>
      <c r="HO88" s="190"/>
      <c r="HP88" s="190"/>
      <c r="HQ88" s="152"/>
      <c r="HR88" s="152"/>
      <c r="HS88" s="190"/>
      <c r="HT88" s="152"/>
      <c r="HU88" s="152"/>
      <c r="HV88" s="152"/>
      <c r="HW88" s="152"/>
      <c r="HX88" s="190"/>
      <c r="HY88" s="190"/>
      <c r="HZ88" s="152"/>
      <c r="IA88" s="152"/>
      <c r="IB88" s="152"/>
      <c r="IC88" s="152"/>
      <c r="ID88" s="152"/>
      <c r="IE88" s="152"/>
      <c r="IF88" s="152"/>
      <c r="IG88" s="152"/>
      <c r="IH88" s="152"/>
      <c r="II88" s="152"/>
      <c r="IJ88" s="151">
        <f t="shared" si="6"/>
        <v>0</v>
      </c>
    </row>
    <row r="89" spans="1:244" ht="14.25" customHeight="1">
      <c r="A89" s="1263" t="s">
        <v>119</v>
      </c>
      <c r="B89" s="1263"/>
      <c r="C89" s="1263"/>
      <c r="D89" s="1263"/>
      <c r="E89" s="1263"/>
      <c r="F89" s="1263"/>
      <c r="G89" s="1263"/>
      <c r="H89" s="1263"/>
      <c r="I89" s="1263"/>
      <c r="J89" s="1263"/>
      <c r="K89" s="1263"/>
      <c r="L89" s="1263"/>
      <c r="M89" s="1263"/>
      <c r="N89" s="1263"/>
      <c r="O89" s="1263"/>
      <c r="P89" s="1263"/>
      <c r="Q89" s="1263"/>
      <c r="R89" s="1263"/>
      <c r="S89" s="1263"/>
      <c r="T89" s="1264" t="s">
        <v>131</v>
      </c>
      <c r="U89" s="1264"/>
      <c r="V89" s="1264"/>
      <c r="W89" s="1264"/>
      <c r="X89" s="1264"/>
      <c r="Y89" s="1264"/>
      <c r="Z89" s="1264"/>
      <c r="AA89" s="1265">
        <v>0.15</v>
      </c>
      <c r="AB89" s="1265"/>
      <c r="AC89" s="1265"/>
      <c r="AD89" s="1265"/>
      <c r="AE89" s="1265"/>
      <c r="AF89" s="1265"/>
      <c r="AG89" s="1265"/>
      <c r="AH89" s="1265">
        <f>BC89+BI89+BO89+BU89+CA89+CG89+CM89+CS89+CY89+DE89+DK89+DQ89+DW89+EC89+EI89+EO89+EU89+FA89+FG89+FM89+FS89+FY89+GE89+GK89+GQ89+GW89+HC89</f>
        <v>3.5000000000000003E-2</v>
      </c>
      <c r="AI89" s="1265"/>
      <c r="AJ89" s="1265"/>
      <c r="AK89" s="1265"/>
      <c r="AL89" s="1265"/>
      <c r="AM89" s="1265"/>
      <c r="AN89" s="1265"/>
      <c r="AO89" s="1265">
        <v>5</v>
      </c>
      <c r="AP89" s="1265"/>
      <c r="AQ89" s="1265"/>
      <c r="AR89" s="1265"/>
      <c r="AS89" s="1265"/>
      <c r="AT89" s="1265"/>
      <c r="AU89" s="1265"/>
      <c r="AV89" s="1265">
        <f>AH89*AO89</f>
        <v>0.17499999999999999</v>
      </c>
      <c r="AW89" s="1265"/>
      <c r="AX89" s="1265"/>
      <c r="AY89" s="1265"/>
      <c r="AZ89" s="1265"/>
      <c r="BA89" s="1265"/>
      <c r="BB89" s="1265"/>
      <c r="BC89" s="1257"/>
      <c r="BD89" s="1257"/>
      <c r="BE89" s="1257"/>
      <c r="BF89" s="1257"/>
      <c r="BG89" s="1257"/>
      <c r="BH89" s="1257"/>
      <c r="BI89" s="1257"/>
      <c r="BJ89" s="1257"/>
      <c r="BK89" s="1257"/>
      <c r="BL89" s="1257"/>
      <c r="BM89" s="1257"/>
      <c r="BN89" s="1257"/>
      <c r="BO89" s="1257"/>
      <c r="BP89" s="1257"/>
      <c r="BQ89" s="1257"/>
      <c r="BR89" s="1257"/>
      <c r="BS89" s="1257"/>
      <c r="BT89" s="1257"/>
      <c r="BU89" s="1257"/>
      <c r="BV89" s="1257"/>
      <c r="BW89" s="1257"/>
      <c r="BX89" s="1257"/>
      <c r="BY89" s="1257"/>
      <c r="BZ89" s="1257"/>
      <c r="CA89" s="1257"/>
      <c r="CB89" s="1257"/>
      <c r="CC89" s="1257"/>
      <c r="CD89" s="1257"/>
      <c r="CE89" s="1257"/>
      <c r="CF89" s="1257"/>
      <c r="CG89" s="1257"/>
      <c r="CH89" s="1257"/>
      <c r="CI89" s="1257"/>
      <c r="CJ89" s="1257"/>
      <c r="CK89" s="1257"/>
      <c r="CL89" s="1257"/>
      <c r="CM89" s="1257"/>
      <c r="CN89" s="1257"/>
      <c r="CO89" s="1257"/>
      <c r="CP89" s="1257"/>
      <c r="CQ89" s="1257"/>
      <c r="CR89" s="1257"/>
      <c r="CS89" s="1257"/>
      <c r="CT89" s="1257"/>
      <c r="CU89" s="1257"/>
      <c r="CV89" s="1257"/>
      <c r="CW89" s="1257"/>
      <c r="CX89" s="1257"/>
      <c r="CY89" s="1257"/>
      <c r="CZ89" s="1257"/>
      <c r="DA89" s="1257"/>
      <c r="DB89" s="1257"/>
      <c r="DC89" s="1257"/>
      <c r="DD89" s="1257"/>
      <c r="DE89" s="1257">
        <v>3.5000000000000003E-2</v>
      </c>
      <c r="DF89" s="1257"/>
      <c r="DG89" s="1257"/>
      <c r="DH89" s="1257"/>
      <c r="DI89" s="1257"/>
      <c r="DJ89" s="1257"/>
      <c r="DK89" s="1257"/>
      <c r="DL89" s="1257"/>
      <c r="DM89" s="1257"/>
      <c r="DN89" s="1257"/>
      <c r="DO89" s="1257"/>
      <c r="DP89" s="1257"/>
      <c r="DQ89" s="1257"/>
      <c r="DR89" s="1257"/>
      <c r="DS89" s="1257"/>
      <c r="DT89" s="1257"/>
      <c r="DU89" s="1257"/>
      <c r="DV89" s="1257"/>
      <c r="DW89" s="1257"/>
      <c r="DX89" s="1257"/>
      <c r="DY89" s="1257"/>
      <c r="DZ89" s="1257"/>
      <c r="EA89" s="1257"/>
      <c r="EB89" s="1257"/>
      <c r="EC89" s="1257"/>
      <c r="ED89" s="1257"/>
      <c r="EE89" s="1257"/>
      <c r="EF89" s="1257"/>
      <c r="EG89" s="1257"/>
      <c r="EH89" s="1257"/>
      <c r="EI89" s="1257"/>
      <c r="EJ89" s="1257"/>
      <c r="EK89" s="1257"/>
      <c r="EL89" s="1257"/>
      <c r="EM89" s="1257"/>
      <c r="EN89" s="1257"/>
      <c r="EO89" s="1257"/>
      <c r="EP89" s="1257"/>
      <c r="EQ89" s="1257"/>
      <c r="ER89" s="1257"/>
      <c r="ES89" s="1257"/>
      <c r="ET89" s="1257"/>
      <c r="EU89" s="1257"/>
      <c r="EV89" s="1257"/>
      <c r="EW89" s="1257"/>
      <c r="EX89" s="1257"/>
      <c r="EY89" s="1257"/>
      <c r="EZ89" s="1257"/>
      <c r="FA89" s="1257"/>
      <c r="FB89" s="1257"/>
      <c r="FC89" s="1257"/>
      <c r="FD89" s="1257"/>
      <c r="FE89" s="1257"/>
      <c r="FF89" s="1257"/>
      <c r="FG89" s="1257"/>
      <c r="FH89" s="1257"/>
      <c r="FI89" s="1257"/>
      <c r="FJ89" s="1257"/>
      <c r="FK89" s="1257"/>
      <c r="FL89" s="1257"/>
      <c r="FM89" s="1257"/>
      <c r="FN89" s="1257"/>
      <c r="FO89" s="1257"/>
      <c r="FP89" s="1257"/>
      <c r="FQ89" s="1257"/>
      <c r="FR89" s="1257"/>
      <c r="FS89" s="1257"/>
      <c r="FT89" s="1257"/>
      <c r="FU89" s="1257"/>
      <c r="FV89" s="1257"/>
      <c r="FW89" s="1257"/>
      <c r="FX89" s="1257"/>
      <c r="FY89" s="1257"/>
      <c r="FZ89" s="1257"/>
      <c r="GA89" s="1257"/>
      <c r="GB89" s="1257"/>
      <c r="GC89" s="1257"/>
      <c r="GD89" s="1257"/>
      <c r="GE89" s="1257"/>
      <c r="GF89" s="1257"/>
      <c r="GG89" s="1257"/>
      <c r="GH89" s="1257"/>
      <c r="GI89" s="1257"/>
      <c r="GJ89" s="1257"/>
      <c r="GK89" s="1257"/>
      <c r="GL89" s="1257"/>
      <c r="GM89" s="1257"/>
      <c r="GN89" s="1257"/>
      <c r="GO89" s="1257"/>
      <c r="GP89" s="1257"/>
      <c r="GQ89" s="1257"/>
      <c r="GR89" s="1257"/>
      <c r="GS89" s="1257"/>
      <c r="GT89" s="1257"/>
      <c r="GU89" s="1257"/>
      <c r="GV89" s="1257"/>
      <c r="GW89" s="1257"/>
      <c r="GX89" s="1257"/>
      <c r="GY89" s="1257"/>
      <c r="GZ89" s="1257"/>
      <c r="HA89" s="1257"/>
      <c r="HB89" s="1257"/>
      <c r="HC89" s="1258"/>
      <c r="HD89" s="1258"/>
      <c r="HE89" s="1258"/>
      <c r="HF89" s="1258"/>
      <c r="HG89" s="1258"/>
      <c r="HH89" s="1258"/>
      <c r="HI89" s="1260"/>
      <c r="HJ89" s="150" t="s">
        <v>44</v>
      </c>
      <c r="HK89" s="1313"/>
      <c r="HL89" s="148">
        <f>HL88*HK88</f>
        <v>0</v>
      </c>
      <c r="HM89" s="148">
        <f>HM88*HK88</f>
        <v>0</v>
      </c>
      <c r="HN89" s="148">
        <f>HN88*HK88</f>
        <v>0</v>
      </c>
      <c r="HO89" s="192">
        <f>HO88*HK88</f>
        <v>0</v>
      </c>
      <c r="HP89" s="192">
        <f>HP88*HK88</f>
        <v>0</v>
      </c>
      <c r="HQ89" s="148">
        <f>HQ88*HK88</f>
        <v>0</v>
      </c>
      <c r="HR89" s="148">
        <f>HR88*HK88</f>
        <v>0</v>
      </c>
      <c r="HS89" s="192">
        <f>HS88*HK88</f>
        <v>0</v>
      </c>
      <c r="HT89" s="148">
        <f>HT88*HK88</f>
        <v>0</v>
      </c>
      <c r="HU89" s="148">
        <f>HU88*HK88</f>
        <v>0</v>
      </c>
      <c r="HV89" s="148">
        <f>HV88*HK88</f>
        <v>0</v>
      </c>
      <c r="HW89" s="148">
        <f>HW88*HK88</f>
        <v>0</v>
      </c>
      <c r="HX89" s="192">
        <f>HX88*HK88</f>
        <v>0</v>
      </c>
      <c r="HY89" s="192">
        <f>HY88*HK88</f>
        <v>0</v>
      </c>
      <c r="HZ89" s="148">
        <f>HZ88*HK88</f>
        <v>0</v>
      </c>
      <c r="IA89" s="148">
        <f>IA88*HK88</f>
        <v>0</v>
      </c>
      <c r="IB89" s="148">
        <f>IB88*HK88</f>
        <v>0</v>
      </c>
      <c r="IC89" s="148">
        <f>IC88*HK88</f>
        <v>0</v>
      </c>
      <c r="ID89" s="148">
        <f>ID88*HK88</f>
        <v>0</v>
      </c>
      <c r="IE89" s="148">
        <f>IE88*HK88</f>
        <v>0</v>
      </c>
      <c r="IF89" s="148">
        <f>IF88*HK88</f>
        <v>0</v>
      </c>
      <c r="IG89" s="148">
        <f>IG88*HK88</f>
        <v>0</v>
      </c>
      <c r="IH89" s="148">
        <f>SUM(IH88*HK88)</f>
        <v>0</v>
      </c>
      <c r="II89" s="148">
        <f>SUM(II88*HK88)</f>
        <v>0</v>
      </c>
      <c r="IJ89" s="147">
        <f t="shared" si="6"/>
        <v>0</v>
      </c>
    </row>
    <row r="90" spans="1:244" s="137" customFormat="1" ht="14.25" customHeight="1">
      <c r="A90" s="167"/>
      <c r="B90" s="167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73"/>
      <c r="U90" s="173"/>
      <c r="V90" s="173"/>
      <c r="W90" s="173"/>
      <c r="X90" s="173"/>
      <c r="Y90" s="173"/>
      <c r="Z90" s="173"/>
      <c r="AA90" s="172"/>
      <c r="AB90" s="172"/>
      <c r="AC90" s="172"/>
      <c r="AD90" s="172"/>
      <c r="AE90" s="172"/>
      <c r="AF90" s="172"/>
      <c r="AG90" s="172"/>
      <c r="AH90" s="172"/>
      <c r="AI90" s="172"/>
      <c r="AJ90" s="172"/>
      <c r="AK90" s="172"/>
      <c r="AL90" s="172"/>
      <c r="AM90" s="172"/>
      <c r="AN90" s="172"/>
      <c r="AO90" s="172"/>
      <c r="AP90" s="172"/>
      <c r="AQ90" s="172"/>
      <c r="AR90" s="172"/>
      <c r="AS90" s="172"/>
      <c r="AT90" s="172"/>
      <c r="AU90" s="172"/>
      <c r="AV90" s="172"/>
      <c r="AW90" s="172"/>
      <c r="AX90" s="172"/>
      <c r="AY90" s="172"/>
      <c r="AZ90" s="172"/>
      <c r="BA90" s="172"/>
      <c r="BB90" s="172"/>
      <c r="BC90" s="171"/>
      <c r="BD90" s="171"/>
      <c r="BE90" s="171"/>
      <c r="BF90" s="171"/>
      <c r="BG90" s="171"/>
      <c r="BH90" s="171"/>
      <c r="BI90" s="171"/>
      <c r="BJ90" s="171"/>
      <c r="BK90" s="171"/>
      <c r="BL90" s="171"/>
      <c r="BM90" s="171"/>
      <c r="BN90" s="171"/>
      <c r="BO90" s="171"/>
      <c r="BP90" s="171"/>
      <c r="BQ90" s="171"/>
      <c r="BR90" s="171"/>
      <c r="BS90" s="171"/>
      <c r="BT90" s="171"/>
      <c r="BU90" s="171"/>
      <c r="BV90" s="171"/>
      <c r="BW90" s="171"/>
      <c r="BX90" s="171"/>
      <c r="BY90" s="171"/>
      <c r="BZ90" s="171"/>
      <c r="CA90" s="171"/>
      <c r="CB90" s="171"/>
      <c r="CC90" s="171"/>
      <c r="CD90" s="171"/>
      <c r="CE90" s="171"/>
      <c r="CF90" s="171"/>
      <c r="CG90" s="171"/>
      <c r="CH90" s="171"/>
      <c r="CI90" s="171"/>
      <c r="CJ90" s="171"/>
      <c r="CK90" s="171"/>
      <c r="CL90" s="171"/>
      <c r="CM90" s="171"/>
      <c r="CN90" s="171"/>
      <c r="CO90" s="171"/>
      <c r="CP90" s="171"/>
      <c r="CQ90" s="171"/>
      <c r="CR90" s="171"/>
      <c r="CS90" s="171"/>
      <c r="CT90" s="171"/>
      <c r="CU90" s="171"/>
      <c r="CV90" s="171"/>
      <c r="CW90" s="171"/>
      <c r="CX90" s="171"/>
      <c r="CY90" s="171"/>
      <c r="CZ90" s="171"/>
      <c r="DA90" s="171"/>
      <c r="DB90" s="171"/>
      <c r="DC90" s="171"/>
      <c r="DD90" s="171"/>
      <c r="DE90" s="171"/>
      <c r="DF90" s="171"/>
      <c r="DG90" s="171"/>
      <c r="DH90" s="171"/>
      <c r="DI90" s="171"/>
      <c r="DJ90" s="171"/>
      <c r="DK90" s="171"/>
      <c r="DL90" s="171"/>
      <c r="DM90" s="171"/>
      <c r="DN90" s="171"/>
      <c r="DO90" s="171"/>
      <c r="DP90" s="171"/>
      <c r="DQ90" s="171"/>
      <c r="DR90" s="171"/>
      <c r="DS90" s="171"/>
      <c r="DT90" s="171"/>
      <c r="DU90" s="171"/>
      <c r="DV90" s="171"/>
      <c r="DW90" s="171"/>
      <c r="DX90" s="171"/>
      <c r="DY90" s="171"/>
      <c r="DZ90" s="171"/>
      <c r="EA90" s="171"/>
      <c r="EB90" s="171"/>
      <c r="EC90" s="171"/>
      <c r="ED90" s="171"/>
      <c r="EE90" s="171"/>
      <c r="EF90" s="171"/>
      <c r="EG90" s="171"/>
      <c r="EH90" s="171"/>
      <c r="EI90" s="171"/>
      <c r="EJ90" s="171"/>
      <c r="EK90" s="171"/>
      <c r="EL90" s="171"/>
      <c r="EM90" s="171"/>
      <c r="EN90" s="171"/>
      <c r="EO90" s="171"/>
      <c r="EP90" s="171"/>
      <c r="EQ90" s="171"/>
      <c r="ER90" s="171"/>
      <c r="ES90" s="171"/>
      <c r="ET90" s="171"/>
      <c r="EU90" s="171"/>
      <c r="EV90" s="171"/>
      <c r="EW90" s="171"/>
      <c r="EX90" s="171"/>
      <c r="EY90" s="171"/>
      <c r="EZ90" s="171"/>
      <c r="FA90" s="171"/>
      <c r="FB90" s="171"/>
      <c r="FC90" s="171"/>
      <c r="FD90" s="171"/>
      <c r="FE90" s="171"/>
      <c r="FF90" s="171"/>
      <c r="FG90" s="171"/>
      <c r="FH90" s="171"/>
      <c r="FI90" s="171"/>
      <c r="FJ90" s="171"/>
      <c r="FK90" s="171"/>
      <c r="FL90" s="171"/>
      <c r="FM90" s="171"/>
      <c r="FN90" s="171"/>
      <c r="FO90" s="171"/>
      <c r="FP90" s="171"/>
      <c r="FQ90" s="171"/>
      <c r="FR90" s="171"/>
      <c r="FS90" s="171"/>
      <c r="FT90" s="171"/>
      <c r="FU90" s="171"/>
      <c r="FV90" s="171"/>
      <c r="FW90" s="171"/>
      <c r="FX90" s="171"/>
      <c r="FY90" s="171"/>
      <c r="FZ90" s="171"/>
      <c r="GA90" s="171"/>
      <c r="GB90" s="171"/>
      <c r="GC90" s="171"/>
      <c r="GD90" s="171"/>
      <c r="GE90" s="171"/>
      <c r="GF90" s="171"/>
      <c r="GG90" s="171"/>
      <c r="GH90" s="171"/>
      <c r="GI90" s="171"/>
      <c r="GJ90" s="171"/>
      <c r="GK90" s="171"/>
      <c r="GL90" s="171"/>
      <c r="GM90" s="171"/>
      <c r="GN90" s="171"/>
      <c r="GO90" s="171"/>
      <c r="GP90" s="171"/>
      <c r="GQ90" s="171"/>
      <c r="GR90" s="171"/>
      <c r="GS90" s="171"/>
      <c r="GT90" s="171"/>
      <c r="GU90" s="171"/>
      <c r="GV90" s="171"/>
      <c r="GW90" s="171"/>
      <c r="GX90" s="171"/>
      <c r="GY90" s="171"/>
      <c r="GZ90" s="171"/>
      <c r="HA90" s="171"/>
      <c r="HB90" s="171"/>
      <c r="HC90" s="162"/>
      <c r="HD90" s="162"/>
      <c r="HE90" s="162"/>
      <c r="HF90" s="162"/>
      <c r="HG90" s="162"/>
      <c r="HH90" s="162"/>
      <c r="HI90" s="1259" t="s">
        <v>22</v>
      </c>
      <c r="HJ90" s="154" t="s">
        <v>110</v>
      </c>
      <c r="HK90" s="1261">
        <v>90</v>
      </c>
      <c r="HL90" s="153"/>
      <c r="HM90" s="152"/>
      <c r="HN90" s="152"/>
      <c r="HO90" s="190"/>
      <c r="HP90" s="190"/>
      <c r="HQ90" s="152"/>
      <c r="HR90" s="152"/>
      <c r="HS90" s="190"/>
      <c r="HT90" s="152"/>
      <c r="HU90" s="152"/>
      <c r="HV90" s="152"/>
      <c r="HW90" s="152"/>
      <c r="HX90" s="190"/>
      <c r="HY90" s="190"/>
      <c r="HZ90" s="152"/>
      <c r="IA90" s="152"/>
      <c r="IB90" s="152"/>
      <c r="IC90" s="152"/>
      <c r="ID90" s="152"/>
      <c r="IE90" s="152"/>
      <c r="IF90" s="152"/>
      <c r="IG90" s="152"/>
      <c r="IH90" s="152"/>
      <c r="II90" s="152"/>
      <c r="IJ90" s="151">
        <f t="shared" si="6"/>
        <v>0</v>
      </c>
    </row>
    <row r="91" spans="1:244" ht="14.25" customHeight="1">
      <c r="A91" s="1263" t="s">
        <v>130</v>
      </c>
      <c r="B91" s="1263"/>
      <c r="C91" s="1263"/>
      <c r="D91" s="1263"/>
      <c r="E91" s="1263"/>
      <c r="F91" s="1263"/>
      <c r="G91" s="1263"/>
      <c r="H91" s="1263"/>
      <c r="I91" s="1263"/>
      <c r="J91" s="1263"/>
      <c r="K91" s="1263"/>
      <c r="L91" s="1263"/>
      <c r="M91" s="1263"/>
      <c r="N91" s="1263"/>
      <c r="O91" s="1263"/>
      <c r="P91" s="1263"/>
      <c r="Q91" s="1263"/>
      <c r="R91" s="1263"/>
      <c r="S91" s="1263"/>
      <c r="T91" s="1264" t="s">
        <v>110</v>
      </c>
      <c r="U91" s="1264"/>
      <c r="V91" s="1264"/>
      <c r="W91" s="1264"/>
      <c r="X91" s="1264"/>
      <c r="Y91" s="1264"/>
      <c r="Z91" s="1264"/>
      <c r="AA91" s="1265">
        <v>10.4</v>
      </c>
      <c r="AB91" s="1265"/>
      <c r="AC91" s="1265"/>
      <c r="AD91" s="1265"/>
      <c r="AE91" s="1265"/>
      <c r="AF91" s="1265"/>
      <c r="AG91" s="1265"/>
      <c r="AH91" s="1265">
        <f>BC91+BI91+BO91+BU91+CA91+CG91+CM91+CS91+CY91+DE91+DK91+DQ91+DW91+EC91+EI91+EO91+EU91+FA91+FG91+FM91+FS91+FY91+GE91+GK91+GQ91+GW91+HC91</f>
        <v>10.31</v>
      </c>
      <c r="AI91" s="1265"/>
      <c r="AJ91" s="1265"/>
      <c r="AK91" s="1265"/>
      <c r="AL91" s="1265"/>
      <c r="AM91" s="1265"/>
      <c r="AN91" s="1265"/>
      <c r="AO91" s="1265">
        <v>30</v>
      </c>
      <c r="AP91" s="1265"/>
      <c r="AQ91" s="1265"/>
      <c r="AR91" s="1265"/>
      <c r="AS91" s="1265"/>
      <c r="AT91" s="1265"/>
      <c r="AU91" s="1265"/>
      <c r="AV91" s="1265">
        <f>AH91*AO91</f>
        <v>309.3</v>
      </c>
      <c r="AW91" s="1265"/>
      <c r="AX91" s="1265"/>
      <c r="AY91" s="1265"/>
      <c r="AZ91" s="1265"/>
      <c r="BA91" s="1265"/>
      <c r="BB91" s="1265"/>
      <c r="BC91" s="1257">
        <v>2.5499999999999998</v>
      </c>
      <c r="BD91" s="1257"/>
      <c r="BE91" s="1257"/>
      <c r="BF91" s="1257"/>
      <c r="BG91" s="1257"/>
      <c r="BH91" s="1257"/>
      <c r="BI91" s="1257"/>
      <c r="BJ91" s="1257"/>
      <c r="BK91" s="1257"/>
      <c r="BL91" s="1257"/>
      <c r="BM91" s="1257"/>
      <c r="BN91" s="1257"/>
      <c r="BO91" s="1257"/>
      <c r="BP91" s="1257"/>
      <c r="BQ91" s="1257"/>
      <c r="BR91" s="1257"/>
      <c r="BS91" s="1257"/>
      <c r="BT91" s="1257"/>
      <c r="BU91" s="1257"/>
      <c r="BV91" s="1257"/>
      <c r="BW91" s="1257"/>
      <c r="BX91" s="1257"/>
      <c r="BY91" s="1257"/>
      <c r="BZ91" s="1257"/>
      <c r="CA91" s="1257"/>
      <c r="CB91" s="1257"/>
      <c r="CC91" s="1257"/>
      <c r="CD91" s="1257"/>
      <c r="CE91" s="1257"/>
      <c r="CF91" s="1257"/>
      <c r="CG91" s="1257">
        <v>2.7</v>
      </c>
      <c r="CH91" s="1257"/>
      <c r="CI91" s="1257"/>
      <c r="CJ91" s="1257"/>
      <c r="CK91" s="1257"/>
      <c r="CL91" s="1257"/>
      <c r="CM91" s="1257"/>
      <c r="CN91" s="1257"/>
      <c r="CO91" s="1257"/>
      <c r="CP91" s="1257"/>
      <c r="CQ91" s="1257"/>
      <c r="CR91" s="1257"/>
      <c r="CS91" s="1257"/>
      <c r="CT91" s="1257"/>
      <c r="CU91" s="1257"/>
      <c r="CV91" s="1257"/>
      <c r="CW91" s="1257"/>
      <c r="CX91" s="1257"/>
      <c r="CY91" s="1257"/>
      <c r="CZ91" s="1257"/>
      <c r="DA91" s="1257"/>
      <c r="DB91" s="1257"/>
      <c r="DC91" s="1257"/>
      <c r="DD91" s="1257"/>
      <c r="DE91" s="1257">
        <v>0.28000000000000003</v>
      </c>
      <c r="DF91" s="1257"/>
      <c r="DG91" s="1257"/>
      <c r="DH91" s="1257"/>
      <c r="DI91" s="1257"/>
      <c r="DJ91" s="1257"/>
      <c r="DK91" s="1257"/>
      <c r="DL91" s="1257"/>
      <c r="DM91" s="1257"/>
      <c r="DN91" s="1257"/>
      <c r="DO91" s="1257"/>
      <c r="DP91" s="1257"/>
      <c r="DQ91" s="1257">
        <v>2.2999999999999998</v>
      </c>
      <c r="DR91" s="1257"/>
      <c r="DS91" s="1257"/>
      <c r="DT91" s="1257"/>
      <c r="DU91" s="1257"/>
      <c r="DV91" s="1257"/>
      <c r="DW91" s="1257"/>
      <c r="DX91" s="1257"/>
      <c r="DY91" s="1257"/>
      <c r="DZ91" s="1257"/>
      <c r="EA91" s="1257"/>
      <c r="EB91" s="1257"/>
      <c r="EC91" s="1257"/>
      <c r="ED91" s="1257"/>
      <c r="EE91" s="1257"/>
      <c r="EF91" s="1257"/>
      <c r="EG91" s="1257"/>
      <c r="EH91" s="1257"/>
      <c r="EI91" s="1257"/>
      <c r="EJ91" s="1257"/>
      <c r="EK91" s="1257"/>
      <c r="EL91" s="1257"/>
      <c r="EM91" s="1257"/>
      <c r="EN91" s="1257"/>
      <c r="EO91" s="1257">
        <v>2.48</v>
      </c>
      <c r="EP91" s="1257"/>
      <c r="EQ91" s="1257"/>
      <c r="ER91" s="1257"/>
      <c r="ES91" s="1257"/>
      <c r="ET91" s="1257"/>
      <c r="EU91" s="1257"/>
      <c r="EV91" s="1257"/>
      <c r="EW91" s="1257"/>
      <c r="EX91" s="1257"/>
      <c r="EY91" s="1257"/>
      <c r="EZ91" s="1257"/>
      <c r="FA91" s="1257"/>
      <c r="FB91" s="1257"/>
      <c r="FC91" s="1257"/>
      <c r="FD91" s="1257"/>
      <c r="FE91" s="1257"/>
      <c r="FF91" s="1257"/>
      <c r="FG91" s="1257"/>
      <c r="FH91" s="1257"/>
      <c r="FI91" s="1257"/>
      <c r="FJ91" s="1257"/>
      <c r="FK91" s="1257"/>
      <c r="FL91" s="1257"/>
      <c r="FM91" s="1257"/>
      <c r="FN91" s="1257"/>
      <c r="FO91" s="1257"/>
      <c r="FP91" s="1257"/>
      <c r="FQ91" s="1257"/>
      <c r="FR91" s="1257"/>
      <c r="FS91" s="1257"/>
      <c r="FT91" s="1257"/>
      <c r="FU91" s="1257"/>
      <c r="FV91" s="1257"/>
      <c r="FW91" s="1257"/>
      <c r="FX91" s="1257"/>
      <c r="FY91" s="1257"/>
      <c r="FZ91" s="1257"/>
      <c r="GA91" s="1257"/>
      <c r="GB91" s="1257"/>
      <c r="GC91" s="1257"/>
      <c r="GD91" s="1257"/>
      <c r="GE91" s="1257"/>
      <c r="GF91" s="1257"/>
      <c r="GG91" s="1257"/>
      <c r="GH91" s="1257"/>
      <c r="GI91" s="1257"/>
      <c r="GJ91" s="1257"/>
      <c r="GK91" s="1257"/>
      <c r="GL91" s="1257"/>
      <c r="GM91" s="1257"/>
      <c r="GN91" s="1257"/>
      <c r="GO91" s="1257"/>
      <c r="GP91" s="1257"/>
      <c r="GQ91" s="1257"/>
      <c r="GR91" s="1257"/>
      <c r="GS91" s="1257"/>
      <c r="GT91" s="1257"/>
      <c r="GU91" s="1257"/>
      <c r="GV91" s="1257"/>
      <c r="GW91" s="1257"/>
      <c r="GX91" s="1257"/>
      <c r="GY91" s="1257"/>
      <c r="GZ91" s="1257"/>
      <c r="HA91" s="1257"/>
      <c r="HB91" s="1257"/>
      <c r="HC91" s="1258"/>
      <c r="HD91" s="1258"/>
      <c r="HE91" s="1258"/>
      <c r="HF91" s="1258"/>
      <c r="HG91" s="1258"/>
      <c r="HH91" s="1258"/>
      <c r="HI91" s="1260"/>
      <c r="HJ91" s="150" t="s">
        <v>44</v>
      </c>
      <c r="HK91" s="1262"/>
      <c r="HL91" s="148">
        <f>SUM(HL90*HK90)</f>
        <v>0</v>
      </c>
      <c r="HM91" s="148">
        <f>SUM(HM90*HK90)</f>
        <v>0</v>
      </c>
      <c r="HN91" s="148">
        <f>SUM(HN90*HK90)</f>
        <v>0</v>
      </c>
      <c r="HO91" s="192">
        <f>SUM(HO90*HK90)</f>
        <v>0</v>
      </c>
      <c r="HP91" s="192">
        <f>SUM(HP90*HK90)</f>
        <v>0</v>
      </c>
      <c r="HQ91" s="186">
        <f>SUM(HQ90*HK90)</f>
        <v>0</v>
      </c>
      <c r="HR91" s="148">
        <f>SUM(HR90*HK90)</f>
        <v>0</v>
      </c>
      <c r="HS91" s="192">
        <f>SUM(HS90*HK90)</f>
        <v>0</v>
      </c>
      <c r="HT91" s="148">
        <f>SUM(HT90*HK90)</f>
        <v>0</v>
      </c>
      <c r="HU91" s="148">
        <f>SUM(HU90*HK90)</f>
        <v>0</v>
      </c>
      <c r="HV91" s="148">
        <f>HV90*HK90</f>
        <v>0</v>
      </c>
      <c r="HW91" s="148">
        <f>SUM(HW90*HK90)</f>
        <v>0</v>
      </c>
      <c r="HX91" s="192">
        <f>SUM(HX90*HK90)</f>
        <v>0</v>
      </c>
      <c r="HY91" s="192">
        <f>SUM(HY90*HK90)</f>
        <v>0</v>
      </c>
      <c r="HZ91" s="148">
        <f>SUM(HZ90*HK90)</f>
        <v>0</v>
      </c>
      <c r="IA91" s="148">
        <f>SUM(IA90*HK90)</f>
        <v>0</v>
      </c>
      <c r="IB91" s="148">
        <f>SUM(IB90*HK90)</f>
        <v>0</v>
      </c>
      <c r="IC91" s="148">
        <f>SUM(IC90*HK90)</f>
        <v>0</v>
      </c>
      <c r="ID91" s="148"/>
      <c r="IE91" s="148"/>
      <c r="IF91" s="148"/>
      <c r="IG91" s="148">
        <f>SUM(IG90*HK90)</f>
        <v>0</v>
      </c>
      <c r="IH91" s="148">
        <f>SUM(IH90*HK90)</f>
        <v>0</v>
      </c>
      <c r="II91" s="148">
        <f>SUM(II90*HK90)</f>
        <v>0</v>
      </c>
      <c r="IJ91" s="147">
        <f t="shared" si="6"/>
        <v>0</v>
      </c>
    </row>
    <row r="92" spans="1:244" s="137" customFormat="1" ht="14.25" customHeight="1">
      <c r="A92" s="167"/>
      <c r="B92" s="167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73"/>
      <c r="U92" s="173"/>
      <c r="V92" s="173"/>
      <c r="W92" s="173"/>
      <c r="X92" s="173"/>
      <c r="Y92" s="173"/>
      <c r="Z92" s="173"/>
      <c r="AA92" s="172"/>
      <c r="AB92" s="172"/>
      <c r="AC92" s="172"/>
      <c r="AD92" s="172"/>
      <c r="AE92" s="172"/>
      <c r="AF92" s="172"/>
      <c r="AG92" s="172"/>
      <c r="AH92" s="172"/>
      <c r="AI92" s="172"/>
      <c r="AJ92" s="172"/>
      <c r="AK92" s="172"/>
      <c r="AL92" s="172"/>
      <c r="AM92" s="172"/>
      <c r="AN92" s="172"/>
      <c r="AO92" s="172"/>
      <c r="AP92" s="172"/>
      <c r="AQ92" s="172"/>
      <c r="AR92" s="172"/>
      <c r="AS92" s="172"/>
      <c r="AT92" s="172"/>
      <c r="AU92" s="172"/>
      <c r="AV92" s="172"/>
      <c r="AW92" s="172"/>
      <c r="AX92" s="172"/>
      <c r="AY92" s="172"/>
      <c r="AZ92" s="172"/>
      <c r="BA92" s="172"/>
      <c r="BB92" s="172"/>
      <c r="BC92" s="171"/>
      <c r="BD92" s="171"/>
      <c r="BE92" s="171"/>
      <c r="BF92" s="171"/>
      <c r="BG92" s="171"/>
      <c r="BH92" s="171"/>
      <c r="BI92" s="171"/>
      <c r="BJ92" s="171"/>
      <c r="BK92" s="171"/>
      <c r="BL92" s="171"/>
      <c r="BM92" s="171"/>
      <c r="BN92" s="171"/>
      <c r="BO92" s="171"/>
      <c r="BP92" s="171"/>
      <c r="BQ92" s="171"/>
      <c r="BR92" s="171"/>
      <c r="BS92" s="171"/>
      <c r="BT92" s="171"/>
      <c r="BU92" s="171"/>
      <c r="BV92" s="171"/>
      <c r="BW92" s="171"/>
      <c r="BX92" s="171"/>
      <c r="BY92" s="171"/>
      <c r="BZ92" s="171"/>
      <c r="CA92" s="171"/>
      <c r="CB92" s="171"/>
      <c r="CC92" s="171"/>
      <c r="CD92" s="171"/>
      <c r="CE92" s="171"/>
      <c r="CF92" s="171"/>
      <c r="CG92" s="171"/>
      <c r="CH92" s="171"/>
      <c r="CI92" s="171"/>
      <c r="CJ92" s="171"/>
      <c r="CK92" s="171"/>
      <c r="CL92" s="171"/>
      <c r="CM92" s="171"/>
      <c r="CN92" s="171"/>
      <c r="CO92" s="171"/>
      <c r="CP92" s="171"/>
      <c r="CQ92" s="171"/>
      <c r="CR92" s="171"/>
      <c r="CS92" s="171"/>
      <c r="CT92" s="171"/>
      <c r="CU92" s="171"/>
      <c r="CV92" s="171"/>
      <c r="CW92" s="171"/>
      <c r="CX92" s="171"/>
      <c r="CY92" s="171"/>
      <c r="CZ92" s="171"/>
      <c r="DA92" s="171"/>
      <c r="DB92" s="171"/>
      <c r="DC92" s="171"/>
      <c r="DD92" s="171"/>
      <c r="DE92" s="171"/>
      <c r="DF92" s="171"/>
      <c r="DG92" s="171"/>
      <c r="DH92" s="171"/>
      <c r="DI92" s="171"/>
      <c r="DJ92" s="171"/>
      <c r="DK92" s="171"/>
      <c r="DL92" s="171"/>
      <c r="DM92" s="171"/>
      <c r="DN92" s="171"/>
      <c r="DO92" s="171"/>
      <c r="DP92" s="171"/>
      <c r="DQ92" s="171"/>
      <c r="DR92" s="171"/>
      <c r="DS92" s="171"/>
      <c r="DT92" s="171"/>
      <c r="DU92" s="171"/>
      <c r="DV92" s="171"/>
      <c r="DW92" s="171"/>
      <c r="DX92" s="171"/>
      <c r="DY92" s="171"/>
      <c r="DZ92" s="171"/>
      <c r="EA92" s="171"/>
      <c r="EB92" s="171"/>
      <c r="EC92" s="171"/>
      <c r="ED92" s="171"/>
      <c r="EE92" s="171"/>
      <c r="EF92" s="171"/>
      <c r="EG92" s="171"/>
      <c r="EH92" s="171"/>
      <c r="EI92" s="171"/>
      <c r="EJ92" s="171"/>
      <c r="EK92" s="171"/>
      <c r="EL92" s="171"/>
      <c r="EM92" s="171"/>
      <c r="EN92" s="171"/>
      <c r="EO92" s="171"/>
      <c r="EP92" s="171"/>
      <c r="EQ92" s="171"/>
      <c r="ER92" s="171"/>
      <c r="ES92" s="171"/>
      <c r="ET92" s="171"/>
      <c r="EU92" s="171"/>
      <c r="EV92" s="171"/>
      <c r="EW92" s="171"/>
      <c r="EX92" s="171"/>
      <c r="EY92" s="171"/>
      <c r="EZ92" s="171"/>
      <c r="FA92" s="171"/>
      <c r="FB92" s="171"/>
      <c r="FC92" s="171"/>
      <c r="FD92" s="171"/>
      <c r="FE92" s="171"/>
      <c r="FF92" s="171"/>
      <c r="FG92" s="171"/>
      <c r="FH92" s="171"/>
      <c r="FI92" s="171"/>
      <c r="FJ92" s="171"/>
      <c r="FK92" s="171"/>
      <c r="FL92" s="171"/>
      <c r="FM92" s="171"/>
      <c r="FN92" s="171"/>
      <c r="FO92" s="171"/>
      <c r="FP92" s="171"/>
      <c r="FQ92" s="171"/>
      <c r="FR92" s="171"/>
      <c r="FS92" s="171"/>
      <c r="FT92" s="171"/>
      <c r="FU92" s="171"/>
      <c r="FV92" s="171"/>
      <c r="FW92" s="171"/>
      <c r="FX92" s="171"/>
      <c r="FY92" s="171"/>
      <c r="FZ92" s="171"/>
      <c r="GA92" s="171"/>
      <c r="GB92" s="171"/>
      <c r="GC92" s="171"/>
      <c r="GD92" s="171"/>
      <c r="GE92" s="171"/>
      <c r="GF92" s="171"/>
      <c r="GG92" s="171"/>
      <c r="GH92" s="171"/>
      <c r="GI92" s="171"/>
      <c r="GJ92" s="171"/>
      <c r="GK92" s="171"/>
      <c r="GL92" s="171"/>
      <c r="GM92" s="171"/>
      <c r="GN92" s="171"/>
      <c r="GO92" s="171"/>
      <c r="GP92" s="171"/>
      <c r="GQ92" s="171"/>
      <c r="GR92" s="171"/>
      <c r="GS92" s="171"/>
      <c r="GT92" s="171"/>
      <c r="GU92" s="171"/>
      <c r="GV92" s="171"/>
      <c r="GW92" s="171"/>
      <c r="GX92" s="171"/>
      <c r="GY92" s="171"/>
      <c r="GZ92" s="171"/>
      <c r="HA92" s="171"/>
      <c r="HB92" s="171"/>
      <c r="HC92" s="162"/>
      <c r="HD92" s="162"/>
      <c r="HE92" s="162"/>
      <c r="HF92" s="162"/>
      <c r="HG92" s="162"/>
      <c r="HH92" s="162"/>
      <c r="HI92" s="1259" t="s">
        <v>22</v>
      </c>
      <c r="HJ92" s="154" t="s">
        <v>110</v>
      </c>
      <c r="HK92" s="1261">
        <v>85</v>
      </c>
      <c r="HL92" s="153"/>
      <c r="HM92" s="152"/>
      <c r="HN92" s="152"/>
      <c r="HO92" s="190"/>
      <c r="HP92" s="190"/>
      <c r="HQ92" s="152"/>
      <c r="HR92" s="152"/>
      <c r="HS92" s="190"/>
      <c r="HT92" s="152"/>
      <c r="HU92" s="152"/>
      <c r="HV92" s="152"/>
      <c r="HW92" s="152"/>
      <c r="HX92" s="190"/>
      <c r="HY92" s="190"/>
      <c r="HZ92" s="152"/>
      <c r="IA92" s="152"/>
      <c r="IB92" s="152"/>
      <c r="IC92" s="152"/>
      <c r="ID92" s="152"/>
      <c r="IE92" s="152"/>
      <c r="IF92" s="152"/>
      <c r="IG92" s="152"/>
      <c r="IH92" s="152"/>
      <c r="II92" s="152"/>
      <c r="IJ92" s="151">
        <f t="shared" si="6"/>
        <v>0</v>
      </c>
    </row>
    <row r="93" spans="1:244" ht="14.25" customHeight="1">
      <c r="A93" s="1263" t="s">
        <v>130</v>
      </c>
      <c r="B93" s="1263"/>
      <c r="C93" s="1263"/>
      <c r="D93" s="1263"/>
      <c r="E93" s="1263"/>
      <c r="F93" s="1263"/>
      <c r="G93" s="1263"/>
      <c r="H93" s="1263"/>
      <c r="I93" s="1263"/>
      <c r="J93" s="1263"/>
      <c r="K93" s="1263"/>
      <c r="L93" s="1263"/>
      <c r="M93" s="1263"/>
      <c r="N93" s="1263"/>
      <c r="O93" s="1263"/>
      <c r="P93" s="1263"/>
      <c r="Q93" s="1263"/>
      <c r="R93" s="1263"/>
      <c r="S93" s="1263"/>
      <c r="T93" s="1264" t="s">
        <v>110</v>
      </c>
      <c r="U93" s="1264"/>
      <c r="V93" s="1264"/>
      <c r="W93" s="1264"/>
      <c r="X93" s="1264"/>
      <c r="Y93" s="1264"/>
      <c r="Z93" s="1264"/>
      <c r="AA93" s="1265">
        <v>10.4</v>
      </c>
      <c r="AB93" s="1265"/>
      <c r="AC93" s="1265"/>
      <c r="AD93" s="1265"/>
      <c r="AE93" s="1265"/>
      <c r="AF93" s="1265"/>
      <c r="AG93" s="1265"/>
      <c r="AH93" s="1265">
        <f>BC93+BI93+BO93+BU93+CA93+CG93+CM93+CS93+CY93+DE93+DK93+DQ93+DW93+EC93+EI93+EO93+EU93+FA93+FG93+FM93+FS93+FY93+GE93+GK93+GQ93+GW93+HC93</f>
        <v>10.31</v>
      </c>
      <c r="AI93" s="1265"/>
      <c r="AJ93" s="1265"/>
      <c r="AK93" s="1265"/>
      <c r="AL93" s="1265"/>
      <c r="AM93" s="1265"/>
      <c r="AN93" s="1265"/>
      <c r="AO93" s="1265">
        <v>30</v>
      </c>
      <c r="AP93" s="1265"/>
      <c r="AQ93" s="1265"/>
      <c r="AR93" s="1265"/>
      <c r="AS93" s="1265"/>
      <c r="AT93" s="1265"/>
      <c r="AU93" s="1265"/>
      <c r="AV93" s="1265">
        <f>AH93*AO93</f>
        <v>309.3</v>
      </c>
      <c r="AW93" s="1265"/>
      <c r="AX93" s="1265"/>
      <c r="AY93" s="1265"/>
      <c r="AZ93" s="1265"/>
      <c r="BA93" s="1265"/>
      <c r="BB93" s="1265"/>
      <c r="BC93" s="1257">
        <v>2.5499999999999998</v>
      </c>
      <c r="BD93" s="1257"/>
      <c r="BE93" s="1257"/>
      <c r="BF93" s="1257"/>
      <c r="BG93" s="1257"/>
      <c r="BH93" s="1257"/>
      <c r="BI93" s="1257"/>
      <c r="BJ93" s="1257"/>
      <c r="BK93" s="1257"/>
      <c r="BL93" s="1257"/>
      <c r="BM93" s="1257"/>
      <c r="BN93" s="1257"/>
      <c r="BO93" s="1257"/>
      <c r="BP93" s="1257"/>
      <c r="BQ93" s="1257"/>
      <c r="BR93" s="1257"/>
      <c r="BS93" s="1257"/>
      <c r="BT93" s="1257"/>
      <c r="BU93" s="1257"/>
      <c r="BV93" s="1257"/>
      <c r="BW93" s="1257"/>
      <c r="BX93" s="1257"/>
      <c r="BY93" s="1257"/>
      <c r="BZ93" s="1257"/>
      <c r="CA93" s="1257"/>
      <c r="CB93" s="1257"/>
      <c r="CC93" s="1257"/>
      <c r="CD93" s="1257"/>
      <c r="CE93" s="1257"/>
      <c r="CF93" s="1257"/>
      <c r="CG93" s="1257">
        <v>2.7</v>
      </c>
      <c r="CH93" s="1257"/>
      <c r="CI93" s="1257"/>
      <c r="CJ93" s="1257"/>
      <c r="CK93" s="1257"/>
      <c r="CL93" s="1257"/>
      <c r="CM93" s="1257"/>
      <c r="CN93" s="1257"/>
      <c r="CO93" s="1257"/>
      <c r="CP93" s="1257"/>
      <c r="CQ93" s="1257"/>
      <c r="CR93" s="1257"/>
      <c r="CS93" s="1257"/>
      <c r="CT93" s="1257"/>
      <c r="CU93" s="1257"/>
      <c r="CV93" s="1257"/>
      <c r="CW93" s="1257"/>
      <c r="CX93" s="1257"/>
      <c r="CY93" s="1257"/>
      <c r="CZ93" s="1257"/>
      <c r="DA93" s="1257"/>
      <c r="DB93" s="1257"/>
      <c r="DC93" s="1257"/>
      <c r="DD93" s="1257"/>
      <c r="DE93" s="1257">
        <v>0.28000000000000003</v>
      </c>
      <c r="DF93" s="1257"/>
      <c r="DG93" s="1257"/>
      <c r="DH93" s="1257"/>
      <c r="DI93" s="1257"/>
      <c r="DJ93" s="1257"/>
      <c r="DK93" s="1257"/>
      <c r="DL93" s="1257"/>
      <c r="DM93" s="1257"/>
      <c r="DN93" s="1257"/>
      <c r="DO93" s="1257"/>
      <c r="DP93" s="1257"/>
      <c r="DQ93" s="1257">
        <v>2.2999999999999998</v>
      </c>
      <c r="DR93" s="1257"/>
      <c r="DS93" s="1257"/>
      <c r="DT93" s="1257"/>
      <c r="DU93" s="1257"/>
      <c r="DV93" s="1257"/>
      <c r="DW93" s="1257"/>
      <c r="DX93" s="1257"/>
      <c r="DY93" s="1257"/>
      <c r="DZ93" s="1257"/>
      <c r="EA93" s="1257"/>
      <c r="EB93" s="1257"/>
      <c r="EC93" s="1257"/>
      <c r="ED93" s="1257"/>
      <c r="EE93" s="1257"/>
      <c r="EF93" s="1257"/>
      <c r="EG93" s="1257"/>
      <c r="EH93" s="1257"/>
      <c r="EI93" s="1257"/>
      <c r="EJ93" s="1257"/>
      <c r="EK93" s="1257"/>
      <c r="EL93" s="1257"/>
      <c r="EM93" s="1257"/>
      <c r="EN93" s="1257"/>
      <c r="EO93" s="1257">
        <v>2.48</v>
      </c>
      <c r="EP93" s="1257"/>
      <c r="EQ93" s="1257"/>
      <c r="ER93" s="1257"/>
      <c r="ES93" s="1257"/>
      <c r="ET93" s="1257"/>
      <c r="EU93" s="1257"/>
      <c r="EV93" s="1257"/>
      <c r="EW93" s="1257"/>
      <c r="EX93" s="1257"/>
      <c r="EY93" s="1257"/>
      <c r="EZ93" s="1257"/>
      <c r="FA93" s="1257"/>
      <c r="FB93" s="1257"/>
      <c r="FC93" s="1257"/>
      <c r="FD93" s="1257"/>
      <c r="FE93" s="1257"/>
      <c r="FF93" s="1257"/>
      <c r="FG93" s="1257"/>
      <c r="FH93" s="1257"/>
      <c r="FI93" s="1257"/>
      <c r="FJ93" s="1257"/>
      <c r="FK93" s="1257"/>
      <c r="FL93" s="1257"/>
      <c r="FM93" s="1257"/>
      <c r="FN93" s="1257"/>
      <c r="FO93" s="1257"/>
      <c r="FP93" s="1257"/>
      <c r="FQ93" s="1257"/>
      <c r="FR93" s="1257"/>
      <c r="FS93" s="1257"/>
      <c r="FT93" s="1257"/>
      <c r="FU93" s="1257"/>
      <c r="FV93" s="1257"/>
      <c r="FW93" s="1257"/>
      <c r="FX93" s="1257"/>
      <c r="FY93" s="1257"/>
      <c r="FZ93" s="1257"/>
      <c r="GA93" s="1257"/>
      <c r="GB93" s="1257"/>
      <c r="GC93" s="1257"/>
      <c r="GD93" s="1257"/>
      <c r="GE93" s="1257"/>
      <c r="GF93" s="1257"/>
      <c r="GG93" s="1257"/>
      <c r="GH93" s="1257"/>
      <c r="GI93" s="1257"/>
      <c r="GJ93" s="1257"/>
      <c r="GK93" s="1257"/>
      <c r="GL93" s="1257"/>
      <c r="GM93" s="1257"/>
      <c r="GN93" s="1257"/>
      <c r="GO93" s="1257"/>
      <c r="GP93" s="1257"/>
      <c r="GQ93" s="1257"/>
      <c r="GR93" s="1257"/>
      <c r="GS93" s="1257"/>
      <c r="GT93" s="1257"/>
      <c r="GU93" s="1257"/>
      <c r="GV93" s="1257"/>
      <c r="GW93" s="1257"/>
      <c r="GX93" s="1257"/>
      <c r="GY93" s="1257"/>
      <c r="GZ93" s="1257"/>
      <c r="HA93" s="1257"/>
      <c r="HB93" s="1257"/>
      <c r="HC93" s="1258"/>
      <c r="HD93" s="1258"/>
      <c r="HE93" s="1258"/>
      <c r="HF93" s="1258"/>
      <c r="HG93" s="1258"/>
      <c r="HH93" s="1258"/>
      <c r="HI93" s="1260"/>
      <c r="HJ93" s="150" t="s">
        <v>44</v>
      </c>
      <c r="HK93" s="1262"/>
      <c r="HL93" s="148">
        <f>SUM(HL92*HK92)</f>
        <v>0</v>
      </c>
      <c r="HM93" s="148">
        <f>SUM(HM92*HK92)</f>
        <v>0</v>
      </c>
      <c r="HN93" s="148">
        <f>SUM(HN92*HK92)</f>
        <v>0</v>
      </c>
      <c r="HO93" s="192">
        <f>SUM(HO92*HK92)</f>
        <v>0</v>
      </c>
      <c r="HP93" s="192">
        <f>SUM(HP92*HK92)</f>
        <v>0</v>
      </c>
      <c r="HQ93" s="186">
        <f>SUM(HQ92*HK92)</f>
        <v>0</v>
      </c>
      <c r="HR93" s="148">
        <f>SUM(HR92*HK92)</f>
        <v>0</v>
      </c>
      <c r="HS93" s="192">
        <f>SUM(HS92*HK92)</f>
        <v>0</v>
      </c>
      <c r="HT93" s="148">
        <f>SUM(HT92*HK92)</f>
        <v>0</v>
      </c>
      <c r="HU93" s="148">
        <f>SUM(HU92*HK92)</f>
        <v>0</v>
      </c>
      <c r="HV93" s="148">
        <f>HV92*HK92</f>
        <v>0</v>
      </c>
      <c r="HW93" s="148">
        <f>SUM(HW92*HK92)</f>
        <v>0</v>
      </c>
      <c r="HX93" s="192">
        <f>SUM(HX92*HK92)</f>
        <v>0</v>
      </c>
      <c r="HY93" s="192">
        <f>SUM(HY92*HK92)</f>
        <v>0</v>
      </c>
      <c r="HZ93" s="148">
        <f>SUM(HZ92*HK92)</f>
        <v>0</v>
      </c>
      <c r="IA93" s="148">
        <f>SUM(IA92*HK92)</f>
        <v>0</v>
      </c>
      <c r="IB93" s="148">
        <f>SUM(IB92*HK92)</f>
        <v>0</v>
      </c>
      <c r="IC93" s="148">
        <f>SUM(IC92*HK92)</f>
        <v>0</v>
      </c>
      <c r="ID93" s="148"/>
      <c r="IE93" s="148"/>
      <c r="IF93" s="148"/>
      <c r="IG93" s="148">
        <f>SUM(IG92*HK92)</f>
        <v>0</v>
      </c>
      <c r="IH93" s="148">
        <f>SUM(IH92*HK92)</f>
        <v>0</v>
      </c>
      <c r="II93" s="148">
        <f>SUM(II92*HK92)</f>
        <v>0</v>
      </c>
      <c r="IJ93" s="147">
        <f t="shared" si="6"/>
        <v>0</v>
      </c>
    </row>
    <row r="94" spans="1:244" s="137" customFormat="1" ht="14.25" customHeight="1">
      <c r="A94" s="167"/>
      <c r="B94" s="167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73"/>
      <c r="U94" s="173"/>
      <c r="V94" s="173"/>
      <c r="W94" s="173"/>
      <c r="X94" s="173"/>
      <c r="Y94" s="173"/>
      <c r="Z94" s="173"/>
      <c r="AA94" s="172"/>
      <c r="AB94" s="172"/>
      <c r="AC94" s="172"/>
      <c r="AD94" s="172"/>
      <c r="AE94" s="172"/>
      <c r="AF94" s="172"/>
      <c r="AG94" s="172"/>
      <c r="AH94" s="172"/>
      <c r="AI94" s="172"/>
      <c r="AJ94" s="172"/>
      <c r="AK94" s="172"/>
      <c r="AL94" s="172"/>
      <c r="AM94" s="172"/>
      <c r="AN94" s="172"/>
      <c r="AO94" s="172"/>
      <c r="AP94" s="172"/>
      <c r="AQ94" s="172"/>
      <c r="AR94" s="172"/>
      <c r="AS94" s="172"/>
      <c r="AT94" s="172"/>
      <c r="AU94" s="172"/>
      <c r="AV94" s="172"/>
      <c r="AW94" s="172"/>
      <c r="AX94" s="172"/>
      <c r="AY94" s="172"/>
      <c r="AZ94" s="172"/>
      <c r="BA94" s="172"/>
      <c r="BB94" s="172"/>
      <c r="BC94" s="171"/>
      <c r="BD94" s="171"/>
      <c r="BE94" s="171"/>
      <c r="BF94" s="171"/>
      <c r="BG94" s="171"/>
      <c r="BH94" s="171"/>
      <c r="BI94" s="171"/>
      <c r="BJ94" s="171"/>
      <c r="BK94" s="171"/>
      <c r="BL94" s="171"/>
      <c r="BM94" s="171"/>
      <c r="BN94" s="171"/>
      <c r="BO94" s="171"/>
      <c r="BP94" s="171"/>
      <c r="BQ94" s="171"/>
      <c r="BR94" s="171"/>
      <c r="BS94" s="171"/>
      <c r="BT94" s="171"/>
      <c r="BU94" s="171"/>
      <c r="BV94" s="171"/>
      <c r="BW94" s="171"/>
      <c r="BX94" s="171"/>
      <c r="BY94" s="171"/>
      <c r="BZ94" s="171"/>
      <c r="CA94" s="171"/>
      <c r="CB94" s="171"/>
      <c r="CC94" s="171"/>
      <c r="CD94" s="171"/>
      <c r="CE94" s="171"/>
      <c r="CF94" s="171"/>
      <c r="CG94" s="171"/>
      <c r="CH94" s="171"/>
      <c r="CI94" s="171"/>
      <c r="CJ94" s="171"/>
      <c r="CK94" s="171"/>
      <c r="CL94" s="171"/>
      <c r="CM94" s="171"/>
      <c r="CN94" s="171"/>
      <c r="CO94" s="171"/>
      <c r="CP94" s="171"/>
      <c r="CQ94" s="171"/>
      <c r="CR94" s="171"/>
      <c r="CS94" s="171"/>
      <c r="CT94" s="171"/>
      <c r="CU94" s="171"/>
      <c r="CV94" s="171"/>
      <c r="CW94" s="171"/>
      <c r="CX94" s="171"/>
      <c r="CY94" s="171"/>
      <c r="CZ94" s="171"/>
      <c r="DA94" s="171"/>
      <c r="DB94" s="171"/>
      <c r="DC94" s="171"/>
      <c r="DD94" s="171"/>
      <c r="DE94" s="171"/>
      <c r="DF94" s="171"/>
      <c r="DG94" s="171"/>
      <c r="DH94" s="171"/>
      <c r="DI94" s="171"/>
      <c r="DJ94" s="171"/>
      <c r="DK94" s="171"/>
      <c r="DL94" s="171"/>
      <c r="DM94" s="171"/>
      <c r="DN94" s="171"/>
      <c r="DO94" s="171"/>
      <c r="DP94" s="171"/>
      <c r="DQ94" s="171"/>
      <c r="DR94" s="171"/>
      <c r="DS94" s="171"/>
      <c r="DT94" s="171"/>
      <c r="DU94" s="171"/>
      <c r="DV94" s="171"/>
      <c r="DW94" s="171"/>
      <c r="DX94" s="171"/>
      <c r="DY94" s="171"/>
      <c r="DZ94" s="171"/>
      <c r="EA94" s="171"/>
      <c r="EB94" s="171"/>
      <c r="EC94" s="171"/>
      <c r="ED94" s="171"/>
      <c r="EE94" s="171"/>
      <c r="EF94" s="171"/>
      <c r="EG94" s="171"/>
      <c r="EH94" s="171"/>
      <c r="EI94" s="171"/>
      <c r="EJ94" s="171"/>
      <c r="EK94" s="171"/>
      <c r="EL94" s="171"/>
      <c r="EM94" s="171"/>
      <c r="EN94" s="171"/>
      <c r="EO94" s="171"/>
      <c r="EP94" s="171"/>
      <c r="EQ94" s="171"/>
      <c r="ER94" s="171"/>
      <c r="ES94" s="171"/>
      <c r="ET94" s="171"/>
      <c r="EU94" s="171"/>
      <c r="EV94" s="171"/>
      <c r="EW94" s="171"/>
      <c r="EX94" s="171"/>
      <c r="EY94" s="171"/>
      <c r="EZ94" s="171"/>
      <c r="FA94" s="171"/>
      <c r="FB94" s="171"/>
      <c r="FC94" s="171"/>
      <c r="FD94" s="171"/>
      <c r="FE94" s="171"/>
      <c r="FF94" s="171"/>
      <c r="FG94" s="171"/>
      <c r="FH94" s="171"/>
      <c r="FI94" s="171"/>
      <c r="FJ94" s="171"/>
      <c r="FK94" s="171"/>
      <c r="FL94" s="171"/>
      <c r="FM94" s="171"/>
      <c r="FN94" s="171"/>
      <c r="FO94" s="171"/>
      <c r="FP94" s="171"/>
      <c r="FQ94" s="171"/>
      <c r="FR94" s="171"/>
      <c r="FS94" s="171"/>
      <c r="FT94" s="171"/>
      <c r="FU94" s="171"/>
      <c r="FV94" s="171"/>
      <c r="FW94" s="171"/>
      <c r="FX94" s="171"/>
      <c r="FY94" s="171"/>
      <c r="FZ94" s="171"/>
      <c r="GA94" s="171"/>
      <c r="GB94" s="171"/>
      <c r="GC94" s="171"/>
      <c r="GD94" s="171"/>
      <c r="GE94" s="171"/>
      <c r="GF94" s="171"/>
      <c r="GG94" s="171"/>
      <c r="GH94" s="171"/>
      <c r="GI94" s="171"/>
      <c r="GJ94" s="171"/>
      <c r="GK94" s="171"/>
      <c r="GL94" s="171"/>
      <c r="GM94" s="171"/>
      <c r="GN94" s="171"/>
      <c r="GO94" s="171"/>
      <c r="GP94" s="171"/>
      <c r="GQ94" s="171"/>
      <c r="GR94" s="171"/>
      <c r="GS94" s="171"/>
      <c r="GT94" s="171"/>
      <c r="GU94" s="171"/>
      <c r="GV94" s="171"/>
      <c r="GW94" s="171"/>
      <c r="GX94" s="171"/>
      <c r="GY94" s="171"/>
      <c r="GZ94" s="171"/>
      <c r="HA94" s="171"/>
      <c r="HB94" s="171"/>
      <c r="HC94" s="162"/>
      <c r="HD94" s="162"/>
      <c r="HE94" s="162"/>
      <c r="HF94" s="162"/>
      <c r="HG94" s="162"/>
      <c r="HH94" s="162"/>
      <c r="HI94" s="1259" t="s">
        <v>20</v>
      </c>
      <c r="HJ94" s="154" t="s">
        <v>110</v>
      </c>
      <c r="HK94" s="1261">
        <v>140</v>
      </c>
      <c r="HL94" s="153"/>
      <c r="HM94" s="152"/>
      <c r="HN94" s="152"/>
      <c r="HO94" s="190"/>
      <c r="HP94" s="190"/>
      <c r="HQ94" s="152"/>
      <c r="HR94" s="152"/>
      <c r="HS94" s="190"/>
      <c r="HT94" s="152"/>
      <c r="HU94" s="152"/>
      <c r="HV94" s="152"/>
      <c r="HW94" s="152"/>
      <c r="HX94" s="190"/>
      <c r="HY94" s="190"/>
      <c r="HZ94" s="152"/>
      <c r="IA94" s="152"/>
      <c r="IB94" s="152"/>
      <c r="IC94" s="152"/>
      <c r="ID94" s="152"/>
      <c r="IE94" s="152"/>
      <c r="IF94" s="152"/>
      <c r="IG94" s="152"/>
      <c r="IH94" s="152"/>
      <c r="II94" s="152"/>
      <c r="IJ94" s="151">
        <f t="shared" si="6"/>
        <v>0</v>
      </c>
    </row>
    <row r="95" spans="1:244" ht="14.25" customHeight="1">
      <c r="A95" s="1263" t="s">
        <v>130</v>
      </c>
      <c r="B95" s="1263"/>
      <c r="C95" s="1263"/>
      <c r="D95" s="1263"/>
      <c r="E95" s="1263"/>
      <c r="F95" s="1263"/>
      <c r="G95" s="1263"/>
      <c r="H95" s="1263"/>
      <c r="I95" s="1263"/>
      <c r="J95" s="1263"/>
      <c r="K95" s="1263"/>
      <c r="L95" s="1263"/>
      <c r="M95" s="1263"/>
      <c r="N95" s="1263"/>
      <c r="O95" s="1263"/>
      <c r="P95" s="1263"/>
      <c r="Q95" s="1263"/>
      <c r="R95" s="1263"/>
      <c r="S95" s="1263"/>
      <c r="T95" s="1264" t="s">
        <v>110</v>
      </c>
      <c r="U95" s="1264"/>
      <c r="V95" s="1264"/>
      <c r="W95" s="1264"/>
      <c r="X95" s="1264"/>
      <c r="Y95" s="1264"/>
      <c r="Z95" s="1264"/>
      <c r="AA95" s="1265">
        <v>10.4</v>
      </c>
      <c r="AB95" s="1265"/>
      <c r="AC95" s="1265"/>
      <c r="AD95" s="1265"/>
      <c r="AE95" s="1265"/>
      <c r="AF95" s="1265"/>
      <c r="AG95" s="1265"/>
      <c r="AH95" s="1265">
        <f>BC95+BI95+BO95+BU95+CA95+CG95+CM95+CS95+CY95+DE95+DK95+DQ95+DW95+EC95+EI95+EO95+EU95+FA95+FG95+FM95+FS95+FY95+GE95+GK95+GQ95+GW95+HC95</f>
        <v>10.31</v>
      </c>
      <c r="AI95" s="1265"/>
      <c r="AJ95" s="1265"/>
      <c r="AK95" s="1265"/>
      <c r="AL95" s="1265"/>
      <c r="AM95" s="1265"/>
      <c r="AN95" s="1265"/>
      <c r="AO95" s="1265">
        <v>30</v>
      </c>
      <c r="AP95" s="1265"/>
      <c r="AQ95" s="1265"/>
      <c r="AR95" s="1265"/>
      <c r="AS95" s="1265"/>
      <c r="AT95" s="1265"/>
      <c r="AU95" s="1265"/>
      <c r="AV95" s="1265">
        <f>AH95*AO95</f>
        <v>309.3</v>
      </c>
      <c r="AW95" s="1265"/>
      <c r="AX95" s="1265"/>
      <c r="AY95" s="1265"/>
      <c r="AZ95" s="1265"/>
      <c r="BA95" s="1265"/>
      <c r="BB95" s="1265"/>
      <c r="BC95" s="1257">
        <v>2.5499999999999998</v>
      </c>
      <c r="BD95" s="1257"/>
      <c r="BE95" s="1257"/>
      <c r="BF95" s="1257"/>
      <c r="BG95" s="1257"/>
      <c r="BH95" s="1257"/>
      <c r="BI95" s="1257"/>
      <c r="BJ95" s="1257"/>
      <c r="BK95" s="1257"/>
      <c r="BL95" s="1257"/>
      <c r="BM95" s="1257"/>
      <c r="BN95" s="1257"/>
      <c r="BO95" s="1257"/>
      <c r="BP95" s="1257"/>
      <c r="BQ95" s="1257"/>
      <c r="BR95" s="1257"/>
      <c r="BS95" s="1257"/>
      <c r="BT95" s="1257"/>
      <c r="BU95" s="1257"/>
      <c r="BV95" s="1257"/>
      <c r="BW95" s="1257"/>
      <c r="BX95" s="1257"/>
      <c r="BY95" s="1257"/>
      <c r="BZ95" s="1257"/>
      <c r="CA95" s="1257"/>
      <c r="CB95" s="1257"/>
      <c r="CC95" s="1257"/>
      <c r="CD95" s="1257"/>
      <c r="CE95" s="1257"/>
      <c r="CF95" s="1257"/>
      <c r="CG95" s="1257">
        <v>2.7</v>
      </c>
      <c r="CH95" s="1257"/>
      <c r="CI95" s="1257"/>
      <c r="CJ95" s="1257"/>
      <c r="CK95" s="1257"/>
      <c r="CL95" s="1257"/>
      <c r="CM95" s="1257"/>
      <c r="CN95" s="1257"/>
      <c r="CO95" s="1257"/>
      <c r="CP95" s="1257"/>
      <c r="CQ95" s="1257"/>
      <c r="CR95" s="1257"/>
      <c r="CS95" s="1257"/>
      <c r="CT95" s="1257"/>
      <c r="CU95" s="1257"/>
      <c r="CV95" s="1257"/>
      <c r="CW95" s="1257"/>
      <c r="CX95" s="1257"/>
      <c r="CY95" s="1257"/>
      <c r="CZ95" s="1257"/>
      <c r="DA95" s="1257"/>
      <c r="DB95" s="1257"/>
      <c r="DC95" s="1257"/>
      <c r="DD95" s="1257"/>
      <c r="DE95" s="1257">
        <v>0.28000000000000003</v>
      </c>
      <c r="DF95" s="1257"/>
      <c r="DG95" s="1257"/>
      <c r="DH95" s="1257"/>
      <c r="DI95" s="1257"/>
      <c r="DJ95" s="1257"/>
      <c r="DK95" s="1257"/>
      <c r="DL95" s="1257"/>
      <c r="DM95" s="1257"/>
      <c r="DN95" s="1257"/>
      <c r="DO95" s="1257"/>
      <c r="DP95" s="1257"/>
      <c r="DQ95" s="1257">
        <v>2.2999999999999998</v>
      </c>
      <c r="DR95" s="1257"/>
      <c r="DS95" s="1257"/>
      <c r="DT95" s="1257"/>
      <c r="DU95" s="1257"/>
      <c r="DV95" s="1257"/>
      <c r="DW95" s="1257"/>
      <c r="DX95" s="1257"/>
      <c r="DY95" s="1257"/>
      <c r="DZ95" s="1257"/>
      <c r="EA95" s="1257"/>
      <c r="EB95" s="1257"/>
      <c r="EC95" s="1257"/>
      <c r="ED95" s="1257"/>
      <c r="EE95" s="1257"/>
      <c r="EF95" s="1257"/>
      <c r="EG95" s="1257"/>
      <c r="EH95" s="1257"/>
      <c r="EI95" s="1257"/>
      <c r="EJ95" s="1257"/>
      <c r="EK95" s="1257"/>
      <c r="EL95" s="1257"/>
      <c r="EM95" s="1257"/>
      <c r="EN95" s="1257"/>
      <c r="EO95" s="1257">
        <v>2.48</v>
      </c>
      <c r="EP95" s="1257"/>
      <c r="EQ95" s="1257"/>
      <c r="ER95" s="1257"/>
      <c r="ES95" s="1257"/>
      <c r="ET95" s="1257"/>
      <c r="EU95" s="1257"/>
      <c r="EV95" s="1257"/>
      <c r="EW95" s="1257"/>
      <c r="EX95" s="1257"/>
      <c r="EY95" s="1257"/>
      <c r="EZ95" s="1257"/>
      <c r="FA95" s="1257"/>
      <c r="FB95" s="1257"/>
      <c r="FC95" s="1257"/>
      <c r="FD95" s="1257"/>
      <c r="FE95" s="1257"/>
      <c r="FF95" s="1257"/>
      <c r="FG95" s="1257"/>
      <c r="FH95" s="1257"/>
      <c r="FI95" s="1257"/>
      <c r="FJ95" s="1257"/>
      <c r="FK95" s="1257"/>
      <c r="FL95" s="1257"/>
      <c r="FM95" s="1257"/>
      <c r="FN95" s="1257"/>
      <c r="FO95" s="1257"/>
      <c r="FP95" s="1257"/>
      <c r="FQ95" s="1257"/>
      <c r="FR95" s="1257"/>
      <c r="FS95" s="1257"/>
      <c r="FT95" s="1257"/>
      <c r="FU95" s="1257"/>
      <c r="FV95" s="1257"/>
      <c r="FW95" s="1257"/>
      <c r="FX95" s="1257"/>
      <c r="FY95" s="1257"/>
      <c r="FZ95" s="1257"/>
      <c r="GA95" s="1257"/>
      <c r="GB95" s="1257"/>
      <c r="GC95" s="1257"/>
      <c r="GD95" s="1257"/>
      <c r="GE95" s="1257"/>
      <c r="GF95" s="1257"/>
      <c r="GG95" s="1257"/>
      <c r="GH95" s="1257"/>
      <c r="GI95" s="1257"/>
      <c r="GJ95" s="1257"/>
      <c r="GK95" s="1257"/>
      <c r="GL95" s="1257"/>
      <c r="GM95" s="1257"/>
      <c r="GN95" s="1257"/>
      <c r="GO95" s="1257"/>
      <c r="GP95" s="1257"/>
      <c r="GQ95" s="1257"/>
      <c r="GR95" s="1257"/>
      <c r="GS95" s="1257"/>
      <c r="GT95" s="1257"/>
      <c r="GU95" s="1257"/>
      <c r="GV95" s="1257"/>
      <c r="GW95" s="1257"/>
      <c r="GX95" s="1257"/>
      <c r="GY95" s="1257"/>
      <c r="GZ95" s="1257"/>
      <c r="HA95" s="1257"/>
      <c r="HB95" s="1257"/>
      <c r="HC95" s="1258"/>
      <c r="HD95" s="1258"/>
      <c r="HE95" s="1258"/>
      <c r="HF95" s="1258"/>
      <c r="HG95" s="1258"/>
      <c r="HH95" s="1258"/>
      <c r="HI95" s="1260"/>
      <c r="HJ95" s="150" t="s">
        <v>44</v>
      </c>
      <c r="HK95" s="1262"/>
      <c r="HL95" s="148">
        <f>HL94*HK94</f>
        <v>0</v>
      </c>
      <c r="HM95" s="148">
        <f>HM94*HK94</f>
        <v>0</v>
      </c>
      <c r="HN95" s="148">
        <f>HN94*HK94</f>
        <v>0</v>
      </c>
      <c r="HO95" s="192">
        <f>HO94*HK94</f>
        <v>0</v>
      </c>
      <c r="HP95" s="192">
        <f>HP94*HK94</f>
        <v>0</v>
      </c>
      <c r="HQ95" s="186">
        <f>HQ94*HK94</f>
        <v>0</v>
      </c>
      <c r="HR95" s="148">
        <f>HR94*HK94</f>
        <v>0</v>
      </c>
      <c r="HS95" s="192">
        <f>HS94*HK94</f>
        <v>0</v>
      </c>
      <c r="HT95" s="148">
        <f>HT94*HK94</f>
        <v>0</v>
      </c>
      <c r="HU95" s="148">
        <f>HU94*HK94</f>
        <v>0</v>
      </c>
      <c r="HV95" s="148">
        <f>HV94*HK94</f>
        <v>0</v>
      </c>
      <c r="HW95" s="148">
        <f>HW94*HK94</f>
        <v>0</v>
      </c>
      <c r="HX95" s="192">
        <f>HX94*HK94</f>
        <v>0</v>
      </c>
      <c r="HY95" s="192">
        <f>HY94*HK94</f>
        <v>0</v>
      </c>
      <c r="HZ95" s="148">
        <f>HZ94*HK94</f>
        <v>0</v>
      </c>
      <c r="IA95" s="148">
        <f>IA94*HK94</f>
        <v>0</v>
      </c>
      <c r="IB95" s="148">
        <f>IB94*HK94</f>
        <v>0</v>
      </c>
      <c r="IC95" s="148">
        <f>IC94*HK94</f>
        <v>0</v>
      </c>
      <c r="ID95" s="148">
        <f>ID94*HK94</f>
        <v>0</v>
      </c>
      <c r="IE95" s="148">
        <f>IE94*HK94</f>
        <v>0</v>
      </c>
      <c r="IF95" s="148">
        <f>IF94*HK94</f>
        <v>0</v>
      </c>
      <c r="IG95" s="148">
        <f>IG94*HK94</f>
        <v>0</v>
      </c>
      <c r="IH95" s="148">
        <f>SUM(IH94*HK94)</f>
        <v>0</v>
      </c>
      <c r="II95" s="148">
        <f>SUM(II94*HK94)</f>
        <v>0</v>
      </c>
      <c r="IJ95" s="147">
        <f t="shared" si="6"/>
        <v>0</v>
      </c>
    </row>
    <row r="96" spans="1:244" s="137" customFormat="1" ht="14.25" customHeight="1">
      <c r="A96" s="167"/>
      <c r="B96" s="167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73"/>
      <c r="U96" s="173"/>
      <c r="V96" s="173"/>
      <c r="W96" s="173"/>
      <c r="X96" s="173"/>
      <c r="Y96" s="173"/>
      <c r="Z96" s="173"/>
      <c r="AA96" s="172"/>
      <c r="AB96" s="172"/>
      <c r="AC96" s="172"/>
      <c r="AD96" s="172"/>
      <c r="AE96" s="172"/>
      <c r="AF96" s="172"/>
      <c r="AG96" s="172"/>
      <c r="AH96" s="172"/>
      <c r="AI96" s="172"/>
      <c r="AJ96" s="172"/>
      <c r="AK96" s="172"/>
      <c r="AL96" s="172"/>
      <c r="AM96" s="172"/>
      <c r="AN96" s="172"/>
      <c r="AO96" s="172"/>
      <c r="AP96" s="172"/>
      <c r="AQ96" s="172"/>
      <c r="AR96" s="172"/>
      <c r="AS96" s="172"/>
      <c r="AT96" s="172"/>
      <c r="AU96" s="172"/>
      <c r="AV96" s="172"/>
      <c r="AW96" s="172"/>
      <c r="AX96" s="172"/>
      <c r="AY96" s="172"/>
      <c r="AZ96" s="172"/>
      <c r="BA96" s="172"/>
      <c r="BB96" s="172"/>
      <c r="BC96" s="171"/>
      <c r="BD96" s="171"/>
      <c r="BE96" s="171"/>
      <c r="BF96" s="171"/>
      <c r="BG96" s="171"/>
      <c r="BH96" s="171"/>
      <c r="BI96" s="171"/>
      <c r="BJ96" s="171"/>
      <c r="BK96" s="171"/>
      <c r="BL96" s="171"/>
      <c r="BM96" s="171"/>
      <c r="BN96" s="171"/>
      <c r="BO96" s="171"/>
      <c r="BP96" s="171"/>
      <c r="BQ96" s="171"/>
      <c r="BR96" s="171"/>
      <c r="BS96" s="171"/>
      <c r="BT96" s="171"/>
      <c r="BU96" s="171"/>
      <c r="BV96" s="171"/>
      <c r="BW96" s="171"/>
      <c r="BX96" s="171"/>
      <c r="BY96" s="171"/>
      <c r="BZ96" s="171"/>
      <c r="CA96" s="171"/>
      <c r="CB96" s="171"/>
      <c r="CC96" s="171"/>
      <c r="CD96" s="171"/>
      <c r="CE96" s="171"/>
      <c r="CF96" s="171"/>
      <c r="CG96" s="171"/>
      <c r="CH96" s="171"/>
      <c r="CI96" s="171"/>
      <c r="CJ96" s="171"/>
      <c r="CK96" s="171"/>
      <c r="CL96" s="171"/>
      <c r="CM96" s="171"/>
      <c r="CN96" s="171"/>
      <c r="CO96" s="171"/>
      <c r="CP96" s="171"/>
      <c r="CQ96" s="171"/>
      <c r="CR96" s="171"/>
      <c r="CS96" s="171"/>
      <c r="CT96" s="171"/>
      <c r="CU96" s="171"/>
      <c r="CV96" s="171"/>
      <c r="CW96" s="171"/>
      <c r="CX96" s="171"/>
      <c r="CY96" s="171"/>
      <c r="CZ96" s="171"/>
      <c r="DA96" s="171"/>
      <c r="DB96" s="171"/>
      <c r="DC96" s="171"/>
      <c r="DD96" s="171"/>
      <c r="DE96" s="171"/>
      <c r="DF96" s="171"/>
      <c r="DG96" s="171"/>
      <c r="DH96" s="171"/>
      <c r="DI96" s="171"/>
      <c r="DJ96" s="171"/>
      <c r="DK96" s="171"/>
      <c r="DL96" s="171"/>
      <c r="DM96" s="171"/>
      <c r="DN96" s="171"/>
      <c r="DO96" s="171"/>
      <c r="DP96" s="171"/>
      <c r="DQ96" s="171"/>
      <c r="DR96" s="171"/>
      <c r="DS96" s="171"/>
      <c r="DT96" s="171"/>
      <c r="DU96" s="171"/>
      <c r="DV96" s="171"/>
      <c r="DW96" s="171"/>
      <c r="DX96" s="171"/>
      <c r="DY96" s="171"/>
      <c r="DZ96" s="171"/>
      <c r="EA96" s="171"/>
      <c r="EB96" s="171"/>
      <c r="EC96" s="171"/>
      <c r="ED96" s="171"/>
      <c r="EE96" s="171"/>
      <c r="EF96" s="171"/>
      <c r="EG96" s="171"/>
      <c r="EH96" s="171"/>
      <c r="EI96" s="171"/>
      <c r="EJ96" s="171"/>
      <c r="EK96" s="171"/>
      <c r="EL96" s="171"/>
      <c r="EM96" s="171"/>
      <c r="EN96" s="171"/>
      <c r="EO96" s="171"/>
      <c r="EP96" s="171"/>
      <c r="EQ96" s="171"/>
      <c r="ER96" s="171"/>
      <c r="ES96" s="171"/>
      <c r="ET96" s="171"/>
      <c r="EU96" s="171"/>
      <c r="EV96" s="171"/>
      <c r="EW96" s="171"/>
      <c r="EX96" s="171"/>
      <c r="EY96" s="171"/>
      <c r="EZ96" s="171"/>
      <c r="FA96" s="171"/>
      <c r="FB96" s="171"/>
      <c r="FC96" s="171"/>
      <c r="FD96" s="171"/>
      <c r="FE96" s="171"/>
      <c r="FF96" s="171"/>
      <c r="FG96" s="171"/>
      <c r="FH96" s="171"/>
      <c r="FI96" s="171"/>
      <c r="FJ96" s="171"/>
      <c r="FK96" s="171"/>
      <c r="FL96" s="171"/>
      <c r="FM96" s="171"/>
      <c r="FN96" s="171"/>
      <c r="FO96" s="171"/>
      <c r="FP96" s="171"/>
      <c r="FQ96" s="171"/>
      <c r="FR96" s="171"/>
      <c r="FS96" s="171"/>
      <c r="FT96" s="171"/>
      <c r="FU96" s="171"/>
      <c r="FV96" s="171"/>
      <c r="FW96" s="171"/>
      <c r="FX96" s="171"/>
      <c r="FY96" s="171"/>
      <c r="FZ96" s="171"/>
      <c r="GA96" s="171"/>
      <c r="GB96" s="171"/>
      <c r="GC96" s="171"/>
      <c r="GD96" s="171"/>
      <c r="GE96" s="171"/>
      <c r="GF96" s="171"/>
      <c r="GG96" s="171"/>
      <c r="GH96" s="171"/>
      <c r="GI96" s="171"/>
      <c r="GJ96" s="171"/>
      <c r="GK96" s="171"/>
      <c r="GL96" s="171"/>
      <c r="GM96" s="171"/>
      <c r="GN96" s="171"/>
      <c r="GO96" s="171"/>
      <c r="GP96" s="171"/>
      <c r="GQ96" s="171"/>
      <c r="GR96" s="171"/>
      <c r="GS96" s="171"/>
      <c r="GT96" s="171"/>
      <c r="GU96" s="171"/>
      <c r="GV96" s="171"/>
      <c r="GW96" s="171"/>
      <c r="GX96" s="171"/>
      <c r="GY96" s="171"/>
      <c r="GZ96" s="171"/>
      <c r="HA96" s="171"/>
      <c r="HB96" s="171"/>
      <c r="HC96" s="162"/>
      <c r="HD96" s="162"/>
      <c r="HE96" s="162"/>
      <c r="HF96" s="162"/>
      <c r="HG96" s="162"/>
      <c r="HH96" s="162"/>
      <c r="HI96" s="1259" t="s">
        <v>20</v>
      </c>
      <c r="HJ96" s="154" t="s">
        <v>110</v>
      </c>
      <c r="HK96" s="1261">
        <v>130</v>
      </c>
      <c r="HL96" s="153"/>
      <c r="HM96" s="152"/>
      <c r="HN96" s="152"/>
      <c r="HO96" s="190"/>
      <c r="HP96" s="190"/>
      <c r="HQ96" s="152"/>
      <c r="HR96" s="152"/>
      <c r="HS96" s="190"/>
      <c r="HT96" s="152"/>
      <c r="HU96" s="152"/>
      <c r="HV96" s="152"/>
      <c r="HW96" s="152"/>
      <c r="HX96" s="190"/>
      <c r="HY96" s="190"/>
      <c r="HZ96" s="152"/>
      <c r="IA96" s="152"/>
      <c r="IB96" s="152"/>
      <c r="IC96" s="152"/>
      <c r="ID96" s="152"/>
      <c r="IE96" s="152"/>
      <c r="IF96" s="152"/>
      <c r="IG96" s="152"/>
      <c r="IH96" s="152"/>
      <c r="II96" s="152"/>
      <c r="IJ96" s="151">
        <f t="shared" si="6"/>
        <v>0</v>
      </c>
    </row>
    <row r="97" spans="1:244" ht="14.25" customHeight="1">
      <c r="A97" s="1263" t="s">
        <v>130</v>
      </c>
      <c r="B97" s="1263"/>
      <c r="C97" s="1263"/>
      <c r="D97" s="1263"/>
      <c r="E97" s="1263"/>
      <c r="F97" s="1263"/>
      <c r="G97" s="1263"/>
      <c r="H97" s="1263"/>
      <c r="I97" s="1263"/>
      <c r="J97" s="1263"/>
      <c r="K97" s="1263"/>
      <c r="L97" s="1263"/>
      <c r="M97" s="1263"/>
      <c r="N97" s="1263"/>
      <c r="O97" s="1263"/>
      <c r="P97" s="1263"/>
      <c r="Q97" s="1263"/>
      <c r="R97" s="1263"/>
      <c r="S97" s="1263"/>
      <c r="T97" s="1264" t="s">
        <v>110</v>
      </c>
      <c r="U97" s="1264"/>
      <c r="V97" s="1264"/>
      <c r="W97" s="1264"/>
      <c r="X97" s="1264"/>
      <c r="Y97" s="1264"/>
      <c r="Z97" s="1264"/>
      <c r="AA97" s="1265">
        <v>10.4</v>
      </c>
      <c r="AB97" s="1265"/>
      <c r="AC97" s="1265"/>
      <c r="AD97" s="1265"/>
      <c r="AE97" s="1265"/>
      <c r="AF97" s="1265"/>
      <c r="AG97" s="1265"/>
      <c r="AH97" s="1265">
        <f>BC97+BI97+BO97+BU97+CA97+CG97+CM97+CS97+CY97+DE97+DK97+DQ97+DW97+EC97+EI97+EO97+EU97+FA97+FG97+FM97+FS97+FY97+GE97+GK97+GQ97+GW97+HC97</f>
        <v>10.31</v>
      </c>
      <c r="AI97" s="1265"/>
      <c r="AJ97" s="1265"/>
      <c r="AK97" s="1265"/>
      <c r="AL97" s="1265"/>
      <c r="AM97" s="1265"/>
      <c r="AN97" s="1265"/>
      <c r="AO97" s="1265">
        <v>30</v>
      </c>
      <c r="AP97" s="1265"/>
      <c r="AQ97" s="1265"/>
      <c r="AR97" s="1265"/>
      <c r="AS97" s="1265"/>
      <c r="AT97" s="1265"/>
      <c r="AU97" s="1265"/>
      <c r="AV97" s="1265">
        <f>AH97*AO97</f>
        <v>309.3</v>
      </c>
      <c r="AW97" s="1265"/>
      <c r="AX97" s="1265"/>
      <c r="AY97" s="1265"/>
      <c r="AZ97" s="1265"/>
      <c r="BA97" s="1265"/>
      <c r="BB97" s="1265"/>
      <c r="BC97" s="1257">
        <v>2.5499999999999998</v>
      </c>
      <c r="BD97" s="1257"/>
      <c r="BE97" s="1257"/>
      <c r="BF97" s="1257"/>
      <c r="BG97" s="1257"/>
      <c r="BH97" s="1257"/>
      <c r="BI97" s="1257"/>
      <c r="BJ97" s="1257"/>
      <c r="BK97" s="1257"/>
      <c r="BL97" s="1257"/>
      <c r="BM97" s="1257"/>
      <c r="BN97" s="1257"/>
      <c r="BO97" s="1257"/>
      <c r="BP97" s="1257"/>
      <c r="BQ97" s="1257"/>
      <c r="BR97" s="1257"/>
      <c r="BS97" s="1257"/>
      <c r="BT97" s="1257"/>
      <c r="BU97" s="1257"/>
      <c r="BV97" s="1257"/>
      <c r="BW97" s="1257"/>
      <c r="BX97" s="1257"/>
      <c r="BY97" s="1257"/>
      <c r="BZ97" s="1257"/>
      <c r="CA97" s="1257"/>
      <c r="CB97" s="1257"/>
      <c r="CC97" s="1257"/>
      <c r="CD97" s="1257"/>
      <c r="CE97" s="1257"/>
      <c r="CF97" s="1257"/>
      <c r="CG97" s="1257">
        <v>2.7</v>
      </c>
      <c r="CH97" s="1257"/>
      <c r="CI97" s="1257"/>
      <c r="CJ97" s="1257"/>
      <c r="CK97" s="1257"/>
      <c r="CL97" s="1257"/>
      <c r="CM97" s="1257"/>
      <c r="CN97" s="1257"/>
      <c r="CO97" s="1257"/>
      <c r="CP97" s="1257"/>
      <c r="CQ97" s="1257"/>
      <c r="CR97" s="1257"/>
      <c r="CS97" s="1257"/>
      <c r="CT97" s="1257"/>
      <c r="CU97" s="1257"/>
      <c r="CV97" s="1257"/>
      <c r="CW97" s="1257"/>
      <c r="CX97" s="1257"/>
      <c r="CY97" s="1257"/>
      <c r="CZ97" s="1257"/>
      <c r="DA97" s="1257"/>
      <c r="DB97" s="1257"/>
      <c r="DC97" s="1257"/>
      <c r="DD97" s="1257"/>
      <c r="DE97" s="1257">
        <v>0.28000000000000003</v>
      </c>
      <c r="DF97" s="1257"/>
      <c r="DG97" s="1257"/>
      <c r="DH97" s="1257"/>
      <c r="DI97" s="1257"/>
      <c r="DJ97" s="1257"/>
      <c r="DK97" s="1257"/>
      <c r="DL97" s="1257"/>
      <c r="DM97" s="1257"/>
      <c r="DN97" s="1257"/>
      <c r="DO97" s="1257"/>
      <c r="DP97" s="1257"/>
      <c r="DQ97" s="1257">
        <v>2.2999999999999998</v>
      </c>
      <c r="DR97" s="1257"/>
      <c r="DS97" s="1257"/>
      <c r="DT97" s="1257"/>
      <c r="DU97" s="1257"/>
      <c r="DV97" s="1257"/>
      <c r="DW97" s="1257"/>
      <c r="DX97" s="1257"/>
      <c r="DY97" s="1257"/>
      <c r="DZ97" s="1257"/>
      <c r="EA97" s="1257"/>
      <c r="EB97" s="1257"/>
      <c r="EC97" s="1257"/>
      <c r="ED97" s="1257"/>
      <c r="EE97" s="1257"/>
      <c r="EF97" s="1257"/>
      <c r="EG97" s="1257"/>
      <c r="EH97" s="1257"/>
      <c r="EI97" s="1257"/>
      <c r="EJ97" s="1257"/>
      <c r="EK97" s="1257"/>
      <c r="EL97" s="1257"/>
      <c r="EM97" s="1257"/>
      <c r="EN97" s="1257"/>
      <c r="EO97" s="1257">
        <v>2.48</v>
      </c>
      <c r="EP97" s="1257"/>
      <c r="EQ97" s="1257"/>
      <c r="ER97" s="1257"/>
      <c r="ES97" s="1257"/>
      <c r="ET97" s="1257"/>
      <c r="EU97" s="1257"/>
      <c r="EV97" s="1257"/>
      <c r="EW97" s="1257"/>
      <c r="EX97" s="1257"/>
      <c r="EY97" s="1257"/>
      <c r="EZ97" s="1257"/>
      <c r="FA97" s="1257"/>
      <c r="FB97" s="1257"/>
      <c r="FC97" s="1257"/>
      <c r="FD97" s="1257"/>
      <c r="FE97" s="1257"/>
      <c r="FF97" s="1257"/>
      <c r="FG97" s="1257"/>
      <c r="FH97" s="1257"/>
      <c r="FI97" s="1257"/>
      <c r="FJ97" s="1257"/>
      <c r="FK97" s="1257"/>
      <c r="FL97" s="1257"/>
      <c r="FM97" s="1257"/>
      <c r="FN97" s="1257"/>
      <c r="FO97" s="1257"/>
      <c r="FP97" s="1257"/>
      <c r="FQ97" s="1257"/>
      <c r="FR97" s="1257"/>
      <c r="FS97" s="1257"/>
      <c r="FT97" s="1257"/>
      <c r="FU97" s="1257"/>
      <c r="FV97" s="1257"/>
      <c r="FW97" s="1257"/>
      <c r="FX97" s="1257"/>
      <c r="FY97" s="1257"/>
      <c r="FZ97" s="1257"/>
      <c r="GA97" s="1257"/>
      <c r="GB97" s="1257"/>
      <c r="GC97" s="1257"/>
      <c r="GD97" s="1257"/>
      <c r="GE97" s="1257"/>
      <c r="GF97" s="1257"/>
      <c r="GG97" s="1257"/>
      <c r="GH97" s="1257"/>
      <c r="GI97" s="1257"/>
      <c r="GJ97" s="1257"/>
      <c r="GK97" s="1257"/>
      <c r="GL97" s="1257"/>
      <c r="GM97" s="1257"/>
      <c r="GN97" s="1257"/>
      <c r="GO97" s="1257"/>
      <c r="GP97" s="1257"/>
      <c r="GQ97" s="1257"/>
      <c r="GR97" s="1257"/>
      <c r="GS97" s="1257"/>
      <c r="GT97" s="1257"/>
      <c r="GU97" s="1257"/>
      <c r="GV97" s="1257"/>
      <c r="GW97" s="1257"/>
      <c r="GX97" s="1257"/>
      <c r="GY97" s="1257"/>
      <c r="GZ97" s="1257"/>
      <c r="HA97" s="1257"/>
      <c r="HB97" s="1257"/>
      <c r="HC97" s="1258"/>
      <c r="HD97" s="1258"/>
      <c r="HE97" s="1258"/>
      <c r="HF97" s="1258"/>
      <c r="HG97" s="1258"/>
      <c r="HH97" s="1258"/>
      <c r="HI97" s="1260"/>
      <c r="HJ97" s="150" t="s">
        <v>44</v>
      </c>
      <c r="HK97" s="1262"/>
      <c r="HL97" s="148">
        <f>HL96*HK96</f>
        <v>0</v>
      </c>
      <c r="HM97" s="148">
        <f>HM96*HK96</f>
        <v>0</v>
      </c>
      <c r="HN97" s="148">
        <f>HN96*HK96</f>
        <v>0</v>
      </c>
      <c r="HO97" s="192">
        <f>HO96*HK96</f>
        <v>0</v>
      </c>
      <c r="HP97" s="192">
        <f>HP96*HK96</f>
        <v>0</v>
      </c>
      <c r="HQ97" s="186">
        <f>HQ96*HK96</f>
        <v>0</v>
      </c>
      <c r="HR97" s="148">
        <f>HR96*HK96</f>
        <v>0</v>
      </c>
      <c r="HS97" s="192">
        <f>HS96*HK96</f>
        <v>0</v>
      </c>
      <c r="HT97" s="148">
        <f>HT96*HK96</f>
        <v>0</v>
      </c>
      <c r="HU97" s="148">
        <f>HU96*HK96</f>
        <v>0</v>
      </c>
      <c r="HV97" s="148">
        <f>HV96*HK96</f>
        <v>0</v>
      </c>
      <c r="HW97" s="148">
        <f>HW96*HK96</f>
        <v>0</v>
      </c>
      <c r="HX97" s="192">
        <f>HX96*HK96</f>
        <v>0</v>
      </c>
      <c r="HY97" s="192">
        <f>HY96*HK96</f>
        <v>0</v>
      </c>
      <c r="HZ97" s="148">
        <f>HZ96*HK96</f>
        <v>0</v>
      </c>
      <c r="IA97" s="148">
        <f>IA96*HK96</f>
        <v>0</v>
      </c>
      <c r="IB97" s="148">
        <f>IB96*HK96</f>
        <v>0</v>
      </c>
      <c r="IC97" s="148">
        <f>IC96*HK96</f>
        <v>0</v>
      </c>
      <c r="ID97" s="148">
        <f>ID96*HK96</f>
        <v>0</v>
      </c>
      <c r="IE97" s="148">
        <f>IE96*HK96</f>
        <v>0</v>
      </c>
      <c r="IF97" s="148">
        <f>IF96*HK96</f>
        <v>0</v>
      </c>
      <c r="IG97" s="148">
        <f>IG96*HK96</f>
        <v>0</v>
      </c>
      <c r="IH97" s="148">
        <f>SUM(IH96*HK96)</f>
        <v>0</v>
      </c>
      <c r="II97" s="148">
        <f>SUM(II96*HK96)</f>
        <v>0</v>
      </c>
      <c r="IJ97" s="147">
        <f t="shared" si="6"/>
        <v>0</v>
      </c>
    </row>
    <row r="98" spans="1:244" s="137" customFormat="1" ht="14.25" customHeight="1">
      <c r="A98" s="167"/>
      <c r="B98" s="167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73"/>
      <c r="U98" s="173"/>
      <c r="V98" s="173"/>
      <c r="W98" s="173"/>
      <c r="X98" s="173"/>
      <c r="Y98" s="173"/>
      <c r="Z98" s="173"/>
      <c r="AA98" s="172"/>
      <c r="AB98" s="172"/>
      <c r="AC98" s="172"/>
      <c r="AD98" s="172"/>
      <c r="AE98" s="172"/>
      <c r="AF98" s="172"/>
      <c r="AG98" s="172"/>
      <c r="AH98" s="172"/>
      <c r="AI98" s="172"/>
      <c r="AJ98" s="172"/>
      <c r="AK98" s="172"/>
      <c r="AL98" s="172"/>
      <c r="AM98" s="172"/>
      <c r="AN98" s="172"/>
      <c r="AO98" s="172"/>
      <c r="AP98" s="172"/>
      <c r="AQ98" s="172"/>
      <c r="AR98" s="172"/>
      <c r="AS98" s="172"/>
      <c r="AT98" s="172"/>
      <c r="AU98" s="172"/>
      <c r="AV98" s="172"/>
      <c r="AW98" s="172"/>
      <c r="AX98" s="172"/>
      <c r="AY98" s="172"/>
      <c r="AZ98" s="172"/>
      <c r="BA98" s="172"/>
      <c r="BB98" s="172"/>
      <c r="BC98" s="171"/>
      <c r="BD98" s="171"/>
      <c r="BE98" s="171"/>
      <c r="BF98" s="171"/>
      <c r="BG98" s="171"/>
      <c r="BH98" s="171"/>
      <c r="BI98" s="171"/>
      <c r="BJ98" s="171"/>
      <c r="BK98" s="171"/>
      <c r="BL98" s="171"/>
      <c r="BM98" s="171"/>
      <c r="BN98" s="171"/>
      <c r="BO98" s="171"/>
      <c r="BP98" s="171"/>
      <c r="BQ98" s="171"/>
      <c r="BR98" s="171"/>
      <c r="BS98" s="171"/>
      <c r="BT98" s="171"/>
      <c r="BU98" s="171"/>
      <c r="BV98" s="171"/>
      <c r="BW98" s="171"/>
      <c r="BX98" s="171"/>
      <c r="BY98" s="171"/>
      <c r="BZ98" s="171"/>
      <c r="CA98" s="171"/>
      <c r="CB98" s="171"/>
      <c r="CC98" s="171"/>
      <c r="CD98" s="171"/>
      <c r="CE98" s="171"/>
      <c r="CF98" s="171"/>
      <c r="CG98" s="171"/>
      <c r="CH98" s="171"/>
      <c r="CI98" s="171"/>
      <c r="CJ98" s="171"/>
      <c r="CK98" s="171"/>
      <c r="CL98" s="171"/>
      <c r="CM98" s="171"/>
      <c r="CN98" s="171"/>
      <c r="CO98" s="171"/>
      <c r="CP98" s="171"/>
      <c r="CQ98" s="171"/>
      <c r="CR98" s="171"/>
      <c r="CS98" s="171"/>
      <c r="CT98" s="171"/>
      <c r="CU98" s="171"/>
      <c r="CV98" s="171"/>
      <c r="CW98" s="171"/>
      <c r="CX98" s="171"/>
      <c r="CY98" s="171"/>
      <c r="CZ98" s="171"/>
      <c r="DA98" s="171"/>
      <c r="DB98" s="171"/>
      <c r="DC98" s="171"/>
      <c r="DD98" s="171"/>
      <c r="DE98" s="171"/>
      <c r="DF98" s="171"/>
      <c r="DG98" s="171"/>
      <c r="DH98" s="171"/>
      <c r="DI98" s="171"/>
      <c r="DJ98" s="171"/>
      <c r="DK98" s="171"/>
      <c r="DL98" s="171"/>
      <c r="DM98" s="171"/>
      <c r="DN98" s="171"/>
      <c r="DO98" s="171"/>
      <c r="DP98" s="171"/>
      <c r="DQ98" s="171"/>
      <c r="DR98" s="171"/>
      <c r="DS98" s="171"/>
      <c r="DT98" s="171"/>
      <c r="DU98" s="171"/>
      <c r="DV98" s="171"/>
      <c r="DW98" s="171"/>
      <c r="DX98" s="171"/>
      <c r="DY98" s="171"/>
      <c r="DZ98" s="171"/>
      <c r="EA98" s="171"/>
      <c r="EB98" s="171"/>
      <c r="EC98" s="171"/>
      <c r="ED98" s="171"/>
      <c r="EE98" s="171"/>
      <c r="EF98" s="171"/>
      <c r="EG98" s="171"/>
      <c r="EH98" s="171"/>
      <c r="EI98" s="171"/>
      <c r="EJ98" s="171"/>
      <c r="EK98" s="171"/>
      <c r="EL98" s="171"/>
      <c r="EM98" s="171"/>
      <c r="EN98" s="171"/>
      <c r="EO98" s="171"/>
      <c r="EP98" s="171"/>
      <c r="EQ98" s="171"/>
      <c r="ER98" s="171"/>
      <c r="ES98" s="171"/>
      <c r="ET98" s="171"/>
      <c r="EU98" s="171"/>
      <c r="EV98" s="171"/>
      <c r="EW98" s="171"/>
      <c r="EX98" s="171"/>
      <c r="EY98" s="171"/>
      <c r="EZ98" s="171"/>
      <c r="FA98" s="171"/>
      <c r="FB98" s="171"/>
      <c r="FC98" s="171"/>
      <c r="FD98" s="171"/>
      <c r="FE98" s="171"/>
      <c r="FF98" s="171"/>
      <c r="FG98" s="171"/>
      <c r="FH98" s="171"/>
      <c r="FI98" s="171"/>
      <c r="FJ98" s="171"/>
      <c r="FK98" s="171"/>
      <c r="FL98" s="171"/>
      <c r="FM98" s="171"/>
      <c r="FN98" s="171"/>
      <c r="FO98" s="171"/>
      <c r="FP98" s="171"/>
      <c r="FQ98" s="171"/>
      <c r="FR98" s="171"/>
      <c r="FS98" s="171"/>
      <c r="FT98" s="171"/>
      <c r="FU98" s="171"/>
      <c r="FV98" s="171"/>
      <c r="FW98" s="171"/>
      <c r="FX98" s="171"/>
      <c r="FY98" s="171"/>
      <c r="FZ98" s="171"/>
      <c r="GA98" s="171"/>
      <c r="GB98" s="171"/>
      <c r="GC98" s="171"/>
      <c r="GD98" s="171"/>
      <c r="GE98" s="171"/>
      <c r="GF98" s="171"/>
      <c r="GG98" s="171"/>
      <c r="GH98" s="171"/>
      <c r="GI98" s="171"/>
      <c r="GJ98" s="171"/>
      <c r="GK98" s="171"/>
      <c r="GL98" s="171"/>
      <c r="GM98" s="171"/>
      <c r="GN98" s="171"/>
      <c r="GO98" s="171"/>
      <c r="GP98" s="171"/>
      <c r="GQ98" s="171"/>
      <c r="GR98" s="171"/>
      <c r="GS98" s="171"/>
      <c r="GT98" s="171"/>
      <c r="GU98" s="171"/>
      <c r="GV98" s="171"/>
      <c r="GW98" s="171"/>
      <c r="GX98" s="171"/>
      <c r="GY98" s="171"/>
      <c r="GZ98" s="171"/>
      <c r="HA98" s="171"/>
      <c r="HB98" s="171"/>
      <c r="HC98" s="162"/>
      <c r="HD98" s="162"/>
      <c r="HE98" s="162"/>
      <c r="HF98" s="162"/>
      <c r="HG98" s="162"/>
      <c r="HH98" s="162"/>
      <c r="HI98" s="1259" t="s">
        <v>4</v>
      </c>
      <c r="HJ98" s="154" t="s">
        <v>110</v>
      </c>
      <c r="HK98" s="1261">
        <v>14</v>
      </c>
      <c r="HL98" s="153"/>
      <c r="HM98" s="152"/>
      <c r="HN98" s="152"/>
      <c r="HO98" s="190"/>
      <c r="HP98" s="190"/>
      <c r="HQ98" s="152"/>
      <c r="HR98" s="152"/>
      <c r="HS98" s="190"/>
      <c r="HT98" s="152"/>
      <c r="HU98" s="152"/>
      <c r="HV98" s="152"/>
      <c r="HW98" s="152"/>
      <c r="HX98" s="190"/>
      <c r="HY98" s="190"/>
      <c r="HZ98" s="152"/>
      <c r="IA98" s="152"/>
      <c r="IB98" s="152"/>
      <c r="IC98" s="152"/>
      <c r="ID98" s="152"/>
      <c r="IE98" s="152"/>
      <c r="IF98" s="152"/>
      <c r="IG98" s="152"/>
      <c r="IH98" s="152"/>
      <c r="II98" s="152"/>
      <c r="IJ98" s="151">
        <f t="shared" si="6"/>
        <v>0</v>
      </c>
    </row>
    <row r="99" spans="1:244" ht="12.75" customHeight="1">
      <c r="A99" s="1263" t="s">
        <v>39</v>
      </c>
      <c r="B99" s="1263"/>
      <c r="C99" s="1263"/>
      <c r="D99" s="1263"/>
      <c r="E99" s="1263"/>
      <c r="F99" s="1263"/>
      <c r="G99" s="1263"/>
      <c r="H99" s="1263"/>
      <c r="I99" s="1263"/>
      <c r="J99" s="1263"/>
      <c r="K99" s="1263"/>
      <c r="L99" s="1263"/>
      <c r="M99" s="1263"/>
      <c r="N99" s="1263"/>
      <c r="O99" s="1263"/>
      <c r="P99" s="1263"/>
      <c r="Q99" s="1263"/>
      <c r="R99" s="1263"/>
      <c r="S99" s="1263"/>
      <c r="T99" s="1264" t="s">
        <v>110</v>
      </c>
      <c r="U99" s="1264"/>
      <c r="V99" s="1264"/>
      <c r="W99" s="1264"/>
      <c r="X99" s="1264"/>
      <c r="Y99" s="1264"/>
      <c r="Z99" s="1264"/>
      <c r="AA99" s="1266">
        <v>50</v>
      </c>
      <c r="AB99" s="1266"/>
      <c r="AC99" s="1266"/>
      <c r="AD99" s="1266"/>
      <c r="AE99" s="1266"/>
      <c r="AF99" s="1266"/>
      <c r="AG99" s="1266"/>
      <c r="AH99" s="1266">
        <f>BC99+BI99+BO99+BU99+CA99+CG99+CM99+CS99+CY99+DE99+DK99+DQ99+DW99+EC99+EI99+EO99+EU99+FA99+FG99+FM99+FS99+FY99+GE99+GK99+GQ99+GW99+HC99</f>
        <v>37.421999999999997</v>
      </c>
      <c r="AI99" s="1266"/>
      <c r="AJ99" s="1266"/>
      <c r="AK99" s="1266"/>
      <c r="AL99" s="1266"/>
      <c r="AM99" s="1266"/>
      <c r="AN99" s="1266"/>
      <c r="AO99" s="1266">
        <v>26</v>
      </c>
      <c r="AP99" s="1266"/>
      <c r="AQ99" s="1266"/>
      <c r="AR99" s="1266"/>
      <c r="AS99" s="1266"/>
      <c r="AT99" s="1266"/>
      <c r="AU99" s="1266"/>
      <c r="AV99" s="1266">
        <f>AH99*AO99</f>
        <v>972.97199999999998</v>
      </c>
      <c r="AW99" s="1266"/>
      <c r="AX99" s="1266"/>
      <c r="AY99" s="1266"/>
      <c r="AZ99" s="1266"/>
      <c r="BA99" s="1266"/>
      <c r="BB99" s="1266"/>
      <c r="BC99" s="1257">
        <v>2.36</v>
      </c>
      <c r="BD99" s="1257"/>
      <c r="BE99" s="1257"/>
      <c r="BF99" s="1257"/>
      <c r="BG99" s="1257"/>
      <c r="BH99" s="1257"/>
      <c r="BI99" s="1257">
        <v>7.0000000000000007E-2</v>
      </c>
      <c r="BJ99" s="1257"/>
      <c r="BK99" s="1257"/>
      <c r="BL99" s="1257"/>
      <c r="BM99" s="1257"/>
      <c r="BN99" s="1257"/>
      <c r="BO99" s="1257">
        <v>5.05</v>
      </c>
      <c r="BP99" s="1257"/>
      <c r="BQ99" s="1257"/>
      <c r="BR99" s="1257"/>
      <c r="BS99" s="1257"/>
      <c r="BT99" s="1257"/>
      <c r="BU99" s="1257">
        <v>2.1</v>
      </c>
      <c r="BV99" s="1257"/>
      <c r="BW99" s="1257"/>
      <c r="BX99" s="1257"/>
      <c r="BY99" s="1257"/>
      <c r="BZ99" s="1257"/>
      <c r="CA99" s="1257"/>
      <c r="CB99" s="1257"/>
      <c r="CC99" s="1257"/>
      <c r="CD99" s="1257"/>
      <c r="CE99" s="1257"/>
      <c r="CF99" s="1257"/>
      <c r="CG99" s="1257"/>
      <c r="CH99" s="1257"/>
      <c r="CI99" s="1257"/>
      <c r="CJ99" s="1257"/>
      <c r="CK99" s="1257"/>
      <c r="CL99" s="1257"/>
      <c r="CM99" s="1257">
        <v>0.19</v>
      </c>
      <c r="CN99" s="1257"/>
      <c r="CO99" s="1257"/>
      <c r="CP99" s="1257"/>
      <c r="CQ99" s="1257"/>
      <c r="CR99" s="1257"/>
      <c r="CS99" s="1257">
        <v>5.34</v>
      </c>
      <c r="CT99" s="1257"/>
      <c r="CU99" s="1257"/>
      <c r="CV99" s="1257"/>
      <c r="CW99" s="1257"/>
      <c r="CX99" s="1257"/>
      <c r="CY99" s="1257">
        <v>1.29</v>
      </c>
      <c r="CZ99" s="1257"/>
      <c r="DA99" s="1257"/>
      <c r="DB99" s="1257"/>
      <c r="DC99" s="1257"/>
      <c r="DD99" s="1257"/>
      <c r="DE99" s="1257"/>
      <c r="DF99" s="1257"/>
      <c r="DG99" s="1257"/>
      <c r="DH99" s="1257"/>
      <c r="DI99" s="1257"/>
      <c r="DJ99" s="1257"/>
      <c r="DK99" s="1257">
        <v>4.2</v>
      </c>
      <c r="DL99" s="1257"/>
      <c r="DM99" s="1257"/>
      <c r="DN99" s="1257"/>
      <c r="DO99" s="1257"/>
      <c r="DP99" s="1257"/>
      <c r="DQ99" s="1257">
        <v>0.57199999999999995</v>
      </c>
      <c r="DR99" s="1257"/>
      <c r="DS99" s="1257"/>
      <c r="DT99" s="1257"/>
      <c r="DU99" s="1257"/>
      <c r="DV99" s="1257"/>
      <c r="DW99" s="1257">
        <v>5.9</v>
      </c>
      <c r="DX99" s="1257"/>
      <c r="DY99" s="1257"/>
      <c r="DZ99" s="1257"/>
      <c r="EA99" s="1257"/>
      <c r="EB99" s="1257"/>
      <c r="EC99" s="1257">
        <v>0.14000000000000001</v>
      </c>
      <c r="ED99" s="1257"/>
      <c r="EE99" s="1257"/>
      <c r="EF99" s="1257"/>
      <c r="EG99" s="1257"/>
      <c r="EH99" s="1257"/>
      <c r="EI99" s="1257">
        <v>0.09</v>
      </c>
      <c r="EJ99" s="1257"/>
      <c r="EK99" s="1257"/>
      <c r="EL99" s="1257"/>
      <c r="EM99" s="1257"/>
      <c r="EN99" s="1257"/>
      <c r="EO99" s="1257">
        <v>4.3</v>
      </c>
      <c r="EP99" s="1257"/>
      <c r="EQ99" s="1257"/>
      <c r="ER99" s="1257"/>
      <c r="ES99" s="1257"/>
      <c r="ET99" s="1257"/>
      <c r="EU99" s="1257"/>
      <c r="EV99" s="1257"/>
      <c r="EW99" s="1257"/>
      <c r="EX99" s="1257"/>
      <c r="EY99" s="1257"/>
      <c r="EZ99" s="1257"/>
      <c r="FA99" s="1257">
        <v>5.82</v>
      </c>
      <c r="FB99" s="1257"/>
      <c r="FC99" s="1257"/>
      <c r="FD99" s="1257"/>
      <c r="FE99" s="1257"/>
      <c r="FF99" s="1257"/>
      <c r="FG99" s="1257"/>
      <c r="FH99" s="1257"/>
      <c r="FI99" s="1257"/>
      <c r="FJ99" s="1257"/>
      <c r="FK99" s="1257"/>
      <c r="FL99" s="1257"/>
      <c r="FM99" s="1257"/>
      <c r="FN99" s="1257"/>
      <c r="FO99" s="1257"/>
      <c r="FP99" s="1257"/>
      <c r="FQ99" s="1257"/>
      <c r="FR99" s="1257"/>
      <c r="FS99" s="1257"/>
      <c r="FT99" s="1257"/>
      <c r="FU99" s="1257"/>
      <c r="FV99" s="1257"/>
      <c r="FW99" s="1257"/>
      <c r="FX99" s="1257"/>
      <c r="FY99" s="1257"/>
      <c r="FZ99" s="1257"/>
      <c r="GA99" s="1257"/>
      <c r="GB99" s="1257"/>
      <c r="GC99" s="1257"/>
      <c r="GD99" s="1257"/>
      <c r="GE99" s="1257"/>
      <c r="GF99" s="1257"/>
      <c r="GG99" s="1257"/>
      <c r="GH99" s="1257"/>
      <c r="GI99" s="1257"/>
      <c r="GJ99" s="1257"/>
      <c r="GK99" s="1257"/>
      <c r="GL99" s="1257"/>
      <c r="GM99" s="1257"/>
      <c r="GN99" s="1257"/>
      <c r="GO99" s="1257"/>
      <c r="GP99" s="1257"/>
      <c r="GQ99" s="1257"/>
      <c r="GR99" s="1257"/>
      <c r="GS99" s="1257"/>
      <c r="GT99" s="1257"/>
      <c r="GU99" s="1257"/>
      <c r="GV99" s="1257"/>
      <c r="GW99" s="1257"/>
      <c r="GX99" s="1257"/>
      <c r="GY99" s="1257"/>
      <c r="GZ99" s="1257"/>
      <c r="HA99" s="1257"/>
      <c r="HB99" s="1257"/>
      <c r="HC99" s="1258"/>
      <c r="HD99" s="1258"/>
      <c r="HE99" s="1258"/>
      <c r="HF99" s="1258"/>
      <c r="HG99" s="1258"/>
      <c r="HH99" s="1258"/>
      <c r="HI99" s="1260"/>
      <c r="HJ99" s="150" t="s">
        <v>44</v>
      </c>
      <c r="HK99" s="1262"/>
      <c r="HL99" s="149">
        <f>HL98*HK98</f>
        <v>0</v>
      </c>
      <c r="HM99" s="148">
        <f>HM98*HK98</f>
        <v>0</v>
      </c>
      <c r="HN99" s="148">
        <f>HN98*HK98</f>
        <v>0</v>
      </c>
      <c r="HO99" s="192">
        <f>HO98*HK98</f>
        <v>0</v>
      </c>
      <c r="HP99" s="192">
        <f>HP98*HK98</f>
        <v>0</v>
      </c>
      <c r="HQ99" s="148">
        <f>HQ98*HK98</f>
        <v>0</v>
      </c>
      <c r="HR99" s="148">
        <f>HR98*HK98</f>
        <v>0</v>
      </c>
      <c r="HS99" s="192">
        <f>HS98*HK98</f>
        <v>0</v>
      </c>
      <c r="HT99" s="148">
        <f>HT98*HK98</f>
        <v>0</v>
      </c>
      <c r="HU99" s="148">
        <f>HU98*HK98</f>
        <v>0</v>
      </c>
      <c r="HV99" s="148">
        <f>HV98*HK98</f>
        <v>0</v>
      </c>
      <c r="HW99" s="148">
        <f>HW98*HK98</f>
        <v>0</v>
      </c>
      <c r="HX99" s="192">
        <f>HX98*HK98</f>
        <v>0</v>
      </c>
      <c r="HY99" s="192">
        <f>HY98*HK98</f>
        <v>0</v>
      </c>
      <c r="HZ99" s="148">
        <f>HZ98*HK98</f>
        <v>0</v>
      </c>
      <c r="IA99" s="148">
        <f>IA98*HK98</f>
        <v>0</v>
      </c>
      <c r="IB99" s="148">
        <f>IB98*HK98</f>
        <v>0</v>
      </c>
      <c r="IC99" s="148">
        <f>IC98*HK98</f>
        <v>0</v>
      </c>
      <c r="ID99" s="148">
        <f>ID98*HK98</f>
        <v>0</v>
      </c>
      <c r="IE99" s="148">
        <f>IE98*HK98</f>
        <v>0</v>
      </c>
      <c r="IF99" s="148">
        <f>IF98*HK98</f>
        <v>0</v>
      </c>
      <c r="IG99" s="148">
        <f>IG98*HK98</f>
        <v>0</v>
      </c>
      <c r="IH99" s="148">
        <f>SUM(IH98*HK98)</f>
        <v>0</v>
      </c>
      <c r="II99" s="148">
        <f>SUM(II98*HK98)</f>
        <v>0</v>
      </c>
      <c r="IJ99" s="147">
        <f t="shared" si="6"/>
        <v>0</v>
      </c>
    </row>
    <row r="100" spans="1:244" s="137" customFormat="1" ht="14.25" customHeight="1">
      <c r="A100" s="167"/>
      <c r="B100" s="167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73"/>
      <c r="U100" s="173"/>
      <c r="V100" s="173"/>
      <c r="W100" s="173"/>
      <c r="X100" s="173"/>
      <c r="Y100" s="173"/>
      <c r="Z100" s="173"/>
      <c r="AA100" s="172"/>
      <c r="AB100" s="172"/>
      <c r="AC100" s="172"/>
      <c r="AD100" s="172"/>
      <c r="AE100" s="172"/>
      <c r="AF100" s="172"/>
      <c r="AG100" s="172"/>
      <c r="AH100" s="172"/>
      <c r="AI100" s="172"/>
      <c r="AJ100" s="172"/>
      <c r="AK100" s="172"/>
      <c r="AL100" s="172"/>
      <c r="AM100" s="172"/>
      <c r="AN100" s="172"/>
      <c r="AO100" s="172"/>
      <c r="AP100" s="172"/>
      <c r="AQ100" s="172"/>
      <c r="AR100" s="172"/>
      <c r="AS100" s="172"/>
      <c r="AT100" s="172"/>
      <c r="AU100" s="172"/>
      <c r="AV100" s="172"/>
      <c r="AW100" s="172"/>
      <c r="AX100" s="172"/>
      <c r="AY100" s="172"/>
      <c r="AZ100" s="172"/>
      <c r="BA100" s="172"/>
      <c r="BB100" s="172"/>
      <c r="BC100" s="171"/>
      <c r="BD100" s="171"/>
      <c r="BE100" s="171"/>
      <c r="BF100" s="171"/>
      <c r="BG100" s="171"/>
      <c r="BH100" s="171"/>
      <c r="BI100" s="171"/>
      <c r="BJ100" s="171"/>
      <c r="BK100" s="171"/>
      <c r="BL100" s="171"/>
      <c r="BM100" s="171"/>
      <c r="BN100" s="171"/>
      <c r="BO100" s="171"/>
      <c r="BP100" s="171"/>
      <c r="BQ100" s="171"/>
      <c r="BR100" s="171"/>
      <c r="BS100" s="171"/>
      <c r="BT100" s="171"/>
      <c r="BU100" s="171"/>
      <c r="BV100" s="171"/>
      <c r="BW100" s="171"/>
      <c r="BX100" s="171"/>
      <c r="BY100" s="171"/>
      <c r="BZ100" s="171"/>
      <c r="CA100" s="171"/>
      <c r="CB100" s="171"/>
      <c r="CC100" s="171"/>
      <c r="CD100" s="171"/>
      <c r="CE100" s="171"/>
      <c r="CF100" s="171"/>
      <c r="CG100" s="171"/>
      <c r="CH100" s="171"/>
      <c r="CI100" s="171"/>
      <c r="CJ100" s="171"/>
      <c r="CK100" s="171"/>
      <c r="CL100" s="171"/>
      <c r="CM100" s="171"/>
      <c r="CN100" s="171"/>
      <c r="CO100" s="171"/>
      <c r="CP100" s="171"/>
      <c r="CQ100" s="171"/>
      <c r="CR100" s="171"/>
      <c r="CS100" s="171"/>
      <c r="CT100" s="171"/>
      <c r="CU100" s="171"/>
      <c r="CV100" s="171"/>
      <c r="CW100" s="171"/>
      <c r="CX100" s="171"/>
      <c r="CY100" s="171"/>
      <c r="CZ100" s="171"/>
      <c r="DA100" s="171"/>
      <c r="DB100" s="171"/>
      <c r="DC100" s="171"/>
      <c r="DD100" s="171"/>
      <c r="DE100" s="171"/>
      <c r="DF100" s="171"/>
      <c r="DG100" s="171"/>
      <c r="DH100" s="171"/>
      <c r="DI100" s="171"/>
      <c r="DJ100" s="171"/>
      <c r="DK100" s="171"/>
      <c r="DL100" s="171"/>
      <c r="DM100" s="171"/>
      <c r="DN100" s="171"/>
      <c r="DO100" s="171"/>
      <c r="DP100" s="171"/>
      <c r="DQ100" s="171"/>
      <c r="DR100" s="171"/>
      <c r="DS100" s="171"/>
      <c r="DT100" s="171"/>
      <c r="DU100" s="171"/>
      <c r="DV100" s="171"/>
      <c r="DW100" s="171"/>
      <c r="DX100" s="171"/>
      <c r="DY100" s="171"/>
      <c r="DZ100" s="171"/>
      <c r="EA100" s="171"/>
      <c r="EB100" s="171"/>
      <c r="EC100" s="171"/>
      <c r="ED100" s="171"/>
      <c r="EE100" s="171"/>
      <c r="EF100" s="171"/>
      <c r="EG100" s="171"/>
      <c r="EH100" s="171"/>
      <c r="EI100" s="171"/>
      <c r="EJ100" s="171"/>
      <c r="EK100" s="171"/>
      <c r="EL100" s="171"/>
      <c r="EM100" s="171"/>
      <c r="EN100" s="171"/>
      <c r="EO100" s="171"/>
      <c r="EP100" s="171"/>
      <c r="EQ100" s="171"/>
      <c r="ER100" s="171"/>
      <c r="ES100" s="171"/>
      <c r="ET100" s="171"/>
      <c r="EU100" s="171"/>
      <c r="EV100" s="171"/>
      <c r="EW100" s="171"/>
      <c r="EX100" s="171"/>
      <c r="EY100" s="171"/>
      <c r="EZ100" s="171"/>
      <c r="FA100" s="171"/>
      <c r="FB100" s="171"/>
      <c r="FC100" s="171"/>
      <c r="FD100" s="171"/>
      <c r="FE100" s="171"/>
      <c r="FF100" s="171"/>
      <c r="FG100" s="171"/>
      <c r="FH100" s="171"/>
      <c r="FI100" s="171"/>
      <c r="FJ100" s="171"/>
      <c r="FK100" s="171"/>
      <c r="FL100" s="171"/>
      <c r="FM100" s="171"/>
      <c r="FN100" s="171"/>
      <c r="FO100" s="171"/>
      <c r="FP100" s="171"/>
      <c r="FQ100" s="171"/>
      <c r="FR100" s="171"/>
      <c r="FS100" s="171"/>
      <c r="FT100" s="171"/>
      <c r="FU100" s="171"/>
      <c r="FV100" s="171"/>
      <c r="FW100" s="171"/>
      <c r="FX100" s="171"/>
      <c r="FY100" s="171"/>
      <c r="FZ100" s="171"/>
      <c r="GA100" s="171"/>
      <c r="GB100" s="171"/>
      <c r="GC100" s="171"/>
      <c r="GD100" s="171"/>
      <c r="GE100" s="171"/>
      <c r="GF100" s="171"/>
      <c r="GG100" s="171"/>
      <c r="GH100" s="171"/>
      <c r="GI100" s="171"/>
      <c r="GJ100" s="171"/>
      <c r="GK100" s="171"/>
      <c r="GL100" s="171"/>
      <c r="GM100" s="171"/>
      <c r="GN100" s="171"/>
      <c r="GO100" s="171"/>
      <c r="GP100" s="171"/>
      <c r="GQ100" s="171"/>
      <c r="GR100" s="171"/>
      <c r="GS100" s="171"/>
      <c r="GT100" s="171"/>
      <c r="GU100" s="171"/>
      <c r="GV100" s="171"/>
      <c r="GW100" s="171"/>
      <c r="GX100" s="171"/>
      <c r="GY100" s="171"/>
      <c r="GZ100" s="171"/>
      <c r="HA100" s="171"/>
      <c r="HB100" s="171"/>
      <c r="HC100" s="162"/>
      <c r="HD100" s="162"/>
      <c r="HE100" s="162"/>
      <c r="HF100" s="162"/>
      <c r="HG100" s="162"/>
      <c r="HH100" s="162"/>
      <c r="HI100" s="1259" t="s">
        <v>2</v>
      </c>
      <c r="HJ100" s="154" t="s">
        <v>110</v>
      </c>
      <c r="HK100" s="1261">
        <v>52</v>
      </c>
      <c r="HL100" s="153"/>
      <c r="HM100" s="152"/>
      <c r="HN100" s="152"/>
      <c r="HO100" s="190"/>
      <c r="HP100" s="190"/>
      <c r="HQ100" s="152"/>
      <c r="HR100" s="152"/>
      <c r="HS100" s="190"/>
      <c r="HT100" s="152"/>
      <c r="HU100" s="152"/>
      <c r="HV100" s="152"/>
      <c r="HW100" s="152"/>
      <c r="HX100" s="190"/>
      <c r="HY100" s="190"/>
      <c r="HZ100" s="152"/>
      <c r="IA100" s="152"/>
      <c r="IB100" s="152"/>
      <c r="IC100" s="152"/>
      <c r="ID100" s="152"/>
      <c r="IE100" s="152"/>
      <c r="IF100" s="152"/>
      <c r="IG100" s="152"/>
      <c r="IH100" s="152"/>
      <c r="II100" s="152"/>
      <c r="IJ100" s="151">
        <f t="shared" si="6"/>
        <v>0</v>
      </c>
    </row>
    <row r="101" spans="1:244" ht="12.75" customHeight="1">
      <c r="A101" s="1263" t="s">
        <v>39</v>
      </c>
      <c r="B101" s="1263"/>
      <c r="C101" s="1263"/>
      <c r="D101" s="1263"/>
      <c r="E101" s="1263"/>
      <c r="F101" s="1263"/>
      <c r="G101" s="1263"/>
      <c r="H101" s="1263"/>
      <c r="I101" s="1263"/>
      <c r="J101" s="1263"/>
      <c r="K101" s="1263"/>
      <c r="L101" s="1263"/>
      <c r="M101" s="1263"/>
      <c r="N101" s="1263"/>
      <c r="O101" s="1263"/>
      <c r="P101" s="1263"/>
      <c r="Q101" s="1263"/>
      <c r="R101" s="1263"/>
      <c r="S101" s="1263"/>
      <c r="T101" s="1264" t="s">
        <v>110</v>
      </c>
      <c r="U101" s="1264"/>
      <c r="V101" s="1264"/>
      <c r="W101" s="1264"/>
      <c r="X101" s="1264"/>
      <c r="Y101" s="1264"/>
      <c r="Z101" s="1264"/>
      <c r="AA101" s="1266">
        <v>50</v>
      </c>
      <c r="AB101" s="1266"/>
      <c r="AC101" s="1266"/>
      <c r="AD101" s="1266"/>
      <c r="AE101" s="1266"/>
      <c r="AF101" s="1266"/>
      <c r="AG101" s="1266"/>
      <c r="AH101" s="1266">
        <f>BC101+BI101+BO101+BU101+CA101+CG101+CM101+CS101+CY101+DE101+DK101+DQ101+DW101+EC101+EI101+EO101+EU101+FA101+FG101+FM101+FS101+FY101+GE101+GK101+GQ101+GW101+HC101</f>
        <v>37.421999999999997</v>
      </c>
      <c r="AI101" s="1266"/>
      <c r="AJ101" s="1266"/>
      <c r="AK101" s="1266"/>
      <c r="AL101" s="1266"/>
      <c r="AM101" s="1266"/>
      <c r="AN101" s="1266"/>
      <c r="AO101" s="1266">
        <v>26</v>
      </c>
      <c r="AP101" s="1266"/>
      <c r="AQ101" s="1266"/>
      <c r="AR101" s="1266"/>
      <c r="AS101" s="1266"/>
      <c r="AT101" s="1266"/>
      <c r="AU101" s="1266"/>
      <c r="AV101" s="1266">
        <f>AH101*AO101</f>
        <v>972.97199999999998</v>
      </c>
      <c r="AW101" s="1266"/>
      <c r="AX101" s="1266"/>
      <c r="AY101" s="1266"/>
      <c r="AZ101" s="1266"/>
      <c r="BA101" s="1266"/>
      <c r="BB101" s="1266"/>
      <c r="BC101" s="1257">
        <v>2.36</v>
      </c>
      <c r="BD101" s="1257"/>
      <c r="BE101" s="1257"/>
      <c r="BF101" s="1257"/>
      <c r="BG101" s="1257"/>
      <c r="BH101" s="1257"/>
      <c r="BI101" s="1257">
        <v>7.0000000000000007E-2</v>
      </c>
      <c r="BJ101" s="1257"/>
      <c r="BK101" s="1257"/>
      <c r="BL101" s="1257"/>
      <c r="BM101" s="1257"/>
      <c r="BN101" s="1257"/>
      <c r="BO101" s="1257">
        <v>5.05</v>
      </c>
      <c r="BP101" s="1257"/>
      <c r="BQ101" s="1257"/>
      <c r="BR101" s="1257"/>
      <c r="BS101" s="1257"/>
      <c r="BT101" s="1257"/>
      <c r="BU101" s="1257">
        <v>2.1</v>
      </c>
      <c r="BV101" s="1257"/>
      <c r="BW101" s="1257"/>
      <c r="BX101" s="1257"/>
      <c r="BY101" s="1257"/>
      <c r="BZ101" s="1257"/>
      <c r="CA101" s="1257"/>
      <c r="CB101" s="1257"/>
      <c r="CC101" s="1257"/>
      <c r="CD101" s="1257"/>
      <c r="CE101" s="1257"/>
      <c r="CF101" s="1257"/>
      <c r="CG101" s="1257"/>
      <c r="CH101" s="1257"/>
      <c r="CI101" s="1257"/>
      <c r="CJ101" s="1257"/>
      <c r="CK101" s="1257"/>
      <c r="CL101" s="1257"/>
      <c r="CM101" s="1257">
        <v>0.19</v>
      </c>
      <c r="CN101" s="1257"/>
      <c r="CO101" s="1257"/>
      <c r="CP101" s="1257"/>
      <c r="CQ101" s="1257"/>
      <c r="CR101" s="1257"/>
      <c r="CS101" s="1257">
        <v>5.34</v>
      </c>
      <c r="CT101" s="1257"/>
      <c r="CU101" s="1257"/>
      <c r="CV101" s="1257"/>
      <c r="CW101" s="1257"/>
      <c r="CX101" s="1257"/>
      <c r="CY101" s="1257">
        <v>1.29</v>
      </c>
      <c r="CZ101" s="1257"/>
      <c r="DA101" s="1257"/>
      <c r="DB101" s="1257"/>
      <c r="DC101" s="1257"/>
      <c r="DD101" s="1257"/>
      <c r="DE101" s="1257"/>
      <c r="DF101" s="1257"/>
      <c r="DG101" s="1257"/>
      <c r="DH101" s="1257"/>
      <c r="DI101" s="1257"/>
      <c r="DJ101" s="1257"/>
      <c r="DK101" s="1257">
        <v>4.2</v>
      </c>
      <c r="DL101" s="1257"/>
      <c r="DM101" s="1257"/>
      <c r="DN101" s="1257"/>
      <c r="DO101" s="1257"/>
      <c r="DP101" s="1257"/>
      <c r="DQ101" s="1257">
        <v>0.57199999999999995</v>
      </c>
      <c r="DR101" s="1257"/>
      <c r="DS101" s="1257"/>
      <c r="DT101" s="1257"/>
      <c r="DU101" s="1257"/>
      <c r="DV101" s="1257"/>
      <c r="DW101" s="1257">
        <v>5.9</v>
      </c>
      <c r="DX101" s="1257"/>
      <c r="DY101" s="1257"/>
      <c r="DZ101" s="1257"/>
      <c r="EA101" s="1257"/>
      <c r="EB101" s="1257"/>
      <c r="EC101" s="1257">
        <v>0.14000000000000001</v>
      </c>
      <c r="ED101" s="1257"/>
      <c r="EE101" s="1257"/>
      <c r="EF101" s="1257"/>
      <c r="EG101" s="1257"/>
      <c r="EH101" s="1257"/>
      <c r="EI101" s="1257">
        <v>0.09</v>
      </c>
      <c r="EJ101" s="1257"/>
      <c r="EK101" s="1257"/>
      <c r="EL101" s="1257"/>
      <c r="EM101" s="1257"/>
      <c r="EN101" s="1257"/>
      <c r="EO101" s="1257">
        <v>4.3</v>
      </c>
      <c r="EP101" s="1257"/>
      <c r="EQ101" s="1257"/>
      <c r="ER101" s="1257"/>
      <c r="ES101" s="1257"/>
      <c r="ET101" s="1257"/>
      <c r="EU101" s="1257"/>
      <c r="EV101" s="1257"/>
      <c r="EW101" s="1257"/>
      <c r="EX101" s="1257"/>
      <c r="EY101" s="1257"/>
      <c r="EZ101" s="1257"/>
      <c r="FA101" s="1257">
        <v>5.82</v>
      </c>
      <c r="FB101" s="1257"/>
      <c r="FC101" s="1257"/>
      <c r="FD101" s="1257"/>
      <c r="FE101" s="1257"/>
      <c r="FF101" s="1257"/>
      <c r="FG101" s="1257"/>
      <c r="FH101" s="1257"/>
      <c r="FI101" s="1257"/>
      <c r="FJ101" s="1257"/>
      <c r="FK101" s="1257"/>
      <c r="FL101" s="1257"/>
      <c r="FM101" s="1257"/>
      <c r="FN101" s="1257"/>
      <c r="FO101" s="1257"/>
      <c r="FP101" s="1257"/>
      <c r="FQ101" s="1257"/>
      <c r="FR101" s="1257"/>
      <c r="FS101" s="1257"/>
      <c r="FT101" s="1257"/>
      <c r="FU101" s="1257"/>
      <c r="FV101" s="1257"/>
      <c r="FW101" s="1257"/>
      <c r="FX101" s="1257"/>
      <c r="FY101" s="1257"/>
      <c r="FZ101" s="1257"/>
      <c r="GA101" s="1257"/>
      <c r="GB101" s="1257"/>
      <c r="GC101" s="1257"/>
      <c r="GD101" s="1257"/>
      <c r="GE101" s="1257"/>
      <c r="GF101" s="1257"/>
      <c r="GG101" s="1257"/>
      <c r="GH101" s="1257"/>
      <c r="GI101" s="1257"/>
      <c r="GJ101" s="1257"/>
      <c r="GK101" s="1257"/>
      <c r="GL101" s="1257"/>
      <c r="GM101" s="1257"/>
      <c r="GN101" s="1257"/>
      <c r="GO101" s="1257"/>
      <c r="GP101" s="1257"/>
      <c r="GQ101" s="1257"/>
      <c r="GR101" s="1257"/>
      <c r="GS101" s="1257"/>
      <c r="GT101" s="1257"/>
      <c r="GU101" s="1257"/>
      <c r="GV101" s="1257"/>
      <c r="GW101" s="1257"/>
      <c r="GX101" s="1257"/>
      <c r="GY101" s="1257"/>
      <c r="GZ101" s="1257"/>
      <c r="HA101" s="1257"/>
      <c r="HB101" s="1257"/>
      <c r="HC101" s="1258"/>
      <c r="HD101" s="1258"/>
      <c r="HE101" s="1258"/>
      <c r="HF101" s="1258"/>
      <c r="HG101" s="1258"/>
      <c r="HH101" s="1258"/>
      <c r="HI101" s="1260"/>
      <c r="HJ101" s="150" t="s">
        <v>44</v>
      </c>
      <c r="HK101" s="1262"/>
      <c r="HL101" s="149">
        <f>SUM(HL100*HK100)</f>
        <v>0</v>
      </c>
      <c r="HM101" s="148">
        <f>SUM(HM100*HK100)</f>
        <v>0</v>
      </c>
      <c r="HN101" s="148">
        <f>SUM(HN100*HK100)</f>
        <v>0</v>
      </c>
      <c r="HO101" s="192">
        <f>SUM(HO100*HK100)</f>
        <v>0</v>
      </c>
      <c r="HP101" s="192">
        <f>SUM(HP100*HK100)</f>
        <v>0</v>
      </c>
      <c r="HQ101" s="148">
        <f>SUM(HQ100*HK100)</f>
        <v>0</v>
      </c>
      <c r="HR101" s="148">
        <f>SUM(HR100*HK100)</f>
        <v>0</v>
      </c>
      <c r="HS101" s="192">
        <f>SUM(HS100*HK100)</f>
        <v>0</v>
      </c>
      <c r="HT101" s="148">
        <f>SUM(HT100*HK100)</f>
        <v>0</v>
      </c>
      <c r="HU101" s="148">
        <f>SUM(HU100*HK100)</f>
        <v>0</v>
      </c>
      <c r="HV101" s="148">
        <f>HV100*HK100</f>
        <v>0</v>
      </c>
      <c r="HW101" s="148">
        <f>SUM(HW100*HK100)</f>
        <v>0</v>
      </c>
      <c r="HX101" s="192">
        <f>SUM(HX100*HK100)</f>
        <v>0</v>
      </c>
      <c r="HY101" s="192">
        <f>SUM(HY100*HK100)</f>
        <v>0</v>
      </c>
      <c r="HZ101" s="148">
        <f>SUM(HZ100*HK100)</f>
        <v>0</v>
      </c>
      <c r="IA101" s="148">
        <f>SUM(IA100*HK100)</f>
        <v>0</v>
      </c>
      <c r="IB101" s="148">
        <f>SUM(IB100*HK100)</f>
        <v>0</v>
      </c>
      <c r="IC101" s="148">
        <f>SUM(IC100*HK100)</f>
        <v>0</v>
      </c>
      <c r="ID101" s="148"/>
      <c r="IE101" s="148"/>
      <c r="IF101" s="148"/>
      <c r="IG101" s="148">
        <f>SUM(IG100*HK100)</f>
        <v>0</v>
      </c>
      <c r="IH101" s="148">
        <f>SUM(IH100*HK100)</f>
        <v>0</v>
      </c>
      <c r="II101" s="148">
        <f>SUM(II100*HK100)</f>
        <v>0</v>
      </c>
      <c r="IJ101" s="147">
        <f t="shared" si="6"/>
        <v>0</v>
      </c>
    </row>
    <row r="102" spans="1:244" s="137" customFormat="1" ht="14.25" customHeight="1">
      <c r="A102" s="167"/>
      <c r="B102" s="167"/>
      <c r="C102" s="167"/>
      <c r="D102" s="167"/>
      <c r="E102" s="167"/>
      <c r="F102" s="167"/>
      <c r="G102" s="167"/>
      <c r="H102" s="167"/>
      <c r="I102" s="167"/>
      <c r="J102" s="167"/>
      <c r="K102" s="167"/>
      <c r="L102" s="167"/>
      <c r="M102" s="167"/>
      <c r="N102" s="167"/>
      <c r="O102" s="167"/>
      <c r="P102" s="167"/>
      <c r="Q102" s="167"/>
      <c r="R102" s="167"/>
      <c r="S102" s="167"/>
      <c r="T102" s="173"/>
      <c r="U102" s="173"/>
      <c r="V102" s="173"/>
      <c r="W102" s="173"/>
      <c r="X102" s="173"/>
      <c r="Y102" s="173"/>
      <c r="Z102" s="173"/>
      <c r="AA102" s="172"/>
      <c r="AB102" s="172"/>
      <c r="AC102" s="172"/>
      <c r="AD102" s="172"/>
      <c r="AE102" s="172"/>
      <c r="AF102" s="172"/>
      <c r="AG102" s="172"/>
      <c r="AH102" s="172"/>
      <c r="AI102" s="172"/>
      <c r="AJ102" s="172"/>
      <c r="AK102" s="172"/>
      <c r="AL102" s="172"/>
      <c r="AM102" s="172"/>
      <c r="AN102" s="172"/>
      <c r="AO102" s="172"/>
      <c r="AP102" s="172"/>
      <c r="AQ102" s="172"/>
      <c r="AR102" s="172"/>
      <c r="AS102" s="172"/>
      <c r="AT102" s="172"/>
      <c r="AU102" s="172"/>
      <c r="AV102" s="172"/>
      <c r="AW102" s="172"/>
      <c r="AX102" s="172"/>
      <c r="AY102" s="172"/>
      <c r="AZ102" s="172"/>
      <c r="BA102" s="172"/>
      <c r="BB102" s="172"/>
      <c r="BC102" s="171"/>
      <c r="BD102" s="171"/>
      <c r="BE102" s="171"/>
      <c r="BF102" s="171"/>
      <c r="BG102" s="171"/>
      <c r="BH102" s="171"/>
      <c r="BI102" s="171"/>
      <c r="BJ102" s="171"/>
      <c r="BK102" s="171"/>
      <c r="BL102" s="171"/>
      <c r="BM102" s="171"/>
      <c r="BN102" s="171"/>
      <c r="BO102" s="171"/>
      <c r="BP102" s="171"/>
      <c r="BQ102" s="171"/>
      <c r="BR102" s="171"/>
      <c r="BS102" s="171"/>
      <c r="BT102" s="171"/>
      <c r="BU102" s="171"/>
      <c r="BV102" s="171"/>
      <c r="BW102" s="171"/>
      <c r="BX102" s="171"/>
      <c r="BY102" s="171"/>
      <c r="BZ102" s="171"/>
      <c r="CA102" s="171"/>
      <c r="CB102" s="171"/>
      <c r="CC102" s="171"/>
      <c r="CD102" s="171"/>
      <c r="CE102" s="171"/>
      <c r="CF102" s="171"/>
      <c r="CG102" s="171"/>
      <c r="CH102" s="171"/>
      <c r="CI102" s="171"/>
      <c r="CJ102" s="171"/>
      <c r="CK102" s="171"/>
      <c r="CL102" s="171"/>
      <c r="CM102" s="171"/>
      <c r="CN102" s="171"/>
      <c r="CO102" s="171"/>
      <c r="CP102" s="171"/>
      <c r="CQ102" s="171"/>
      <c r="CR102" s="171"/>
      <c r="CS102" s="171"/>
      <c r="CT102" s="171"/>
      <c r="CU102" s="171"/>
      <c r="CV102" s="171"/>
      <c r="CW102" s="171"/>
      <c r="CX102" s="171"/>
      <c r="CY102" s="171"/>
      <c r="CZ102" s="171"/>
      <c r="DA102" s="171"/>
      <c r="DB102" s="171"/>
      <c r="DC102" s="171"/>
      <c r="DD102" s="171"/>
      <c r="DE102" s="171"/>
      <c r="DF102" s="171"/>
      <c r="DG102" s="171"/>
      <c r="DH102" s="171"/>
      <c r="DI102" s="171"/>
      <c r="DJ102" s="171"/>
      <c r="DK102" s="171"/>
      <c r="DL102" s="171"/>
      <c r="DM102" s="171"/>
      <c r="DN102" s="171"/>
      <c r="DO102" s="171"/>
      <c r="DP102" s="171"/>
      <c r="DQ102" s="171"/>
      <c r="DR102" s="171"/>
      <c r="DS102" s="171"/>
      <c r="DT102" s="171"/>
      <c r="DU102" s="171"/>
      <c r="DV102" s="171"/>
      <c r="DW102" s="171"/>
      <c r="DX102" s="171"/>
      <c r="DY102" s="171"/>
      <c r="DZ102" s="171"/>
      <c r="EA102" s="171"/>
      <c r="EB102" s="171"/>
      <c r="EC102" s="171"/>
      <c r="ED102" s="171"/>
      <c r="EE102" s="171"/>
      <c r="EF102" s="171"/>
      <c r="EG102" s="171"/>
      <c r="EH102" s="171"/>
      <c r="EI102" s="171"/>
      <c r="EJ102" s="171"/>
      <c r="EK102" s="171"/>
      <c r="EL102" s="171"/>
      <c r="EM102" s="171"/>
      <c r="EN102" s="171"/>
      <c r="EO102" s="171"/>
      <c r="EP102" s="171"/>
      <c r="EQ102" s="171"/>
      <c r="ER102" s="171"/>
      <c r="ES102" s="171"/>
      <c r="ET102" s="171"/>
      <c r="EU102" s="171"/>
      <c r="EV102" s="171"/>
      <c r="EW102" s="171"/>
      <c r="EX102" s="171"/>
      <c r="EY102" s="171"/>
      <c r="EZ102" s="171"/>
      <c r="FA102" s="171"/>
      <c r="FB102" s="171"/>
      <c r="FC102" s="171"/>
      <c r="FD102" s="171"/>
      <c r="FE102" s="171"/>
      <c r="FF102" s="171"/>
      <c r="FG102" s="171"/>
      <c r="FH102" s="171"/>
      <c r="FI102" s="171"/>
      <c r="FJ102" s="171"/>
      <c r="FK102" s="171"/>
      <c r="FL102" s="171"/>
      <c r="FM102" s="171"/>
      <c r="FN102" s="171"/>
      <c r="FO102" s="171"/>
      <c r="FP102" s="171"/>
      <c r="FQ102" s="171"/>
      <c r="FR102" s="171"/>
      <c r="FS102" s="171"/>
      <c r="FT102" s="171"/>
      <c r="FU102" s="171"/>
      <c r="FV102" s="171"/>
      <c r="FW102" s="171"/>
      <c r="FX102" s="171"/>
      <c r="FY102" s="171"/>
      <c r="FZ102" s="171"/>
      <c r="GA102" s="171"/>
      <c r="GB102" s="171"/>
      <c r="GC102" s="171"/>
      <c r="GD102" s="171"/>
      <c r="GE102" s="171"/>
      <c r="GF102" s="171"/>
      <c r="GG102" s="171"/>
      <c r="GH102" s="171"/>
      <c r="GI102" s="171"/>
      <c r="GJ102" s="171"/>
      <c r="GK102" s="171"/>
      <c r="GL102" s="171"/>
      <c r="GM102" s="171"/>
      <c r="GN102" s="171"/>
      <c r="GO102" s="171"/>
      <c r="GP102" s="171"/>
      <c r="GQ102" s="171"/>
      <c r="GR102" s="171"/>
      <c r="GS102" s="171"/>
      <c r="GT102" s="171"/>
      <c r="GU102" s="171"/>
      <c r="GV102" s="171"/>
      <c r="GW102" s="171"/>
      <c r="GX102" s="171"/>
      <c r="GY102" s="171"/>
      <c r="GZ102" s="171"/>
      <c r="HA102" s="171"/>
      <c r="HB102" s="171"/>
      <c r="HC102" s="162"/>
      <c r="HD102" s="162"/>
      <c r="HE102" s="162"/>
      <c r="HF102" s="162"/>
      <c r="HG102" s="162"/>
      <c r="HH102" s="162"/>
      <c r="HI102" s="1259" t="s">
        <v>369</v>
      </c>
      <c r="HJ102" s="154" t="s">
        <v>110</v>
      </c>
      <c r="HK102" s="1261">
        <v>110</v>
      </c>
      <c r="HL102" s="153"/>
      <c r="HM102" s="152"/>
      <c r="HN102" s="152"/>
      <c r="HO102" s="190"/>
      <c r="HP102" s="190"/>
      <c r="HQ102" s="152"/>
      <c r="HR102" s="152"/>
      <c r="HS102" s="190"/>
      <c r="HT102" s="152"/>
      <c r="HU102" s="152"/>
      <c r="HV102" s="152"/>
      <c r="HW102" s="152"/>
      <c r="HX102" s="190"/>
      <c r="HY102" s="190"/>
      <c r="HZ102" s="152"/>
      <c r="IA102" s="152"/>
      <c r="IB102" s="152"/>
      <c r="IC102" s="152"/>
      <c r="ID102" s="152"/>
      <c r="IE102" s="152"/>
      <c r="IF102" s="152"/>
      <c r="IG102" s="152"/>
      <c r="IH102" s="152"/>
      <c r="II102" s="152"/>
      <c r="IJ102" s="151">
        <f t="shared" si="6"/>
        <v>0</v>
      </c>
    </row>
    <row r="103" spans="1:244" ht="12.75" customHeight="1">
      <c r="A103" s="1263" t="s">
        <v>39</v>
      </c>
      <c r="B103" s="1263"/>
      <c r="C103" s="1263"/>
      <c r="D103" s="1263"/>
      <c r="E103" s="1263"/>
      <c r="F103" s="1263"/>
      <c r="G103" s="1263"/>
      <c r="H103" s="1263"/>
      <c r="I103" s="1263"/>
      <c r="J103" s="1263"/>
      <c r="K103" s="1263"/>
      <c r="L103" s="1263"/>
      <c r="M103" s="1263"/>
      <c r="N103" s="1263"/>
      <c r="O103" s="1263"/>
      <c r="P103" s="1263"/>
      <c r="Q103" s="1263"/>
      <c r="R103" s="1263"/>
      <c r="S103" s="1263"/>
      <c r="T103" s="1264" t="s">
        <v>110</v>
      </c>
      <c r="U103" s="1264"/>
      <c r="V103" s="1264"/>
      <c r="W103" s="1264"/>
      <c r="X103" s="1264"/>
      <c r="Y103" s="1264"/>
      <c r="Z103" s="1264"/>
      <c r="AA103" s="1266">
        <v>50</v>
      </c>
      <c r="AB103" s="1266"/>
      <c r="AC103" s="1266"/>
      <c r="AD103" s="1266"/>
      <c r="AE103" s="1266"/>
      <c r="AF103" s="1266"/>
      <c r="AG103" s="1266"/>
      <c r="AH103" s="1266">
        <f>BC103+BI103+BO103+BU103+CA103+CG103+CM103+CS103+CY103+DE103+DK103+DQ103+DW103+EC103+EI103+EO103+EU103+FA103+FG103+FM103+FS103+FY103+GE103+GK103+GQ103+GW103+HC103</f>
        <v>37.421999999999997</v>
      </c>
      <c r="AI103" s="1266"/>
      <c r="AJ103" s="1266"/>
      <c r="AK103" s="1266"/>
      <c r="AL103" s="1266"/>
      <c r="AM103" s="1266"/>
      <c r="AN103" s="1266"/>
      <c r="AO103" s="1266">
        <v>26</v>
      </c>
      <c r="AP103" s="1266"/>
      <c r="AQ103" s="1266"/>
      <c r="AR103" s="1266"/>
      <c r="AS103" s="1266"/>
      <c r="AT103" s="1266"/>
      <c r="AU103" s="1266"/>
      <c r="AV103" s="1266">
        <f>AH103*AO103</f>
        <v>972.97199999999998</v>
      </c>
      <c r="AW103" s="1266"/>
      <c r="AX103" s="1266"/>
      <c r="AY103" s="1266"/>
      <c r="AZ103" s="1266"/>
      <c r="BA103" s="1266"/>
      <c r="BB103" s="1266"/>
      <c r="BC103" s="1257">
        <v>2.36</v>
      </c>
      <c r="BD103" s="1257"/>
      <c r="BE103" s="1257"/>
      <c r="BF103" s="1257"/>
      <c r="BG103" s="1257"/>
      <c r="BH103" s="1257"/>
      <c r="BI103" s="1257">
        <v>7.0000000000000007E-2</v>
      </c>
      <c r="BJ103" s="1257"/>
      <c r="BK103" s="1257"/>
      <c r="BL103" s="1257"/>
      <c r="BM103" s="1257"/>
      <c r="BN103" s="1257"/>
      <c r="BO103" s="1257">
        <v>5.05</v>
      </c>
      <c r="BP103" s="1257"/>
      <c r="BQ103" s="1257"/>
      <c r="BR103" s="1257"/>
      <c r="BS103" s="1257"/>
      <c r="BT103" s="1257"/>
      <c r="BU103" s="1257">
        <v>2.1</v>
      </c>
      <c r="BV103" s="1257"/>
      <c r="BW103" s="1257"/>
      <c r="BX103" s="1257"/>
      <c r="BY103" s="1257"/>
      <c r="BZ103" s="1257"/>
      <c r="CA103" s="1257"/>
      <c r="CB103" s="1257"/>
      <c r="CC103" s="1257"/>
      <c r="CD103" s="1257"/>
      <c r="CE103" s="1257"/>
      <c r="CF103" s="1257"/>
      <c r="CG103" s="1257"/>
      <c r="CH103" s="1257"/>
      <c r="CI103" s="1257"/>
      <c r="CJ103" s="1257"/>
      <c r="CK103" s="1257"/>
      <c r="CL103" s="1257"/>
      <c r="CM103" s="1257">
        <v>0.19</v>
      </c>
      <c r="CN103" s="1257"/>
      <c r="CO103" s="1257"/>
      <c r="CP103" s="1257"/>
      <c r="CQ103" s="1257"/>
      <c r="CR103" s="1257"/>
      <c r="CS103" s="1257">
        <v>5.34</v>
      </c>
      <c r="CT103" s="1257"/>
      <c r="CU103" s="1257"/>
      <c r="CV103" s="1257"/>
      <c r="CW103" s="1257"/>
      <c r="CX103" s="1257"/>
      <c r="CY103" s="1257">
        <v>1.29</v>
      </c>
      <c r="CZ103" s="1257"/>
      <c r="DA103" s="1257"/>
      <c r="DB103" s="1257"/>
      <c r="DC103" s="1257"/>
      <c r="DD103" s="1257"/>
      <c r="DE103" s="1257"/>
      <c r="DF103" s="1257"/>
      <c r="DG103" s="1257"/>
      <c r="DH103" s="1257"/>
      <c r="DI103" s="1257"/>
      <c r="DJ103" s="1257"/>
      <c r="DK103" s="1257">
        <v>4.2</v>
      </c>
      <c r="DL103" s="1257"/>
      <c r="DM103" s="1257"/>
      <c r="DN103" s="1257"/>
      <c r="DO103" s="1257"/>
      <c r="DP103" s="1257"/>
      <c r="DQ103" s="1257">
        <v>0.57199999999999995</v>
      </c>
      <c r="DR103" s="1257"/>
      <c r="DS103" s="1257"/>
      <c r="DT103" s="1257"/>
      <c r="DU103" s="1257"/>
      <c r="DV103" s="1257"/>
      <c r="DW103" s="1257">
        <v>5.9</v>
      </c>
      <c r="DX103" s="1257"/>
      <c r="DY103" s="1257"/>
      <c r="DZ103" s="1257"/>
      <c r="EA103" s="1257"/>
      <c r="EB103" s="1257"/>
      <c r="EC103" s="1257">
        <v>0.14000000000000001</v>
      </c>
      <c r="ED103" s="1257"/>
      <c r="EE103" s="1257"/>
      <c r="EF103" s="1257"/>
      <c r="EG103" s="1257"/>
      <c r="EH103" s="1257"/>
      <c r="EI103" s="1257">
        <v>0.09</v>
      </c>
      <c r="EJ103" s="1257"/>
      <c r="EK103" s="1257"/>
      <c r="EL103" s="1257"/>
      <c r="EM103" s="1257"/>
      <c r="EN103" s="1257"/>
      <c r="EO103" s="1257">
        <v>4.3</v>
      </c>
      <c r="EP103" s="1257"/>
      <c r="EQ103" s="1257"/>
      <c r="ER103" s="1257"/>
      <c r="ES103" s="1257"/>
      <c r="ET103" s="1257"/>
      <c r="EU103" s="1257"/>
      <c r="EV103" s="1257"/>
      <c r="EW103" s="1257"/>
      <c r="EX103" s="1257"/>
      <c r="EY103" s="1257"/>
      <c r="EZ103" s="1257"/>
      <c r="FA103" s="1257">
        <v>5.82</v>
      </c>
      <c r="FB103" s="1257"/>
      <c r="FC103" s="1257"/>
      <c r="FD103" s="1257"/>
      <c r="FE103" s="1257"/>
      <c r="FF103" s="1257"/>
      <c r="FG103" s="1257"/>
      <c r="FH103" s="1257"/>
      <c r="FI103" s="1257"/>
      <c r="FJ103" s="1257"/>
      <c r="FK103" s="1257"/>
      <c r="FL103" s="1257"/>
      <c r="FM103" s="1257"/>
      <c r="FN103" s="1257"/>
      <c r="FO103" s="1257"/>
      <c r="FP103" s="1257"/>
      <c r="FQ103" s="1257"/>
      <c r="FR103" s="1257"/>
      <c r="FS103" s="1257"/>
      <c r="FT103" s="1257"/>
      <c r="FU103" s="1257"/>
      <c r="FV103" s="1257"/>
      <c r="FW103" s="1257"/>
      <c r="FX103" s="1257"/>
      <c r="FY103" s="1257"/>
      <c r="FZ103" s="1257"/>
      <c r="GA103" s="1257"/>
      <c r="GB103" s="1257"/>
      <c r="GC103" s="1257"/>
      <c r="GD103" s="1257"/>
      <c r="GE103" s="1257"/>
      <c r="GF103" s="1257"/>
      <c r="GG103" s="1257"/>
      <c r="GH103" s="1257"/>
      <c r="GI103" s="1257"/>
      <c r="GJ103" s="1257"/>
      <c r="GK103" s="1257"/>
      <c r="GL103" s="1257"/>
      <c r="GM103" s="1257"/>
      <c r="GN103" s="1257"/>
      <c r="GO103" s="1257"/>
      <c r="GP103" s="1257"/>
      <c r="GQ103" s="1257"/>
      <c r="GR103" s="1257"/>
      <c r="GS103" s="1257"/>
      <c r="GT103" s="1257"/>
      <c r="GU103" s="1257"/>
      <c r="GV103" s="1257"/>
      <c r="GW103" s="1257"/>
      <c r="GX103" s="1257"/>
      <c r="GY103" s="1257"/>
      <c r="GZ103" s="1257"/>
      <c r="HA103" s="1257"/>
      <c r="HB103" s="1257"/>
      <c r="HC103" s="1258"/>
      <c r="HD103" s="1258"/>
      <c r="HE103" s="1258"/>
      <c r="HF103" s="1258"/>
      <c r="HG103" s="1258"/>
      <c r="HH103" s="1258"/>
      <c r="HI103" s="1260"/>
      <c r="HJ103" s="150" t="s">
        <v>44</v>
      </c>
      <c r="HK103" s="1262"/>
      <c r="HL103" s="148">
        <f>HL102*HK102</f>
        <v>0</v>
      </c>
      <c r="HM103" s="148">
        <f>HM102*HK102</f>
        <v>0</v>
      </c>
      <c r="HN103" s="148">
        <f>HN102*HK102</f>
        <v>0</v>
      </c>
      <c r="HO103" s="192">
        <f>HO102*HK102</f>
        <v>0</v>
      </c>
      <c r="HP103" s="192">
        <f>HP102*HK102</f>
        <v>0</v>
      </c>
      <c r="HQ103" s="148">
        <f>HQ102*HK102</f>
        <v>0</v>
      </c>
      <c r="HR103" s="148">
        <f>HR102*HK102</f>
        <v>0</v>
      </c>
      <c r="HS103" s="192">
        <f>HS102*HK102</f>
        <v>0</v>
      </c>
      <c r="HT103" s="148">
        <f>HT102*HK102</f>
        <v>0</v>
      </c>
      <c r="HU103" s="148">
        <f>HU102*HK102</f>
        <v>0</v>
      </c>
      <c r="HV103" s="148">
        <f>HV102*HK102</f>
        <v>0</v>
      </c>
      <c r="HW103" s="148">
        <f>HW102*HK102</f>
        <v>0</v>
      </c>
      <c r="HX103" s="192">
        <f>HX102*HK102</f>
        <v>0</v>
      </c>
      <c r="HY103" s="192">
        <f>HY102*HK102</f>
        <v>0</v>
      </c>
      <c r="HZ103" s="148">
        <f>HZ102*HK102</f>
        <v>0</v>
      </c>
      <c r="IA103" s="148">
        <f>IA102*HK102</f>
        <v>0</v>
      </c>
      <c r="IB103" s="148">
        <f>IB102*HK102</f>
        <v>0</v>
      </c>
      <c r="IC103" s="148">
        <f>IC102*HK102</f>
        <v>0</v>
      </c>
      <c r="ID103" s="148">
        <f>ID102*HK102</f>
        <v>0</v>
      </c>
      <c r="IE103" s="148">
        <f>IE102*HK102</f>
        <v>0</v>
      </c>
      <c r="IF103" s="148">
        <f>IF102*HK102</f>
        <v>0</v>
      </c>
      <c r="IG103" s="148">
        <f>IG102*HK102</f>
        <v>0</v>
      </c>
      <c r="IH103" s="148">
        <f>SUM(IH102*HK102)</f>
        <v>0</v>
      </c>
      <c r="II103" s="148">
        <f>SUM(II102*HK102)</f>
        <v>0</v>
      </c>
      <c r="IJ103" s="147">
        <f t="shared" si="6"/>
        <v>0</v>
      </c>
    </row>
    <row r="104" spans="1:244" s="137" customFormat="1" ht="14.25" customHeight="1">
      <c r="A104" s="167"/>
      <c r="B104" s="167"/>
      <c r="C104" s="167"/>
      <c r="D104" s="167"/>
      <c r="E104" s="167"/>
      <c r="F104" s="167"/>
      <c r="G104" s="167"/>
      <c r="H104" s="167"/>
      <c r="I104" s="167"/>
      <c r="J104" s="167"/>
      <c r="K104" s="167"/>
      <c r="L104" s="167"/>
      <c r="M104" s="167"/>
      <c r="N104" s="167"/>
      <c r="O104" s="167"/>
      <c r="P104" s="167"/>
      <c r="Q104" s="167"/>
      <c r="R104" s="167"/>
      <c r="S104" s="167"/>
      <c r="T104" s="173"/>
      <c r="U104" s="173"/>
      <c r="V104" s="173"/>
      <c r="W104" s="173"/>
      <c r="X104" s="173"/>
      <c r="Y104" s="173"/>
      <c r="Z104" s="173"/>
      <c r="AA104" s="172"/>
      <c r="AB104" s="172"/>
      <c r="AC104" s="172"/>
      <c r="AD104" s="172"/>
      <c r="AE104" s="172"/>
      <c r="AF104" s="172"/>
      <c r="AG104" s="172"/>
      <c r="AH104" s="172"/>
      <c r="AI104" s="172"/>
      <c r="AJ104" s="172"/>
      <c r="AK104" s="172"/>
      <c r="AL104" s="172"/>
      <c r="AM104" s="172"/>
      <c r="AN104" s="172"/>
      <c r="AO104" s="172"/>
      <c r="AP104" s="172"/>
      <c r="AQ104" s="172"/>
      <c r="AR104" s="172"/>
      <c r="AS104" s="172"/>
      <c r="AT104" s="172"/>
      <c r="AU104" s="172"/>
      <c r="AV104" s="172"/>
      <c r="AW104" s="172"/>
      <c r="AX104" s="172"/>
      <c r="AY104" s="172"/>
      <c r="AZ104" s="172"/>
      <c r="BA104" s="172"/>
      <c r="BB104" s="172"/>
      <c r="BC104" s="171"/>
      <c r="BD104" s="171"/>
      <c r="BE104" s="171"/>
      <c r="BF104" s="171"/>
      <c r="BG104" s="171"/>
      <c r="BH104" s="171"/>
      <c r="BI104" s="171"/>
      <c r="BJ104" s="171"/>
      <c r="BK104" s="171"/>
      <c r="BL104" s="171"/>
      <c r="BM104" s="171"/>
      <c r="BN104" s="171"/>
      <c r="BO104" s="171"/>
      <c r="BP104" s="171"/>
      <c r="BQ104" s="171"/>
      <c r="BR104" s="171"/>
      <c r="BS104" s="171"/>
      <c r="BT104" s="171"/>
      <c r="BU104" s="171"/>
      <c r="BV104" s="171"/>
      <c r="BW104" s="171"/>
      <c r="BX104" s="171"/>
      <c r="BY104" s="171"/>
      <c r="BZ104" s="171"/>
      <c r="CA104" s="171"/>
      <c r="CB104" s="171"/>
      <c r="CC104" s="171"/>
      <c r="CD104" s="171"/>
      <c r="CE104" s="171"/>
      <c r="CF104" s="171"/>
      <c r="CG104" s="171"/>
      <c r="CH104" s="171"/>
      <c r="CI104" s="171"/>
      <c r="CJ104" s="171"/>
      <c r="CK104" s="171"/>
      <c r="CL104" s="171"/>
      <c r="CM104" s="171"/>
      <c r="CN104" s="171"/>
      <c r="CO104" s="171"/>
      <c r="CP104" s="171"/>
      <c r="CQ104" s="171"/>
      <c r="CR104" s="171"/>
      <c r="CS104" s="171"/>
      <c r="CT104" s="171"/>
      <c r="CU104" s="171"/>
      <c r="CV104" s="171"/>
      <c r="CW104" s="171"/>
      <c r="CX104" s="171"/>
      <c r="CY104" s="171"/>
      <c r="CZ104" s="171"/>
      <c r="DA104" s="171"/>
      <c r="DB104" s="171"/>
      <c r="DC104" s="171"/>
      <c r="DD104" s="171"/>
      <c r="DE104" s="171"/>
      <c r="DF104" s="171"/>
      <c r="DG104" s="171"/>
      <c r="DH104" s="171"/>
      <c r="DI104" s="171"/>
      <c r="DJ104" s="171"/>
      <c r="DK104" s="171"/>
      <c r="DL104" s="171"/>
      <c r="DM104" s="171"/>
      <c r="DN104" s="171"/>
      <c r="DO104" s="171"/>
      <c r="DP104" s="171"/>
      <c r="DQ104" s="171"/>
      <c r="DR104" s="171"/>
      <c r="DS104" s="171"/>
      <c r="DT104" s="171"/>
      <c r="DU104" s="171"/>
      <c r="DV104" s="171"/>
      <c r="DW104" s="171"/>
      <c r="DX104" s="171"/>
      <c r="DY104" s="171"/>
      <c r="DZ104" s="171"/>
      <c r="EA104" s="171"/>
      <c r="EB104" s="171"/>
      <c r="EC104" s="171"/>
      <c r="ED104" s="171"/>
      <c r="EE104" s="171"/>
      <c r="EF104" s="171"/>
      <c r="EG104" s="171"/>
      <c r="EH104" s="171"/>
      <c r="EI104" s="171"/>
      <c r="EJ104" s="171"/>
      <c r="EK104" s="171"/>
      <c r="EL104" s="171"/>
      <c r="EM104" s="171"/>
      <c r="EN104" s="171"/>
      <c r="EO104" s="171"/>
      <c r="EP104" s="171"/>
      <c r="EQ104" s="171"/>
      <c r="ER104" s="171"/>
      <c r="ES104" s="171"/>
      <c r="ET104" s="171"/>
      <c r="EU104" s="171"/>
      <c r="EV104" s="171"/>
      <c r="EW104" s="171"/>
      <c r="EX104" s="171"/>
      <c r="EY104" s="171"/>
      <c r="EZ104" s="171"/>
      <c r="FA104" s="171"/>
      <c r="FB104" s="171"/>
      <c r="FC104" s="171"/>
      <c r="FD104" s="171"/>
      <c r="FE104" s="171"/>
      <c r="FF104" s="171"/>
      <c r="FG104" s="171"/>
      <c r="FH104" s="171"/>
      <c r="FI104" s="171"/>
      <c r="FJ104" s="171"/>
      <c r="FK104" s="171"/>
      <c r="FL104" s="171"/>
      <c r="FM104" s="171"/>
      <c r="FN104" s="171"/>
      <c r="FO104" s="171"/>
      <c r="FP104" s="171"/>
      <c r="FQ104" s="171"/>
      <c r="FR104" s="171"/>
      <c r="FS104" s="171"/>
      <c r="FT104" s="171"/>
      <c r="FU104" s="171"/>
      <c r="FV104" s="171"/>
      <c r="FW104" s="171"/>
      <c r="FX104" s="171"/>
      <c r="FY104" s="171"/>
      <c r="FZ104" s="171"/>
      <c r="GA104" s="171"/>
      <c r="GB104" s="171"/>
      <c r="GC104" s="171"/>
      <c r="GD104" s="171"/>
      <c r="GE104" s="171"/>
      <c r="GF104" s="171"/>
      <c r="GG104" s="171"/>
      <c r="GH104" s="171"/>
      <c r="GI104" s="171"/>
      <c r="GJ104" s="171"/>
      <c r="GK104" s="171"/>
      <c r="GL104" s="171"/>
      <c r="GM104" s="171"/>
      <c r="GN104" s="171"/>
      <c r="GO104" s="171"/>
      <c r="GP104" s="171"/>
      <c r="GQ104" s="171"/>
      <c r="GR104" s="171"/>
      <c r="GS104" s="171"/>
      <c r="GT104" s="171"/>
      <c r="GU104" s="171"/>
      <c r="GV104" s="171"/>
      <c r="GW104" s="171"/>
      <c r="GX104" s="171"/>
      <c r="GY104" s="171"/>
      <c r="GZ104" s="171"/>
      <c r="HA104" s="171"/>
      <c r="HB104" s="171"/>
      <c r="HC104" s="162"/>
      <c r="HD104" s="162"/>
      <c r="HE104" s="162"/>
      <c r="HF104" s="162"/>
      <c r="HG104" s="162"/>
      <c r="HH104" s="162"/>
      <c r="HI104" s="1259" t="s">
        <v>11</v>
      </c>
      <c r="HJ104" s="154" t="s">
        <v>110</v>
      </c>
      <c r="HK104" s="1261">
        <v>8</v>
      </c>
      <c r="HL104" s="153"/>
      <c r="HM104" s="152"/>
      <c r="HN104" s="152"/>
      <c r="HO104" s="190"/>
      <c r="HP104" s="190"/>
      <c r="HQ104" s="152"/>
      <c r="HR104" s="152"/>
      <c r="HS104" s="190"/>
      <c r="HT104" s="152"/>
      <c r="HU104" s="152"/>
      <c r="HV104" s="152"/>
      <c r="HW104" s="152"/>
      <c r="HX104" s="190"/>
      <c r="HY104" s="190"/>
      <c r="HZ104" s="152"/>
      <c r="IA104" s="152"/>
      <c r="IB104" s="152"/>
      <c r="IC104" s="152"/>
      <c r="ID104" s="152"/>
      <c r="IE104" s="152"/>
      <c r="IF104" s="152"/>
      <c r="IG104" s="152"/>
      <c r="IH104" s="152"/>
      <c r="II104" s="152"/>
      <c r="IJ104" s="151">
        <f t="shared" si="6"/>
        <v>0</v>
      </c>
    </row>
    <row r="105" spans="1:244" ht="12.75" customHeight="1">
      <c r="A105" s="1263" t="s">
        <v>39</v>
      </c>
      <c r="B105" s="1263"/>
      <c r="C105" s="1263"/>
      <c r="D105" s="1263"/>
      <c r="E105" s="1263"/>
      <c r="F105" s="1263"/>
      <c r="G105" s="1263"/>
      <c r="H105" s="1263"/>
      <c r="I105" s="1263"/>
      <c r="J105" s="1263"/>
      <c r="K105" s="1263"/>
      <c r="L105" s="1263"/>
      <c r="M105" s="1263"/>
      <c r="N105" s="1263"/>
      <c r="O105" s="1263"/>
      <c r="P105" s="1263"/>
      <c r="Q105" s="1263"/>
      <c r="R105" s="1263"/>
      <c r="S105" s="1263"/>
      <c r="T105" s="1264" t="s">
        <v>110</v>
      </c>
      <c r="U105" s="1264"/>
      <c r="V105" s="1264"/>
      <c r="W105" s="1264"/>
      <c r="X105" s="1264"/>
      <c r="Y105" s="1264"/>
      <c r="Z105" s="1264"/>
      <c r="AA105" s="1266">
        <v>50</v>
      </c>
      <c r="AB105" s="1266"/>
      <c r="AC105" s="1266"/>
      <c r="AD105" s="1266"/>
      <c r="AE105" s="1266"/>
      <c r="AF105" s="1266"/>
      <c r="AG105" s="1266"/>
      <c r="AH105" s="1266">
        <f>BC105+BI105+BO105+BU105+CA105+CG105+CM105+CS105+CY105+DE105+DK105+DQ105+DW105+EC105+EI105+EO105+EU105+FA105+FG105+FM105+FS105+FY105+GE105+GK105+GQ105+GW105+HC105</f>
        <v>37.421999999999997</v>
      </c>
      <c r="AI105" s="1266"/>
      <c r="AJ105" s="1266"/>
      <c r="AK105" s="1266"/>
      <c r="AL105" s="1266"/>
      <c r="AM105" s="1266"/>
      <c r="AN105" s="1266"/>
      <c r="AO105" s="1266">
        <v>26</v>
      </c>
      <c r="AP105" s="1266"/>
      <c r="AQ105" s="1266"/>
      <c r="AR105" s="1266"/>
      <c r="AS105" s="1266"/>
      <c r="AT105" s="1266"/>
      <c r="AU105" s="1266"/>
      <c r="AV105" s="1266">
        <f>AH105*AO105</f>
        <v>972.97199999999998</v>
      </c>
      <c r="AW105" s="1266"/>
      <c r="AX105" s="1266"/>
      <c r="AY105" s="1266"/>
      <c r="AZ105" s="1266"/>
      <c r="BA105" s="1266"/>
      <c r="BB105" s="1266"/>
      <c r="BC105" s="1257">
        <v>2.36</v>
      </c>
      <c r="BD105" s="1257"/>
      <c r="BE105" s="1257"/>
      <c r="BF105" s="1257"/>
      <c r="BG105" s="1257"/>
      <c r="BH105" s="1257"/>
      <c r="BI105" s="1257">
        <v>7.0000000000000007E-2</v>
      </c>
      <c r="BJ105" s="1257"/>
      <c r="BK105" s="1257"/>
      <c r="BL105" s="1257"/>
      <c r="BM105" s="1257"/>
      <c r="BN105" s="1257"/>
      <c r="BO105" s="1257">
        <v>5.05</v>
      </c>
      <c r="BP105" s="1257"/>
      <c r="BQ105" s="1257"/>
      <c r="BR105" s="1257"/>
      <c r="BS105" s="1257"/>
      <c r="BT105" s="1257"/>
      <c r="BU105" s="1257">
        <v>2.1</v>
      </c>
      <c r="BV105" s="1257"/>
      <c r="BW105" s="1257"/>
      <c r="BX105" s="1257"/>
      <c r="BY105" s="1257"/>
      <c r="BZ105" s="1257"/>
      <c r="CA105" s="1257"/>
      <c r="CB105" s="1257"/>
      <c r="CC105" s="1257"/>
      <c r="CD105" s="1257"/>
      <c r="CE105" s="1257"/>
      <c r="CF105" s="1257"/>
      <c r="CG105" s="1257"/>
      <c r="CH105" s="1257"/>
      <c r="CI105" s="1257"/>
      <c r="CJ105" s="1257"/>
      <c r="CK105" s="1257"/>
      <c r="CL105" s="1257"/>
      <c r="CM105" s="1257">
        <v>0.19</v>
      </c>
      <c r="CN105" s="1257"/>
      <c r="CO105" s="1257"/>
      <c r="CP105" s="1257"/>
      <c r="CQ105" s="1257"/>
      <c r="CR105" s="1257"/>
      <c r="CS105" s="1257">
        <v>5.34</v>
      </c>
      <c r="CT105" s="1257"/>
      <c r="CU105" s="1257"/>
      <c r="CV105" s="1257"/>
      <c r="CW105" s="1257"/>
      <c r="CX105" s="1257"/>
      <c r="CY105" s="1257">
        <v>1.29</v>
      </c>
      <c r="CZ105" s="1257"/>
      <c r="DA105" s="1257"/>
      <c r="DB105" s="1257"/>
      <c r="DC105" s="1257"/>
      <c r="DD105" s="1257"/>
      <c r="DE105" s="1257"/>
      <c r="DF105" s="1257"/>
      <c r="DG105" s="1257"/>
      <c r="DH105" s="1257"/>
      <c r="DI105" s="1257"/>
      <c r="DJ105" s="1257"/>
      <c r="DK105" s="1257">
        <v>4.2</v>
      </c>
      <c r="DL105" s="1257"/>
      <c r="DM105" s="1257"/>
      <c r="DN105" s="1257"/>
      <c r="DO105" s="1257"/>
      <c r="DP105" s="1257"/>
      <c r="DQ105" s="1257">
        <v>0.57199999999999995</v>
      </c>
      <c r="DR105" s="1257"/>
      <c r="DS105" s="1257"/>
      <c r="DT105" s="1257"/>
      <c r="DU105" s="1257"/>
      <c r="DV105" s="1257"/>
      <c r="DW105" s="1257">
        <v>5.9</v>
      </c>
      <c r="DX105" s="1257"/>
      <c r="DY105" s="1257"/>
      <c r="DZ105" s="1257"/>
      <c r="EA105" s="1257"/>
      <c r="EB105" s="1257"/>
      <c r="EC105" s="1257">
        <v>0.14000000000000001</v>
      </c>
      <c r="ED105" s="1257"/>
      <c r="EE105" s="1257"/>
      <c r="EF105" s="1257"/>
      <c r="EG105" s="1257"/>
      <c r="EH105" s="1257"/>
      <c r="EI105" s="1257">
        <v>0.09</v>
      </c>
      <c r="EJ105" s="1257"/>
      <c r="EK105" s="1257"/>
      <c r="EL105" s="1257"/>
      <c r="EM105" s="1257"/>
      <c r="EN105" s="1257"/>
      <c r="EO105" s="1257">
        <v>4.3</v>
      </c>
      <c r="EP105" s="1257"/>
      <c r="EQ105" s="1257"/>
      <c r="ER105" s="1257"/>
      <c r="ES105" s="1257"/>
      <c r="ET105" s="1257"/>
      <c r="EU105" s="1257"/>
      <c r="EV105" s="1257"/>
      <c r="EW105" s="1257"/>
      <c r="EX105" s="1257"/>
      <c r="EY105" s="1257"/>
      <c r="EZ105" s="1257"/>
      <c r="FA105" s="1257">
        <v>5.82</v>
      </c>
      <c r="FB105" s="1257"/>
      <c r="FC105" s="1257"/>
      <c r="FD105" s="1257"/>
      <c r="FE105" s="1257"/>
      <c r="FF105" s="1257"/>
      <c r="FG105" s="1257"/>
      <c r="FH105" s="1257"/>
      <c r="FI105" s="1257"/>
      <c r="FJ105" s="1257"/>
      <c r="FK105" s="1257"/>
      <c r="FL105" s="1257"/>
      <c r="FM105" s="1257"/>
      <c r="FN105" s="1257"/>
      <c r="FO105" s="1257"/>
      <c r="FP105" s="1257"/>
      <c r="FQ105" s="1257"/>
      <c r="FR105" s="1257"/>
      <c r="FS105" s="1257"/>
      <c r="FT105" s="1257"/>
      <c r="FU105" s="1257"/>
      <c r="FV105" s="1257"/>
      <c r="FW105" s="1257"/>
      <c r="FX105" s="1257"/>
      <c r="FY105" s="1257"/>
      <c r="FZ105" s="1257"/>
      <c r="GA105" s="1257"/>
      <c r="GB105" s="1257"/>
      <c r="GC105" s="1257"/>
      <c r="GD105" s="1257"/>
      <c r="GE105" s="1257"/>
      <c r="GF105" s="1257"/>
      <c r="GG105" s="1257"/>
      <c r="GH105" s="1257"/>
      <c r="GI105" s="1257"/>
      <c r="GJ105" s="1257"/>
      <c r="GK105" s="1257"/>
      <c r="GL105" s="1257"/>
      <c r="GM105" s="1257"/>
      <c r="GN105" s="1257"/>
      <c r="GO105" s="1257"/>
      <c r="GP105" s="1257"/>
      <c r="GQ105" s="1257"/>
      <c r="GR105" s="1257"/>
      <c r="GS105" s="1257"/>
      <c r="GT105" s="1257"/>
      <c r="GU105" s="1257"/>
      <c r="GV105" s="1257"/>
      <c r="GW105" s="1257"/>
      <c r="GX105" s="1257"/>
      <c r="GY105" s="1257"/>
      <c r="GZ105" s="1257"/>
      <c r="HA105" s="1257"/>
      <c r="HB105" s="1257"/>
      <c r="HC105" s="1258"/>
      <c r="HD105" s="1258"/>
      <c r="HE105" s="1258"/>
      <c r="HF105" s="1258"/>
      <c r="HG105" s="1258"/>
      <c r="HH105" s="1258"/>
      <c r="HI105" s="1260"/>
      <c r="HJ105" s="150" t="s">
        <v>44</v>
      </c>
      <c r="HK105" s="1262"/>
      <c r="HL105" s="148">
        <f>HL104*HK104</f>
        <v>0</v>
      </c>
      <c r="HM105" s="148">
        <f>HM104*HK104</f>
        <v>0</v>
      </c>
      <c r="HN105" s="148">
        <f>HN104*HK104</f>
        <v>0</v>
      </c>
      <c r="HO105" s="192">
        <f>HO104*HK104</f>
        <v>0</v>
      </c>
      <c r="HP105" s="192">
        <f>HP104*HK104</f>
        <v>0</v>
      </c>
      <c r="HQ105" s="148">
        <f>HQ104*HK104</f>
        <v>0</v>
      </c>
      <c r="HR105" s="148">
        <f>HR104*HK104</f>
        <v>0</v>
      </c>
      <c r="HS105" s="192">
        <f>HS104*HK104</f>
        <v>0</v>
      </c>
      <c r="HT105" s="148">
        <f>HT104*HK104</f>
        <v>0</v>
      </c>
      <c r="HU105" s="148">
        <f>HU104*HK104</f>
        <v>0</v>
      </c>
      <c r="HV105" s="148">
        <f>HV104*HK104</f>
        <v>0</v>
      </c>
      <c r="HW105" s="148">
        <f>HW104*HK104</f>
        <v>0</v>
      </c>
      <c r="HX105" s="192">
        <f>HX104*HK104</f>
        <v>0</v>
      </c>
      <c r="HY105" s="192">
        <f>HY104*HK104</f>
        <v>0</v>
      </c>
      <c r="HZ105" s="148">
        <f>HZ104*HK104</f>
        <v>0</v>
      </c>
      <c r="IA105" s="148">
        <f>IA104*HK104</f>
        <v>0</v>
      </c>
      <c r="IB105" s="148">
        <f>IB104*HK104</f>
        <v>0</v>
      </c>
      <c r="IC105" s="148">
        <f>IC104*HK104</f>
        <v>0</v>
      </c>
      <c r="ID105" s="148">
        <f>ID104*HK104</f>
        <v>0</v>
      </c>
      <c r="IE105" s="148">
        <f>IE104*HK104</f>
        <v>0</v>
      </c>
      <c r="IF105" s="148">
        <f>IF104*HK104</f>
        <v>0</v>
      </c>
      <c r="IG105" s="148">
        <f>IG104*HK104</f>
        <v>0</v>
      </c>
      <c r="IH105" s="148">
        <f>SUM(IH104*HK104)</f>
        <v>0</v>
      </c>
      <c r="II105" s="148">
        <f>SUM(II104*HK104)</f>
        <v>0</v>
      </c>
      <c r="IJ105" s="147">
        <f t="shared" si="6"/>
        <v>0</v>
      </c>
    </row>
    <row r="106" spans="1:244" s="137" customFormat="1" ht="14.25" customHeight="1">
      <c r="A106" s="167"/>
      <c r="B106" s="167"/>
      <c r="C106" s="167"/>
      <c r="D106" s="167"/>
      <c r="E106" s="167"/>
      <c r="F106" s="167"/>
      <c r="G106" s="167"/>
      <c r="H106" s="167"/>
      <c r="I106" s="167"/>
      <c r="J106" s="167"/>
      <c r="K106" s="167"/>
      <c r="L106" s="167"/>
      <c r="M106" s="167"/>
      <c r="N106" s="167"/>
      <c r="O106" s="167"/>
      <c r="P106" s="167"/>
      <c r="Q106" s="167"/>
      <c r="R106" s="167"/>
      <c r="S106" s="167"/>
      <c r="T106" s="173"/>
      <c r="U106" s="173"/>
      <c r="V106" s="173"/>
      <c r="W106" s="173"/>
      <c r="X106" s="173"/>
      <c r="Y106" s="173"/>
      <c r="Z106" s="173"/>
      <c r="AA106" s="172"/>
      <c r="AB106" s="172"/>
      <c r="AC106" s="172"/>
      <c r="AD106" s="172"/>
      <c r="AE106" s="172"/>
      <c r="AF106" s="172"/>
      <c r="AG106" s="172"/>
      <c r="AH106" s="172"/>
      <c r="AI106" s="172"/>
      <c r="AJ106" s="172"/>
      <c r="AK106" s="172"/>
      <c r="AL106" s="172"/>
      <c r="AM106" s="172"/>
      <c r="AN106" s="172"/>
      <c r="AO106" s="172"/>
      <c r="AP106" s="172"/>
      <c r="AQ106" s="172"/>
      <c r="AR106" s="172"/>
      <c r="AS106" s="172"/>
      <c r="AT106" s="172"/>
      <c r="AU106" s="172"/>
      <c r="AV106" s="172"/>
      <c r="AW106" s="172"/>
      <c r="AX106" s="172"/>
      <c r="AY106" s="172"/>
      <c r="AZ106" s="172"/>
      <c r="BA106" s="172"/>
      <c r="BB106" s="172"/>
      <c r="BC106" s="171"/>
      <c r="BD106" s="171"/>
      <c r="BE106" s="171"/>
      <c r="BF106" s="171"/>
      <c r="BG106" s="171"/>
      <c r="BH106" s="171"/>
      <c r="BI106" s="171"/>
      <c r="BJ106" s="171"/>
      <c r="BK106" s="171"/>
      <c r="BL106" s="171"/>
      <c r="BM106" s="171"/>
      <c r="BN106" s="171"/>
      <c r="BO106" s="171"/>
      <c r="BP106" s="171"/>
      <c r="BQ106" s="171"/>
      <c r="BR106" s="171"/>
      <c r="BS106" s="171"/>
      <c r="BT106" s="171"/>
      <c r="BU106" s="171"/>
      <c r="BV106" s="171"/>
      <c r="BW106" s="171"/>
      <c r="BX106" s="171"/>
      <c r="BY106" s="171"/>
      <c r="BZ106" s="171"/>
      <c r="CA106" s="171"/>
      <c r="CB106" s="171"/>
      <c r="CC106" s="171"/>
      <c r="CD106" s="171"/>
      <c r="CE106" s="171"/>
      <c r="CF106" s="171"/>
      <c r="CG106" s="171"/>
      <c r="CH106" s="171"/>
      <c r="CI106" s="171"/>
      <c r="CJ106" s="171"/>
      <c r="CK106" s="171"/>
      <c r="CL106" s="171"/>
      <c r="CM106" s="171"/>
      <c r="CN106" s="171"/>
      <c r="CO106" s="171"/>
      <c r="CP106" s="171"/>
      <c r="CQ106" s="171"/>
      <c r="CR106" s="171"/>
      <c r="CS106" s="171"/>
      <c r="CT106" s="171"/>
      <c r="CU106" s="171"/>
      <c r="CV106" s="171"/>
      <c r="CW106" s="171"/>
      <c r="CX106" s="171"/>
      <c r="CY106" s="171"/>
      <c r="CZ106" s="171"/>
      <c r="DA106" s="171"/>
      <c r="DB106" s="171"/>
      <c r="DC106" s="171"/>
      <c r="DD106" s="171"/>
      <c r="DE106" s="171"/>
      <c r="DF106" s="171"/>
      <c r="DG106" s="171"/>
      <c r="DH106" s="171"/>
      <c r="DI106" s="171"/>
      <c r="DJ106" s="171"/>
      <c r="DK106" s="171"/>
      <c r="DL106" s="171"/>
      <c r="DM106" s="171"/>
      <c r="DN106" s="171"/>
      <c r="DO106" s="171"/>
      <c r="DP106" s="171"/>
      <c r="DQ106" s="171"/>
      <c r="DR106" s="171"/>
      <c r="DS106" s="171"/>
      <c r="DT106" s="171"/>
      <c r="DU106" s="171"/>
      <c r="DV106" s="171"/>
      <c r="DW106" s="171"/>
      <c r="DX106" s="171"/>
      <c r="DY106" s="171"/>
      <c r="DZ106" s="171"/>
      <c r="EA106" s="171"/>
      <c r="EB106" s="171"/>
      <c r="EC106" s="171"/>
      <c r="ED106" s="171"/>
      <c r="EE106" s="171"/>
      <c r="EF106" s="171"/>
      <c r="EG106" s="171"/>
      <c r="EH106" s="171"/>
      <c r="EI106" s="171"/>
      <c r="EJ106" s="171"/>
      <c r="EK106" s="171"/>
      <c r="EL106" s="171"/>
      <c r="EM106" s="171"/>
      <c r="EN106" s="171"/>
      <c r="EO106" s="171"/>
      <c r="EP106" s="171"/>
      <c r="EQ106" s="171"/>
      <c r="ER106" s="171"/>
      <c r="ES106" s="171"/>
      <c r="ET106" s="171"/>
      <c r="EU106" s="171"/>
      <c r="EV106" s="171"/>
      <c r="EW106" s="171"/>
      <c r="EX106" s="171"/>
      <c r="EY106" s="171"/>
      <c r="EZ106" s="171"/>
      <c r="FA106" s="171"/>
      <c r="FB106" s="171"/>
      <c r="FC106" s="171"/>
      <c r="FD106" s="171"/>
      <c r="FE106" s="171"/>
      <c r="FF106" s="171"/>
      <c r="FG106" s="171"/>
      <c r="FH106" s="171"/>
      <c r="FI106" s="171"/>
      <c r="FJ106" s="171"/>
      <c r="FK106" s="171"/>
      <c r="FL106" s="171"/>
      <c r="FM106" s="171"/>
      <c r="FN106" s="171"/>
      <c r="FO106" s="171"/>
      <c r="FP106" s="171"/>
      <c r="FQ106" s="171"/>
      <c r="FR106" s="171"/>
      <c r="FS106" s="171"/>
      <c r="FT106" s="171"/>
      <c r="FU106" s="171"/>
      <c r="FV106" s="171"/>
      <c r="FW106" s="171"/>
      <c r="FX106" s="171"/>
      <c r="FY106" s="171"/>
      <c r="FZ106" s="171"/>
      <c r="GA106" s="171"/>
      <c r="GB106" s="171"/>
      <c r="GC106" s="171"/>
      <c r="GD106" s="171"/>
      <c r="GE106" s="171"/>
      <c r="GF106" s="171"/>
      <c r="GG106" s="171"/>
      <c r="GH106" s="171"/>
      <c r="GI106" s="171"/>
      <c r="GJ106" s="171"/>
      <c r="GK106" s="171"/>
      <c r="GL106" s="171"/>
      <c r="GM106" s="171"/>
      <c r="GN106" s="171"/>
      <c r="GO106" s="171"/>
      <c r="GP106" s="171"/>
      <c r="GQ106" s="171"/>
      <c r="GR106" s="171"/>
      <c r="GS106" s="171"/>
      <c r="GT106" s="171"/>
      <c r="GU106" s="171"/>
      <c r="GV106" s="171"/>
      <c r="GW106" s="171"/>
      <c r="GX106" s="171"/>
      <c r="GY106" s="171"/>
      <c r="GZ106" s="171"/>
      <c r="HA106" s="171"/>
      <c r="HB106" s="171"/>
      <c r="HC106" s="162"/>
      <c r="HD106" s="162"/>
      <c r="HE106" s="162"/>
      <c r="HF106" s="162"/>
      <c r="HG106" s="162"/>
      <c r="HH106" s="162"/>
      <c r="HI106" s="1259" t="s">
        <v>11</v>
      </c>
      <c r="HJ106" s="154" t="s">
        <v>110</v>
      </c>
      <c r="HK106" s="1261">
        <v>9</v>
      </c>
      <c r="HL106" s="153"/>
      <c r="HM106" s="152"/>
      <c r="HN106" s="152"/>
      <c r="HO106" s="190"/>
      <c r="HP106" s="190"/>
      <c r="HQ106" s="152"/>
      <c r="HR106" s="152"/>
      <c r="HS106" s="190"/>
      <c r="HT106" s="152"/>
      <c r="HU106" s="152"/>
      <c r="HV106" s="152"/>
      <c r="HW106" s="152"/>
      <c r="HX106" s="190"/>
      <c r="HY106" s="190"/>
      <c r="HZ106" s="152"/>
      <c r="IA106" s="152"/>
      <c r="IB106" s="152"/>
      <c r="IC106" s="152"/>
      <c r="ID106" s="152"/>
      <c r="IE106" s="152"/>
      <c r="IF106" s="152"/>
      <c r="IG106" s="152"/>
      <c r="IH106" s="152"/>
      <c r="II106" s="152"/>
      <c r="IJ106" s="151">
        <f t="shared" si="6"/>
        <v>0</v>
      </c>
    </row>
    <row r="107" spans="1:244" ht="12.75" customHeight="1">
      <c r="A107" s="1263" t="s">
        <v>39</v>
      </c>
      <c r="B107" s="1263"/>
      <c r="C107" s="1263"/>
      <c r="D107" s="1263"/>
      <c r="E107" s="1263"/>
      <c r="F107" s="1263"/>
      <c r="G107" s="1263"/>
      <c r="H107" s="1263"/>
      <c r="I107" s="1263"/>
      <c r="J107" s="1263"/>
      <c r="K107" s="1263"/>
      <c r="L107" s="1263"/>
      <c r="M107" s="1263"/>
      <c r="N107" s="1263"/>
      <c r="O107" s="1263"/>
      <c r="P107" s="1263"/>
      <c r="Q107" s="1263"/>
      <c r="R107" s="1263"/>
      <c r="S107" s="1263"/>
      <c r="T107" s="1264" t="s">
        <v>110</v>
      </c>
      <c r="U107" s="1264"/>
      <c r="V107" s="1264"/>
      <c r="W107" s="1264"/>
      <c r="X107" s="1264"/>
      <c r="Y107" s="1264"/>
      <c r="Z107" s="1264"/>
      <c r="AA107" s="1266">
        <v>50</v>
      </c>
      <c r="AB107" s="1266"/>
      <c r="AC107" s="1266"/>
      <c r="AD107" s="1266"/>
      <c r="AE107" s="1266"/>
      <c r="AF107" s="1266"/>
      <c r="AG107" s="1266"/>
      <c r="AH107" s="1266">
        <f>BC107+BI107+BO107+BU107+CA107+CG107+CM107+CS107+CY107+DE107+DK107+DQ107+DW107+EC107+EI107+EO107+EU107+FA107+FG107+FM107+FS107+FY107+GE107+GK107+GQ107+GW107+HC107</f>
        <v>37.421999999999997</v>
      </c>
      <c r="AI107" s="1266"/>
      <c r="AJ107" s="1266"/>
      <c r="AK107" s="1266"/>
      <c r="AL107" s="1266"/>
      <c r="AM107" s="1266"/>
      <c r="AN107" s="1266"/>
      <c r="AO107" s="1266">
        <v>26</v>
      </c>
      <c r="AP107" s="1266"/>
      <c r="AQ107" s="1266"/>
      <c r="AR107" s="1266"/>
      <c r="AS107" s="1266"/>
      <c r="AT107" s="1266"/>
      <c r="AU107" s="1266"/>
      <c r="AV107" s="1266">
        <f>AH107*AO107</f>
        <v>972.97199999999998</v>
      </c>
      <c r="AW107" s="1266"/>
      <c r="AX107" s="1266"/>
      <c r="AY107" s="1266"/>
      <c r="AZ107" s="1266"/>
      <c r="BA107" s="1266"/>
      <c r="BB107" s="1266"/>
      <c r="BC107" s="1257">
        <v>2.36</v>
      </c>
      <c r="BD107" s="1257"/>
      <c r="BE107" s="1257"/>
      <c r="BF107" s="1257"/>
      <c r="BG107" s="1257"/>
      <c r="BH107" s="1257"/>
      <c r="BI107" s="1257">
        <v>7.0000000000000007E-2</v>
      </c>
      <c r="BJ107" s="1257"/>
      <c r="BK107" s="1257"/>
      <c r="BL107" s="1257"/>
      <c r="BM107" s="1257"/>
      <c r="BN107" s="1257"/>
      <c r="BO107" s="1257">
        <v>5.05</v>
      </c>
      <c r="BP107" s="1257"/>
      <c r="BQ107" s="1257"/>
      <c r="BR107" s="1257"/>
      <c r="BS107" s="1257"/>
      <c r="BT107" s="1257"/>
      <c r="BU107" s="1257">
        <v>2.1</v>
      </c>
      <c r="BV107" s="1257"/>
      <c r="BW107" s="1257"/>
      <c r="BX107" s="1257"/>
      <c r="BY107" s="1257"/>
      <c r="BZ107" s="1257"/>
      <c r="CA107" s="1257"/>
      <c r="CB107" s="1257"/>
      <c r="CC107" s="1257"/>
      <c r="CD107" s="1257"/>
      <c r="CE107" s="1257"/>
      <c r="CF107" s="1257"/>
      <c r="CG107" s="1257"/>
      <c r="CH107" s="1257"/>
      <c r="CI107" s="1257"/>
      <c r="CJ107" s="1257"/>
      <c r="CK107" s="1257"/>
      <c r="CL107" s="1257"/>
      <c r="CM107" s="1257">
        <v>0.19</v>
      </c>
      <c r="CN107" s="1257"/>
      <c r="CO107" s="1257"/>
      <c r="CP107" s="1257"/>
      <c r="CQ107" s="1257"/>
      <c r="CR107" s="1257"/>
      <c r="CS107" s="1257">
        <v>5.34</v>
      </c>
      <c r="CT107" s="1257"/>
      <c r="CU107" s="1257"/>
      <c r="CV107" s="1257"/>
      <c r="CW107" s="1257"/>
      <c r="CX107" s="1257"/>
      <c r="CY107" s="1257">
        <v>1.29</v>
      </c>
      <c r="CZ107" s="1257"/>
      <c r="DA107" s="1257"/>
      <c r="DB107" s="1257"/>
      <c r="DC107" s="1257"/>
      <c r="DD107" s="1257"/>
      <c r="DE107" s="1257"/>
      <c r="DF107" s="1257"/>
      <c r="DG107" s="1257"/>
      <c r="DH107" s="1257"/>
      <c r="DI107" s="1257"/>
      <c r="DJ107" s="1257"/>
      <c r="DK107" s="1257">
        <v>4.2</v>
      </c>
      <c r="DL107" s="1257"/>
      <c r="DM107" s="1257"/>
      <c r="DN107" s="1257"/>
      <c r="DO107" s="1257"/>
      <c r="DP107" s="1257"/>
      <c r="DQ107" s="1257">
        <v>0.57199999999999995</v>
      </c>
      <c r="DR107" s="1257"/>
      <c r="DS107" s="1257"/>
      <c r="DT107" s="1257"/>
      <c r="DU107" s="1257"/>
      <c r="DV107" s="1257"/>
      <c r="DW107" s="1257">
        <v>5.9</v>
      </c>
      <c r="DX107" s="1257"/>
      <c r="DY107" s="1257"/>
      <c r="DZ107" s="1257"/>
      <c r="EA107" s="1257"/>
      <c r="EB107" s="1257"/>
      <c r="EC107" s="1257">
        <v>0.14000000000000001</v>
      </c>
      <c r="ED107" s="1257"/>
      <c r="EE107" s="1257"/>
      <c r="EF107" s="1257"/>
      <c r="EG107" s="1257"/>
      <c r="EH107" s="1257"/>
      <c r="EI107" s="1257">
        <v>0.09</v>
      </c>
      <c r="EJ107" s="1257"/>
      <c r="EK107" s="1257"/>
      <c r="EL107" s="1257"/>
      <c r="EM107" s="1257"/>
      <c r="EN107" s="1257"/>
      <c r="EO107" s="1257">
        <v>4.3</v>
      </c>
      <c r="EP107" s="1257"/>
      <c r="EQ107" s="1257"/>
      <c r="ER107" s="1257"/>
      <c r="ES107" s="1257"/>
      <c r="ET107" s="1257"/>
      <c r="EU107" s="1257"/>
      <c r="EV107" s="1257"/>
      <c r="EW107" s="1257"/>
      <c r="EX107" s="1257"/>
      <c r="EY107" s="1257"/>
      <c r="EZ107" s="1257"/>
      <c r="FA107" s="1257">
        <v>5.82</v>
      </c>
      <c r="FB107" s="1257"/>
      <c r="FC107" s="1257"/>
      <c r="FD107" s="1257"/>
      <c r="FE107" s="1257"/>
      <c r="FF107" s="1257"/>
      <c r="FG107" s="1257"/>
      <c r="FH107" s="1257"/>
      <c r="FI107" s="1257"/>
      <c r="FJ107" s="1257"/>
      <c r="FK107" s="1257"/>
      <c r="FL107" s="1257"/>
      <c r="FM107" s="1257"/>
      <c r="FN107" s="1257"/>
      <c r="FO107" s="1257"/>
      <c r="FP107" s="1257"/>
      <c r="FQ107" s="1257"/>
      <c r="FR107" s="1257"/>
      <c r="FS107" s="1257"/>
      <c r="FT107" s="1257"/>
      <c r="FU107" s="1257"/>
      <c r="FV107" s="1257"/>
      <c r="FW107" s="1257"/>
      <c r="FX107" s="1257"/>
      <c r="FY107" s="1257"/>
      <c r="FZ107" s="1257"/>
      <c r="GA107" s="1257"/>
      <c r="GB107" s="1257"/>
      <c r="GC107" s="1257"/>
      <c r="GD107" s="1257"/>
      <c r="GE107" s="1257"/>
      <c r="GF107" s="1257"/>
      <c r="GG107" s="1257"/>
      <c r="GH107" s="1257"/>
      <c r="GI107" s="1257"/>
      <c r="GJ107" s="1257"/>
      <c r="GK107" s="1257"/>
      <c r="GL107" s="1257"/>
      <c r="GM107" s="1257"/>
      <c r="GN107" s="1257"/>
      <c r="GO107" s="1257"/>
      <c r="GP107" s="1257"/>
      <c r="GQ107" s="1257"/>
      <c r="GR107" s="1257"/>
      <c r="GS107" s="1257"/>
      <c r="GT107" s="1257"/>
      <c r="GU107" s="1257"/>
      <c r="GV107" s="1257"/>
      <c r="GW107" s="1257"/>
      <c r="GX107" s="1257"/>
      <c r="GY107" s="1257"/>
      <c r="GZ107" s="1257"/>
      <c r="HA107" s="1257"/>
      <c r="HB107" s="1257"/>
      <c r="HC107" s="1258"/>
      <c r="HD107" s="1258"/>
      <c r="HE107" s="1258"/>
      <c r="HF107" s="1258"/>
      <c r="HG107" s="1258"/>
      <c r="HH107" s="1258"/>
      <c r="HI107" s="1260"/>
      <c r="HJ107" s="150" t="s">
        <v>44</v>
      </c>
      <c r="HK107" s="1262"/>
      <c r="HL107" s="148">
        <f>HL106*HK106</f>
        <v>0</v>
      </c>
      <c r="HM107" s="148">
        <f>HM106*HK106</f>
        <v>0</v>
      </c>
      <c r="HN107" s="148">
        <f>HN106*HK106</f>
        <v>0</v>
      </c>
      <c r="HO107" s="192">
        <f>HO106*HK106</f>
        <v>0</v>
      </c>
      <c r="HP107" s="192">
        <f>HP106*HK106</f>
        <v>0</v>
      </c>
      <c r="HQ107" s="148">
        <f>HQ106*HK106</f>
        <v>0</v>
      </c>
      <c r="HR107" s="148">
        <f>HR106*HK106</f>
        <v>0</v>
      </c>
      <c r="HS107" s="192">
        <f>HS106*HK106</f>
        <v>0</v>
      </c>
      <c r="HT107" s="148">
        <f>HT106*HK106</f>
        <v>0</v>
      </c>
      <c r="HU107" s="148">
        <f>HU106*HK106</f>
        <v>0</v>
      </c>
      <c r="HV107" s="148">
        <f>HV106*HK106</f>
        <v>0</v>
      </c>
      <c r="HW107" s="148">
        <f>HW106*HK106</f>
        <v>0</v>
      </c>
      <c r="HX107" s="192">
        <f>HX106*HK106</f>
        <v>0</v>
      </c>
      <c r="HY107" s="192">
        <f>HY106*HK106</f>
        <v>0</v>
      </c>
      <c r="HZ107" s="148">
        <f>HZ106*HK106</f>
        <v>0</v>
      </c>
      <c r="IA107" s="148">
        <f>IA106*HK106</f>
        <v>0</v>
      </c>
      <c r="IB107" s="148">
        <f>IB106*HK106</f>
        <v>0</v>
      </c>
      <c r="IC107" s="148">
        <f>IC106*HK106</f>
        <v>0</v>
      </c>
      <c r="ID107" s="148">
        <f>ID106*HK106</f>
        <v>0</v>
      </c>
      <c r="IE107" s="148">
        <f>IE106*HK106</f>
        <v>0</v>
      </c>
      <c r="IF107" s="148">
        <f>IF106*HK106</f>
        <v>0</v>
      </c>
      <c r="IG107" s="148">
        <f>IG106*HK106</f>
        <v>0</v>
      </c>
      <c r="IH107" s="148">
        <f>SUM(IH106*HK106)</f>
        <v>0</v>
      </c>
      <c r="II107" s="148">
        <f>SUM(II106*HK106)</f>
        <v>0</v>
      </c>
      <c r="IJ107" s="147">
        <f t="shared" si="6"/>
        <v>0</v>
      </c>
    </row>
    <row r="108" spans="1:244" s="137" customFormat="1" ht="12.75" customHeight="1">
      <c r="A108" s="167"/>
      <c r="B108" s="167"/>
      <c r="C108" s="167"/>
      <c r="D108" s="167"/>
      <c r="E108" s="167"/>
      <c r="F108" s="167"/>
      <c r="G108" s="167"/>
      <c r="H108" s="167"/>
      <c r="I108" s="167"/>
      <c r="J108" s="167"/>
      <c r="K108" s="167"/>
      <c r="L108" s="167"/>
      <c r="M108" s="167"/>
      <c r="N108" s="167"/>
      <c r="O108" s="167"/>
      <c r="P108" s="167"/>
      <c r="Q108" s="167"/>
      <c r="R108" s="167"/>
      <c r="S108" s="167"/>
      <c r="T108" s="173"/>
      <c r="U108" s="173"/>
      <c r="V108" s="173"/>
      <c r="W108" s="173"/>
      <c r="X108" s="173"/>
      <c r="Y108" s="173"/>
      <c r="Z108" s="173"/>
      <c r="AA108" s="174"/>
      <c r="AB108" s="174"/>
      <c r="AC108" s="174"/>
      <c r="AD108" s="174"/>
      <c r="AE108" s="174"/>
      <c r="AF108" s="174"/>
      <c r="AG108" s="174"/>
      <c r="AH108" s="174"/>
      <c r="AI108" s="174"/>
      <c r="AJ108" s="174"/>
      <c r="AK108" s="174"/>
      <c r="AL108" s="174"/>
      <c r="AM108" s="174"/>
      <c r="AN108" s="174"/>
      <c r="AO108" s="174"/>
      <c r="AP108" s="174"/>
      <c r="AQ108" s="174"/>
      <c r="AR108" s="174"/>
      <c r="AS108" s="174"/>
      <c r="AT108" s="174"/>
      <c r="AU108" s="174"/>
      <c r="AV108" s="174"/>
      <c r="AW108" s="174"/>
      <c r="AX108" s="174"/>
      <c r="AY108" s="174"/>
      <c r="AZ108" s="174"/>
      <c r="BA108" s="174"/>
      <c r="BB108" s="174"/>
      <c r="BC108" s="171"/>
      <c r="BD108" s="171"/>
      <c r="BE108" s="171"/>
      <c r="BF108" s="171"/>
      <c r="BG108" s="171"/>
      <c r="BH108" s="171"/>
      <c r="BI108" s="171"/>
      <c r="BJ108" s="171"/>
      <c r="BK108" s="171"/>
      <c r="BL108" s="171"/>
      <c r="BM108" s="171"/>
      <c r="BN108" s="171"/>
      <c r="BO108" s="171"/>
      <c r="BP108" s="171"/>
      <c r="BQ108" s="171"/>
      <c r="BR108" s="171"/>
      <c r="BS108" s="171"/>
      <c r="BT108" s="171"/>
      <c r="BU108" s="171"/>
      <c r="BV108" s="171"/>
      <c r="BW108" s="171"/>
      <c r="BX108" s="171"/>
      <c r="BY108" s="171"/>
      <c r="BZ108" s="171"/>
      <c r="CA108" s="171"/>
      <c r="CB108" s="171"/>
      <c r="CC108" s="171"/>
      <c r="CD108" s="171"/>
      <c r="CE108" s="171"/>
      <c r="CF108" s="171"/>
      <c r="CG108" s="171"/>
      <c r="CH108" s="171"/>
      <c r="CI108" s="171"/>
      <c r="CJ108" s="171"/>
      <c r="CK108" s="171"/>
      <c r="CL108" s="171"/>
      <c r="CM108" s="171"/>
      <c r="CN108" s="171"/>
      <c r="CO108" s="171"/>
      <c r="CP108" s="171"/>
      <c r="CQ108" s="171"/>
      <c r="CR108" s="171"/>
      <c r="CS108" s="171"/>
      <c r="CT108" s="171"/>
      <c r="CU108" s="171"/>
      <c r="CV108" s="171"/>
      <c r="CW108" s="171"/>
      <c r="CX108" s="171"/>
      <c r="CY108" s="171"/>
      <c r="CZ108" s="171"/>
      <c r="DA108" s="171"/>
      <c r="DB108" s="171"/>
      <c r="DC108" s="171"/>
      <c r="DD108" s="171"/>
      <c r="DE108" s="171"/>
      <c r="DF108" s="171"/>
      <c r="DG108" s="171"/>
      <c r="DH108" s="171"/>
      <c r="DI108" s="171"/>
      <c r="DJ108" s="171"/>
      <c r="DK108" s="171"/>
      <c r="DL108" s="171"/>
      <c r="DM108" s="171"/>
      <c r="DN108" s="171"/>
      <c r="DO108" s="171"/>
      <c r="DP108" s="171"/>
      <c r="DQ108" s="171"/>
      <c r="DR108" s="171"/>
      <c r="DS108" s="171"/>
      <c r="DT108" s="171"/>
      <c r="DU108" s="171"/>
      <c r="DV108" s="171"/>
      <c r="DW108" s="171"/>
      <c r="DX108" s="171"/>
      <c r="DY108" s="171"/>
      <c r="DZ108" s="171"/>
      <c r="EA108" s="171"/>
      <c r="EB108" s="171"/>
      <c r="EC108" s="171"/>
      <c r="ED108" s="171"/>
      <c r="EE108" s="171"/>
      <c r="EF108" s="171"/>
      <c r="EG108" s="171"/>
      <c r="EH108" s="171"/>
      <c r="EI108" s="171"/>
      <c r="EJ108" s="171"/>
      <c r="EK108" s="171"/>
      <c r="EL108" s="171"/>
      <c r="EM108" s="171"/>
      <c r="EN108" s="171"/>
      <c r="EO108" s="171"/>
      <c r="EP108" s="171"/>
      <c r="EQ108" s="171"/>
      <c r="ER108" s="171"/>
      <c r="ES108" s="171"/>
      <c r="ET108" s="171"/>
      <c r="EU108" s="171"/>
      <c r="EV108" s="171"/>
      <c r="EW108" s="171"/>
      <c r="EX108" s="171"/>
      <c r="EY108" s="171"/>
      <c r="EZ108" s="171"/>
      <c r="FA108" s="171"/>
      <c r="FB108" s="171"/>
      <c r="FC108" s="171"/>
      <c r="FD108" s="171"/>
      <c r="FE108" s="171"/>
      <c r="FF108" s="171"/>
      <c r="FG108" s="171"/>
      <c r="FH108" s="171"/>
      <c r="FI108" s="171"/>
      <c r="FJ108" s="171"/>
      <c r="FK108" s="171"/>
      <c r="FL108" s="171"/>
      <c r="FM108" s="171"/>
      <c r="FN108" s="171"/>
      <c r="FO108" s="171"/>
      <c r="FP108" s="171"/>
      <c r="FQ108" s="171"/>
      <c r="FR108" s="171"/>
      <c r="FS108" s="171"/>
      <c r="FT108" s="171"/>
      <c r="FU108" s="171"/>
      <c r="FV108" s="171"/>
      <c r="FW108" s="171"/>
      <c r="FX108" s="171"/>
      <c r="FY108" s="171"/>
      <c r="FZ108" s="171"/>
      <c r="GA108" s="171"/>
      <c r="GB108" s="171"/>
      <c r="GC108" s="171"/>
      <c r="GD108" s="171"/>
      <c r="GE108" s="171"/>
      <c r="GF108" s="171"/>
      <c r="GG108" s="171"/>
      <c r="GH108" s="171"/>
      <c r="GI108" s="171"/>
      <c r="GJ108" s="171"/>
      <c r="GK108" s="171"/>
      <c r="GL108" s="171"/>
      <c r="GM108" s="171"/>
      <c r="GN108" s="171"/>
      <c r="GO108" s="171"/>
      <c r="GP108" s="171"/>
      <c r="GQ108" s="171"/>
      <c r="GR108" s="171"/>
      <c r="GS108" s="171"/>
      <c r="GT108" s="171"/>
      <c r="GU108" s="171"/>
      <c r="GV108" s="171"/>
      <c r="GW108" s="171"/>
      <c r="GX108" s="171"/>
      <c r="GY108" s="171"/>
      <c r="GZ108" s="171"/>
      <c r="HA108" s="171"/>
      <c r="HB108" s="171"/>
      <c r="HC108" s="162"/>
      <c r="HD108" s="162"/>
      <c r="HE108" s="162"/>
      <c r="HF108" s="162"/>
      <c r="HG108" s="162"/>
      <c r="HH108" s="162"/>
      <c r="HI108" s="1304" t="s">
        <v>123</v>
      </c>
      <c r="HJ108" s="154" t="s">
        <v>110</v>
      </c>
      <c r="HK108" s="1261">
        <v>119</v>
      </c>
      <c r="HL108" s="153"/>
      <c r="HM108" s="152"/>
      <c r="HN108" s="152"/>
      <c r="HO108" s="190"/>
      <c r="HP108" s="190"/>
      <c r="HQ108" s="152"/>
      <c r="HR108" s="152"/>
      <c r="HS108" s="190"/>
      <c r="HT108" s="152"/>
      <c r="HU108" s="152"/>
      <c r="HV108" s="152"/>
      <c r="HW108" s="152"/>
      <c r="HX108" s="190"/>
      <c r="HY108" s="190"/>
      <c r="HZ108" s="152"/>
      <c r="IA108" s="152"/>
      <c r="IB108" s="152"/>
      <c r="IC108" s="152"/>
      <c r="ID108" s="152"/>
      <c r="IE108" s="152"/>
      <c r="IF108" s="152"/>
      <c r="IG108" s="152"/>
      <c r="IH108" s="152"/>
      <c r="II108" s="152"/>
      <c r="IJ108" s="151">
        <f t="shared" si="6"/>
        <v>0</v>
      </c>
    </row>
    <row r="109" spans="1:244" ht="14.25" customHeight="1">
      <c r="A109" s="1263" t="s">
        <v>129</v>
      </c>
      <c r="B109" s="1263"/>
      <c r="C109" s="1263"/>
      <c r="D109" s="1263"/>
      <c r="E109" s="1263"/>
      <c r="F109" s="1263"/>
      <c r="G109" s="1263"/>
      <c r="H109" s="1263"/>
      <c r="I109" s="1263"/>
      <c r="J109" s="1263"/>
      <c r="K109" s="1263"/>
      <c r="L109" s="1263"/>
      <c r="M109" s="1263"/>
      <c r="N109" s="1263"/>
      <c r="O109" s="1263"/>
      <c r="P109" s="1263"/>
      <c r="Q109" s="1263"/>
      <c r="R109" s="1263"/>
      <c r="S109" s="1263"/>
      <c r="T109" s="1264" t="s">
        <v>110</v>
      </c>
      <c r="U109" s="1264"/>
      <c r="V109" s="1264"/>
      <c r="W109" s="1264"/>
      <c r="X109" s="1264"/>
      <c r="Y109" s="1264"/>
      <c r="Z109" s="1264"/>
      <c r="AA109" s="1265">
        <v>6.4</v>
      </c>
      <c r="AB109" s="1265"/>
      <c r="AC109" s="1265"/>
      <c r="AD109" s="1265"/>
      <c r="AE109" s="1265"/>
      <c r="AF109" s="1265"/>
      <c r="AG109" s="1265"/>
      <c r="AH109" s="1265">
        <f>BC109+BI109+BO109+BU109+CA109+CG109+CM109+CS109+CY109+DE109+DK109+DQ109+DW109+EC109+EI109+EO109+EU109+FA109+FG109+FM109+FS109+FY109+GE109+GK109+GQ109+GW109+HC109</f>
        <v>4.66</v>
      </c>
      <c r="AI109" s="1265"/>
      <c r="AJ109" s="1265"/>
      <c r="AK109" s="1265"/>
      <c r="AL109" s="1265"/>
      <c r="AM109" s="1265"/>
      <c r="AN109" s="1265"/>
      <c r="AO109" s="1265">
        <v>30</v>
      </c>
      <c r="AP109" s="1265"/>
      <c r="AQ109" s="1265"/>
      <c r="AR109" s="1265"/>
      <c r="AS109" s="1265"/>
      <c r="AT109" s="1265"/>
      <c r="AU109" s="1265"/>
      <c r="AV109" s="1265">
        <f>AH109*AO109</f>
        <v>139.80000000000001</v>
      </c>
      <c r="AW109" s="1265"/>
      <c r="AX109" s="1265"/>
      <c r="AY109" s="1265"/>
      <c r="AZ109" s="1265"/>
      <c r="BA109" s="1265"/>
      <c r="BB109" s="1265"/>
      <c r="BC109" s="1257"/>
      <c r="BD109" s="1257"/>
      <c r="BE109" s="1257"/>
      <c r="BF109" s="1257"/>
      <c r="BG109" s="1257"/>
      <c r="BH109" s="1257"/>
      <c r="BI109" s="1257"/>
      <c r="BJ109" s="1257"/>
      <c r="BK109" s="1257"/>
      <c r="BL109" s="1257"/>
      <c r="BM109" s="1257"/>
      <c r="BN109" s="1257"/>
      <c r="BO109" s="1257">
        <v>2.16</v>
      </c>
      <c r="BP109" s="1257"/>
      <c r="BQ109" s="1257"/>
      <c r="BR109" s="1257"/>
      <c r="BS109" s="1257"/>
      <c r="BT109" s="1257"/>
      <c r="BU109" s="1257"/>
      <c r="BV109" s="1257"/>
      <c r="BW109" s="1257"/>
      <c r="BX109" s="1257"/>
      <c r="BY109" s="1257"/>
      <c r="BZ109" s="1257"/>
      <c r="CA109" s="1257"/>
      <c r="CB109" s="1257"/>
      <c r="CC109" s="1257"/>
      <c r="CD109" s="1257"/>
      <c r="CE109" s="1257"/>
      <c r="CF109" s="1257"/>
      <c r="CG109" s="1257"/>
      <c r="CH109" s="1257"/>
      <c r="CI109" s="1257"/>
      <c r="CJ109" s="1257"/>
      <c r="CK109" s="1257"/>
      <c r="CL109" s="1257"/>
      <c r="CM109" s="1257"/>
      <c r="CN109" s="1257"/>
      <c r="CO109" s="1257"/>
      <c r="CP109" s="1257"/>
      <c r="CQ109" s="1257"/>
      <c r="CR109" s="1257"/>
      <c r="CS109" s="1257"/>
      <c r="CT109" s="1257"/>
      <c r="CU109" s="1257"/>
      <c r="CV109" s="1257"/>
      <c r="CW109" s="1257"/>
      <c r="CX109" s="1257"/>
      <c r="CY109" s="1257"/>
      <c r="CZ109" s="1257"/>
      <c r="DA109" s="1257"/>
      <c r="DB109" s="1257"/>
      <c r="DC109" s="1257"/>
      <c r="DD109" s="1257"/>
      <c r="DE109" s="1257"/>
      <c r="DF109" s="1257"/>
      <c r="DG109" s="1257"/>
      <c r="DH109" s="1257"/>
      <c r="DI109" s="1257"/>
      <c r="DJ109" s="1257"/>
      <c r="DK109" s="1257"/>
      <c r="DL109" s="1257"/>
      <c r="DM109" s="1257"/>
      <c r="DN109" s="1257"/>
      <c r="DO109" s="1257"/>
      <c r="DP109" s="1257"/>
      <c r="DQ109" s="1257">
        <v>2.5</v>
      </c>
      <c r="DR109" s="1257"/>
      <c r="DS109" s="1257"/>
      <c r="DT109" s="1257"/>
      <c r="DU109" s="1257"/>
      <c r="DV109" s="1257"/>
      <c r="DW109" s="1257"/>
      <c r="DX109" s="1257"/>
      <c r="DY109" s="1257"/>
      <c r="DZ109" s="1257"/>
      <c r="EA109" s="1257"/>
      <c r="EB109" s="1257"/>
      <c r="EC109" s="1257"/>
      <c r="ED109" s="1257"/>
      <c r="EE109" s="1257"/>
      <c r="EF109" s="1257"/>
      <c r="EG109" s="1257"/>
      <c r="EH109" s="1257"/>
      <c r="EI109" s="1257"/>
      <c r="EJ109" s="1257"/>
      <c r="EK109" s="1257"/>
      <c r="EL109" s="1257"/>
      <c r="EM109" s="1257"/>
      <c r="EN109" s="1257"/>
      <c r="EO109" s="1257"/>
      <c r="EP109" s="1257"/>
      <c r="EQ109" s="1257"/>
      <c r="ER109" s="1257"/>
      <c r="ES109" s="1257"/>
      <c r="ET109" s="1257"/>
      <c r="EU109" s="1257"/>
      <c r="EV109" s="1257"/>
      <c r="EW109" s="1257"/>
      <c r="EX109" s="1257"/>
      <c r="EY109" s="1257"/>
      <c r="EZ109" s="1257"/>
      <c r="FA109" s="1257"/>
      <c r="FB109" s="1257"/>
      <c r="FC109" s="1257"/>
      <c r="FD109" s="1257"/>
      <c r="FE109" s="1257"/>
      <c r="FF109" s="1257"/>
      <c r="FG109" s="1257"/>
      <c r="FH109" s="1257"/>
      <c r="FI109" s="1257"/>
      <c r="FJ109" s="1257"/>
      <c r="FK109" s="1257"/>
      <c r="FL109" s="1257"/>
      <c r="FM109" s="1257"/>
      <c r="FN109" s="1257"/>
      <c r="FO109" s="1257"/>
      <c r="FP109" s="1257"/>
      <c r="FQ109" s="1257"/>
      <c r="FR109" s="1257"/>
      <c r="FS109" s="1257"/>
      <c r="FT109" s="1257"/>
      <c r="FU109" s="1257"/>
      <c r="FV109" s="1257"/>
      <c r="FW109" s="1257"/>
      <c r="FX109" s="1257"/>
      <c r="FY109" s="1257"/>
      <c r="FZ109" s="1257"/>
      <c r="GA109" s="1257"/>
      <c r="GB109" s="1257"/>
      <c r="GC109" s="1257"/>
      <c r="GD109" s="1257"/>
      <c r="GE109" s="1257"/>
      <c r="GF109" s="1257"/>
      <c r="GG109" s="1257"/>
      <c r="GH109" s="1257"/>
      <c r="GI109" s="1257"/>
      <c r="GJ109" s="1257"/>
      <c r="GK109" s="1257"/>
      <c r="GL109" s="1257"/>
      <c r="GM109" s="1257"/>
      <c r="GN109" s="1257"/>
      <c r="GO109" s="1257"/>
      <c r="GP109" s="1257"/>
      <c r="GQ109" s="1257"/>
      <c r="GR109" s="1257"/>
      <c r="GS109" s="1257"/>
      <c r="GT109" s="1257"/>
      <c r="GU109" s="1257"/>
      <c r="GV109" s="1257"/>
      <c r="GW109" s="1257"/>
      <c r="GX109" s="1257"/>
      <c r="GY109" s="1257"/>
      <c r="GZ109" s="1257"/>
      <c r="HA109" s="1257"/>
      <c r="HB109" s="1257"/>
      <c r="HC109" s="1258"/>
      <c r="HD109" s="1258"/>
      <c r="HE109" s="1258"/>
      <c r="HF109" s="1258"/>
      <c r="HG109" s="1258"/>
      <c r="HH109" s="1258"/>
      <c r="HI109" s="1305"/>
      <c r="HJ109" s="150" t="s">
        <v>44</v>
      </c>
      <c r="HK109" s="1262"/>
      <c r="HL109" s="149">
        <f>HL108*HK108</f>
        <v>0</v>
      </c>
      <c r="HM109" s="148">
        <f>HM108*HK108</f>
        <v>0</v>
      </c>
      <c r="HN109" s="148">
        <f>HN108*HK108</f>
        <v>0</v>
      </c>
      <c r="HO109" s="192">
        <f>HO108*HK108</f>
        <v>0</v>
      </c>
      <c r="HP109" s="192">
        <f>HP108*HK108</f>
        <v>0</v>
      </c>
      <c r="HQ109" s="186">
        <f>HQ108*HK108</f>
        <v>0</v>
      </c>
      <c r="HR109" s="148">
        <f>HR108*HK108</f>
        <v>0</v>
      </c>
      <c r="HS109" s="192">
        <f>HS108*HK108</f>
        <v>0</v>
      </c>
      <c r="HT109" s="148">
        <f>HT108*HK108</f>
        <v>0</v>
      </c>
      <c r="HU109" s="148">
        <f>HU108*HK108</f>
        <v>0</v>
      </c>
      <c r="HV109" s="148">
        <f>HV108*HK108</f>
        <v>0</v>
      </c>
      <c r="HW109" s="148">
        <f>HW108*HK108</f>
        <v>0</v>
      </c>
      <c r="HX109" s="192">
        <f>HX108*HK108</f>
        <v>0</v>
      </c>
      <c r="HY109" s="192">
        <f>HY108*HK108</f>
        <v>0</v>
      </c>
      <c r="HZ109" s="148">
        <f>HZ108*HK108</f>
        <v>0</v>
      </c>
      <c r="IA109" s="148">
        <f>IA108*HK108</f>
        <v>0</v>
      </c>
      <c r="IB109" s="148">
        <f>IB108*HK108</f>
        <v>0</v>
      </c>
      <c r="IC109" s="148">
        <f>IC108*HK108</f>
        <v>0</v>
      </c>
      <c r="ID109" s="148">
        <f>ID108*HK108</f>
        <v>0</v>
      </c>
      <c r="IE109" s="148">
        <f>IE108*HK108</f>
        <v>0</v>
      </c>
      <c r="IF109" s="148">
        <f>IF108*HK108</f>
        <v>0</v>
      </c>
      <c r="IG109" s="148">
        <f>IG108*HK108</f>
        <v>0</v>
      </c>
      <c r="IH109" s="148">
        <f>SUM(IH108*HK108)</f>
        <v>0</v>
      </c>
      <c r="II109" s="148">
        <f>SUM(II108*HK108)</f>
        <v>0</v>
      </c>
      <c r="IJ109" s="147">
        <f t="shared" si="6"/>
        <v>0</v>
      </c>
    </row>
    <row r="110" spans="1:244" s="137" customFormat="1" ht="14.25" customHeight="1">
      <c r="A110" s="167"/>
      <c r="B110" s="167"/>
      <c r="C110" s="167"/>
      <c r="D110" s="167"/>
      <c r="E110" s="167"/>
      <c r="F110" s="167"/>
      <c r="G110" s="167"/>
      <c r="H110" s="167"/>
      <c r="I110" s="167"/>
      <c r="J110" s="167"/>
      <c r="K110" s="167"/>
      <c r="L110" s="167"/>
      <c r="M110" s="167"/>
      <c r="N110" s="167"/>
      <c r="O110" s="167"/>
      <c r="P110" s="167"/>
      <c r="Q110" s="167"/>
      <c r="R110" s="167"/>
      <c r="S110" s="167"/>
      <c r="T110" s="173"/>
      <c r="U110" s="173"/>
      <c r="V110" s="173"/>
      <c r="W110" s="173"/>
      <c r="X110" s="173"/>
      <c r="Y110" s="173"/>
      <c r="Z110" s="173"/>
      <c r="AA110" s="172"/>
      <c r="AB110" s="172"/>
      <c r="AC110" s="172"/>
      <c r="AD110" s="172"/>
      <c r="AE110" s="172"/>
      <c r="AF110" s="172"/>
      <c r="AG110" s="172"/>
      <c r="AH110" s="172"/>
      <c r="AI110" s="172"/>
      <c r="AJ110" s="172"/>
      <c r="AK110" s="172"/>
      <c r="AL110" s="172"/>
      <c r="AM110" s="172"/>
      <c r="AN110" s="172"/>
      <c r="AO110" s="172"/>
      <c r="AP110" s="172"/>
      <c r="AQ110" s="172"/>
      <c r="AR110" s="172"/>
      <c r="AS110" s="172"/>
      <c r="AT110" s="172"/>
      <c r="AU110" s="172"/>
      <c r="AV110" s="172"/>
      <c r="AW110" s="172"/>
      <c r="AX110" s="172"/>
      <c r="AY110" s="172"/>
      <c r="AZ110" s="172"/>
      <c r="BA110" s="172"/>
      <c r="BB110" s="172"/>
      <c r="BC110" s="171"/>
      <c r="BD110" s="171"/>
      <c r="BE110" s="171"/>
      <c r="BF110" s="171"/>
      <c r="BG110" s="171"/>
      <c r="BH110" s="171"/>
      <c r="BI110" s="171"/>
      <c r="BJ110" s="171"/>
      <c r="BK110" s="171"/>
      <c r="BL110" s="171"/>
      <c r="BM110" s="171"/>
      <c r="BN110" s="171"/>
      <c r="BO110" s="171"/>
      <c r="BP110" s="171"/>
      <c r="BQ110" s="171"/>
      <c r="BR110" s="171"/>
      <c r="BS110" s="171"/>
      <c r="BT110" s="171"/>
      <c r="BU110" s="171"/>
      <c r="BV110" s="171"/>
      <c r="BW110" s="171"/>
      <c r="BX110" s="171"/>
      <c r="BY110" s="171"/>
      <c r="BZ110" s="171"/>
      <c r="CA110" s="171"/>
      <c r="CB110" s="171"/>
      <c r="CC110" s="171"/>
      <c r="CD110" s="171"/>
      <c r="CE110" s="171"/>
      <c r="CF110" s="171"/>
      <c r="CG110" s="171"/>
      <c r="CH110" s="171"/>
      <c r="CI110" s="171"/>
      <c r="CJ110" s="171"/>
      <c r="CK110" s="171"/>
      <c r="CL110" s="171"/>
      <c r="CM110" s="171"/>
      <c r="CN110" s="171"/>
      <c r="CO110" s="171"/>
      <c r="CP110" s="171"/>
      <c r="CQ110" s="171"/>
      <c r="CR110" s="171"/>
      <c r="CS110" s="171"/>
      <c r="CT110" s="171"/>
      <c r="CU110" s="171"/>
      <c r="CV110" s="171"/>
      <c r="CW110" s="171"/>
      <c r="CX110" s="171"/>
      <c r="CY110" s="171"/>
      <c r="CZ110" s="171"/>
      <c r="DA110" s="171"/>
      <c r="DB110" s="171"/>
      <c r="DC110" s="171"/>
      <c r="DD110" s="171"/>
      <c r="DE110" s="171"/>
      <c r="DF110" s="171"/>
      <c r="DG110" s="171"/>
      <c r="DH110" s="171"/>
      <c r="DI110" s="171"/>
      <c r="DJ110" s="171"/>
      <c r="DK110" s="171"/>
      <c r="DL110" s="171"/>
      <c r="DM110" s="171"/>
      <c r="DN110" s="171"/>
      <c r="DO110" s="171"/>
      <c r="DP110" s="171"/>
      <c r="DQ110" s="171"/>
      <c r="DR110" s="171"/>
      <c r="DS110" s="171"/>
      <c r="DT110" s="171"/>
      <c r="DU110" s="171"/>
      <c r="DV110" s="171"/>
      <c r="DW110" s="171"/>
      <c r="DX110" s="171"/>
      <c r="DY110" s="171"/>
      <c r="DZ110" s="171"/>
      <c r="EA110" s="171"/>
      <c r="EB110" s="171"/>
      <c r="EC110" s="171"/>
      <c r="ED110" s="171"/>
      <c r="EE110" s="171"/>
      <c r="EF110" s="171"/>
      <c r="EG110" s="171"/>
      <c r="EH110" s="171"/>
      <c r="EI110" s="171"/>
      <c r="EJ110" s="171"/>
      <c r="EK110" s="171"/>
      <c r="EL110" s="171"/>
      <c r="EM110" s="171"/>
      <c r="EN110" s="171"/>
      <c r="EO110" s="171"/>
      <c r="EP110" s="171"/>
      <c r="EQ110" s="171"/>
      <c r="ER110" s="171"/>
      <c r="ES110" s="171"/>
      <c r="ET110" s="171"/>
      <c r="EU110" s="171"/>
      <c r="EV110" s="171"/>
      <c r="EW110" s="171"/>
      <c r="EX110" s="171"/>
      <c r="EY110" s="171"/>
      <c r="EZ110" s="171"/>
      <c r="FA110" s="171"/>
      <c r="FB110" s="171"/>
      <c r="FC110" s="171"/>
      <c r="FD110" s="171"/>
      <c r="FE110" s="171"/>
      <c r="FF110" s="171"/>
      <c r="FG110" s="171"/>
      <c r="FH110" s="171"/>
      <c r="FI110" s="171"/>
      <c r="FJ110" s="171"/>
      <c r="FK110" s="171"/>
      <c r="FL110" s="171"/>
      <c r="FM110" s="171"/>
      <c r="FN110" s="171"/>
      <c r="FO110" s="171"/>
      <c r="FP110" s="171"/>
      <c r="FQ110" s="171"/>
      <c r="FR110" s="171"/>
      <c r="FS110" s="171"/>
      <c r="FT110" s="171"/>
      <c r="FU110" s="171"/>
      <c r="FV110" s="171"/>
      <c r="FW110" s="171"/>
      <c r="FX110" s="171"/>
      <c r="FY110" s="171"/>
      <c r="FZ110" s="171"/>
      <c r="GA110" s="171"/>
      <c r="GB110" s="171"/>
      <c r="GC110" s="171"/>
      <c r="GD110" s="171"/>
      <c r="GE110" s="171"/>
      <c r="GF110" s="171"/>
      <c r="GG110" s="171"/>
      <c r="GH110" s="171"/>
      <c r="GI110" s="171"/>
      <c r="GJ110" s="171"/>
      <c r="GK110" s="171"/>
      <c r="GL110" s="171"/>
      <c r="GM110" s="171"/>
      <c r="GN110" s="171"/>
      <c r="GO110" s="171"/>
      <c r="GP110" s="171"/>
      <c r="GQ110" s="171"/>
      <c r="GR110" s="171"/>
      <c r="GS110" s="171"/>
      <c r="GT110" s="171"/>
      <c r="GU110" s="171"/>
      <c r="GV110" s="171"/>
      <c r="GW110" s="171"/>
      <c r="GX110" s="171"/>
      <c r="GY110" s="171"/>
      <c r="GZ110" s="171"/>
      <c r="HA110" s="171"/>
      <c r="HB110" s="171"/>
      <c r="HC110" s="162"/>
      <c r="HD110" s="162"/>
      <c r="HE110" s="162"/>
      <c r="HF110" s="162"/>
      <c r="HG110" s="162"/>
      <c r="HH110" s="162"/>
      <c r="HI110" s="1259" t="s">
        <v>370</v>
      </c>
      <c r="HJ110" s="154" t="s">
        <v>110</v>
      </c>
      <c r="HK110" s="1261">
        <v>84</v>
      </c>
      <c r="HL110" s="153"/>
      <c r="HM110" s="152"/>
      <c r="HN110" s="152"/>
      <c r="HO110" s="190"/>
      <c r="HP110" s="190"/>
      <c r="HQ110" s="152"/>
      <c r="HR110" s="152"/>
      <c r="HS110" s="190"/>
      <c r="HT110" s="152"/>
      <c r="HU110" s="152"/>
      <c r="HV110" s="152"/>
      <c r="HW110" s="152"/>
      <c r="HX110" s="190"/>
      <c r="HY110" s="190"/>
      <c r="HZ110" s="152"/>
      <c r="IA110" s="152"/>
      <c r="IB110" s="152"/>
      <c r="IC110" s="152"/>
      <c r="ID110" s="152"/>
      <c r="IE110" s="152"/>
      <c r="IF110" s="152"/>
      <c r="IG110" s="152"/>
      <c r="IH110" s="152"/>
      <c r="II110" s="152"/>
      <c r="IJ110" s="151">
        <f t="shared" si="6"/>
        <v>0</v>
      </c>
    </row>
    <row r="111" spans="1:244" ht="12.75" customHeight="1">
      <c r="A111" s="1263" t="s">
        <v>81</v>
      </c>
      <c r="B111" s="1263"/>
      <c r="C111" s="1263"/>
      <c r="D111" s="1263"/>
      <c r="E111" s="1263"/>
      <c r="F111" s="1263"/>
      <c r="G111" s="1263"/>
      <c r="H111" s="1263"/>
      <c r="I111" s="1263"/>
      <c r="J111" s="1263"/>
      <c r="K111" s="1263"/>
      <c r="L111" s="1263"/>
      <c r="M111" s="1263"/>
      <c r="N111" s="1263"/>
      <c r="O111" s="1263"/>
      <c r="P111" s="1263"/>
      <c r="Q111" s="1263"/>
      <c r="R111" s="1263"/>
      <c r="S111" s="1263"/>
      <c r="T111" s="1265" t="s">
        <v>128</v>
      </c>
      <c r="U111" s="1265"/>
      <c r="V111" s="1265"/>
      <c r="W111" s="1265"/>
      <c r="X111" s="1265"/>
      <c r="Y111" s="1265"/>
      <c r="Z111" s="1265"/>
      <c r="AA111" s="1266">
        <v>15</v>
      </c>
      <c r="AB111" s="1266"/>
      <c r="AC111" s="1266"/>
      <c r="AD111" s="1266"/>
      <c r="AE111" s="1266"/>
      <c r="AF111" s="1266"/>
      <c r="AG111" s="1266"/>
      <c r="AH111" s="1266">
        <f>BC111+BI111+BO111+BU111+CA111+CG111+CM111+CS111+CY111+DE111+DK111+DQ111+DW111+EC111+EI111+EO111+EU111+FA111+FG111+FM111+FS111+FY111+GE111+GK111+GQ111+GW111+HC111</f>
        <v>11.757999999999999</v>
      </c>
      <c r="AI111" s="1266"/>
      <c r="AJ111" s="1266"/>
      <c r="AK111" s="1266"/>
      <c r="AL111" s="1266"/>
      <c r="AM111" s="1266"/>
      <c r="AN111" s="1266"/>
      <c r="AO111" s="1266">
        <v>80</v>
      </c>
      <c r="AP111" s="1266"/>
      <c r="AQ111" s="1266"/>
      <c r="AR111" s="1266"/>
      <c r="AS111" s="1266"/>
      <c r="AT111" s="1266"/>
      <c r="AU111" s="1266"/>
      <c r="AV111" s="1266">
        <f>AO111*AH111</f>
        <v>940.64</v>
      </c>
      <c r="AW111" s="1266"/>
      <c r="AX111" s="1266"/>
      <c r="AY111" s="1266"/>
      <c r="AZ111" s="1266"/>
      <c r="BA111" s="1266"/>
      <c r="BB111" s="1266"/>
      <c r="BC111" s="1257">
        <v>1.03</v>
      </c>
      <c r="BD111" s="1257"/>
      <c r="BE111" s="1257"/>
      <c r="BF111" s="1257"/>
      <c r="BG111" s="1257"/>
      <c r="BH111" s="1257"/>
      <c r="BI111" s="1257">
        <v>0.38</v>
      </c>
      <c r="BJ111" s="1257"/>
      <c r="BK111" s="1257"/>
      <c r="BL111" s="1257"/>
      <c r="BM111" s="1257"/>
      <c r="BN111" s="1257"/>
      <c r="BO111" s="1257">
        <v>0.7</v>
      </c>
      <c r="BP111" s="1257"/>
      <c r="BQ111" s="1257"/>
      <c r="BR111" s="1257"/>
      <c r="BS111" s="1257"/>
      <c r="BT111" s="1257"/>
      <c r="BU111" s="1257">
        <v>0.61</v>
      </c>
      <c r="BV111" s="1257"/>
      <c r="BW111" s="1257"/>
      <c r="BX111" s="1257"/>
      <c r="BY111" s="1257"/>
      <c r="BZ111" s="1257"/>
      <c r="CA111" s="1257">
        <v>0.37</v>
      </c>
      <c r="CB111" s="1257"/>
      <c r="CC111" s="1257"/>
      <c r="CD111" s="1257"/>
      <c r="CE111" s="1257"/>
      <c r="CF111" s="1257"/>
      <c r="CG111" s="1257"/>
      <c r="CH111" s="1257"/>
      <c r="CI111" s="1257"/>
      <c r="CJ111" s="1257"/>
      <c r="CK111" s="1257"/>
      <c r="CL111" s="1257"/>
      <c r="CM111" s="1257">
        <v>0.92</v>
      </c>
      <c r="CN111" s="1257"/>
      <c r="CO111" s="1257"/>
      <c r="CP111" s="1257"/>
      <c r="CQ111" s="1257"/>
      <c r="CR111" s="1257"/>
      <c r="CS111" s="1257">
        <v>0.6</v>
      </c>
      <c r="CT111" s="1257"/>
      <c r="CU111" s="1257"/>
      <c r="CV111" s="1257"/>
      <c r="CW111" s="1257"/>
      <c r="CX111" s="1257"/>
      <c r="CY111" s="1257">
        <v>0.35</v>
      </c>
      <c r="CZ111" s="1257"/>
      <c r="DA111" s="1257"/>
      <c r="DB111" s="1257"/>
      <c r="DC111" s="1257"/>
      <c r="DD111" s="1257"/>
      <c r="DE111" s="1257">
        <v>0.09</v>
      </c>
      <c r="DF111" s="1257"/>
      <c r="DG111" s="1257"/>
      <c r="DH111" s="1257"/>
      <c r="DI111" s="1257"/>
      <c r="DJ111" s="1257"/>
      <c r="DK111" s="1257">
        <v>1.21</v>
      </c>
      <c r="DL111" s="1257"/>
      <c r="DM111" s="1257"/>
      <c r="DN111" s="1257"/>
      <c r="DO111" s="1257"/>
      <c r="DP111" s="1257"/>
      <c r="DQ111" s="1257">
        <v>0.45</v>
      </c>
      <c r="DR111" s="1257"/>
      <c r="DS111" s="1257"/>
      <c r="DT111" s="1257"/>
      <c r="DU111" s="1257"/>
      <c r="DV111" s="1257"/>
      <c r="DW111" s="1257">
        <v>1.25</v>
      </c>
      <c r="DX111" s="1257"/>
      <c r="DY111" s="1257"/>
      <c r="DZ111" s="1257"/>
      <c r="EA111" s="1257"/>
      <c r="EB111" s="1257"/>
      <c r="EC111" s="1257">
        <v>0.14000000000000001</v>
      </c>
      <c r="ED111" s="1257"/>
      <c r="EE111" s="1257"/>
      <c r="EF111" s="1257"/>
      <c r="EG111" s="1257"/>
      <c r="EH111" s="1257"/>
      <c r="EI111" s="1257"/>
      <c r="EJ111" s="1257"/>
      <c r="EK111" s="1257"/>
      <c r="EL111" s="1257"/>
      <c r="EM111" s="1257"/>
      <c r="EN111" s="1257"/>
      <c r="EO111" s="1257">
        <v>0.98</v>
      </c>
      <c r="EP111" s="1257"/>
      <c r="EQ111" s="1257"/>
      <c r="ER111" s="1257"/>
      <c r="ES111" s="1257"/>
      <c r="ET111" s="1257"/>
      <c r="EU111" s="1257">
        <v>0.88</v>
      </c>
      <c r="EV111" s="1257"/>
      <c r="EW111" s="1257"/>
      <c r="EX111" s="1257"/>
      <c r="EY111" s="1257"/>
      <c r="EZ111" s="1257"/>
      <c r="FA111" s="1257">
        <v>0.628</v>
      </c>
      <c r="FB111" s="1257"/>
      <c r="FC111" s="1257"/>
      <c r="FD111" s="1257"/>
      <c r="FE111" s="1257"/>
      <c r="FF111" s="1257"/>
      <c r="FG111" s="1257">
        <v>1.17</v>
      </c>
      <c r="FH111" s="1257"/>
      <c r="FI111" s="1257"/>
      <c r="FJ111" s="1257"/>
      <c r="FK111" s="1257"/>
      <c r="FL111" s="1257"/>
      <c r="FM111" s="1257"/>
      <c r="FN111" s="1257"/>
      <c r="FO111" s="1257"/>
      <c r="FP111" s="1257"/>
      <c r="FQ111" s="1257"/>
      <c r="FR111" s="1257"/>
      <c r="FS111" s="1257"/>
      <c r="FT111" s="1257"/>
      <c r="FU111" s="1257"/>
      <c r="FV111" s="1257"/>
      <c r="FW111" s="1257"/>
      <c r="FX111" s="1257"/>
      <c r="FY111" s="1257"/>
      <c r="FZ111" s="1257"/>
      <c r="GA111" s="1257"/>
      <c r="GB111" s="1257"/>
      <c r="GC111" s="1257"/>
      <c r="GD111" s="1257"/>
      <c r="GE111" s="1257"/>
      <c r="GF111" s="1257"/>
      <c r="GG111" s="1257"/>
      <c r="GH111" s="1257"/>
      <c r="GI111" s="1257"/>
      <c r="GJ111" s="1257"/>
      <c r="GK111" s="1257"/>
      <c r="GL111" s="1257"/>
      <c r="GM111" s="1257"/>
      <c r="GN111" s="1257"/>
      <c r="GO111" s="1257"/>
      <c r="GP111" s="1257"/>
      <c r="GQ111" s="1257"/>
      <c r="GR111" s="1257"/>
      <c r="GS111" s="1257"/>
      <c r="GT111" s="1257"/>
      <c r="GU111" s="1257"/>
      <c r="GV111" s="1257"/>
      <c r="GW111" s="1257"/>
      <c r="GX111" s="1257"/>
      <c r="GY111" s="1257"/>
      <c r="GZ111" s="1257"/>
      <c r="HA111" s="1257"/>
      <c r="HB111" s="1257"/>
      <c r="HC111" s="1258"/>
      <c r="HD111" s="1258"/>
      <c r="HE111" s="1258"/>
      <c r="HF111" s="1258"/>
      <c r="HG111" s="1258"/>
      <c r="HH111" s="1258"/>
      <c r="HI111" s="1260"/>
      <c r="HJ111" s="150" t="s">
        <v>44</v>
      </c>
      <c r="HK111" s="1262"/>
      <c r="HL111" s="148">
        <f>HL110*HK110</f>
        <v>0</v>
      </c>
      <c r="HM111" s="148">
        <f>HM110*HK110</f>
        <v>0</v>
      </c>
      <c r="HN111" s="148">
        <f>HN110*HK110</f>
        <v>0</v>
      </c>
      <c r="HO111" s="192">
        <f>HO110*HK110</f>
        <v>0</v>
      </c>
      <c r="HP111" s="192">
        <f>HP110*HK110</f>
        <v>0</v>
      </c>
      <c r="HQ111" s="148">
        <f>HQ110*HK110</f>
        <v>0</v>
      </c>
      <c r="HR111" s="148">
        <f>HR110*HK110</f>
        <v>0</v>
      </c>
      <c r="HS111" s="192">
        <f>HS110*HK110</f>
        <v>0</v>
      </c>
      <c r="HT111" s="148">
        <f>HT110*HK110</f>
        <v>0</v>
      </c>
      <c r="HU111" s="148">
        <f>HU110*HK110</f>
        <v>0</v>
      </c>
      <c r="HV111" s="148">
        <f>HV110*HK110</f>
        <v>0</v>
      </c>
      <c r="HW111" s="148">
        <f>HW110*HK110</f>
        <v>0</v>
      </c>
      <c r="HX111" s="192">
        <f>HX110*HK110</f>
        <v>0</v>
      </c>
      <c r="HY111" s="192">
        <f>HY110*HK110</f>
        <v>0</v>
      </c>
      <c r="HZ111" s="148">
        <f>HZ110*HK110</f>
        <v>0</v>
      </c>
      <c r="IA111" s="148">
        <f>IA110*HK110</f>
        <v>0</v>
      </c>
      <c r="IB111" s="148">
        <f>IB110*HK110</f>
        <v>0</v>
      </c>
      <c r="IC111" s="148">
        <f>IC110*HK110</f>
        <v>0</v>
      </c>
      <c r="ID111" s="148">
        <f>ID110*HK110</f>
        <v>0</v>
      </c>
      <c r="IE111" s="148">
        <f>IE110*HK110</f>
        <v>0</v>
      </c>
      <c r="IF111" s="148">
        <f>IF110*HK110</f>
        <v>0</v>
      </c>
      <c r="IG111" s="148">
        <f>IG110*HK110</f>
        <v>0</v>
      </c>
      <c r="IH111" s="148">
        <f>SUM(IH110*HK110)</f>
        <v>0</v>
      </c>
      <c r="II111" s="148">
        <f>SUM(II110*HK110)</f>
        <v>0</v>
      </c>
      <c r="IJ111" s="147">
        <f t="shared" si="6"/>
        <v>0</v>
      </c>
    </row>
    <row r="112" spans="1:244" s="137" customFormat="1" ht="14.25" customHeight="1">
      <c r="A112" s="167"/>
      <c r="B112" s="167"/>
      <c r="C112" s="167"/>
      <c r="D112" s="167"/>
      <c r="E112" s="167"/>
      <c r="F112" s="167"/>
      <c r="G112" s="167"/>
      <c r="H112" s="167"/>
      <c r="I112" s="167"/>
      <c r="J112" s="167"/>
      <c r="K112" s="167"/>
      <c r="L112" s="167"/>
      <c r="M112" s="167"/>
      <c r="N112" s="167"/>
      <c r="O112" s="167"/>
      <c r="P112" s="167"/>
      <c r="Q112" s="167"/>
      <c r="R112" s="167"/>
      <c r="S112" s="167"/>
      <c r="T112" s="173"/>
      <c r="U112" s="173"/>
      <c r="V112" s="173"/>
      <c r="W112" s="173"/>
      <c r="X112" s="173"/>
      <c r="Y112" s="173"/>
      <c r="Z112" s="173"/>
      <c r="AA112" s="172"/>
      <c r="AB112" s="172"/>
      <c r="AC112" s="172"/>
      <c r="AD112" s="172"/>
      <c r="AE112" s="172"/>
      <c r="AF112" s="172"/>
      <c r="AG112" s="172"/>
      <c r="AH112" s="172"/>
      <c r="AI112" s="172"/>
      <c r="AJ112" s="172"/>
      <c r="AK112" s="172"/>
      <c r="AL112" s="172"/>
      <c r="AM112" s="172"/>
      <c r="AN112" s="172"/>
      <c r="AO112" s="172"/>
      <c r="AP112" s="172"/>
      <c r="AQ112" s="172"/>
      <c r="AR112" s="172"/>
      <c r="AS112" s="172"/>
      <c r="AT112" s="172"/>
      <c r="AU112" s="172"/>
      <c r="AV112" s="172"/>
      <c r="AW112" s="172"/>
      <c r="AX112" s="172"/>
      <c r="AY112" s="172"/>
      <c r="AZ112" s="172"/>
      <c r="BA112" s="172"/>
      <c r="BB112" s="172"/>
      <c r="BC112" s="171"/>
      <c r="BD112" s="171"/>
      <c r="BE112" s="171"/>
      <c r="BF112" s="171"/>
      <c r="BG112" s="171"/>
      <c r="BH112" s="171"/>
      <c r="BI112" s="171"/>
      <c r="BJ112" s="171"/>
      <c r="BK112" s="171"/>
      <c r="BL112" s="171"/>
      <c r="BM112" s="171"/>
      <c r="BN112" s="171"/>
      <c r="BO112" s="171"/>
      <c r="BP112" s="171"/>
      <c r="BQ112" s="171"/>
      <c r="BR112" s="171"/>
      <c r="BS112" s="171"/>
      <c r="BT112" s="171"/>
      <c r="BU112" s="171"/>
      <c r="BV112" s="171"/>
      <c r="BW112" s="171"/>
      <c r="BX112" s="171"/>
      <c r="BY112" s="171"/>
      <c r="BZ112" s="171"/>
      <c r="CA112" s="171"/>
      <c r="CB112" s="171"/>
      <c r="CC112" s="171"/>
      <c r="CD112" s="171"/>
      <c r="CE112" s="171"/>
      <c r="CF112" s="171"/>
      <c r="CG112" s="171"/>
      <c r="CH112" s="171"/>
      <c r="CI112" s="171"/>
      <c r="CJ112" s="171"/>
      <c r="CK112" s="171"/>
      <c r="CL112" s="171"/>
      <c r="CM112" s="171"/>
      <c r="CN112" s="171"/>
      <c r="CO112" s="171"/>
      <c r="CP112" s="171"/>
      <c r="CQ112" s="171"/>
      <c r="CR112" s="171"/>
      <c r="CS112" s="171"/>
      <c r="CT112" s="171"/>
      <c r="CU112" s="171"/>
      <c r="CV112" s="171"/>
      <c r="CW112" s="171"/>
      <c r="CX112" s="171"/>
      <c r="CY112" s="171"/>
      <c r="CZ112" s="171"/>
      <c r="DA112" s="171"/>
      <c r="DB112" s="171"/>
      <c r="DC112" s="171"/>
      <c r="DD112" s="171"/>
      <c r="DE112" s="171"/>
      <c r="DF112" s="171"/>
      <c r="DG112" s="171"/>
      <c r="DH112" s="171"/>
      <c r="DI112" s="171"/>
      <c r="DJ112" s="171"/>
      <c r="DK112" s="171"/>
      <c r="DL112" s="171"/>
      <c r="DM112" s="171"/>
      <c r="DN112" s="171"/>
      <c r="DO112" s="171"/>
      <c r="DP112" s="171"/>
      <c r="DQ112" s="171"/>
      <c r="DR112" s="171"/>
      <c r="DS112" s="171"/>
      <c r="DT112" s="171"/>
      <c r="DU112" s="171"/>
      <c r="DV112" s="171"/>
      <c r="DW112" s="171"/>
      <c r="DX112" s="171"/>
      <c r="DY112" s="171"/>
      <c r="DZ112" s="171"/>
      <c r="EA112" s="171"/>
      <c r="EB112" s="171"/>
      <c r="EC112" s="171"/>
      <c r="ED112" s="171"/>
      <c r="EE112" s="171"/>
      <c r="EF112" s="171"/>
      <c r="EG112" s="171"/>
      <c r="EH112" s="171"/>
      <c r="EI112" s="171"/>
      <c r="EJ112" s="171"/>
      <c r="EK112" s="171"/>
      <c r="EL112" s="171"/>
      <c r="EM112" s="171"/>
      <c r="EN112" s="171"/>
      <c r="EO112" s="171"/>
      <c r="EP112" s="171"/>
      <c r="EQ112" s="171"/>
      <c r="ER112" s="171"/>
      <c r="ES112" s="171"/>
      <c r="ET112" s="171"/>
      <c r="EU112" s="171"/>
      <c r="EV112" s="171"/>
      <c r="EW112" s="171"/>
      <c r="EX112" s="171"/>
      <c r="EY112" s="171"/>
      <c r="EZ112" s="171"/>
      <c r="FA112" s="171"/>
      <c r="FB112" s="171"/>
      <c r="FC112" s="171"/>
      <c r="FD112" s="171"/>
      <c r="FE112" s="171"/>
      <c r="FF112" s="171"/>
      <c r="FG112" s="171"/>
      <c r="FH112" s="171"/>
      <c r="FI112" s="171"/>
      <c r="FJ112" s="171"/>
      <c r="FK112" s="171"/>
      <c r="FL112" s="171"/>
      <c r="FM112" s="171"/>
      <c r="FN112" s="171"/>
      <c r="FO112" s="171"/>
      <c r="FP112" s="171"/>
      <c r="FQ112" s="171"/>
      <c r="FR112" s="171"/>
      <c r="FS112" s="171"/>
      <c r="FT112" s="171"/>
      <c r="FU112" s="171"/>
      <c r="FV112" s="171"/>
      <c r="FW112" s="171"/>
      <c r="FX112" s="171"/>
      <c r="FY112" s="171"/>
      <c r="FZ112" s="171"/>
      <c r="GA112" s="171"/>
      <c r="GB112" s="171"/>
      <c r="GC112" s="171"/>
      <c r="GD112" s="171"/>
      <c r="GE112" s="171"/>
      <c r="GF112" s="171"/>
      <c r="GG112" s="171"/>
      <c r="GH112" s="171"/>
      <c r="GI112" s="171"/>
      <c r="GJ112" s="171"/>
      <c r="GK112" s="171"/>
      <c r="GL112" s="171"/>
      <c r="GM112" s="171"/>
      <c r="GN112" s="171"/>
      <c r="GO112" s="171"/>
      <c r="GP112" s="171"/>
      <c r="GQ112" s="171"/>
      <c r="GR112" s="171"/>
      <c r="GS112" s="171"/>
      <c r="GT112" s="171"/>
      <c r="GU112" s="171"/>
      <c r="GV112" s="171"/>
      <c r="GW112" s="171"/>
      <c r="GX112" s="171"/>
      <c r="GY112" s="171"/>
      <c r="GZ112" s="171"/>
      <c r="HA112" s="171"/>
      <c r="HB112" s="171"/>
      <c r="HC112" s="162"/>
      <c r="HD112" s="162"/>
      <c r="HE112" s="162"/>
      <c r="HF112" s="162"/>
      <c r="HG112" s="162"/>
      <c r="HH112" s="162"/>
      <c r="HI112" s="1259" t="s">
        <v>370</v>
      </c>
      <c r="HJ112" s="154" t="s">
        <v>110</v>
      </c>
      <c r="HK112" s="1261">
        <v>100</v>
      </c>
      <c r="HL112" s="153"/>
      <c r="HM112" s="152"/>
      <c r="HN112" s="152"/>
      <c r="HO112" s="190"/>
      <c r="HP112" s="190"/>
      <c r="HQ112" s="152"/>
      <c r="HR112" s="152"/>
      <c r="HS112" s="190"/>
      <c r="HT112" s="152"/>
      <c r="HU112" s="152"/>
      <c r="HV112" s="152"/>
      <c r="HW112" s="152"/>
      <c r="HX112" s="190"/>
      <c r="HY112" s="190"/>
      <c r="HZ112" s="152"/>
      <c r="IA112" s="152"/>
      <c r="IB112" s="152"/>
      <c r="IC112" s="152"/>
      <c r="ID112" s="152"/>
      <c r="IE112" s="152"/>
      <c r="IF112" s="152"/>
      <c r="IG112" s="152"/>
      <c r="IH112" s="152"/>
      <c r="II112" s="152"/>
      <c r="IJ112" s="151">
        <f t="shared" si="6"/>
        <v>0</v>
      </c>
    </row>
    <row r="113" spans="1:244" ht="12.75" customHeight="1">
      <c r="A113" s="1263" t="s">
        <v>81</v>
      </c>
      <c r="B113" s="1263"/>
      <c r="C113" s="1263"/>
      <c r="D113" s="1263"/>
      <c r="E113" s="1263"/>
      <c r="F113" s="1263"/>
      <c r="G113" s="1263"/>
      <c r="H113" s="1263"/>
      <c r="I113" s="1263"/>
      <c r="J113" s="1263"/>
      <c r="K113" s="1263"/>
      <c r="L113" s="1263"/>
      <c r="M113" s="1263"/>
      <c r="N113" s="1263"/>
      <c r="O113" s="1263"/>
      <c r="P113" s="1263"/>
      <c r="Q113" s="1263"/>
      <c r="R113" s="1263"/>
      <c r="S113" s="1263"/>
      <c r="T113" s="1265" t="s">
        <v>128</v>
      </c>
      <c r="U113" s="1265"/>
      <c r="V113" s="1265"/>
      <c r="W113" s="1265"/>
      <c r="X113" s="1265"/>
      <c r="Y113" s="1265"/>
      <c r="Z113" s="1265"/>
      <c r="AA113" s="1266">
        <v>15</v>
      </c>
      <c r="AB113" s="1266"/>
      <c r="AC113" s="1266"/>
      <c r="AD113" s="1266"/>
      <c r="AE113" s="1266"/>
      <c r="AF113" s="1266"/>
      <c r="AG113" s="1266"/>
      <c r="AH113" s="1266">
        <f>BC113+BI113+BO113+BU113+CA113+CG113+CM113+CS113+CY113+DE113+DK113+DQ113+DW113+EC113+EI113+EO113+EU113+FA113+FG113+FM113+FS113+FY113+GE113+GK113+GQ113+GW113+HC113</f>
        <v>11.757999999999999</v>
      </c>
      <c r="AI113" s="1266"/>
      <c r="AJ113" s="1266"/>
      <c r="AK113" s="1266"/>
      <c r="AL113" s="1266"/>
      <c r="AM113" s="1266"/>
      <c r="AN113" s="1266"/>
      <c r="AO113" s="1266">
        <v>80</v>
      </c>
      <c r="AP113" s="1266"/>
      <c r="AQ113" s="1266"/>
      <c r="AR113" s="1266"/>
      <c r="AS113" s="1266"/>
      <c r="AT113" s="1266"/>
      <c r="AU113" s="1266"/>
      <c r="AV113" s="1266">
        <f>AO113*AH113</f>
        <v>940.64</v>
      </c>
      <c r="AW113" s="1266"/>
      <c r="AX113" s="1266"/>
      <c r="AY113" s="1266"/>
      <c r="AZ113" s="1266"/>
      <c r="BA113" s="1266"/>
      <c r="BB113" s="1266"/>
      <c r="BC113" s="1257">
        <v>1.03</v>
      </c>
      <c r="BD113" s="1257"/>
      <c r="BE113" s="1257"/>
      <c r="BF113" s="1257"/>
      <c r="BG113" s="1257"/>
      <c r="BH113" s="1257"/>
      <c r="BI113" s="1257">
        <v>0.38</v>
      </c>
      <c r="BJ113" s="1257"/>
      <c r="BK113" s="1257"/>
      <c r="BL113" s="1257"/>
      <c r="BM113" s="1257"/>
      <c r="BN113" s="1257"/>
      <c r="BO113" s="1257">
        <v>0.7</v>
      </c>
      <c r="BP113" s="1257"/>
      <c r="BQ113" s="1257"/>
      <c r="BR113" s="1257"/>
      <c r="BS113" s="1257"/>
      <c r="BT113" s="1257"/>
      <c r="BU113" s="1257">
        <v>0.61</v>
      </c>
      <c r="BV113" s="1257"/>
      <c r="BW113" s="1257"/>
      <c r="BX113" s="1257"/>
      <c r="BY113" s="1257"/>
      <c r="BZ113" s="1257"/>
      <c r="CA113" s="1257">
        <v>0.37</v>
      </c>
      <c r="CB113" s="1257"/>
      <c r="CC113" s="1257"/>
      <c r="CD113" s="1257"/>
      <c r="CE113" s="1257"/>
      <c r="CF113" s="1257"/>
      <c r="CG113" s="1257"/>
      <c r="CH113" s="1257"/>
      <c r="CI113" s="1257"/>
      <c r="CJ113" s="1257"/>
      <c r="CK113" s="1257"/>
      <c r="CL113" s="1257"/>
      <c r="CM113" s="1257">
        <v>0.92</v>
      </c>
      <c r="CN113" s="1257"/>
      <c r="CO113" s="1257"/>
      <c r="CP113" s="1257"/>
      <c r="CQ113" s="1257"/>
      <c r="CR113" s="1257"/>
      <c r="CS113" s="1257">
        <v>0.6</v>
      </c>
      <c r="CT113" s="1257"/>
      <c r="CU113" s="1257"/>
      <c r="CV113" s="1257"/>
      <c r="CW113" s="1257"/>
      <c r="CX113" s="1257"/>
      <c r="CY113" s="1257">
        <v>0.35</v>
      </c>
      <c r="CZ113" s="1257"/>
      <c r="DA113" s="1257"/>
      <c r="DB113" s="1257"/>
      <c r="DC113" s="1257"/>
      <c r="DD113" s="1257"/>
      <c r="DE113" s="1257">
        <v>0.09</v>
      </c>
      <c r="DF113" s="1257"/>
      <c r="DG113" s="1257"/>
      <c r="DH113" s="1257"/>
      <c r="DI113" s="1257"/>
      <c r="DJ113" s="1257"/>
      <c r="DK113" s="1257">
        <v>1.21</v>
      </c>
      <c r="DL113" s="1257"/>
      <c r="DM113" s="1257"/>
      <c r="DN113" s="1257"/>
      <c r="DO113" s="1257"/>
      <c r="DP113" s="1257"/>
      <c r="DQ113" s="1257">
        <v>0.45</v>
      </c>
      <c r="DR113" s="1257"/>
      <c r="DS113" s="1257"/>
      <c r="DT113" s="1257"/>
      <c r="DU113" s="1257"/>
      <c r="DV113" s="1257"/>
      <c r="DW113" s="1257">
        <v>1.25</v>
      </c>
      <c r="DX113" s="1257"/>
      <c r="DY113" s="1257"/>
      <c r="DZ113" s="1257"/>
      <c r="EA113" s="1257"/>
      <c r="EB113" s="1257"/>
      <c r="EC113" s="1257">
        <v>0.14000000000000001</v>
      </c>
      <c r="ED113" s="1257"/>
      <c r="EE113" s="1257"/>
      <c r="EF113" s="1257"/>
      <c r="EG113" s="1257"/>
      <c r="EH113" s="1257"/>
      <c r="EI113" s="1257"/>
      <c r="EJ113" s="1257"/>
      <c r="EK113" s="1257"/>
      <c r="EL113" s="1257"/>
      <c r="EM113" s="1257"/>
      <c r="EN113" s="1257"/>
      <c r="EO113" s="1257">
        <v>0.98</v>
      </c>
      <c r="EP113" s="1257"/>
      <c r="EQ113" s="1257"/>
      <c r="ER113" s="1257"/>
      <c r="ES113" s="1257"/>
      <c r="ET113" s="1257"/>
      <c r="EU113" s="1257">
        <v>0.88</v>
      </c>
      <c r="EV113" s="1257"/>
      <c r="EW113" s="1257"/>
      <c r="EX113" s="1257"/>
      <c r="EY113" s="1257"/>
      <c r="EZ113" s="1257"/>
      <c r="FA113" s="1257">
        <v>0.628</v>
      </c>
      <c r="FB113" s="1257"/>
      <c r="FC113" s="1257"/>
      <c r="FD113" s="1257"/>
      <c r="FE113" s="1257"/>
      <c r="FF113" s="1257"/>
      <c r="FG113" s="1257">
        <v>1.17</v>
      </c>
      <c r="FH113" s="1257"/>
      <c r="FI113" s="1257"/>
      <c r="FJ113" s="1257"/>
      <c r="FK113" s="1257"/>
      <c r="FL113" s="1257"/>
      <c r="FM113" s="1257"/>
      <c r="FN113" s="1257"/>
      <c r="FO113" s="1257"/>
      <c r="FP113" s="1257"/>
      <c r="FQ113" s="1257"/>
      <c r="FR113" s="1257"/>
      <c r="FS113" s="1257"/>
      <c r="FT113" s="1257"/>
      <c r="FU113" s="1257"/>
      <c r="FV113" s="1257"/>
      <c r="FW113" s="1257"/>
      <c r="FX113" s="1257"/>
      <c r="FY113" s="1257"/>
      <c r="FZ113" s="1257"/>
      <c r="GA113" s="1257"/>
      <c r="GB113" s="1257"/>
      <c r="GC113" s="1257"/>
      <c r="GD113" s="1257"/>
      <c r="GE113" s="1257"/>
      <c r="GF113" s="1257"/>
      <c r="GG113" s="1257"/>
      <c r="GH113" s="1257"/>
      <c r="GI113" s="1257"/>
      <c r="GJ113" s="1257"/>
      <c r="GK113" s="1257"/>
      <c r="GL113" s="1257"/>
      <c r="GM113" s="1257"/>
      <c r="GN113" s="1257"/>
      <c r="GO113" s="1257"/>
      <c r="GP113" s="1257"/>
      <c r="GQ113" s="1257"/>
      <c r="GR113" s="1257"/>
      <c r="GS113" s="1257"/>
      <c r="GT113" s="1257"/>
      <c r="GU113" s="1257"/>
      <c r="GV113" s="1257"/>
      <c r="GW113" s="1257"/>
      <c r="GX113" s="1257"/>
      <c r="GY113" s="1257"/>
      <c r="GZ113" s="1257"/>
      <c r="HA113" s="1257"/>
      <c r="HB113" s="1257"/>
      <c r="HC113" s="1258"/>
      <c r="HD113" s="1258"/>
      <c r="HE113" s="1258"/>
      <c r="HF113" s="1258"/>
      <c r="HG113" s="1258"/>
      <c r="HH113" s="1258"/>
      <c r="HI113" s="1260"/>
      <c r="HJ113" s="150" t="s">
        <v>44</v>
      </c>
      <c r="HK113" s="1262"/>
      <c r="HL113" s="148">
        <f>HL112*HK112</f>
        <v>0</v>
      </c>
      <c r="HM113" s="148">
        <f>HM112*HK112</f>
        <v>0</v>
      </c>
      <c r="HN113" s="148">
        <f>HN112*HK112</f>
        <v>0</v>
      </c>
      <c r="HO113" s="192">
        <f>HO112*HK112</f>
        <v>0</v>
      </c>
      <c r="HP113" s="192">
        <f>HP112*HK112</f>
        <v>0</v>
      </c>
      <c r="HQ113" s="148">
        <f>HQ112*HK112</f>
        <v>0</v>
      </c>
      <c r="HR113" s="148">
        <f>HR112*HK112</f>
        <v>0</v>
      </c>
      <c r="HS113" s="192">
        <f>HS112*HK112</f>
        <v>0</v>
      </c>
      <c r="HT113" s="148">
        <f>HT112*HK112</f>
        <v>0</v>
      </c>
      <c r="HU113" s="148">
        <f>HU112*HK112</f>
        <v>0</v>
      </c>
      <c r="HV113" s="148">
        <f>HV112*HK112</f>
        <v>0</v>
      </c>
      <c r="HW113" s="148">
        <f>HW112*HK112</f>
        <v>0</v>
      </c>
      <c r="HX113" s="192">
        <f>HX112*HK112</f>
        <v>0</v>
      </c>
      <c r="HY113" s="192">
        <f>HY112*HK112</f>
        <v>0</v>
      </c>
      <c r="HZ113" s="148">
        <f>HZ112*HK112</f>
        <v>0</v>
      </c>
      <c r="IA113" s="148">
        <f>IA112*HK112</f>
        <v>0</v>
      </c>
      <c r="IB113" s="148">
        <f>IB112*HK112</f>
        <v>0</v>
      </c>
      <c r="IC113" s="148">
        <f>IC112*HK112</f>
        <v>0</v>
      </c>
      <c r="ID113" s="148">
        <f>ID112*HK112</f>
        <v>0</v>
      </c>
      <c r="IE113" s="148">
        <f>IE112*HK112</f>
        <v>0</v>
      </c>
      <c r="IF113" s="148">
        <f>IF112*HK112</f>
        <v>0</v>
      </c>
      <c r="IG113" s="148">
        <f>IG112*HK112</f>
        <v>0</v>
      </c>
      <c r="IH113" s="148">
        <f>SUM(IH112*HK112)</f>
        <v>0</v>
      </c>
      <c r="II113" s="148">
        <f>SUM(II112*HK112)</f>
        <v>0</v>
      </c>
      <c r="IJ113" s="147">
        <f t="shared" si="6"/>
        <v>0</v>
      </c>
    </row>
    <row r="114" spans="1:244" s="137" customFormat="1" ht="14.25" customHeight="1">
      <c r="A114" s="167"/>
      <c r="B114" s="167"/>
      <c r="C114" s="167"/>
      <c r="D114" s="167"/>
      <c r="E114" s="167"/>
      <c r="F114" s="167"/>
      <c r="G114" s="167"/>
      <c r="H114" s="167"/>
      <c r="I114" s="167"/>
      <c r="J114" s="167"/>
      <c r="K114" s="167"/>
      <c r="L114" s="167"/>
      <c r="M114" s="167"/>
      <c r="N114" s="167"/>
      <c r="O114" s="167"/>
      <c r="P114" s="167"/>
      <c r="Q114" s="167"/>
      <c r="R114" s="167"/>
      <c r="S114" s="167"/>
      <c r="T114" s="173"/>
      <c r="U114" s="173"/>
      <c r="V114" s="173"/>
      <c r="W114" s="173"/>
      <c r="X114" s="173"/>
      <c r="Y114" s="173"/>
      <c r="Z114" s="173"/>
      <c r="AA114" s="172"/>
      <c r="AB114" s="172"/>
      <c r="AC114" s="172"/>
      <c r="AD114" s="172"/>
      <c r="AE114" s="172"/>
      <c r="AF114" s="172"/>
      <c r="AG114" s="172"/>
      <c r="AH114" s="172"/>
      <c r="AI114" s="172"/>
      <c r="AJ114" s="172"/>
      <c r="AK114" s="172"/>
      <c r="AL114" s="172"/>
      <c r="AM114" s="172"/>
      <c r="AN114" s="172"/>
      <c r="AO114" s="172"/>
      <c r="AP114" s="172"/>
      <c r="AQ114" s="172"/>
      <c r="AR114" s="172"/>
      <c r="AS114" s="172"/>
      <c r="AT114" s="172"/>
      <c r="AU114" s="172"/>
      <c r="AV114" s="172"/>
      <c r="AW114" s="172"/>
      <c r="AX114" s="172"/>
      <c r="AY114" s="172"/>
      <c r="AZ114" s="172"/>
      <c r="BA114" s="172"/>
      <c r="BB114" s="172"/>
      <c r="BC114" s="171"/>
      <c r="BD114" s="171"/>
      <c r="BE114" s="171"/>
      <c r="BF114" s="171"/>
      <c r="BG114" s="171"/>
      <c r="BH114" s="171"/>
      <c r="BI114" s="171"/>
      <c r="BJ114" s="171"/>
      <c r="BK114" s="171"/>
      <c r="BL114" s="171"/>
      <c r="BM114" s="171"/>
      <c r="BN114" s="171"/>
      <c r="BO114" s="171"/>
      <c r="BP114" s="171"/>
      <c r="BQ114" s="171"/>
      <c r="BR114" s="171"/>
      <c r="BS114" s="171"/>
      <c r="BT114" s="171"/>
      <c r="BU114" s="171"/>
      <c r="BV114" s="171"/>
      <c r="BW114" s="171"/>
      <c r="BX114" s="171"/>
      <c r="BY114" s="171"/>
      <c r="BZ114" s="171"/>
      <c r="CA114" s="171"/>
      <c r="CB114" s="171"/>
      <c r="CC114" s="171"/>
      <c r="CD114" s="171"/>
      <c r="CE114" s="171"/>
      <c r="CF114" s="171"/>
      <c r="CG114" s="171"/>
      <c r="CH114" s="171"/>
      <c r="CI114" s="171"/>
      <c r="CJ114" s="171"/>
      <c r="CK114" s="171"/>
      <c r="CL114" s="171"/>
      <c r="CM114" s="171"/>
      <c r="CN114" s="171"/>
      <c r="CO114" s="171"/>
      <c r="CP114" s="171"/>
      <c r="CQ114" s="171"/>
      <c r="CR114" s="171"/>
      <c r="CS114" s="171"/>
      <c r="CT114" s="171"/>
      <c r="CU114" s="171"/>
      <c r="CV114" s="171"/>
      <c r="CW114" s="171"/>
      <c r="CX114" s="171"/>
      <c r="CY114" s="171"/>
      <c r="CZ114" s="171"/>
      <c r="DA114" s="171"/>
      <c r="DB114" s="171"/>
      <c r="DC114" s="171"/>
      <c r="DD114" s="171"/>
      <c r="DE114" s="171"/>
      <c r="DF114" s="171"/>
      <c r="DG114" s="171"/>
      <c r="DH114" s="171"/>
      <c r="DI114" s="171"/>
      <c r="DJ114" s="171"/>
      <c r="DK114" s="171"/>
      <c r="DL114" s="171"/>
      <c r="DM114" s="171"/>
      <c r="DN114" s="171"/>
      <c r="DO114" s="171"/>
      <c r="DP114" s="171"/>
      <c r="DQ114" s="171"/>
      <c r="DR114" s="171"/>
      <c r="DS114" s="171"/>
      <c r="DT114" s="171"/>
      <c r="DU114" s="171"/>
      <c r="DV114" s="171"/>
      <c r="DW114" s="171"/>
      <c r="DX114" s="171"/>
      <c r="DY114" s="171"/>
      <c r="DZ114" s="171"/>
      <c r="EA114" s="171"/>
      <c r="EB114" s="171"/>
      <c r="EC114" s="171"/>
      <c r="ED114" s="171"/>
      <c r="EE114" s="171"/>
      <c r="EF114" s="171"/>
      <c r="EG114" s="171"/>
      <c r="EH114" s="171"/>
      <c r="EI114" s="171"/>
      <c r="EJ114" s="171"/>
      <c r="EK114" s="171"/>
      <c r="EL114" s="171"/>
      <c r="EM114" s="171"/>
      <c r="EN114" s="171"/>
      <c r="EO114" s="171"/>
      <c r="EP114" s="171"/>
      <c r="EQ114" s="171"/>
      <c r="ER114" s="171"/>
      <c r="ES114" s="171"/>
      <c r="ET114" s="171"/>
      <c r="EU114" s="171"/>
      <c r="EV114" s="171"/>
      <c r="EW114" s="171"/>
      <c r="EX114" s="171"/>
      <c r="EY114" s="171"/>
      <c r="EZ114" s="171"/>
      <c r="FA114" s="171"/>
      <c r="FB114" s="171"/>
      <c r="FC114" s="171"/>
      <c r="FD114" s="171"/>
      <c r="FE114" s="171"/>
      <c r="FF114" s="171"/>
      <c r="FG114" s="171"/>
      <c r="FH114" s="171"/>
      <c r="FI114" s="171"/>
      <c r="FJ114" s="171"/>
      <c r="FK114" s="171"/>
      <c r="FL114" s="171"/>
      <c r="FM114" s="171"/>
      <c r="FN114" s="171"/>
      <c r="FO114" s="171"/>
      <c r="FP114" s="171"/>
      <c r="FQ114" s="171"/>
      <c r="FR114" s="171"/>
      <c r="FS114" s="171"/>
      <c r="FT114" s="171"/>
      <c r="FU114" s="171"/>
      <c r="FV114" s="171"/>
      <c r="FW114" s="171"/>
      <c r="FX114" s="171"/>
      <c r="FY114" s="171"/>
      <c r="FZ114" s="171"/>
      <c r="GA114" s="171"/>
      <c r="GB114" s="171"/>
      <c r="GC114" s="171"/>
      <c r="GD114" s="171"/>
      <c r="GE114" s="171"/>
      <c r="GF114" s="171"/>
      <c r="GG114" s="171"/>
      <c r="GH114" s="171"/>
      <c r="GI114" s="171"/>
      <c r="GJ114" s="171"/>
      <c r="GK114" s="171"/>
      <c r="GL114" s="171"/>
      <c r="GM114" s="171"/>
      <c r="GN114" s="171"/>
      <c r="GO114" s="171"/>
      <c r="GP114" s="171"/>
      <c r="GQ114" s="171"/>
      <c r="GR114" s="171"/>
      <c r="GS114" s="171"/>
      <c r="GT114" s="171"/>
      <c r="GU114" s="171"/>
      <c r="GV114" s="171"/>
      <c r="GW114" s="171"/>
      <c r="GX114" s="171"/>
      <c r="GY114" s="171"/>
      <c r="GZ114" s="171"/>
      <c r="HA114" s="171"/>
      <c r="HB114" s="171"/>
      <c r="HC114" s="162"/>
      <c r="HD114" s="162"/>
      <c r="HE114" s="162"/>
      <c r="HF114" s="162"/>
      <c r="HG114" s="162"/>
      <c r="HH114" s="162"/>
      <c r="HI114" s="1259" t="s">
        <v>371</v>
      </c>
      <c r="HJ114" s="154" t="s">
        <v>110</v>
      </c>
      <c r="HK114" s="1261">
        <v>102</v>
      </c>
      <c r="HL114" s="153"/>
      <c r="HM114" s="152"/>
      <c r="HN114" s="152"/>
      <c r="HO114" s="190"/>
      <c r="HP114" s="190"/>
      <c r="HQ114" s="152"/>
      <c r="HR114" s="152"/>
      <c r="HS114" s="190"/>
      <c r="HT114" s="152"/>
      <c r="HU114" s="152"/>
      <c r="HV114" s="152"/>
      <c r="HW114" s="152"/>
      <c r="HX114" s="190"/>
      <c r="HY114" s="190"/>
      <c r="HZ114" s="152"/>
      <c r="IA114" s="152"/>
      <c r="IB114" s="152"/>
      <c r="IC114" s="152"/>
      <c r="ID114" s="152"/>
      <c r="IE114" s="152"/>
      <c r="IF114" s="152"/>
      <c r="IG114" s="152"/>
      <c r="IH114" s="152"/>
      <c r="II114" s="152"/>
      <c r="IJ114" s="151">
        <f t="shared" si="6"/>
        <v>0</v>
      </c>
    </row>
    <row r="115" spans="1:244" ht="12.75" customHeight="1">
      <c r="A115" s="1263" t="s">
        <v>81</v>
      </c>
      <c r="B115" s="1263"/>
      <c r="C115" s="1263"/>
      <c r="D115" s="1263"/>
      <c r="E115" s="1263"/>
      <c r="F115" s="1263"/>
      <c r="G115" s="1263"/>
      <c r="H115" s="1263"/>
      <c r="I115" s="1263"/>
      <c r="J115" s="1263"/>
      <c r="K115" s="1263"/>
      <c r="L115" s="1263"/>
      <c r="M115" s="1263"/>
      <c r="N115" s="1263"/>
      <c r="O115" s="1263"/>
      <c r="P115" s="1263"/>
      <c r="Q115" s="1263"/>
      <c r="R115" s="1263"/>
      <c r="S115" s="1263"/>
      <c r="T115" s="1265" t="s">
        <v>128</v>
      </c>
      <c r="U115" s="1265"/>
      <c r="V115" s="1265"/>
      <c r="W115" s="1265"/>
      <c r="X115" s="1265"/>
      <c r="Y115" s="1265"/>
      <c r="Z115" s="1265"/>
      <c r="AA115" s="1266">
        <v>15</v>
      </c>
      <c r="AB115" s="1266"/>
      <c r="AC115" s="1266"/>
      <c r="AD115" s="1266"/>
      <c r="AE115" s="1266"/>
      <c r="AF115" s="1266"/>
      <c r="AG115" s="1266"/>
      <c r="AH115" s="1266">
        <f>BC115+BI115+BO115+BU115+CA115+CG115+CM115+CS115+CY115+DE115+DK115+DQ115+DW115+EC115+EI115+EO115+EU115+FA115+FG115+FM115+FS115+FY115+GE115+GK115+GQ115+GW115+HC115</f>
        <v>11.757999999999999</v>
      </c>
      <c r="AI115" s="1266"/>
      <c r="AJ115" s="1266"/>
      <c r="AK115" s="1266"/>
      <c r="AL115" s="1266"/>
      <c r="AM115" s="1266"/>
      <c r="AN115" s="1266"/>
      <c r="AO115" s="1266">
        <v>80</v>
      </c>
      <c r="AP115" s="1266"/>
      <c r="AQ115" s="1266"/>
      <c r="AR115" s="1266"/>
      <c r="AS115" s="1266"/>
      <c r="AT115" s="1266"/>
      <c r="AU115" s="1266"/>
      <c r="AV115" s="1266">
        <f>AO115*AH115</f>
        <v>940.64</v>
      </c>
      <c r="AW115" s="1266"/>
      <c r="AX115" s="1266"/>
      <c r="AY115" s="1266"/>
      <c r="AZ115" s="1266"/>
      <c r="BA115" s="1266"/>
      <c r="BB115" s="1266"/>
      <c r="BC115" s="1257">
        <v>1.03</v>
      </c>
      <c r="BD115" s="1257"/>
      <c r="BE115" s="1257"/>
      <c r="BF115" s="1257"/>
      <c r="BG115" s="1257"/>
      <c r="BH115" s="1257"/>
      <c r="BI115" s="1257">
        <v>0.38</v>
      </c>
      <c r="BJ115" s="1257"/>
      <c r="BK115" s="1257"/>
      <c r="BL115" s="1257"/>
      <c r="BM115" s="1257"/>
      <c r="BN115" s="1257"/>
      <c r="BO115" s="1257">
        <v>0.7</v>
      </c>
      <c r="BP115" s="1257"/>
      <c r="BQ115" s="1257"/>
      <c r="BR115" s="1257"/>
      <c r="BS115" s="1257"/>
      <c r="BT115" s="1257"/>
      <c r="BU115" s="1257">
        <v>0.61</v>
      </c>
      <c r="BV115" s="1257"/>
      <c r="BW115" s="1257"/>
      <c r="BX115" s="1257"/>
      <c r="BY115" s="1257"/>
      <c r="BZ115" s="1257"/>
      <c r="CA115" s="1257">
        <v>0.37</v>
      </c>
      <c r="CB115" s="1257"/>
      <c r="CC115" s="1257"/>
      <c r="CD115" s="1257"/>
      <c r="CE115" s="1257"/>
      <c r="CF115" s="1257"/>
      <c r="CG115" s="1257"/>
      <c r="CH115" s="1257"/>
      <c r="CI115" s="1257"/>
      <c r="CJ115" s="1257"/>
      <c r="CK115" s="1257"/>
      <c r="CL115" s="1257"/>
      <c r="CM115" s="1257">
        <v>0.92</v>
      </c>
      <c r="CN115" s="1257"/>
      <c r="CO115" s="1257"/>
      <c r="CP115" s="1257"/>
      <c r="CQ115" s="1257"/>
      <c r="CR115" s="1257"/>
      <c r="CS115" s="1257">
        <v>0.6</v>
      </c>
      <c r="CT115" s="1257"/>
      <c r="CU115" s="1257"/>
      <c r="CV115" s="1257"/>
      <c r="CW115" s="1257"/>
      <c r="CX115" s="1257"/>
      <c r="CY115" s="1257">
        <v>0.35</v>
      </c>
      <c r="CZ115" s="1257"/>
      <c r="DA115" s="1257"/>
      <c r="DB115" s="1257"/>
      <c r="DC115" s="1257"/>
      <c r="DD115" s="1257"/>
      <c r="DE115" s="1257">
        <v>0.09</v>
      </c>
      <c r="DF115" s="1257"/>
      <c r="DG115" s="1257"/>
      <c r="DH115" s="1257"/>
      <c r="DI115" s="1257"/>
      <c r="DJ115" s="1257"/>
      <c r="DK115" s="1257">
        <v>1.21</v>
      </c>
      <c r="DL115" s="1257"/>
      <c r="DM115" s="1257"/>
      <c r="DN115" s="1257"/>
      <c r="DO115" s="1257"/>
      <c r="DP115" s="1257"/>
      <c r="DQ115" s="1257">
        <v>0.45</v>
      </c>
      <c r="DR115" s="1257"/>
      <c r="DS115" s="1257"/>
      <c r="DT115" s="1257"/>
      <c r="DU115" s="1257"/>
      <c r="DV115" s="1257"/>
      <c r="DW115" s="1257">
        <v>1.25</v>
      </c>
      <c r="DX115" s="1257"/>
      <c r="DY115" s="1257"/>
      <c r="DZ115" s="1257"/>
      <c r="EA115" s="1257"/>
      <c r="EB115" s="1257"/>
      <c r="EC115" s="1257">
        <v>0.14000000000000001</v>
      </c>
      <c r="ED115" s="1257"/>
      <c r="EE115" s="1257"/>
      <c r="EF115" s="1257"/>
      <c r="EG115" s="1257"/>
      <c r="EH115" s="1257"/>
      <c r="EI115" s="1257"/>
      <c r="EJ115" s="1257"/>
      <c r="EK115" s="1257"/>
      <c r="EL115" s="1257"/>
      <c r="EM115" s="1257"/>
      <c r="EN115" s="1257"/>
      <c r="EO115" s="1257">
        <v>0.98</v>
      </c>
      <c r="EP115" s="1257"/>
      <c r="EQ115" s="1257"/>
      <c r="ER115" s="1257"/>
      <c r="ES115" s="1257"/>
      <c r="ET115" s="1257"/>
      <c r="EU115" s="1257">
        <v>0.88</v>
      </c>
      <c r="EV115" s="1257"/>
      <c r="EW115" s="1257"/>
      <c r="EX115" s="1257"/>
      <c r="EY115" s="1257"/>
      <c r="EZ115" s="1257"/>
      <c r="FA115" s="1257">
        <v>0.628</v>
      </c>
      <c r="FB115" s="1257"/>
      <c r="FC115" s="1257"/>
      <c r="FD115" s="1257"/>
      <c r="FE115" s="1257"/>
      <c r="FF115" s="1257"/>
      <c r="FG115" s="1257">
        <v>1.17</v>
      </c>
      <c r="FH115" s="1257"/>
      <c r="FI115" s="1257"/>
      <c r="FJ115" s="1257"/>
      <c r="FK115" s="1257"/>
      <c r="FL115" s="1257"/>
      <c r="FM115" s="1257"/>
      <c r="FN115" s="1257"/>
      <c r="FO115" s="1257"/>
      <c r="FP115" s="1257"/>
      <c r="FQ115" s="1257"/>
      <c r="FR115" s="1257"/>
      <c r="FS115" s="1257"/>
      <c r="FT115" s="1257"/>
      <c r="FU115" s="1257"/>
      <c r="FV115" s="1257"/>
      <c r="FW115" s="1257"/>
      <c r="FX115" s="1257"/>
      <c r="FY115" s="1257"/>
      <c r="FZ115" s="1257"/>
      <c r="GA115" s="1257"/>
      <c r="GB115" s="1257"/>
      <c r="GC115" s="1257"/>
      <c r="GD115" s="1257"/>
      <c r="GE115" s="1257"/>
      <c r="GF115" s="1257"/>
      <c r="GG115" s="1257"/>
      <c r="GH115" s="1257"/>
      <c r="GI115" s="1257"/>
      <c r="GJ115" s="1257"/>
      <c r="GK115" s="1257"/>
      <c r="GL115" s="1257"/>
      <c r="GM115" s="1257"/>
      <c r="GN115" s="1257"/>
      <c r="GO115" s="1257"/>
      <c r="GP115" s="1257"/>
      <c r="GQ115" s="1257"/>
      <c r="GR115" s="1257"/>
      <c r="GS115" s="1257"/>
      <c r="GT115" s="1257"/>
      <c r="GU115" s="1257"/>
      <c r="GV115" s="1257"/>
      <c r="GW115" s="1257"/>
      <c r="GX115" s="1257"/>
      <c r="GY115" s="1257"/>
      <c r="GZ115" s="1257"/>
      <c r="HA115" s="1257"/>
      <c r="HB115" s="1257"/>
      <c r="HC115" s="1258"/>
      <c r="HD115" s="1258"/>
      <c r="HE115" s="1258"/>
      <c r="HF115" s="1258"/>
      <c r="HG115" s="1258"/>
      <c r="HH115" s="1258"/>
      <c r="HI115" s="1260"/>
      <c r="HJ115" s="150" t="s">
        <v>44</v>
      </c>
      <c r="HK115" s="1262"/>
      <c r="HL115" s="148">
        <f>HL114*HK114</f>
        <v>0</v>
      </c>
      <c r="HM115" s="148">
        <f>HM114*HK114</f>
        <v>0</v>
      </c>
      <c r="HN115" s="148">
        <f>HN114*HK114</f>
        <v>0</v>
      </c>
      <c r="HO115" s="192">
        <f>HO114*HK114</f>
        <v>0</v>
      </c>
      <c r="HP115" s="192">
        <f>HP114*HK114</f>
        <v>0</v>
      </c>
      <c r="HQ115" s="148">
        <f>HQ114*HK114</f>
        <v>0</v>
      </c>
      <c r="HR115" s="148">
        <f>HR114*HK114</f>
        <v>0</v>
      </c>
      <c r="HS115" s="192">
        <f>HS114*HK114</f>
        <v>0</v>
      </c>
      <c r="HT115" s="148">
        <f>HT114*HK114</f>
        <v>0</v>
      </c>
      <c r="HU115" s="148">
        <f>HU114*HK114</f>
        <v>0</v>
      </c>
      <c r="HV115" s="148">
        <f>HV114*HK114</f>
        <v>0</v>
      </c>
      <c r="HW115" s="148">
        <f>HW114*HK114</f>
        <v>0</v>
      </c>
      <c r="HX115" s="192">
        <f>HX114*HK114</f>
        <v>0</v>
      </c>
      <c r="HY115" s="192">
        <f>HY114*HK114</f>
        <v>0</v>
      </c>
      <c r="HZ115" s="148">
        <f>HZ114*HK114</f>
        <v>0</v>
      </c>
      <c r="IA115" s="148">
        <f>IA114*HK114</f>
        <v>0</v>
      </c>
      <c r="IB115" s="148">
        <f>IB114*HK114</f>
        <v>0</v>
      </c>
      <c r="IC115" s="148">
        <f>IC114*HK114</f>
        <v>0</v>
      </c>
      <c r="ID115" s="148">
        <f>ID114*HK114</f>
        <v>0</v>
      </c>
      <c r="IE115" s="148">
        <f>IE114*HK114</f>
        <v>0</v>
      </c>
      <c r="IF115" s="148">
        <f>IF114*HK114</f>
        <v>0</v>
      </c>
      <c r="IG115" s="148">
        <f>IG114*HK114</f>
        <v>0</v>
      </c>
      <c r="IH115" s="148">
        <f>SUM(IH114*HK114)</f>
        <v>0</v>
      </c>
      <c r="II115" s="148">
        <f>SUM(II114*HK114)</f>
        <v>0</v>
      </c>
      <c r="IJ115" s="147">
        <f t="shared" ref="IJ115:IJ131" si="7">SUM(HL115:II115)</f>
        <v>0</v>
      </c>
    </row>
    <row r="116" spans="1:244" s="137" customFormat="1" ht="14.25" customHeight="1">
      <c r="A116" s="167"/>
      <c r="B116" s="167"/>
      <c r="C116" s="167"/>
      <c r="D116" s="167"/>
      <c r="E116" s="167"/>
      <c r="F116" s="167"/>
      <c r="G116" s="167"/>
      <c r="H116" s="167"/>
      <c r="I116" s="167"/>
      <c r="J116" s="167"/>
      <c r="K116" s="167"/>
      <c r="L116" s="167"/>
      <c r="M116" s="167"/>
      <c r="N116" s="167"/>
      <c r="O116" s="167"/>
      <c r="P116" s="167"/>
      <c r="Q116" s="167"/>
      <c r="R116" s="167"/>
      <c r="S116" s="167"/>
      <c r="T116" s="173"/>
      <c r="U116" s="173"/>
      <c r="V116" s="173"/>
      <c r="W116" s="173"/>
      <c r="X116" s="173"/>
      <c r="Y116" s="173"/>
      <c r="Z116" s="173"/>
      <c r="AA116" s="172"/>
      <c r="AB116" s="172"/>
      <c r="AC116" s="172"/>
      <c r="AD116" s="172"/>
      <c r="AE116" s="172"/>
      <c r="AF116" s="172"/>
      <c r="AG116" s="172"/>
      <c r="AH116" s="172"/>
      <c r="AI116" s="172"/>
      <c r="AJ116" s="172"/>
      <c r="AK116" s="172"/>
      <c r="AL116" s="172"/>
      <c r="AM116" s="172"/>
      <c r="AN116" s="172"/>
      <c r="AO116" s="172"/>
      <c r="AP116" s="172"/>
      <c r="AQ116" s="172"/>
      <c r="AR116" s="172"/>
      <c r="AS116" s="172"/>
      <c r="AT116" s="172"/>
      <c r="AU116" s="172"/>
      <c r="AV116" s="172"/>
      <c r="AW116" s="172"/>
      <c r="AX116" s="172"/>
      <c r="AY116" s="172"/>
      <c r="AZ116" s="172"/>
      <c r="BA116" s="172"/>
      <c r="BB116" s="172"/>
      <c r="BC116" s="171"/>
      <c r="BD116" s="171"/>
      <c r="BE116" s="171"/>
      <c r="BF116" s="171"/>
      <c r="BG116" s="171"/>
      <c r="BH116" s="171"/>
      <c r="BI116" s="171"/>
      <c r="BJ116" s="171"/>
      <c r="BK116" s="171"/>
      <c r="BL116" s="171"/>
      <c r="BM116" s="171"/>
      <c r="BN116" s="171"/>
      <c r="BO116" s="171"/>
      <c r="BP116" s="171"/>
      <c r="BQ116" s="171"/>
      <c r="BR116" s="171"/>
      <c r="BS116" s="171"/>
      <c r="BT116" s="171"/>
      <c r="BU116" s="171"/>
      <c r="BV116" s="171"/>
      <c r="BW116" s="171"/>
      <c r="BX116" s="171"/>
      <c r="BY116" s="171"/>
      <c r="BZ116" s="171"/>
      <c r="CA116" s="171"/>
      <c r="CB116" s="171"/>
      <c r="CC116" s="171"/>
      <c r="CD116" s="171"/>
      <c r="CE116" s="171"/>
      <c r="CF116" s="171"/>
      <c r="CG116" s="171"/>
      <c r="CH116" s="171"/>
      <c r="CI116" s="171"/>
      <c r="CJ116" s="171"/>
      <c r="CK116" s="171"/>
      <c r="CL116" s="171"/>
      <c r="CM116" s="171"/>
      <c r="CN116" s="171"/>
      <c r="CO116" s="171"/>
      <c r="CP116" s="171"/>
      <c r="CQ116" s="171"/>
      <c r="CR116" s="171"/>
      <c r="CS116" s="171"/>
      <c r="CT116" s="171"/>
      <c r="CU116" s="171"/>
      <c r="CV116" s="171"/>
      <c r="CW116" s="171"/>
      <c r="CX116" s="171"/>
      <c r="CY116" s="171"/>
      <c r="CZ116" s="171"/>
      <c r="DA116" s="171"/>
      <c r="DB116" s="171"/>
      <c r="DC116" s="171"/>
      <c r="DD116" s="171"/>
      <c r="DE116" s="171"/>
      <c r="DF116" s="171"/>
      <c r="DG116" s="171"/>
      <c r="DH116" s="171"/>
      <c r="DI116" s="171"/>
      <c r="DJ116" s="171"/>
      <c r="DK116" s="171"/>
      <c r="DL116" s="171"/>
      <c r="DM116" s="171"/>
      <c r="DN116" s="171"/>
      <c r="DO116" s="171"/>
      <c r="DP116" s="171"/>
      <c r="DQ116" s="171"/>
      <c r="DR116" s="171"/>
      <c r="DS116" s="171"/>
      <c r="DT116" s="171"/>
      <c r="DU116" s="171"/>
      <c r="DV116" s="171"/>
      <c r="DW116" s="171"/>
      <c r="DX116" s="171"/>
      <c r="DY116" s="171"/>
      <c r="DZ116" s="171"/>
      <c r="EA116" s="171"/>
      <c r="EB116" s="171"/>
      <c r="EC116" s="171"/>
      <c r="ED116" s="171"/>
      <c r="EE116" s="171"/>
      <c r="EF116" s="171"/>
      <c r="EG116" s="171"/>
      <c r="EH116" s="171"/>
      <c r="EI116" s="171"/>
      <c r="EJ116" s="171"/>
      <c r="EK116" s="171"/>
      <c r="EL116" s="171"/>
      <c r="EM116" s="171"/>
      <c r="EN116" s="171"/>
      <c r="EO116" s="171"/>
      <c r="EP116" s="171"/>
      <c r="EQ116" s="171"/>
      <c r="ER116" s="171"/>
      <c r="ES116" s="171"/>
      <c r="ET116" s="171"/>
      <c r="EU116" s="171"/>
      <c r="EV116" s="171"/>
      <c r="EW116" s="171"/>
      <c r="EX116" s="171"/>
      <c r="EY116" s="171"/>
      <c r="EZ116" s="171"/>
      <c r="FA116" s="171"/>
      <c r="FB116" s="171"/>
      <c r="FC116" s="171"/>
      <c r="FD116" s="171"/>
      <c r="FE116" s="171"/>
      <c r="FF116" s="171"/>
      <c r="FG116" s="171"/>
      <c r="FH116" s="171"/>
      <c r="FI116" s="171"/>
      <c r="FJ116" s="171"/>
      <c r="FK116" s="171"/>
      <c r="FL116" s="171"/>
      <c r="FM116" s="171"/>
      <c r="FN116" s="171"/>
      <c r="FO116" s="171"/>
      <c r="FP116" s="171"/>
      <c r="FQ116" s="171"/>
      <c r="FR116" s="171"/>
      <c r="FS116" s="171"/>
      <c r="FT116" s="171"/>
      <c r="FU116" s="171"/>
      <c r="FV116" s="171"/>
      <c r="FW116" s="171"/>
      <c r="FX116" s="171"/>
      <c r="FY116" s="171"/>
      <c r="FZ116" s="171"/>
      <c r="GA116" s="171"/>
      <c r="GB116" s="171"/>
      <c r="GC116" s="171"/>
      <c r="GD116" s="171"/>
      <c r="GE116" s="171"/>
      <c r="GF116" s="171"/>
      <c r="GG116" s="171"/>
      <c r="GH116" s="171"/>
      <c r="GI116" s="171"/>
      <c r="GJ116" s="171"/>
      <c r="GK116" s="171"/>
      <c r="GL116" s="171"/>
      <c r="GM116" s="171"/>
      <c r="GN116" s="171"/>
      <c r="GO116" s="171"/>
      <c r="GP116" s="171"/>
      <c r="GQ116" s="171"/>
      <c r="GR116" s="171"/>
      <c r="GS116" s="171"/>
      <c r="GT116" s="171"/>
      <c r="GU116" s="171"/>
      <c r="GV116" s="171"/>
      <c r="GW116" s="171"/>
      <c r="GX116" s="171"/>
      <c r="GY116" s="171"/>
      <c r="GZ116" s="171"/>
      <c r="HA116" s="171"/>
      <c r="HB116" s="171"/>
      <c r="HC116" s="162"/>
      <c r="HD116" s="162"/>
      <c r="HE116" s="162"/>
      <c r="HF116" s="162"/>
      <c r="HG116" s="162"/>
      <c r="HH116" s="162"/>
      <c r="HI116" s="1259" t="s">
        <v>371</v>
      </c>
      <c r="HJ116" s="154" t="s">
        <v>110</v>
      </c>
      <c r="HK116" s="1261">
        <v>95</v>
      </c>
      <c r="HL116" s="153"/>
      <c r="HM116" s="152"/>
      <c r="HN116" s="152"/>
      <c r="HO116" s="190"/>
      <c r="HP116" s="190"/>
      <c r="HQ116" s="152"/>
      <c r="HR116" s="152"/>
      <c r="HS116" s="190"/>
      <c r="HT116" s="152"/>
      <c r="HU116" s="152"/>
      <c r="HV116" s="152"/>
      <c r="HW116" s="152"/>
      <c r="HX116" s="190"/>
      <c r="HY116" s="190"/>
      <c r="HZ116" s="152"/>
      <c r="IA116" s="152"/>
      <c r="IB116" s="152"/>
      <c r="IC116" s="152"/>
      <c r="ID116" s="152"/>
      <c r="IE116" s="152"/>
      <c r="IF116" s="152"/>
      <c r="IG116" s="152"/>
      <c r="IH116" s="152"/>
      <c r="II116" s="152"/>
      <c r="IJ116" s="151">
        <f t="shared" si="7"/>
        <v>0</v>
      </c>
    </row>
    <row r="117" spans="1:244" ht="12.75" customHeight="1">
      <c r="A117" s="1263" t="s">
        <v>81</v>
      </c>
      <c r="B117" s="1263"/>
      <c r="C117" s="1263"/>
      <c r="D117" s="1263"/>
      <c r="E117" s="1263"/>
      <c r="F117" s="1263"/>
      <c r="G117" s="1263"/>
      <c r="H117" s="1263"/>
      <c r="I117" s="1263"/>
      <c r="J117" s="1263"/>
      <c r="K117" s="1263"/>
      <c r="L117" s="1263"/>
      <c r="M117" s="1263"/>
      <c r="N117" s="1263"/>
      <c r="O117" s="1263"/>
      <c r="P117" s="1263"/>
      <c r="Q117" s="1263"/>
      <c r="R117" s="1263"/>
      <c r="S117" s="1263"/>
      <c r="T117" s="1265" t="s">
        <v>128</v>
      </c>
      <c r="U117" s="1265"/>
      <c r="V117" s="1265"/>
      <c r="W117" s="1265"/>
      <c r="X117" s="1265"/>
      <c r="Y117" s="1265"/>
      <c r="Z117" s="1265"/>
      <c r="AA117" s="1266">
        <v>15</v>
      </c>
      <c r="AB117" s="1266"/>
      <c r="AC117" s="1266"/>
      <c r="AD117" s="1266"/>
      <c r="AE117" s="1266"/>
      <c r="AF117" s="1266"/>
      <c r="AG117" s="1266"/>
      <c r="AH117" s="1266">
        <f>BC117+BI117+BO117+BU117+CA117+CG117+CM117+CS117+CY117+DE117+DK117+DQ117+DW117+EC117+EI117+EO117+EU117+FA117+FG117+FM117+FS117+FY117+GE117+GK117+GQ117+GW117+HC117</f>
        <v>11.757999999999999</v>
      </c>
      <c r="AI117" s="1266"/>
      <c r="AJ117" s="1266"/>
      <c r="AK117" s="1266"/>
      <c r="AL117" s="1266"/>
      <c r="AM117" s="1266"/>
      <c r="AN117" s="1266"/>
      <c r="AO117" s="1266">
        <v>80</v>
      </c>
      <c r="AP117" s="1266"/>
      <c r="AQ117" s="1266"/>
      <c r="AR117" s="1266"/>
      <c r="AS117" s="1266"/>
      <c r="AT117" s="1266"/>
      <c r="AU117" s="1266"/>
      <c r="AV117" s="1266">
        <f>AO117*AH117</f>
        <v>940.64</v>
      </c>
      <c r="AW117" s="1266"/>
      <c r="AX117" s="1266"/>
      <c r="AY117" s="1266"/>
      <c r="AZ117" s="1266"/>
      <c r="BA117" s="1266"/>
      <c r="BB117" s="1266"/>
      <c r="BC117" s="1257">
        <v>1.03</v>
      </c>
      <c r="BD117" s="1257"/>
      <c r="BE117" s="1257"/>
      <c r="BF117" s="1257"/>
      <c r="BG117" s="1257"/>
      <c r="BH117" s="1257"/>
      <c r="BI117" s="1257">
        <v>0.38</v>
      </c>
      <c r="BJ117" s="1257"/>
      <c r="BK117" s="1257"/>
      <c r="BL117" s="1257"/>
      <c r="BM117" s="1257"/>
      <c r="BN117" s="1257"/>
      <c r="BO117" s="1257">
        <v>0.7</v>
      </c>
      <c r="BP117" s="1257"/>
      <c r="BQ117" s="1257"/>
      <c r="BR117" s="1257"/>
      <c r="BS117" s="1257"/>
      <c r="BT117" s="1257"/>
      <c r="BU117" s="1257">
        <v>0.61</v>
      </c>
      <c r="BV117" s="1257"/>
      <c r="BW117" s="1257"/>
      <c r="BX117" s="1257"/>
      <c r="BY117" s="1257"/>
      <c r="BZ117" s="1257"/>
      <c r="CA117" s="1257">
        <v>0.37</v>
      </c>
      <c r="CB117" s="1257"/>
      <c r="CC117" s="1257"/>
      <c r="CD117" s="1257"/>
      <c r="CE117" s="1257"/>
      <c r="CF117" s="1257"/>
      <c r="CG117" s="1257"/>
      <c r="CH117" s="1257"/>
      <c r="CI117" s="1257"/>
      <c r="CJ117" s="1257"/>
      <c r="CK117" s="1257"/>
      <c r="CL117" s="1257"/>
      <c r="CM117" s="1257">
        <v>0.92</v>
      </c>
      <c r="CN117" s="1257"/>
      <c r="CO117" s="1257"/>
      <c r="CP117" s="1257"/>
      <c r="CQ117" s="1257"/>
      <c r="CR117" s="1257"/>
      <c r="CS117" s="1257">
        <v>0.6</v>
      </c>
      <c r="CT117" s="1257"/>
      <c r="CU117" s="1257"/>
      <c r="CV117" s="1257"/>
      <c r="CW117" s="1257"/>
      <c r="CX117" s="1257"/>
      <c r="CY117" s="1257">
        <v>0.35</v>
      </c>
      <c r="CZ117" s="1257"/>
      <c r="DA117" s="1257"/>
      <c r="DB117" s="1257"/>
      <c r="DC117" s="1257"/>
      <c r="DD117" s="1257"/>
      <c r="DE117" s="1257">
        <v>0.09</v>
      </c>
      <c r="DF117" s="1257"/>
      <c r="DG117" s="1257"/>
      <c r="DH117" s="1257"/>
      <c r="DI117" s="1257"/>
      <c r="DJ117" s="1257"/>
      <c r="DK117" s="1257">
        <v>1.21</v>
      </c>
      <c r="DL117" s="1257"/>
      <c r="DM117" s="1257"/>
      <c r="DN117" s="1257"/>
      <c r="DO117" s="1257"/>
      <c r="DP117" s="1257"/>
      <c r="DQ117" s="1257">
        <v>0.45</v>
      </c>
      <c r="DR117" s="1257"/>
      <c r="DS117" s="1257"/>
      <c r="DT117" s="1257"/>
      <c r="DU117" s="1257"/>
      <c r="DV117" s="1257"/>
      <c r="DW117" s="1257">
        <v>1.25</v>
      </c>
      <c r="DX117" s="1257"/>
      <c r="DY117" s="1257"/>
      <c r="DZ117" s="1257"/>
      <c r="EA117" s="1257"/>
      <c r="EB117" s="1257"/>
      <c r="EC117" s="1257">
        <v>0.14000000000000001</v>
      </c>
      <c r="ED117" s="1257"/>
      <c r="EE117" s="1257"/>
      <c r="EF117" s="1257"/>
      <c r="EG117" s="1257"/>
      <c r="EH117" s="1257"/>
      <c r="EI117" s="1257"/>
      <c r="EJ117" s="1257"/>
      <c r="EK117" s="1257"/>
      <c r="EL117" s="1257"/>
      <c r="EM117" s="1257"/>
      <c r="EN117" s="1257"/>
      <c r="EO117" s="1257">
        <v>0.98</v>
      </c>
      <c r="EP117" s="1257"/>
      <c r="EQ117" s="1257"/>
      <c r="ER117" s="1257"/>
      <c r="ES117" s="1257"/>
      <c r="ET117" s="1257"/>
      <c r="EU117" s="1257">
        <v>0.88</v>
      </c>
      <c r="EV117" s="1257"/>
      <c r="EW117" s="1257"/>
      <c r="EX117" s="1257"/>
      <c r="EY117" s="1257"/>
      <c r="EZ117" s="1257"/>
      <c r="FA117" s="1257">
        <v>0.628</v>
      </c>
      <c r="FB117" s="1257"/>
      <c r="FC117" s="1257"/>
      <c r="FD117" s="1257"/>
      <c r="FE117" s="1257"/>
      <c r="FF117" s="1257"/>
      <c r="FG117" s="1257">
        <v>1.17</v>
      </c>
      <c r="FH117" s="1257"/>
      <c r="FI117" s="1257"/>
      <c r="FJ117" s="1257"/>
      <c r="FK117" s="1257"/>
      <c r="FL117" s="1257"/>
      <c r="FM117" s="1257"/>
      <c r="FN117" s="1257"/>
      <c r="FO117" s="1257"/>
      <c r="FP117" s="1257"/>
      <c r="FQ117" s="1257"/>
      <c r="FR117" s="1257"/>
      <c r="FS117" s="1257"/>
      <c r="FT117" s="1257"/>
      <c r="FU117" s="1257"/>
      <c r="FV117" s="1257"/>
      <c r="FW117" s="1257"/>
      <c r="FX117" s="1257"/>
      <c r="FY117" s="1257"/>
      <c r="FZ117" s="1257"/>
      <c r="GA117" s="1257"/>
      <c r="GB117" s="1257"/>
      <c r="GC117" s="1257"/>
      <c r="GD117" s="1257"/>
      <c r="GE117" s="1257"/>
      <c r="GF117" s="1257"/>
      <c r="GG117" s="1257"/>
      <c r="GH117" s="1257"/>
      <c r="GI117" s="1257"/>
      <c r="GJ117" s="1257"/>
      <c r="GK117" s="1257"/>
      <c r="GL117" s="1257"/>
      <c r="GM117" s="1257"/>
      <c r="GN117" s="1257"/>
      <c r="GO117" s="1257"/>
      <c r="GP117" s="1257"/>
      <c r="GQ117" s="1257"/>
      <c r="GR117" s="1257"/>
      <c r="GS117" s="1257"/>
      <c r="GT117" s="1257"/>
      <c r="GU117" s="1257"/>
      <c r="GV117" s="1257"/>
      <c r="GW117" s="1257"/>
      <c r="GX117" s="1257"/>
      <c r="GY117" s="1257"/>
      <c r="GZ117" s="1257"/>
      <c r="HA117" s="1257"/>
      <c r="HB117" s="1257"/>
      <c r="HC117" s="1258"/>
      <c r="HD117" s="1258"/>
      <c r="HE117" s="1258"/>
      <c r="HF117" s="1258"/>
      <c r="HG117" s="1258"/>
      <c r="HH117" s="1258"/>
      <c r="HI117" s="1260"/>
      <c r="HJ117" s="150" t="s">
        <v>44</v>
      </c>
      <c r="HK117" s="1262"/>
      <c r="HL117" s="148">
        <f>HL116*HK116</f>
        <v>0</v>
      </c>
      <c r="HM117" s="148">
        <f>HM116*HK116</f>
        <v>0</v>
      </c>
      <c r="HN117" s="148">
        <f>HN116*HK116</f>
        <v>0</v>
      </c>
      <c r="HO117" s="192">
        <f>HO116*HK116</f>
        <v>0</v>
      </c>
      <c r="HP117" s="192">
        <f>HP116*HK116</f>
        <v>0</v>
      </c>
      <c r="HQ117" s="148">
        <f>HQ116*HK116</f>
        <v>0</v>
      </c>
      <c r="HR117" s="148">
        <f>HR116*HK116</f>
        <v>0</v>
      </c>
      <c r="HS117" s="192">
        <f>HS116*HK116</f>
        <v>0</v>
      </c>
      <c r="HT117" s="148">
        <f>HT116*HK116</f>
        <v>0</v>
      </c>
      <c r="HU117" s="148">
        <f>HU116*HK116</f>
        <v>0</v>
      </c>
      <c r="HV117" s="148">
        <f>HV116*HK116</f>
        <v>0</v>
      </c>
      <c r="HW117" s="148">
        <f>HW116*HK116</f>
        <v>0</v>
      </c>
      <c r="HX117" s="192">
        <f>HX116*HK116</f>
        <v>0</v>
      </c>
      <c r="HY117" s="192">
        <f>HY116*HK116</f>
        <v>0</v>
      </c>
      <c r="HZ117" s="148">
        <f>HZ116*HK116</f>
        <v>0</v>
      </c>
      <c r="IA117" s="148">
        <f>IA116*HK116</f>
        <v>0</v>
      </c>
      <c r="IB117" s="148">
        <f>IB116*HK116</f>
        <v>0</v>
      </c>
      <c r="IC117" s="148">
        <f>IC116*HK116</f>
        <v>0</v>
      </c>
      <c r="ID117" s="148">
        <f>ID116*HK116</f>
        <v>0</v>
      </c>
      <c r="IE117" s="148">
        <f>IE116*HK116</f>
        <v>0</v>
      </c>
      <c r="IF117" s="148">
        <f>IF116*HK116</f>
        <v>0</v>
      </c>
      <c r="IG117" s="148">
        <f>IG116*HK116</f>
        <v>0</v>
      </c>
      <c r="IH117" s="148">
        <f>SUM(IH116*HK116)</f>
        <v>0</v>
      </c>
      <c r="II117" s="148">
        <f>SUM(II116*HK116)</f>
        <v>0</v>
      </c>
      <c r="IJ117" s="147">
        <f t="shared" si="7"/>
        <v>0</v>
      </c>
    </row>
    <row r="118" spans="1:244" s="137" customFormat="1" ht="12.75" customHeight="1">
      <c r="A118" s="160"/>
      <c r="B118" s="160"/>
      <c r="C118" s="160"/>
      <c r="D118" s="160"/>
      <c r="E118" s="160"/>
      <c r="F118" s="160"/>
      <c r="G118" s="160"/>
      <c r="H118" s="160"/>
      <c r="I118" s="160"/>
      <c r="J118" s="160"/>
      <c r="K118" s="160"/>
      <c r="L118" s="160"/>
      <c r="M118" s="160"/>
      <c r="N118" s="160"/>
      <c r="O118" s="160"/>
      <c r="P118" s="160"/>
      <c r="Q118" s="160"/>
      <c r="R118" s="160"/>
      <c r="S118" s="160"/>
      <c r="T118" s="158"/>
      <c r="U118" s="158"/>
      <c r="V118" s="158"/>
      <c r="W118" s="158"/>
      <c r="X118" s="158"/>
      <c r="Y118" s="158"/>
      <c r="Z118" s="158"/>
      <c r="AA118" s="189"/>
      <c r="AB118" s="189"/>
      <c r="AC118" s="189"/>
      <c r="AD118" s="189"/>
      <c r="AE118" s="189"/>
      <c r="AF118" s="189"/>
      <c r="AG118" s="189"/>
      <c r="AH118" s="189"/>
      <c r="AI118" s="189"/>
      <c r="AJ118" s="189"/>
      <c r="AK118" s="189"/>
      <c r="AL118" s="189"/>
      <c r="AM118" s="189"/>
      <c r="AN118" s="189"/>
      <c r="AO118" s="189"/>
      <c r="AP118" s="189"/>
      <c r="AQ118" s="189"/>
      <c r="AR118" s="189"/>
      <c r="AS118" s="189"/>
      <c r="AT118" s="189"/>
      <c r="AU118" s="189"/>
      <c r="AV118" s="189"/>
      <c r="AW118" s="189"/>
      <c r="AX118" s="189"/>
      <c r="AY118" s="189"/>
      <c r="AZ118" s="189"/>
      <c r="BA118" s="189"/>
      <c r="BB118" s="189"/>
      <c r="BC118" s="159"/>
      <c r="BD118" s="159"/>
      <c r="BE118" s="159"/>
      <c r="BF118" s="159"/>
      <c r="BG118" s="159"/>
      <c r="BH118" s="159"/>
      <c r="BI118" s="159"/>
      <c r="BJ118" s="159"/>
      <c r="BK118" s="159"/>
      <c r="BL118" s="159"/>
      <c r="BM118" s="159"/>
      <c r="BN118" s="159"/>
      <c r="BO118" s="159"/>
      <c r="BP118" s="159"/>
      <c r="BQ118" s="159"/>
      <c r="BR118" s="159"/>
      <c r="BS118" s="159"/>
      <c r="BT118" s="159"/>
      <c r="BU118" s="159"/>
      <c r="BV118" s="159"/>
      <c r="BW118" s="159"/>
      <c r="BX118" s="159"/>
      <c r="BY118" s="159"/>
      <c r="BZ118" s="159"/>
      <c r="CA118" s="159"/>
      <c r="CB118" s="159"/>
      <c r="CC118" s="159"/>
      <c r="CD118" s="159"/>
      <c r="CE118" s="159"/>
      <c r="CF118" s="159"/>
      <c r="CG118" s="159"/>
      <c r="CH118" s="159"/>
      <c r="CI118" s="159"/>
      <c r="CJ118" s="159"/>
      <c r="CK118" s="159"/>
      <c r="CL118" s="159"/>
      <c r="CM118" s="159"/>
      <c r="CN118" s="159"/>
      <c r="CO118" s="159"/>
      <c r="CP118" s="159"/>
      <c r="CQ118" s="159"/>
      <c r="CR118" s="159"/>
      <c r="CS118" s="159"/>
      <c r="CT118" s="159"/>
      <c r="CU118" s="159"/>
      <c r="CV118" s="159"/>
      <c r="CW118" s="159"/>
      <c r="CX118" s="159"/>
      <c r="CY118" s="159"/>
      <c r="CZ118" s="159"/>
      <c r="DA118" s="159"/>
      <c r="DB118" s="159"/>
      <c r="DC118" s="159"/>
      <c r="DD118" s="159"/>
      <c r="DE118" s="159"/>
      <c r="DF118" s="159"/>
      <c r="DG118" s="159"/>
      <c r="DH118" s="159"/>
      <c r="DI118" s="159"/>
      <c r="DJ118" s="159"/>
      <c r="DK118" s="159"/>
      <c r="DL118" s="159"/>
      <c r="DM118" s="159"/>
      <c r="DN118" s="159"/>
      <c r="DO118" s="159"/>
      <c r="DP118" s="159"/>
      <c r="DQ118" s="159"/>
      <c r="DR118" s="159"/>
      <c r="DS118" s="159"/>
      <c r="DT118" s="159"/>
      <c r="DU118" s="159"/>
      <c r="DV118" s="159"/>
      <c r="DW118" s="159"/>
      <c r="DX118" s="159"/>
      <c r="DY118" s="159"/>
      <c r="DZ118" s="159"/>
      <c r="EA118" s="159"/>
      <c r="EB118" s="159"/>
      <c r="EC118" s="159"/>
      <c r="ED118" s="159"/>
      <c r="EE118" s="159"/>
      <c r="EF118" s="159"/>
      <c r="EG118" s="159"/>
      <c r="EH118" s="159"/>
      <c r="EI118" s="159"/>
      <c r="EJ118" s="159"/>
      <c r="EK118" s="159"/>
      <c r="EL118" s="159"/>
      <c r="EM118" s="159"/>
      <c r="EN118" s="159"/>
      <c r="EO118" s="159"/>
      <c r="EP118" s="159"/>
      <c r="EQ118" s="159"/>
      <c r="ER118" s="159"/>
      <c r="ES118" s="159"/>
      <c r="ET118" s="159"/>
      <c r="EU118" s="159"/>
      <c r="EV118" s="159"/>
      <c r="EW118" s="159"/>
      <c r="EX118" s="159"/>
      <c r="EY118" s="159"/>
      <c r="EZ118" s="159"/>
      <c r="FA118" s="159"/>
      <c r="FB118" s="159"/>
      <c r="FC118" s="159"/>
      <c r="FD118" s="159"/>
      <c r="FE118" s="159"/>
      <c r="FF118" s="159"/>
      <c r="FG118" s="159"/>
      <c r="FH118" s="159"/>
      <c r="FI118" s="159"/>
      <c r="FJ118" s="159"/>
      <c r="FK118" s="159"/>
      <c r="FL118" s="159"/>
      <c r="FM118" s="159"/>
      <c r="FN118" s="159"/>
      <c r="FO118" s="159"/>
      <c r="FP118" s="159"/>
      <c r="FQ118" s="159"/>
      <c r="FR118" s="159"/>
      <c r="FS118" s="159"/>
      <c r="FT118" s="159"/>
      <c r="FU118" s="159"/>
      <c r="FV118" s="159"/>
      <c r="FW118" s="159"/>
      <c r="FX118" s="159"/>
      <c r="FY118" s="159"/>
      <c r="FZ118" s="159"/>
      <c r="GA118" s="159"/>
      <c r="GB118" s="159"/>
      <c r="GC118" s="159"/>
      <c r="GD118" s="159"/>
      <c r="GE118" s="159"/>
      <c r="GF118" s="159"/>
      <c r="GG118" s="159"/>
      <c r="GH118" s="159"/>
      <c r="GI118" s="159"/>
      <c r="GJ118" s="159"/>
      <c r="GK118" s="159"/>
      <c r="GL118" s="159"/>
      <c r="GM118" s="159"/>
      <c r="GN118" s="159"/>
      <c r="GO118" s="159"/>
      <c r="GP118" s="159"/>
      <c r="GQ118" s="159"/>
      <c r="GR118" s="159"/>
      <c r="GS118" s="159"/>
      <c r="GT118" s="159"/>
      <c r="GU118" s="159"/>
      <c r="GV118" s="159"/>
      <c r="GW118" s="159"/>
      <c r="GX118" s="159"/>
      <c r="GY118" s="159"/>
      <c r="GZ118" s="159"/>
      <c r="HA118" s="159"/>
      <c r="HB118" s="159"/>
      <c r="HC118" s="159"/>
      <c r="HD118" s="159"/>
      <c r="HE118" s="159"/>
      <c r="HF118" s="159"/>
      <c r="HG118" s="159"/>
      <c r="HH118" s="159"/>
      <c r="HI118" s="1259" t="s">
        <v>122</v>
      </c>
      <c r="HJ118" s="154" t="s">
        <v>110</v>
      </c>
      <c r="HK118" s="1261">
        <v>85</v>
      </c>
      <c r="HL118" s="170"/>
      <c r="HM118" s="152"/>
      <c r="HN118" s="152"/>
      <c r="HO118" s="190"/>
      <c r="HP118" s="190"/>
      <c r="HQ118" s="152"/>
      <c r="HR118" s="152"/>
      <c r="HS118" s="190"/>
      <c r="HT118" s="152"/>
      <c r="HU118" s="152"/>
      <c r="HV118" s="152"/>
      <c r="HW118" s="152"/>
      <c r="HX118" s="190"/>
      <c r="HY118" s="190"/>
      <c r="HZ118" s="152"/>
      <c r="IA118" s="152"/>
      <c r="IB118" s="152"/>
      <c r="IC118" s="152"/>
      <c r="ID118" s="152"/>
      <c r="IE118" s="152"/>
      <c r="IF118" s="152"/>
      <c r="IG118" s="152"/>
      <c r="IH118" s="152"/>
      <c r="II118" s="152"/>
      <c r="IJ118" s="151">
        <f t="shared" si="7"/>
        <v>0</v>
      </c>
    </row>
    <row r="119" spans="1:244" ht="14.25" customHeight="1">
      <c r="A119" s="188"/>
      <c r="B119" s="185"/>
      <c r="C119" s="185"/>
      <c r="D119" s="185"/>
      <c r="E119" s="185"/>
      <c r="F119" s="185"/>
      <c r="G119" s="185"/>
      <c r="H119" s="185"/>
      <c r="I119" s="185"/>
      <c r="J119" s="185"/>
      <c r="K119" s="185"/>
      <c r="L119" s="185"/>
      <c r="M119" s="185"/>
      <c r="N119" s="185"/>
      <c r="O119" s="185"/>
      <c r="P119" s="185"/>
      <c r="Q119" s="185"/>
      <c r="R119" s="185"/>
      <c r="S119" s="185"/>
      <c r="T119" s="185"/>
      <c r="U119" s="185"/>
      <c r="V119" s="185"/>
      <c r="W119" s="185"/>
      <c r="X119" s="185"/>
      <c r="Y119" s="185"/>
      <c r="Z119" s="185"/>
      <c r="AA119" s="185"/>
      <c r="AB119" s="185"/>
      <c r="AC119" s="185"/>
      <c r="AD119" s="185"/>
      <c r="AE119" s="185"/>
      <c r="AF119" s="185"/>
      <c r="AG119" s="185"/>
      <c r="AH119" s="185"/>
      <c r="AI119" s="185"/>
      <c r="AJ119" s="185"/>
      <c r="AK119" s="185"/>
      <c r="AL119" s="185"/>
      <c r="AM119" s="185"/>
      <c r="AN119" s="185"/>
      <c r="AO119" s="185"/>
      <c r="AP119" s="185"/>
      <c r="AQ119" s="185"/>
      <c r="AR119" s="185"/>
      <c r="AS119" s="185"/>
      <c r="AT119" s="185"/>
      <c r="AU119" s="185"/>
      <c r="AV119" s="185"/>
      <c r="AW119" s="185"/>
      <c r="AX119" s="185"/>
      <c r="AY119" s="185"/>
      <c r="AZ119" s="185"/>
      <c r="BA119" s="185"/>
      <c r="BB119" s="185"/>
      <c r="BC119" s="185"/>
      <c r="BD119" s="185"/>
      <c r="BE119" s="185"/>
      <c r="BF119" s="185"/>
      <c r="BG119" s="185"/>
      <c r="BH119" s="185"/>
      <c r="BI119" s="185"/>
      <c r="BJ119" s="185"/>
      <c r="BK119" s="185"/>
      <c r="BL119" s="185"/>
      <c r="BM119" s="185"/>
      <c r="BN119" s="185"/>
      <c r="BO119" s="185"/>
      <c r="BP119" s="185"/>
      <c r="BQ119" s="185"/>
      <c r="BR119" s="185"/>
      <c r="BS119" s="185"/>
      <c r="BT119" s="185"/>
      <c r="BU119" s="185"/>
      <c r="BV119" s="185"/>
      <c r="BW119" s="185"/>
      <c r="BX119" s="185"/>
      <c r="BY119" s="185"/>
      <c r="BZ119" s="185"/>
      <c r="CA119" s="185"/>
      <c r="CB119" s="185"/>
      <c r="CC119" s="185"/>
      <c r="CD119" s="185"/>
      <c r="CE119" s="185"/>
      <c r="CF119" s="185"/>
      <c r="CG119" s="185"/>
      <c r="CH119" s="185"/>
      <c r="CI119" s="185"/>
      <c r="CJ119" s="185"/>
      <c r="CK119" s="185"/>
      <c r="CL119" s="185"/>
      <c r="CM119" s="185"/>
      <c r="CN119" s="185"/>
      <c r="CO119" s="185"/>
      <c r="CP119" s="185"/>
      <c r="CQ119" s="185"/>
      <c r="CR119" s="185"/>
      <c r="CS119" s="185"/>
      <c r="CT119" s="185"/>
      <c r="CU119" s="185"/>
      <c r="CV119" s="185"/>
      <c r="CW119" s="185"/>
      <c r="CX119" s="185"/>
      <c r="CY119" s="185"/>
      <c r="CZ119" s="185"/>
      <c r="DA119" s="185"/>
      <c r="DB119" s="185"/>
      <c r="DC119" s="185"/>
      <c r="DD119" s="185"/>
      <c r="DE119" s="185"/>
      <c r="DF119" s="185"/>
      <c r="DG119" s="185"/>
      <c r="DH119" s="185"/>
      <c r="DI119" s="185"/>
      <c r="DJ119" s="185"/>
      <c r="DK119" s="185"/>
      <c r="DL119" s="185"/>
      <c r="DM119" s="185"/>
      <c r="DN119" s="185"/>
      <c r="DO119" s="185"/>
      <c r="DP119" s="185"/>
      <c r="DQ119" s="185"/>
      <c r="DR119" s="185"/>
      <c r="DS119" s="185"/>
      <c r="DT119" s="185"/>
      <c r="DU119" s="185"/>
      <c r="DV119" s="185"/>
      <c r="DW119" s="185"/>
      <c r="DX119" s="185"/>
      <c r="DY119" s="185"/>
      <c r="DZ119" s="185"/>
      <c r="EA119" s="185"/>
      <c r="EB119" s="185"/>
      <c r="EC119" s="185"/>
      <c r="ED119" s="185"/>
      <c r="EE119" s="185"/>
      <c r="EF119" s="185"/>
      <c r="EG119" s="185"/>
      <c r="EH119" s="185"/>
      <c r="EI119" s="185"/>
      <c r="EJ119" s="185"/>
      <c r="EK119" s="185"/>
      <c r="EL119" s="185"/>
      <c r="EM119" s="185"/>
      <c r="EN119" s="185"/>
      <c r="EO119" s="185"/>
      <c r="EP119" s="185"/>
      <c r="EQ119" s="185"/>
      <c r="ER119" s="185"/>
      <c r="ES119" s="185"/>
      <c r="ET119" s="185"/>
      <c r="EU119" s="185"/>
      <c r="EV119" s="185"/>
      <c r="EW119" s="185"/>
      <c r="EX119" s="185"/>
      <c r="EY119" s="185"/>
      <c r="EZ119" s="185"/>
      <c r="FA119" s="185"/>
      <c r="FB119" s="185"/>
      <c r="FC119" s="185"/>
      <c r="FD119" s="185"/>
      <c r="FE119" s="185"/>
      <c r="FF119" s="185"/>
      <c r="FG119" s="185"/>
      <c r="FH119" s="185"/>
      <c r="FI119" s="185"/>
      <c r="FJ119" s="185"/>
      <c r="FK119" s="185"/>
      <c r="FL119" s="185"/>
      <c r="FM119" s="185"/>
      <c r="FN119" s="185"/>
      <c r="FO119" s="185"/>
      <c r="FP119" s="185"/>
      <c r="FQ119" s="185"/>
      <c r="FR119" s="185"/>
      <c r="FS119" s="185"/>
      <c r="FT119" s="185"/>
      <c r="FU119" s="185"/>
      <c r="FV119" s="185"/>
      <c r="FW119" s="185"/>
      <c r="FX119" s="185"/>
      <c r="FY119" s="185"/>
      <c r="FZ119" s="185"/>
      <c r="GA119" s="185"/>
      <c r="GB119" s="185"/>
      <c r="GC119" s="185"/>
      <c r="GD119" s="185"/>
      <c r="GE119" s="185"/>
      <c r="GF119" s="185"/>
      <c r="GG119" s="185"/>
      <c r="GH119" s="185"/>
      <c r="GI119" s="185"/>
      <c r="GJ119" s="185"/>
      <c r="GK119" s="185"/>
      <c r="GL119" s="185"/>
      <c r="GM119" s="185"/>
      <c r="GN119" s="185"/>
      <c r="GO119" s="185"/>
      <c r="GP119" s="185"/>
      <c r="GQ119" s="185"/>
      <c r="GR119" s="185"/>
      <c r="GS119" s="185"/>
      <c r="GT119" s="185"/>
      <c r="GU119" s="185"/>
      <c r="GV119" s="185"/>
      <c r="GW119" s="185"/>
      <c r="GX119" s="185"/>
      <c r="GY119" s="185"/>
      <c r="GZ119" s="185"/>
      <c r="HA119" s="185"/>
      <c r="HB119" s="185"/>
      <c r="HC119" s="185"/>
      <c r="HD119" s="185"/>
      <c r="HE119" s="185"/>
      <c r="HF119" s="185"/>
      <c r="HG119" s="185"/>
      <c r="HH119" s="185"/>
      <c r="HI119" s="1260"/>
      <c r="HJ119" s="150" t="s">
        <v>44</v>
      </c>
      <c r="HK119" s="1262"/>
      <c r="HL119" s="149">
        <f>HL118*HK118</f>
        <v>0</v>
      </c>
      <c r="HM119" s="148">
        <f>HM118*HK118</f>
        <v>0</v>
      </c>
      <c r="HN119" s="148">
        <f>HN118*HK118</f>
        <v>0</v>
      </c>
      <c r="HO119" s="192">
        <f>HO118*HK118</f>
        <v>0</v>
      </c>
      <c r="HP119" s="192">
        <f>HP118*HK118</f>
        <v>0</v>
      </c>
      <c r="HQ119" s="186">
        <f>HQ118*HK118</f>
        <v>0</v>
      </c>
      <c r="HR119" s="149">
        <f>HR118*HK118</f>
        <v>0</v>
      </c>
      <c r="HS119" s="192">
        <f>HS118*HK118</f>
        <v>0</v>
      </c>
      <c r="HT119" s="148">
        <f>HT118*HK118</f>
        <v>0</v>
      </c>
      <c r="HU119" s="148">
        <f>HU118*HK118</f>
        <v>0</v>
      </c>
      <c r="HV119" s="148">
        <f>HV118*HK118</f>
        <v>0</v>
      </c>
      <c r="HW119" s="149">
        <f>HW118*HK118</f>
        <v>0</v>
      </c>
      <c r="HX119" s="192">
        <f>HX118*HK118</f>
        <v>0</v>
      </c>
      <c r="HY119" s="192">
        <f>HY118*HK118</f>
        <v>0</v>
      </c>
      <c r="HZ119" s="148">
        <f>HZ118*HK118</f>
        <v>0</v>
      </c>
      <c r="IA119" s="148">
        <f>IA118*HK118</f>
        <v>0</v>
      </c>
      <c r="IB119" s="148">
        <f>IB118*HK118</f>
        <v>0</v>
      </c>
      <c r="IC119" s="148">
        <f>IC118*HK118</f>
        <v>0</v>
      </c>
      <c r="ID119" s="148">
        <f>ID118*HK118</f>
        <v>0</v>
      </c>
      <c r="IE119" s="148">
        <f>IE118*HK118</f>
        <v>0</v>
      </c>
      <c r="IF119" s="148">
        <f>IF118*HK118</f>
        <v>0</v>
      </c>
      <c r="IG119" s="148">
        <f>IG118*HK118</f>
        <v>0</v>
      </c>
      <c r="IH119" s="148">
        <f>SUM(IH118*HK118)</f>
        <v>0</v>
      </c>
      <c r="II119" s="148">
        <f>SUM(II118*HK118)</f>
        <v>0</v>
      </c>
      <c r="IJ119" s="147">
        <f t="shared" si="7"/>
        <v>0</v>
      </c>
    </row>
    <row r="120" spans="1:244" s="137" customFormat="1" ht="12.75" customHeight="1">
      <c r="A120" s="160"/>
      <c r="B120" s="160"/>
      <c r="C120" s="160"/>
      <c r="D120" s="160"/>
      <c r="E120" s="160"/>
      <c r="F120" s="160"/>
      <c r="G120" s="160"/>
      <c r="H120" s="160"/>
      <c r="I120" s="160"/>
      <c r="J120" s="160"/>
      <c r="K120" s="160"/>
      <c r="L120" s="160"/>
      <c r="M120" s="160"/>
      <c r="N120" s="160"/>
      <c r="O120" s="160"/>
      <c r="P120" s="160"/>
      <c r="Q120" s="160"/>
      <c r="R120" s="160"/>
      <c r="S120" s="160"/>
      <c r="T120" s="158"/>
      <c r="U120" s="158"/>
      <c r="V120" s="158"/>
      <c r="W120" s="158"/>
      <c r="X120" s="158"/>
      <c r="Y120" s="158"/>
      <c r="Z120" s="158"/>
      <c r="AA120" s="189"/>
      <c r="AB120" s="189"/>
      <c r="AC120" s="189"/>
      <c r="AD120" s="189"/>
      <c r="AE120" s="189"/>
      <c r="AF120" s="189"/>
      <c r="AG120" s="189"/>
      <c r="AH120" s="189"/>
      <c r="AI120" s="189"/>
      <c r="AJ120" s="189"/>
      <c r="AK120" s="189"/>
      <c r="AL120" s="189"/>
      <c r="AM120" s="189"/>
      <c r="AN120" s="189"/>
      <c r="AO120" s="189"/>
      <c r="AP120" s="189"/>
      <c r="AQ120" s="189"/>
      <c r="AR120" s="189"/>
      <c r="AS120" s="189"/>
      <c r="AT120" s="189"/>
      <c r="AU120" s="189"/>
      <c r="AV120" s="189"/>
      <c r="AW120" s="189"/>
      <c r="AX120" s="189"/>
      <c r="AY120" s="189"/>
      <c r="AZ120" s="189"/>
      <c r="BA120" s="189"/>
      <c r="BB120" s="189"/>
      <c r="BC120" s="159"/>
      <c r="BD120" s="159"/>
      <c r="BE120" s="159"/>
      <c r="BF120" s="159"/>
      <c r="BG120" s="159"/>
      <c r="BH120" s="159"/>
      <c r="BI120" s="159"/>
      <c r="BJ120" s="159"/>
      <c r="BK120" s="159"/>
      <c r="BL120" s="159"/>
      <c r="BM120" s="159"/>
      <c r="BN120" s="159"/>
      <c r="BO120" s="159"/>
      <c r="BP120" s="159"/>
      <c r="BQ120" s="159"/>
      <c r="BR120" s="159"/>
      <c r="BS120" s="159"/>
      <c r="BT120" s="159"/>
      <c r="BU120" s="159"/>
      <c r="BV120" s="159"/>
      <c r="BW120" s="159"/>
      <c r="BX120" s="159"/>
      <c r="BY120" s="159"/>
      <c r="BZ120" s="159"/>
      <c r="CA120" s="159"/>
      <c r="CB120" s="159"/>
      <c r="CC120" s="159"/>
      <c r="CD120" s="159"/>
      <c r="CE120" s="159"/>
      <c r="CF120" s="159"/>
      <c r="CG120" s="159"/>
      <c r="CH120" s="159"/>
      <c r="CI120" s="159"/>
      <c r="CJ120" s="159"/>
      <c r="CK120" s="159"/>
      <c r="CL120" s="159"/>
      <c r="CM120" s="159"/>
      <c r="CN120" s="159"/>
      <c r="CO120" s="159"/>
      <c r="CP120" s="159"/>
      <c r="CQ120" s="159"/>
      <c r="CR120" s="159"/>
      <c r="CS120" s="159"/>
      <c r="CT120" s="159"/>
      <c r="CU120" s="159"/>
      <c r="CV120" s="159"/>
      <c r="CW120" s="159"/>
      <c r="CX120" s="159"/>
      <c r="CY120" s="159"/>
      <c r="CZ120" s="159"/>
      <c r="DA120" s="159"/>
      <c r="DB120" s="159"/>
      <c r="DC120" s="159"/>
      <c r="DD120" s="159"/>
      <c r="DE120" s="159"/>
      <c r="DF120" s="159"/>
      <c r="DG120" s="159"/>
      <c r="DH120" s="159"/>
      <c r="DI120" s="159"/>
      <c r="DJ120" s="159"/>
      <c r="DK120" s="159"/>
      <c r="DL120" s="159"/>
      <c r="DM120" s="159"/>
      <c r="DN120" s="159"/>
      <c r="DO120" s="159"/>
      <c r="DP120" s="159"/>
      <c r="DQ120" s="159"/>
      <c r="DR120" s="159"/>
      <c r="DS120" s="159"/>
      <c r="DT120" s="159"/>
      <c r="DU120" s="159"/>
      <c r="DV120" s="159"/>
      <c r="DW120" s="159"/>
      <c r="DX120" s="159"/>
      <c r="DY120" s="159"/>
      <c r="DZ120" s="159"/>
      <c r="EA120" s="159"/>
      <c r="EB120" s="159"/>
      <c r="EC120" s="159"/>
      <c r="ED120" s="159"/>
      <c r="EE120" s="159"/>
      <c r="EF120" s="159"/>
      <c r="EG120" s="159"/>
      <c r="EH120" s="159"/>
      <c r="EI120" s="159"/>
      <c r="EJ120" s="159"/>
      <c r="EK120" s="159"/>
      <c r="EL120" s="159"/>
      <c r="EM120" s="159"/>
      <c r="EN120" s="159"/>
      <c r="EO120" s="159"/>
      <c r="EP120" s="159"/>
      <c r="EQ120" s="159"/>
      <c r="ER120" s="159"/>
      <c r="ES120" s="159"/>
      <c r="ET120" s="159"/>
      <c r="EU120" s="159"/>
      <c r="EV120" s="159"/>
      <c r="EW120" s="159"/>
      <c r="EX120" s="159"/>
      <c r="EY120" s="159"/>
      <c r="EZ120" s="159"/>
      <c r="FA120" s="159"/>
      <c r="FB120" s="159"/>
      <c r="FC120" s="159"/>
      <c r="FD120" s="159"/>
      <c r="FE120" s="159"/>
      <c r="FF120" s="159"/>
      <c r="FG120" s="159"/>
      <c r="FH120" s="159"/>
      <c r="FI120" s="159"/>
      <c r="FJ120" s="159"/>
      <c r="FK120" s="159"/>
      <c r="FL120" s="159"/>
      <c r="FM120" s="159"/>
      <c r="FN120" s="159"/>
      <c r="FO120" s="159"/>
      <c r="FP120" s="159"/>
      <c r="FQ120" s="159"/>
      <c r="FR120" s="159"/>
      <c r="FS120" s="159"/>
      <c r="FT120" s="159"/>
      <c r="FU120" s="159"/>
      <c r="FV120" s="159"/>
      <c r="FW120" s="159"/>
      <c r="FX120" s="159"/>
      <c r="FY120" s="159"/>
      <c r="FZ120" s="159"/>
      <c r="GA120" s="159"/>
      <c r="GB120" s="159"/>
      <c r="GC120" s="159"/>
      <c r="GD120" s="159"/>
      <c r="GE120" s="159"/>
      <c r="GF120" s="159"/>
      <c r="GG120" s="159"/>
      <c r="GH120" s="159"/>
      <c r="GI120" s="159"/>
      <c r="GJ120" s="159"/>
      <c r="GK120" s="159"/>
      <c r="GL120" s="159"/>
      <c r="GM120" s="159"/>
      <c r="GN120" s="159"/>
      <c r="GO120" s="159"/>
      <c r="GP120" s="159"/>
      <c r="GQ120" s="159"/>
      <c r="GR120" s="159"/>
      <c r="GS120" s="159"/>
      <c r="GT120" s="159"/>
      <c r="GU120" s="159"/>
      <c r="GV120" s="159"/>
      <c r="GW120" s="159"/>
      <c r="GX120" s="159"/>
      <c r="GY120" s="159"/>
      <c r="GZ120" s="159"/>
      <c r="HA120" s="159"/>
      <c r="HB120" s="159"/>
      <c r="HC120" s="159"/>
      <c r="HD120" s="159"/>
      <c r="HE120" s="159"/>
      <c r="HF120" s="159"/>
      <c r="HG120" s="159"/>
      <c r="HH120" s="159"/>
      <c r="HI120" s="1259" t="s">
        <v>121</v>
      </c>
      <c r="HJ120" s="154" t="s">
        <v>110</v>
      </c>
      <c r="HK120" s="1261">
        <v>32</v>
      </c>
      <c r="HL120" s="170"/>
      <c r="HM120" s="152"/>
      <c r="HN120" s="152"/>
      <c r="HO120" s="190"/>
      <c r="HP120" s="190"/>
      <c r="HQ120" s="152"/>
      <c r="HR120" s="152"/>
      <c r="HS120" s="190"/>
      <c r="HT120" s="152"/>
      <c r="HU120" s="152"/>
      <c r="HV120" s="152"/>
      <c r="HW120" s="152"/>
      <c r="HX120" s="190"/>
      <c r="HY120" s="190"/>
      <c r="HZ120" s="152"/>
      <c r="IA120" s="152"/>
      <c r="IB120" s="152"/>
      <c r="IC120" s="152"/>
      <c r="ID120" s="152"/>
      <c r="IE120" s="152"/>
      <c r="IF120" s="152"/>
      <c r="IG120" s="152"/>
      <c r="IH120" s="152"/>
      <c r="II120" s="152"/>
      <c r="IJ120" s="151">
        <f t="shared" si="7"/>
        <v>0</v>
      </c>
    </row>
    <row r="121" spans="1:244" ht="14.25" customHeight="1">
      <c r="A121" s="188"/>
      <c r="B121" s="185"/>
      <c r="C121" s="185"/>
      <c r="D121" s="185"/>
      <c r="E121" s="185"/>
      <c r="F121" s="185"/>
      <c r="G121" s="185"/>
      <c r="H121" s="185"/>
      <c r="I121" s="185"/>
      <c r="J121" s="185"/>
      <c r="K121" s="185"/>
      <c r="L121" s="185"/>
      <c r="M121" s="185"/>
      <c r="N121" s="185"/>
      <c r="O121" s="185"/>
      <c r="P121" s="185"/>
      <c r="Q121" s="185"/>
      <c r="R121" s="185"/>
      <c r="S121" s="185"/>
      <c r="T121" s="185"/>
      <c r="U121" s="185"/>
      <c r="V121" s="185"/>
      <c r="W121" s="185"/>
      <c r="X121" s="185"/>
      <c r="Y121" s="185"/>
      <c r="Z121" s="185"/>
      <c r="AA121" s="185"/>
      <c r="AB121" s="185"/>
      <c r="AC121" s="185"/>
      <c r="AD121" s="185"/>
      <c r="AE121" s="185"/>
      <c r="AF121" s="185"/>
      <c r="AG121" s="185"/>
      <c r="AH121" s="185"/>
      <c r="AI121" s="185"/>
      <c r="AJ121" s="185"/>
      <c r="AK121" s="185"/>
      <c r="AL121" s="185"/>
      <c r="AM121" s="185"/>
      <c r="AN121" s="185"/>
      <c r="AO121" s="185"/>
      <c r="AP121" s="185"/>
      <c r="AQ121" s="185"/>
      <c r="AR121" s="185"/>
      <c r="AS121" s="185"/>
      <c r="AT121" s="185"/>
      <c r="AU121" s="185"/>
      <c r="AV121" s="185"/>
      <c r="AW121" s="185"/>
      <c r="AX121" s="185"/>
      <c r="AY121" s="185"/>
      <c r="AZ121" s="185"/>
      <c r="BA121" s="185"/>
      <c r="BB121" s="185"/>
      <c r="BC121" s="185"/>
      <c r="BD121" s="185"/>
      <c r="BE121" s="185"/>
      <c r="BF121" s="185"/>
      <c r="BG121" s="185"/>
      <c r="BH121" s="185"/>
      <c r="BI121" s="185"/>
      <c r="BJ121" s="185"/>
      <c r="BK121" s="185"/>
      <c r="BL121" s="185"/>
      <c r="BM121" s="185"/>
      <c r="BN121" s="185"/>
      <c r="BO121" s="185"/>
      <c r="BP121" s="185"/>
      <c r="BQ121" s="185"/>
      <c r="BR121" s="185"/>
      <c r="BS121" s="185"/>
      <c r="BT121" s="185"/>
      <c r="BU121" s="185"/>
      <c r="BV121" s="185"/>
      <c r="BW121" s="185"/>
      <c r="BX121" s="185"/>
      <c r="BY121" s="185"/>
      <c r="BZ121" s="185"/>
      <c r="CA121" s="185"/>
      <c r="CB121" s="185"/>
      <c r="CC121" s="185"/>
      <c r="CD121" s="185"/>
      <c r="CE121" s="185"/>
      <c r="CF121" s="185"/>
      <c r="CG121" s="185"/>
      <c r="CH121" s="185"/>
      <c r="CI121" s="185"/>
      <c r="CJ121" s="185"/>
      <c r="CK121" s="185"/>
      <c r="CL121" s="185"/>
      <c r="CM121" s="185"/>
      <c r="CN121" s="185"/>
      <c r="CO121" s="185"/>
      <c r="CP121" s="185"/>
      <c r="CQ121" s="185"/>
      <c r="CR121" s="185"/>
      <c r="CS121" s="185"/>
      <c r="CT121" s="185"/>
      <c r="CU121" s="185"/>
      <c r="CV121" s="185"/>
      <c r="CW121" s="185"/>
      <c r="CX121" s="185"/>
      <c r="CY121" s="185"/>
      <c r="CZ121" s="185"/>
      <c r="DA121" s="185"/>
      <c r="DB121" s="185"/>
      <c r="DC121" s="185"/>
      <c r="DD121" s="185"/>
      <c r="DE121" s="185"/>
      <c r="DF121" s="185"/>
      <c r="DG121" s="185"/>
      <c r="DH121" s="185"/>
      <c r="DI121" s="185"/>
      <c r="DJ121" s="185"/>
      <c r="DK121" s="185"/>
      <c r="DL121" s="185"/>
      <c r="DM121" s="185"/>
      <c r="DN121" s="185"/>
      <c r="DO121" s="185"/>
      <c r="DP121" s="185"/>
      <c r="DQ121" s="185"/>
      <c r="DR121" s="185"/>
      <c r="DS121" s="185"/>
      <c r="DT121" s="185"/>
      <c r="DU121" s="185"/>
      <c r="DV121" s="185"/>
      <c r="DW121" s="185"/>
      <c r="DX121" s="185"/>
      <c r="DY121" s="185"/>
      <c r="DZ121" s="185"/>
      <c r="EA121" s="185"/>
      <c r="EB121" s="185"/>
      <c r="EC121" s="185"/>
      <c r="ED121" s="185"/>
      <c r="EE121" s="185"/>
      <c r="EF121" s="185"/>
      <c r="EG121" s="185"/>
      <c r="EH121" s="185"/>
      <c r="EI121" s="185"/>
      <c r="EJ121" s="185"/>
      <c r="EK121" s="185"/>
      <c r="EL121" s="185"/>
      <c r="EM121" s="185"/>
      <c r="EN121" s="185"/>
      <c r="EO121" s="185"/>
      <c r="EP121" s="185"/>
      <c r="EQ121" s="185"/>
      <c r="ER121" s="185"/>
      <c r="ES121" s="185"/>
      <c r="ET121" s="185"/>
      <c r="EU121" s="185"/>
      <c r="EV121" s="185"/>
      <c r="EW121" s="185"/>
      <c r="EX121" s="185"/>
      <c r="EY121" s="185"/>
      <c r="EZ121" s="185"/>
      <c r="FA121" s="185"/>
      <c r="FB121" s="185"/>
      <c r="FC121" s="185"/>
      <c r="FD121" s="185"/>
      <c r="FE121" s="185"/>
      <c r="FF121" s="185"/>
      <c r="FG121" s="185"/>
      <c r="FH121" s="185"/>
      <c r="FI121" s="185"/>
      <c r="FJ121" s="185"/>
      <c r="FK121" s="185"/>
      <c r="FL121" s="185"/>
      <c r="FM121" s="185"/>
      <c r="FN121" s="185"/>
      <c r="FO121" s="185"/>
      <c r="FP121" s="185"/>
      <c r="FQ121" s="185"/>
      <c r="FR121" s="185"/>
      <c r="FS121" s="185"/>
      <c r="FT121" s="185"/>
      <c r="FU121" s="185"/>
      <c r="FV121" s="185"/>
      <c r="FW121" s="185"/>
      <c r="FX121" s="185"/>
      <c r="FY121" s="185"/>
      <c r="FZ121" s="185"/>
      <c r="GA121" s="185"/>
      <c r="GB121" s="185"/>
      <c r="GC121" s="185"/>
      <c r="GD121" s="185"/>
      <c r="GE121" s="185"/>
      <c r="GF121" s="185"/>
      <c r="GG121" s="185"/>
      <c r="GH121" s="185"/>
      <c r="GI121" s="185"/>
      <c r="GJ121" s="185"/>
      <c r="GK121" s="185"/>
      <c r="GL121" s="185"/>
      <c r="GM121" s="185"/>
      <c r="GN121" s="185"/>
      <c r="GO121" s="185"/>
      <c r="GP121" s="185"/>
      <c r="GQ121" s="185"/>
      <c r="GR121" s="185"/>
      <c r="GS121" s="185"/>
      <c r="GT121" s="185"/>
      <c r="GU121" s="185"/>
      <c r="GV121" s="185"/>
      <c r="GW121" s="185"/>
      <c r="GX121" s="185"/>
      <c r="GY121" s="185"/>
      <c r="GZ121" s="185"/>
      <c r="HA121" s="185"/>
      <c r="HB121" s="185"/>
      <c r="HC121" s="185"/>
      <c r="HD121" s="185"/>
      <c r="HE121" s="185"/>
      <c r="HF121" s="185"/>
      <c r="HG121" s="185"/>
      <c r="HH121" s="185"/>
      <c r="HI121" s="1260"/>
      <c r="HJ121" s="150" t="s">
        <v>44</v>
      </c>
      <c r="HK121" s="1262"/>
      <c r="HL121" s="149">
        <f>HL120*HK120</f>
        <v>0</v>
      </c>
      <c r="HM121" s="148">
        <f>HM120*HK120</f>
        <v>0</v>
      </c>
      <c r="HN121" s="148">
        <f>HN120*HK120</f>
        <v>0</v>
      </c>
      <c r="HO121" s="192">
        <f>HO120*HK120</f>
        <v>0</v>
      </c>
      <c r="HP121" s="192">
        <f>HP120*HK120</f>
        <v>0</v>
      </c>
      <c r="HQ121" s="186">
        <f>HQ120*HK120</f>
        <v>0</v>
      </c>
      <c r="HR121" s="148">
        <f>HR120*HK120</f>
        <v>0</v>
      </c>
      <c r="HS121" s="192">
        <f>HS120*HK120</f>
        <v>0</v>
      </c>
      <c r="HT121" s="148">
        <f>HT120*HK120</f>
        <v>0</v>
      </c>
      <c r="HU121" s="148">
        <f>HU120*HK120</f>
        <v>0</v>
      </c>
      <c r="HV121" s="148">
        <f>HV120*HK120</f>
        <v>0</v>
      </c>
      <c r="HW121" s="149">
        <f>HW120*HK120</f>
        <v>0</v>
      </c>
      <c r="HX121" s="192">
        <f>HX120*HK120</f>
        <v>0</v>
      </c>
      <c r="HY121" s="192">
        <f>HY120*HK120</f>
        <v>0</v>
      </c>
      <c r="HZ121" s="148">
        <f>HZ120*HK120</f>
        <v>0</v>
      </c>
      <c r="IA121" s="148">
        <f>IA120*HK120</f>
        <v>0</v>
      </c>
      <c r="IB121" s="148">
        <f>IB120*HK120</f>
        <v>0</v>
      </c>
      <c r="IC121" s="148">
        <f>IC120*HK120</f>
        <v>0</v>
      </c>
      <c r="ID121" s="148">
        <f>ID120*HK120</f>
        <v>0</v>
      </c>
      <c r="IE121" s="148">
        <f>IE120*HK120</f>
        <v>0</v>
      </c>
      <c r="IF121" s="148">
        <f>IF120*HK120</f>
        <v>0</v>
      </c>
      <c r="IG121" s="148">
        <f>IG120*HK120</f>
        <v>0</v>
      </c>
      <c r="IH121" s="148">
        <f>SUM(IH120*HK120)</f>
        <v>0</v>
      </c>
      <c r="II121" s="148">
        <f>SUM(II120*HK120)</f>
        <v>0</v>
      </c>
      <c r="IJ121" s="147">
        <f t="shared" si="7"/>
        <v>0</v>
      </c>
    </row>
    <row r="122" spans="1:244" s="137" customFormat="1" ht="12.75" customHeight="1">
      <c r="A122" s="160"/>
      <c r="B122" s="160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  <c r="S122" s="160"/>
      <c r="T122" s="158"/>
      <c r="U122" s="158"/>
      <c r="V122" s="158"/>
      <c r="W122" s="158"/>
      <c r="X122" s="158"/>
      <c r="Y122" s="158"/>
      <c r="Z122" s="158"/>
      <c r="AA122" s="189"/>
      <c r="AB122" s="189"/>
      <c r="AC122" s="189"/>
      <c r="AD122" s="189"/>
      <c r="AE122" s="189"/>
      <c r="AF122" s="189"/>
      <c r="AG122" s="189"/>
      <c r="AH122" s="189"/>
      <c r="AI122" s="189"/>
      <c r="AJ122" s="189"/>
      <c r="AK122" s="189"/>
      <c r="AL122" s="189"/>
      <c r="AM122" s="189"/>
      <c r="AN122" s="189"/>
      <c r="AO122" s="189"/>
      <c r="AP122" s="189"/>
      <c r="AQ122" s="189"/>
      <c r="AR122" s="189"/>
      <c r="AS122" s="189"/>
      <c r="AT122" s="189"/>
      <c r="AU122" s="189"/>
      <c r="AV122" s="189"/>
      <c r="AW122" s="189"/>
      <c r="AX122" s="189"/>
      <c r="AY122" s="189"/>
      <c r="AZ122" s="189"/>
      <c r="BA122" s="189"/>
      <c r="BB122" s="189"/>
      <c r="BC122" s="159"/>
      <c r="BD122" s="159"/>
      <c r="BE122" s="159"/>
      <c r="BF122" s="159"/>
      <c r="BG122" s="159"/>
      <c r="BH122" s="159"/>
      <c r="BI122" s="159"/>
      <c r="BJ122" s="159"/>
      <c r="BK122" s="159"/>
      <c r="BL122" s="159"/>
      <c r="BM122" s="159"/>
      <c r="BN122" s="159"/>
      <c r="BO122" s="159"/>
      <c r="BP122" s="159"/>
      <c r="BQ122" s="159"/>
      <c r="BR122" s="159"/>
      <c r="BS122" s="159"/>
      <c r="BT122" s="159"/>
      <c r="BU122" s="159"/>
      <c r="BV122" s="159"/>
      <c r="BW122" s="159"/>
      <c r="BX122" s="159"/>
      <c r="BY122" s="159"/>
      <c r="BZ122" s="159"/>
      <c r="CA122" s="159"/>
      <c r="CB122" s="159"/>
      <c r="CC122" s="159"/>
      <c r="CD122" s="159"/>
      <c r="CE122" s="159"/>
      <c r="CF122" s="159"/>
      <c r="CG122" s="159"/>
      <c r="CH122" s="159"/>
      <c r="CI122" s="159"/>
      <c r="CJ122" s="159"/>
      <c r="CK122" s="159"/>
      <c r="CL122" s="159"/>
      <c r="CM122" s="159"/>
      <c r="CN122" s="159"/>
      <c r="CO122" s="159"/>
      <c r="CP122" s="159"/>
      <c r="CQ122" s="159"/>
      <c r="CR122" s="159"/>
      <c r="CS122" s="159"/>
      <c r="CT122" s="159"/>
      <c r="CU122" s="159"/>
      <c r="CV122" s="159"/>
      <c r="CW122" s="159"/>
      <c r="CX122" s="159"/>
      <c r="CY122" s="159"/>
      <c r="CZ122" s="159"/>
      <c r="DA122" s="159"/>
      <c r="DB122" s="159"/>
      <c r="DC122" s="159"/>
      <c r="DD122" s="159"/>
      <c r="DE122" s="159"/>
      <c r="DF122" s="159"/>
      <c r="DG122" s="159"/>
      <c r="DH122" s="159"/>
      <c r="DI122" s="159"/>
      <c r="DJ122" s="159"/>
      <c r="DK122" s="159"/>
      <c r="DL122" s="159"/>
      <c r="DM122" s="159"/>
      <c r="DN122" s="159"/>
      <c r="DO122" s="159"/>
      <c r="DP122" s="159"/>
      <c r="DQ122" s="159"/>
      <c r="DR122" s="159"/>
      <c r="DS122" s="159"/>
      <c r="DT122" s="159"/>
      <c r="DU122" s="159"/>
      <c r="DV122" s="159"/>
      <c r="DW122" s="159"/>
      <c r="DX122" s="159"/>
      <c r="DY122" s="159"/>
      <c r="DZ122" s="159"/>
      <c r="EA122" s="159"/>
      <c r="EB122" s="159"/>
      <c r="EC122" s="159"/>
      <c r="ED122" s="159"/>
      <c r="EE122" s="159"/>
      <c r="EF122" s="159"/>
      <c r="EG122" s="159"/>
      <c r="EH122" s="159"/>
      <c r="EI122" s="159"/>
      <c r="EJ122" s="159"/>
      <c r="EK122" s="159"/>
      <c r="EL122" s="159"/>
      <c r="EM122" s="159"/>
      <c r="EN122" s="159"/>
      <c r="EO122" s="159"/>
      <c r="EP122" s="159"/>
      <c r="EQ122" s="159"/>
      <c r="ER122" s="159"/>
      <c r="ES122" s="159"/>
      <c r="ET122" s="159"/>
      <c r="EU122" s="159"/>
      <c r="EV122" s="159"/>
      <c r="EW122" s="159"/>
      <c r="EX122" s="159"/>
      <c r="EY122" s="159"/>
      <c r="EZ122" s="159"/>
      <c r="FA122" s="159"/>
      <c r="FB122" s="159"/>
      <c r="FC122" s="159"/>
      <c r="FD122" s="159"/>
      <c r="FE122" s="159"/>
      <c r="FF122" s="159"/>
      <c r="FG122" s="159"/>
      <c r="FH122" s="159"/>
      <c r="FI122" s="159"/>
      <c r="FJ122" s="159"/>
      <c r="FK122" s="159"/>
      <c r="FL122" s="159"/>
      <c r="FM122" s="159"/>
      <c r="FN122" s="159"/>
      <c r="FO122" s="159"/>
      <c r="FP122" s="159"/>
      <c r="FQ122" s="159"/>
      <c r="FR122" s="159"/>
      <c r="FS122" s="159"/>
      <c r="FT122" s="159"/>
      <c r="FU122" s="159"/>
      <c r="FV122" s="159"/>
      <c r="FW122" s="159"/>
      <c r="FX122" s="159"/>
      <c r="FY122" s="159"/>
      <c r="FZ122" s="159"/>
      <c r="GA122" s="159"/>
      <c r="GB122" s="159"/>
      <c r="GC122" s="159"/>
      <c r="GD122" s="159"/>
      <c r="GE122" s="159"/>
      <c r="GF122" s="159"/>
      <c r="GG122" s="159"/>
      <c r="GH122" s="159"/>
      <c r="GI122" s="159"/>
      <c r="GJ122" s="159"/>
      <c r="GK122" s="159"/>
      <c r="GL122" s="159"/>
      <c r="GM122" s="159"/>
      <c r="GN122" s="159"/>
      <c r="GO122" s="159"/>
      <c r="GP122" s="159"/>
      <c r="GQ122" s="159"/>
      <c r="GR122" s="159"/>
      <c r="GS122" s="159"/>
      <c r="GT122" s="159"/>
      <c r="GU122" s="159"/>
      <c r="GV122" s="159"/>
      <c r="GW122" s="159"/>
      <c r="GX122" s="159"/>
      <c r="GY122" s="159"/>
      <c r="GZ122" s="159"/>
      <c r="HA122" s="159"/>
      <c r="HB122" s="159"/>
      <c r="HC122" s="159"/>
      <c r="HD122" s="159"/>
      <c r="HE122" s="159"/>
      <c r="HF122" s="159"/>
      <c r="HG122" s="159"/>
      <c r="HH122" s="159"/>
      <c r="HI122" s="1259" t="s">
        <v>120</v>
      </c>
      <c r="HJ122" s="154" t="s">
        <v>110</v>
      </c>
      <c r="HK122" s="1261">
        <v>320</v>
      </c>
      <c r="HL122" s="170"/>
      <c r="HM122" s="152"/>
      <c r="HN122" s="152"/>
      <c r="HO122" s="190"/>
      <c r="HP122" s="190"/>
      <c r="HQ122" s="152"/>
      <c r="HR122" s="152"/>
      <c r="HS122" s="190"/>
      <c r="HT122" s="152"/>
      <c r="HU122" s="152"/>
      <c r="HV122" s="152"/>
      <c r="HW122" s="152"/>
      <c r="HX122" s="190"/>
      <c r="HY122" s="190"/>
      <c r="HZ122" s="152"/>
      <c r="IA122" s="152"/>
      <c r="IB122" s="152"/>
      <c r="IC122" s="152"/>
      <c r="ID122" s="152"/>
      <c r="IE122" s="152"/>
      <c r="IF122" s="152"/>
      <c r="IG122" s="152"/>
      <c r="IH122" s="152"/>
      <c r="II122" s="152"/>
      <c r="IJ122" s="151">
        <f t="shared" si="7"/>
        <v>0</v>
      </c>
    </row>
    <row r="123" spans="1:244" ht="14.25" customHeight="1">
      <c r="A123" s="188"/>
      <c r="B123" s="185"/>
      <c r="C123" s="185"/>
      <c r="D123" s="185"/>
      <c r="E123" s="185"/>
      <c r="F123" s="185"/>
      <c r="G123" s="185"/>
      <c r="H123" s="185"/>
      <c r="I123" s="185"/>
      <c r="J123" s="185"/>
      <c r="K123" s="185"/>
      <c r="L123" s="185"/>
      <c r="M123" s="185"/>
      <c r="N123" s="185"/>
      <c r="O123" s="185"/>
      <c r="P123" s="185"/>
      <c r="Q123" s="185"/>
      <c r="R123" s="185"/>
      <c r="S123" s="185"/>
      <c r="T123" s="185"/>
      <c r="U123" s="185"/>
      <c r="V123" s="185"/>
      <c r="W123" s="185"/>
      <c r="X123" s="185"/>
      <c r="Y123" s="185"/>
      <c r="Z123" s="185"/>
      <c r="AA123" s="185"/>
      <c r="AB123" s="185"/>
      <c r="AC123" s="185"/>
      <c r="AD123" s="185"/>
      <c r="AE123" s="185"/>
      <c r="AF123" s="185"/>
      <c r="AG123" s="185"/>
      <c r="AH123" s="185"/>
      <c r="AI123" s="185"/>
      <c r="AJ123" s="185"/>
      <c r="AK123" s="185"/>
      <c r="AL123" s="185"/>
      <c r="AM123" s="185"/>
      <c r="AN123" s="185"/>
      <c r="AO123" s="185"/>
      <c r="AP123" s="185"/>
      <c r="AQ123" s="185"/>
      <c r="AR123" s="185"/>
      <c r="AS123" s="185"/>
      <c r="AT123" s="185"/>
      <c r="AU123" s="185"/>
      <c r="AV123" s="185"/>
      <c r="AW123" s="185"/>
      <c r="AX123" s="185"/>
      <c r="AY123" s="185"/>
      <c r="AZ123" s="185"/>
      <c r="BA123" s="185"/>
      <c r="BB123" s="185"/>
      <c r="BC123" s="185"/>
      <c r="BD123" s="185"/>
      <c r="BE123" s="185"/>
      <c r="BF123" s="185"/>
      <c r="BG123" s="185"/>
      <c r="BH123" s="185"/>
      <c r="BI123" s="185"/>
      <c r="BJ123" s="185"/>
      <c r="BK123" s="185"/>
      <c r="BL123" s="185"/>
      <c r="BM123" s="185"/>
      <c r="BN123" s="185"/>
      <c r="BO123" s="185"/>
      <c r="BP123" s="185"/>
      <c r="BQ123" s="185"/>
      <c r="BR123" s="185"/>
      <c r="BS123" s="185"/>
      <c r="BT123" s="185"/>
      <c r="BU123" s="185"/>
      <c r="BV123" s="185"/>
      <c r="BW123" s="185"/>
      <c r="BX123" s="185"/>
      <c r="BY123" s="185"/>
      <c r="BZ123" s="185"/>
      <c r="CA123" s="185"/>
      <c r="CB123" s="185"/>
      <c r="CC123" s="185"/>
      <c r="CD123" s="185"/>
      <c r="CE123" s="185"/>
      <c r="CF123" s="185"/>
      <c r="CG123" s="185"/>
      <c r="CH123" s="185"/>
      <c r="CI123" s="185"/>
      <c r="CJ123" s="185"/>
      <c r="CK123" s="185"/>
      <c r="CL123" s="185"/>
      <c r="CM123" s="185"/>
      <c r="CN123" s="185"/>
      <c r="CO123" s="185"/>
      <c r="CP123" s="185"/>
      <c r="CQ123" s="185"/>
      <c r="CR123" s="185"/>
      <c r="CS123" s="185"/>
      <c r="CT123" s="185"/>
      <c r="CU123" s="185"/>
      <c r="CV123" s="185"/>
      <c r="CW123" s="185"/>
      <c r="CX123" s="185"/>
      <c r="CY123" s="185"/>
      <c r="CZ123" s="185"/>
      <c r="DA123" s="185"/>
      <c r="DB123" s="185"/>
      <c r="DC123" s="185"/>
      <c r="DD123" s="185"/>
      <c r="DE123" s="185"/>
      <c r="DF123" s="185"/>
      <c r="DG123" s="185"/>
      <c r="DH123" s="185"/>
      <c r="DI123" s="185"/>
      <c r="DJ123" s="185"/>
      <c r="DK123" s="185"/>
      <c r="DL123" s="185"/>
      <c r="DM123" s="185"/>
      <c r="DN123" s="185"/>
      <c r="DO123" s="185"/>
      <c r="DP123" s="185"/>
      <c r="DQ123" s="185"/>
      <c r="DR123" s="185"/>
      <c r="DS123" s="185"/>
      <c r="DT123" s="185"/>
      <c r="DU123" s="185"/>
      <c r="DV123" s="185"/>
      <c r="DW123" s="185"/>
      <c r="DX123" s="185"/>
      <c r="DY123" s="185"/>
      <c r="DZ123" s="185"/>
      <c r="EA123" s="185"/>
      <c r="EB123" s="185"/>
      <c r="EC123" s="185"/>
      <c r="ED123" s="185"/>
      <c r="EE123" s="185"/>
      <c r="EF123" s="185"/>
      <c r="EG123" s="185"/>
      <c r="EH123" s="185"/>
      <c r="EI123" s="185"/>
      <c r="EJ123" s="185"/>
      <c r="EK123" s="185"/>
      <c r="EL123" s="185"/>
      <c r="EM123" s="185"/>
      <c r="EN123" s="185"/>
      <c r="EO123" s="185"/>
      <c r="EP123" s="185"/>
      <c r="EQ123" s="185"/>
      <c r="ER123" s="185"/>
      <c r="ES123" s="185"/>
      <c r="ET123" s="185"/>
      <c r="EU123" s="185"/>
      <c r="EV123" s="185"/>
      <c r="EW123" s="185"/>
      <c r="EX123" s="185"/>
      <c r="EY123" s="185"/>
      <c r="EZ123" s="185"/>
      <c r="FA123" s="185"/>
      <c r="FB123" s="185"/>
      <c r="FC123" s="185"/>
      <c r="FD123" s="185"/>
      <c r="FE123" s="185"/>
      <c r="FF123" s="185"/>
      <c r="FG123" s="185"/>
      <c r="FH123" s="185"/>
      <c r="FI123" s="185"/>
      <c r="FJ123" s="185"/>
      <c r="FK123" s="185"/>
      <c r="FL123" s="185"/>
      <c r="FM123" s="185"/>
      <c r="FN123" s="185"/>
      <c r="FO123" s="185"/>
      <c r="FP123" s="185"/>
      <c r="FQ123" s="185"/>
      <c r="FR123" s="185"/>
      <c r="FS123" s="185"/>
      <c r="FT123" s="185"/>
      <c r="FU123" s="185"/>
      <c r="FV123" s="185"/>
      <c r="FW123" s="185"/>
      <c r="FX123" s="185"/>
      <c r="FY123" s="185"/>
      <c r="FZ123" s="185"/>
      <c r="GA123" s="185"/>
      <c r="GB123" s="185"/>
      <c r="GC123" s="185"/>
      <c r="GD123" s="185"/>
      <c r="GE123" s="185"/>
      <c r="GF123" s="185"/>
      <c r="GG123" s="185"/>
      <c r="GH123" s="185"/>
      <c r="GI123" s="185"/>
      <c r="GJ123" s="185"/>
      <c r="GK123" s="185"/>
      <c r="GL123" s="185"/>
      <c r="GM123" s="185"/>
      <c r="GN123" s="185"/>
      <c r="GO123" s="185"/>
      <c r="GP123" s="185"/>
      <c r="GQ123" s="185"/>
      <c r="GR123" s="185"/>
      <c r="GS123" s="185"/>
      <c r="GT123" s="185"/>
      <c r="GU123" s="185"/>
      <c r="GV123" s="185"/>
      <c r="GW123" s="185"/>
      <c r="GX123" s="185"/>
      <c r="GY123" s="185"/>
      <c r="GZ123" s="185"/>
      <c r="HA123" s="185"/>
      <c r="HB123" s="185"/>
      <c r="HC123" s="185"/>
      <c r="HD123" s="185"/>
      <c r="HE123" s="185"/>
      <c r="HF123" s="185"/>
      <c r="HG123" s="185"/>
      <c r="HH123" s="185"/>
      <c r="HI123" s="1260"/>
      <c r="HJ123" s="150" t="s">
        <v>44</v>
      </c>
      <c r="HK123" s="1262"/>
      <c r="HL123" s="149">
        <f>HL122*HK122</f>
        <v>0</v>
      </c>
      <c r="HM123" s="148">
        <f>HM122*HK122</f>
        <v>0</v>
      </c>
      <c r="HN123" s="148"/>
      <c r="HO123" s="192">
        <f>HO122*HK122</f>
        <v>0</v>
      </c>
      <c r="HP123" s="192">
        <f>HP122*HK122</f>
        <v>0</v>
      </c>
      <c r="HQ123" s="186">
        <f>HQ122*HK122</f>
        <v>0</v>
      </c>
      <c r="HR123" s="148">
        <f>HR122*HK122</f>
        <v>0</v>
      </c>
      <c r="HS123" s="192">
        <f>HS122*HK122</f>
        <v>0</v>
      </c>
      <c r="HT123" s="148">
        <f>HT122*HK122</f>
        <v>0</v>
      </c>
      <c r="HU123" s="148">
        <f>HU122*HK122</f>
        <v>0</v>
      </c>
      <c r="HV123" s="149">
        <f>HV122*HK122</f>
        <v>0</v>
      </c>
      <c r="HW123" s="149">
        <f>HW122*HK122</f>
        <v>0</v>
      </c>
      <c r="HX123" s="192">
        <f>HX122*HK122</f>
        <v>0</v>
      </c>
      <c r="HY123" s="192">
        <f>HY122*HK122</f>
        <v>0</v>
      </c>
      <c r="HZ123" s="148">
        <f>HZ122*HK122</f>
        <v>0</v>
      </c>
      <c r="IA123" s="148">
        <f>IA122*HK122</f>
        <v>0</v>
      </c>
      <c r="IB123" s="148">
        <f>IB122*HK122</f>
        <v>0</v>
      </c>
      <c r="IC123" s="148">
        <f>IC122*HK122</f>
        <v>0</v>
      </c>
      <c r="ID123" s="148">
        <f>ID122*HK122</f>
        <v>0</v>
      </c>
      <c r="IE123" s="148">
        <f>IE122*HK122</f>
        <v>0</v>
      </c>
      <c r="IF123" s="148">
        <f>IF122*HK122</f>
        <v>0</v>
      </c>
      <c r="IG123" s="148">
        <f>IG122*HK122</f>
        <v>0</v>
      </c>
      <c r="IH123" s="148">
        <f>SUM(IH122*HK122)</f>
        <v>0</v>
      </c>
      <c r="II123" s="148">
        <f>SUM(II122*HK122)</f>
        <v>0</v>
      </c>
      <c r="IJ123" s="147">
        <f t="shared" si="7"/>
        <v>0</v>
      </c>
    </row>
    <row r="124" spans="1:244" s="137" customFormat="1" ht="14.25" customHeight="1">
      <c r="A124" s="187"/>
      <c r="B124" s="157"/>
      <c r="C124" s="157"/>
      <c r="D124" s="157"/>
      <c r="E124" s="157"/>
      <c r="F124" s="157"/>
      <c r="G124" s="157"/>
      <c r="H124" s="157"/>
      <c r="I124" s="157"/>
      <c r="J124" s="157"/>
      <c r="K124" s="157"/>
      <c r="L124" s="157"/>
      <c r="M124" s="157"/>
      <c r="N124" s="157"/>
      <c r="O124" s="157"/>
      <c r="P124" s="157"/>
      <c r="Q124" s="157"/>
      <c r="R124" s="157"/>
      <c r="S124" s="157"/>
      <c r="T124" s="157"/>
      <c r="U124" s="157"/>
      <c r="V124" s="157"/>
      <c r="W124" s="157"/>
      <c r="X124" s="157"/>
      <c r="Y124" s="157"/>
      <c r="Z124" s="157"/>
      <c r="AA124" s="157"/>
      <c r="AB124" s="157"/>
      <c r="AC124" s="157"/>
      <c r="AD124" s="157"/>
      <c r="AE124" s="157"/>
      <c r="AF124" s="157"/>
      <c r="AG124" s="157"/>
      <c r="AH124" s="157"/>
      <c r="AI124" s="157"/>
      <c r="AJ124" s="157"/>
      <c r="AK124" s="157"/>
      <c r="AL124" s="157"/>
      <c r="AM124" s="157"/>
      <c r="AN124" s="157"/>
      <c r="AO124" s="157"/>
      <c r="AP124" s="157"/>
      <c r="AQ124" s="157"/>
      <c r="AR124" s="157"/>
      <c r="AS124" s="157"/>
      <c r="AT124" s="157"/>
      <c r="AU124" s="157"/>
      <c r="AV124" s="157"/>
      <c r="AW124" s="157"/>
      <c r="AX124" s="157"/>
      <c r="AY124" s="157"/>
      <c r="AZ124" s="157"/>
      <c r="BA124" s="157"/>
      <c r="BB124" s="157"/>
      <c r="BC124" s="157"/>
      <c r="BD124" s="157"/>
      <c r="BE124" s="157"/>
      <c r="BF124" s="157"/>
      <c r="BG124" s="157"/>
      <c r="BH124" s="157"/>
      <c r="BI124" s="157"/>
      <c r="BJ124" s="157"/>
      <c r="BK124" s="157"/>
      <c r="BL124" s="157"/>
      <c r="BM124" s="157"/>
      <c r="BN124" s="157"/>
      <c r="BO124" s="157"/>
      <c r="BP124" s="157"/>
      <c r="BQ124" s="157"/>
      <c r="BR124" s="157"/>
      <c r="BS124" s="157"/>
      <c r="BT124" s="157"/>
      <c r="BU124" s="157"/>
      <c r="BV124" s="157"/>
      <c r="BW124" s="157"/>
      <c r="BX124" s="157"/>
      <c r="BY124" s="157"/>
      <c r="BZ124" s="157"/>
      <c r="CA124" s="157"/>
      <c r="CB124" s="157"/>
      <c r="CC124" s="157"/>
      <c r="CD124" s="157"/>
      <c r="CE124" s="157"/>
      <c r="CF124" s="157"/>
      <c r="CG124" s="157"/>
      <c r="CH124" s="157"/>
      <c r="CI124" s="157"/>
      <c r="CJ124" s="157"/>
      <c r="CK124" s="157"/>
      <c r="CL124" s="157"/>
      <c r="CM124" s="157"/>
      <c r="CN124" s="157"/>
      <c r="CO124" s="157"/>
      <c r="CP124" s="157"/>
      <c r="CQ124" s="157"/>
      <c r="CR124" s="157"/>
      <c r="CS124" s="157"/>
      <c r="CT124" s="157"/>
      <c r="CU124" s="157"/>
      <c r="CV124" s="157"/>
      <c r="CW124" s="157"/>
      <c r="CX124" s="157"/>
      <c r="CY124" s="157"/>
      <c r="CZ124" s="157"/>
      <c r="DA124" s="157"/>
      <c r="DB124" s="157"/>
      <c r="DC124" s="157"/>
      <c r="DD124" s="157"/>
      <c r="DE124" s="157"/>
      <c r="DF124" s="157"/>
      <c r="DG124" s="157"/>
      <c r="DH124" s="157"/>
      <c r="DI124" s="157"/>
      <c r="DJ124" s="157"/>
      <c r="DK124" s="157"/>
      <c r="DL124" s="157"/>
      <c r="DM124" s="157"/>
      <c r="DN124" s="157"/>
      <c r="DO124" s="157"/>
      <c r="DP124" s="157"/>
      <c r="DQ124" s="157"/>
      <c r="DR124" s="157"/>
      <c r="DS124" s="157"/>
      <c r="DT124" s="157"/>
      <c r="DU124" s="157"/>
      <c r="DV124" s="157"/>
      <c r="DW124" s="157"/>
      <c r="DX124" s="157"/>
      <c r="DY124" s="157"/>
      <c r="DZ124" s="157"/>
      <c r="EA124" s="157"/>
      <c r="EB124" s="157"/>
      <c r="EC124" s="157"/>
      <c r="ED124" s="157"/>
      <c r="EE124" s="157"/>
      <c r="EF124" s="157"/>
      <c r="EG124" s="157"/>
      <c r="EH124" s="157"/>
      <c r="EI124" s="157"/>
      <c r="EJ124" s="157"/>
      <c r="EK124" s="157"/>
      <c r="EL124" s="157"/>
      <c r="EM124" s="157"/>
      <c r="EN124" s="157"/>
      <c r="EO124" s="157"/>
      <c r="EP124" s="157"/>
      <c r="EQ124" s="157"/>
      <c r="ER124" s="157"/>
      <c r="ES124" s="157"/>
      <c r="ET124" s="157"/>
      <c r="EU124" s="157"/>
      <c r="EV124" s="157"/>
      <c r="EW124" s="157"/>
      <c r="EX124" s="157"/>
      <c r="EY124" s="157"/>
      <c r="EZ124" s="157"/>
      <c r="FA124" s="157"/>
      <c r="FB124" s="157"/>
      <c r="FC124" s="157"/>
      <c r="FD124" s="157"/>
      <c r="FE124" s="157"/>
      <c r="FF124" s="157"/>
      <c r="FG124" s="157"/>
      <c r="FH124" s="157"/>
      <c r="FI124" s="157"/>
      <c r="FJ124" s="157"/>
      <c r="FK124" s="157"/>
      <c r="FL124" s="157"/>
      <c r="FM124" s="157"/>
      <c r="FN124" s="157"/>
      <c r="FO124" s="157"/>
      <c r="FP124" s="157"/>
      <c r="FQ124" s="157"/>
      <c r="FR124" s="157"/>
      <c r="FS124" s="157"/>
      <c r="FT124" s="157"/>
      <c r="FU124" s="157"/>
      <c r="FV124" s="157"/>
      <c r="FW124" s="157"/>
      <c r="FX124" s="157"/>
      <c r="FY124" s="157"/>
      <c r="FZ124" s="157"/>
      <c r="GA124" s="157"/>
      <c r="GB124" s="157"/>
      <c r="GC124" s="157"/>
      <c r="GD124" s="157"/>
      <c r="GE124" s="157"/>
      <c r="GF124" s="157"/>
      <c r="GG124" s="157"/>
      <c r="GH124" s="157"/>
      <c r="GI124" s="157"/>
      <c r="GJ124" s="157"/>
      <c r="GK124" s="157"/>
      <c r="GL124" s="157"/>
      <c r="GM124" s="157"/>
      <c r="GN124" s="157"/>
      <c r="GO124" s="157"/>
      <c r="GP124" s="157"/>
      <c r="GQ124" s="157"/>
      <c r="GR124" s="157"/>
      <c r="GS124" s="157"/>
      <c r="GT124" s="157"/>
      <c r="GU124" s="157"/>
      <c r="GV124" s="157"/>
      <c r="GW124" s="157"/>
      <c r="GX124" s="157"/>
      <c r="GY124" s="157"/>
      <c r="GZ124" s="157"/>
      <c r="HA124" s="157"/>
      <c r="HB124" s="157"/>
      <c r="HC124" s="157"/>
      <c r="HD124" s="157"/>
      <c r="HE124" s="157"/>
      <c r="HF124" s="157"/>
      <c r="HG124" s="157"/>
      <c r="HH124" s="157"/>
      <c r="HI124" s="1259" t="s">
        <v>119</v>
      </c>
      <c r="HJ124" s="154" t="s">
        <v>110</v>
      </c>
      <c r="HK124" s="1261">
        <v>3</v>
      </c>
      <c r="HL124" s="153"/>
      <c r="HM124" s="152"/>
      <c r="HN124" s="152"/>
      <c r="HO124" s="190"/>
      <c r="HP124" s="190"/>
      <c r="HQ124" s="169"/>
      <c r="HR124" s="152"/>
      <c r="HS124" s="190"/>
      <c r="HT124" s="152"/>
      <c r="HU124" s="152"/>
      <c r="HV124" s="152"/>
      <c r="HW124" s="152"/>
      <c r="HX124" s="190"/>
      <c r="HY124" s="190"/>
      <c r="HZ124" s="152"/>
      <c r="IA124" s="152"/>
      <c r="IB124" s="152"/>
      <c r="IC124" s="152"/>
      <c r="ID124" s="152"/>
      <c r="IE124" s="152"/>
      <c r="IF124" s="152"/>
      <c r="IG124" s="152"/>
      <c r="IH124" s="152"/>
      <c r="II124" s="152"/>
      <c r="IJ124" s="151">
        <f t="shared" si="7"/>
        <v>0</v>
      </c>
    </row>
    <row r="125" spans="1:244" ht="14.25" customHeight="1">
      <c r="HI125" s="1260"/>
      <c r="HJ125" s="150" t="s">
        <v>44</v>
      </c>
      <c r="HK125" s="1262"/>
      <c r="HL125" s="148">
        <f>HL124*HK124</f>
        <v>0</v>
      </c>
      <c r="HM125" s="148">
        <f>HM124*HK124</f>
        <v>0</v>
      </c>
      <c r="HN125" s="148">
        <f>HN124*HK124</f>
        <v>0</v>
      </c>
      <c r="HO125" s="192">
        <f>HO124*HK124</f>
        <v>0</v>
      </c>
      <c r="HP125" s="192">
        <f>HP124*HK124</f>
        <v>0</v>
      </c>
      <c r="HQ125" s="186">
        <f>HQ124*HK124</f>
        <v>0</v>
      </c>
      <c r="HR125" s="148">
        <f>HR124*HK124</f>
        <v>0</v>
      </c>
      <c r="HS125" s="192">
        <f>HS124*HK124</f>
        <v>0</v>
      </c>
      <c r="HT125" s="148">
        <f>HT124*HK124</f>
        <v>0</v>
      </c>
      <c r="HU125" s="148">
        <f>HU124*HK124</f>
        <v>0</v>
      </c>
      <c r="HV125" s="148">
        <f>HV124*HK124</f>
        <v>0</v>
      </c>
      <c r="HW125" s="149">
        <f>HW124*HK124</f>
        <v>0</v>
      </c>
      <c r="HX125" s="192">
        <f>HX124*HK124</f>
        <v>0</v>
      </c>
      <c r="HY125" s="192">
        <f>HY124*HK124</f>
        <v>0</v>
      </c>
      <c r="HZ125" s="148">
        <f>HZ124*HK124</f>
        <v>0</v>
      </c>
      <c r="IA125" s="148">
        <f>IA124*HK124</f>
        <v>0</v>
      </c>
      <c r="IB125" s="148">
        <f>IB124*HK124</f>
        <v>0</v>
      </c>
      <c r="IC125" s="148">
        <f>IC124*HK124</f>
        <v>0</v>
      </c>
      <c r="ID125" s="148">
        <f>ID124*HK124</f>
        <v>0</v>
      </c>
      <c r="IE125" s="148">
        <f>IE124*HK124</f>
        <v>0</v>
      </c>
      <c r="IF125" s="148">
        <f>IF124*HK124</f>
        <v>0</v>
      </c>
      <c r="IG125" s="148">
        <f>IG124*HK124</f>
        <v>0</v>
      </c>
      <c r="IH125" s="148">
        <f>SUM(IH124*HK124)</f>
        <v>0</v>
      </c>
      <c r="II125" s="148">
        <f>SUM(II124*HK124)</f>
        <v>0</v>
      </c>
      <c r="IJ125" s="147">
        <f t="shared" si="7"/>
        <v>0</v>
      </c>
    </row>
    <row r="126" spans="1:244" s="137" customFormat="1" ht="14.25" customHeight="1">
      <c r="A126" s="187"/>
      <c r="B126" s="157"/>
      <c r="C126" s="157"/>
      <c r="D126" s="157"/>
      <c r="E126" s="157"/>
      <c r="F126" s="157"/>
      <c r="G126" s="157"/>
      <c r="H126" s="157"/>
      <c r="I126" s="157"/>
      <c r="J126" s="157"/>
      <c r="K126" s="157"/>
      <c r="L126" s="157"/>
      <c r="M126" s="157"/>
      <c r="N126" s="157"/>
      <c r="O126" s="157"/>
      <c r="P126" s="157"/>
      <c r="Q126" s="157"/>
      <c r="R126" s="157"/>
      <c r="S126" s="157"/>
      <c r="T126" s="157"/>
      <c r="U126" s="157"/>
      <c r="V126" s="157"/>
      <c r="W126" s="157"/>
      <c r="X126" s="157"/>
      <c r="Y126" s="157"/>
      <c r="Z126" s="157"/>
      <c r="AA126" s="157"/>
      <c r="AB126" s="157"/>
      <c r="AC126" s="157"/>
      <c r="AD126" s="157"/>
      <c r="AE126" s="157"/>
      <c r="AF126" s="157"/>
      <c r="AG126" s="157"/>
      <c r="AH126" s="157"/>
      <c r="AI126" s="157"/>
      <c r="AJ126" s="157"/>
      <c r="AK126" s="157"/>
      <c r="AL126" s="157"/>
      <c r="AM126" s="157"/>
      <c r="AN126" s="157"/>
      <c r="AO126" s="157"/>
      <c r="AP126" s="157"/>
      <c r="AQ126" s="157"/>
      <c r="AR126" s="157"/>
      <c r="AS126" s="157"/>
      <c r="AT126" s="157"/>
      <c r="AU126" s="157"/>
      <c r="AV126" s="157"/>
      <c r="AW126" s="157"/>
      <c r="AX126" s="157"/>
      <c r="AY126" s="157"/>
      <c r="AZ126" s="157"/>
      <c r="BA126" s="157"/>
      <c r="BB126" s="157"/>
      <c r="BC126" s="157"/>
      <c r="BD126" s="157"/>
      <c r="BE126" s="157"/>
      <c r="BF126" s="157"/>
      <c r="BG126" s="157"/>
      <c r="BH126" s="157"/>
      <c r="BI126" s="157"/>
      <c r="BJ126" s="157"/>
      <c r="BK126" s="157"/>
      <c r="BL126" s="157"/>
      <c r="BM126" s="157"/>
      <c r="BN126" s="157"/>
      <c r="BO126" s="157"/>
      <c r="BP126" s="157"/>
      <c r="BQ126" s="157"/>
      <c r="BR126" s="157"/>
      <c r="BS126" s="157"/>
      <c r="BT126" s="157"/>
      <c r="BU126" s="157"/>
      <c r="BV126" s="157"/>
      <c r="BW126" s="157"/>
      <c r="BX126" s="157"/>
      <c r="BY126" s="157"/>
      <c r="BZ126" s="157"/>
      <c r="CA126" s="157"/>
      <c r="CB126" s="157"/>
      <c r="CC126" s="157"/>
      <c r="CD126" s="157"/>
      <c r="CE126" s="157"/>
      <c r="CF126" s="157"/>
      <c r="CG126" s="157"/>
      <c r="CH126" s="157"/>
      <c r="CI126" s="157"/>
      <c r="CJ126" s="157"/>
      <c r="CK126" s="157"/>
      <c r="CL126" s="157"/>
      <c r="CM126" s="157"/>
      <c r="CN126" s="157"/>
      <c r="CO126" s="157"/>
      <c r="CP126" s="157"/>
      <c r="CQ126" s="157"/>
      <c r="CR126" s="157"/>
      <c r="CS126" s="157"/>
      <c r="CT126" s="157"/>
      <c r="CU126" s="157"/>
      <c r="CV126" s="157"/>
      <c r="CW126" s="157"/>
      <c r="CX126" s="157"/>
      <c r="CY126" s="157"/>
      <c r="CZ126" s="157"/>
      <c r="DA126" s="157"/>
      <c r="DB126" s="157"/>
      <c r="DC126" s="157"/>
      <c r="DD126" s="157"/>
      <c r="DE126" s="157"/>
      <c r="DF126" s="157"/>
      <c r="DG126" s="157"/>
      <c r="DH126" s="157"/>
      <c r="DI126" s="157"/>
      <c r="DJ126" s="157"/>
      <c r="DK126" s="157"/>
      <c r="DL126" s="157"/>
      <c r="DM126" s="157"/>
      <c r="DN126" s="157"/>
      <c r="DO126" s="157"/>
      <c r="DP126" s="157"/>
      <c r="DQ126" s="157"/>
      <c r="DR126" s="157"/>
      <c r="DS126" s="157"/>
      <c r="DT126" s="157"/>
      <c r="DU126" s="157"/>
      <c r="DV126" s="157"/>
      <c r="DW126" s="157"/>
      <c r="DX126" s="157"/>
      <c r="DY126" s="157"/>
      <c r="DZ126" s="157"/>
      <c r="EA126" s="157"/>
      <c r="EB126" s="157"/>
      <c r="EC126" s="157"/>
      <c r="ED126" s="157"/>
      <c r="EE126" s="157"/>
      <c r="EF126" s="157"/>
      <c r="EG126" s="157"/>
      <c r="EH126" s="157"/>
      <c r="EI126" s="157"/>
      <c r="EJ126" s="157"/>
      <c r="EK126" s="157"/>
      <c r="EL126" s="157"/>
      <c r="EM126" s="157"/>
      <c r="EN126" s="157"/>
      <c r="EO126" s="157"/>
      <c r="EP126" s="157"/>
      <c r="EQ126" s="157"/>
      <c r="ER126" s="157"/>
      <c r="ES126" s="157"/>
      <c r="ET126" s="157"/>
      <c r="EU126" s="157"/>
      <c r="EV126" s="157"/>
      <c r="EW126" s="157"/>
      <c r="EX126" s="157"/>
      <c r="EY126" s="157"/>
      <c r="EZ126" s="157"/>
      <c r="FA126" s="157"/>
      <c r="FB126" s="157"/>
      <c r="FC126" s="157"/>
      <c r="FD126" s="157"/>
      <c r="FE126" s="157"/>
      <c r="FF126" s="157"/>
      <c r="FG126" s="157"/>
      <c r="FH126" s="157"/>
      <c r="FI126" s="157"/>
      <c r="FJ126" s="157"/>
      <c r="FK126" s="157"/>
      <c r="FL126" s="157"/>
      <c r="FM126" s="157"/>
      <c r="FN126" s="157"/>
      <c r="FO126" s="157"/>
      <c r="FP126" s="157"/>
      <c r="FQ126" s="157"/>
      <c r="FR126" s="157"/>
      <c r="FS126" s="157"/>
      <c r="FT126" s="157"/>
      <c r="FU126" s="157"/>
      <c r="FV126" s="157"/>
      <c r="FW126" s="157"/>
      <c r="FX126" s="157"/>
      <c r="FY126" s="157"/>
      <c r="FZ126" s="157"/>
      <c r="GA126" s="157"/>
      <c r="GB126" s="157"/>
      <c r="GC126" s="157"/>
      <c r="GD126" s="157"/>
      <c r="GE126" s="157"/>
      <c r="GF126" s="157"/>
      <c r="GG126" s="157"/>
      <c r="GH126" s="157"/>
      <c r="GI126" s="157"/>
      <c r="GJ126" s="157"/>
      <c r="GK126" s="157"/>
      <c r="GL126" s="157"/>
      <c r="GM126" s="157"/>
      <c r="GN126" s="157"/>
      <c r="GO126" s="157"/>
      <c r="GP126" s="157"/>
      <c r="GQ126" s="157"/>
      <c r="GR126" s="157"/>
      <c r="GS126" s="157"/>
      <c r="GT126" s="157"/>
      <c r="GU126" s="157"/>
      <c r="GV126" s="157"/>
      <c r="GW126" s="157"/>
      <c r="GX126" s="157"/>
      <c r="GY126" s="157"/>
      <c r="GZ126" s="157"/>
      <c r="HA126" s="157"/>
      <c r="HB126" s="157"/>
      <c r="HC126" s="157"/>
      <c r="HD126" s="157"/>
      <c r="HE126" s="157"/>
      <c r="HF126" s="157"/>
      <c r="HG126" s="157"/>
      <c r="HH126" s="157"/>
      <c r="HI126" s="1259" t="s">
        <v>191</v>
      </c>
      <c r="HJ126" s="154" t="s">
        <v>110</v>
      </c>
      <c r="HK126" s="1261">
        <v>340</v>
      </c>
      <c r="HL126" s="153"/>
      <c r="HM126" s="152"/>
      <c r="HN126" s="152"/>
      <c r="HO126" s="190"/>
      <c r="HP126" s="190"/>
      <c r="HQ126" s="169"/>
      <c r="HR126" s="152"/>
      <c r="HS126" s="190"/>
      <c r="HT126" s="152"/>
      <c r="HU126" s="152"/>
      <c r="HV126" s="152"/>
      <c r="HW126" s="152"/>
      <c r="HX126" s="190"/>
      <c r="HY126" s="190"/>
      <c r="HZ126" s="152"/>
      <c r="IA126" s="152"/>
      <c r="IB126" s="152"/>
      <c r="IC126" s="152"/>
      <c r="ID126" s="152"/>
      <c r="IE126" s="152"/>
      <c r="IF126" s="152"/>
      <c r="IG126" s="152"/>
      <c r="IH126" s="152"/>
      <c r="II126" s="152"/>
      <c r="IJ126" s="151">
        <f t="shared" si="7"/>
        <v>0</v>
      </c>
    </row>
    <row r="127" spans="1:244" ht="14.25" customHeight="1">
      <c r="HI127" s="1260"/>
      <c r="HJ127" s="150" t="s">
        <v>44</v>
      </c>
      <c r="HK127" s="1262"/>
      <c r="HL127" s="148">
        <f>HL126*HK126</f>
        <v>0</v>
      </c>
      <c r="HM127" s="148">
        <f>HM126*HK126</f>
        <v>0</v>
      </c>
      <c r="HN127" s="148">
        <f>HN126*HK126</f>
        <v>0</v>
      </c>
      <c r="HO127" s="192">
        <f>HO126*HK126</f>
        <v>0</v>
      </c>
      <c r="HP127" s="192">
        <f>HP126*HK126</f>
        <v>0</v>
      </c>
      <c r="HQ127" s="186">
        <f>HQ126*HK126</f>
        <v>0</v>
      </c>
      <c r="HR127" s="148">
        <f>HR126*HK126</f>
        <v>0</v>
      </c>
      <c r="HS127" s="192">
        <f>HS126*HK126</f>
        <v>0</v>
      </c>
      <c r="HT127" s="148">
        <f>HT126*HK126</f>
        <v>0</v>
      </c>
      <c r="HU127" s="148">
        <f>HU126*HK126</f>
        <v>0</v>
      </c>
      <c r="HV127" s="148">
        <f>HV126*HK126</f>
        <v>0</v>
      </c>
      <c r="HW127" s="149">
        <f>HW126*HK126</f>
        <v>0</v>
      </c>
      <c r="HX127" s="192">
        <f>HX126*HK126</f>
        <v>0</v>
      </c>
      <c r="HY127" s="192">
        <f>HY126*HK126</f>
        <v>0</v>
      </c>
      <c r="HZ127" s="148">
        <f>HZ126*HK126</f>
        <v>0</v>
      </c>
      <c r="IA127" s="148">
        <f>IA126*HK126</f>
        <v>0</v>
      </c>
      <c r="IB127" s="148">
        <f>IB126*HK126</f>
        <v>0</v>
      </c>
      <c r="IC127" s="148">
        <f>IC126*HK126</f>
        <v>0</v>
      </c>
      <c r="ID127" s="148">
        <f>ID126*HK126</f>
        <v>0</v>
      </c>
      <c r="IE127" s="148">
        <f>IE126*HK126</f>
        <v>0</v>
      </c>
      <c r="IF127" s="148">
        <f>IF126*HK126</f>
        <v>0</v>
      </c>
      <c r="IG127" s="148">
        <f>IG126*HK126</f>
        <v>0</v>
      </c>
      <c r="IH127" s="148">
        <f>SUM(IH126*HK126)</f>
        <v>0</v>
      </c>
      <c r="II127" s="148">
        <f>SUM(II126*HK126)</f>
        <v>0</v>
      </c>
      <c r="IJ127" s="147">
        <f t="shared" si="7"/>
        <v>0</v>
      </c>
    </row>
    <row r="128" spans="1:244" s="137" customFormat="1" ht="14.25" customHeight="1">
      <c r="A128" s="143"/>
      <c r="B128" s="143"/>
      <c r="C128" s="143"/>
      <c r="D128" s="143"/>
      <c r="E128" s="143"/>
      <c r="F128" s="143"/>
      <c r="G128" s="143"/>
      <c r="H128" s="143"/>
      <c r="I128" s="143"/>
      <c r="J128" s="143"/>
      <c r="K128" s="143"/>
      <c r="L128" s="143"/>
      <c r="M128" s="143"/>
      <c r="N128" s="143"/>
      <c r="O128" s="143"/>
      <c r="P128" s="143"/>
      <c r="Q128" s="143"/>
      <c r="R128" s="143"/>
      <c r="S128" s="143"/>
      <c r="T128" s="143"/>
      <c r="U128" s="143"/>
      <c r="V128" s="143"/>
      <c r="W128" s="143"/>
      <c r="X128" s="143"/>
      <c r="Y128" s="143"/>
      <c r="Z128" s="143"/>
      <c r="AA128" s="143"/>
      <c r="AB128" s="143"/>
      <c r="AC128" s="143"/>
      <c r="AD128" s="143"/>
      <c r="AE128" s="143"/>
      <c r="AF128" s="143"/>
      <c r="AG128" s="143"/>
      <c r="AH128" s="143"/>
      <c r="AI128" s="143"/>
      <c r="AJ128" s="143"/>
      <c r="AK128" s="143"/>
      <c r="AL128" s="143"/>
      <c r="AM128" s="143"/>
      <c r="AN128" s="143"/>
      <c r="AO128" s="143"/>
      <c r="AP128" s="143"/>
      <c r="AQ128" s="143"/>
      <c r="AR128" s="143"/>
      <c r="AS128" s="143"/>
      <c r="AT128" s="143"/>
      <c r="AU128" s="143"/>
      <c r="AV128" s="143"/>
      <c r="AW128" s="143"/>
      <c r="AX128" s="143"/>
      <c r="AY128" s="143"/>
      <c r="AZ128" s="143"/>
      <c r="BA128" s="143"/>
      <c r="BB128" s="143"/>
      <c r="BC128" s="143"/>
      <c r="BD128" s="143"/>
      <c r="BE128" s="143"/>
      <c r="BF128" s="143"/>
      <c r="BG128" s="143"/>
      <c r="BH128" s="143"/>
      <c r="BI128" s="143"/>
      <c r="BJ128" s="143"/>
      <c r="BK128" s="143"/>
      <c r="BL128" s="143"/>
      <c r="BM128" s="143"/>
      <c r="BN128" s="143"/>
      <c r="BO128" s="143"/>
      <c r="BP128" s="143"/>
      <c r="BQ128" s="143"/>
      <c r="BR128" s="143"/>
      <c r="BS128" s="143"/>
      <c r="BT128" s="143"/>
      <c r="BU128" s="143"/>
      <c r="BV128" s="143"/>
      <c r="BW128" s="143"/>
      <c r="BX128" s="143"/>
      <c r="BY128" s="143"/>
      <c r="BZ128" s="143"/>
      <c r="CA128" s="143"/>
      <c r="CB128" s="143"/>
      <c r="CC128" s="143"/>
      <c r="CD128" s="143"/>
      <c r="CE128" s="143"/>
      <c r="CF128" s="143"/>
      <c r="CG128" s="143"/>
      <c r="CH128" s="143"/>
      <c r="CI128" s="143"/>
      <c r="CJ128" s="143"/>
      <c r="CK128" s="143"/>
      <c r="CL128" s="143"/>
      <c r="CM128" s="143"/>
      <c r="CN128" s="143"/>
      <c r="CO128" s="143"/>
      <c r="CP128" s="143"/>
      <c r="CQ128" s="143"/>
      <c r="CR128" s="143"/>
      <c r="CS128" s="143"/>
      <c r="CT128" s="143"/>
      <c r="CU128" s="143"/>
      <c r="CV128" s="143"/>
      <c r="CW128" s="143"/>
      <c r="CX128" s="143"/>
      <c r="CY128" s="143"/>
      <c r="CZ128" s="143"/>
      <c r="DA128" s="143"/>
      <c r="DB128" s="143"/>
      <c r="DC128" s="143"/>
      <c r="DD128" s="143"/>
      <c r="DE128" s="143"/>
      <c r="DF128" s="143"/>
      <c r="DG128" s="143"/>
      <c r="DH128" s="143"/>
      <c r="DI128" s="143"/>
      <c r="DJ128" s="143"/>
      <c r="DK128" s="143"/>
      <c r="DL128" s="143"/>
      <c r="DM128" s="143"/>
      <c r="DN128" s="143"/>
      <c r="DO128" s="143"/>
      <c r="DP128" s="143"/>
      <c r="DQ128" s="143"/>
      <c r="DR128" s="143"/>
      <c r="DS128" s="143"/>
      <c r="DT128" s="143"/>
      <c r="DU128" s="143"/>
      <c r="DV128" s="143"/>
      <c r="DW128" s="143"/>
      <c r="DX128" s="143"/>
      <c r="DY128" s="143"/>
      <c r="DZ128" s="143"/>
      <c r="EA128" s="143"/>
      <c r="EB128" s="143"/>
      <c r="EC128" s="143"/>
      <c r="ED128" s="143"/>
      <c r="EE128" s="143"/>
      <c r="EF128" s="143"/>
      <c r="EG128" s="143"/>
      <c r="EH128" s="143"/>
      <c r="EI128" s="143"/>
      <c r="EJ128" s="143"/>
      <c r="EK128" s="143"/>
      <c r="EL128" s="143"/>
      <c r="EM128" s="143"/>
      <c r="EN128" s="143"/>
      <c r="EO128" s="143"/>
      <c r="EP128" s="143"/>
      <c r="EQ128" s="143"/>
      <c r="ER128" s="143"/>
      <c r="ES128" s="143"/>
      <c r="ET128" s="143"/>
      <c r="EU128" s="143"/>
      <c r="EV128" s="143"/>
      <c r="EW128" s="143"/>
      <c r="EX128" s="143"/>
      <c r="EY128" s="143"/>
      <c r="EZ128" s="143"/>
      <c r="FA128" s="143"/>
      <c r="FB128" s="143"/>
      <c r="FC128" s="143"/>
      <c r="FD128" s="143"/>
      <c r="FE128" s="143"/>
      <c r="FF128" s="143"/>
      <c r="FG128" s="143"/>
      <c r="FH128" s="143"/>
      <c r="FI128" s="143"/>
      <c r="FJ128" s="143"/>
      <c r="FK128" s="143"/>
      <c r="FL128" s="143"/>
      <c r="FM128" s="143"/>
      <c r="FN128" s="143"/>
      <c r="FO128" s="143"/>
      <c r="FP128" s="143"/>
      <c r="FQ128" s="143"/>
      <c r="FR128" s="143"/>
      <c r="FS128" s="143"/>
      <c r="FT128" s="143"/>
      <c r="FU128" s="143"/>
      <c r="FV128" s="143"/>
      <c r="FW128" s="143"/>
      <c r="FX128" s="143"/>
      <c r="FY128" s="143"/>
      <c r="FZ128" s="143"/>
      <c r="GA128" s="143"/>
      <c r="GB128" s="143"/>
      <c r="GC128" s="143"/>
      <c r="GD128" s="143"/>
      <c r="GE128" s="143"/>
      <c r="GF128" s="143"/>
      <c r="GG128" s="143"/>
      <c r="GH128" s="143"/>
      <c r="GI128" s="143"/>
      <c r="GJ128" s="143"/>
      <c r="GK128" s="143"/>
      <c r="GL128" s="143"/>
      <c r="GM128" s="143"/>
      <c r="GN128" s="143"/>
      <c r="GO128" s="143"/>
      <c r="GP128" s="143"/>
      <c r="GQ128" s="143"/>
      <c r="GR128" s="143"/>
      <c r="GS128" s="143"/>
      <c r="GT128" s="143"/>
      <c r="GU128" s="143"/>
      <c r="GV128" s="143"/>
      <c r="GW128" s="143"/>
      <c r="GX128" s="143"/>
      <c r="GY128" s="143"/>
      <c r="GZ128" s="143"/>
      <c r="HA128" s="143"/>
      <c r="HB128" s="143"/>
      <c r="HC128" s="143"/>
      <c r="HD128" s="143"/>
      <c r="HE128" s="143"/>
      <c r="HF128" s="143"/>
      <c r="HG128" s="143"/>
      <c r="HH128" s="143"/>
      <c r="HI128" s="1259" t="s">
        <v>380</v>
      </c>
      <c r="HJ128" s="154" t="s">
        <v>110</v>
      </c>
      <c r="HK128" s="1261">
        <v>87.5</v>
      </c>
      <c r="HL128" s="153"/>
      <c r="HM128" s="152"/>
      <c r="HN128" s="152"/>
      <c r="HO128" s="190"/>
      <c r="HP128" s="190"/>
      <c r="HQ128" s="152"/>
      <c r="HR128" s="152"/>
      <c r="HS128" s="190"/>
      <c r="HT128" s="152"/>
      <c r="HU128" s="152"/>
      <c r="HV128" s="152"/>
      <c r="HW128" s="152"/>
      <c r="HX128" s="190"/>
      <c r="HY128" s="190"/>
      <c r="HZ128" s="152"/>
      <c r="IA128" s="152"/>
      <c r="IB128" s="152"/>
      <c r="IC128" s="152"/>
      <c r="ID128" s="152"/>
      <c r="IE128" s="152"/>
      <c r="IF128" s="152"/>
      <c r="IG128" s="152"/>
      <c r="IH128" s="152"/>
      <c r="II128" s="152"/>
      <c r="IJ128" s="151">
        <f t="shared" si="7"/>
        <v>0</v>
      </c>
    </row>
    <row r="129" spans="1:244" ht="14.25" customHeight="1">
      <c r="HI129" s="1260"/>
      <c r="HJ129" s="150" t="s">
        <v>44</v>
      </c>
      <c r="HK129" s="1262"/>
      <c r="HL129" s="148">
        <f>HL128*HK128</f>
        <v>0</v>
      </c>
      <c r="HM129" s="148">
        <f>HM128*HK128</f>
        <v>0</v>
      </c>
      <c r="HN129" s="148">
        <f>HN128*HK128</f>
        <v>0</v>
      </c>
      <c r="HO129" s="192">
        <f>HO128*HK128</f>
        <v>0</v>
      </c>
      <c r="HP129" s="192">
        <f>HP128*HK128</f>
        <v>0</v>
      </c>
      <c r="HQ129" s="148">
        <f>HQ128*HK128</f>
        <v>0</v>
      </c>
      <c r="HR129" s="148">
        <f>HR128*HK128</f>
        <v>0</v>
      </c>
      <c r="HS129" s="192">
        <f>HS128*HK128</f>
        <v>0</v>
      </c>
      <c r="HT129" s="148">
        <f>HT128*HK128</f>
        <v>0</v>
      </c>
      <c r="HU129" s="148">
        <f>HU128*HK128</f>
        <v>0</v>
      </c>
      <c r="HV129" s="148">
        <f>HV128*HK128</f>
        <v>0</v>
      </c>
      <c r="HW129" s="148">
        <f>HW128*HK128</f>
        <v>0</v>
      </c>
      <c r="HX129" s="192">
        <f>HX128*HK128</f>
        <v>0</v>
      </c>
      <c r="HY129" s="192">
        <f>HY128*HK128</f>
        <v>0</v>
      </c>
      <c r="HZ129" s="148">
        <f>HZ128*HK128</f>
        <v>0</v>
      </c>
      <c r="IA129" s="148">
        <f>IA128*HK128</f>
        <v>0</v>
      </c>
      <c r="IB129" s="148">
        <f>IB128*HK128</f>
        <v>0</v>
      </c>
      <c r="IC129" s="148">
        <f>IC128*HK128</f>
        <v>0</v>
      </c>
      <c r="ID129" s="148">
        <f>ID128*HK128</f>
        <v>0</v>
      </c>
      <c r="IE129" s="148">
        <f>IE128*HK128</f>
        <v>0</v>
      </c>
      <c r="IF129" s="148">
        <f>IF128*HK128</f>
        <v>0</v>
      </c>
      <c r="IG129" s="148">
        <f>IG128*HK128</f>
        <v>0</v>
      </c>
      <c r="IH129" s="148">
        <f>SUM(IH128*HK128)</f>
        <v>0</v>
      </c>
      <c r="II129" s="148">
        <f>SUM(II128*HK128)</f>
        <v>0</v>
      </c>
      <c r="IJ129" s="147">
        <f t="shared" si="7"/>
        <v>0</v>
      </c>
    </row>
    <row r="130" spans="1:244" s="137" customFormat="1" ht="14.25" customHeight="1">
      <c r="A130" s="143"/>
      <c r="B130" s="143"/>
      <c r="C130" s="143"/>
      <c r="D130" s="143"/>
      <c r="E130" s="143"/>
      <c r="F130" s="143"/>
      <c r="G130" s="143"/>
      <c r="H130" s="143"/>
      <c r="I130" s="143"/>
      <c r="J130" s="143"/>
      <c r="K130" s="143"/>
      <c r="L130" s="143"/>
      <c r="M130" s="143"/>
      <c r="N130" s="143"/>
      <c r="O130" s="143"/>
      <c r="P130" s="143"/>
      <c r="Q130" s="143"/>
      <c r="R130" s="143"/>
      <c r="S130" s="143"/>
      <c r="T130" s="143"/>
      <c r="U130" s="143"/>
      <c r="V130" s="143"/>
      <c r="W130" s="143"/>
      <c r="X130" s="143"/>
      <c r="Y130" s="143"/>
      <c r="Z130" s="143"/>
      <c r="AA130" s="143"/>
      <c r="AB130" s="143"/>
      <c r="AC130" s="143"/>
      <c r="AD130" s="143"/>
      <c r="AE130" s="143"/>
      <c r="AF130" s="143"/>
      <c r="AG130" s="143"/>
      <c r="AH130" s="143"/>
      <c r="AI130" s="143"/>
      <c r="AJ130" s="143"/>
      <c r="AK130" s="143"/>
      <c r="AL130" s="143"/>
      <c r="AM130" s="143"/>
      <c r="AN130" s="143"/>
      <c r="AO130" s="143"/>
      <c r="AP130" s="143"/>
      <c r="AQ130" s="143"/>
      <c r="AR130" s="143"/>
      <c r="AS130" s="143"/>
      <c r="AT130" s="143"/>
      <c r="AU130" s="143"/>
      <c r="AV130" s="143"/>
      <c r="AW130" s="143"/>
      <c r="AX130" s="143"/>
      <c r="AY130" s="143"/>
      <c r="AZ130" s="143"/>
      <c r="BA130" s="143"/>
      <c r="BB130" s="143"/>
      <c r="BC130" s="143"/>
      <c r="BD130" s="143"/>
      <c r="BE130" s="143"/>
      <c r="BF130" s="143"/>
      <c r="BG130" s="143"/>
      <c r="BH130" s="143"/>
      <c r="BI130" s="143"/>
      <c r="BJ130" s="143"/>
      <c r="BK130" s="143"/>
      <c r="BL130" s="143"/>
      <c r="BM130" s="143"/>
      <c r="BN130" s="143"/>
      <c r="BO130" s="143"/>
      <c r="BP130" s="143"/>
      <c r="BQ130" s="143"/>
      <c r="BR130" s="143"/>
      <c r="BS130" s="143"/>
      <c r="BT130" s="143"/>
      <c r="BU130" s="143"/>
      <c r="BV130" s="143"/>
      <c r="BW130" s="143"/>
      <c r="BX130" s="143"/>
      <c r="BY130" s="143"/>
      <c r="BZ130" s="143"/>
      <c r="CA130" s="143"/>
      <c r="CB130" s="143"/>
      <c r="CC130" s="143"/>
      <c r="CD130" s="143"/>
      <c r="CE130" s="143"/>
      <c r="CF130" s="143"/>
      <c r="CG130" s="143"/>
      <c r="CH130" s="143"/>
      <c r="CI130" s="143"/>
      <c r="CJ130" s="143"/>
      <c r="CK130" s="143"/>
      <c r="CL130" s="143"/>
      <c r="CM130" s="143"/>
      <c r="CN130" s="143"/>
      <c r="CO130" s="143"/>
      <c r="CP130" s="143"/>
      <c r="CQ130" s="143"/>
      <c r="CR130" s="143"/>
      <c r="CS130" s="143"/>
      <c r="CT130" s="143"/>
      <c r="CU130" s="143"/>
      <c r="CV130" s="143"/>
      <c r="CW130" s="143"/>
      <c r="CX130" s="143"/>
      <c r="CY130" s="143"/>
      <c r="CZ130" s="143"/>
      <c r="DA130" s="143"/>
      <c r="DB130" s="143"/>
      <c r="DC130" s="143"/>
      <c r="DD130" s="143"/>
      <c r="DE130" s="143"/>
      <c r="DF130" s="143"/>
      <c r="DG130" s="143"/>
      <c r="DH130" s="143"/>
      <c r="DI130" s="143"/>
      <c r="DJ130" s="143"/>
      <c r="DK130" s="143"/>
      <c r="DL130" s="143"/>
      <c r="DM130" s="143"/>
      <c r="DN130" s="143"/>
      <c r="DO130" s="143"/>
      <c r="DP130" s="143"/>
      <c r="DQ130" s="143"/>
      <c r="DR130" s="143"/>
      <c r="DS130" s="143"/>
      <c r="DT130" s="143"/>
      <c r="DU130" s="143"/>
      <c r="DV130" s="143"/>
      <c r="DW130" s="143"/>
      <c r="DX130" s="143"/>
      <c r="DY130" s="143"/>
      <c r="DZ130" s="143"/>
      <c r="EA130" s="143"/>
      <c r="EB130" s="143"/>
      <c r="EC130" s="143"/>
      <c r="ED130" s="143"/>
      <c r="EE130" s="143"/>
      <c r="EF130" s="143"/>
      <c r="EG130" s="143"/>
      <c r="EH130" s="143"/>
      <c r="EI130" s="143"/>
      <c r="EJ130" s="143"/>
      <c r="EK130" s="143"/>
      <c r="EL130" s="143"/>
      <c r="EM130" s="143"/>
      <c r="EN130" s="143"/>
      <c r="EO130" s="143"/>
      <c r="EP130" s="143"/>
      <c r="EQ130" s="143"/>
      <c r="ER130" s="143"/>
      <c r="ES130" s="143"/>
      <c r="ET130" s="143"/>
      <c r="EU130" s="143"/>
      <c r="EV130" s="143"/>
      <c r="EW130" s="143"/>
      <c r="EX130" s="143"/>
      <c r="EY130" s="143"/>
      <c r="EZ130" s="143"/>
      <c r="FA130" s="143"/>
      <c r="FB130" s="143"/>
      <c r="FC130" s="143"/>
      <c r="FD130" s="143"/>
      <c r="FE130" s="143"/>
      <c r="FF130" s="143"/>
      <c r="FG130" s="143"/>
      <c r="FH130" s="143"/>
      <c r="FI130" s="143"/>
      <c r="FJ130" s="143"/>
      <c r="FK130" s="143"/>
      <c r="FL130" s="143"/>
      <c r="FM130" s="143"/>
      <c r="FN130" s="143"/>
      <c r="FO130" s="143"/>
      <c r="FP130" s="143"/>
      <c r="FQ130" s="143"/>
      <c r="FR130" s="143"/>
      <c r="FS130" s="143"/>
      <c r="FT130" s="143"/>
      <c r="FU130" s="143"/>
      <c r="FV130" s="143"/>
      <c r="FW130" s="143"/>
      <c r="FX130" s="143"/>
      <c r="FY130" s="143"/>
      <c r="FZ130" s="143"/>
      <c r="GA130" s="143"/>
      <c r="GB130" s="143"/>
      <c r="GC130" s="143"/>
      <c r="GD130" s="143"/>
      <c r="GE130" s="143"/>
      <c r="GF130" s="143"/>
      <c r="GG130" s="143"/>
      <c r="GH130" s="143"/>
      <c r="GI130" s="143"/>
      <c r="GJ130" s="143"/>
      <c r="GK130" s="143"/>
      <c r="GL130" s="143"/>
      <c r="GM130" s="143"/>
      <c r="GN130" s="143"/>
      <c r="GO130" s="143"/>
      <c r="GP130" s="143"/>
      <c r="GQ130" s="143"/>
      <c r="GR130" s="143"/>
      <c r="GS130" s="143"/>
      <c r="GT130" s="143"/>
      <c r="GU130" s="143"/>
      <c r="GV130" s="143"/>
      <c r="GW130" s="143"/>
      <c r="GX130" s="143"/>
      <c r="GY130" s="143"/>
      <c r="GZ130" s="143"/>
      <c r="HA130" s="143"/>
      <c r="HB130" s="143"/>
      <c r="HC130" s="143"/>
      <c r="HD130" s="143"/>
      <c r="HE130" s="143"/>
      <c r="HF130" s="143"/>
      <c r="HG130" s="143"/>
      <c r="HH130" s="143"/>
      <c r="HI130" s="1259" t="s">
        <v>117</v>
      </c>
      <c r="HJ130" s="154" t="s">
        <v>110</v>
      </c>
      <c r="HK130" s="1261">
        <v>90</v>
      </c>
      <c r="HL130" s="153"/>
      <c r="HM130" s="152"/>
      <c r="HN130" s="152"/>
      <c r="HO130" s="190"/>
      <c r="HP130" s="190"/>
      <c r="HQ130" s="152"/>
      <c r="HR130" s="152"/>
      <c r="HS130" s="190"/>
      <c r="HT130" s="152"/>
      <c r="HU130" s="152"/>
      <c r="HV130" s="152"/>
      <c r="HW130" s="152"/>
      <c r="HX130" s="190"/>
      <c r="HY130" s="190"/>
      <c r="HZ130" s="152"/>
      <c r="IA130" s="152"/>
      <c r="IB130" s="152"/>
      <c r="IC130" s="152"/>
      <c r="ID130" s="152"/>
      <c r="IE130" s="152"/>
      <c r="IF130" s="152"/>
      <c r="IG130" s="152"/>
      <c r="IH130" s="152"/>
      <c r="II130" s="152"/>
      <c r="IJ130" s="151">
        <f t="shared" si="7"/>
        <v>0</v>
      </c>
    </row>
    <row r="131" spans="1:244" ht="14.25" customHeight="1">
      <c r="HI131" s="1260"/>
      <c r="HJ131" s="150" t="s">
        <v>44</v>
      </c>
      <c r="HK131" s="1262"/>
      <c r="HL131" s="148">
        <f>HL130*HK130</f>
        <v>0</v>
      </c>
      <c r="HM131" s="148">
        <f>HM130*HK130</f>
        <v>0</v>
      </c>
      <c r="HN131" s="148">
        <f>HN130*HK130</f>
        <v>0</v>
      </c>
      <c r="HO131" s="192">
        <f>HO130*HK130</f>
        <v>0</v>
      </c>
      <c r="HP131" s="192">
        <f>HP130*HK130</f>
        <v>0</v>
      </c>
      <c r="HQ131" s="148">
        <f>HQ130*HK130</f>
        <v>0</v>
      </c>
      <c r="HR131" s="148">
        <f>HR130*HK130</f>
        <v>0</v>
      </c>
      <c r="HS131" s="192">
        <f>HS130*HK130</f>
        <v>0</v>
      </c>
      <c r="HT131" s="148">
        <f>HT130*HK130</f>
        <v>0</v>
      </c>
      <c r="HU131" s="148">
        <f>HU130*HK130</f>
        <v>0</v>
      </c>
      <c r="HV131" s="148">
        <f>HV130*HK130</f>
        <v>0</v>
      </c>
      <c r="HW131" s="148">
        <f>HW130*HK130</f>
        <v>0</v>
      </c>
      <c r="HX131" s="192">
        <f>HX130*HK130</f>
        <v>0</v>
      </c>
      <c r="HY131" s="192">
        <f>HY130*HK130</f>
        <v>0</v>
      </c>
      <c r="HZ131" s="148">
        <f>HZ130*HK130</f>
        <v>0</v>
      </c>
      <c r="IA131" s="148">
        <f>IA130*HK130</f>
        <v>0</v>
      </c>
      <c r="IB131" s="148">
        <f>IB130*HK130</f>
        <v>0</v>
      </c>
      <c r="IC131" s="148">
        <f>IC130*HK130</f>
        <v>0</v>
      </c>
      <c r="ID131" s="148">
        <f>ID130*HK130</f>
        <v>0</v>
      </c>
      <c r="IE131" s="148">
        <f>IE130*HK130</f>
        <v>0</v>
      </c>
      <c r="IF131" s="148">
        <f>IF130*HK130</f>
        <v>0</v>
      </c>
      <c r="IG131" s="148">
        <f>IG130*HK130</f>
        <v>0</v>
      </c>
      <c r="IH131" s="148">
        <f>SUM(IH130*HK130)</f>
        <v>0</v>
      </c>
      <c r="II131" s="148">
        <f>SUM(II130*HK130)</f>
        <v>0</v>
      </c>
      <c r="IJ131" s="147">
        <f t="shared" si="7"/>
        <v>0</v>
      </c>
    </row>
    <row r="132" spans="1:244" s="137" customFormat="1" ht="14.25" customHeight="1">
      <c r="A132" s="143"/>
      <c r="B132" s="143"/>
      <c r="C132" s="143"/>
      <c r="D132" s="143"/>
      <c r="E132" s="143"/>
      <c r="F132" s="143"/>
      <c r="G132" s="143"/>
      <c r="H132" s="143"/>
      <c r="I132" s="143"/>
      <c r="J132" s="143"/>
      <c r="K132" s="143"/>
      <c r="L132" s="143"/>
      <c r="M132" s="143"/>
      <c r="N132" s="143"/>
      <c r="O132" s="143"/>
      <c r="P132" s="143"/>
      <c r="Q132" s="143"/>
      <c r="R132" s="143"/>
      <c r="S132" s="143"/>
      <c r="T132" s="143"/>
      <c r="U132" s="143"/>
      <c r="V132" s="143"/>
      <c r="W132" s="143"/>
      <c r="X132" s="143"/>
      <c r="Y132" s="143"/>
      <c r="Z132" s="143"/>
      <c r="AA132" s="143"/>
      <c r="AB132" s="143"/>
      <c r="AC132" s="143"/>
      <c r="AD132" s="143"/>
      <c r="AE132" s="143"/>
      <c r="AF132" s="143"/>
      <c r="AG132" s="143"/>
      <c r="AH132" s="143"/>
      <c r="AI132" s="143"/>
      <c r="AJ132" s="143"/>
      <c r="AK132" s="143"/>
      <c r="AL132" s="143"/>
      <c r="AM132" s="143"/>
      <c r="AN132" s="143"/>
      <c r="AO132" s="143"/>
      <c r="AP132" s="143"/>
      <c r="AQ132" s="143"/>
      <c r="AR132" s="143"/>
      <c r="AS132" s="143"/>
      <c r="AT132" s="143"/>
      <c r="AU132" s="143"/>
      <c r="AV132" s="143"/>
      <c r="AW132" s="143"/>
      <c r="AX132" s="143"/>
      <c r="AY132" s="143"/>
      <c r="AZ132" s="143"/>
      <c r="BA132" s="143"/>
      <c r="BB132" s="143"/>
      <c r="BC132" s="143"/>
      <c r="BD132" s="143"/>
      <c r="BE132" s="143"/>
      <c r="BF132" s="143"/>
      <c r="BG132" s="143"/>
      <c r="BH132" s="143"/>
      <c r="BI132" s="143"/>
      <c r="BJ132" s="143"/>
      <c r="BK132" s="143"/>
      <c r="BL132" s="143"/>
      <c r="BM132" s="143"/>
      <c r="BN132" s="143"/>
      <c r="BO132" s="143"/>
      <c r="BP132" s="143"/>
      <c r="BQ132" s="143"/>
      <c r="BR132" s="143"/>
      <c r="BS132" s="143"/>
      <c r="BT132" s="143"/>
      <c r="BU132" s="143"/>
      <c r="BV132" s="143"/>
      <c r="BW132" s="143"/>
      <c r="BX132" s="143"/>
      <c r="BY132" s="143"/>
      <c r="BZ132" s="143"/>
      <c r="CA132" s="143"/>
      <c r="CB132" s="143"/>
      <c r="CC132" s="143"/>
      <c r="CD132" s="143"/>
      <c r="CE132" s="143"/>
      <c r="CF132" s="143"/>
      <c r="CG132" s="143"/>
      <c r="CH132" s="143"/>
      <c r="CI132" s="143"/>
      <c r="CJ132" s="143"/>
      <c r="CK132" s="143"/>
      <c r="CL132" s="143"/>
      <c r="CM132" s="143"/>
      <c r="CN132" s="143"/>
      <c r="CO132" s="143"/>
      <c r="CP132" s="143"/>
      <c r="CQ132" s="143"/>
      <c r="CR132" s="143"/>
      <c r="CS132" s="143"/>
      <c r="CT132" s="143"/>
      <c r="CU132" s="143"/>
      <c r="CV132" s="143"/>
      <c r="CW132" s="143"/>
      <c r="CX132" s="143"/>
      <c r="CY132" s="143"/>
      <c r="CZ132" s="143"/>
      <c r="DA132" s="143"/>
      <c r="DB132" s="143"/>
      <c r="DC132" s="143"/>
      <c r="DD132" s="143"/>
      <c r="DE132" s="143"/>
      <c r="DF132" s="143"/>
      <c r="DG132" s="143"/>
      <c r="DH132" s="143"/>
      <c r="DI132" s="143"/>
      <c r="DJ132" s="143"/>
      <c r="DK132" s="143"/>
      <c r="DL132" s="143"/>
      <c r="DM132" s="143"/>
      <c r="DN132" s="143"/>
      <c r="DO132" s="143"/>
      <c r="DP132" s="143"/>
      <c r="DQ132" s="143"/>
      <c r="DR132" s="143"/>
      <c r="DS132" s="143"/>
      <c r="DT132" s="143"/>
      <c r="DU132" s="143"/>
      <c r="DV132" s="143"/>
      <c r="DW132" s="143"/>
      <c r="DX132" s="143"/>
      <c r="DY132" s="143"/>
      <c r="DZ132" s="143"/>
      <c r="EA132" s="143"/>
      <c r="EB132" s="143"/>
      <c r="EC132" s="143"/>
      <c r="ED132" s="143"/>
      <c r="EE132" s="143"/>
      <c r="EF132" s="143"/>
      <c r="EG132" s="143"/>
      <c r="EH132" s="143"/>
      <c r="EI132" s="143"/>
      <c r="EJ132" s="143"/>
      <c r="EK132" s="143"/>
      <c r="EL132" s="143"/>
      <c r="EM132" s="143"/>
      <c r="EN132" s="143"/>
      <c r="EO132" s="143"/>
      <c r="EP132" s="143"/>
      <c r="EQ132" s="143"/>
      <c r="ER132" s="143"/>
      <c r="ES132" s="143"/>
      <c r="ET132" s="143"/>
      <c r="EU132" s="143"/>
      <c r="EV132" s="143"/>
      <c r="EW132" s="143"/>
      <c r="EX132" s="143"/>
      <c r="EY132" s="143"/>
      <c r="EZ132" s="143"/>
      <c r="FA132" s="143"/>
      <c r="FB132" s="143"/>
      <c r="FC132" s="143"/>
      <c r="FD132" s="143"/>
      <c r="FE132" s="143"/>
      <c r="FF132" s="143"/>
      <c r="FG132" s="143"/>
      <c r="FH132" s="143"/>
      <c r="FI132" s="143"/>
      <c r="FJ132" s="143"/>
      <c r="FK132" s="143"/>
      <c r="FL132" s="143"/>
      <c r="FM132" s="143"/>
      <c r="FN132" s="143"/>
      <c r="FO132" s="143"/>
      <c r="FP132" s="143"/>
      <c r="FQ132" s="143"/>
      <c r="FR132" s="143"/>
      <c r="FS132" s="143"/>
      <c r="FT132" s="143"/>
      <c r="FU132" s="143"/>
      <c r="FV132" s="143"/>
      <c r="FW132" s="143"/>
      <c r="FX132" s="143"/>
      <c r="FY132" s="143"/>
      <c r="FZ132" s="143"/>
      <c r="GA132" s="143"/>
      <c r="GB132" s="143"/>
      <c r="GC132" s="143"/>
      <c r="GD132" s="143"/>
      <c r="GE132" s="143"/>
      <c r="GF132" s="143"/>
      <c r="GG132" s="143"/>
      <c r="GH132" s="143"/>
      <c r="GI132" s="143"/>
      <c r="GJ132" s="143"/>
      <c r="GK132" s="143"/>
      <c r="GL132" s="143"/>
      <c r="GM132" s="143"/>
      <c r="GN132" s="143"/>
      <c r="GO132" s="143"/>
      <c r="GP132" s="143"/>
      <c r="GQ132" s="143"/>
      <c r="GR132" s="143"/>
      <c r="GS132" s="143"/>
      <c r="GT132" s="143"/>
      <c r="GU132" s="143"/>
      <c r="GV132" s="143"/>
      <c r="GW132" s="143"/>
      <c r="GX132" s="143"/>
      <c r="GY132" s="143"/>
      <c r="GZ132" s="143"/>
      <c r="HA132" s="143"/>
      <c r="HB132" s="143"/>
      <c r="HC132" s="143"/>
      <c r="HD132" s="143"/>
      <c r="HE132" s="143"/>
      <c r="HF132" s="143"/>
      <c r="HG132" s="143"/>
      <c r="HH132" s="143"/>
      <c r="HI132" s="1259" t="s">
        <v>372</v>
      </c>
      <c r="HJ132" s="154" t="s">
        <v>110</v>
      </c>
      <c r="HK132" s="1261">
        <v>350</v>
      </c>
      <c r="HL132" s="153"/>
      <c r="HM132" s="152"/>
      <c r="HN132" s="152"/>
      <c r="HO132" s="190"/>
      <c r="HP132" s="190"/>
      <c r="HQ132" s="152"/>
      <c r="HR132" s="152"/>
      <c r="HS132" s="190"/>
      <c r="HT132" s="152"/>
      <c r="HU132" s="152"/>
      <c r="HV132" s="152"/>
      <c r="HW132" s="152"/>
      <c r="HX132" s="190"/>
      <c r="HY132" s="190"/>
      <c r="HZ132" s="152"/>
      <c r="IA132" s="152"/>
      <c r="IB132" s="152"/>
      <c r="IC132" s="152"/>
      <c r="ID132" s="152"/>
      <c r="IE132" s="152"/>
      <c r="IF132" s="152"/>
      <c r="IG132" s="152"/>
      <c r="IH132" s="152"/>
      <c r="II132" s="152"/>
      <c r="IJ132" s="151">
        <f>SUM(HL132:IG132)</f>
        <v>0</v>
      </c>
    </row>
    <row r="133" spans="1:244" ht="14.25" customHeight="1">
      <c r="HI133" s="1260"/>
      <c r="HJ133" s="150" t="s">
        <v>44</v>
      </c>
      <c r="HK133" s="1262"/>
      <c r="HL133" s="149">
        <f>HL132*HK132</f>
        <v>0</v>
      </c>
      <c r="HM133" s="148">
        <f>HM132*HK132</f>
        <v>0</v>
      </c>
      <c r="HN133" s="148">
        <f>HN132*HK132</f>
        <v>0</v>
      </c>
      <c r="HO133" s="192">
        <f>HO132*HK132</f>
        <v>0</v>
      </c>
      <c r="HP133" s="192">
        <f>HP132*HK132</f>
        <v>0</v>
      </c>
      <c r="HQ133" s="148">
        <f>HQ132*HK132</f>
        <v>0</v>
      </c>
      <c r="HR133" s="148">
        <f>HR132*HK132</f>
        <v>0</v>
      </c>
      <c r="HS133" s="192">
        <f>HS132*HK132</f>
        <v>0</v>
      </c>
      <c r="HT133" s="148">
        <f>HT132*HK132</f>
        <v>0</v>
      </c>
      <c r="HU133" s="148">
        <f>HU132*HK132</f>
        <v>0</v>
      </c>
      <c r="HV133" s="148">
        <f>HV132*HK132</f>
        <v>0</v>
      </c>
      <c r="HW133" s="148">
        <f>HW132*HK132</f>
        <v>0</v>
      </c>
      <c r="HX133" s="192">
        <f>HX132*HK132</f>
        <v>0</v>
      </c>
      <c r="HY133" s="192">
        <f>HY132*HK132</f>
        <v>0</v>
      </c>
      <c r="HZ133" s="148">
        <f>HZ132*HK132</f>
        <v>0</v>
      </c>
      <c r="IA133" s="148">
        <f>IA132*HK132</f>
        <v>0</v>
      </c>
      <c r="IB133" s="148">
        <f>IB132*HK132</f>
        <v>0</v>
      </c>
      <c r="IC133" s="148">
        <f>IC132*HK132</f>
        <v>0</v>
      </c>
      <c r="ID133" s="148">
        <f>ID132*HK132</f>
        <v>0</v>
      </c>
      <c r="IE133" s="148">
        <f>IE132*HK132</f>
        <v>0</v>
      </c>
      <c r="IF133" s="148">
        <f>IF132*HK132</f>
        <v>0</v>
      </c>
      <c r="IG133" s="148">
        <f>IG132*HK132</f>
        <v>0</v>
      </c>
      <c r="IH133" s="148">
        <f>SUM(IH132*HK132)</f>
        <v>0</v>
      </c>
      <c r="II133" s="148">
        <f>SUM(II132*HK132)</f>
        <v>0</v>
      </c>
      <c r="IJ133" s="147">
        <f t="shared" ref="IJ133:IJ173" si="8">SUM(HL133:II133)</f>
        <v>0</v>
      </c>
    </row>
    <row r="134" spans="1:244" s="137" customFormat="1" ht="14.25" customHeight="1">
      <c r="A134" s="143"/>
      <c r="B134" s="143"/>
      <c r="C134" s="143"/>
      <c r="D134" s="143"/>
      <c r="E134" s="143"/>
      <c r="F134" s="143"/>
      <c r="G134" s="143"/>
      <c r="H134" s="143"/>
      <c r="I134" s="143"/>
      <c r="J134" s="143"/>
      <c r="K134" s="143"/>
      <c r="L134" s="143"/>
      <c r="M134" s="143"/>
      <c r="N134" s="143"/>
      <c r="O134" s="143"/>
      <c r="P134" s="143"/>
      <c r="Q134" s="143"/>
      <c r="R134" s="143"/>
      <c r="S134" s="143"/>
      <c r="T134" s="143"/>
      <c r="U134" s="143"/>
      <c r="V134" s="143"/>
      <c r="W134" s="143"/>
      <c r="X134" s="143"/>
      <c r="Y134" s="143"/>
      <c r="Z134" s="143"/>
      <c r="AA134" s="143"/>
      <c r="AB134" s="143"/>
      <c r="AC134" s="143"/>
      <c r="AD134" s="143"/>
      <c r="AE134" s="143"/>
      <c r="AF134" s="143"/>
      <c r="AG134" s="143"/>
      <c r="AH134" s="143"/>
      <c r="AI134" s="143"/>
      <c r="AJ134" s="143"/>
      <c r="AK134" s="143"/>
      <c r="AL134" s="143"/>
      <c r="AM134" s="143"/>
      <c r="AN134" s="143"/>
      <c r="AO134" s="143"/>
      <c r="AP134" s="143"/>
      <c r="AQ134" s="143"/>
      <c r="AR134" s="143"/>
      <c r="AS134" s="143"/>
      <c r="AT134" s="143"/>
      <c r="AU134" s="143"/>
      <c r="AV134" s="143"/>
      <c r="AW134" s="143"/>
      <c r="AX134" s="143"/>
      <c r="AY134" s="143"/>
      <c r="AZ134" s="143"/>
      <c r="BA134" s="143"/>
      <c r="BB134" s="143"/>
      <c r="BC134" s="143"/>
      <c r="BD134" s="143"/>
      <c r="BE134" s="143"/>
      <c r="BF134" s="143"/>
      <c r="BG134" s="143"/>
      <c r="BH134" s="143"/>
      <c r="BI134" s="143"/>
      <c r="BJ134" s="143"/>
      <c r="BK134" s="143"/>
      <c r="BL134" s="143"/>
      <c r="BM134" s="143"/>
      <c r="BN134" s="143"/>
      <c r="BO134" s="143"/>
      <c r="BP134" s="143"/>
      <c r="BQ134" s="143"/>
      <c r="BR134" s="143"/>
      <c r="BS134" s="143"/>
      <c r="BT134" s="143"/>
      <c r="BU134" s="143"/>
      <c r="BV134" s="143"/>
      <c r="BW134" s="143"/>
      <c r="BX134" s="143"/>
      <c r="BY134" s="143"/>
      <c r="BZ134" s="143"/>
      <c r="CA134" s="143"/>
      <c r="CB134" s="143"/>
      <c r="CC134" s="143"/>
      <c r="CD134" s="143"/>
      <c r="CE134" s="143"/>
      <c r="CF134" s="143"/>
      <c r="CG134" s="143"/>
      <c r="CH134" s="143"/>
      <c r="CI134" s="143"/>
      <c r="CJ134" s="143"/>
      <c r="CK134" s="143"/>
      <c r="CL134" s="143"/>
      <c r="CM134" s="143"/>
      <c r="CN134" s="143"/>
      <c r="CO134" s="143"/>
      <c r="CP134" s="143"/>
      <c r="CQ134" s="143"/>
      <c r="CR134" s="143"/>
      <c r="CS134" s="143"/>
      <c r="CT134" s="143"/>
      <c r="CU134" s="143"/>
      <c r="CV134" s="143"/>
      <c r="CW134" s="143"/>
      <c r="CX134" s="143"/>
      <c r="CY134" s="143"/>
      <c r="CZ134" s="143"/>
      <c r="DA134" s="143"/>
      <c r="DB134" s="143"/>
      <c r="DC134" s="143"/>
      <c r="DD134" s="143"/>
      <c r="DE134" s="143"/>
      <c r="DF134" s="143"/>
      <c r="DG134" s="143"/>
      <c r="DH134" s="143"/>
      <c r="DI134" s="143"/>
      <c r="DJ134" s="143"/>
      <c r="DK134" s="143"/>
      <c r="DL134" s="143"/>
      <c r="DM134" s="143"/>
      <c r="DN134" s="143"/>
      <c r="DO134" s="143"/>
      <c r="DP134" s="143"/>
      <c r="DQ134" s="143"/>
      <c r="DR134" s="143"/>
      <c r="DS134" s="143"/>
      <c r="DT134" s="143"/>
      <c r="DU134" s="143"/>
      <c r="DV134" s="143"/>
      <c r="DW134" s="143"/>
      <c r="DX134" s="143"/>
      <c r="DY134" s="143"/>
      <c r="DZ134" s="143"/>
      <c r="EA134" s="143"/>
      <c r="EB134" s="143"/>
      <c r="EC134" s="143"/>
      <c r="ED134" s="143"/>
      <c r="EE134" s="143"/>
      <c r="EF134" s="143"/>
      <c r="EG134" s="143"/>
      <c r="EH134" s="143"/>
      <c r="EI134" s="143"/>
      <c r="EJ134" s="143"/>
      <c r="EK134" s="143"/>
      <c r="EL134" s="143"/>
      <c r="EM134" s="143"/>
      <c r="EN134" s="143"/>
      <c r="EO134" s="143"/>
      <c r="EP134" s="143"/>
      <c r="EQ134" s="143"/>
      <c r="ER134" s="143"/>
      <c r="ES134" s="143"/>
      <c r="ET134" s="143"/>
      <c r="EU134" s="143"/>
      <c r="EV134" s="143"/>
      <c r="EW134" s="143"/>
      <c r="EX134" s="143"/>
      <c r="EY134" s="143"/>
      <c r="EZ134" s="143"/>
      <c r="FA134" s="143"/>
      <c r="FB134" s="143"/>
      <c r="FC134" s="143"/>
      <c r="FD134" s="143"/>
      <c r="FE134" s="143"/>
      <c r="FF134" s="143"/>
      <c r="FG134" s="143"/>
      <c r="FH134" s="143"/>
      <c r="FI134" s="143"/>
      <c r="FJ134" s="143"/>
      <c r="FK134" s="143"/>
      <c r="FL134" s="143"/>
      <c r="FM134" s="143"/>
      <c r="FN134" s="143"/>
      <c r="FO134" s="143"/>
      <c r="FP134" s="143"/>
      <c r="FQ134" s="143"/>
      <c r="FR134" s="143"/>
      <c r="FS134" s="143"/>
      <c r="FT134" s="143"/>
      <c r="FU134" s="143"/>
      <c r="FV134" s="143"/>
      <c r="FW134" s="143"/>
      <c r="FX134" s="143"/>
      <c r="FY134" s="143"/>
      <c r="FZ134" s="143"/>
      <c r="GA134" s="143"/>
      <c r="GB134" s="143"/>
      <c r="GC134" s="143"/>
      <c r="GD134" s="143"/>
      <c r="GE134" s="143"/>
      <c r="GF134" s="143"/>
      <c r="GG134" s="143"/>
      <c r="GH134" s="143"/>
      <c r="GI134" s="143"/>
      <c r="GJ134" s="143"/>
      <c r="GK134" s="143"/>
      <c r="GL134" s="143"/>
      <c r="GM134" s="143"/>
      <c r="GN134" s="143"/>
      <c r="GO134" s="143"/>
      <c r="GP134" s="143"/>
      <c r="GQ134" s="143"/>
      <c r="GR134" s="143"/>
      <c r="GS134" s="143"/>
      <c r="GT134" s="143"/>
      <c r="GU134" s="143"/>
      <c r="GV134" s="143"/>
      <c r="GW134" s="143"/>
      <c r="GX134" s="143"/>
      <c r="GY134" s="143"/>
      <c r="GZ134" s="143"/>
      <c r="HA134" s="143"/>
      <c r="HB134" s="143"/>
      <c r="HC134" s="143"/>
      <c r="HD134" s="143"/>
      <c r="HE134" s="143"/>
      <c r="HF134" s="143"/>
      <c r="HG134" s="143"/>
      <c r="HH134" s="143"/>
      <c r="HI134" s="1259" t="s">
        <v>7</v>
      </c>
      <c r="HJ134" s="154" t="s">
        <v>110</v>
      </c>
      <c r="HK134" s="1261">
        <v>496</v>
      </c>
      <c r="HL134" s="153"/>
      <c r="HM134" s="152"/>
      <c r="HN134" s="152"/>
      <c r="HO134" s="190"/>
      <c r="HP134" s="190"/>
      <c r="HQ134" s="152"/>
      <c r="HR134" s="152"/>
      <c r="HS134" s="190"/>
      <c r="HT134" s="152"/>
      <c r="HU134" s="152"/>
      <c r="HV134" s="152"/>
      <c r="HW134" s="152"/>
      <c r="HX134" s="190"/>
      <c r="HY134" s="190"/>
      <c r="HZ134" s="152"/>
      <c r="IA134" s="152"/>
      <c r="IB134" s="152"/>
      <c r="IC134" s="152"/>
      <c r="ID134" s="152"/>
      <c r="IE134" s="152"/>
      <c r="IF134" s="152"/>
      <c r="IG134" s="152"/>
      <c r="IH134" s="152"/>
      <c r="II134" s="152"/>
      <c r="IJ134" s="151">
        <f t="shared" si="8"/>
        <v>0</v>
      </c>
    </row>
    <row r="135" spans="1:244" ht="14.25" customHeight="1">
      <c r="HI135" s="1260"/>
      <c r="HJ135" s="150" t="s">
        <v>44</v>
      </c>
      <c r="HK135" s="1262"/>
      <c r="HL135" s="149">
        <f>HL134*HK134</f>
        <v>0</v>
      </c>
      <c r="HM135" s="148">
        <f>HM134*HK134</f>
        <v>0</v>
      </c>
      <c r="HN135" s="148">
        <f>HN134*HK134</f>
        <v>0</v>
      </c>
      <c r="HO135" s="192">
        <f>HO134*HK134</f>
        <v>0</v>
      </c>
      <c r="HP135" s="192">
        <f>HP134*HK134</f>
        <v>0</v>
      </c>
      <c r="HQ135" s="148">
        <f>HQ134*HK134</f>
        <v>0</v>
      </c>
      <c r="HR135" s="148">
        <f>HR134*HK134</f>
        <v>0</v>
      </c>
      <c r="HS135" s="192">
        <f>HS134*HK134</f>
        <v>0</v>
      </c>
      <c r="HT135" s="148">
        <f>HT134*HK134</f>
        <v>0</v>
      </c>
      <c r="HU135" s="148">
        <f>HU134*HK134</f>
        <v>0</v>
      </c>
      <c r="HV135" s="148">
        <f>HV134*HK134</f>
        <v>0</v>
      </c>
      <c r="HW135" s="148">
        <f>HW134*HK134</f>
        <v>0</v>
      </c>
      <c r="HX135" s="192">
        <f>HX134*HK134</f>
        <v>0</v>
      </c>
      <c r="HY135" s="192">
        <f>HY134*HK134</f>
        <v>0</v>
      </c>
      <c r="HZ135" s="148">
        <f>HZ134*HK134</f>
        <v>0</v>
      </c>
      <c r="IA135" s="148">
        <f>IA134*HK134</f>
        <v>0</v>
      </c>
      <c r="IB135" s="148">
        <f>IB134*HK134</f>
        <v>0</v>
      </c>
      <c r="IC135" s="148">
        <f>IC134*HK134</f>
        <v>0</v>
      </c>
      <c r="ID135" s="148">
        <f>ID134*HK134</f>
        <v>0</v>
      </c>
      <c r="IE135" s="148">
        <f>IE134*HK134</f>
        <v>0</v>
      </c>
      <c r="IF135" s="148">
        <f>IF134*HK134</f>
        <v>0</v>
      </c>
      <c r="IG135" s="148">
        <f>IG134*HK134</f>
        <v>0</v>
      </c>
      <c r="IH135" s="148">
        <f>SUM(IH134*HK134)</f>
        <v>0</v>
      </c>
      <c r="II135" s="148">
        <f>SUM(II134*HK134)</f>
        <v>0</v>
      </c>
      <c r="IJ135" s="147">
        <f t="shared" si="8"/>
        <v>0</v>
      </c>
    </row>
    <row r="136" spans="1:244" s="137" customFormat="1" ht="14.25" customHeight="1">
      <c r="A136" s="143"/>
      <c r="B136" s="143"/>
      <c r="C136" s="143"/>
      <c r="D136" s="143"/>
      <c r="E136" s="143"/>
      <c r="F136" s="143"/>
      <c r="G136" s="143"/>
      <c r="H136" s="143"/>
      <c r="I136" s="143"/>
      <c r="J136" s="143"/>
      <c r="K136" s="143"/>
      <c r="L136" s="143"/>
      <c r="M136" s="143"/>
      <c r="N136" s="143"/>
      <c r="O136" s="143"/>
      <c r="P136" s="143"/>
      <c r="Q136" s="143"/>
      <c r="R136" s="143"/>
      <c r="S136" s="143"/>
      <c r="T136" s="143"/>
      <c r="U136" s="143"/>
      <c r="V136" s="143"/>
      <c r="W136" s="143"/>
      <c r="X136" s="143"/>
      <c r="Y136" s="143"/>
      <c r="Z136" s="143"/>
      <c r="AA136" s="143"/>
      <c r="AB136" s="143"/>
      <c r="AC136" s="143"/>
      <c r="AD136" s="143"/>
      <c r="AE136" s="143"/>
      <c r="AF136" s="143"/>
      <c r="AG136" s="143"/>
      <c r="AH136" s="143"/>
      <c r="AI136" s="143"/>
      <c r="AJ136" s="143"/>
      <c r="AK136" s="143"/>
      <c r="AL136" s="143"/>
      <c r="AM136" s="143"/>
      <c r="AN136" s="143"/>
      <c r="AO136" s="143"/>
      <c r="AP136" s="143"/>
      <c r="AQ136" s="143"/>
      <c r="AR136" s="143"/>
      <c r="AS136" s="143"/>
      <c r="AT136" s="143"/>
      <c r="AU136" s="143"/>
      <c r="AV136" s="143"/>
      <c r="AW136" s="143"/>
      <c r="AX136" s="143"/>
      <c r="AY136" s="143"/>
      <c r="AZ136" s="143"/>
      <c r="BA136" s="143"/>
      <c r="BB136" s="143"/>
      <c r="BC136" s="143"/>
      <c r="BD136" s="143"/>
      <c r="BE136" s="143"/>
      <c r="BF136" s="143"/>
      <c r="BG136" s="143"/>
      <c r="BH136" s="143"/>
      <c r="BI136" s="143"/>
      <c r="BJ136" s="143"/>
      <c r="BK136" s="143"/>
      <c r="BL136" s="143"/>
      <c r="BM136" s="143"/>
      <c r="BN136" s="143"/>
      <c r="BO136" s="143"/>
      <c r="BP136" s="143"/>
      <c r="BQ136" s="143"/>
      <c r="BR136" s="143"/>
      <c r="BS136" s="143"/>
      <c r="BT136" s="143"/>
      <c r="BU136" s="143"/>
      <c r="BV136" s="143"/>
      <c r="BW136" s="143"/>
      <c r="BX136" s="143"/>
      <c r="BY136" s="143"/>
      <c r="BZ136" s="143"/>
      <c r="CA136" s="143"/>
      <c r="CB136" s="143"/>
      <c r="CC136" s="143"/>
      <c r="CD136" s="143"/>
      <c r="CE136" s="143"/>
      <c r="CF136" s="143"/>
      <c r="CG136" s="143"/>
      <c r="CH136" s="143"/>
      <c r="CI136" s="143"/>
      <c r="CJ136" s="143"/>
      <c r="CK136" s="143"/>
      <c r="CL136" s="143"/>
      <c r="CM136" s="143"/>
      <c r="CN136" s="143"/>
      <c r="CO136" s="143"/>
      <c r="CP136" s="143"/>
      <c r="CQ136" s="143"/>
      <c r="CR136" s="143"/>
      <c r="CS136" s="143"/>
      <c r="CT136" s="143"/>
      <c r="CU136" s="143"/>
      <c r="CV136" s="143"/>
      <c r="CW136" s="143"/>
      <c r="CX136" s="143"/>
      <c r="CY136" s="143"/>
      <c r="CZ136" s="143"/>
      <c r="DA136" s="143"/>
      <c r="DB136" s="143"/>
      <c r="DC136" s="143"/>
      <c r="DD136" s="143"/>
      <c r="DE136" s="143"/>
      <c r="DF136" s="143"/>
      <c r="DG136" s="143"/>
      <c r="DH136" s="143"/>
      <c r="DI136" s="143"/>
      <c r="DJ136" s="143"/>
      <c r="DK136" s="143"/>
      <c r="DL136" s="143"/>
      <c r="DM136" s="143"/>
      <c r="DN136" s="143"/>
      <c r="DO136" s="143"/>
      <c r="DP136" s="143"/>
      <c r="DQ136" s="143"/>
      <c r="DR136" s="143"/>
      <c r="DS136" s="143"/>
      <c r="DT136" s="143"/>
      <c r="DU136" s="143"/>
      <c r="DV136" s="143"/>
      <c r="DW136" s="143"/>
      <c r="DX136" s="143"/>
      <c r="DY136" s="143"/>
      <c r="DZ136" s="143"/>
      <c r="EA136" s="143"/>
      <c r="EB136" s="143"/>
      <c r="EC136" s="143"/>
      <c r="ED136" s="143"/>
      <c r="EE136" s="143"/>
      <c r="EF136" s="143"/>
      <c r="EG136" s="143"/>
      <c r="EH136" s="143"/>
      <c r="EI136" s="143"/>
      <c r="EJ136" s="143"/>
      <c r="EK136" s="143"/>
      <c r="EL136" s="143"/>
      <c r="EM136" s="143"/>
      <c r="EN136" s="143"/>
      <c r="EO136" s="143"/>
      <c r="EP136" s="143"/>
      <c r="EQ136" s="143"/>
      <c r="ER136" s="143"/>
      <c r="ES136" s="143"/>
      <c r="ET136" s="143"/>
      <c r="EU136" s="143"/>
      <c r="EV136" s="143"/>
      <c r="EW136" s="143"/>
      <c r="EX136" s="143"/>
      <c r="EY136" s="143"/>
      <c r="EZ136" s="143"/>
      <c r="FA136" s="143"/>
      <c r="FB136" s="143"/>
      <c r="FC136" s="143"/>
      <c r="FD136" s="143"/>
      <c r="FE136" s="143"/>
      <c r="FF136" s="143"/>
      <c r="FG136" s="143"/>
      <c r="FH136" s="143"/>
      <c r="FI136" s="143"/>
      <c r="FJ136" s="143"/>
      <c r="FK136" s="143"/>
      <c r="FL136" s="143"/>
      <c r="FM136" s="143"/>
      <c r="FN136" s="143"/>
      <c r="FO136" s="143"/>
      <c r="FP136" s="143"/>
      <c r="FQ136" s="143"/>
      <c r="FR136" s="143"/>
      <c r="FS136" s="143"/>
      <c r="FT136" s="143"/>
      <c r="FU136" s="143"/>
      <c r="FV136" s="143"/>
      <c r="FW136" s="143"/>
      <c r="FX136" s="143"/>
      <c r="FY136" s="143"/>
      <c r="FZ136" s="143"/>
      <c r="GA136" s="143"/>
      <c r="GB136" s="143"/>
      <c r="GC136" s="143"/>
      <c r="GD136" s="143"/>
      <c r="GE136" s="143"/>
      <c r="GF136" s="143"/>
      <c r="GG136" s="143"/>
      <c r="GH136" s="143"/>
      <c r="GI136" s="143"/>
      <c r="GJ136" s="143"/>
      <c r="GK136" s="143"/>
      <c r="GL136" s="143"/>
      <c r="GM136" s="143"/>
      <c r="GN136" s="143"/>
      <c r="GO136" s="143"/>
      <c r="GP136" s="143"/>
      <c r="GQ136" s="143"/>
      <c r="GR136" s="143"/>
      <c r="GS136" s="143"/>
      <c r="GT136" s="143"/>
      <c r="GU136" s="143"/>
      <c r="GV136" s="143"/>
      <c r="GW136" s="143"/>
      <c r="GX136" s="143"/>
      <c r="GY136" s="143"/>
      <c r="GZ136" s="143"/>
      <c r="HA136" s="143"/>
      <c r="HB136" s="143"/>
      <c r="HC136" s="143"/>
      <c r="HD136" s="143"/>
      <c r="HE136" s="143"/>
      <c r="HF136" s="143"/>
      <c r="HG136" s="143"/>
      <c r="HH136" s="143"/>
      <c r="HI136" s="1259" t="s">
        <v>28</v>
      </c>
      <c r="HJ136" s="154" t="s">
        <v>110</v>
      </c>
      <c r="HK136" s="1261">
        <v>490</v>
      </c>
      <c r="HL136" s="153"/>
      <c r="HM136" s="152"/>
      <c r="HN136" s="152"/>
      <c r="HO136" s="190"/>
      <c r="HP136" s="190"/>
      <c r="HQ136" s="152"/>
      <c r="HR136" s="152"/>
      <c r="HS136" s="190"/>
      <c r="HT136" s="152"/>
      <c r="HU136" s="152"/>
      <c r="HV136" s="152"/>
      <c r="HW136" s="152"/>
      <c r="HX136" s="190"/>
      <c r="HY136" s="190"/>
      <c r="HZ136" s="152"/>
      <c r="IA136" s="152"/>
      <c r="IB136" s="152"/>
      <c r="IC136" s="152"/>
      <c r="ID136" s="152"/>
      <c r="IE136" s="152"/>
      <c r="IF136" s="152"/>
      <c r="IG136" s="152"/>
      <c r="IH136" s="152"/>
      <c r="II136" s="152"/>
      <c r="IJ136" s="151">
        <f t="shared" si="8"/>
        <v>0</v>
      </c>
    </row>
    <row r="137" spans="1:244" ht="14.25" customHeight="1">
      <c r="HI137" s="1260"/>
      <c r="HJ137" s="150" t="s">
        <v>44</v>
      </c>
      <c r="HK137" s="1262"/>
      <c r="HL137" s="148">
        <f>HL136*HK136</f>
        <v>0</v>
      </c>
      <c r="HM137" s="148"/>
      <c r="HN137" s="148">
        <f>HN136*HK136</f>
        <v>0</v>
      </c>
      <c r="HO137" s="192">
        <f>HO136*HK136</f>
        <v>0</v>
      </c>
      <c r="HP137" s="192">
        <f>HP136*HK136</f>
        <v>0</v>
      </c>
      <c r="HQ137" s="148">
        <f>HQ136*HK136</f>
        <v>0</v>
      </c>
      <c r="HR137" s="148">
        <f>HR136*HK136</f>
        <v>0</v>
      </c>
      <c r="HS137" s="192">
        <f>HS136*HK136</f>
        <v>0</v>
      </c>
      <c r="HT137" s="148">
        <f>HT136*HK136</f>
        <v>0</v>
      </c>
      <c r="HU137" s="148">
        <f>HU136*HK136</f>
        <v>0</v>
      </c>
      <c r="HV137" s="148">
        <f>HV136*HK136</f>
        <v>0</v>
      </c>
      <c r="HW137" s="148">
        <f>HW136*HK136</f>
        <v>0</v>
      </c>
      <c r="HX137" s="192">
        <f>HX136*HK136</f>
        <v>0</v>
      </c>
      <c r="HY137" s="192">
        <f>HY136*HK136</f>
        <v>0</v>
      </c>
      <c r="HZ137" s="148">
        <f>HZ136*HK136</f>
        <v>0</v>
      </c>
      <c r="IA137" s="148">
        <f>IA136*HK136</f>
        <v>0</v>
      </c>
      <c r="IB137" s="148">
        <f>IB136*HK136</f>
        <v>0</v>
      </c>
      <c r="IC137" s="148">
        <f>IC136*HK136</f>
        <v>0</v>
      </c>
      <c r="ID137" s="148">
        <f>ID136*HK136</f>
        <v>0</v>
      </c>
      <c r="IE137" s="148">
        <f>IE136*HK136</f>
        <v>0</v>
      </c>
      <c r="IF137" s="148">
        <f>IF136*HK136</f>
        <v>0</v>
      </c>
      <c r="IG137" s="148">
        <f>IG136*HK136</f>
        <v>0</v>
      </c>
      <c r="IH137" s="148">
        <f>SUM(IH136*HK136)</f>
        <v>0</v>
      </c>
      <c r="II137" s="148">
        <f>SUM(II136*HK136)</f>
        <v>0</v>
      </c>
      <c r="IJ137" s="147">
        <f t="shared" si="8"/>
        <v>0</v>
      </c>
    </row>
    <row r="138" spans="1:244" s="137" customFormat="1" ht="14.25" customHeight="1">
      <c r="A138" s="143"/>
      <c r="B138" s="143"/>
      <c r="C138" s="143"/>
      <c r="D138" s="143"/>
      <c r="E138" s="143"/>
      <c r="F138" s="143"/>
      <c r="G138" s="143"/>
      <c r="H138" s="143"/>
      <c r="I138" s="143"/>
      <c r="J138" s="143"/>
      <c r="K138" s="143"/>
      <c r="L138" s="143"/>
      <c r="M138" s="143"/>
      <c r="N138" s="143"/>
      <c r="O138" s="143"/>
      <c r="P138" s="143"/>
      <c r="Q138" s="143"/>
      <c r="R138" s="143"/>
      <c r="S138" s="143"/>
      <c r="T138" s="143"/>
      <c r="U138" s="143"/>
      <c r="V138" s="143"/>
      <c r="W138" s="143"/>
      <c r="X138" s="143"/>
      <c r="Y138" s="143"/>
      <c r="Z138" s="143"/>
      <c r="AA138" s="143"/>
      <c r="AB138" s="143"/>
      <c r="AC138" s="143"/>
      <c r="AD138" s="143"/>
      <c r="AE138" s="143"/>
      <c r="AF138" s="143"/>
      <c r="AG138" s="143"/>
      <c r="AH138" s="143"/>
      <c r="AI138" s="143"/>
      <c r="AJ138" s="143"/>
      <c r="AK138" s="143"/>
      <c r="AL138" s="143"/>
      <c r="AM138" s="143"/>
      <c r="AN138" s="143"/>
      <c r="AO138" s="143"/>
      <c r="AP138" s="143"/>
      <c r="AQ138" s="143"/>
      <c r="AR138" s="143"/>
      <c r="AS138" s="143"/>
      <c r="AT138" s="143"/>
      <c r="AU138" s="143"/>
      <c r="AV138" s="143"/>
      <c r="AW138" s="143"/>
      <c r="AX138" s="143"/>
      <c r="AY138" s="143"/>
      <c r="AZ138" s="143"/>
      <c r="BA138" s="143"/>
      <c r="BB138" s="143"/>
      <c r="BC138" s="143"/>
      <c r="BD138" s="143"/>
      <c r="BE138" s="143"/>
      <c r="BF138" s="143"/>
      <c r="BG138" s="143"/>
      <c r="BH138" s="143"/>
      <c r="BI138" s="143"/>
      <c r="BJ138" s="143"/>
      <c r="BK138" s="143"/>
      <c r="BL138" s="143"/>
      <c r="BM138" s="143"/>
      <c r="BN138" s="143"/>
      <c r="BO138" s="143"/>
      <c r="BP138" s="143"/>
      <c r="BQ138" s="143"/>
      <c r="BR138" s="143"/>
      <c r="BS138" s="143"/>
      <c r="BT138" s="143"/>
      <c r="BU138" s="143"/>
      <c r="BV138" s="143"/>
      <c r="BW138" s="143"/>
      <c r="BX138" s="143"/>
      <c r="BY138" s="143"/>
      <c r="BZ138" s="143"/>
      <c r="CA138" s="143"/>
      <c r="CB138" s="143"/>
      <c r="CC138" s="143"/>
      <c r="CD138" s="143"/>
      <c r="CE138" s="143"/>
      <c r="CF138" s="143"/>
      <c r="CG138" s="143"/>
      <c r="CH138" s="143"/>
      <c r="CI138" s="143"/>
      <c r="CJ138" s="143"/>
      <c r="CK138" s="143"/>
      <c r="CL138" s="143"/>
      <c r="CM138" s="143"/>
      <c r="CN138" s="143"/>
      <c r="CO138" s="143"/>
      <c r="CP138" s="143"/>
      <c r="CQ138" s="143"/>
      <c r="CR138" s="143"/>
      <c r="CS138" s="143"/>
      <c r="CT138" s="143"/>
      <c r="CU138" s="143"/>
      <c r="CV138" s="143"/>
      <c r="CW138" s="143"/>
      <c r="CX138" s="143"/>
      <c r="CY138" s="143"/>
      <c r="CZ138" s="143"/>
      <c r="DA138" s="143"/>
      <c r="DB138" s="143"/>
      <c r="DC138" s="143"/>
      <c r="DD138" s="143"/>
      <c r="DE138" s="143"/>
      <c r="DF138" s="143"/>
      <c r="DG138" s="143"/>
      <c r="DH138" s="143"/>
      <c r="DI138" s="143"/>
      <c r="DJ138" s="143"/>
      <c r="DK138" s="143"/>
      <c r="DL138" s="143"/>
      <c r="DM138" s="143"/>
      <c r="DN138" s="143"/>
      <c r="DO138" s="143"/>
      <c r="DP138" s="143"/>
      <c r="DQ138" s="143"/>
      <c r="DR138" s="143"/>
      <c r="DS138" s="143"/>
      <c r="DT138" s="143"/>
      <c r="DU138" s="143"/>
      <c r="DV138" s="143"/>
      <c r="DW138" s="143"/>
      <c r="DX138" s="143"/>
      <c r="DY138" s="143"/>
      <c r="DZ138" s="143"/>
      <c r="EA138" s="143"/>
      <c r="EB138" s="143"/>
      <c r="EC138" s="143"/>
      <c r="ED138" s="143"/>
      <c r="EE138" s="143"/>
      <c r="EF138" s="143"/>
      <c r="EG138" s="143"/>
      <c r="EH138" s="143"/>
      <c r="EI138" s="143"/>
      <c r="EJ138" s="143"/>
      <c r="EK138" s="143"/>
      <c r="EL138" s="143"/>
      <c r="EM138" s="143"/>
      <c r="EN138" s="143"/>
      <c r="EO138" s="143"/>
      <c r="EP138" s="143"/>
      <c r="EQ138" s="143"/>
      <c r="ER138" s="143"/>
      <c r="ES138" s="143"/>
      <c r="ET138" s="143"/>
      <c r="EU138" s="143"/>
      <c r="EV138" s="143"/>
      <c r="EW138" s="143"/>
      <c r="EX138" s="143"/>
      <c r="EY138" s="143"/>
      <c r="EZ138" s="143"/>
      <c r="FA138" s="143"/>
      <c r="FB138" s="143"/>
      <c r="FC138" s="143"/>
      <c r="FD138" s="143"/>
      <c r="FE138" s="143"/>
      <c r="FF138" s="143"/>
      <c r="FG138" s="143"/>
      <c r="FH138" s="143"/>
      <c r="FI138" s="143"/>
      <c r="FJ138" s="143"/>
      <c r="FK138" s="143"/>
      <c r="FL138" s="143"/>
      <c r="FM138" s="143"/>
      <c r="FN138" s="143"/>
      <c r="FO138" s="143"/>
      <c r="FP138" s="143"/>
      <c r="FQ138" s="143"/>
      <c r="FR138" s="143"/>
      <c r="FS138" s="143"/>
      <c r="FT138" s="143"/>
      <c r="FU138" s="143"/>
      <c r="FV138" s="143"/>
      <c r="FW138" s="143"/>
      <c r="FX138" s="143"/>
      <c r="FY138" s="143"/>
      <c r="FZ138" s="143"/>
      <c r="GA138" s="143"/>
      <c r="GB138" s="143"/>
      <c r="GC138" s="143"/>
      <c r="GD138" s="143"/>
      <c r="GE138" s="143"/>
      <c r="GF138" s="143"/>
      <c r="GG138" s="143"/>
      <c r="GH138" s="143"/>
      <c r="GI138" s="143"/>
      <c r="GJ138" s="143"/>
      <c r="GK138" s="143"/>
      <c r="GL138" s="143"/>
      <c r="GM138" s="143"/>
      <c r="GN138" s="143"/>
      <c r="GO138" s="143"/>
      <c r="GP138" s="143"/>
      <c r="GQ138" s="143"/>
      <c r="GR138" s="143"/>
      <c r="GS138" s="143"/>
      <c r="GT138" s="143"/>
      <c r="GU138" s="143"/>
      <c r="GV138" s="143"/>
      <c r="GW138" s="143"/>
      <c r="GX138" s="143"/>
      <c r="GY138" s="143"/>
      <c r="GZ138" s="143"/>
      <c r="HA138" s="143"/>
      <c r="HB138" s="143"/>
      <c r="HC138" s="143"/>
      <c r="HD138" s="143"/>
      <c r="HE138" s="143"/>
      <c r="HF138" s="143"/>
      <c r="HG138" s="143"/>
      <c r="HH138" s="143"/>
      <c r="HI138" s="1259" t="s">
        <v>16</v>
      </c>
      <c r="HJ138" s="154" t="s">
        <v>110</v>
      </c>
      <c r="HK138" s="1261">
        <v>372</v>
      </c>
      <c r="HL138" s="153"/>
      <c r="HM138" s="152"/>
      <c r="HN138" s="152"/>
      <c r="HO138" s="190"/>
      <c r="HP138" s="190"/>
      <c r="HQ138" s="152"/>
      <c r="HR138" s="152"/>
      <c r="HS138" s="190"/>
      <c r="HT138" s="152"/>
      <c r="HU138" s="152"/>
      <c r="HV138" s="152"/>
      <c r="HW138" s="152"/>
      <c r="HX138" s="190"/>
      <c r="HY138" s="190"/>
      <c r="HZ138" s="152"/>
      <c r="IA138" s="152"/>
      <c r="IB138" s="152"/>
      <c r="IC138" s="152"/>
      <c r="ID138" s="152"/>
      <c r="IE138" s="152"/>
      <c r="IF138" s="152"/>
      <c r="IG138" s="152"/>
      <c r="IH138" s="152"/>
      <c r="II138" s="152"/>
      <c r="IJ138" s="151">
        <f t="shared" si="8"/>
        <v>0</v>
      </c>
    </row>
    <row r="139" spans="1:244" ht="14.25" customHeight="1">
      <c r="HI139" s="1260"/>
      <c r="HJ139" s="150" t="s">
        <v>44</v>
      </c>
      <c r="HK139" s="1262"/>
      <c r="HL139" s="148">
        <f>HL138*HK138</f>
        <v>0</v>
      </c>
      <c r="HM139" s="148">
        <f>HM138*HK138</f>
        <v>0</v>
      </c>
      <c r="HN139" s="148">
        <f>HN138*HK138</f>
        <v>0</v>
      </c>
      <c r="HO139" s="192">
        <f>HO138*HK138</f>
        <v>0</v>
      </c>
      <c r="HP139" s="192">
        <f>HP138*HK138</f>
        <v>0</v>
      </c>
      <c r="HQ139" s="148">
        <f>HQ138*HK138</f>
        <v>0</v>
      </c>
      <c r="HR139" s="148">
        <f>HR138*HK138</f>
        <v>0</v>
      </c>
      <c r="HS139" s="192">
        <f>HS138*HK138</f>
        <v>0</v>
      </c>
      <c r="HT139" s="148">
        <f>HT138*HK138</f>
        <v>0</v>
      </c>
      <c r="HU139" s="148">
        <f>HU138*HK138</f>
        <v>0</v>
      </c>
      <c r="HV139" s="148">
        <f>HV138*HK138</f>
        <v>0</v>
      </c>
      <c r="HW139" s="148">
        <f>HW138*HK138</f>
        <v>0</v>
      </c>
      <c r="HX139" s="192">
        <f>HX138*HK138</f>
        <v>0</v>
      </c>
      <c r="HY139" s="192">
        <f>HY138*HK138</f>
        <v>0</v>
      </c>
      <c r="HZ139" s="148">
        <f>HZ138*HK138</f>
        <v>0</v>
      </c>
      <c r="IA139" s="148">
        <f>IA138*HK138</f>
        <v>0</v>
      </c>
      <c r="IB139" s="148">
        <f>IB138*HK138</f>
        <v>0</v>
      </c>
      <c r="IC139" s="148">
        <f>IC138*HK138</f>
        <v>0</v>
      </c>
      <c r="ID139" s="148">
        <f>ID138*HK138</f>
        <v>0</v>
      </c>
      <c r="IE139" s="148">
        <f>IE138*HK138</f>
        <v>0</v>
      </c>
      <c r="IF139" s="148">
        <f>IF138*HK138</f>
        <v>0</v>
      </c>
      <c r="IG139" s="148">
        <f>IG138*HK138</f>
        <v>0</v>
      </c>
      <c r="IH139" s="148">
        <f>SUM(IH138*HK138)</f>
        <v>0</v>
      </c>
      <c r="II139" s="148">
        <f>SUM(II138*HK138)</f>
        <v>0</v>
      </c>
      <c r="IJ139" s="147">
        <f t="shared" si="8"/>
        <v>0</v>
      </c>
    </row>
    <row r="140" spans="1:244" s="137" customFormat="1" ht="14.25" customHeight="1">
      <c r="A140" s="143"/>
      <c r="B140" s="143"/>
      <c r="C140" s="143"/>
      <c r="D140" s="143"/>
      <c r="E140" s="143"/>
      <c r="F140" s="143"/>
      <c r="G140" s="143"/>
      <c r="H140" s="143"/>
      <c r="I140" s="143"/>
      <c r="J140" s="143"/>
      <c r="K140" s="143"/>
      <c r="L140" s="143"/>
      <c r="M140" s="143"/>
      <c r="N140" s="143"/>
      <c r="O140" s="143"/>
      <c r="P140" s="143"/>
      <c r="Q140" s="143"/>
      <c r="R140" s="143"/>
      <c r="S140" s="143"/>
      <c r="T140" s="143"/>
      <c r="U140" s="143"/>
      <c r="V140" s="143"/>
      <c r="W140" s="143"/>
      <c r="X140" s="143"/>
      <c r="Y140" s="143"/>
      <c r="Z140" s="143"/>
      <c r="AA140" s="143"/>
      <c r="AB140" s="143"/>
      <c r="AC140" s="143"/>
      <c r="AD140" s="143"/>
      <c r="AE140" s="143"/>
      <c r="AF140" s="143"/>
      <c r="AG140" s="143"/>
      <c r="AH140" s="143"/>
      <c r="AI140" s="143"/>
      <c r="AJ140" s="143"/>
      <c r="AK140" s="143"/>
      <c r="AL140" s="143"/>
      <c r="AM140" s="143"/>
      <c r="AN140" s="143"/>
      <c r="AO140" s="143"/>
      <c r="AP140" s="143"/>
      <c r="AQ140" s="143"/>
      <c r="AR140" s="143"/>
      <c r="AS140" s="143"/>
      <c r="AT140" s="143"/>
      <c r="AU140" s="143"/>
      <c r="AV140" s="143"/>
      <c r="AW140" s="143"/>
      <c r="AX140" s="143"/>
      <c r="AY140" s="143"/>
      <c r="AZ140" s="143"/>
      <c r="BA140" s="143"/>
      <c r="BB140" s="143"/>
      <c r="BC140" s="143"/>
      <c r="BD140" s="143"/>
      <c r="BE140" s="143"/>
      <c r="BF140" s="143"/>
      <c r="BG140" s="143"/>
      <c r="BH140" s="143"/>
      <c r="BI140" s="143"/>
      <c r="BJ140" s="143"/>
      <c r="BK140" s="143"/>
      <c r="BL140" s="143"/>
      <c r="BM140" s="143"/>
      <c r="BN140" s="143"/>
      <c r="BO140" s="143"/>
      <c r="BP140" s="143"/>
      <c r="BQ140" s="143"/>
      <c r="BR140" s="143"/>
      <c r="BS140" s="143"/>
      <c r="BT140" s="143"/>
      <c r="BU140" s="143"/>
      <c r="BV140" s="143"/>
      <c r="BW140" s="143"/>
      <c r="BX140" s="143"/>
      <c r="BY140" s="143"/>
      <c r="BZ140" s="143"/>
      <c r="CA140" s="143"/>
      <c r="CB140" s="143"/>
      <c r="CC140" s="143"/>
      <c r="CD140" s="143"/>
      <c r="CE140" s="143"/>
      <c r="CF140" s="143"/>
      <c r="CG140" s="143"/>
      <c r="CH140" s="143"/>
      <c r="CI140" s="143"/>
      <c r="CJ140" s="143"/>
      <c r="CK140" s="143"/>
      <c r="CL140" s="143"/>
      <c r="CM140" s="143"/>
      <c r="CN140" s="143"/>
      <c r="CO140" s="143"/>
      <c r="CP140" s="143"/>
      <c r="CQ140" s="143"/>
      <c r="CR140" s="143"/>
      <c r="CS140" s="143"/>
      <c r="CT140" s="143"/>
      <c r="CU140" s="143"/>
      <c r="CV140" s="143"/>
      <c r="CW140" s="143"/>
      <c r="CX140" s="143"/>
      <c r="CY140" s="143"/>
      <c r="CZ140" s="143"/>
      <c r="DA140" s="143"/>
      <c r="DB140" s="143"/>
      <c r="DC140" s="143"/>
      <c r="DD140" s="143"/>
      <c r="DE140" s="143"/>
      <c r="DF140" s="143"/>
      <c r="DG140" s="143"/>
      <c r="DH140" s="143"/>
      <c r="DI140" s="143"/>
      <c r="DJ140" s="143"/>
      <c r="DK140" s="143"/>
      <c r="DL140" s="143"/>
      <c r="DM140" s="143"/>
      <c r="DN140" s="143"/>
      <c r="DO140" s="143"/>
      <c r="DP140" s="143"/>
      <c r="DQ140" s="143"/>
      <c r="DR140" s="143"/>
      <c r="DS140" s="143"/>
      <c r="DT140" s="143"/>
      <c r="DU140" s="143"/>
      <c r="DV140" s="143"/>
      <c r="DW140" s="143"/>
      <c r="DX140" s="143"/>
      <c r="DY140" s="143"/>
      <c r="DZ140" s="143"/>
      <c r="EA140" s="143"/>
      <c r="EB140" s="143"/>
      <c r="EC140" s="143"/>
      <c r="ED140" s="143"/>
      <c r="EE140" s="143"/>
      <c r="EF140" s="143"/>
      <c r="EG140" s="143"/>
      <c r="EH140" s="143"/>
      <c r="EI140" s="143"/>
      <c r="EJ140" s="143"/>
      <c r="EK140" s="143"/>
      <c r="EL140" s="143"/>
      <c r="EM140" s="143"/>
      <c r="EN140" s="143"/>
      <c r="EO140" s="143"/>
      <c r="EP140" s="143"/>
      <c r="EQ140" s="143"/>
      <c r="ER140" s="143"/>
      <c r="ES140" s="143"/>
      <c r="ET140" s="143"/>
      <c r="EU140" s="143"/>
      <c r="EV140" s="143"/>
      <c r="EW140" s="143"/>
      <c r="EX140" s="143"/>
      <c r="EY140" s="143"/>
      <c r="EZ140" s="143"/>
      <c r="FA140" s="143"/>
      <c r="FB140" s="143"/>
      <c r="FC140" s="143"/>
      <c r="FD140" s="143"/>
      <c r="FE140" s="143"/>
      <c r="FF140" s="143"/>
      <c r="FG140" s="143"/>
      <c r="FH140" s="143"/>
      <c r="FI140" s="143"/>
      <c r="FJ140" s="143"/>
      <c r="FK140" s="143"/>
      <c r="FL140" s="143"/>
      <c r="FM140" s="143"/>
      <c r="FN140" s="143"/>
      <c r="FO140" s="143"/>
      <c r="FP140" s="143"/>
      <c r="FQ140" s="143"/>
      <c r="FR140" s="143"/>
      <c r="FS140" s="143"/>
      <c r="FT140" s="143"/>
      <c r="FU140" s="143"/>
      <c r="FV140" s="143"/>
      <c r="FW140" s="143"/>
      <c r="FX140" s="143"/>
      <c r="FY140" s="143"/>
      <c r="FZ140" s="143"/>
      <c r="GA140" s="143"/>
      <c r="GB140" s="143"/>
      <c r="GC140" s="143"/>
      <c r="GD140" s="143"/>
      <c r="GE140" s="143"/>
      <c r="GF140" s="143"/>
      <c r="GG140" s="143"/>
      <c r="GH140" s="143"/>
      <c r="GI140" s="143"/>
      <c r="GJ140" s="143"/>
      <c r="GK140" s="143"/>
      <c r="GL140" s="143"/>
      <c r="GM140" s="143"/>
      <c r="GN140" s="143"/>
      <c r="GO140" s="143"/>
      <c r="GP140" s="143"/>
      <c r="GQ140" s="143"/>
      <c r="GR140" s="143"/>
      <c r="GS140" s="143"/>
      <c r="GT140" s="143"/>
      <c r="GU140" s="143"/>
      <c r="GV140" s="143"/>
      <c r="GW140" s="143"/>
      <c r="GX140" s="143"/>
      <c r="GY140" s="143"/>
      <c r="GZ140" s="143"/>
      <c r="HA140" s="143"/>
      <c r="HB140" s="143"/>
      <c r="HC140" s="143"/>
      <c r="HD140" s="143"/>
      <c r="HE140" s="143"/>
      <c r="HF140" s="143"/>
      <c r="HG140" s="143"/>
      <c r="HH140" s="143"/>
      <c r="HI140" s="1259" t="s">
        <v>115</v>
      </c>
      <c r="HJ140" s="154" t="s">
        <v>110</v>
      </c>
      <c r="HK140" s="1261">
        <v>16</v>
      </c>
      <c r="HL140" s="153"/>
      <c r="HM140" s="152"/>
      <c r="HN140" s="152"/>
      <c r="HO140" s="190"/>
      <c r="HP140" s="190"/>
      <c r="HQ140" s="152"/>
      <c r="HR140" s="152"/>
      <c r="HS140" s="190"/>
      <c r="HT140" s="152"/>
      <c r="HU140" s="152"/>
      <c r="HV140" s="152"/>
      <c r="HW140" s="152"/>
      <c r="HX140" s="190"/>
      <c r="HY140" s="190"/>
      <c r="HZ140" s="152"/>
      <c r="IA140" s="152"/>
      <c r="IB140" s="152"/>
      <c r="IC140" s="152"/>
      <c r="ID140" s="152"/>
      <c r="IE140" s="152"/>
      <c r="IF140" s="152"/>
      <c r="IG140" s="152"/>
      <c r="IH140" s="152"/>
      <c r="II140" s="152"/>
      <c r="IJ140" s="151">
        <f t="shared" si="8"/>
        <v>0</v>
      </c>
    </row>
    <row r="141" spans="1:244" ht="14.25" customHeight="1">
      <c r="B141" s="185"/>
      <c r="C141" s="185"/>
      <c r="D141" s="185"/>
      <c r="E141" s="185"/>
      <c r="F141" s="185"/>
      <c r="G141" s="185"/>
      <c r="H141" s="185"/>
      <c r="I141" s="185"/>
      <c r="J141" s="185"/>
      <c r="K141" s="185"/>
      <c r="L141" s="185"/>
      <c r="M141" s="185"/>
      <c r="N141" s="185"/>
      <c r="O141" s="185"/>
      <c r="P141" s="185"/>
      <c r="Q141" s="185"/>
      <c r="R141" s="185"/>
      <c r="S141" s="185"/>
      <c r="T141" s="185"/>
      <c r="U141" s="185"/>
      <c r="V141" s="185"/>
      <c r="W141" s="185"/>
      <c r="X141" s="185"/>
      <c r="Y141" s="185"/>
      <c r="Z141" s="185"/>
      <c r="AA141" s="185"/>
      <c r="AB141" s="185"/>
      <c r="AC141" s="185"/>
      <c r="AD141" s="185"/>
      <c r="AE141" s="185"/>
      <c r="AF141" s="185"/>
      <c r="AG141" s="185"/>
      <c r="AH141" s="185"/>
      <c r="AI141" s="185"/>
      <c r="AJ141" s="185"/>
      <c r="AK141" s="185"/>
      <c r="AL141" s="185"/>
      <c r="AM141" s="185"/>
      <c r="AN141" s="185"/>
      <c r="AO141" s="185"/>
      <c r="AP141" s="185"/>
      <c r="AQ141" s="185"/>
      <c r="AR141" s="185"/>
      <c r="AS141" s="185"/>
      <c r="AT141" s="185"/>
      <c r="AU141" s="185"/>
      <c r="AV141" s="185"/>
      <c r="AW141" s="185"/>
      <c r="AX141" s="185"/>
      <c r="AY141" s="185"/>
      <c r="AZ141" s="185"/>
      <c r="BA141" s="185"/>
      <c r="BB141" s="185"/>
      <c r="BC141" s="185"/>
      <c r="BD141" s="185"/>
      <c r="BE141" s="185"/>
      <c r="BF141" s="185"/>
      <c r="BG141" s="185"/>
      <c r="BH141" s="185"/>
      <c r="BI141" s="185"/>
      <c r="BJ141" s="185"/>
      <c r="BK141" s="185"/>
      <c r="BL141" s="185"/>
      <c r="BM141" s="185"/>
      <c r="BN141" s="185"/>
      <c r="BO141" s="185"/>
      <c r="BP141" s="185"/>
      <c r="BQ141" s="185"/>
      <c r="BR141" s="185"/>
      <c r="BS141" s="185"/>
      <c r="BT141" s="185"/>
      <c r="BU141" s="185"/>
      <c r="BV141" s="185"/>
      <c r="BW141" s="185"/>
      <c r="BX141" s="185"/>
      <c r="BY141" s="185"/>
      <c r="BZ141" s="185"/>
      <c r="CA141" s="185"/>
      <c r="CB141" s="185"/>
      <c r="CC141" s="185"/>
      <c r="CD141" s="185"/>
      <c r="CE141" s="185"/>
      <c r="CF141" s="185"/>
      <c r="CG141" s="185"/>
      <c r="CH141" s="185"/>
      <c r="CI141" s="185"/>
      <c r="CJ141" s="185"/>
      <c r="CK141" s="185"/>
      <c r="CL141" s="185"/>
      <c r="CM141" s="185"/>
      <c r="CN141" s="185"/>
      <c r="CO141" s="185"/>
      <c r="CP141" s="185"/>
      <c r="CQ141" s="185"/>
      <c r="CR141" s="185"/>
      <c r="CS141" s="185"/>
      <c r="CT141" s="185"/>
      <c r="CU141" s="185"/>
      <c r="CV141" s="185"/>
      <c r="CW141" s="185"/>
      <c r="CX141" s="185"/>
      <c r="CY141" s="185"/>
      <c r="CZ141" s="185"/>
      <c r="DA141" s="185"/>
      <c r="DB141" s="185"/>
      <c r="DC141" s="185"/>
      <c r="DD141" s="185"/>
      <c r="DE141" s="185"/>
      <c r="DF141" s="185"/>
      <c r="DG141" s="185"/>
      <c r="DH141" s="185"/>
      <c r="DI141" s="185"/>
      <c r="DJ141" s="185"/>
      <c r="DK141" s="185"/>
      <c r="DL141" s="185"/>
      <c r="DM141" s="185"/>
      <c r="DN141" s="185"/>
      <c r="DO141" s="185"/>
      <c r="DP141" s="185"/>
      <c r="DQ141" s="185"/>
      <c r="DR141" s="185"/>
      <c r="DS141" s="185"/>
      <c r="DT141" s="185"/>
      <c r="DU141" s="185"/>
      <c r="DV141" s="185"/>
      <c r="DW141" s="185"/>
      <c r="DX141" s="185"/>
      <c r="DY141" s="185"/>
      <c r="DZ141" s="185"/>
      <c r="EA141" s="185"/>
      <c r="EB141" s="185"/>
      <c r="EC141" s="185"/>
      <c r="ED141" s="185"/>
      <c r="EE141" s="185"/>
      <c r="EF141" s="185"/>
      <c r="EG141" s="185"/>
      <c r="EH141" s="185"/>
      <c r="EI141" s="185"/>
      <c r="EJ141" s="185"/>
      <c r="EK141" s="185"/>
      <c r="EL141" s="185"/>
      <c r="EM141" s="185"/>
      <c r="EN141" s="185"/>
      <c r="EO141" s="185"/>
      <c r="EP141" s="185"/>
      <c r="EQ141" s="185"/>
      <c r="ER141" s="185"/>
      <c r="ES141" s="185"/>
      <c r="ET141" s="185"/>
      <c r="EU141" s="185"/>
      <c r="EV141" s="185"/>
      <c r="EW141" s="185"/>
      <c r="EX141" s="185"/>
      <c r="EY141" s="185"/>
      <c r="EZ141" s="185"/>
      <c r="FA141" s="185"/>
      <c r="FB141" s="185"/>
      <c r="FC141" s="185"/>
      <c r="FD141" s="185"/>
      <c r="FE141" s="185"/>
      <c r="FF141" s="185"/>
      <c r="FG141" s="185"/>
      <c r="FH141" s="185"/>
      <c r="FI141" s="185"/>
      <c r="FJ141" s="185"/>
      <c r="FK141" s="185"/>
      <c r="FL141" s="185"/>
      <c r="FM141" s="185"/>
      <c r="FN141" s="185"/>
      <c r="FO141" s="185"/>
      <c r="FP141" s="185"/>
      <c r="FQ141" s="185"/>
      <c r="FR141" s="185"/>
      <c r="FS141" s="185"/>
      <c r="FT141" s="185"/>
      <c r="FU141" s="185"/>
      <c r="FV141" s="185"/>
      <c r="FW141" s="185"/>
      <c r="FX141" s="185"/>
      <c r="FY141" s="185"/>
      <c r="FZ141" s="185"/>
      <c r="GA141" s="185"/>
      <c r="GB141" s="185"/>
      <c r="GC141" s="185"/>
      <c r="GD141" s="185"/>
      <c r="GE141" s="185"/>
      <c r="GF141" s="185"/>
      <c r="GG141" s="185"/>
      <c r="GH141" s="185"/>
      <c r="GI141" s="185"/>
      <c r="GJ141" s="185"/>
      <c r="GK141" s="185"/>
      <c r="GL141" s="185"/>
      <c r="GM141" s="185"/>
      <c r="GN141" s="185"/>
      <c r="GO141" s="185"/>
      <c r="GP141" s="185"/>
      <c r="GQ141" s="185"/>
      <c r="GR141" s="185"/>
      <c r="GS141" s="185"/>
      <c r="GT141" s="185"/>
      <c r="GU141" s="185"/>
      <c r="GV141" s="185"/>
      <c r="GW141" s="185"/>
      <c r="GX141" s="185"/>
      <c r="GY141" s="185"/>
      <c r="GZ141" s="185"/>
      <c r="HA141" s="185"/>
      <c r="HB141" s="185"/>
      <c r="HC141" s="185"/>
      <c r="HD141" s="185"/>
      <c r="HE141" s="185"/>
      <c r="HF141" s="185"/>
      <c r="HG141" s="185"/>
      <c r="HH141" s="185"/>
      <c r="HI141" s="1260"/>
      <c r="HJ141" s="150" t="s">
        <v>44</v>
      </c>
      <c r="HK141" s="1262"/>
      <c r="HL141" s="148">
        <f>HL140*HK140</f>
        <v>0</v>
      </c>
      <c r="HM141" s="148">
        <f>HM140*HK140</f>
        <v>0</v>
      </c>
      <c r="HN141" s="148">
        <f>HN140*HK140</f>
        <v>0</v>
      </c>
      <c r="HO141" s="192">
        <f>HO140*HK140</f>
        <v>0</v>
      </c>
      <c r="HP141" s="192">
        <f>HP140*HK140</f>
        <v>0</v>
      </c>
      <c r="HQ141" s="148">
        <f>HQ140*HK140</f>
        <v>0</v>
      </c>
      <c r="HR141" s="148">
        <f>HR140*HK140</f>
        <v>0</v>
      </c>
      <c r="HS141" s="192">
        <f>HS140*HK140</f>
        <v>0</v>
      </c>
      <c r="HT141" s="148">
        <f>HT140*HK140</f>
        <v>0</v>
      </c>
      <c r="HU141" s="148">
        <f>HU140*HK140</f>
        <v>0</v>
      </c>
      <c r="HV141" s="148">
        <f>HV140*HK140</f>
        <v>0</v>
      </c>
      <c r="HW141" s="148">
        <f>HW140*HK140</f>
        <v>0</v>
      </c>
      <c r="HX141" s="192">
        <f>HX140*HK140</f>
        <v>0</v>
      </c>
      <c r="HY141" s="192">
        <f>HY140*HK140</f>
        <v>0</v>
      </c>
      <c r="HZ141" s="148">
        <f>HZ140*HK140</f>
        <v>0</v>
      </c>
      <c r="IA141" s="148">
        <f>IA140*HK140</f>
        <v>0</v>
      </c>
      <c r="IB141" s="148">
        <f>IB140*HK140</f>
        <v>0</v>
      </c>
      <c r="IC141" s="148">
        <f>IC140*HK140</f>
        <v>0</v>
      </c>
      <c r="ID141" s="148">
        <f>ID140*HK140</f>
        <v>0</v>
      </c>
      <c r="IE141" s="148">
        <f>IE140*HK140</f>
        <v>0</v>
      </c>
      <c r="IF141" s="148">
        <f>IF140*HK140</f>
        <v>0</v>
      </c>
      <c r="IG141" s="148">
        <f>IG140*HK140</f>
        <v>0</v>
      </c>
      <c r="IH141" s="148">
        <f>SUM(IH140*HK140)</f>
        <v>0</v>
      </c>
      <c r="II141" s="148">
        <f>SUM(II140*HK140)</f>
        <v>0</v>
      </c>
      <c r="IJ141" s="147">
        <f t="shared" si="8"/>
        <v>0</v>
      </c>
    </row>
    <row r="142" spans="1:244" s="137" customFormat="1" ht="14.25" customHeight="1">
      <c r="A142" s="143"/>
      <c r="B142" s="143"/>
      <c r="C142" s="143"/>
      <c r="D142" s="143"/>
      <c r="E142" s="143"/>
      <c r="F142" s="143"/>
      <c r="G142" s="143"/>
      <c r="H142" s="143"/>
      <c r="I142" s="143"/>
      <c r="J142" s="143"/>
      <c r="K142" s="143"/>
      <c r="L142" s="143"/>
      <c r="M142" s="143"/>
      <c r="N142" s="143"/>
      <c r="O142" s="143"/>
      <c r="P142" s="143"/>
      <c r="Q142" s="143"/>
      <c r="R142" s="143"/>
      <c r="S142" s="143"/>
      <c r="T142" s="143"/>
      <c r="U142" s="143"/>
      <c r="V142" s="143"/>
      <c r="W142" s="143"/>
      <c r="X142" s="143"/>
      <c r="Y142" s="143"/>
      <c r="Z142" s="143"/>
      <c r="AA142" s="143"/>
      <c r="AB142" s="143"/>
      <c r="AC142" s="143"/>
      <c r="AD142" s="143"/>
      <c r="AE142" s="143"/>
      <c r="AF142" s="143"/>
      <c r="AG142" s="143"/>
      <c r="AH142" s="143"/>
      <c r="AI142" s="143"/>
      <c r="AJ142" s="143"/>
      <c r="AK142" s="143"/>
      <c r="AL142" s="143"/>
      <c r="AM142" s="143"/>
      <c r="AN142" s="143"/>
      <c r="AO142" s="143"/>
      <c r="AP142" s="143"/>
      <c r="AQ142" s="143"/>
      <c r="AR142" s="143"/>
      <c r="AS142" s="143"/>
      <c r="AT142" s="143"/>
      <c r="AU142" s="143"/>
      <c r="AV142" s="143"/>
      <c r="AW142" s="143"/>
      <c r="AX142" s="143"/>
      <c r="AY142" s="143"/>
      <c r="AZ142" s="143"/>
      <c r="BA142" s="143"/>
      <c r="BB142" s="143"/>
      <c r="BC142" s="143"/>
      <c r="BD142" s="143"/>
      <c r="BE142" s="143"/>
      <c r="BF142" s="143"/>
      <c r="BG142" s="143"/>
      <c r="BH142" s="143"/>
      <c r="BI142" s="143"/>
      <c r="BJ142" s="143"/>
      <c r="BK142" s="143"/>
      <c r="BL142" s="143"/>
      <c r="BM142" s="143"/>
      <c r="BN142" s="143"/>
      <c r="BO142" s="143"/>
      <c r="BP142" s="143"/>
      <c r="BQ142" s="143"/>
      <c r="BR142" s="143"/>
      <c r="BS142" s="143"/>
      <c r="BT142" s="143"/>
      <c r="BU142" s="143"/>
      <c r="BV142" s="143"/>
      <c r="BW142" s="143"/>
      <c r="BX142" s="143"/>
      <c r="BY142" s="143"/>
      <c r="BZ142" s="143"/>
      <c r="CA142" s="143"/>
      <c r="CB142" s="143"/>
      <c r="CC142" s="143"/>
      <c r="CD142" s="143"/>
      <c r="CE142" s="143"/>
      <c r="CF142" s="143"/>
      <c r="CG142" s="143"/>
      <c r="CH142" s="143"/>
      <c r="CI142" s="143"/>
      <c r="CJ142" s="143"/>
      <c r="CK142" s="143"/>
      <c r="CL142" s="143"/>
      <c r="CM142" s="143"/>
      <c r="CN142" s="143"/>
      <c r="CO142" s="143"/>
      <c r="CP142" s="143"/>
      <c r="CQ142" s="143"/>
      <c r="CR142" s="143"/>
      <c r="CS142" s="143"/>
      <c r="CT142" s="143"/>
      <c r="CU142" s="143"/>
      <c r="CV142" s="143"/>
      <c r="CW142" s="143"/>
      <c r="CX142" s="143"/>
      <c r="CY142" s="143"/>
      <c r="CZ142" s="143"/>
      <c r="DA142" s="143"/>
      <c r="DB142" s="143"/>
      <c r="DC142" s="143"/>
      <c r="DD142" s="143"/>
      <c r="DE142" s="143"/>
      <c r="DF142" s="143"/>
      <c r="DG142" s="143"/>
      <c r="DH142" s="143"/>
      <c r="DI142" s="143"/>
      <c r="DJ142" s="143"/>
      <c r="DK142" s="143"/>
      <c r="DL142" s="143"/>
      <c r="DM142" s="143"/>
      <c r="DN142" s="143"/>
      <c r="DO142" s="143"/>
      <c r="DP142" s="143"/>
      <c r="DQ142" s="143"/>
      <c r="DR142" s="143"/>
      <c r="DS142" s="143"/>
      <c r="DT142" s="143"/>
      <c r="DU142" s="143"/>
      <c r="DV142" s="143"/>
      <c r="DW142" s="143"/>
      <c r="DX142" s="143"/>
      <c r="DY142" s="143"/>
      <c r="DZ142" s="143"/>
      <c r="EA142" s="143"/>
      <c r="EB142" s="143"/>
      <c r="EC142" s="143"/>
      <c r="ED142" s="143"/>
      <c r="EE142" s="143"/>
      <c r="EF142" s="143"/>
      <c r="EG142" s="143"/>
      <c r="EH142" s="143"/>
      <c r="EI142" s="143"/>
      <c r="EJ142" s="143"/>
      <c r="EK142" s="143"/>
      <c r="EL142" s="143"/>
      <c r="EM142" s="143"/>
      <c r="EN142" s="143"/>
      <c r="EO142" s="143"/>
      <c r="EP142" s="143"/>
      <c r="EQ142" s="143"/>
      <c r="ER142" s="143"/>
      <c r="ES142" s="143"/>
      <c r="ET142" s="143"/>
      <c r="EU142" s="143"/>
      <c r="EV142" s="143"/>
      <c r="EW142" s="143"/>
      <c r="EX142" s="143"/>
      <c r="EY142" s="143"/>
      <c r="EZ142" s="143"/>
      <c r="FA142" s="143"/>
      <c r="FB142" s="143"/>
      <c r="FC142" s="143"/>
      <c r="FD142" s="143"/>
      <c r="FE142" s="143"/>
      <c r="FF142" s="143"/>
      <c r="FG142" s="143"/>
      <c r="FH142" s="143"/>
      <c r="FI142" s="143"/>
      <c r="FJ142" s="143"/>
      <c r="FK142" s="143"/>
      <c r="FL142" s="143"/>
      <c r="FM142" s="143"/>
      <c r="FN142" s="143"/>
      <c r="FO142" s="143"/>
      <c r="FP142" s="143"/>
      <c r="FQ142" s="143"/>
      <c r="FR142" s="143"/>
      <c r="FS142" s="143"/>
      <c r="FT142" s="143"/>
      <c r="FU142" s="143"/>
      <c r="FV142" s="143"/>
      <c r="FW142" s="143"/>
      <c r="FX142" s="143"/>
      <c r="FY142" s="143"/>
      <c r="FZ142" s="143"/>
      <c r="GA142" s="143"/>
      <c r="GB142" s="143"/>
      <c r="GC142" s="143"/>
      <c r="GD142" s="143"/>
      <c r="GE142" s="143"/>
      <c r="GF142" s="143"/>
      <c r="GG142" s="143"/>
      <c r="GH142" s="143"/>
      <c r="GI142" s="143"/>
      <c r="GJ142" s="143"/>
      <c r="GK142" s="143"/>
      <c r="GL142" s="143"/>
      <c r="GM142" s="143"/>
      <c r="GN142" s="143"/>
      <c r="GO142" s="143"/>
      <c r="GP142" s="143"/>
      <c r="GQ142" s="143"/>
      <c r="GR142" s="143"/>
      <c r="GS142" s="143"/>
      <c r="GT142" s="143"/>
      <c r="GU142" s="143"/>
      <c r="GV142" s="143"/>
      <c r="GW142" s="143"/>
      <c r="GX142" s="143"/>
      <c r="GY142" s="143"/>
      <c r="GZ142" s="143"/>
      <c r="HA142" s="143"/>
      <c r="HB142" s="143"/>
      <c r="HC142" s="143"/>
      <c r="HD142" s="143"/>
      <c r="HE142" s="143"/>
      <c r="HF142" s="143"/>
      <c r="HG142" s="143"/>
      <c r="HH142" s="143"/>
      <c r="HI142" s="1259" t="s">
        <v>17</v>
      </c>
      <c r="HJ142" s="154" t="s">
        <v>110</v>
      </c>
      <c r="HK142" s="1261">
        <v>100</v>
      </c>
      <c r="HL142" s="153"/>
      <c r="HM142" s="152"/>
      <c r="HN142" s="152"/>
      <c r="HO142" s="190"/>
      <c r="HP142" s="190"/>
      <c r="HQ142" s="152"/>
      <c r="HR142" s="152"/>
      <c r="HS142" s="190"/>
      <c r="HT142" s="170"/>
      <c r="HU142" s="152"/>
      <c r="HV142" s="152"/>
      <c r="HW142" s="152"/>
      <c r="HX142" s="190"/>
      <c r="HY142" s="190"/>
      <c r="HZ142" s="152"/>
      <c r="IA142" s="152"/>
      <c r="IB142" s="152"/>
      <c r="IC142" s="152"/>
      <c r="ID142" s="152"/>
      <c r="IE142" s="152"/>
      <c r="IF142" s="152"/>
      <c r="IG142" s="152"/>
      <c r="IH142" s="152"/>
      <c r="II142" s="152"/>
      <c r="IJ142" s="151">
        <f t="shared" si="8"/>
        <v>0</v>
      </c>
    </row>
    <row r="143" spans="1:244" ht="14.25" customHeight="1">
      <c r="B143" s="185"/>
      <c r="C143" s="185"/>
      <c r="D143" s="185"/>
      <c r="E143" s="185"/>
      <c r="F143" s="185"/>
      <c r="G143" s="185"/>
      <c r="H143" s="185"/>
      <c r="I143" s="185"/>
      <c r="J143" s="185"/>
      <c r="K143" s="185"/>
      <c r="L143" s="185"/>
      <c r="M143" s="185"/>
      <c r="N143" s="185"/>
      <c r="O143" s="185"/>
      <c r="P143" s="185"/>
      <c r="Q143" s="185"/>
      <c r="R143" s="185"/>
      <c r="S143" s="185"/>
      <c r="T143" s="185"/>
      <c r="U143" s="185"/>
      <c r="V143" s="185"/>
      <c r="W143" s="185"/>
      <c r="X143" s="185"/>
      <c r="Y143" s="185"/>
      <c r="Z143" s="185"/>
      <c r="AA143" s="185"/>
      <c r="AB143" s="185"/>
      <c r="AC143" s="185"/>
      <c r="AD143" s="185"/>
      <c r="AE143" s="185"/>
      <c r="AF143" s="185"/>
      <c r="AG143" s="185"/>
      <c r="AH143" s="185"/>
      <c r="AI143" s="185"/>
      <c r="AJ143" s="185"/>
      <c r="AK143" s="185"/>
      <c r="AL143" s="185"/>
      <c r="AM143" s="185"/>
      <c r="AN143" s="185"/>
      <c r="AO143" s="185"/>
      <c r="AP143" s="185"/>
      <c r="AQ143" s="185"/>
      <c r="AR143" s="185"/>
      <c r="AS143" s="185"/>
      <c r="AT143" s="185"/>
      <c r="AU143" s="185"/>
      <c r="AV143" s="185"/>
      <c r="AW143" s="185"/>
      <c r="AX143" s="185"/>
      <c r="AY143" s="185"/>
      <c r="AZ143" s="185"/>
      <c r="BA143" s="185"/>
      <c r="BB143" s="185"/>
      <c r="BC143" s="185"/>
      <c r="BD143" s="185"/>
      <c r="BE143" s="185"/>
      <c r="BF143" s="185"/>
      <c r="BG143" s="185"/>
      <c r="BH143" s="185"/>
      <c r="BI143" s="185"/>
      <c r="BJ143" s="185"/>
      <c r="BK143" s="185"/>
      <c r="BL143" s="185"/>
      <c r="BM143" s="185"/>
      <c r="BN143" s="185"/>
      <c r="BO143" s="185"/>
      <c r="BP143" s="185"/>
      <c r="BQ143" s="185"/>
      <c r="BR143" s="185"/>
      <c r="BS143" s="185"/>
      <c r="BT143" s="185"/>
      <c r="BU143" s="185"/>
      <c r="BV143" s="185"/>
      <c r="BW143" s="185"/>
      <c r="BX143" s="185"/>
      <c r="BY143" s="185"/>
      <c r="BZ143" s="185"/>
      <c r="CA143" s="185"/>
      <c r="CB143" s="185"/>
      <c r="CC143" s="185"/>
      <c r="CD143" s="185"/>
      <c r="CE143" s="185"/>
      <c r="CF143" s="185"/>
      <c r="CG143" s="185"/>
      <c r="CH143" s="185"/>
      <c r="CI143" s="185"/>
      <c r="CJ143" s="185"/>
      <c r="CK143" s="185"/>
      <c r="CL143" s="185"/>
      <c r="CM143" s="185"/>
      <c r="CN143" s="185"/>
      <c r="CO143" s="185"/>
      <c r="CP143" s="185"/>
      <c r="CQ143" s="185"/>
      <c r="CR143" s="185"/>
      <c r="CS143" s="185"/>
      <c r="CT143" s="185"/>
      <c r="CU143" s="185"/>
      <c r="CV143" s="185"/>
      <c r="CW143" s="185"/>
      <c r="CX143" s="185"/>
      <c r="CY143" s="185"/>
      <c r="CZ143" s="185"/>
      <c r="DA143" s="185"/>
      <c r="DB143" s="185"/>
      <c r="DC143" s="185"/>
      <c r="DD143" s="185"/>
      <c r="DE143" s="185"/>
      <c r="DF143" s="185"/>
      <c r="DG143" s="185"/>
      <c r="DH143" s="185"/>
      <c r="DI143" s="185"/>
      <c r="DJ143" s="185"/>
      <c r="DK143" s="185"/>
      <c r="DL143" s="185"/>
      <c r="DM143" s="185"/>
      <c r="DN143" s="185"/>
      <c r="DO143" s="185"/>
      <c r="DP143" s="185"/>
      <c r="DQ143" s="185"/>
      <c r="DR143" s="185"/>
      <c r="DS143" s="185"/>
      <c r="DT143" s="185"/>
      <c r="DU143" s="185"/>
      <c r="DV143" s="185"/>
      <c r="DW143" s="185"/>
      <c r="DX143" s="185"/>
      <c r="DY143" s="185"/>
      <c r="DZ143" s="185"/>
      <c r="EA143" s="185"/>
      <c r="EB143" s="185"/>
      <c r="EC143" s="185"/>
      <c r="ED143" s="185"/>
      <c r="EE143" s="185"/>
      <c r="EF143" s="185"/>
      <c r="EG143" s="185"/>
      <c r="EH143" s="185"/>
      <c r="EI143" s="185"/>
      <c r="EJ143" s="185"/>
      <c r="EK143" s="185"/>
      <c r="EL143" s="185"/>
      <c r="EM143" s="185"/>
      <c r="EN143" s="185"/>
      <c r="EO143" s="185"/>
      <c r="EP143" s="185"/>
      <c r="EQ143" s="185"/>
      <c r="ER143" s="185"/>
      <c r="ES143" s="185"/>
      <c r="ET143" s="185"/>
      <c r="EU143" s="185"/>
      <c r="EV143" s="185"/>
      <c r="EW143" s="185"/>
      <c r="EX143" s="185"/>
      <c r="EY143" s="185"/>
      <c r="EZ143" s="185"/>
      <c r="FA143" s="185"/>
      <c r="FB143" s="185"/>
      <c r="FC143" s="185"/>
      <c r="FD143" s="185"/>
      <c r="FE143" s="185"/>
      <c r="FF143" s="185"/>
      <c r="FG143" s="185"/>
      <c r="FH143" s="185"/>
      <c r="FI143" s="185"/>
      <c r="FJ143" s="185"/>
      <c r="FK143" s="185"/>
      <c r="FL143" s="185"/>
      <c r="FM143" s="185"/>
      <c r="FN143" s="185"/>
      <c r="FO143" s="185"/>
      <c r="FP143" s="185"/>
      <c r="FQ143" s="185"/>
      <c r="FR143" s="185"/>
      <c r="FS143" s="185"/>
      <c r="FT143" s="185"/>
      <c r="FU143" s="185"/>
      <c r="FV143" s="185"/>
      <c r="FW143" s="185"/>
      <c r="FX143" s="185"/>
      <c r="FY143" s="185"/>
      <c r="FZ143" s="185"/>
      <c r="GA143" s="185"/>
      <c r="GB143" s="185"/>
      <c r="GC143" s="185"/>
      <c r="GD143" s="185"/>
      <c r="GE143" s="185"/>
      <c r="GF143" s="185"/>
      <c r="GG143" s="185"/>
      <c r="GH143" s="185"/>
      <c r="GI143" s="185"/>
      <c r="GJ143" s="185"/>
      <c r="GK143" s="185"/>
      <c r="GL143" s="185"/>
      <c r="GM143" s="185"/>
      <c r="GN143" s="185"/>
      <c r="GO143" s="185"/>
      <c r="GP143" s="185"/>
      <c r="GQ143" s="185"/>
      <c r="GR143" s="185"/>
      <c r="GS143" s="185"/>
      <c r="GT143" s="185"/>
      <c r="GU143" s="185"/>
      <c r="GV143" s="185"/>
      <c r="GW143" s="185"/>
      <c r="GX143" s="185"/>
      <c r="GY143" s="185"/>
      <c r="GZ143" s="185"/>
      <c r="HA143" s="185"/>
      <c r="HB143" s="185"/>
      <c r="HC143" s="185"/>
      <c r="HD143" s="185"/>
      <c r="HE143" s="185"/>
      <c r="HF143" s="185"/>
      <c r="HG143" s="185"/>
      <c r="HH143" s="185"/>
      <c r="HI143" s="1260"/>
      <c r="HJ143" s="150" t="s">
        <v>44</v>
      </c>
      <c r="HK143" s="1262"/>
      <c r="HL143" s="148">
        <f>HL142*HK142</f>
        <v>0</v>
      </c>
      <c r="HM143" s="148">
        <f>HM142*HK142</f>
        <v>0</v>
      </c>
      <c r="HN143" s="148">
        <f>HN142*HK142</f>
        <v>0</v>
      </c>
      <c r="HO143" s="192">
        <f>HO142*HK142</f>
        <v>0</v>
      </c>
      <c r="HP143" s="192">
        <f>HP142*HK142</f>
        <v>0</v>
      </c>
      <c r="HQ143" s="148">
        <f>HQ142*HK142</f>
        <v>0</v>
      </c>
      <c r="HR143" s="148">
        <f>HR142*HK142</f>
        <v>0</v>
      </c>
      <c r="HS143" s="192">
        <f>HS142*HK142</f>
        <v>0</v>
      </c>
      <c r="HT143" s="148">
        <f>HT142*HK142</f>
        <v>0</v>
      </c>
      <c r="HU143" s="148">
        <f>HU142*HK142</f>
        <v>0</v>
      </c>
      <c r="HV143" s="148">
        <f>HV142*HK142</f>
        <v>0</v>
      </c>
      <c r="HW143" s="148">
        <f>HW142*HK142</f>
        <v>0</v>
      </c>
      <c r="HX143" s="192">
        <f>HX142*HK142</f>
        <v>0</v>
      </c>
      <c r="HY143" s="192">
        <f>HY142*HK142</f>
        <v>0</v>
      </c>
      <c r="HZ143" s="148">
        <f>HZ142*HK142</f>
        <v>0</v>
      </c>
      <c r="IA143" s="148">
        <f>IA142*HK142</f>
        <v>0</v>
      </c>
      <c r="IB143" s="148">
        <f>IB142*HK142</f>
        <v>0</v>
      </c>
      <c r="IC143" s="148">
        <f>IC142*HK142</f>
        <v>0</v>
      </c>
      <c r="ID143" s="148">
        <f>ID142*HK142</f>
        <v>0</v>
      </c>
      <c r="IE143" s="148">
        <f>IE142*HK142</f>
        <v>0</v>
      </c>
      <c r="IF143" s="148">
        <f>IF142*HK142</f>
        <v>0</v>
      </c>
      <c r="IG143" s="148">
        <f>IG142*HK142</f>
        <v>0</v>
      </c>
      <c r="IH143" s="148">
        <f>SUM(IH142*HK142)</f>
        <v>0</v>
      </c>
      <c r="II143" s="148">
        <f>SUM(II142*HK142)</f>
        <v>0</v>
      </c>
      <c r="IJ143" s="147">
        <f t="shared" si="8"/>
        <v>0</v>
      </c>
    </row>
    <row r="144" spans="1:244" s="137" customFormat="1" ht="14.25" customHeight="1">
      <c r="A144" s="143"/>
      <c r="B144" s="143"/>
      <c r="C144" s="143"/>
      <c r="D144" s="143"/>
      <c r="E144" s="143"/>
      <c r="F144" s="143"/>
      <c r="G144" s="143"/>
      <c r="H144" s="143"/>
      <c r="I144" s="143"/>
      <c r="J144" s="143"/>
      <c r="K144" s="143"/>
      <c r="L144" s="143"/>
      <c r="M144" s="143"/>
      <c r="N144" s="143"/>
      <c r="O144" s="143"/>
      <c r="P144" s="143"/>
      <c r="Q144" s="143"/>
      <c r="R144" s="143"/>
      <c r="S144" s="143"/>
      <c r="T144" s="143"/>
      <c r="U144" s="143"/>
      <c r="V144" s="143"/>
      <c r="W144" s="143"/>
      <c r="X144" s="143"/>
      <c r="Y144" s="143"/>
      <c r="Z144" s="143"/>
      <c r="AA144" s="143"/>
      <c r="AB144" s="143"/>
      <c r="AC144" s="143"/>
      <c r="AD144" s="143"/>
      <c r="AE144" s="143"/>
      <c r="AF144" s="143"/>
      <c r="AG144" s="143"/>
      <c r="AH144" s="143"/>
      <c r="AI144" s="143"/>
      <c r="AJ144" s="143"/>
      <c r="AK144" s="143"/>
      <c r="AL144" s="143"/>
      <c r="AM144" s="143"/>
      <c r="AN144" s="143"/>
      <c r="AO144" s="143"/>
      <c r="AP144" s="143"/>
      <c r="AQ144" s="143"/>
      <c r="AR144" s="143"/>
      <c r="AS144" s="143"/>
      <c r="AT144" s="143"/>
      <c r="AU144" s="143"/>
      <c r="AV144" s="143"/>
      <c r="AW144" s="143"/>
      <c r="AX144" s="143"/>
      <c r="AY144" s="143"/>
      <c r="AZ144" s="143"/>
      <c r="BA144" s="143"/>
      <c r="BB144" s="143"/>
      <c r="BC144" s="143"/>
      <c r="BD144" s="143"/>
      <c r="BE144" s="143"/>
      <c r="BF144" s="143"/>
      <c r="BG144" s="143"/>
      <c r="BH144" s="143"/>
      <c r="BI144" s="143"/>
      <c r="BJ144" s="143"/>
      <c r="BK144" s="143"/>
      <c r="BL144" s="143"/>
      <c r="BM144" s="143"/>
      <c r="BN144" s="143"/>
      <c r="BO144" s="143"/>
      <c r="BP144" s="143"/>
      <c r="BQ144" s="143"/>
      <c r="BR144" s="143"/>
      <c r="BS144" s="143"/>
      <c r="BT144" s="143"/>
      <c r="BU144" s="143"/>
      <c r="BV144" s="143"/>
      <c r="BW144" s="143"/>
      <c r="BX144" s="143"/>
      <c r="BY144" s="143"/>
      <c r="BZ144" s="143"/>
      <c r="CA144" s="143"/>
      <c r="CB144" s="143"/>
      <c r="CC144" s="143"/>
      <c r="CD144" s="143"/>
      <c r="CE144" s="143"/>
      <c r="CF144" s="143"/>
      <c r="CG144" s="143"/>
      <c r="CH144" s="143"/>
      <c r="CI144" s="143"/>
      <c r="CJ144" s="143"/>
      <c r="CK144" s="143"/>
      <c r="CL144" s="143"/>
      <c r="CM144" s="143"/>
      <c r="CN144" s="143"/>
      <c r="CO144" s="143"/>
      <c r="CP144" s="143"/>
      <c r="CQ144" s="143"/>
      <c r="CR144" s="143"/>
      <c r="CS144" s="143"/>
      <c r="CT144" s="143"/>
      <c r="CU144" s="143"/>
      <c r="CV144" s="143"/>
      <c r="CW144" s="143"/>
      <c r="CX144" s="143"/>
      <c r="CY144" s="143"/>
      <c r="CZ144" s="143"/>
      <c r="DA144" s="143"/>
      <c r="DB144" s="143"/>
      <c r="DC144" s="143"/>
      <c r="DD144" s="143"/>
      <c r="DE144" s="143"/>
      <c r="DF144" s="143"/>
      <c r="DG144" s="143"/>
      <c r="DH144" s="143"/>
      <c r="DI144" s="143"/>
      <c r="DJ144" s="143"/>
      <c r="DK144" s="143"/>
      <c r="DL144" s="143"/>
      <c r="DM144" s="143"/>
      <c r="DN144" s="143"/>
      <c r="DO144" s="143"/>
      <c r="DP144" s="143"/>
      <c r="DQ144" s="143"/>
      <c r="DR144" s="143"/>
      <c r="DS144" s="143"/>
      <c r="DT144" s="143"/>
      <c r="DU144" s="143"/>
      <c r="DV144" s="143"/>
      <c r="DW144" s="143"/>
      <c r="DX144" s="143"/>
      <c r="DY144" s="143"/>
      <c r="DZ144" s="143"/>
      <c r="EA144" s="143"/>
      <c r="EB144" s="143"/>
      <c r="EC144" s="143"/>
      <c r="ED144" s="143"/>
      <c r="EE144" s="143"/>
      <c r="EF144" s="143"/>
      <c r="EG144" s="143"/>
      <c r="EH144" s="143"/>
      <c r="EI144" s="143"/>
      <c r="EJ144" s="143"/>
      <c r="EK144" s="143"/>
      <c r="EL144" s="143"/>
      <c r="EM144" s="143"/>
      <c r="EN144" s="143"/>
      <c r="EO144" s="143"/>
      <c r="EP144" s="143"/>
      <c r="EQ144" s="143"/>
      <c r="ER144" s="143"/>
      <c r="ES144" s="143"/>
      <c r="ET144" s="143"/>
      <c r="EU144" s="143"/>
      <c r="EV144" s="143"/>
      <c r="EW144" s="143"/>
      <c r="EX144" s="143"/>
      <c r="EY144" s="143"/>
      <c r="EZ144" s="143"/>
      <c r="FA144" s="143"/>
      <c r="FB144" s="143"/>
      <c r="FC144" s="143"/>
      <c r="FD144" s="143"/>
      <c r="FE144" s="143"/>
      <c r="FF144" s="143"/>
      <c r="FG144" s="143"/>
      <c r="FH144" s="143"/>
      <c r="FI144" s="143"/>
      <c r="FJ144" s="143"/>
      <c r="FK144" s="143"/>
      <c r="FL144" s="143"/>
      <c r="FM144" s="143"/>
      <c r="FN144" s="143"/>
      <c r="FO144" s="143"/>
      <c r="FP144" s="143"/>
      <c r="FQ144" s="143"/>
      <c r="FR144" s="143"/>
      <c r="FS144" s="143"/>
      <c r="FT144" s="143"/>
      <c r="FU144" s="143"/>
      <c r="FV144" s="143"/>
      <c r="FW144" s="143"/>
      <c r="FX144" s="143"/>
      <c r="FY144" s="143"/>
      <c r="FZ144" s="143"/>
      <c r="GA144" s="143"/>
      <c r="GB144" s="143"/>
      <c r="GC144" s="143"/>
      <c r="GD144" s="143"/>
      <c r="GE144" s="143"/>
      <c r="GF144" s="143"/>
      <c r="GG144" s="143"/>
      <c r="GH144" s="143"/>
      <c r="GI144" s="143"/>
      <c r="GJ144" s="143"/>
      <c r="GK144" s="143"/>
      <c r="GL144" s="143"/>
      <c r="GM144" s="143"/>
      <c r="GN144" s="143"/>
      <c r="GO144" s="143"/>
      <c r="GP144" s="143"/>
      <c r="GQ144" s="143"/>
      <c r="GR144" s="143"/>
      <c r="GS144" s="143"/>
      <c r="GT144" s="143"/>
      <c r="GU144" s="143"/>
      <c r="GV144" s="143"/>
      <c r="GW144" s="143"/>
      <c r="GX144" s="143"/>
      <c r="GY144" s="143"/>
      <c r="GZ144" s="143"/>
      <c r="HA144" s="143"/>
      <c r="HB144" s="143"/>
      <c r="HC144" s="143"/>
      <c r="HD144" s="143"/>
      <c r="HE144" s="143"/>
      <c r="HF144" s="143"/>
      <c r="HG144" s="143"/>
      <c r="HH144" s="143"/>
      <c r="HI144" s="1259" t="s">
        <v>189</v>
      </c>
      <c r="HJ144" s="154" t="s">
        <v>110</v>
      </c>
      <c r="HK144" s="1261">
        <v>210</v>
      </c>
      <c r="HL144" s="153"/>
      <c r="HM144" s="152"/>
      <c r="HN144" s="152"/>
      <c r="HO144" s="190"/>
      <c r="HP144" s="190"/>
      <c r="HQ144" s="152"/>
      <c r="HR144" s="152"/>
      <c r="HS144" s="190"/>
      <c r="HT144" s="152"/>
      <c r="HU144" s="152"/>
      <c r="HV144" s="152"/>
      <c r="HW144" s="152"/>
      <c r="HX144" s="190"/>
      <c r="HY144" s="190"/>
      <c r="HZ144" s="152"/>
      <c r="IA144" s="152"/>
      <c r="IB144" s="152"/>
      <c r="IC144" s="152"/>
      <c r="ID144" s="152"/>
      <c r="IE144" s="152"/>
      <c r="IF144" s="152"/>
      <c r="IG144" s="152"/>
      <c r="IH144" s="152"/>
      <c r="II144" s="152"/>
      <c r="IJ144" s="151">
        <f t="shared" si="8"/>
        <v>0</v>
      </c>
    </row>
    <row r="145" spans="1:244" ht="14.25" customHeight="1">
      <c r="B145" s="185"/>
      <c r="C145" s="185"/>
      <c r="D145" s="185"/>
      <c r="E145" s="185"/>
      <c r="F145" s="185"/>
      <c r="G145" s="185"/>
      <c r="H145" s="185"/>
      <c r="I145" s="185"/>
      <c r="J145" s="185"/>
      <c r="K145" s="185"/>
      <c r="L145" s="185"/>
      <c r="M145" s="185"/>
      <c r="N145" s="185"/>
      <c r="O145" s="185"/>
      <c r="P145" s="185"/>
      <c r="Q145" s="185"/>
      <c r="R145" s="185"/>
      <c r="S145" s="185"/>
      <c r="T145" s="185"/>
      <c r="U145" s="185"/>
      <c r="V145" s="185"/>
      <c r="W145" s="185"/>
      <c r="X145" s="185"/>
      <c r="Y145" s="185"/>
      <c r="Z145" s="185"/>
      <c r="AA145" s="185"/>
      <c r="AB145" s="185"/>
      <c r="AC145" s="185"/>
      <c r="AD145" s="185"/>
      <c r="AE145" s="185"/>
      <c r="AF145" s="185"/>
      <c r="AG145" s="185"/>
      <c r="AH145" s="185"/>
      <c r="AI145" s="185"/>
      <c r="AJ145" s="185"/>
      <c r="AK145" s="185"/>
      <c r="AL145" s="185"/>
      <c r="AM145" s="185"/>
      <c r="AN145" s="185"/>
      <c r="AO145" s="185"/>
      <c r="AP145" s="185"/>
      <c r="AQ145" s="185"/>
      <c r="AR145" s="185"/>
      <c r="AS145" s="185"/>
      <c r="AT145" s="185"/>
      <c r="AU145" s="185"/>
      <c r="AV145" s="185"/>
      <c r="AW145" s="185"/>
      <c r="AX145" s="185"/>
      <c r="AY145" s="185"/>
      <c r="AZ145" s="185"/>
      <c r="BA145" s="185"/>
      <c r="BB145" s="185"/>
      <c r="BC145" s="185"/>
      <c r="BD145" s="185"/>
      <c r="BE145" s="185"/>
      <c r="BF145" s="185"/>
      <c r="BG145" s="185"/>
      <c r="BH145" s="185"/>
      <c r="BI145" s="185"/>
      <c r="BJ145" s="185"/>
      <c r="BK145" s="185"/>
      <c r="BL145" s="185"/>
      <c r="BM145" s="185"/>
      <c r="BN145" s="185"/>
      <c r="BO145" s="185"/>
      <c r="BP145" s="185"/>
      <c r="BQ145" s="185"/>
      <c r="BR145" s="185"/>
      <c r="BS145" s="185"/>
      <c r="BT145" s="185"/>
      <c r="BU145" s="185"/>
      <c r="BV145" s="185"/>
      <c r="BW145" s="185"/>
      <c r="BX145" s="185"/>
      <c r="BY145" s="185"/>
      <c r="BZ145" s="185"/>
      <c r="CA145" s="185"/>
      <c r="CB145" s="185"/>
      <c r="CC145" s="185"/>
      <c r="CD145" s="185"/>
      <c r="CE145" s="185"/>
      <c r="CF145" s="185"/>
      <c r="CG145" s="185"/>
      <c r="CH145" s="185"/>
      <c r="CI145" s="185"/>
      <c r="CJ145" s="185"/>
      <c r="CK145" s="185"/>
      <c r="CL145" s="185"/>
      <c r="CM145" s="185"/>
      <c r="CN145" s="185"/>
      <c r="CO145" s="185"/>
      <c r="CP145" s="185"/>
      <c r="CQ145" s="185"/>
      <c r="CR145" s="185"/>
      <c r="CS145" s="185"/>
      <c r="CT145" s="185"/>
      <c r="CU145" s="185"/>
      <c r="CV145" s="185"/>
      <c r="CW145" s="185"/>
      <c r="CX145" s="185"/>
      <c r="CY145" s="185"/>
      <c r="CZ145" s="185"/>
      <c r="DA145" s="185"/>
      <c r="DB145" s="185"/>
      <c r="DC145" s="185"/>
      <c r="DD145" s="185"/>
      <c r="DE145" s="185"/>
      <c r="DF145" s="185"/>
      <c r="DG145" s="185"/>
      <c r="DH145" s="185"/>
      <c r="DI145" s="185"/>
      <c r="DJ145" s="185"/>
      <c r="DK145" s="185"/>
      <c r="DL145" s="185"/>
      <c r="DM145" s="185"/>
      <c r="DN145" s="185"/>
      <c r="DO145" s="185"/>
      <c r="DP145" s="185"/>
      <c r="DQ145" s="185"/>
      <c r="DR145" s="185"/>
      <c r="DS145" s="185"/>
      <c r="DT145" s="185"/>
      <c r="DU145" s="185"/>
      <c r="DV145" s="185"/>
      <c r="DW145" s="185"/>
      <c r="DX145" s="185"/>
      <c r="DY145" s="185"/>
      <c r="DZ145" s="185"/>
      <c r="EA145" s="185"/>
      <c r="EB145" s="185"/>
      <c r="EC145" s="185"/>
      <c r="ED145" s="185"/>
      <c r="EE145" s="185"/>
      <c r="EF145" s="185"/>
      <c r="EG145" s="185"/>
      <c r="EH145" s="185"/>
      <c r="EI145" s="185"/>
      <c r="EJ145" s="185"/>
      <c r="EK145" s="185"/>
      <c r="EL145" s="185"/>
      <c r="EM145" s="185"/>
      <c r="EN145" s="185"/>
      <c r="EO145" s="185"/>
      <c r="EP145" s="185"/>
      <c r="EQ145" s="185"/>
      <c r="ER145" s="185"/>
      <c r="ES145" s="185"/>
      <c r="ET145" s="185"/>
      <c r="EU145" s="185"/>
      <c r="EV145" s="185"/>
      <c r="EW145" s="185"/>
      <c r="EX145" s="185"/>
      <c r="EY145" s="185"/>
      <c r="EZ145" s="185"/>
      <c r="FA145" s="185"/>
      <c r="FB145" s="185"/>
      <c r="FC145" s="185"/>
      <c r="FD145" s="185"/>
      <c r="FE145" s="185"/>
      <c r="FF145" s="185"/>
      <c r="FG145" s="185"/>
      <c r="FH145" s="185"/>
      <c r="FI145" s="185"/>
      <c r="FJ145" s="185"/>
      <c r="FK145" s="185"/>
      <c r="FL145" s="185"/>
      <c r="FM145" s="185"/>
      <c r="FN145" s="185"/>
      <c r="FO145" s="185"/>
      <c r="FP145" s="185"/>
      <c r="FQ145" s="185"/>
      <c r="FR145" s="185"/>
      <c r="FS145" s="185"/>
      <c r="FT145" s="185"/>
      <c r="FU145" s="185"/>
      <c r="FV145" s="185"/>
      <c r="FW145" s="185"/>
      <c r="FX145" s="185"/>
      <c r="FY145" s="185"/>
      <c r="FZ145" s="185"/>
      <c r="GA145" s="185"/>
      <c r="GB145" s="185"/>
      <c r="GC145" s="185"/>
      <c r="GD145" s="185"/>
      <c r="GE145" s="185"/>
      <c r="GF145" s="185"/>
      <c r="GG145" s="185"/>
      <c r="GH145" s="185"/>
      <c r="GI145" s="185"/>
      <c r="GJ145" s="185"/>
      <c r="GK145" s="185"/>
      <c r="GL145" s="185"/>
      <c r="GM145" s="185"/>
      <c r="GN145" s="185"/>
      <c r="GO145" s="185"/>
      <c r="GP145" s="185"/>
      <c r="GQ145" s="185"/>
      <c r="GR145" s="185"/>
      <c r="GS145" s="185"/>
      <c r="GT145" s="185"/>
      <c r="GU145" s="185"/>
      <c r="GV145" s="185"/>
      <c r="GW145" s="185"/>
      <c r="GX145" s="185"/>
      <c r="GY145" s="185"/>
      <c r="GZ145" s="185"/>
      <c r="HA145" s="185"/>
      <c r="HB145" s="185"/>
      <c r="HC145" s="185"/>
      <c r="HD145" s="185"/>
      <c r="HE145" s="185"/>
      <c r="HF145" s="185"/>
      <c r="HG145" s="185"/>
      <c r="HH145" s="185"/>
      <c r="HI145" s="1260"/>
      <c r="HJ145" s="150" t="s">
        <v>44</v>
      </c>
      <c r="HK145" s="1262"/>
      <c r="HL145" s="148">
        <f>HL144*HK144</f>
        <v>0</v>
      </c>
      <c r="HM145" s="148">
        <f>HM144*HK144</f>
        <v>0</v>
      </c>
      <c r="HN145" s="148">
        <f>HN144*HK144</f>
        <v>0</v>
      </c>
      <c r="HO145" s="192">
        <f>HO144*HK144</f>
        <v>0</v>
      </c>
      <c r="HP145" s="192">
        <f>HP144*HK144</f>
        <v>0</v>
      </c>
      <c r="HQ145" s="148">
        <f>HQ144*HK144</f>
        <v>0</v>
      </c>
      <c r="HR145" s="148">
        <f>HR144*HK144</f>
        <v>0</v>
      </c>
      <c r="HS145" s="192">
        <f>HS144*HK144</f>
        <v>0</v>
      </c>
      <c r="HT145" s="148">
        <f>HT144*HK144</f>
        <v>0</v>
      </c>
      <c r="HU145" s="148">
        <f>HU144*HK144</f>
        <v>0</v>
      </c>
      <c r="HV145" s="148">
        <f>HV144*HK144</f>
        <v>0</v>
      </c>
      <c r="HW145" s="148">
        <f>HW144*HK144</f>
        <v>0</v>
      </c>
      <c r="HX145" s="192">
        <f>HX144*HK144</f>
        <v>0</v>
      </c>
      <c r="HY145" s="192">
        <f>HY144*HK144</f>
        <v>0</v>
      </c>
      <c r="HZ145" s="148">
        <f>HZ144*HK144</f>
        <v>0</v>
      </c>
      <c r="IA145" s="148">
        <f>IA144*HK144</f>
        <v>0</v>
      </c>
      <c r="IB145" s="148">
        <f>IB144*HK144</f>
        <v>0</v>
      </c>
      <c r="IC145" s="148">
        <f>IC144*HK144</f>
        <v>0</v>
      </c>
      <c r="ID145" s="148">
        <f>ID144*HK144</f>
        <v>0</v>
      </c>
      <c r="IE145" s="148">
        <f>IE144*HK144</f>
        <v>0</v>
      </c>
      <c r="IF145" s="148">
        <f>IF144*HK144</f>
        <v>0</v>
      </c>
      <c r="IG145" s="148">
        <f>IG144*HK144</f>
        <v>0</v>
      </c>
      <c r="IH145" s="148">
        <f>SUM(IH144*HK144)</f>
        <v>0</v>
      </c>
      <c r="II145" s="148">
        <f>SUM(II144*HK144)</f>
        <v>0</v>
      </c>
      <c r="IJ145" s="147">
        <f t="shared" si="8"/>
        <v>0</v>
      </c>
    </row>
    <row r="146" spans="1:244" s="137" customFormat="1" ht="14.25" customHeight="1">
      <c r="A146" s="143"/>
      <c r="B146" s="157"/>
      <c r="C146" s="157"/>
      <c r="D146" s="157"/>
      <c r="E146" s="157"/>
      <c r="F146" s="157"/>
      <c r="G146" s="157"/>
      <c r="H146" s="157"/>
      <c r="I146" s="157"/>
      <c r="J146" s="157"/>
      <c r="K146" s="157"/>
      <c r="L146" s="157"/>
      <c r="M146" s="157"/>
      <c r="N146" s="157"/>
      <c r="O146" s="157"/>
      <c r="P146" s="157"/>
      <c r="Q146" s="157"/>
      <c r="R146" s="157"/>
      <c r="S146" s="157"/>
      <c r="T146" s="157"/>
      <c r="U146" s="157"/>
      <c r="V146" s="157"/>
      <c r="W146" s="157"/>
      <c r="X146" s="157"/>
      <c r="Y146" s="157"/>
      <c r="Z146" s="157"/>
      <c r="AA146" s="157"/>
      <c r="AB146" s="157"/>
      <c r="AC146" s="157"/>
      <c r="AD146" s="157"/>
      <c r="AE146" s="157"/>
      <c r="AF146" s="157"/>
      <c r="AG146" s="157"/>
      <c r="AH146" s="157"/>
      <c r="AI146" s="157"/>
      <c r="AJ146" s="157"/>
      <c r="AK146" s="157"/>
      <c r="AL146" s="157"/>
      <c r="AM146" s="157"/>
      <c r="AN146" s="157"/>
      <c r="AO146" s="157"/>
      <c r="AP146" s="157"/>
      <c r="AQ146" s="157"/>
      <c r="AR146" s="157"/>
      <c r="AS146" s="157"/>
      <c r="AT146" s="157"/>
      <c r="AU146" s="157"/>
      <c r="AV146" s="157"/>
      <c r="AW146" s="157"/>
      <c r="AX146" s="157"/>
      <c r="AY146" s="157"/>
      <c r="AZ146" s="157"/>
      <c r="BA146" s="157"/>
      <c r="BB146" s="157"/>
      <c r="BC146" s="157"/>
      <c r="BD146" s="157"/>
      <c r="BE146" s="157"/>
      <c r="BF146" s="157"/>
      <c r="BG146" s="157"/>
      <c r="BH146" s="157"/>
      <c r="BI146" s="157"/>
      <c r="BJ146" s="157"/>
      <c r="BK146" s="157"/>
      <c r="BL146" s="157"/>
      <c r="BM146" s="157"/>
      <c r="BN146" s="157"/>
      <c r="BO146" s="157"/>
      <c r="BP146" s="157"/>
      <c r="BQ146" s="157"/>
      <c r="BR146" s="157"/>
      <c r="BS146" s="157"/>
      <c r="BT146" s="157"/>
      <c r="BU146" s="157"/>
      <c r="BV146" s="157"/>
      <c r="BW146" s="157"/>
      <c r="BX146" s="157"/>
      <c r="BY146" s="157"/>
      <c r="BZ146" s="157"/>
      <c r="CA146" s="157"/>
      <c r="CB146" s="157"/>
      <c r="CC146" s="157"/>
      <c r="CD146" s="157"/>
      <c r="CE146" s="157"/>
      <c r="CF146" s="157"/>
      <c r="CG146" s="157"/>
      <c r="CH146" s="157"/>
      <c r="CI146" s="157"/>
      <c r="CJ146" s="157"/>
      <c r="CK146" s="157"/>
      <c r="CL146" s="157"/>
      <c r="CM146" s="157"/>
      <c r="CN146" s="157"/>
      <c r="CO146" s="157"/>
      <c r="CP146" s="157"/>
      <c r="CQ146" s="157"/>
      <c r="CR146" s="157"/>
      <c r="CS146" s="157"/>
      <c r="CT146" s="157"/>
      <c r="CU146" s="157"/>
      <c r="CV146" s="157"/>
      <c r="CW146" s="157"/>
      <c r="CX146" s="157"/>
      <c r="CY146" s="157"/>
      <c r="CZ146" s="157"/>
      <c r="DA146" s="157"/>
      <c r="DB146" s="157"/>
      <c r="DC146" s="157"/>
      <c r="DD146" s="157"/>
      <c r="DE146" s="157"/>
      <c r="DF146" s="157"/>
      <c r="DG146" s="157"/>
      <c r="DH146" s="157"/>
      <c r="DI146" s="157"/>
      <c r="DJ146" s="157"/>
      <c r="DK146" s="157"/>
      <c r="DL146" s="157"/>
      <c r="DM146" s="157"/>
      <c r="DN146" s="157"/>
      <c r="DO146" s="157"/>
      <c r="DP146" s="157"/>
      <c r="DQ146" s="157"/>
      <c r="DR146" s="157"/>
      <c r="DS146" s="157"/>
      <c r="DT146" s="157"/>
      <c r="DU146" s="157"/>
      <c r="DV146" s="157"/>
      <c r="DW146" s="157"/>
      <c r="DX146" s="157"/>
      <c r="DY146" s="157"/>
      <c r="DZ146" s="157"/>
      <c r="EA146" s="157"/>
      <c r="EB146" s="157"/>
      <c r="EC146" s="157"/>
      <c r="ED146" s="157"/>
      <c r="EE146" s="157"/>
      <c r="EF146" s="157"/>
      <c r="EG146" s="157"/>
      <c r="EH146" s="157"/>
      <c r="EI146" s="157"/>
      <c r="EJ146" s="157"/>
      <c r="EK146" s="157"/>
      <c r="EL146" s="157"/>
      <c r="EM146" s="157"/>
      <c r="EN146" s="157"/>
      <c r="EO146" s="157"/>
      <c r="EP146" s="157"/>
      <c r="EQ146" s="157"/>
      <c r="ER146" s="157"/>
      <c r="ES146" s="157"/>
      <c r="ET146" s="157"/>
      <c r="EU146" s="157"/>
      <c r="EV146" s="157"/>
      <c r="EW146" s="157"/>
      <c r="EX146" s="157"/>
      <c r="EY146" s="157"/>
      <c r="EZ146" s="157"/>
      <c r="FA146" s="157"/>
      <c r="FB146" s="157"/>
      <c r="FC146" s="157"/>
      <c r="FD146" s="157"/>
      <c r="FE146" s="157"/>
      <c r="FF146" s="157"/>
      <c r="FG146" s="157"/>
      <c r="FH146" s="157"/>
      <c r="FI146" s="157"/>
      <c r="FJ146" s="157"/>
      <c r="FK146" s="157"/>
      <c r="FL146" s="157"/>
      <c r="FM146" s="157"/>
      <c r="FN146" s="157"/>
      <c r="FO146" s="157"/>
      <c r="FP146" s="157"/>
      <c r="FQ146" s="157"/>
      <c r="FR146" s="157"/>
      <c r="FS146" s="157"/>
      <c r="FT146" s="157"/>
      <c r="FU146" s="157"/>
      <c r="FV146" s="157"/>
      <c r="FW146" s="157"/>
      <c r="FX146" s="157"/>
      <c r="FY146" s="157"/>
      <c r="FZ146" s="157"/>
      <c r="GA146" s="157"/>
      <c r="GB146" s="157"/>
      <c r="GC146" s="157"/>
      <c r="GD146" s="157"/>
      <c r="GE146" s="157"/>
      <c r="GF146" s="157"/>
      <c r="GG146" s="157"/>
      <c r="GH146" s="157"/>
      <c r="GI146" s="157"/>
      <c r="GJ146" s="157"/>
      <c r="GK146" s="157"/>
      <c r="GL146" s="157"/>
      <c r="GM146" s="157"/>
      <c r="GN146" s="157"/>
      <c r="GO146" s="157"/>
      <c r="GP146" s="157"/>
      <c r="GQ146" s="157"/>
      <c r="GR146" s="157"/>
      <c r="GS146" s="157"/>
      <c r="GT146" s="157"/>
      <c r="GU146" s="157"/>
      <c r="GV146" s="157"/>
      <c r="GW146" s="157"/>
      <c r="GX146" s="157"/>
      <c r="GY146" s="157"/>
      <c r="GZ146" s="157"/>
      <c r="HA146" s="157"/>
      <c r="HB146" s="157"/>
      <c r="HC146" s="157"/>
      <c r="HD146" s="157"/>
      <c r="HE146" s="157"/>
      <c r="HF146" s="157"/>
      <c r="HG146" s="157"/>
      <c r="HH146" s="157"/>
      <c r="HI146" s="1259" t="s">
        <v>112</v>
      </c>
      <c r="HJ146" s="154" t="s">
        <v>110</v>
      </c>
      <c r="HK146" s="1261">
        <v>245</v>
      </c>
      <c r="HL146" s="153"/>
      <c r="HM146" s="152"/>
      <c r="HN146" s="152"/>
      <c r="HO146" s="190"/>
      <c r="HP146" s="190"/>
      <c r="HQ146" s="152"/>
      <c r="HR146" s="152"/>
      <c r="HS146" s="190"/>
      <c r="HT146" s="152"/>
      <c r="HU146" s="152"/>
      <c r="HV146" s="152"/>
      <c r="HW146" s="152"/>
      <c r="HX146" s="190"/>
      <c r="HY146" s="190"/>
      <c r="HZ146" s="152"/>
      <c r="IA146" s="152"/>
      <c r="IB146" s="152"/>
      <c r="IC146" s="152"/>
      <c r="ID146" s="152"/>
      <c r="IE146" s="152"/>
      <c r="IF146" s="152"/>
      <c r="IG146" s="152"/>
      <c r="IH146" s="152"/>
      <c r="II146" s="152"/>
      <c r="IJ146" s="151">
        <f t="shared" si="8"/>
        <v>0</v>
      </c>
    </row>
    <row r="147" spans="1:244" ht="14.25" customHeight="1">
      <c r="HI147" s="1260"/>
      <c r="HJ147" s="150" t="s">
        <v>44</v>
      </c>
      <c r="HK147" s="1262"/>
      <c r="HL147" s="148">
        <f>HL146*HK146</f>
        <v>0</v>
      </c>
      <c r="HM147" s="148">
        <f>HM146*HK146</f>
        <v>0</v>
      </c>
      <c r="HN147" s="148">
        <f>HN146*HK146</f>
        <v>0</v>
      </c>
      <c r="HO147" s="192">
        <f>HO146*HK146</f>
        <v>0</v>
      </c>
      <c r="HP147" s="192">
        <f>HP146*HK146</f>
        <v>0</v>
      </c>
      <c r="HQ147" s="148">
        <f>HQ146*HK146</f>
        <v>0</v>
      </c>
      <c r="HR147" s="148">
        <f>HR146*HK146</f>
        <v>0</v>
      </c>
      <c r="HS147" s="192">
        <f>HS146*HK146</f>
        <v>0</v>
      </c>
      <c r="HT147" s="148">
        <f>HT146*HK146</f>
        <v>0</v>
      </c>
      <c r="HU147" s="148">
        <f>HU146*HK146</f>
        <v>0</v>
      </c>
      <c r="HV147" s="148">
        <f>HV146*HK146</f>
        <v>0</v>
      </c>
      <c r="HW147" s="148">
        <f>HW146*HK146</f>
        <v>0</v>
      </c>
      <c r="HX147" s="192">
        <f>HX146*HK146</f>
        <v>0</v>
      </c>
      <c r="HY147" s="192">
        <f>HY146*HK146</f>
        <v>0</v>
      </c>
      <c r="HZ147" s="148">
        <f>HZ146*HK146</f>
        <v>0</v>
      </c>
      <c r="IA147" s="148">
        <f>IA146*HK146</f>
        <v>0</v>
      </c>
      <c r="IB147" s="148">
        <f>IB146*HK146</f>
        <v>0</v>
      </c>
      <c r="IC147" s="148">
        <f>IC146*HK146</f>
        <v>0</v>
      </c>
      <c r="ID147" s="148">
        <f>ID146*HK146</f>
        <v>0</v>
      </c>
      <c r="IE147" s="148">
        <f>IE146*HK146</f>
        <v>0</v>
      </c>
      <c r="IF147" s="148">
        <f>IF146*HK146</f>
        <v>0</v>
      </c>
      <c r="IG147" s="148">
        <f>IG146*HK146</f>
        <v>0</v>
      </c>
      <c r="IH147" s="148">
        <f>SUM(IH146*HK146)</f>
        <v>0</v>
      </c>
      <c r="II147" s="148">
        <f>SUM(II146*HK146)</f>
        <v>0</v>
      </c>
      <c r="IJ147" s="147">
        <f t="shared" si="8"/>
        <v>0</v>
      </c>
    </row>
    <row r="148" spans="1:244" s="137" customFormat="1" ht="14.25" customHeight="1">
      <c r="A148" s="143"/>
      <c r="B148" s="157"/>
      <c r="C148" s="157"/>
      <c r="D148" s="157"/>
      <c r="E148" s="157"/>
      <c r="F148" s="157"/>
      <c r="G148" s="157"/>
      <c r="H148" s="157"/>
      <c r="I148" s="157"/>
      <c r="J148" s="157"/>
      <c r="K148" s="157"/>
      <c r="L148" s="157"/>
      <c r="M148" s="157"/>
      <c r="N148" s="157"/>
      <c r="O148" s="157"/>
      <c r="P148" s="157"/>
      <c r="Q148" s="157"/>
      <c r="R148" s="157"/>
      <c r="S148" s="157"/>
      <c r="T148" s="157"/>
      <c r="U148" s="157"/>
      <c r="V148" s="157"/>
      <c r="W148" s="157"/>
      <c r="X148" s="157"/>
      <c r="Y148" s="157"/>
      <c r="Z148" s="157"/>
      <c r="AA148" s="157"/>
      <c r="AB148" s="157"/>
      <c r="AC148" s="157"/>
      <c r="AD148" s="157"/>
      <c r="AE148" s="157"/>
      <c r="AF148" s="157"/>
      <c r="AG148" s="157"/>
      <c r="AH148" s="157"/>
      <c r="AI148" s="157"/>
      <c r="AJ148" s="157"/>
      <c r="AK148" s="157"/>
      <c r="AL148" s="157"/>
      <c r="AM148" s="157"/>
      <c r="AN148" s="157"/>
      <c r="AO148" s="157"/>
      <c r="AP148" s="157"/>
      <c r="AQ148" s="157"/>
      <c r="AR148" s="157"/>
      <c r="AS148" s="157"/>
      <c r="AT148" s="157"/>
      <c r="AU148" s="157"/>
      <c r="AV148" s="157"/>
      <c r="AW148" s="157"/>
      <c r="AX148" s="157"/>
      <c r="AY148" s="157"/>
      <c r="AZ148" s="157"/>
      <c r="BA148" s="157"/>
      <c r="BB148" s="157"/>
      <c r="BC148" s="157"/>
      <c r="BD148" s="157"/>
      <c r="BE148" s="157"/>
      <c r="BF148" s="157"/>
      <c r="BG148" s="157"/>
      <c r="BH148" s="157"/>
      <c r="BI148" s="157"/>
      <c r="BJ148" s="157"/>
      <c r="BK148" s="157"/>
      <c r="BL148" s="157"/>
      <c r="BM148" s="157"/>
      <c r="BN148" s="157"/>
      <c r="BO148" s="157"/>
      <c r="BP148" s="157"/>
      <c r="BQ148" s="157"/>
      <c r="BR148" s="157"/>
      <c r="BS148" s="157"/>
      <c r="BT148" s="157"/>
      <c r="BU148" s="157"/>
      <c r="BV148" s="157"/>
      <c r="BW148" s="157"/>
      <c r="BX148" s="157"/>
      <c r="BY148" s="157"/>
      <c r="BZ148" s="157"/>
      <c r="CA148" s="157"/>
      <c r="CB148" s="157"/>
      <c r="CC148" s="157"/>
      <c r="CD148" s="157"/>
      <c r="CE148" s="157"/>
      <c r="CF148" s="157"/>
      <c r="CG148" s="157"/>
      <c r="CH148" s="157"/>
      <c r="CI148" s="157"/>
      <c r="CJ148" s="157"/>
      <c r="CK148" s="157"/>
      <c r="CL148" s="157"/>
      <c r="CM148" s="157"/>
      <c r="CN148" s="157"/>
      <c r="CO148" s="157"/>
      <c r="CP148" s="157"/>
      <c r="CQ148" s="157"/>
      <c r="CR148" s="157"/>
      <c r="CS148" s="157"/>
      <c r="CT148" s="157"/>
      <c r="CU148" s="157"/>
      <c r="CV148" s="157"/>
      <c r="CW148" s="157"/>
      <c r="CX148" s="157"/>
      <c r="CY148" s="157"/>
      <c r="CZ148" s="157"/>
      <c r="DA148" s="157"/>
      <c r="DB148" s="157"/>
      <c r="DC148" s="157"/>
      <c r="DD148" s="157"/>
      <c r="DE148" s="157"/>
      <c r="DF148" s="157"/>
      <c r="DG148" s="157"/>
      <c r="DH148" s="157"/>
      <c r="DI148" s="157"/>
      <c r="DJ148" s="157"/>
      <c r="DK148" s="157"/>
      <c r="DL148" s="157"/>
      <c r="DM148" s="157"/>
      <c r="DN148" s="157"/>
      <c r="DO148" s="157"/>
      <c r="DP148" s="157"/>
      <c r="DQ148" s="157"/>
      <c r="DR148" s="157"/>
      <c r="DS148" s="157"/>
      <c r="DT148" s="157"/>
      <c r="DU148" s="157"/>
      <c r="DV148" s="157"/>
      <c r="DW148" s="157"/>
      <c r="DX148" s="157"/>
      <c r="DY148" s="157"/>
      <c r="DZ148" s="157"/>
      <c r="EA148" s="157"/>
      <c r="EB148" s="157"/>
      <c r="EC148" s="157"/>
      <c r="ED148" s="157"/>
      <c r="EE148" s="157"/>
      <c r="EF148" s="157"/>
      <c r="EG148" s="157"/>
      <c r="EH148" s="157"/>
      <c r="EI148" s="157"/>
      <c r="EJ148" s="157"/>
      <c r="EK148" s="157"/>
      <c r="EL148" s="157"/>
      <c r="EM148" s="157"/>
      <c r="EN148" s="157"/>
      <c r="EO148" s="157"/>
      <c r="EP148" s="157"/>
      <c r="EQ148" s="157"/>
      <c r="ER148" s="157"/>
      <c r="ES148" s="157"/>
      <c r="ET148" s="157"/>
      <c r="EU148" s="157"/>
      <c r="EV148" s="157"/>
      <c r="EW148" s="157"/>
      <c r="EX148" s="157"/>
      <c r="EY148" s="157"/>
      <c r="EZ148" s="157"/>
      <c r="FA148" s="157"/>
      <c r="FB148" s="157"/>
      <c r="FC148" s="157"/>
      <c r="FD148" s="157"/>
      <c r="FE148" s="157"/>
      <c r="FF148" s="157"/>
      <c r="FG148" s="157"/>
      <c r="FH148" s="157"/>
      <c r="FI148" s="157"/>
      <c r="FJ148" s="157"/>
      <c r="FK148" s="157"/>
      <c r="FL148" s="157"/>
      <c r="FM148" s="157"/>
      <c r="FN148" s="157"/>
      <c r="FO148" s="157"/>
      <c r="FP148" s="157"/>
      <c r="FQ148" s="157"/>
      <c r="FR148" s="157"/>
      <c r="FS148" s="157"/>
      <c r="FT148" s="157"/>
      <c r="FU148" s="157"/>
      <c r="FV148" s="157"/>
      <c r="FW148" s="157"/>
      <c r="FX148" s="157"/>
      <c r="FY148" s="157"/>
      <c r="FZ148" s="157"/>
      <c r="GA148" s="157"/>
      <c r="GB148" s="157"/>
      <c r="GC148" s="157"/>
      <c r="GD148" s="157"/>
      <c r="GE148" s="157"/>
      <c r="GF148" s="157"/>
      <c r="GG148" s="157"/>
      <c r="GH148" s="157"/>
      <c r="GI148" s="157"/>
      <c r="GJ148" s="157"/>
      <c r="GK148" s="157"/>
      <c r="GL148" s="157"/>
      <c r="GM148" s="157"/>
      <c r="GN148" s="157"/>
      <c r="GO148" s="157"/>
      <c r="GP148" s="157"/>
      <c r="GQ148" s="157"/>
      <c r="GR148" s="157"/>
      <c r="GS148" s="157"/>
      <c r="GT148" s="157"/>
      <c r="GU148" s="157"/>
      <c r="GV148" s="157"/>
      <c r="GW148" s="157"/>
      <c r="GX148" s="157"/>
      <c r="GY148" s="157"/>
      <c r="GZ148" s="157"/>
      <c r="HA148" s="157"/>
      <c r="HB148" s="157"/>
      <c r="HC148" s="157"/>
      <c r="HD148" s="157"/>
      <c r="HE148" s="157"/>
      <c r="HF148" s="157"/>
      <c r="HG148" s="157"/>
      <c r="HH148" s="157"/>
      <c r="HI148" s="1259" t="s">
        <v>373</v>
      </c>
      <c r="HJ148" s="154" t="s">
        <v>110</v>
      </c>
      <c r="HK148" s="1261">
        <v>244</v>
      </c>
      <c r="HL148" s="153"/>
      <c r="HM148" s="152"/>
      <c r="HN148" s="152"/>
      <c r="HO148" s="190">
        <v>5</v>
      </c>
      <c r="HP148" s="190"/>
      <c r="HQ148" s="152"/>
      <c r="HR148" s="152"/>
      <c r="HS148" s="190"/>
      <c r="HT148" s="152"/>
      <c r="HU148" s="152"/>
      <c r="HV148" s="152"/>
      <c r="HW148" s="152"/>
      <c r="HX148" s="190"/>
      <c r="HY148" s="190"/>
      <c r="HZ148" s="152"/>
      <c r="IA148" s="152"/>
      <c r="IB148" s="152"/>
      <c r="IC148" s="152"/>
      <c r="ID148" s="152"/>
      <c r="IE148" s="152"/>
      <c r="IF148" s="152"/>
      <c r="IG148" s="152"/>
      <c r="IH148" s="152"/>
      <c r="II148" s="152"/>
      <c r="IJ148" s="151">
        <f t="shared" si="8"/>
        <v>5</v>
      </c>
    </row>
    <row r="149" spans="1:244" ht="14.25" customHeight="1">
      <c r="HI149" s="1260"/>
      <c r="HJ149" s="150" t="s">
        <v>44</v>
      </c>
      <c r="HK149" s="1262"/>
      <c r="HL149" s="148">
        <f>HL148*HK148</f>
        <v>0</v>
      </c>
      <c r="HM149" s="148">
        <f>HM148*HK148</f>
        <v>0</v>
      </c>
      <c r="HN149" s="148">
        <f>HN148*HK148</f>
        <v>0</v>
      </c>
      <c r="HO149" s="192">
        <f>HO148*HK148</f>
        <v>1220</v>
      </c>
      <c r="HP149" s="192">
        <f>HP148*HK148</f>
        <v>0</v>
      </c>
      <c r="HQ149" s="148">
        <f>HQ148*HK148</f>
        <v>0</v>
      </c>
      <c r="HR149" s="148">
        <f>HR148*HK148</f>
        <v>0</v>
      </c>
      <c r="HS149" s="192">
        <f>HS148*HK148</f>
        <v>0</v>
      </c>
      <c r="HT149" s="148">
        <f>HT148*HK148</f>
        <v>0</v>
      </c>
      <c r="HU149" s="148">
        <f>HU148*HK148</f>
        <v>0</v>
      </c>
      <c r="HV149" s="148">
        <f>HV148*HK148</f>
        <v>0</v>
      </c>
      <c r="HW149" s="148">
        <f>HW148*HK148</f>
        <v>0</v>
      </c>
      <c r="HX149" s="192">
        <f>HX148*HK148</f>
        <v>0</v>
      </c>
      <c r="HY149" s="192">
        <f>HY148*HK148</f>
        <v>0</v>
      </c>
      <c r="HZ149" s="148">
        <f>HZ148*HK148</f>
        <v>0</v>
      </c>
      <c r="IA149" s="148">
        <f>IA148*HK148</f>
        <v>0</v>
      </c>
      <c r="IB149" s="148">
        <f>IB148*HK148</f>
        <v>0</v>
      </c>
      <c r="IC149" s="148">
        <f>IC148*HK148</f>
        <v>0</v>
      </c>
      <c r="ID149" s="148">
        <f>ID148*HK148</f>
        <v>0</v>
      </c>
      <c r="IE149" s="148">
        <f>IE148*HK148</f>
        <v>0</v>
      </c>
      <c r="IF149" s="148">
        <f>IF148*HK148</f>
        <v>0</v>
      </c>
      <c r="IG149" s="148">
        <f>IG148*HK148</f>
        <v>0</v>
      </c>
      <c r="IH149" s="148">
        <f>SUM(IH148*HK148)</f>
        <v>0</v>
      </c>
      <c r="II149" s="148">
        <f>SUM(II148*HK148)</f>
        <v>0</v>
      </c>
      <c r="IJ149" s="147">
        <f t="shared" si="8"/>
        <v>1220</v>
      </c>
    </row>
    <row r="150" spans="1:244" s="137" customFormat="1" ht="14.25" customHeight="1">
      <c r="A150" s="143"/>
      <c r="B150" s="157"/>
      <c r="C150" s="157"/>
      <c r="D150" s="157"/>
      <c r="E150" s="157"/>
      <c r="F150" s="157"/>
      <c r="G150" s="157"/>
      <c r="H150" s="157"/>
      <c r="I150" s="157"/>
      <c r="J150" s="157"/>
      <c r="K150" s="157"/>
      <c r="L150" s="157"/>
      <c r="M150" s="157"/>
      <c r="N150" s="157"/>
      <c r="O150" s="157"/>
      <c r="P150" s="157"/>
      <c r="Q150" s="157"/>
      <c r="R150" s="157"/>
      <c r="S150" s="157"/>
      <c r="T150" s="157"/>
      <c r="U150" s="157"/>
      <c r="V150" s="157"/>
      <c r="W150" s="157"/>
      <c r="X150" s="157"/>
      <c r="Y150" s="157"/>
      <c r="Z150" s="157"/>
      <c r="AA150" s="157"/>
      <c r="AB150" s="157"/>
      <c r="AC150" s="157"/>
      <c r="AD150" s="157"/>
      <c r="AE150" s="157"/>
      <c r="AF150" s="157"/>
      <c r="AG150" s="157"/>
      <c r="AH150" s="157"/>
      <c r="AI150" s="157"/>
      <c r="AJ150" s="157"/>
      <c r="AK150" s="157"/>
      <c r="AL150" s="157"/>
      <c r="AM150" s="157"/>
      <c r="AN150" s="157"/>
      <c r="AO150" s="157"/>
      <c r="AP150" s="157"/>
      <c r="AQ150" s="157"/>
      <c r="AR150" s="157"/>
      <c r="AS150" s="157"/>
      <c r="AT150" s="157"/>
      <c r="AU150" s="157"/>
      <c r="AV150" s="157"/>
      <c r="AW150" s="157"/>
      <c r="AX150" s="157"/>
      <c r="AY150" s="157"/>
      <c r="AZ150" s="157"/>
      <c r="BA150" s="157"/>
      <c r="BB150" s="157"/>
      <c r="BC150" s="157"/>
      <c r="BD150" s="157"/>
      <c r="BE150" s="157"/>
      <c r="BF150" s="157"/>
      <c r="BG150" s="157"/>
      <c r="BH150" s="157"/>
      <c r="BI150" s="157"/>
      <c r="BJ150" s="157"/>
      <c r="BK150" s="157"/>
      <c r="BL150" s="157"/>
      <c r="BM150" s="157"/>
      <c r="BN150" s="157"/>
      <c r="BO150" s="157"/>
      <c r="BP150" s="157"/>
      <c r="BQ150" s="157"/>
      <c r="BR150" s="157"/>
      <c r="BS150" s="157"/>
      <c r="BT150" s="157"/>
      <c r="BU150" s="157"/>
      <c r="BV150" s="157"/>
      <c r="BW150" s="157"/>
      <c r="BX150" s="157"/>
      <c r="BY150" s="157"/>
      <c r="BZ150" s="157"/>
      <c r="CA150" s="157"/>
      <c r="CB150" s="157"/>
      <c r="CC150" s="157"/>
      <c r="CD150" s="157"/>
      <c r="CE150" s="157"/>
      <c r="CF150" s="157"/>
      <c r="CG150" s="157"/>
      <c r="CH150" s="157"/>
      <c r="CI150" s="157"/>
      <c r="CJ150" s="157"/>
      <c r="CK150" s="157"/>
      <c r="CL150" s="157"/>
      <c r="CM150" s="157"/>
      <c r="CN150" s="157"/>
      <c r="CO150" s="157"/>
      <c r="CP150" s="157"/>
      <c r="CQ150" s="157"/>
      <c r="CR150" s="157"/>
      <c r="CS150" s="157"/>
      <c r="CT150" s="157"/>
      <c r="CU150" s="157"/>
      <c r="CV150" s="157"/>
      <c r="CW150" s="157"/>
      <c r="CX150" s="157"/>
      <c r="CY150" s="157"/>
      <c r="CZ150" s="157"/>
      <c r="DA150" s="157"/>
      <c r="DB150" s="157"/>
      <c r="DC150" s="157"/>
      <c r="DD150" s="157"/>
      <c r="DE150" s="157"/>
      <c r="DF150" s="157"/>
      <c r="DG150" s="157"/>
      <c r="DH150" s="157"/>
      <c r="DI150" s="157"/>
      <c r="DJ150" s="157"/>
      <c r="DK150" s="157"/>
      <c r="DL150" s="157"/>
      <c r="DM150" s="157"/>
      <c r="DN150" s="157"/>
      <c r="DO150" s="157"/>
      <c r="DP150" s="157"/>
      <c r="DQ150" s="157"/>
      <c r="DR150" s="157"/>
      <c r="DS150" s="157"/>
      <c r="DT150" s="157"/>
      <c r="DU150" s="157"/>
      <c r="DV150" s="157"/>
      <c r="DW150" s="157"/>
      <c r="DX150" s="157"/>
      <c r="DY150" s="157"/>
      <c r="DZ150" s="157"/>
      <c r="EA150" s="157"/>
      <c r="EB150" s="157"/>
      <c r="EC150" s="157"/>
      <c r="ED150" s="157"/>
      <c r="EE150" s="157"/>
      <c r="EF150" s="157"/>
      <c r="EG150" s="157"/>
      <c r="EH150" s="157"/>
      <c r="EI150" s="157"/>
      <c r="EJ150" s="157"/>
      <c r="EK150" s="157"/>
      <c r="EL150" s="157"/>
      <c r="EM150" s="157"/>
      <c r="EN150" s="157"/>
      <c r="EO150" s="157"/>
      <c r="EP150" s="157"/>
      <c r="EQ150" s="157"/>
      <c r="ER150" s="157"/>
      <c r="ES150" s="157"/>
      <c r="ET150" s="157"/>
      <c r="EU150" s="157"/>
      <c r="EV150" s="157"/>
      <c r="EW150" s="157"/>
      <c r="EX150" s="157"/>
      <c r="EY150" s="157"/>
      <c r="EZ150" s="157"/>
      <c r="FA150" s="157"/>
      <c r="FB150" s="157"/>
      <c r="FC150" s="157"/>
      <c r="FD150" s="157"/>
      <c r="FE150" s="157"/>
      <c r="FF150" s="157"/>
      <c r="FG150" s="157"/>
      <c r="FH150" s="157"/>
      <c r="FI150" s="157"/>
      <c r="FJ150" s="157"/>
      <c r="FK150" s="157"/>
      <c r="FL150" s="157"/>
      <c r="FM150" s="157"/>
      <c r="FN150" s="157"/>
      <c r="FO150" s="157"/>
      <c r="FP150" s="157"/>
      <c r="FQ150" s="157"/>
      <c r="FR150" s="157"/>
      <c r="FS150" s="157"/>
      <c r="FT150" s="157"/>
      <c r="FU150" s="157"/>
      <c r="FV150" s="157"/>
      <c r="FW150" s="157"/>
      <c r="FX150" s="157"/>
      <c r="FY150" s="157"/>
      <c r="FZ150" s="157"/>
      <c r="GA150" s="157"/>
      <c r="GB150" s="157"/>
      <c r="GC150" s="157"/>
      <c r="GD150" s="157"/>
      <c r="GE150" s="157"/>
      <c r="GF150" s="157"/>
      <c r="GG150" s="157"/>
      <c r="GH150" s="157"/>
      <c r="GI150" s="157"/>
      <c r="GJ150" s="157"/>
      <c r="GK150" s="157"/>
      <c r="GL150" s="157"/>
      <c r="GM150" s="157"/>
      <c r="GN150" s="157"/>
      <c r="GO150" s="157"/>
      <c r="GP150" s="157"/>
      <c r="GQ150" s="157"/>
      <c r="GR150" s="157"/>
      <c r="GS150" s="157"/>
      <c r="GT150" s="157"/>
      <c r="GU150" s="157"/>
      <c r="GV150" s="157"/>
      <c r="GW150" s="157"/>
      <c r="GX150" s="157"/>
      <c r="GY150" s="157"/>
      <c r="GZ150" s="157"/>
      <c r="HA150" s="157"/>
      <c r="HB150" s="157"/>
      <c r="HC150" s="157"/>
      <c r="HD150" s="157"/>
      <c r="HE150" s="157"/>
      <c r="HF150" s="157"/>
      <c r="HG150" s="157"/>
      <c r="HH150" s="157"/>
      <c r="HI150" s="1259" t="s">
        <v>113</v>
      </c>
      <c r="HJ150" s="154" t="s">
        <v>110</v>
      </c>
      <c r="HK150" s="1261">
        <v>120</v>
      </c>
      <c r="HL150" s="153"/>
      <c r="HM150" s="152"/>
      <c r="HN150" s="152"/>
      <c r="HO150" s="190"/>
      <c r="HP150" s="190"/>
      <c r="HQ150" s="152"/>
      <c r="HR150" s="152"/>
      <c r="HS150" s="190"/>
      <c r="HT150" s="152"/>
      <c r="HU150" s="152"/>
      <c r="HV150" s="152"/>
      <c r="HW150" s="152"/>
      <c r="HX150" s="190"/>
      <c r="HY150" s="190"/>
      <c r="HZ150" s="152"/>
      <c r="IA150" s="152"/>
      <c r="IB150" s="152"/>
      <c r="IC150" s="152"/>
      <c r="ID150" s="152"/>
      <c r="IE150" s="152"/>
      <c r="IF150" s="152"/>
      <c r="IG150" s="152"/>
      <c r="IH150" s="152"/>
      <c r="II150" s="152"/>
      <c r="IJ150" s="151">
        <f t="shared" si="8"/>
        <v>0</v>
      </c>
    </row>
    <row r="151" spans="1:244" ht="14.25" customHeight="1">
      <c r="HI151" s="1260"/>
      <c r="HJ151" s="150" t="s">
        <v>44</v>
      </c>
      <c r="HK151" s="1262"/>
      <c r="HL151" s="148">
        <f>HL150*HK150</f>
        <v>0</v>
      </c>
      <c r="HM151" s="148">
        <f>HM150*HK150</f>
        <v>0</v>
      </c>
      <c r="HN151" s="148">
        <f>HN150*HK150</f>
        <v>0</v>
      </c>
      <c r="HO151" s="192">
        <f>HO150*HK150</f>
        <v>0</v>
      </c>
      <c r="HP151" s="192">
        <f>HP150*HK150</f>
        <v>0</v>
      </c>
      <c r="HQ151" s="148">
        <f>HQ150*HK150</f>
        <v>0</v>
      </c>
      <c r="HR151" s="148">
        <f>HR150*HK150</f>
        <v>0</v>
      </c>
      <c r="HS151" s="192">
        <f>HS150*HK150</f>
        <v>0</v>
      </c>
      <c r="HT151" s="148">
        <f>HT150*HK150</f>
        <v>0</v>
      </c>
      <c r="HU151" s="149">
        <f>HU150*HK150</f>
        <v>0</v>
      </c>
      <c r="HV151" s="148">
        <f>HV150*HK150</f>
        <v>0</v>
      </c>
      <c r="HW151" s="149">
        <f>HW150*HK150</f>
        <v>0</v>
      </c>
      <c r="HX151" s="192">
        <f>HX150*HK150</f>
        <v>0</v>
      </c>
      <c r="HY151" s="192">
        <f>HY150*HK150</f>
        <v>0</v>
      </c>
      <c r="HZ151" s="148">
        <f>HZ150*HK150</f>
        <v>0</v>
      </c>
      <c r="IA151" s="148">
        <f>IA150*HK150</f>
        <v>0</v>
      </c>
      <c r="IB151" s="148">
        <f>IB150*HK150</f>
        <v>0</v>
      </c>
      <c r="IC151" s="148">
        <f>IC150*HK150</f>
        <v>0</v>
      </c>
      <c r="ID151" s="148">
        <f>ID150*HK150</f>
        <v>0</v>
      </c>
      <c r="IE151" s="148">
        <f>IE150*HK150</f>
        <v>0</v>
      </c>
      <c r="IF151" s="148">
        <f>IF150*HK150</f>
        <v>0</v>
      </c>
      <c r="IG151" s="148">
        <f>IG150*HK150</f>
        <v>0</v>
      </c>
      <c r="IH151" s="148">
        <f>SUM(IH150*HK150)</f>
        <v>0</v>
      </c>
      <c r="II151" s="148">
        <f>SUM(II150*HK150)</f>
        <v>0</v>
      </c>
      <c r="IJ151" s="147">
        <f t="shared" si="8"/>
        <v>0</v>
      </c>
    </row>
    <row r="152" spans="1:244" s="137" customFormat="1" ht="14.25" customHeight="1">
      <c r="A152" s="143"/>
      <c r="B152" s="143"/>
      <c r="C152" s="143"/>
      <c r="D152" s="143"/>
      <c r="E152" s="143"/>
      <c r="F152" s="143"/>
      <c r="G152" s="143"/>
      <c r="H152" s="143"/>
      <c r="I152" s="143"/>
      <c r="J152" s="143"/>
      <c r="K152" s="143"/>
      <c r="L152" s="143"/>
      <c r="M152" s="143"/>
      <c r="N152" s="143"/>
      <c r="O152" s="143"/>
      <c r="P152" s="143"/>
      <c r="Q152" s="143"/>
      <c r="R152" s="143"/>
      <c r="S152" s="143"/>
      <c r="T152" s="143"/>
      <c r="U152" s="143"/>
      <c r="V152" s="143"/>
      <c r="W152" s="143"/>
      <c r="X152" s="143"/>
      <c r="Y152" s="143"/>
      <c r="Z152" s="143"/>
      <c r="AA152" s="143"/>
      <c r="AB152" s="143"/>
      <c r="AC152" s="143"/>
      <c r="AD152" s="143"/>
      <c r="AE152" s="143"/>
      <c r="AF152" s="143"/>
      <c r="AG152" s="143"/>
      <c r="AH152" s="143"/>
      <c r="AI152" s="143"/>
      <c r="AJ152" s="143"/>
      <c r="AK152" s="143"/>
      <c r="AL152" s="143"/>
      <c r="AM152" s="143"/>
      <c r="AN152" s="143"/>
      <c r="AO152" s="143"/>
      <c r="AP152" s="143"/>
      <c r="AQ152" s="143"/>
      <c r="AR152" s="143"/>
      <c r="AS152" s="143"/>
      <c r="AT152" s="143"/>
      <c r="AU152" s="143"/>
      <c r="AV152" s="143"/>
      <c r="AW152" s="143"/>
      <c r="AX152" s="143"/>
      <c r="AY152" s="143"/>
      <c r="AZ152" s="143"/>
      <c r="BA152" s="143"/>
      <c r="BB152" s="143"/>
      <c r="BC152" s="143"/>
      <c r="BD152" s="143"/>
      <c r="BE152" s="143"/>
      <c r="BF152" s="143"/>
      <c r="BG152" s="143"/>
      <c r="BH152" s="143"/>
      <c r="BI152" s="143"/>
      <c r="BJ152" s="143"/>
      <c r="BK152" s="143"/>
      <c r="BL152" s="143"/>
      <c r="BM152" s="143"/>
      <c r="BN152" s="143"/>
      <c r="BO152" s="143"/>
      <c r="BP152" s="143"/>
      <c r="BQ152" s="143"/>
      <c r="BR152" s="143"/>
      <c r="BS152" s="143"/>
      <c r="BT152" s="143"/>
      <c r="BU152" s="143"/>
      <c r="BV152" s="143"/>
      <c r="BW152" s="143"/>
      <c r="BX152" s="143"/>
      <c r="BY152" s="143"/>
      <c r="BZ152" s="143"/>
      <c r="CA152" s="143"/>
      <c r="CB152" s="143"/>
      <c r="CC152" s="143"/>
      <c r="CD152" s="143"/>
      <c r="CE152" s="143"/>
      <c r="CF152" s="143"/>
      <c r="CG152" s="143"/>
      <c r="CH152" s="143"/>
      <c r="CI152" s="143"/>
      <c r="CJ152" s="143"/>
      <c r="CK152" s="143"/>
      <c r="CL152" s="143"/>
      <c r="CM152" s="143"/>
      <c r="CN152" s="143"/>
      <c r="CO152" s="143"/>
      <c r="CP152" s="143"/>
      <c r="CQ152" s="143"/>
      <c r="CR152" s="143"/>
      <c r="CS152" s="143"/>
      <c r="CT152" s="143"/>
      <c r="CU152" s="143"/>
      <c r="CV152" s="143"/>
      <c r="CW152" s="143"/>
      <c r="CX152" s="143"/>
      <c r="CY152" s="143"/>
      <c r="CZ152" s="143"/>
      <c r="DA152" s="143"/>
      <c r="DB152" s="143"/>
      <c r="DC152" s="143"/>
      <c r="DD152" s="143"/>
      <c r="DE152" s="143"/>
      <c r="DF152" s="143"/>
      <c r="DG152" s="143"/>
      <c r="DH152" s="143"/>
      <c r="DI152" s="143"/>
      <c r="DJ152" s="143"/>
      <c r="DK152" s="143"/>
      <c r="DL152" s="143"/>
      <c r="DM152" s="143"/>
      <c r="DN152" s="143"/>
      <c r="DO152" s="143"/>
      <c r="DP152" s="143"/>
      <c r="DQ152" s="143"/>
      <c r="DR152" s="143"/>
      <c r="DS152" s="143"/>
      <c r="DT152" s="143"/>
      <c r="DU152" s="143"/>
      <c r="DV152" s="143"/>
      <c r="DW152" s="143"/>
      <c r="DX152" s="143"/>
      <c r="DY152" s="143"/>
      <c r="DZ152" s="143"/>
      <c r="EA152" s="143"/>
      <c r="EB152" s="143"/>
      <c r="EC152" s="143"/>
      <c r="ED152" s="143"/>
      <c r="EE152" s="143"/>
      <c r="EF152" s="143"/>
      <c r="EG152" s="143"/>
      <c r="EH152" s="143"/>
      <c r="EI152" s="143"/>
      <c r="EJ152" s="143"/>
      <c r="EK152" s="143"/>
      <c r="EL152" s="143"/>
      <c r="EM152" s="143"/>
      <c r="EN152" s="143"/>
      <c r="EO152" s="143"/>
      <c r="EP152" s="143"/>
      <c r="EQ152" s="143"/>
      <c r="ER152" s="143"/>
      <c r="ES152" s="143"/>
      <c r="ET152" s="143"/>
      <c r="EU152" s="143"/>
      <c r="EV152" s="143"/>
      <c r="EW152" s="143"/>
      <c r="EX152" s="143"/>
      <c r="EY152" s="143"/>
      <c r="EZ152" s="143"/>
      <c r="FA152" s="143"/>
      <c r="FB152" s="143"/>
      <c r="FC152" s="143"/>
      <c r="FD152" s="143"/>
      <c r="FE152" s="143"/>
      <c r="FF152" s="143"/>
      <c r="FG152" s="143"/>
      <c r="FH152" s="143"/>
      <c r="FI152" s="143"/>
      <c r="FJ152" s="143"/>
      <c r="FK152" s="143"/>
      <c r="FL152" s="143"/>
      <c r="FM152" s="143"/>
      <c r="FN152" s="143"/>
      <c r="FO152" s="143"/>
      <c r="FP152" s="143"/>
      <c r="FQ152" s="143"/>
      <c r="FR152" s="143"/>
      <c r="FS152" s="143"/>
      <c r="FT152" s="143"/>
      <c r="FU152" s="143"/>
      <c r="FV152" s="143"/>
      <c r="FW152" s="143"/>
      <c r="FX152" s="143"/>
      <c r="FY152" s="143"/>
      <c r="FZ152" s="143"/>
      <c r="GA152" s="143"/>
      <c r="GB152" s="143"/>
      <c r="GC152" s="143"/>
      <c r="GD152" s="143"/>
      <c r="GE152" s="143"/>
      <c r="GF152" s="143"/>
      <c r="GG152" s="143"/>
      <c r="GH152" s="143"/>
      <c r="GI152" s="143"/>
      <c r="GJ152" s="143"/>
      <c r="GK152" s="143"/>
      <c r="GL152" s="143"/>
      <c r="GM152" s="143"/>
      <c r="GN152" s="143"/>
      <c r="GO152" s="143"/>
      <c r="GP152" s="143"/>
      <c r="GQ152" s="143"/>
      <c r="GR152" s="143"/>
      <c r="GS152" s="143"/>
      <c r="GT152" s="143"/>
      <c r="GU152" s="143"/>
      <c r="GV152" s="143"/>
      <c r="GW152" s="143"/>
      <c r="GX152" s="143"/>
      <c r="GY152" s="143"/>
      <c r="GZ152" s="143"/>
      <c r="HA152" s="143"/>
      <c r="HB152" s="143"/>
      <c r="HC152" s="143"/>
      <c r="HD152" s="143"/>
      <c r="HE152" s="143"/>
      <c r="HF152" s="143"/>
      <c r="HG152" s="143"/>
      <c r="HH152" s="143"/>
      <c r="HI152" s="1259" t="s">
        <v>111</v>
      </c>
      <c r="HJ152" s="154" t="s">
        <v>110</v>
      </c>
      <c r="HK152" s="1261">
        <v>99</v>
      </c>
      <c r="HL152" s="153"/>
      <c r="HM152" s="152"/>
      <c r="HN152" s="152"/>
      <c r="HO152" s="190"/>
      <c r="HP152" s="190"/>
      <c r="HQ152" s="152"/>
      <c r="HR152" s="152"/>
      <c r="HS152" s="190"/>
      <c r="HT152" s="152"/>
      <c r="HU152" s="152"/>
      <c r="HV152" s="152"/>
      <c r="HW152" s="152"/>
      <c r="HX152" s="190"/>
      <c r="HY152" s="190"/>
      <c r="HZ152" s="152"/>
      <c r="IA152" s="152"/>
      <c r="IB152" s="152"/>
      <c r="IC152" s="152"/>
      <c r="ID152" s="152"/>
      <c r="IE152" s="152"/>
      <c r="IF152" s="152"/>
      <c r="IG152" s="152"/>
      <c r="IH152" s="152"/>
      <c r="II152" s="152"/>
      <c r="IJ152" s="151">
        <f t="shared" si="8"/>
        <v>0</v>
      </c>
    </row>
    <row r="153" spans="1:244" ht="14.25" customHeight="1">
      <c r="HI153" s="1260"/>
      <c r="HJ153" s="150" t="s">
        <v>44</v>
      </c>
      <c r="HK153" s="1262"/>
      <c r="HL153" s="149">
        <f>HL152*HK152</f>
        <v>0</v>
      </c>
      <c r="HM153" s="148">
        <f>HM152*HK152</f>
        <v>0</v>
      </c>
      <c r="HN153" s="148">
        <f>HN152*HK152</f>
        <v>0</v>
      </c>
      <c r="HO153" s="192">
        <f>HO152*HK152</f>
        <v>0</v>
      </c>
      <c r="HP153" s="192">
        <f>HP152*HK152</f>
        <v>0</v>
      </c>
      <c r="HQ153" s="148">
        <f>HQ152*HK152</f>
        <v>0</v>
      </c>
      <c r="HR153" s="148">
        <f>HR152*HK152</f>
        <v>0</v>
      </c>
      <c r="HS153" s="192">
        <f>HS152*HK152</f>
        <v>0</v>
      </c>
      <c r="HT153" s="148">
        <f>HT152*HK152</f>
        <v>0</v>
      </c>
      <c r="HU153" s="148">
        <f>HU152*HK152</f>
        <v>0</v>
      </c>
      <c r="HV153" s="148">
        <f>HV152*HK152</f>
        <v>0</v>
      </c>
      <c r="HW153" s="148">
        <f>HW152*HK152</f>
        <v>0</v>
      </c>
      <c r="HX153" s="192">
        <f>HX152*HK152</f>
        <v>0</v>
      </c>
      <c r="HY153" s="192">
        <f>HY152*HK152</f>
        <v>0</v>
      </c>
      <c r="HZ153" s="148">
        <f>HZ152*HK152</f>
        <v>0</v>
      </c>
      <c r="IA153" s="148">
        <f>IA152*HK152</f>
        <v>0</v>
      </c>
      <c r="IB153" s="148">
        <f>IB152*HK152</f>
        <v>0</v>
      </c>
      <c r="IC153" s="148">
        <f>IC152*HK152</f>
        <v>0</v>
      </c>
      <c r="ID153" s="148">
        <f>ID152*HK152</f>
        <v>0</v>
      </c>
      <c r="IE153" s="148">
        <f>IE152*HK152</f>
        <v>0</v>
      </c>
      <c r="IF153" s="148">
        <f>IF152*HK152</f>
        <v>0</v>
      </c>
      <c r="IG153" s="148">
        <f>IG152*HK152</f>
        <v>0</v>
      </c>
      <c r="IH153" s="148">
        <f>SUM(IH152*HK152)</f>
        <v>0</v>
      </c>
      <c r="II153" s="148">
        <f>SUM(II152*HK152)</f>
        <v>0</v>
      </c>
      <c r="IJ153" s="147">
        <f t="shared" si="8"/>
        <v>0</v>
      </c>
    </row>
    <row r="154" spans="1:244" s="137" customFormat="1" ht="14.25" customHeight="1">
      <c r="A154" s="143"/>
      <c r="B154" s="143"/>
      <c r="C154" s="143"/>
      <c r="D154" s="143"/>
      <c r="E154" s="143"/>
      <c r="F154" s="143"/>
      <c r="G154" s="143"/>
      <c r="H154" s="143"/>
      <c r="I154" s="143"/>
      <c r="J154" s="143"/>
      <c r="K154" s="143"/>
      <c r="L154" s="143"/>
      <c r="M154" s="143"/>
      <c r="N154" s="143"/>
      <c r="O154" s="143"/>
      <c r="P154" s="143"/>
      <c r="Q154" s="143"/>
      <c r="R154" s="143"/>
      <c r="S154" s="143"/>
      <c r="T154" s="143"/>
      <c r="U154" s="143"/>
      <c r="V154" s="143"/>
      <c r="W154" s="143"/>
      <c r="X154" s="143"/>
      <c r="Y154" s="143"/>
      <c r="Z154" s="143"/>
      <c r="AA154" s="143"/>
      <c r="AB154" s="143"/>
      <c r="AC154" s="143"/>
      <c r="AD154" s="143"/>
      <c r="AE154" s="143"/>
      <c r="AF154" s="143"/>
      <c r="AG154" s="143"/>
      <c r="AH154" s="143"/>
      <c r="AI154" s="143"/>
      <c r="AJ154" s="143"/>
      <c r="AK154" s="143"/>
      <c r="AL154" s="143"/>
      <c r="AM154" s="143"/>
      <c r="AN154" s="143"/>
      <c r="AO154" s="143"/>
      <c r="AP154" s="143"/>
      <c r="AQ154" s="143"/>
      <c r="AR154" s="143"/>
      <c r="AS154" s="143"/>
      <c r="AT154" s="143"/>
      <c r="AU154" s="143"/>
      <c r="AV154" s="143"/>
      <c r="AW154" s="143"/>
      <c r="AX154" s="143"/>
      <c r="AY154" s="143"/>
      <c r="AZ154" s="143"/>
      <c r="BA154" s="143"/>
      <c r="BB154" s="143"/>
      <c r="BC154" s="143"/>
      <c r="BD154" s="143"/>
      <c r="BE154" s="143"/>
      <c r="BF154" s="143"/>
      <c r="BG154" s="143"/>
      <c r="BH154" s="143"/>
      <c r="BI154" s="143"/>
      <c r="BJ154" s="143"/>
      <c r="BK154" s="143"/>
      <c r="BL154" s="143"/>
      <c r="BM154" s="143"/>
      <c r="BN154" s="143"/>
      <c r="BO154" s="143"/>
      <c r="BP154" s="143"/>
      <c r="BQ154" s="143"/>
      <c r="BR154" s="143"/>
      <c r="BS154" s="143"/>
      <c r="BT154" s="143"/>
      <c r="BU154" s="143"/>
      <c r="BV154" s="143"/>
      <c r="BW154" s="143"/>
      <c r="BX154" s="143"/>
      <c r="BY154" s="143"/>
      <c r="BZ154" s="143"/>
      <c r="CA154" s="143"/>
      <c r="CB154" s="143"/>
      <c r="CC154" s="143"/>
      <c r="CD154" s="143"/>
      <c r="CE154" s="143"/>
      <c r="CF154" s="143"/>
      <c r="CG154" s="143"/>
      <c r="CH154" s="143"/>
      <c r="CI154" s="143"/>
      <c r="CJ154" s="143"/>
      <c r="CK154" s="143"/>
      <c r="CL154" s="143"/>
      <c r="CM154" s="143"/>
      <c r="CN154" s="143"/>
      <c r="CO154" s="143"/>
      <c r="CP154" s="143"/>
      <c r="CQ154" s="143"/>
      <c r="CR154" s="143"/>
      <c r="CS154" s="143"/>
      <c r="CT154" s="143"/>
      <c r="CU154" s="143"/>
      <c r="CV154" s="143"/>
      <c r="CW154" s="143"/>
      <c r="CX154" s="143"/>
      <c r="CY154" s="143"/>
      <c r="CZ154" s="143"/>
      <c r="DA154" s="143"/>
      <c r="DB154" s="143"/>
      <c r="DC154" s="143"/>
      <c r="DD154" s="143"/>
      <c r="DE154" s="143"/>
      <c r="DF154" s="143"/>
      <c r="DG154" s="143"/>
      <c r="DH154" s="143"/>
      <c r="DI154" s="143"/>
      <c r="DJ154" s="143"/>
      <c r="DK154" s="143"/>
      <c r="DL154" s="143"/>
      <c r="DM154" s="143"/>
      <c r="DN154" s="143"/>
      <c r="DO154" s="143"/>
      <c r="DP154" s="143"/>
      <c r="DQ154" s="143"/>
      <c r="DR154" s="143"/>
      <c r="DS154" s="143"/>
      <c r="DT154" s="143"/>
      <c r="DU154" s="143"/>
      <c r="DV154" s="143"/>
      <c r="DW154" s="143"/>
      <c r="DX154" s="143"/>
      <c r="DY154" s="143"/>
      <c r="DZ154" s="143"/>
      <c r="EA154" s="143"/>
      <c r="EB154" s="143"/>
      <c r="EC154" s="143"/>
      <c r="ED154" s="143"/>
      <c r="EE154" s="143"/>
      <c r="EF154" s="143"/>
      <c r="EG154" s="143"/>
      <c r="EH154" s="143"/>
      <c r="EI154" s="143"/>
      <c r="EJ154" s="143"/>
      <c r="EK154" s="143"/>
      <c r="EL154" s="143"/>
      <c r="EM154" s="143"/>
      <c r="EN154" s="143"/>
      <c r="EO154" s="143"/>
      <c r="EP154" s="143"/>
      <c r="EQ154" s="143"/>
      <c r="ER154" s="143"/>
      <c r="ES154" s="143"/>
      <c r="ET154" s="143"/>
      <c r="EU154" s="143"/>
      <c r="EV154" s="143"/>
      <c r="EW154" s="143"/>
      <c r="EX154" s="143"/>
      <c r="EY154" s="143"/>
      <c r="EZ154" s="143"/>
      <c r="FA154" s="143"/>
      <c r="FB154" s="143"/>
      <c r="FC154" s="143"/>
      <c r="FD154" s="143"/>
      <c r="FE154" s="143"/>
      <c r="FF154" s="143"/>
      <c r="FG154" s="143"/>
      <c r="FH154" s="143"/>
      <c r="FI154" s="143"/>
      <c r="FJ154" s="143"/>
      <c r="FK154" s="143"/>
      <c r="FL154" s="143"/>
      <c r="FM154" s="143"/>
      <c r="FN154" s="143"/>
      <c r="FO154" s="143"/>
      <c r="FP154" s="143"/>
      <c r="FQ154" s="143"/>
      <c r="FR154" s="143"/>
      <c r="FS154" s="143"/>
      <c r="FT154" s="143"/>
      <c r="FU154" s="143"/>
      <c r="FV154" s="143"/>
      <c r="FW154" s="143"/>
      <c r="FX154" s="143"/>
      <c r="FY154" s="143"/>
      <c r="FZ154" s="143"/>
      <c r="GA154" s="143"/>
      <c r="GB154" s="143"/>
      <c r="GC154" s="143"/>
      <c r="GD154" s="143"/>
      <c r="GE154" s="143"/>
      <c r="GF154" s="143"/>
      <c r="GG154" s="143"/>
      <c r="GH154" s="143"/>
      <c r="GI154" s="143"/>
      <c r="GJ154" s="143"/>
      <c r="GK154" s="143"/>
      <c r="GL154" s="143"/>
      <c r="GM154" s="143"/>
      <c r="GN154" s="143"/>
      <c r="GO154" s="143"/>
      <c r="GP154" s="143"/>
      <c r="GQ154" s="143"/>
      <c r="GR154" s="143"/>
      <c r="GS154" s="143"/>
      <c r="GT154" s="143"/>
      <c r="GU154" s="143"/>
      <c r="GV154" s="143"/>
      <c r="GW154" s="143"/>
      <c r="GX154" s="143"/>
      <c r="GY154" s="143"/>
      <c r="GZ154" s="143"/>
      <c r="HA154" s="143"/>
      <c r="HB154" s="143"/>
      <c r="HC154" s="143"/>
      <c r="HD154" s="143"/>
      <c r="HE154" s="143"/>
      <c r="HF154" s="143"/>
      <c r="HG154" s="143"/>
      <c r="HH154" s="143"/>
      <c r="HI154" s="1259" t="s">
        <v>192</v>
      </c>
      <c r="HJ154" s="154" t="s">
        <v>110</v>
      </c>
      <c r="HK154" s="1261">
        <v>150</v>
      </c>
      <c r="HL154" s="153"/>
      <c r="HM154" s="152"/>
      <c r="HN154" s="152"/>
      <c r="HO154" s="190"/>
      <c r="HP154" s="190"/>
      <c r="HQ154" s="152"/>
      <c r="HR154" s="152"/>
      <c r="HS154" s="190"/>
      <c r="HT154" s="152"/>
      <c r="HU154" s="152"/>
      <c r="HV154" s="152"/>
      <c r="HW154" s="152"/>
      <c r="HX154" s="190"/>
      <c r="HY154" s="190"/>
      <c r="HZ154" s="152"/>
      <c r="IA154" s="152"/>
      <c r="IB154" s="152"/>
      <c r="IC154" s="152"/>
      <c r="ID154" s="152"/>
      <c r="IE154" s="152"/>
      <c r="IF154" s="152"/>
      <c r="IG154" s="152"/>
      <c r="IH154" s="152"/>
      <c r="II154" s="152"/>
      <c r="IJ154" s="151">
        <f t="shared" si="8"/>
        <v>0</v>
      </c>
    </row>
    <row r="155" spans="1:244" ht="14.25" customHeight="1">
      <c r="HI155" s="1260"/>
      <c r="HJ155" s="150" t="s">
        <v>44</v>
      </c>
      <c r="HK155" s="1262"/>
      <c r="HL155" s="149">
        <f>HL154*HK154</f>
        <v>0</v>
      </c>
      <c r="HM155" s="148">
        <f>HM154*HK154</f>
        <v>0</v>
      </c>
      <c r="HN155" s="148">
        <f>HN154*HK154</f>
        <v>0</v>
      </c>
      <c r="HO155" s="192">
        <f>HO154*HK154</f>
        <v>0</v>
      </c>
      <c r="HP155" s="192">
        <f>HP154*HK154</f>
        <v>0</v>
      </c>
      <c r="HQ155" s="148">
        <f>HQ154*HK154</f>
        <v>0</v>
      </c>
      <c r="HR155" s="148">
        <f>HR154*HK154</f>
        <v>0</v>
      </c>
      <c r="HS155" s="192">
        <f>HS154*HK154</f>
        <v>0</v>
      </c>
      <c r="HT155" s="148">
        <f>HT154*HK154</f>
        <v>0</v>
      </c>
      <c r="HU155" s="148">
        <f>HU154*HK154</f>
        <v>0</v>
      </c>
      <c r="HV155" s="148">
        <f>HV154*HK154</f>
        <v>0</v>
      </c>
      <c r="HW155" s="148">
        <f>HW154*HK154</f>
        <v>0</v>
      </c>
      <c r="HX155" s="192">
        <f>HX154*HK154</f>
        <v>0</v>
      </c>
      <c r="HY155" s="192">
        <f>HY154*HK154</f>
        <v>0</v>
      </c>
      <c r="HZ155" s="148">
        <f>HZ154*HK154</f>
        <v>0</v>
      </c>
      <c r="IA155" s="148">
        <f>IA154*HK154</f>
        <v>0</v>
      </c>
      <c r="IB155" s="148">
        <f>IB154*HK154</f>
        <v>0</v>
      </c>
      <c r="IC155" s="148">
        <f>IC154*HK154</f>
        <v>0</v>
      </c>
      <c r="ID155" s="148">
        <f>ID154*HK154</f>
        <v>0</v>
      </c>
      <c r="IE155" s="148">
        <f>IE154*HK154</f>
        <v>0</v>
      </c>
      <c r="IF155" s="148">
        <f>IF154*HK154</f>
        <v>0</v>
      </c>
      <c r="IG155" s="148">
        <f>IG154*HK154</f>
        <v>0</v>
      </c>
      <c r="IH155" s="148">
        <f>SUM(IH154*HK154)</f>
        <v>0</v>
      </c>
      <c r="II155" s="148">
        <f>SUM(II154*HK154)</f>
        <v>0</v>
      </c>
      <c r="IJ155" s="147">
        <f t="shared" si="8"/>
        <v>0</v>
      </c>
    </row>
    <row r="156" spans="1:244" s="137" customFormat="1" ht="14.25" customHeight="1">
      <c r="A156" s="143"/>
      <c r="B156" s="143"/>
      <c r="C156" s="143"/>
      <c r="D156" s="143"/>
      <c r="E156" s="143"/>
      <c r="F156" s="143"/>
      <c r="G156" s="143"/>
      <c r="H156" s="143"/>
      <c r="I156" s="143"/>
      <c r="J156" s="143"/>
      <c r="K156" s="143"/>
      <c r="L156" s="143"/>
      <c r="M156" s="143"/>
      <c r="N156" s="143"/>
      <c r="O156" s="143"/>
      <c r="P156" s="143"/>
      <c r="Q156" s="143"/>
      <c r="R156" s="143"/>
      <c r="S156" s="143"/>
      <c r="T156" s="143"/>
      <c r="U156" s="143"/>
      <c r="V156" s="143"/>
      <c r="W156" s="143"/>
      <c r="X156" s="143"/>
      <c r="Y156" s="143"/>
      <c r="Z156" s="143"/>
      <c r="AA156" s="143"/>
      <c r="AB156" s="143"/>
      <c r="AC156" s="143"/>
      <c r="AD156" s="143"/>
      <c r="AE156" s="143"/>
      <c r="AF156" s="143"/>
      <c r="AG156" s="143"/>
      <c r="AH156" s="143"/>
      <c r="AI156" s="143"/>
      <c r="AJ156" s="143"/>
      <c r="AK156" s="143"/>
      <c r="AL156" s="143"/>
      <c r="AM156" s="143"/>
      <c r="AN156" s="143"/>
      <c r="AO156" s="143"/>
      <c r="AP156" s="143"/>
      <c r="AQ156" s="143"/>
      <c r="AR156" s="143"/>
      <c r="AS156" s="143"/>
      <c r="AT156" s="143"/>
      <c r="AU156" s="143"/>
      <c r="AV156" s="143"/>
      <c r="AW156" s="143"/>
      <c r="AX156" s="143"/>
      <c r="AY156" s="143"/>
      <c r="AZ156" s="143"/>
      <c r="BA156" s="143"/>
      <c r="BB156" s="143"/>
      <c r="BC156" s="143"/>
      <c r="BD156" s="143"/>
      <c r="BE156" s="143"/>
      <c r="BF156" s="143"/>
      <c r="BG156" s="143"/>
      <c r="BH156" s="143"/>
      <c r="BI156" s="143"/>
      <c r="BJ156" s="143"/>
      <c r="BK156" s="143"/>
      <c r="BL156" s="143"/>
      <c r="BM156" s="143"/>
      <c r="BN156" s="143"/>
      <c r="BO156" s="143"/>
      <c r="BP156" s="143"/>
      <c r="BQ156" s="143"/>
      <c r="BR156" s="143"/>
      <c r="BS156" s="143"/>
      <c r="BT156" s="143"/>
      <c r="BU156" s="143"/>
      <c r="BV156" s="143"/>
      <c r="BW156" s="143"/>
      <c r="BX156" s="143"/>
      <c r="BY156" s="143"/>
      <c r="BZ156" s="143"/>
      <c r="CA156" s="143"/>
      <c r="CB156" s="143"/>
      <c r="CC156" s="143"/>
      <c r="CD156" s="143"/>
      <c r="CE156" s="143"/>
      <c r="CF156" s="143"/>
      <c r="CG156" s="143"/>
      <c r="CH156" s="143"/>
      <c r="CI156" s="143"/>
      <c r="CJ156" s="143"/>
      <c r="CK156" s="143"/>
      <c r="CL156" s="143"/>
      <c r="CM156" s="143"/>
      <c r="CN156" s="143"/>
      <c r="CO156" s="143"/>
      <c r="CP156" s="143"/>
      <c r="CQ156" s="143"/>
      <c r="CR156" s="143"/>
      <c r="CS156" s="143"/>
      <c r="CT156" s="143"/>
      <c r="CU156" s="143"/>
      <c r="CV156" s="143"/>
      <c r="CW156" s="143"/>
      <c r="CX156" s="143"/>
      <c r="CY156" s="143"/>
      <c r="CZ156" s="143"/>
      <c r="DA156" s="143"/>
      <c r="DB156" s="143"/>
      <c r="DC156" s="143"/>
      <c r="DD156" s="143"/>
      <c r="DE156" s="143"/>
      <c r="DF156" s="143"/>
      <c r="DG156" s="143"/>
      <c r="DH156" s="143"/>
      <c r="DI156" s="143"/>
      <c r="DJ156" s="143"/>
      <c r="DK156" s="143"/>
      <c r="DL156" s="143"/>
      <c r="DM156" s="143"/>
      <c r="DN156" s="143"/>
      <c r="DO156" s="143"/>
      <c r="DP156" s="143"/>
      <c r="DQ156" s="143"/>
      <c r="DR156" s="143"/>
      <c r="DS156" s="143"/>
      <c r="DT156" s="143"/>
      <c r="DU156" s="143"/>
      <c r="DV156" s="143"/>
      <c r="DW156" s="143"/>
      <c r="DX156" s="143"/>
      <c r="DY156" s="143"/>
      <c r="DZ156" s="143"/>
      <c r="EA156" s="143"/>
      <c r="EB156" s="143"/>
      <c r="EC156" s="143"/>
      <c r="ED156" s="143"/>
      <c r="EE156" s="143"/>
      <c r="EF156" s="143"/>
      <c r="EG156" s="143"/>
      <c r="EH156" s="143"/>
      <c r="EI156" s="143"/>
      <c r="EJ156" s="143"/>
      <c r="EK156" s="143"/>
      <c r="EL156" s="143"/>
      <c r="EM156" s="143"/>
      <c r="EN156" s="143"/>
      <c r="EO156" s="143"/>
      <c r="EP156" s="143"/>
      <c r="EQ156" s="143"/>
      <c r="ER156" s="143"/>
      <c r="ES156" s="143"/>
      <c r="ET156" s="143"/>
      <c r="EU156" s="143"/>
      <c r="EV156" s="143"/>
      <c r="EW156" s="143"/>
      <c r="EX156" s="143"/>
      <c r="EY156" s="143"/>
      <c r="EZ156" s="143"/>
      <c r="FA156" s="143"/>
      <c r="FB156" s="143"/>
      <c r="FC156" s="143"/>
      <c r="FD156" s="143"/>
      <c r="FE156" s="143"/>
      <c r="FF156" s="143"/>
      <c r="FG156" s="143"/>
      <c r="FH156" s="143"/>
      <c r="FI156" s="143"/>
      <c r="FJ156" s="143"/>
      <c r="FK156" s="143"/>
      <c r="FL156" s="143"/>
      <c r="FM156" s="143"/>
      <c r="FN156" s="143"/>
      <c r="FO156" s="143"/>
      <c r="FP156" s="143"/>
      <c r="FQ156" s="143"/>
      <c r="FR156" s="143"/>
      <c r="FS156" s="143"/>
      <c r="FT156" s="143"/>
      <c r="FU156" s="143"/>
      <c r="FV156" s="143"/>
      <c r="FW156" s="143"/>
      <c r="FX156" s="143"/>
      <c r="FY156" s="143"/>
      <c r="FZ156" s="143"/>
      <c r="GA156" s="143"/>
      <c r="GB156" s="143"/>
      <c r="GC156" s="143"/>
      <c r="GD156" s="143"/>
      <c r="GE156" s="143"/>
      <c r="GF156" s="143"/>
      <c r="GG156" s="143"/>
      <c r="GH156" s="143"/>
      <c r="GI156" s="143"/>
      <c r="GJ156" s="143"/>
      <c r="GK156" s="143"/>
      <c r="GL156" s="143"/>
      <c r="GM156" s="143"/>
      <c r="GN156" s="143"/>
      <c r="GO156" s="143"/>
      <c r="GP156" s="143"/>
      <c r="GQ156" s="143"/>
      <c r="GR156" s="143"/>
      <c r="GS156" s="143"/>
      <c r="GT156" s="143"/>
      <c r="GU156" s="143"/>
      <c r="GV156" s="143"/>
      <c r="GW156" s="143"/>
      <c r="GX156" s="143"/>
      <c r="GY156" s="143"/>
      <c r="GZ156" s="143"/>
      <c r="HA156" s="143"/>
      <c r="HB156" s="143"/>
      <c r="HC156" s="143"/>
      <c r="HD156" s="143"/>
      <c r="HE156" s="143"/>
      <c r="HF156" s="143"/>
      <c r="HG156" s="143"/>
      <c r="HH156" s="143"/>
      <c r="HI156" s="1259" t="s">
        <v>77</v>
      </c>
      <c r="HJ156" s="154" t="s">
        <v>110</v>
      </c>
      <c r="HK156" s="1261">
        <v>83</v>
      </c>
      <c r="HL156" s="153"/>
      <c r="HM156" s="152"/>
      <c r="HN156" s="152"/>
      <c r="HO156" s="190"/>
      <c r="HP156" s="190"/>
      <c r="HQ156" s="152"/>
      <c r="HR156" s="152"/>
      <c r="HS156" s="190"/>
      <c r="HT156" s="152"/>
      <c r="HU156" s="152"/>
      <c r="HV156" s="152"/>
      <c r="HW156" s="152"/>
      <c r="HX156" s="190"/>
      <c r="HY156" s="190"/>
      <c r="HZ156" s="152"/>
      <c r="IA156" s="152"/>
      <c r="IB156" s="152"/>
      <c r="IC156" s="152"/>
      <c r="ID156" s="152"/>
      <c r="IE156" s="152"/>
      <c r="IF156" s="152"/>
      <c r="IG156" s="152"/>
      <c r="IH156" s="152"/>
      <c r="II156" s="152"/>
      <c r="IJ156" s="151">
        <f t="shared" si="8"/>
        <v>0</v>
      </c>
    </row>
    <row r="157" spans="1:244" ht="14.25" customHeight="1">
      <c r="A157" s="1254" t="s">
        <v>118</v>
      </c>
      <c r="B157" s="1254"/>
      <c r="C157" s="1254"/>
      <c r="D157" s="1254"/>
      <c r="E157" s="1254"/>
      <c r="F157" s="1254"/>
      <c r="G157" s="1254"/>
      <c r="H157" s="1254"/>
      <c r="I157" s="1254"/>
      <c r="J157" s="1254"/>
      <c r="K157" s="1254"/>
      <c r="L157" s="1254"/>
      <c r="M157" s="1254"/>
      <c r="N157" s="1254"/>
      <c r="O157" s="1254"/>
      <c r="P157" s="1254"/>
      <c r="Q157" s="1254"/>
      <c r="R157" s="1254"/>
      <c r="S157" s="1254"/>
      <c r="T157" s="1255" t="s">
        <v>110</v>
      </c>
      <c r="U157" s="1255"/>
      <c r="V157" s="1255"/>
      <c r="W157" s="1255"/>
      <c r="X157" s="1255"/>
      <c r="Y157" s="1255"/>
      <c r="Z157" s="1255"/>
      <c r="AA157" s="1256">
        <v>1</v>
      </c>
      <c r="AB157" s="1256"/>
      <c r="AC157" s="1256"/>
      <c r="AD157" s="1256"/>
      <c r="AE157" s="1256"/>
      <c r="AF157" s="1256"/>
      <c r="AG157" s="1256"/>
      <c r="AH157" s="1256">
        <f>BC157+BI157+BO157+BU157+CA157+CG157+CM157+CS157+CY157+DE157+DQ157+DK157+DW157+EC157+EI157+EO157+EU157+FA157+FG157+FM157+FS157+FY157+GE157+GK157+GQ157+GW157+HC157</f>
        <v>0.76</v>
      </c>
      <c r="AI157" s="1256"/>
      <c r="AJ157" s="1256"/>
      <c r="AK157" s="1256"/>
      <c r="AL157" s="1256"/>
      <c r="AM157" s="1256"/>
      <c r="AN157" s="1256"/>
      <c r="AO157" s="1256">
        <v>100</v>
      </c>
      <c r="AP157" s="1256"/>
      <c r="AQ157" s="1256"/>
      <c r="AR157" s="1256"/>
      <c r="AS157" s="1256"/>
      <c r="AT157" s="1256"/>
      <c r="AU157" s="1256"/>
      <c r="AV157" s="1256">
        <f>AH157*AO157</f>
        <v>76</v>
      </c>
      <c r="AW157" s="1256"/>
      <c r="AX157" s="1256"/>
      <c r="AY157" s="1256"/>
      <c r="AZ157" s="1256"/>
      <c r="BA157" s="1256"/>
      <c r="BB157" s="1256"/>
      <c r="BC157" s="1252"/>
      <c r="BD157" s="1252"/>
      <c r="BE157" s="1252"/>
      <c r="BF157" s="1252"/>
      <c r="BG157" s="1252"/>
      <c r="BH157" s="1252"/>
      <c r="BI157" s="1252"/>
      <c r="BJ157" s="1252"/>
      <c r="BK157" s="1252"/>
      <c r="BL157" s="1252"/>
      <c r="BM157" s="1252"/>
      <c r="BN157" s="1252"/>
      <c r="BO157" s="1252"/>
      <c r="BP157" s="1252"/>
      <c r="BQ157" s="1252"/>
      <c r="BR157" s="1252"/>
      <c r="BS157" s="1252"/>
      <c r="BT157" s="1252"/>
      <c r="BU157" s="1252"/>
      <c r="BV157" s="1252"/>
      <c r="BW157" s="1252"/>
      <c r="BX157" s="1252"/>
      <c r="BY157" s="1252"/>
      <c r="BZ157" s="1252"/>
      <c r="CA157" s="1252"/>
      <c r="CB157" s="1252"/>
      <c r="CC157" s="1252"/>
      <c r="CD157" s="1252"/>
      <c r="CE157" s="1252"/>
      <c r="CF157" s="1252"/>
      <c r="CG157" s="1252"/>
      <c r="CH157" s="1252"/>
      <c r="CI157" s="1252"/>
      <c r="CJ157" s="1252"/>
      <c r="CK157" s="1252"/>
      <c r="CL157" s="1252"/>
      <c r="CM157" s="1252"/>
      <c r="CN157" s="1252"/>
      <c r="CO157" s="1252"/>
      <c r="CP157" s="1252"/>
      <c r="CQ157" s="1252"/>
      <c r="CR157" s="1252"/>
      <c r="CS157" s="1252"/>
      <c r="CT157" s="1252"/>
      <c r="CU157" s="1252"/>
      <c r="CV157" s="1252"/>
      <c r="CW157" s="1252"/>
      <c r="CX157" s="1252"/>
      <c r="CY157" s="1252"/>
      <c r="CZ157" s="1252"/>
      <c r="DA157" s="1252"/>
      <c r="DB157" s="1252"/>
      <c r="DC157" s="1252"/>
      <c r="DD157" s="1252"/>
      <c r="DE157" s="1252">
        <v>0.16</v>
      </c>
      <c r="DF157" s="1252"/>
      <c r="DG157" s="1252"/>
      <c r="DH157" s="1252"/>
      <c r="DI157" s="1252"/>
      <c r="DJ157" s="1252"/>
      <c r="DK157" s="1252"/>
      <c r="DL157" s="1252"/>
      <c r="DM157" s="1252"/>
      <c r="DN157" s="1252"/>
      <c r="DO157" s="1252"/>
      <c r="DP157" s="1252"/>
      <c r="DQ157" s="1252">
        <v>0.6</v>
      </c>
      <c r="DR157" s="1252"/>
      <c r="DS157" s="1252"/>
      <c r="DT157" s="1252"/>
      <c r="DU157" s="1252"/>
      <c r="DV157" s="1252"/>
      <c r="DW157" s="1252"/>
      <c r="DX157" s="1252"/>
      <c r="DY157" s="1252"/>
      <c r="DZ157" s="1252"/>
      <c r="EA157" s="1252"/>
      <c r="EB157" s="1252"/>
      <c r="EC157" s="1252"/>
      <c r="ED157" s="1252"/>
      <c r="EE157" s="1252"/>
      <c r="EF157" s="1252"/>
      <c r="EG157" s="1252"/>
      <c r="EH157" s="1252"/>
      <c r="EI157" s="1252"/>
      <c r="EJ157" s="1252"/>
      <c r="EK157" s="1252"/>
      <c r="EL157" s="1252"/>
      <c r="EM157" s="1252"/>
      <c r="EN157" s="1252"/>
      <c r="EO157" s="1252"/>
      <c r="EP157" s="1252"/>
      <c r="EQ157" s="1252"/>
      <c r="ER157" s="1252"/>
      <c r="ES157" s="1252"/>
      <c r="ET157" s="1252"/>
      <c r="EU157" s="1252"/>
      <c r="EV157" s="1252"/>
      <c r="EW157" s="1252"/>
      <c r="EX157" s="1252"/>
      <c r="EY157" s="1252"/>
      <c r="EZ157" s="1252"/>
      <c r="FA157" s="1252"/>
      <c r="FB157" s="1252"/>
      <c r="FC157" s="1252"/>
      <c r="FD157" s="1252"/>
      <c r="FE157" s="1252"/>
      <c r="FF157" s="1252"/>
      <c r="FG157" s="1252"/>
      <c r="FH157" s="1252"/>
      <c r="FI157" s="1252"/>
      <c r="FJ157" s="1252"/>
      <c r="FK157" s="1252"/>
      <c r="FL157" s="1252"/>
      <c r="FM157" s="1252"/>
      <c r="FN157" s="1252"/>
      <c r="FO157" s="1252"/>
      <c r="FP157" s="1252"/>
      <c r="FQ157" s="1252"/>
      <c r="FR157" s="1252"/>
      <c r="FS157" s="1252"/>
      <c r="FT157" s="1252"/>
      <c r="FU157" s="1252"/>
      <c r="FV157" s="1252"/>
      <c r="FW157" s="1252"/>
      <c r="FX157" s="1252"/>
      <c r="FY157" s="1252"/>
      <c r="FZ157" s="1252"/>
      <c r="GA157" s="1252"/>
      <c r="GB157" s="1252"/>
      <c r="GC157" s="1252"/>
      <c r="GD157" s="1252"/>
      <c r="GE157" s="1252"/>
      <c r="GF157" s="1252"/>
      <c r="GG157" s="1252"/>
      <c r="GH157" s="1252"/>
      <c r="GI157" s="1252"/>
      <c r="GJ157" s="1252"/>
      <c r="GK157" s="1252"/>
      <c r="GL157" s="1252"/>
      <c r="GM157" s="1252"/>
      <c r="GN157" s="1252"/>
      <c r="GO157" s="1252"/>
      <c r="GP157" s="1252"/>
      <c r="GQ157" s="1252"/>
      <c r="GR157" s="1252"/>
      <c r="GS157" s="1252"/>
      <c r="GT157" s="1252"/>
      <c r="GU157" s="1252"/>
      <c r="GV157" s="1252"/>
      <c r="GW157" s="1252"/>
      <c r="GX157" s="1252"/>
      <c r="GY157" s="1252"/>
      <c r="GZ157" s="1252"/>
      <c r="HA157" s="1252"/>
      <c r="HB157" s="1252"/>
      <c r="HC157" s="1253"/>
      <c r="HD157" s="1253"/>
      <c r="HE157" s="1253"/>
      <c r="HF157" s="1253"/>
      <c r="HG157" s="1253"/>
      <c r="HH157" s="1253"/>
      <c r="HI157" s="1260"/>
      <c r="HJ157" s="150" t="s">
        <v>44</v>
      </c>
      <c r="HK157" s="1262"/>
      <c r="HL157" s="148">
        <f>HL156*HK156</f>
        <v>0</v>
      </c>
      <c r="HM157" s="148">
        <f>HM156*HK156</f>
        <v>0</v>
      </c>
      <c r="HN157" s="148">
        <f>HN156*HK156</f>
        <v>0</v>
      </c>
      <c r="HO157" s="192">
        <f>HO156*HK156</f>
        <v>0</v>
      </c>
      <c r="HP157" s="192">
        <f>HP156*HK156</f>
        <v>0</v>
      </c>
      <c r="HQ157" s="148">
        <f>HQ156*HK156</f>
        <v>0</v>
      </c>
      <c r="HR157" s="148">
        <f>HR156*HK156</f>
        <v>0</v>
      </c>
      <c r="HS157" s="192">
        <f>HS156*HK156</f>
        <v>0</v>
      </c>
      <c r="HT157" s="148">
        <f>HT156*HK156</f>
        <v>0</v>
      </c>
      <c r="HU157" s="148">
        <f>HU156*HK156</f>
        <v>0</v>
      </c>
      <c r="HV157" s="148">
        <f>HV156*HK156</f>
        <v>0</v>
      </c>
      <c r="HW157" s="148">
        <f>HW156*HK156</f>
        <v>0</v>
      </c>
      <c r="HX157" s="192">
        <f>HX156*HK156</f>
        <v>0</v>
      </c>
      <c r="HY157" s="192">
        <f>HY156*HK156</f>
        <v>0</v>
      </c>
      <c r="HZ157" s="148">
        <f>HZ156*HK156</f>
        <v>0</v>
      </c>
      <c r="IA157" s="148">
        <f>IA156*HK156</f>
        <v>0</v>
      </c>
      <c r="IB157" s="148">
        <f>IB156*HK156</f>
        <v>0</v>
      </c>
      <c r="IC157" s="148">
        <f>IC156*HK156</f>
        <v>0</v>
      </c>
      <c r="ID157" s="148">
        <f>ID156*HK156</f>
        <v>0</v>
      </c>
      <c r="IE157" s="148">
        <f>IE156*HK156</f>
        <v>0</v>
      </c>
      <c r="IF157" s="148">
        <f>IF156*HK156</f>
        <v>0</v>
      </c>
      <c r="IG157" s="148">
        <f>IG156*HK156</f>
        <v>0</v>
      </c>
      <c r="IH157" s="148">
        <f>SUM(IH156*HK156)</f>
        <v>0</v>
      </c>
      <c r="II157" s="148">
        <f>SUM(II156*HK156)</f>
        <v>0</v>
      </c>
      <c r="IJ157" s="147">
        <f t="shared" si="8"/>
        <v>0</v>
      </c>
    </row>
    <row r="158" spans="1:244" s="137" customFormat="1" ht="14.25" customHeight="1">
      <c r="A158" s="143"/>
      <c r="B158" s="143"/>
      <c r="C158" s="143"/>
      <c r="D158" s="143"/>
      <c r="E158" s="143"/>
      <c r="F158" s="143"/>
      <c r="G158" s="143"/>
      <c r="H158" s="143"/>
      <c r="I158" s="143"/>
      <c r="J158" s="143"/>
      <c r="K158" s="143"/>
      <c r="L158" s="143"/>
      <c r="M158" s="143"/>
      <c r="N158" s="143"/>
      <c r="O158" s="143"/>
      <c r="P158" s="143"/>
      <c r="Q158" s="143"/>
      <c r="R158" s="143"/>
      <c r="S158" s="143"/>
      <c r="T158" s="143"/>
      <c r="U158" s="143"/>
      <c r="V158" s="143"/>
      <c r="W158" s="143"/>
      <c r="X158" s="143"/>
      <c r="Y158" s="143"/>
      <c r="Z158" s="143"/>
      <c r="AA158" s="143"/>
      <c r="AB158" s="143"/>
      <c r="AC158" s="143"/>
      <c r="AD158" s="143"/>
      <c r="AE158" s="143"/>
      <c r="AF158" s="143"/>
      <c r="AG158" s="143"/>
      <c r="AH158" s="143"/>
      <c r="AI158" s="143"/>
      <c r="AJ158" s="143"/>
      <c r="AK158" s="143"/>
      <c r="AL158" s="143"/>
      <c r="AM158" s="143"/>
      <c r="AN158" s="143"/>
      <c r="AO158" s="143"/>
      <c r="AP158" s="143"/>
      <c r="AQ158" s="143"/>
      <c r="AR158" s="143"/>
      <c r="AS158" s="143"/>
      <c r="AT158" s="143"/>
      <c r="AU158" s="143"/>
      <c r="AV158" s="143"/>
      <c r="AW158" s="143"/>
      <c r="AX158" s="143"/>
      <c r="AY158" s="143"/>
      <c r="AZ158" s="143"/>
      <c r="BA158" s="143"/>
      <c r="BB158" s="143"/>
      <c r="BC158" s="143"/>
      <c r="BD158" s="143"/>
      <c r="BE158" s="143"/>
      <c r="BF158" s="143"/>
      <c r="BG158" s="143"/>
      <c r="BH158" s="143"/>
      <c r="BI158" s="143"/>
      <c r="BJ158" s="143"/>
      <c r="BK158" s="143"/>
      <c r="BL158" s="143"/>
      <c r="BM158" s="143"/>
      <c r="BN158" s="143"/>
      <c r="BO158" s="143"/>
      <c r="BP158" s="143"/>
      <c r="BQ158" s="143"/>
      <c r="BR158" s="143"/>
      <c r="BS158" s="143"/>
      <c r="BT158" s="143"/>
      <c r="BU158" s="143"/>
      <c r="BV158" s="143"/>
      <c r="BW158" s="143"/>
      <c r="BX158" s="143"/>
      <c r="BY158" s="143"/>
      <c r="BZ158" s="143"/>
      <c r="CA158" s="143"/>
      <c r="CB158" s="143"/>
      <c r="CC158" s="143"/>
      <c r="CD158" s="143"/>
      <c r="CE158" s="143"/>
      <c r="CF158" s="143"/>
      <c r="CG158" s="143"/>
      <c r="CH158" s="143"/>
      <c r="CI158" s="143"/>
      <c r="CJ158" s="143"/>
      <c r="CK158" s="143"/>
      <c r="CL158" s="143"/>
      <c r="CM158" s="143"/>
      <c r="CN158" s="143"/>
      <c r="CO158" s="143"/>
      <c r="CP158" s="143"/>
      <c r="CQ158" s="143"/>
      <c r="CR158" s="143"/>
      <c r="CS158" s="143"/>
      <c r="CT158" s="143"/>
      <c r="CU158" s="143"/>
      <c r="CV158" s="143"/>
      <c r="CW158" s="143"/>
      <c r="CX158" s="143"/>
      <c r="CY158" s="143"/>
      <c r="CZ158" s="143"/>
      <c r="DA158" s="143"/>
      <c r="DB158" s="143"/>
      <c r="DC158" s="143"/>
      <c r="DD158" s="143"/>
      <c r="DE158" s="143"/>
      <c r="DF158" s="143"/>
      <c r="DG158" s="143"/>
      <c r="DH158" s="143"/>
      <c r="DI158" s="143"/>
      <c r="DJ158" s="143"/>
      <c r="DK158" s="143"/>
      <c r="DL158" s="143"/>
      <c r="DM158" s="143"/>
      <c r="DN158" s="143"/>
      <c r="DO158" s="143"/>
      <c r="DP158" s="143"/>
      <c r="DQ158" s="143"/>
      <c r="DR158" s="143"/>
      <c r="DS158" s="143"/>
      <c r="DT158" s="143"/>
      <c r="DU158" s="143"/>
      <c r="DV158" s="143"/>
      <c r="DW158" s="143"/>
      <c r="DX158" s="143"/>
      <c r="DY158" s="143"/>
      <c r="DZ158" s="143"/>
      <c r="EA158" s="143"/>
      <c r="EB158" s="143"/>
      <c r="EC158" s="143"/>
      <c r="ED158" s="143"/>
      <c r="EE158" s="143"/>
      <c r="EF158" s="143"/>
      <c r="EG158" s="143"/>
      <c r="EH158" s="143"/>
      <c r="EI158" s="143"/>
      <c r="EJ158" s="143"/>
      <c r="EK158" s="143"/>
      <c r="EL158" s="143"/>
      <c r="EM158" s="143"/>
      <c r="EN158" s="143"/>
      <c r="EO158" s="143"/>
      <c r="EP158" s="143"/>
      <c r="EQ158" s="143"/>
      <c r="ER158" s="143"/>
      <c r="ES158" s="143"/>
      <c r="ET158" s="143"/>
      <c r="EU158" s="143"/>
      <c r="EV158" s="143"/>
      <c r="EW158" s="143"/>
      <c r="EX158" s="143"/>
      <c r="EY158" s="143"/>
      <c r="EZ158" s="143"/>
      <c r="FA158" s="143"/>
      <c r="FB158" s="143"/>
      <c r="FC158" s="143"/>
      <c r="FD158" s="143"/>
      <c r="FE158" s="143"/>
      <c r="FF158" s="143"/>
      <c r="FG158" s="143"/>
      <c r="FH158" s="143"/>
      <c r="FI158" s="143"/>
      <c r="FJ158" s="143"/>
      <c r="FK158" s="143"/>
      <c r="FL158" s="143"/>
      <c r="FM158" s="143"/>
      <c r="FN158" s="143"/>
      <c r="FO158" s="143"/>
      <c r="FP158" s="143"/>
      <c r="FQ158" s="143"/>
      <c r="FR158" s="143"/>
      <c r="FS158" s="143"/>
      <c r="FT158" s="143"/>
      <c r="FU158" s="143"/>
      <c r="FV158" s="143"/>
      <c r="FW158" s="143"/>
      <c r="FX158" s="143"/>
      <c r="FY158" s="143"/>
      <c r="FZ158" s="143"/>
      <c r="GA158" s="143"/>
      <c r="GB158" s="143"/>
      <c r="GC158" s="143"/>
      <c r="GD158" s="143"/>
      <c r="GE158" s="143"/>
      <c r="GF158" s="143"/>
      <c r="GG158" s="143"/>
      <c r="GH158" s="143"/>
      <c r="GI158" s="143"/>
      <c r="GJ158" s="143"/>
      <c r="GK158" s="143"/>
      <c r="GL158" s="143"/>
      <c r="GM158" s="143"/>
      <c r="GN158" s="143"/>
      <c r="GO158" s="143"/>
      <c r="GP158" s="143"/>
      <c r="GQ158" s="143"/>
      <c r="GR158" s="143"/>
      <c r="GS158" s="143"/>
      <c r="GT158" s="143"/>
      <c r="GU158" s="143"/>
      <c r="GV158" s="143"/>
      <c r="GW158" s="143"/>
      <c r="GX158" s="143"/>
      <c r="GY158" s="143"/>
      <c r="GZ158" s="143"/>
      <c r="HA158" s="143"/>
      <c r="HB158" s="143"/>
      <c r="HC158" s="143"/>
      <c r="HD158" s="143"/>
      <c r="HE158" s="143"/>
      <c r="HF158" s="143"/>
      <c r="HG158" s="143"/>
      <c r="HH158" s="143"/>
      <c r="HI158" s="1259" t="s">
        <v>77</v>
      </c>
      <c r="HJ158" s="154" t="s">
        <v>110</v>
      </c>
      <c r="HK158" s="1261">
        <v>86.665999999999997</v>
      </c>
      <c r="HL158" s="153"/>
      <c r="HM158" s="152"/>
      <c r="HN158" s="152"/>
      <c r="HO158" s="190"/>
      <c r="HP158" s="190"/>
      <c r="HQ158" s="152"/>
      <c r="HR158" s="152"/>
      <c r="HS158" s="190"/>
      <c r="HT158" s="152"/>
      <c r="HU158" s="152"/>
      <c r="HV158" s="152"/>
      <c r="HW158" s="152"/>
      <c r="HX158" s="190"/>
      <c r="HY158" s="190"/>
      <c r="HZ158" s="152"/>
      <c r="IA158" s="152"/>
      <c r="IB158" s="152"/>
      <c r="IC158" s="152"/>
      <c r="ID158" s="152"/>
      <c r="IE158" s="152"/>
      <c r="IF158" s="152"/>
      <c r="IG158" s="152"/>
      <c r="IH158" s="152"/>
      <c r="II158" s="152"/>
      <c r="IJ158" s="151">
        <f t="shared" si="8"/>
        <v>0</v>
      </c>
    </row>
    <row r="159" spans="1:244" ht="14.25" customHeight="1">
      <c r="A159" s="1254" t="s">
        <v>118</v>
      </c>
      <c r="B159" s="1254"/>
      <c r="C159" s="1254"/>
      <c r="D159" s="1254"/>
      <c r="E159" s="1254"/>
      <c r="F159" s="1254"/>
      <c r="G159" s="1254"/>
      <c r="H159" s="1254"/>
      <c r="I159" s="1254"/>
      <c r="J159" s="1254"/>
      <c r="K159" s="1254"/>
      <c r="L159" s="1254"/>
      <c r="M159" s="1254"/>
      <c r="N159" s="1254"/>
      <c r="O159" s="1254"/>
      <c r="P159" s="1254"/>
      <c r="Q159" s="1254"/>
      <c r="R159" s="1254"/>
      <c r="S159" s="1254"/>
      <c r="T159" s="1255" t="s">
        <v>110</v>
      </c>
      <c r="U159" s="1255"/>
      <c r="V159" s="1255"/>
      <c r="W159" s="1255"/>
      <c r="X159" s="1255"/>
      <c r="Y159" s="1255"/>
      <c r="Z159" s="1255"/>
      <c r="AA159" s="1256">
        <v>1</v>
      </c>
      <c r="AB159" s="1256"/>
      <c r="AC159" s="1256"/>
      <c r="AD159" s="1256"/>
      <c r="AE159" s="1256"/>
      <c r="AF159" s="1256"/>
      <c r="AG159" s="1256"/>
      <c r="AH159" s="1256">
        <f>BC159+BI159+BO159+BU159+CA159+CG159+CM159+CS159+CY159+DE159+DQ159+DK159+DW159+EC159+EI159+EO159+EU159+FA159+FG159+FM159+FS159+FY159+GE159+GK159+GQ159+GW159+HC159</f>
        <v>0.76</v>
      </c>
      <c r="AI159" s="1256"/>
      <c r="AJ159" s="1256"/>
      <c r="AK159" s="1256"/>
      <c r="AL159" s="1256"/>
      <c r="AM159" s="1256"/>
      <c r="AN159" s="1256"/>
      <c r="AO159" s="1256">
        <v>100</v>
      </c>
      <c r="AP159" s="1256"/>
      <c r="AQ159" s="1256"/>
      <c r="AR159" s="1256"/>
      <c r="AS159" s="1256"/>
      <c r="AT159" s="1256"/>
      <c r="AU159" s="1256"/>
      <c r="AV159" s="1256">
        <f>AH159*AO159</f>
        <v>76</v>
      </c>
      <c r="AW159" s="1256"/>
      <c r="AX159" s="1256"/>
      <c r="AY159" s="1256"/>
      <c r="AZ159" s="1256"/>
      <c r="BA159" s="1256"/>
      <c r="BB159" s="1256"/>
      <c r="BC159" s="1252"/>
      <c r="BD159" s="1252"/>
      <c r="BE159" s="1252"/>
      <c r="BF159" s="1252"/>
      <c r="BG159" s="1252"/>
      <c r="BH159" s="1252"/>
      <c r="BI159" s="1252"/>
      <c r="BJ159" s="1252"/>
      <c r="BK159" s="1252"/>
      <c r="BL159" s="1252"/>
      <c r="BM159" s="1252"/>
      <c r="BN159" s="1252"/>
      <c r="BO159" s="1252"/>
      <c r="BP159" s="1252"/>
      <c r="BQ159" s="1252"/>
      <c r="BR159" s="1252"/>
      <c r="BS159" s="1252"/>
      <c r="BT159" s="1252"/>
      <c r="BU159" s="1252"/>
      <c r="BV159" s="1252"/>
      <c r="BW159" s="1252"/>
      <c r="BX159" s="1252"/>
      <c r="BY159" s="1252"/>
      <c r="BZ159" s="1252"/>
      <c r="CA159" s="1252"/>
      <c r="CB159" s="1252"/>
      <c r="CC159" s="1252"/>
      <c r="CD159" s="1252"/>
      <c r="CE159" s="1252"/>
      <c r="CF159" s="1252"/>
      <c r="CG159" s="1252"/>
      <c r="CH159" s="1252"/>
      <c r="CI159" s="1252"/>
      <c r="CJ159" s="1252"/>
      <c r="CK159" s="1252"/>
      <c r="CL159" s="1252"/>
      <c r="CM159" s="1252"/>
      <c r="CN159" s="1252"/>
      <c r="CO159" s="1252"/>
      <c r="CP159" s="1252"/>
      <c r="CQ159" s="1252"/>
      <c r="CR159" s="1252"/>
      <c r="CS159" s="1252"/>
      <c r="CT159" s="1252"/>
      <c r="CU159" s="1252"/>
      <c r="CV159" s="1252"/>
      <c r="CW159" s="1252"/>
      <c r="CX159" s="1252"/>
      <c r="CY159" s="1252"/>
      <c r="CZ159" s="1252"/>
      <c r="DA159" s="1252"/>
      <c r="DB159" s="1252"/>
      <c r="DC159" s="1252"/>
      <c r="DD159" s="1252"/>
      <c r="DE159" s="1252">
        <v>0.16</v>
      </c>
      <c r="DF159" s="1252"/>
      <c r="DG159" s="1252"/>
      <c r="DH159" s="1252"/>
      <c r="DI159" s="1252"/>
      <c r="DJ159" s="1252"/>
      <c r="DK159" s="1252"/>
      <c r="DL159" s="1252"/>
      <c r="DM159" s="1252"/>
      <c r="DN159" s="1252"/>
      <c r="DO159" s="1252"/>
      <c r="DP159" s="1252"/>
      <c r="DQ159" s="1252">
        <v>0.6</v>
      </c>
      <c r="DR159" s="1252"/>
      <c r="DS159" s="1252"/>
      <c r="DT159" s="1252"/>
      <c r="DU159" s="1252"/>
      <c r="DV159" s="1252"/>
      <c r="DW159" s="1252"/>
      <c r="DX159" s="1252"/>
      <c r="DY159" s="1252"/>
      <c r="DZ159" s="1252"/>
      <c r="EA159" s="1252"/>
      <c r="EB159" s="1252"/>
      <c r="EC159" s="1252"/>
      <c r="ED159" s="1252"/>
      <c r="EE159" s="1252"/>
      <c r="EF159" s="1252"/>
      <c r="EG159" s="1252"/>
      <c r="EH159" s="1252"/>
      <c r="EI159" s="1252"/>
      <c r="EJ159" s="1252"/>
      <c r="EK159" s="1252"/>
      <c r="EL159" s="1252"/>
      <c r="EM159" s="1252"/>
      <c r="EN159" s="1252"/>
      <c r="EO159" s="1252"/>
      <c r="EP159" s="1252"/>
      <c r="EQ159" s="1252"/>
      <c r="ER159" s="1252"/>
      <c r="ES159" s="1252"/>
      <c r="ET159" s="1252"/>
      <c r="EU159" s="1252"/>
      <c r="EV159" s="1252"/>
      <c r="EW159" s="1252"/>
      <c r="EX159" s="1252"/>
      <c r="EY159" s="1252"/>
      <c r="EZ159" s="1252"/>
      <c r="FA159" s="1252"/>
      <c r="FB159" s="1252"/>
      <c r="FC159" s="1252"/>
      <c r="FD159" s="1252"/>
      <c r="FE159" s="1252"/>
      <c r="FF159" s="1252"/>
      <c r="FG159" s="1252"/>
      <c r="FH159" s="1252"/>
      <c r="FI159" s="1252"/>
      <c r="FJ159" s="1252"/>
      <c r="FK159" s="1252"/>
      <c r="FL159" s="1252"/>
      <c r="FM159" s="1252"/>
      <c r="FN159" s="1252"/>
      <c r="FO159" s="1252"/>
      <c r="FP159" s="1252"/>
      <c r="FQ159" s="1252"/>
      <c r="FR159" s="1252"/>
      <c r="FS159" s="1252"/>
      <c r="FT159" s="1252"/>
      <c r="FU159" s="1252"/>
      <c r="FV159" s="1252"/>
      <c r="FW159" s="1252"/>
      <c r="FX159" s="1252"/>
      <c r="FY159" s="1252"/>
      <c r="FZ159" s="1252"/>
      <c r="GA159" s="1252"/>
      <c r="GB159" s="1252"/>
      <c r="GC159" s="1252"/>
      <c r="GD159" s="1252"/>
      <c r="GE159" s="1252"/>
      <c r="GF159" s="1252"/>
      <c r="GG159" s="1252"/>
      <c r="GH159" s="1252"/>
      <c r="GI159" s="1252"/>
      <c r="GJ159" s="1252"/>
      <c r="GK159" s="1252"/>
      <c r="GL159" s="1252"/>
      <c r="GM159" s="1252"/>
      <c r="GN159" s="1252"/>
      <c r="GO159" s="1252"/>
      <c r="GP159" s="1252"/>
      <c r="GQ159" s="1252"/>
      <c r="GR159" s="1252"/>
      <c r="GS159" s="1252"/>
      <c r="GT159" s="1252"/>
      <c r="GU159" s="1252"/>
      <c r="GV159" s="1252"/>
      <c r="GW159" s="1252"/>
      <c r="GX159" s="1252"/>
      <c r="GY159" s="1252"/>
      <c r="GZ159" s="1252"/>
      <c r="HA159" s="1252"/>
      <c r="HB159" s="1252"/>
      <c r="HC159" s="1253"/>
      <c r="HD159" s="1253"/>
      <c r="HE159" s="1253"/>
      <c r="HF159" s="1253"/>
      <c r="HG159" s="1253"/>
      <c r="HH159" s="1253"/>
      <c r="HI159" s="1260"/>
      <c r="HJ159" s="150" t="s">
        <v>44</v>
      </c>
      <c r="HK159" s="1262"/>
      <c r="HL159" s="148">
        <f>HL158*HK158</f>
        <v>0</v>
      </c>
      <c r="HM159" s="148">
        <f>HM158*HK158</f>
        <v>0</v>
      </c>
      <c r="HN159" s="148">
        <f>HN158*HK158</f>
        <v>0</v>
      </c>
      <c r="HO159" s="192">
        <f>HO158*HK158</f>
        <v>0</v>
      </c>
      <c r="HP159" s="192">
        <f>HP158*HK158</f>
        <v>0</v>
      </c>
      <c r="HQ159" s="148">
        <f>HQ158*HK158</f>
        <v>0</v>
      </c>
      <c r="HR159" s="148">
        <f>HR158*HK158</f>
        <v>0</v>
      </c>
      <c r="HS159" s="192">
        <f>HS158*HK158</f>
        <v>0</v>
      </c>
      <c r="HT159" s="148">
        <f>HT158*HK158</f>
        <v>0</v>
      </c>
      <c r="HU159" s="148">
        <f>HU158*HK158</f>
        <v>0</v>
      </c>
      <c r="HV159" s="148">
        <f>HV158*HK158</f>
        <v>0</v>
      </c>
      <c r="HW159" s="148">
        <f>HW158*HK158</f>
        <v>0</v>
      </c>
      <c r="HX159" s="192">
        <f>HX158*HK158</f>
        <v>0</v>
      </c>
      <c r="HY159" s="192">
        <f>HY158*HK158</f>
        <v>0</v>
      </c>
      <c r="HZ159" s="148">
        <f>HZ158*HK158</f>
        <v>0</v>
      </c>
      <c r="IA159" s="148">
        <f>IA158*HK158</f>
        <v>0</v>
      </c>
      <c r="IB159" s="148">
        <f>IB158*HK158</f>
        <v>0</v>
      </c>
      <c r="IC159" s="148">
        <f>IC158*HK158</f>
        <v>0</v>
      </c>
      <c r="ID159" s="148">
        <f>ID158*HK158</f>
        <v>0</v>
      </c>
      <c r="IE159" s="148">
        <f>IE158*HK158</f>
        <v>0</v>
      </c>
      <c r="IF159" s="148">
        <f>IF158*HK158</f>
        <v>0</v>
      </c>
      <c r="IG159" s="148">
        <f>IG158*HK158</f>
        <v>0</v>
      </c>
      <c r="IH159" s="148">
        <f>SUM(IH158*HK158)</f>
        <v>0</v>
      </c>
      <c r="II159" s="148">
        <f>SUM(II158*HK158)</f>
        <v>0</v>
      </c>
      <c r="IJ159" s="147">
        <f t="shared" si="8"/>
        <v>0</v>
      </c>
    </row>
    <row r="160" spans="1:244" s="137" customFormat="1" ht="14.25" customHeight="1">
      <c r="A160" s="143"/>
      <c r="B160" s="143"/>
      <c r="C160" s="143"/>
      <c r="D160" s="143"/>
      <c r="E160" s="143"/>
      <c r="F160" s="143"/>
      <c r="G160" s="143"/>
      <c r="H160" s="143"/>
      <c r="I160" s="143"/>
      <c r="J160" s="143"/>
      <c r="K160" s="143"/>
      <c r="L160" s="143"/>
      <c r="M160" s="143"/>
      <c r="N160" s="143"/>
      <c r="O160" s="143"/>
      <c r="P160" s="143"/>
      <c r="Q160" s="143"/>
      <c r="R160" s="143"/>
      <c r="S160" s="143"/>
      <c r="T160" s="143"/>
      <c r="U160" s="143"/>
      <c r="V160" s="143"/>
      <c r="W160" s="143"/>
      <c r="X160" s="143"/>
      <c r="Y160" s="143"/>
      <c r="Z160" s="143"/>
      <c r="AA160" s="143"/>
      <c r="AB160" s="143"/>
      <c r="AC160" s="143"/>
      <c r="AD160" s="143"/>
      <c r="AE160" s="143"/>
      <c r="AF160" s="143"/>
      <c r="AG160" s="143"/>
      <c r="AH160" s="143"/>
      <c r="AI160" s="143"/>
      <c r="AJ160" s="143"/>
      <c r="AK160" s="143"/>
      <c r="AL160" s="143"/>
      <c r="AM160" s="143"/>
      <c r="AN160" s="143"/>
      <c r="AO160" s="143"/>
      <c r="AP160" s="143"/>
      <c r="AQ160" s="143"/>
      <c r="AR160" s="143"/>
      <c r="AS160" s="143"/>
      <c r="AT160" s="143"/>
      <c r="AU160" s="143"/>
      <c r="AV160" s="143"/>
      <c r="AW160" s="143"/>
      <c r="AX160" s="143"/>
      <c r="AY160" s="143"/>
      <c r="AZ160" s="143"/>
      <c r="BA160" s="143"/>
      <c r="BB160" s="143"/>
      <c r="BC160" s="143"/>
      <c r="BD160" s="143"/>
      <c r="BE160" s="143"/>
      <c r="BF160" s="143"/>
      <c r="BG160" s="143"/>
      <c r="BH160" s="143"/>
      <c r="BI160" s="143"/>
      <c r="BJ160" s="143"/>
      <c r="BK160" s="143"/>
      <c r="BL160" s="143"/>
      <c r="BM160" s="143"/>
      <c r="BN160" s="143"/>
      <c r="BO160" s="143"/>
      <c r="BP160" s="143"/>
      <c r="BQ160" s="143"/>
      <c r="BR160" s="143"/>
      <c r="BS160" s="143"/>
      <c r="BT160" s="143"/>
      <c r="BU160" s="143"/>
      <c r="BV160" s="143"/>
      <c r="BW160" s="143"/>
      <c r="BX160" s="143"/>
      <c r="BY160" s="143"/>
      <c r="BZ160" s="143"/>
      <c r="CA160" s="143"/>
      <c r="CB160" s="143"/>
      <c r="CC160" s="143"/>
      <c r="CD160" s="143"/>
      <c r="CE160" s="143"/>
      <c r="CF160" s="143"/>
      <c r="CG160" s="143"/>
      <c r="CH160" s="143"/>
      <c r="CI160" s="143"/>
      <c r="CJ160" s="143"/>
      <c r="CK160" s="143"/>
      <c r="CL160" s="143"/>
      <c r="CM160" s="143"/>
      <c r="CN160" s="143"/>
      <c r="CO160" s="143"/>
      <c r="CP160" s="143"/>
      <c r="CQ160" s="143"/>
      <c r="CR160" s="143"/>
      <c r="CS160" s="143"/>
      <c r="CT160" s="143"/>
      <c r="CU160" s="143"/>
      <c r="CV160" s="143"/>
      <c r="CW160" s="143"/>
      <c r="CX160" s="143"/>
      <c r="CY160" s="143"/>
      <c r="CZ160" s="143"/>
      <c r="DA160" s="143"/>
      <c r="DB160" s="143"/>
      <c r="DC160" s="143"/>
      <c r="DD160" s="143"/>
      <c r="DE160" s="143"/>
      <c r="DF160" s="143"/>
      <c r="DG160" s="143"/>
      <c r="DH160" s="143"/>
      <c r="DI160" s="143"/>
      <c r="DJ160" s="143"/>
      <c r="DK160" s="143"/>
      <c r="DL160" s="143"/>
      <c r="DM160" s="143"/>
      <c r="DN160" s="143"/>
      <c r="DO160" s="143"/>
      <c r="DP160" s="143"/>
      <c r="DQ160" s="143"/>
      <c r="DR160" s="143"/>
      <c r="DS160" s="143"/>
      <c r="DT160" s="143"/>
      <c r="DU160" s="143"/>
      <c r="DV160" s="143"/>
      <c r="DW160" s="143"/>
      <c r="DX160" s="143"/>
      <c r="DY160" s="143"/>
      <c r="DZ160" s="143"/>
      <c r="EA160" s="143"/>
      <c r="EB160" s="143"/>
      <c r="EC160" s="143"/>
      <c r="ED160" s="143"/>
      <c r="EE160" s="143"/>
      <c r="EF160" s="143"/>
      <c r="EG160" s="143"/>
      <c r="EH160" s="143"/>
      <c r="EI160" s="143"/>
      <c r="EJ160" s="143"/>
      <c r="EK160" s="143"/>
      <c r="EL160" s="143"/>
      <c r="EM160" s="143"/>
      <c r="EN160" s="143"/>
      <c r="EO160" s="143"/>
      <c r="EP160" s="143"/>
      <c r="EQ160" s="143"/>
      <c r="ER160" s="143"/>
      <c r="ES160" s="143"/>
      <c r="ET160" s="143"/>
      <c r="EU160" s="143"/>
      <c r="EV160" s="143"/>
      <c r="EW160" s="143"/>
      <c r="EX160" s="143"/>
      <c r="EY160" s="143"/>
      <c r="EZ160" s="143"/>
      <c r="FA160" s="143"/>
      <c r="FB160" s="143"/>
      <c r="FC160" s="143"/>
      <c r="FD160" s="143"/>
      <c r="FE160" s="143"/>
      <c r="FF160" s="143"/>
      <c r="FG160" s="143"/>
      <c r="FH160" s="143"/>
      <c r="FI160" s="143"/>
      <c r="FJ160" s="143"/>
      <c r="FK160" s="143"/>
      <c r="FL160" s="143"/>
      <c r="FM160" s="143"/>
      <c r="FN160" s="143"/>
      <c r="FO160" s="143"/>
      <c r="FP160" s="143"/>
      <c r="FQ160" s="143"/>
      <c r="FR160" s="143"/>
      <c r="FS160" s="143"/>
      <c r="FT160" s="143"/>
      <c r="FU160" s="143"/>
      <c r="FV160" s="143"/>
      <c r="FW160" s="143"/>
      <c r="FX160" s="143"/>
      <c r="FY160" s="143"/>
      <c r="FZ160" s="143"/>
      <c r="GA160" s="143"/>
      <c r="GB160" s="143"/>
      <c r="GC160" s="143"/>
      <c r="GD160" s="143"/>
      <c r="GE160" s="143"/>
      <c r="GF160" s="143"/>
      <c r="GG160" s="143"/>
      <c r="GH160" s="143"/>
      <c r="GI160" s="143"/>
      <c r="GJ160" s="143"/>
      <c r="GK160" s="143"/>
      <c r="GL160" s="143"/>
      <c r="GM160" s="143"/>
      <c r="GN160" s="143"/>
      <c r="GO160" s="143"/>
      <c r="GP160" s="143"/>
      <c r="GQ160" s="143"/>
      <c r="GR160" s="143"/>
      <c r="GS160" s="143"/>
      <c r="GT160" s="143"/>
      <c r="GU160" s="143"/>
      <c r="GV160" s="143"/>
      <c r="GW160" s="143"/>
      <c r="GX160" s="143"/>
      <c r="GY160" s="143"/>
      <c r="GZ160" s="143"/>
      <c r="HA160" s="143"/>
      <c r="HB160" s="143"/>
      <c r="HC160" s="143"/>
      <c r="HD160" s="143"/>
      <c r="HE160" s="143"/>
      <c r="HF160" s="143"/>
      <c r="HG160" s="143"/>
      <c r="HH160" s="143"/>
      <c r="HI160" s="1259" t="s">
        <v>378</v>
      </c>
      <c r="HJ160" s="154" t="s">
        <v>110</v>
      </c>
      <c r="HK160" s="1261">
        <v>540</v>
      </c>
      <c r="HL160" s="153"/>
      <c r="HM160" s="152"/>
      <c r="HN160" s="152"/>
      <c r="HO160" s="190"/>
      <c r="HP160" s="190"/>
      <c r="HQ160" s="152"/>
      <c r="HR160" s="152"/>
      <c r="HS160" s="190"/>
      <c r="HT160" s="152"/>
      <c r="HU160" s="152"/>
      <c r="HV160" s="152"/>
      <c r="HW160" s="152"/>
      <c r="HX160" s="190"/>
      <c r="HY160" s="190"/>
      <c r="HZ160" s="152"/>
      <c r="IA160" s="152"/>
      <c r="IB160" s="152"/>
      <c r="IC160" s="152"/>
      <c r="ID160" s="152"/>
      <c r="IE160" s="152"/>
      <c r="IF160" s="152"/>
      <c r="IG160" s="152"/>
      <c r="IH160" s="152"/>
      <c r="II160" s="152"/>
      <c r="IJ160" s="151">
        <f t="shared" si="8"/>
        <v>0</v>
      </c>
    </row>
    <row r="161" spans="1:244" ht="14.25" customHeight="1">
      <c r="A161" s="1254" t="s">
        <v>118</v>
      </c>
      <c r="B161" s="1254"/>
      <c r="C161" s="1254"/>
      <c r="D161" s="1254"/>
      <c r="E161" s="1254"/>
      <c r="F161" s="1254"/>
      <c r="G161" s="1254"/>
      <c r="H161" s="1254"/>
      <c r="I161" s="1254"/>
      <c r="J161" s="1254"/>
      <c r="K161" s="1254"/>
      <c r="L161" s="1254"/>
      <c r="M161" s="1254"/>
      <c r="N161" s="1254"/>
      <c r="O161" s="1254"/>
      <c r="P161" s="1254"/>
      <c r="Q161" s="1254"/>
      <c r="R161" s="1254"/>
      <c r="S161" s="1254"/>
      <c r="T161" s="1255" t="s">
        <v>110</v>
      </c>
      <c r="U161" s="1255"/>
      <c r="V161" s="1255"/>
      <c r="W161" s="1255"/>
      <c r="X161" s="1255"/>
      <c r="Y161" s="1255"/>
      <c r="Z161" s="1255"/>
      <c r="AA161" s="1256">
        <v>1</v>
      </c>
      <c r="AB161" s="1256"/>
      <c r="AC161" s="1256"/>
      <c r="AD161" s="1256"/>
      <c r="AE161" s="1256"/>
      <c r="AF161" s="1256"/>
      <c r="AG161" s="1256"/>
      <c r="AH161" s="1256">
        <f>BC161+BI161+BO161+BU161+CA161+CG161+CM161+CS161+CY161+DE161+DQ161+DK161+DW161+EC161+EI161+EO161+EU161+FA161+FG161+FM161+FS161+FY161+GE161+GK161+GQ161+GW161+HC161</f>
        <v>0.76</v>
      </c>
      <c r="AI161" s="1256"/>
      <c r="AJ161" s="1256"/>
      <c r="AK161" s="1256"/>
      <c r="AL161" s="1256"/>
      <c r="AM161" s="1256"/>
      <c r="AN161" s="1256"/>
      <c r="AO161" s="1256">
        <v>100</v>
      </c>
      <c r="AP161" s="1256"/>
      <c r="AQ161" s="1256"/>
      <c r="AR161" s="1256"/>
      <c r="AS161" s="1256"/>
      <c r="AT161" s="1256"/>
      <c r="AU161" s="1256"/>
      <c r="AV161" s="1256">
        <f>AH161*AO161</f>
        <v>76</v>
      </c>
      <c r="AW161" s="1256"/>
      <c r="AX161" s="1256"/>
      <c r="AY161" s="1256"/>
      <c r="AZ161" s="1256"/>
      <c r="BA161" s="1256"/>
      <c r="BB161" s="1256"/>
      <c r="BC161" s="1252"/>
      <c r="BD161" s="1252"/>
      <c r="BE161" s="1252"/>
      <c r="BF161" s="1252"/>
      <c r="BG161" s="1252"/>
      <c r="BH161" s="1252"/>
      <c r="BI161" s="1252"/>
      <c r="BJ161" s="1252"/>
      <c r="BK161" s="1252"/>
      <c r="BL161" s="1252"/>
      <c r="BM161" s="1252"/>
      <c r="BN161" s="1252"/>
      <c r="BO161" s="1252"/>
      <c r="BP161" s="1252"/>
      <c r="BQ161" s="1252"/>
      <c r="BR161" s="1252"/>
      <c r="BS161" s="1252"/>
      <c r="BT161" s="1252"/>
      <c r="BU161" s="1252"/>
      <c r="BV161" s="1252"/>
      <c r="BW161" s="1252"/>
      <c r="BX161" s="1252"/>
      <c r="BY161" s="1252"/>
      <c r="BZ161" s="1252"/>
      <c r="CA161" s="1252"/>
      <c r="CB161" s="1252"/>
      <c r="CC161" s="1252"/>
      <c r="CD161" s="1252"/>
      <c r="CE161" s="1252"/>
      <c r="CF161" s="1252"/>
      <c r="CG161" s="1252"/>
      <c r="CH161" s="1252"/>
      <c r="CI161" s="1252"/>
      <c r="CJ161" s="1252"/>
      <c r="CK161" s="1252"/>
      <c r="CL161" s="1252"/>
      <c r="CM161" s="1252"/>
      <c r="CN161" s="1252"/>
      <c r="CO161" s="1252"/>
      <c r="CP161" s="1252"/>
      <c r="CQ161" s="1252"/>
      <c r="CR161" s="1252"/>
      <c r="CS161" s="1252"/>
      <c r="CT161" s="1252"/>
      <c r="CU161" s="1252"/>
      <c r="CV161" s="1252"/>
      <c r="CW161" s="1252"/>
      <c r="CX161" s="1252"/>
      <c r="CY161" s="1252"/>
      <c r="CZ161" s="1252"/>
      <c r="DA161" s="1252"/>
      <c r="DB161" s="1252"/>
      <c r="DC161" s="1252"/>
      <c r="DD161" s="1252"/>
      <c r="DE161" s="1252">
        <v>0.16</v>
      </c>
      <c r="DF161" s="1252"/>
      <c r="DG161" s="1252"/>
      <c r="DH161" s="1252"/>
      <c r="DI161" s="1252"/>
      <c r="DJ161" s="1252"/>
      <c r="DK161" s="1252"/>
      <c r="DL161" s="1252"/>
      <c r="DM161" s="1252"/>
      <c r="DN161" s="1252"/>
      <c r="DO161" s="1252"/>
      <c r="DP161" s="1252"/>
      <c r="DQ161" s="1252">
        <v>0.6</v>
      </c>
      <c r="DR161" s="1252"/>
      <c r="DS161" s="1252"/>
      <c r="DT161" s="1252"/>
      <c r="DU161" s="1252"/>
      <c r="DV161" s="1252"/>
      <c r="DW161" s="1252"/>
      <c r="DX161" s="1252"/>
      <c r="DY161" s="1252"/>
      <c r="DZ161" s="1252"/>
      <c r="EA161" s="1252"/>
      <c r="EB161" s="1252"/>
      <c r="EC161" s="1252"/>
      <c r="ED161" s="1252"/>
      <c r="EE161" s="1252"/>
      <c r="EF161" s="1252"/>
      <c r="EG161" s="1252"/>
      <c r="EH161" s="1252"/>
      <c r="EI161" s="1252"/>
      <c r="EJ161" s="1252"/>
      <c r="EK161" s="1252"/>
      <c r="EL161" s="1252"/>
      <c r="EM161" s="1252"/>
      <c r="EN161" s="1252"/>
      <c r="EO161" s="1252"/>
      <c r="EP161" s="1252"/>
      <c r="EQ161" s="1252"/>
      <c r="ER161" s="1252"/>
      <c r="ES161" s="1252"/>
      <c r="ET161" s="1252"/>
      <c r="EU161" s="1252"/>
      <c r="EV161" s="1252"/>
      <c r="EW161" s="1252"/>
      <c r="EX161" s="1252"/>
      <c r="EY161" s="1252"/>
      <c r="EZ161" s="1252"/>
      <c r="FA161" s="1252"/>
      <c r="FB161" s="1252"/>
      <c r="FC161" s="1252"/>
      <c r="FD161" s="1252"/>
      <c r="FE161" s="1252"/>
      <c r="FF161" s="1252"/>
      <c r="FG161" s="1252"/>
      <c r="FH161" s="1252"/>
      <c r="FI161" s="1252"/>
      <c r="FJ161" s="1252"/>
      <c r="FK161" s="1252"/>
      <c r="FL161" s="1252"/>
      <c r="FM161" s="1252"/>
      <c r="FN161" s="1252"/>
      <c r="FO161" s="1252"/>
      <c r="FP161" s="1252"/>
      <c r="FQ161" s="1252"/>
      <c r="FR161" s="1252"/>
      <c r="FS161" s="1252"/>
      <c r="FT161" s="1252"/>
      <c r="FU161" s="1252"/>
      <c r="FV161" s="1252"/>
      <c r="FW161" s="1252"/>
      <c r="FX161" s="1252"/>
      <c r="FY161" s="1252"/>
      <c r="FZ161" s="1252"/>
      <c r="GA161" s="1252"/>
      <c r="GB161" s="1252"/>
      <c r="GC161" s="1252"/>
      <c r="GD161" s="1252"/>
      <c r="GE161" s="1252"/>
      <c r="GF161" s="1252"/>
      <c r="GG161" s="1252"/>
      <c r="GH161" s="1252"/>
      <c r="GI161" s="1252"/>
      <c r="GJ161" s="1252"/>
      <c r="GK161" s="1252"/>
      <c r="GL161" s="1252"/>
      <c r="GM161" s="1252"/>
      <c r="GN161" s="1252"/>
      <c r="GO161" s="1252"/>
      <c r="GP161" s="1252"/>
      <c r="GQ161" s="1252"/>
      <c r="GR161" s="1252"/>
      <c r="GS161" s="1252"/>
      <c r="GT161" s="1252"/>
      <c r="GU161" s="1252"/>
      <c r="GV161" s="1252"/>
      <c r="GW161" s="1252"/>
      <c r="GX161" s="1252"/>
      <c r="GY161" s="1252"/>
      <c r="GZ161" s="1252"/>
      <c r="HA161" s="1252"/>
      <c r="HB161" s="1252"/>
      <c r="HC161" s="1253"/>
      <c r="HD161" s="1253"/>
      <c r="HE161" s="1253"/>
      <c r="HF161" s="1253"/>
      <c r="HG161" s="1253"/>
      <c r="HH161" s="1253"/>
      <c r="HI161" s="1260"/>
      <c r="HJ161" s="150" t="s">
        <v>44</v>
      </c>
      <c r="HK161" s="1262"/>
      <c r="HL161" s="148">
        <f>HL160*HK160</f>
        <v>0</v>
      </c>
      <c r="HM161" s="148">
        <f>HM160*HK160</f>
        <v>0</v>
      </c>
      <c r="HN161" s="148">
        <f>HN160*HK160</f>
        <v>0</v>
      </c>
      <c r="HO161" s="192">
        <f>HO160*HK160</f>
        <v>0</v>
      </c>
      <c r="HP161" s="192">
        <f>HP160*HK160</f>
        <v>0</v>
      </c>
      <c r="HQ161" s="148">
        <f>HQ160*HK160</f>
        <v>0</v>
      </c>
      <c r="HR161" s="148">
        <f>HR160*HK160</f>
        <v>0</v>
      </c>
      <c r="HS161" s="192">
        <f>HS160*HK160</f>
        <v>0</v>
      </c>
      <c r="HT161" s="148">
        <f>HT160*HK160</f>
        <v>0</v>
      </c>
      <c r="HU161" s="148">
        <f>HU160*HK160</f>
        <v>0</v>
      </c>
      <c r="HV161" s="148">
        <f>HV160*HK160</f>
        <v>0</v>
      </c>
      <c r="HW161" s="148">
        <f>HW160*HK160</f>
        <v>0</v>
      </c>
      <c r="HX161" s="192">
        <f>HX160*HK160</f>
        <v>0</v>
      </c>
      <c r="HY161" s="192">
        <f>HY160*HK160</f>
        <v>0</v>
      </c>
      <c r="HZ161" s="148">
        <f>HZ160*HK160</f>
        <v>0</v>
      </c>
      <c r="IA161" s="148">
        <f>IA160*HK160</f>
        <v>0</v>
      </c>
      <c r="IB161" s="148">
        <f>IB160*HK160</f>
        <v>0</v>
      </c>
      <c r="IC161" s="148">
        <f>IC160*HK160</f>
        <v>0</v>
      </c>
      <c r="ID161" s="148">
        <f>ID160*HK160</f>
        <v>0</v>
      </c>
      <c r="IE161" s="148">
        <f>IE160*HK160</f>
        <v>0</v>
      </c>
      <c r="IF161" s="148">
        <f>IF160*HK160</f>
        <v>0</v>
      </c>
      <c r="IG161" s="148">
        <f>IG160*HK160</f>
        <v>0</v>
      </c>
      <c r="IH161" s="148">
        <f>SUM(IH160*HK160)</f>
        <v>0</v>
      </c>
      <c r="II161" s="148">
        <f>SUM(II160*HK160)</f>
        <v>0</v>
      </c>
      <c r="IJ161" s="147">
        <f t="shared" si="8"/>
        <v>0</v>
      </c>
    </row>
    <row r="162" spans="1:244" s="137" customFormat="1" ht="14.25" customHeight="1">
      <c r="A162" s="184"/>
      <c r="B162" s="184"/>
      <c r="C162" s="184"/>
      <c r="D162" s="184"/>
      <c r="E162" s="184"/>
      <c r="F162" s="184"/>
      <c r="G162" s="184"/>
      <c r="H162" s="184"/>
      <c r="I162" s="184"/>
      <c r="J162" s="184"/>
      <c r="K162" s="184"/>
      <c r="L162" s="184"/>
      <c r="M162" s="184"/>
      <c r="N162" s="184"/>
      <c r="O162" s="184"/>
      <c r="P162" s="184"/>
      <c r="Q162" s="184"/>
      <c r="R162" s="184"/>
      <c r="S162" s="184"/>
      <c r="T162" s="183"/>
      <c r="U162" s="183"/>
      <c r="V162" s="183"/>
      <c r="W162" s="183"/>
      <c r="X162" s="183"/>
      <c r="Y162" s="183"/>
      <c r="Z162" s="183"/>
      <c r="AA162" s="182"/>
      <c r="AB162" s="182"/>
      <c r="AC162" s="182"/>
      <c r="AD162" s="182"/>
      <c r="AE162" s="182"/>
      <c r="AF162" s="182"/>
      <c r="AG162" s="182"/>
      <c r="AH162" s="182"/>
      <c r="AI162" s="182"/>
      <c r="AJ162" s="182"/>
      <c r="AK162" s="182"/>
      <c r="AL162" s="182"/>
      <c r="AM162" s="182"/>
      <c r="AN162" s="182"/>
      <c r="AO162" s="182"/>
      <c r="AP162" s="182"/>
      <c r="AQ162" s="182"/>
      <c r="AR162" s="182"/>
      <c r="AS162" s="182"/>
      <c r="AT162" s="182"/>
      <c r="AU162" s="182"/>
      <c r="AV162" s="182"/>
      <c r="AW162" s="182"/>
      <c r="AX162" s="182"/>
      <c r="AY162" s="182"/>
      <c r="AZ162" s="182"/>
      <c r="BA162" s="182"/>
      <c r="BB162" s="182"/>
      <c r="BC162" s="181"/>
      <c r="BD162" s="181"/>
      <c r="BE162" s="181"/>
      <c r="BF162" s="181"/>
      <c r="BG162" s="181"/>
      <c r="BH162" s="181"/>
      <c r="BI162" s="181"/>
      <c r="BJ162" s="181"/>
      <c r="BK162" s="181"/>
      <c r="BL162" s="181"/>
      <c r="BM162" s="181"/>
      <c r="BN162" s="181"/>
      <c r="BO162" s="181"/>
      <c r="BP162" s="181"/>
      <c r="BQ162" s="181"/>
      <c r="BR162" s="181"/>
      <c r="BS162" s="181"/>
      <c r="BT162" s="181"/>
      <c r="BU162" s="181"/>
      <c r="BV162" s="181"/>
      <c r="BW162" s="181"/>
      <c r="BX162" s="181"/>
      <c r="BY162" s="181"/>
      <c r="BZ162" s="181"/>
      <c r="CA162" s="181"/>
      <c r="CB162" s="181"/>
      <c r="CC162" s="181"/>
      <c r="CD162" s="181"/>
      <c r="CE162" s="181"/>
      <c r="CF162" s="181"/>
      <c r="CG162" s="181"/>
      <c r="CH162" s="181"/>
      <c r="CI162" s="181"/>
      <c r="CJ162" s="181"/>
      <c r="CK162" s="181"/>
      <c r="CL162" s="181"/>
      <c r="CM162" s="181"/>
      <c r="CN162" s="181"/>
      <c r="CO162" s="181"/>
      <c r="CP162" s="181"/>
      <c r="CQ162" s="181"/>
      <c r="CR162" s="181"/>
      <c r="CS162" s="181"/>
      <c r="CT162" s="181"/>
      <c r="CU162" s="181"/>
      <c r="CV162" s="181"/>
      <c r="CW162" s="181"/>
      <c r="CX162" s="181"/>
      <c r="CY162" s="181"/>
      <c r="CZ162" s="181"/>
      <c r="DA162" s="181"/>
      <c r="DB162" s="181"/>
      <c r="DC162" s="181"/>
      <c r="DD162" s="181"/>
      <c r="DE162" s="181"/>
      <c r="DF162" s="181"/>
      <c r="DG162" s="181"/>
      <c r="DH162" s="181"/>
      <c r="DI162" s="181"/>
      <c r="DJ162" s="181"/>
      <c r="DK162" s="181"/>
      <c r="DL162" s="181"/>
      <c r="DM162" s="181"/>
      <c r="DN162" s="181"/>
      <c r="DO162" s="181"/>
      <c r="DP162" s="181"/>
      <c r="DQ162" s="181"/>
      <c r="DR162" s="181"/>
      <c r="DS162" s="181"/>
      <c r="DT162" s="181"/>
      <c r="DU162" s="181"/>
      <c r="DV162" s="181"/>
      <c r="DW162" s="181"/>
      <c r="DX162" s="181"/>
      <c r="DY162" s="181"/>
      <c r="DZ162" s="181"/>
      <c r="EA162" s="181"/>
      <c r="EB162" s="181"/>
      <c r="EC162" s="181"/>
      <c r="ED162" s="181"/>
      <c r="EE162" s="181"/>
      <c r="EF162" s="181"/>
      <c r="EG162" s="181"/>
      <c r="EH162" s="181"/>
      <c r="EI162" s="181"/>
      <c r="EJ162" s="181"/>
      <c r="EK162" s="181"/>
      <c r="EL162" s="181"/>
      <c r="EM162" s="181"/>
      <c r="EN162" s="181"/>
      <c r="EO162" s="181"/>
      <c r="EP162" s="181"/>
      <c r="EQ162" s="181"/>
      <c r="ER162" s="181"/>
      <c r="ES162" s="181"/>
      <c r="ET162" s="181"/>
      <c r="EU162" s="181"/>
      <c r="EV162" s="181"/>
      <c r="EW162" s="181"/>
      <c r="EX162" s="181"/>
      <c r="EY162" s="181"/>
      <c r="EZ162" s="181"/>
      <c r="FA162" s="181"/>
      <c r="FB162" s="181"/>
      <c r="FC162" s="181"/>
      <c r="FD162" s="181"/>
      <c r="FE162" s="181"/>
      <c r="FF162" s="181"/>
      <c r="FG162" s="181"/>
      <c r="FH162" s="181"/>
      <c r="FI162" s="181"/>
      <c r="FJ162" s="181"/>
      <c r="FK162" s="181"/>
      <c r="FL162" s="181"/>
      <c r="FM162" s="181"/>
      <c r="FN162" s="181"/>
      <c r="FO162" s="181"/>
      <c r="FP162" s="181"/>
      <c r="FQ162" s="181"/>
      <c r="FR162" s="181"/>
      <c r="FS162" s="181"/>
      <c r="FT162" s="181"/>
      <c r="FU162" s="181"/>
      <c r="FV162" s="181"/>
      <c r="FW162" s="181"/>
      <c r="FX162" s="181"/>
      <c r="FY162" s="181"/>
      <c r="FZ162" s="181"/>
      <c r="GA162" s="181"/>
      <c r="GB162" s="181"/>
      <c r="GC162" s="181"/>
      <c r="GD162" s="181"/>
      <c r="GE162" s="181"/>
      <c r="GF162" s="181"/>
      <c r="GG162" s="181"/>
      <c r="GH162" s="181"/>
      <c r="GI162" s="181"/>
      <c r="GJ162" s="181"/>
      <c r="GK162" s="181"/>
      <c r="GL162" s="181"/>
      <c r="GM162" s="181"/>
      <c r="GN162" s="181"/>
      <c r="GO162" s="181"/>
      <c r="GP162" s="181"/>
      <c r="GQ162" s="181"/>
      <c r="GR162" s="181"/>
      <c r="GS162" s="181"/>
      <c r="GT162" s="181"/>
      <c r="GU162" s="181"/>
      <c r="GV162" s="181"/>
      <c r="GW162" s="181"/>
      <c r="GX162" s="181"/>
      <c r="GY162" s="181"/>
      <c r="GZ162" s="181"/>
      <c r="HA162" s="181"/>
      <c r="HB162" s="181"/>
      <c r="HC162" s="181"/>
      <c r="HD162" s="181"/>
      <c r="HE162" s="181"/>
      <c r="HF162" s="181"/>
      <c r="HG162" s="181"/>
      <c r="HH162" s="181"/>
      <c r="HI162" s="1259" t="s">
        <v>379</v>
      </c>
      <c r="HJ162" s="154" t="s">
        <v>110</v>
      </c>
      <c r="HK162" s="1261">
        <v>145</v>
      </c>
      <c r="HL162" s="153"/>
      <c r="HM162" s="152"/>
      <c r="HN162" s="152"/>
      <c r="HO162" s="190"/>
      <c r="HP162" s="190"/>
      <c r="HQ162" s="152"/>
      <c r="HR162" s="152"/>
      <c r="HS162" s="190"/>
      <c r="HT162" s="152"/>
      <c r="HU162" s="152"/>
      <c r="HV162" s="152"/>
      <c r="HW162" s="152"/>
      <c r="HX162" s="190"/>
      <c r="HY162" s="190"/>
      <c r="HZ162" s="152"/>
      <c r="IA162" s="152"/>
      <c r="IB162" s="152"/>
      <c r="IC162" s="152"/>
      <c r="ID162" s="152"/>
      <c r="IE162" s="152"/>
      <c r="IF162" s="152"/>
      <c r="IG162" s="152"/>
      <c r="IH162" s="152"/>
      <c r="II162" s="152"/>
      <c r="IJ162" s="151">
        <f t="shared" si="8"/>
        <v>0</v>
      </c>
    </row>
    <row r="163" spans="1:244" ht="12.75" customHeight="1">
      <c r="A163" s="355"/>
      <c r="B163" s="355"/>
      <c r="C163" s="355"/>
      <c r="D163" s="355"/>
      <c r="E163" s="355"/>
      <c r="F163" s="355"/>
      <c r="G163" s="355"/>
      <c r="H163" s="355"/>
      <c r="I163" s="355"/>
      <c r="J163" s="355"/>
      <c r="K163" s="355"/>
      <c r="L163" s="355"/>
      <c r="M163" s="355"/>
      <c r="N163" s="355"/>
      <c r="O163" s="355"/>
      <c r="P163" s="355"/>
      <c r="Q163" s="355"/>
      <c r="R163" s="355"/>
      <c r="S163" s="355"/>
      <c r="T163" s="180"/>
      <c r="U163" s="180"/>
      <c r="V163" s="180"/>
      <c r="W163" s="180"/>
      <c r="X163" s="180"/>
      <c r="Y163" s="180"/>
      <c r="Z163" s="180"/>
      <c r="AA163" s="383"/>
      <c r="AB163" s="383"/>
      <c r="AC163" s="383"/>
      <c r="AD163" s="383"/>
      <c r="AE163" s="383"/>
      <c r="AF163" s="383"/>
      <c r="AG163" s="383"/>
      <c r="AH163" s="179" t="s">
        <v>127</v>
      </c>
      <c r="AI163" s="179"/>
      <c r="AJ163" s="179"/>
      <c r="AK163" s="179"/>
      <c r="AL163" s="179"/>
      <c r="AM163" s="179"/>
      <c r="AN163" s="179"/>
      <c r="AO163" s="179" t="s">
        <v>126</v>
      </c>
      <c r="AP163" s="179"/>
      <c r="AQ163" s="179"/>
      <c r="AR163" s="179"/>
      <c r="AS163" s="179"/>
      <c r="AT163" s="179"/>
      <c r="AU163" s="179"/>
      <c r="AV163" s="179" t="s">
        <v>125</v>
      </c>
      <c r="AW163" s="179"/>
      <c r="AX163" s="179"/>
      <c r="AY163" s="179"/>
      <c r="AZ163" s="179"/>
      <c r="BA163" s="179"/>
      <c r="BB163" s="179"/>
      <c r="BC163" s="354" t="s">
        <v>124</v>
      </c>
      <c r="BD163" s="354"/>
      <c r="BE163" s="354"/>
      <c r="BF163" s="354"/>
      <c r="BG163" s="354"/>
      <c r="BH163" s="354"/>
      <c r="BI163" s="354"/>
      <c r="BJ163" s="354"/>
      <c r="BK163" s="354"/>
      <c r="BL163" s="354"/>
      <c r="BM163" s="354"/>
      <c r="BN163" s="354"/>
      <c r="BO163" s="354"/>
      <c r="BP163" s="354"/>
      <c r="BQ163" s="354"/>
      <c r="BR163" s="354"/>
      <c r="BS163" s="354"/>
      <c r="BT163" s="354"/>
      <c r="BU163" s="354"/>
      <c r="BV163" s="354"/>
      <c r="BW163" s="354"/>
      <c r="BX163" s="354"/>
      <c r="BY163" s="354"/>
      <c r="BZ163" s="354"/>
      <c r="CA163" s="354"/>
      <c r="CB163" s="354"/>
      <c r="CC163" s="354"/>
      <c r="CD163" s="354"/>
      <c r="CE163" s="354"/>
      <c r="CF163" s="354"/>
      <c r="CG163" s="354"/>
      <c r="CH163" s="354"/>
      <c r="CI163" s="354"/>
      <c r="CJ163" s="354"/>
      <c r="CK163" s="354"/>
      <c r="CL163" s="354"/>
      <c r="CM163" s="354"/>
      <c r="CN163" s="354"/>
      <c r="CO163" s="354"/>
      <c r="CP163" s="354"/>
      <c r="CQ163" s="354"/>
      <c r="CR163" s="354"/>
      <c r="CS163" s="354"/>
      <c r="CT163" s="354"/>
      <c r="CU163" s="354"/>
      <c r="CV163" s="354"/>
      <c r="CW163" s="354"/>
      <c r="CX163" s="354"/>
      <c r="CY163" s="354"/>
      <c r="CZ163" s="354"/>
      <c r="DA163" s="354"/>
      <c r="DB163" s="354"/>
      <c r="DC163" s="354"/>
      <c r="DD163" s="354"/>
      <c r="DE163" s="354"/>
      <c r="DF163" s="354"/>
      <c r="DG163" s="354"/>
      <c r="DH163" s="354"/>
      <c r="DI163" s="354"/>
      <c r="DJ163" s="354"/>
      <c r="DK163" s="354"/>
      <c r="DL163" s="354"/>
      <c r="DM163" s="354"/>
      <c r="DN163" s="354"/>
      <c r="DO163" s="354"/>
      <c r="DP163" s="354"/>
      <c r="DQ163" s="354"/>
      <c r="DR163" s="354"/>
      <c r="DS163" s="354"/>
      <c r="DT163" s="354"/>
      <c r="DU163" s="354"/>
      <c r="DV163" s="354"/>
      <c r="DW163" s="354"/>
      <c r="DX163" s="354"/>
      <c r="DY163" s="354"/>
      <c r="DZ163" s="354"/>
      <c r="EA163" s="354"/>
      <c r="EB163" s="354"/>
      <c r="EC163" s="354"/>
      <c r="ED163" s="354"/>
      <c r="EE163" s="354"/>
      <c r="EF163" s="354"/>
      <c r="EG163" s="354"/>
      <c r="EH163" s="354"/>
      <c r="EI163" s="354"/>
      <c r="EJ163" s="354"/>
      <c r="EK163" s="354"/>
      <c r="EL163" s="354"/>
      <c r="EM163" s="354"/>
      <c r="EN163" s="354"/>
      <c r="EO163" s="354"/>
      <c r="EP163" s="354"/>
      <c r="EQ163" s="354"/>
      <c r="ER163" s="354"/>
      <c r="ES163" s="354"/>
      <c r="ET163" s="354"/>
      <c r="EU163" s="354"/>
      <c r="EV163" s="354"/>
      <c r="EW163" s="354"/>
      <c r="EX163" s="354"/>
      <c r="EY163" s="354"/>
      <c r="EZ163" s="354"/>
      <c r="FA163" s="354"/>
      <c r="FB163" s="354"/>
      <c r="FC163" s="354"/>
      <c r="FD163" s="354"/>
      <c r="FE163" s="354"/>
      <c r="FF163" s="354"/>
      <c r="FG163" s="354"/>
      <c r="FH163" s="354"/>
      <c r="FI163" s="354"/>
      <c r="FJ163" s="354"/>
      <c r="FK163" s="354"/>
      <c r="FL163" s="354"/>
      <c r="FM163" s="354"/>
      <c r="FN163" s="354"/>
      <c r="FO163" s="354"/>
      <c r="FP163" s="354"/>
      <c r="FQ163" s="354"/>
      <c r="FR163" s="354"/>
      <c r="FS163" s="354"/>
      <c r="FT163" s="354"/>
      <c r="FU163" s="354"/>
      <c r="FV163" s="354"/>
      <c r="FW163" s="354"/>
      <c r="FX163" s="354"/>
      <c r="FY163" s="354"/>
      <c r="FZ163" s="354"/>
      <c r="GA163" s="354"/>
      <c r="GB163" s="354"/>
      <c r="GC163" s="354"/>
      <c r="GD163" s="354"/>
      <c r="GE163" s="354"/>
      <c r="GF163" s="354"/>
      <c r="GG163" s="354"/>
      <c r="GH163" s="354"/>
      <c r="GI163" s="354"/>
      <c r="GJ163" s="354"/>
      <c r="GK163" s="354"/>
      <c r="GL163" s="354"/>
      <c r="GM163" s="354"/>
      <c r="GN163" s="354"/>
      <c r="GO163" s="354"/>
      <c r="GP163" s="354"/>
      <c r="GQ163" s="354"/>
      <c r="GR163" s="354"/>
      <c r="GS163" s="354"/>
      <c r="GT163" s="354"/>
      <c r="GU163" s="354"/>
      <c r="GV163" s="354"/>
      <c r="GW163" s="354"/>
      <c r="GX163" s="354"/>
      <c r="GY163" s="354"/>
      <c r="GZ163" s="354"/>
      <c r="HA163" s="354"/>
      <c r="HB163" s="354"/>
      <c r="HC163" s="354"/>
      <c r="HD163" s="354"/>
      <c r="HE163" s="354"/>
      <c r="HF163" s="354"/>
      <c r="HG163" s="354"/>
      <c r="HH163" s="354"/>
      <c r="HI163" s="1260"/>
      <c r="HJ163" s="150" t="s">
        <v>44</v>
      </c>
      <c r="HK163" s="1262"/>
      <c r="HL163" s="148">
        <f>HL162*HK162</f>
        <v>0</v>
      </c>
      <c r="HM163" s="148">
        <f>HM162*HK162</f>
        <v>0</v>
      </c>
      <c r="HN163" s="148">
        <f>HN162*HK162</f>
        <v>0</v>
      </c>
      <c r="HO163" s="192">
        <f>HO162*HK162</f>
        <v>0</v>
      </c>
      <c r="HP163" s="192">
        <f>HP162*HK162</f>
        <v>0</v>
      </c>
      <c r="HQ163" s="148">
        <f>HQ162*HK162</f>
        <v>0</v>
      </c>
      <c r="HR163" s="148">
        <f>HR162*HK162</f>
        <v>0</v>
      </c>
      <c r="HS163" s="192">
        <f>HS162*HK162</f>
        <v>0</v>
      </c>
      <c r="HT163" s="148">
        <f>HT162*HK162</f>
        <v>0</v>
      </c>
      <c r="HU163" s="148">
        <f>HU162*HK162</f>
        <v>0</v>
      </c>
      <c r="HV163" s="148">
        <f>HV162*HK162</f>
        <v>0</v>
      </c>
      <c r="HW163" s="148">
        <f>HW162*HK162</f>
        <v>0</v>
      </c>
      <c r="HX163" s="192">
        <f>HX162*HK162</f>
        <v>0</v>
      </c>
      <c r="HY163" s="192">
        <f>HY162*HK162</f>
        <v>0</v>
      </c>
      <c r="HZ163" s="148">
        <f>HZ162*HK162</f>
        <v>0</v>
      </c>
      <c r="IA163" s="148">
        <f>IA162*HK162</f>
        <v>0</v>
      </c>
      <c r="IB163" s="156">
        <f>IB162*HK162</f>
        <v>0</v>
      </c>
      <c r="IC163" s="148">
        <f>IC162*HK162</f>
        <v>0</v>
      </c>
      <c r="ID163" s="148">
        <f>ID162*HK162</f>
        <v>0</v>
      </c>
      <c r="IE163" s="148">
        <f>IE162*HK162</f>
        <v>0</v>
      </c>
      <c r="IF163" s="148">
        <f>IF162*HK162</f>
        <v>0</v>
      </c>
      <c r="IG163" s="148">
        <f>IG162*HK162</f>
        <v>0</v>
      </c>
      <c r="IH163" s="148">
        <f>SUM(IH162*HK162)</f>
        <v>0</v>
      </c>
      <c r="II163" s="148">
        <f>SUM(II162*HK162)</f>
        <v>0</v>
      </c>
      <c r="IJ163" s="147">
        <f t="shared" si="8"/>
        <v>0</v>
      </c>
    </row>
    <row r="164" spans="1:244" s="137" customFormat="1" ht="14.25" customHeight="1">
      <c r="A164" s="184"/>
      <c r="B164" s="184"/>
      <c r="C164" s="184"/>
      <c r="D164" s="184"/>
      <c r="E164" s="184"/>
      <c r="F164" s="184"/>
      <c r="G164" s="184"/>
      <c r="H164" s="184"/>
      <c r="I164" s="184"/>
      <c r="J164" s="184"/>
      <c r="K164" s="184"/>
      <c r="L164" s="184"/>
      <c r="M164" s="184"/>
      <c r="N164" s="184"/>
      <c r="O164" s="184"/>
      <c r="P164" s="184"/>
      <c r="Q164" s="184"/>
      <c r="R164" s="184"/>
      <c r="S164" s="184"/>
      <c r="T164" s="183"/>
      <c r="U164" s="183"/>
      <c r="V164" s="183"/>
      <c r="W164" s="183"/>
      <c r="X164" s="183"/>
      <c r="Y164" s="183"/>
      <c r="Z164" s="183"/>
      <c r="AA164" s="182"/>
      <c r="AB164" s="182"/>
      <c r="AC164" s="182"/>
      <c r="AD164" s="182"/>
      <c r="AE164" s="182"/>
      <c r="AF164" s="182"/>
      <c r="AG164" s="182"/>
      <c r="AH164" s="182"/>
      <c r="AI164" s="182"/>
      <c r="AJ164" s="182"/>
      <c r="AK164" s="182"/>
      <c r="AL164" s="182"/>
      <c r="AM164" s="182"/>
      <c r="AN164" s="182"/>
      <c r="AO164" s="182"/>
      <c r="AP164" s="182"/>
      <c r="AQ164" s="182"/>
      <c r="AR164" s="182"/>
      <c r="AS164" s="182"/>
      <c r="AT164" s="182"/>
      <c r="AU164" s="182"/>
      <c r="AV164" s="182"/>
      <c r="AW164" s="182"/>
      <c r="AX164" s="182"/>
      <c r="AY164" s="182"/>
      <c r="AZ164" s="182"/>
      <c r="BA164" s="182"/>
      <c r="BB164" s="182"/>
      <c r="BC164" s="181"/>
      <c r="BD164" s="181"/>
      <c r="BE164" s="181"/>
      <c r="BF164" s="181"/>
      <c r="BG164" s="181"/>
      <c r="BH164" s="181"/>
      <c r="BI164" s="181"/>
      <c r="BJ164" s="181"/>
      <c r="BK164" s="181"/>
      <c r="BL164" s="181"/>
      <c r="BM164" s="181"/>
      <c r="BN164" s="181"/>
      <c r="BO164" s="181"/>
      <c r="BP164" s="181"/>
      <c r="BQ164" s="181"/>
      <c r="BR164" s="181"/>
      <c r="BS164" s="181"/>
      <c r="BT164" s="181"/>
      <c r="BU164" s="181"/>
      <c r="BV164" s="181"/>
      <c r="BW164" s="181"/>
      <c r="BX164" s="181"/>
      <c r="BY164" s="181"/>
      <c r="BZ164" s="181"/>
      <c r="CA164" s="181"/>
      <c r="CB164" s="181"/>
      <c r="CC164" s="181"/>
      <c r="CD164" s="181"/>
      <c r="CE164" s="181"/>
      <c r="CF164" s="181"/>
      <c r="CG164" s="181"/>
      <c r="CH164" s="181"/>
      <c r="CI164" s="181"/>
      <c r="CJ164" s="181"/>
      <c r="CK164" s="181"/>
      <c r="CL164" s="181"/>
      <c r="CM164" s="181"/>
      <c r="CN164" s="181"/>
      <c r="CO164" s="181"/>
      <c r="CP164" s="181"/>
      <c r="CQ164" s="181"/>
      <c r="CR164" s="181"/>
      <c r="CS164" s="181"/>
      <c r="CT164" s="181"/>
      <c r="CU164" s="181"/>
      <c r="CV164" s="181"/>
      <c r="CW164" s="181"/>
      <c r="CX164" s="181"/>
      <c r="CY164" s="181"/>
      <c r="CZ164" s="181"/>
      <c r="DA164" s="181"/>
      <c r="DB164" s="181"/>
      <c r="DC164" s="181"/>
      <c r="DD164" s="181"/>
      <c r="DE164" s="181"/>
      <c r="DF164" s="181"/>
      <c r="DG164" s="181"/>
      <c r="DH164" s="181"/>
      <c r="DI164" s="181"/>
      <c r="DJ164" s="181"/>
      <c r="DK164" s="181"/>
      <c r="DL164" s="181"/>
      <c r="DM164" s="181"/>
      <c r="DN164" s="181"/>
      <c r="DO164" s="181"/>
      <c r="DP164" s="181"/>
      <c r="DQ164" s="181"/>
      <c r="DR164" s="181"/>
      <c r="DS164" s="181"/>
      <c r="DT164" s="181"/>
      <c r="DU164" s="181"/>
      <c r="DV164" s="181"/>
      <c r="DW164" s="181"/>
      <c r="DX164" s="181"/>
      <c r="DY164" s="181"/>
      <c r="DZ164" s="181"/>
      <c r="EA164" s="181"/>
      <c r="EB164" s="181"/>
      <c r="EC164" s="181"/>
      <c r="ED164" s="181"/>
      <c r="EE164" s="181"/>
      <c r="EF164" s="181"/>
      <c r="EG164" s="181"/>
      <c r="EH164" s="181"/>
      <c r="EI164" s="181"/>
      <c r="EJ164" s="181"/>
      <c r="EK164" s="181"/>
      <c r="EL164" s="181"/>
      <c r="EM164" s="181"/>
      <c r="EN164" s="181"/>
      <c r="EO164" s="181"/>
      <c r="EP164" s="181"/>
      <c r="EQ164" s="181"/>
      <c r="ER164" s="181"/>
      <c r="ES164" s="181"/>
      <c r="ET164" s="181"/>
      <c r="EU164" s="181"/>
      <c r="EV164" s="181"/>
      <c r="EW164" s="181"/>
      <c r="EX164" s="181"/>
      <c r="EY164" s="181"/>
      <c r="EZ164" s="181"/>
      <c r="FA164" s="181"/>
      <c r="FB164" s="181"/>
      <c r="FC164" s="181"/>
      <c r="FD164" s="181"/>
      <c r="FE164" s="181"/>
      <c r="FF164" s="181"/>
      <c r="FG164" s="181"/>
      <c r="FH164" s="181"/>
      <c r="FI164" s="181"/>
      <c r="FJ164" s="181"/>
      <c r="FK164" s="181"/>
      <c r="FL164" s="181"/>
      <c r="FM164" s="181"/>
      <c r="FN164" s="181"/>
      <c r="FO164" s="181"/>
      <c r="FP164" s="181"/>
      <c r="FQ164" s="181"/>
      <c r="FR164" s="181"/>
      <c r="FS164" s="181"/>
      <c r="FT164" s="181"/>
      <c r="FU164" s="181"/>
      <c r="FV164" s="181"/>
      <c r="FW164" s="181"/>
      <c r="FX164" s="181"/>
      <c r="FY164" s="181"/>
      <c r="FZ164" s="181"/>
      <c r="GA164" s="181"/>
      <c r="GB164" s="181"/>
      <c r="GC164" s="181"/>
      <c r="GD164" s="181"/>
      <c r="GE164" s="181"/>
      <c r="GF164" s="181"/>
      <c r="GG164" s="181"/>
      <c r="GH164" s="181"/>
      <c r="GI164" s="181"/>
      <c r="GJ164" s="181"/>
      <c r="GK164" s="181"/>
      <c r="GL164" s="181"/>
      <c r="GM164" s="181"/>
      <c r="GN164" s="181"/>
      <c r="GO164" s="181"/>
      <c r="GP164" s="181"/>
      <c r="GQ164" s="181"/>
      <c r="GR164" s="181"/>
      <c r="GS164" s="181"/>
      <c r="GT164" s="181"/>
      <c r="GU164" s="181"/>
      <c r="GV164" s="181"/>
      <c r="GW164" s="181"/>
      <c r="GX164" s="181"/>
      <c r="GY164" s="181"/>
      <c r="GZ164" s="181"/>
      <c r="HA164" s="181"/>
      <c r="HB164" s="181"/>
      <c r="HC164" s="181"/>
      <c r="HD164" s="181"/>
      <c r="HE164" s="181"/>
      <c r="HF164" s="181"/>
      <c r="HG164" s="181"/>
      <c r="HH164" s="181"/>
      <c r="HI164" s="1259" t="s">
        <v>381</v>
      </c>
      <c r="HJ164" s="154" t="s">
        <v>110</v>
      </c>
      <c r="HK164" s="1261">
        <v>150</v>
      </c>
      <c r="HL164" s="153"/>
      <c r="HM164" s="152"/>
      <c r="HN164" s="152"/>
      <c r="HO164" s="190"/>
      <c r="HP164" s="190"/>
      <c r="HQ164" s="152"/>
      <c r="HR164" s="152"/>
      <c r="HS164" s="190"/>
      <c r="HT164" s="152"/>
      <c r="HU164" s="152"/>
      <c r="HV164" s="152"/>
      <c r="HW164" s="152"/>
      <c r="HX164" s="190"/>
      <c r="HY164" s="190"/>
      <c r="HZ164" s="152"/>
      <c r="IA164" s="152"/>
      <c r="IB164" s="152"/>
      <c r="IC164" s="152"/>
      <c r="ID164" s="152"/>
      <c r="IE164" s="152"/>
      <c r="IF164" s="152"/>
      <c r="IG164" s="152"/>
      <c r="IH164" s="152"/>
      <c r="II164" s="152"/>
      <c r="IJ164" s="151">
        <f t="shared" si="8"/>
        <v>0</v>
      </c>
    </row>
    <row r="165" spans="1:244" ht="12.75" customHeight="1">
      <c r="A165" s="355"/>
      <c r="B165" s="355"/>
      <c r="C165" s="355"/>
      <c r="D165" s="355"/>
      <c r="E165" s="355"/>
      <c r="F165" s="355"/>
      <c r="G165" s="355"/>
      <c r="H165" s="355"/>
      <c r="I165" s="355"/>
      <c r="J165" s="355"/>
      <c r="K165" s="355"/>
      <c r="L165" s="355"/>
      <c r="M165" s="355"/>
      <c r="N165" s="355"/>
      <c r="O165" s="355"/>
      <c r="P165" s="355"/>
      <c r="Q165" s="355"/>
      <c r="R165" s="355"/>
      <c r="S165" s="355"/>
      <c r="T165" s="180"/>
      <c r="U165" s="180"/>
      <c r="V165" s="180"/>
      <c r="W165" s="180"/>
      <c r="X165" s="180"/>
      <c r="Y165" s="180"/>
      <c r="Z165" s="180"/>
      <c r="AA165" s="383"/>
      <c r="AB165" s="383"/>
      <c r="AC165" s="383"/>
      <c r="AD165" s="383"/>
      <c r="AE165" s="383"/>
      <c r="AF165" s="383"/>
      <c r="AG165" s="383"/>
      <c r="AH165" s="179" t="s">
        <v>127</v>
      </c>
      <c r="AI165" s="179"/>
      <c r="AJ165" s="179"/>
      <c r="AK165" s="179"/>
      <c r="AL165" s="179"/>
      <c r="AM165" s="179"/>
      <c r="AN165" s="179"/>
      <c r="AO165" s="179" t="s">
        <v>126</v>
      </c>
      <c r="AP165" s="179"/>
      <c r="AQ165" s="179"/>
      <c r="AR165" s="179"/>
      <c r="AS165" s="179"/>
      <c r="AT165" s="179"/>
      <c r="AU165" s="179"/>
      <c r="AV165" s="179" t="s">
        <v>125</v>
      </c>
      <c r="AW165" s="179"/>
      <c r="AX165" s="179"/>
      <c r="AY165" s="179"/>
      <c r="AZ165" s="179"/>
      <c r="BA165" s="179"/>
      <c r="BB165" s="179"/>
      <c r="BC165" s="354" t="s">
        <v>124</v>
      </c>
      <c r="BD165" s="354"/>
      <c r="BE165" s="354"/>
      <c r="BF165" s="354"/>
      <c r="BG165" s="354"/>
      <c r="BH165" s="354"/>
      <c r="BI165" s="354"/>
      <c r="BJ165" s="354"/>
      <c r="BK165" s="354"/>
      <c r="BL165" s="354"/>
      <c r="BM165" s="354"/>
      <c r="BN165" s="354"/>
      <c r="BO165" s="354"/>
      <c r="BP165" s="354"/>
      <c r="BQ165" s="354"/>
      <c r="BR165" s="354"/>
      <c r="BS165" s="354"/>
      <c r="BT165" s="354"/>
      <c r="BU165" s="354"/>
      <c r="BV165" s="354"/>
      <c r="BW165" s="354"/>
      <c r="BX165" s="354"/>
      <c r="BY165" s="354"/>
      <c r="BZ165" s="354"/>
      <c r="CA165" s="354"/>
      <c r="CB165" s="354"/>
      <c r="CC165" s="354"/>
      <c r="CD165" s="354"/>
      <c r="CE165" s="354"/>
      <c r="CF165" s="354"/>
      <c r="CG165" s="354"/>
      <c r="CH165" s="354"/>
      <c r="CI165" s="354"/>
      <c r="CJ165" s="354"/>
      <c r="CK165" s="354"/>
      <c r="CL165" s="354"/>
      <c r="CM165" s="354"/>
      <c r="CN165" s="354"/>
      <c r="CO165" s="354"/>
      <c r="CP165" s="354"/>
      <c r="CQ165" s="354"/>
      <c r="CR165" s="354"/>
      <c r="CS165" s="354"/>
      <c r="CT165" s="354"/>
      <c r="CU165" s="354"/>
      <c r="CV165" s="354"/>
      <c r="CW165" s="354"/>
      <c r="CX165" s="354"/>
      <c r="CY165" s="354"/>
      <c r="CZ165" s="354"/>
      <c r="DA165" s="354"/>
      <c r="DB165" s="354"/>
      <c r="DC165" s="354"/>
      <c r="DD165" s="354"/>
      <c r="DE165" s="354"/>
      <c r="DF165" s="354"/>
      <c r="DG165" s="354"/>
      <c r="DH165" s="354"/>
      <c r="DI165" s="354"/>
      <c r="DJ165" s="354"/>
      <c r="DK165" s="354"/>
      <c r="DL165" s="354"/>
      <c r="DM165" s="354"/>
      <c r="DN165" s="354"/>
      <c r="DO165" s="354"/>
      <c r="DP165" s="354"/>
      <c r="DQ165" s="354"/>
      <c r="DR165" s="354"/>
      <c r="DS165" s="354"/>
      <c r="DT165" s="354"/>
      <c r="DU165" s="354"/>
      <c r="DV165" s="354"/>
      <c r="DW165" s="354"/>
      <c r="DX165" s="354"/>
      <c r="DY165" s="354"/>
      <c r="DZ165" s="354"/>
      <c r="EA165" s="354"/>
      <c r="EB165" s="354"/>
      <c r="EC165" s="354"/>
      <c r="ED165" s="354"/>
      <c r="EE165" s="354"/>
      <c r="EF165" s="354"/>
      <c r="EG165" s="354"/>
      <c r="EH165" s="354"/>
      <c r="EI165" s="354"/>
      <c r="EJ165" s="354"/>
      <c r="EK165" s="354"/>
      <c r="EL165" s="354"/>
      <c r="EM165" s="354"/>
      <c r="EN165" s="354"/>
      <c r="EO165" s="354"/>
      <c r="EP165" s="354"/>
      <c r="EQ165" s="354"/>
      <c r="ER165" s="354"/>
      <c r="ES165" s="354"/>
      <c r="ET165" s="354"/>
      <c r="EU165" s="354"/>
      <c r="EV165" s="354"/>
      <c r="EW165" s="354"/>
      <c r="EX165" s="354"/>
      <c r="EY165" s="354"/>
      <c r="EZ165" s="354"/>
      <c r="FA165" s="354"/>
      <c r="FB165" s="354"/>
      <c r="FC165" s="354"/>
      <c r="FD165" s="354"/>
      <c r="FE165" s="354"/>
      <c r="FF165" s="354"/>
      <c r="FG165" s="354"/>
      <c r="FH165" s="354"/>
      <c r="FI165" s="354"/>
      <c r="FJ165" s="354"/>
      <c r="FK165" s="354"/>
      <c r="FL165" s="354"/>
      <c r="FM165" s="354"/>
      <c r="FN165" s="354"/>
      <c r="FO165" s="354"/>
      <c r="FP165" s="354"/>
      <c r="FQ165" s="354"/>
      <c r="FR165" s="354"/>
      <c r="FS165" s="354"/>
      <c r="FT165" s="354"/>
      <c r="FU165" s="354"/>
      <c r="FV165" s="354"/>
      <c r="FW165" s="354"/>
      <c r="FX165" s="354"/>
      <c r="FY165" s="354"/>
      <c r="FZ165" s="354"/>
      <c r="GA165" s="354"/>
      <c r="GB165" s="354"/>
      <c r="GC165" s="354"/>
      <c r="GD165" s="354"/>
      <c r="GE165" s="354"/>
      <c r="GF165" s="354"/>
      <c r="GG165" s="354"/>
      <c r="GH165" s="354"/>
      <c r="GI165" s="354"/>
      <c r="GJ165" s="354"/>
      <c r="GK165" s="354"/>
      <c r="GL165" s="354"/>
      <c r="GM165" s="354"/>
      <c r="GN165" s="354"/>
      <c r="GO165" s="354"/>
      <c r="GP165" s="354"/>
      <c r="GQ165" s="354"/>
      <c r="GR165" s="354"/>
      <c r="GS165" s="354"/>
      <c r="GT165" s="354"/>
      <c r="GU165" s="354"/>
      <c r="GV165" s="354"/>
      <c r="GW165" s="354"/>
      <c r="GX165" s="354"/>
      <c r="GY165" s="354"/>
      <c r="GZ165" s="354"/>
      <c r="HA165" s="354"/>
      <c r="HB165" s="354"/>
      <c r="HC165" s="354"/>
      <c r="HD165" s="354"/>
      <c r="HE165" s="354"/>
      <c r="HF165" s="354"/>
      <c r="HG165" s="354"/>
      <c r="HH165" s="354"/>
      <c r="HI165" s="1260"/>
      <c r="HJ165" s="150" t="s">
        <v>44</v>
      </c>
      <c r="HK165" s="1262"/>
      <c r="HL165" s="148">
        <f>HL164*HK164</f>
        <v>0</v>
      </c>
      <c r="HM165" s="148">
        <f>HM164*HK164</f>
        <v>0</v>
      </c>
      <c r="HN165" s="148">
        <f>HN164*HK164</f>
        <v>0</v>
      </c>
      <c r="HO165" s="192">
        <f>HO164*HK164</f>
        <v>0</v>
      </c>
      <c r="HP165" s="192">
        <f>HP164*HK164</f>
        <v>0</v>
      </c>
      <c r="HQ165" s="148">
        <f>HQ164*HK164</f>
        <v>0</v>
      </c>
      <c r="HR165" s="148">
        <f>HR164*HK164</f>
        <v>0</v>
      </c>
      <c r="HS165" s="192">
        <f>HS164*HK164</f>
        <v>0</v>
      </c>
      <c r="HT165" s="148">
        <f>HT164*HK164</f>
        <v>0</v>
      </c>
      <c r="HU165" s="148">
        <f>HU164*HK164</f>
        <v>0</v>
      </c>
      <c r="HV165" s="148">
        <f>HV164*HK164</f>
        <v>0</v>
      </c>
      <c r="HW165" s="148">
        <f>HW164*HK164</f>
        <v>0</v>
      </c>
      <c r="HX165" s="192">
        <f>HX164*HK164</f>
        <v>0</v>
      </c>
      <c r="HY165" s="192">
        <f>HY164*HK164</f>
        <v>0</v>
      </c>
      <c r="HZ165" s="148">
        <f>HZ164*HK164</f>
        <v>0</v>
      </c>
      <c r="IA165" s="148">
        <f>IA164*HK164</f>
        <v>0</v>
      </c>
      <c r="IB165" s="156">
        <f>IB164*HK164</f>
        <v>0</v>
      </c>
      <c r="IC165" s="148">
        <f>IC164*HK164</f>
        <v>0</v>
      </c>
      <c r="ID165" s="148">
        <f>ID164*HK164</f>
        <v>0</v>
      </c>
      <c r="IE165" s="148">
        <f>IE164*HK164</f>
        <v>0</v>
      </c>
      <c r="IF165" s="148">
        <f>IF164*HK164</f>
        <v>0</v>
      </c>
      <c r="IG165" s="148">
        <f>IG164*HK164</f>
        <v>0</v>
      </c>
      <c r="IH165" s="148">
        <f>SUM(IH164*HK164)</f>
        <v>0</v>
      </c>
      <c r="II165" s="148">
        <f>SUM(II164*HK164)</f>
        <v>0</v>
      </c>
      <c r="IJ165" s="147">
        <f t="shared" si="8"/>
        <v>0</v>
      </c>
    </row>
    <row r="166" spans="1:244" s="137" customFormat="1" ht="14.25" customHeight="1">
      <c r="A166" s="184"/>
      <c r="B166" s="184"/>
      <c r="C166" s="184"/>
      <c r="D166" s="184"/>
      <c r="E166" s="184"/>
      <c r="F166" s="184"/>
      <c r="G166" s="184"/>
      <c r="H166" s="184"/>
      <c r="I166" s="184"/>
      <c r="J166" s="184"/>
      <c r="K166" s="184"/>
      <c r="L166" s="184"/>
      <c r="M166" s="184"/>
      <c r="N166" s="184"/>
      <c r="O166" s="184"/>
      <c r="P166" s="184"/>
      <c r="Q166" s="184"/>
      <c r="R166" s="184"/>
      <c r="S166" s="184"/>
      <c r="T166" s="183"/>
      <c r="U166" s="183"/>
      <c r="V166" s="183"/>
      <c r="W166" s="183"/>
      <c r="X166" s="183"/>
      <c r="Y166" s="183"/>
      <c r="Z166" s="183"/>
      <c r="AA166" s="182"/>
      <c r="AB166" s="182"/>
      <c r="AC166" s="182"/>
      <c r="AD166" s="182"/>
      <c r="AE166" s="182"/>
      <c r="AF166" s="182"/>
      <c r="AG166" s="182"/>
      <c r="AH166" s="182"/>
      <c r="AI166" s="182"/>
      <c r="AJ166" s="182"/>
      <c r="AK166" s="182"/>
      <c r="AL166" s="182"/>
      <c r="AM166" s="182"/>
      <c r="AN166" s="182"/>
      <c r="AO166" s="182"/>
      <c r="AP166" s="182"/>
      <c r="AQ166" s="182"/>
      <c r="AR166" s="182"/>
      <c r="AS166" s="182"/>
      <c r="AT166" s="182"/>
      <c r="AU166" s="182"/>
      <c r="AV166" s="182"/>
      <c r="AW166" s="182"/>
      <c r="AX166" s="182"/>
      <c r="AY166" s="182"/>
      <c r="AZ166" s="182"/>
      <c r="BA166" s="182"/>
      <c r="BB166" s="182"/>
      <c r="BC166" s="181"/>
      <c r="BD166" s="181"/>
      <c r="BE166" s="181"/>
      <c r="BF166" s="181"/>
      <c r="BG166" s="181"/>
      <c r="BH166" s="181"/>
      <c r="BI166" s="181"/>
      <c r="BJ166" s="181"/>
      <c r="BK166" s="181"/>
      <c r="BL166" s="181"/>
      <c r="BM166" s="181"/>
      <c r="BN166" s="181"/>
      <c r="BO166" s="181"/>
      <c r="BP166" s="181"/>
      <c r="BQ166" s="181"/>
      <c r="BR166" s="181"/>
      <c r="BS166" s="181"/>
      <c r="BT166" s="181"/>
      <c r="BU166" s="181"/>
      <c r="BV166" s="181"/>
      <c r="BW166" s="181"/>
      <c r="BX166" s="181"/>
      <c r="BY166" s="181"/>
      <c r="BZ166" s="181"/>
      <c r="CA166" s="181"/>
      <c r="CB166" s="181"/>
      <c r="CC166" s="181"/>
      <c r="CD166" s="181"/>
      <c r="CE166" s="181"/>
      <c r="CF166" s="181"/>
      <c r="CG166" s="181"/>
      <c r="CH166" s="181"/>
      <c r="CI166" s="181"/>
      <c r="CJ166" s="181"/>
      <c r="CK166" s="181"/>
      <c r="CL166" s="181"/>
      <c r="CM166" s="181"/>
      <c r="CN166" s="181"/>
      <c r="CO166" s="181"/>
      <c r="CP166" s="181"/>
      <c r="CQ166" s="181"/>
      <c r="CR166" s="181"/>
      <c r="CS166" s="181"/>
      <c r="CT166" s="181"/>
      <c r="CU166" s="181"/>
      <c r="CV166" s="181"/>
      <c r="CW166" s="181"/>
      <c r="CX166" s="181"/>
      <c r="CY166" s="181"/>
      <c r="CZ166" s="181"/>
      <c r="DA166" s="181"/>
      <c r="DB166" s="181"/>
      <c r="DC166" s="181"/>
      <c r="DD166" s="181"/>
      <c r="DE166" s="181"/>
      <c r="DF166" s="181"/>
      <c r="DG166" s="181"/>
      <c r="DH166" s="181"/>
      <c r="DI166" s="181"/>
      <c r="DJ166" s="181"/>
      <c r="DK166" s="181"/>
      <c r="DL166" s="181"/>
      <c r="DM166" s="181"/>
      <c r="DN166" s="181"/>
      <c r="DO166" s="181"/>
      <c r="DP166" s="181"/>
      <c r="DQ166" s="181"/>
      <c r="DR166" s="181"/>
      <c r="DS166" s="181"/>
      <c r="DT166" s="181"/>
      <c r="DU166" s="181"/>
      <c r="DV166" s="181"/>
      <c r="DW166" s="181"/>
      <c r="DX166" s="181"/>
      <c r="DY166" s="181"/>
      <c r="DZ166" s="181"/>
      <c r="EA166" s="181"/>
      <c r="EB166" s="181"/>
      <c r="EC166" s="181"/>
      <c r="ED166" s="181"/>
      <c r="EE166" s="181"/>
      <c r="EF166" s="181"/>
      <c r="EG166" s="181"/>
      <c r="EH166" s="181"/>
      <c r="EI166" s="181"/>
      <c r="EJ166" s="181"/>
      <c r="EK166" s="181"/>
      <c r="EL166" s="181"/>
      <c r="EM166" s="181"/>
      <c r="EN166" s="181"/>
      <c r="EO166" s="181"/>
      <c r="EP166" s="181"/>
      <c r="EQ166" s="181"/>
      <c r="ER166" s="181"/>
      <c r="ES166" s="181"/>
      <c r="ET166" s="181"/>
      <c r="EU166" s="181"/>
      <c r="EV166" s="181"/>
      <c r="EW166" s="181"/>
      <c r="EX166" s="181"/>
      <c r="EY166" s="181"/>
      <c r="EZ166" s="181"/>
      <c r="FA166" s="181"/>
      <c r="FB166" s="181"/>
      <c r="FC166" s="181"/>
      <c r="FD166" s="181"/>
      <c r="FE166" s="181"/>
      <c r="FF166" s="181"/>
      <c r="FG166" s="181"/>
      <c r="FH166" s="181"/>
      <c r="FI166" s="181"/>
      <c r="FJ166" s="181"/>
      <c r="FK166" s="181"/>
      <c r="FL166" s="181"/>
      <c r="FM166" s="181"/>
      <c r="FN166" s="181"/>
      <c r="FO166" s="181"/>
      <c r="FP166" s="181"/>
      <c r="FQ166" s="181"/>
      <c r="FR166" s="181"/>
      <c r="FS166" s="181"/>
      <c r="FT166" s="181"/>
      <c r="FU166" s="181"/>
      <c r="FV166" s="181"/>
      <c r="FW166" s="181"/>
      <c r="FX166" s="181"/>
      <c r="FY166" s="181"/>
      <c r="FZ166" s="181"/>
      <c r="GA166" s="181"/>
      <c r="GB166" s="181"/>
      <c r="GC166" s="181"/>
      <c r="GD166" s="181"/>
      <c r="GE166" s="181"/>
      <c r="GF166" s="181"/>
      <c r="GG166" s="181"/>
      <c r="GH166" s="181"/>
      <c r="GI166" s="181"/>
      <c r="GJ166" s="181"/>
      <c r="GK166" s="181"/>
      <c r="GL166" s="181"/>
      <c r="GM166" s="181"/>
      <c r="GN166" s="181"/>
      <c r="GO166" s="181"/>
      <c r="GP166" s="181"/>
      <c r="GQ166" s="181"/>
      <c r="GR166" s="181"/>
      <c r="GS166" s="181"/>
      <c r="GT166" s="181"/>
      <c r="GU166" s="181"/>
      <c r="GV166" s="181"/>
      <c r="GW166" s="181"/>
      <c r="GX166" s="181"/>
      <c r="GY166" s="181"/>
      <c r="GZ166" s="181"/>
      <c r="HA166" s="181"/>
      <c r="HB166" s="181"/>
      <c r="HC166" s="181"/>
      <c r="HD166" s="181"/>
      <c r="HE166" s="181"/>
      <c r="HF166" s="181"/>
      <c r="HG166" s="181"/>
      <c r="HH166" s="181"/>
      <c r="HI166" s="1259" t="s">
        <v>379</v>
      </c>
      <c r="HJ166" s="154" t="s">
        <v>110</v>
      </c>
      <c r="HK166" s="1261">
        <v>145</v>
      </c>
      <c r="HL166" s="153"/>
      <c r="HM166" s="152"/>
      <c r="HN166" s="152"/>
      <c r="HO166" s="190"/>
      <c r="HP166" s="190"/>
      <c r="HQ166" s="152"/>
      <c r="HR166" s="152"/>
      <c r="HS166" s="190"/>
      <c r="HT166" s="152"/>
      <c r="HU166" s="152"/>
      <c r="HV166" s="152"/>
      <c r="HW166" s="152"/>
      <c r="HX166" s="190"/>
      <c r="HY166" s="190"/>
      <c r="HZ166" s="152"/>
      <c r="IA166" s="152"/>
      <c r="IB166" s="152"/>
      <c r="IC166" s="152"/>
      <c r="ID166" s="152"/>
      <c r="IE166" s="152"/>
      <c r="IF166" s="152"/>
      <c r="IG166" s="152"/>
      <c r="IH166" s="152"/>
      <c r="II166" s="152"/>
      <c r="IJ166" s="151">
        <f t="shared" si="8"/>
        <v>0</v>
      </c>
    </row>
    <row r="167" spans="1:244" ht="12.75" customHeight="1">
      <c r="A167" s="355"/>
      <c r="B167" s="355"/>
      <c r="C167" s="355"/>
      <c r="D167" s="355"/>
      <c r="E167" s="355"/>
      <c r="F167" s="355"/>
      <c r="G167" s="355"/>
      <c r="H167" s="355"/>
      <c r="I167" s="355"/>
      <c r="J167" s="355"/>
      <c r="K167" s="355"/>
      <c r="L167" s="355"/>
      <c r="M167" s="355"/>
      <c r="N167" s="355"/>
      <c r="O167" s="355"/>
      <c r="P167" s="355"/>
      <c r="Q167" s="355"/>
      <c r="R167" s="355"/>
      <c r="S167" s="355"/>
      <c r="T167" s="180"/>
      <c r="U167" s="180"/>
      <c r="V167" s="180"/>
      <c r="W167" s="180"/>
      <c r="X167" s="180"/>
      <c r="Y167" s="180"/>
      <c r="Z167" s="180"/>
      <c r="AA167" s="357"/>
      <c r="AB167" s="357"/>
      <c r="AC167" s="357"/>
      <c r="AD167" s="357"/>
      <c r="AE167" s="357"/>
      <c r="AF167" s="357"/>
      <c r="AG167" s="357"/>
      <c r="AH167" s="179" t="s">
        <v>127</v>
      </c>
      <c r="AI167" s="179"/>
      <c r="AJ167" s="179"/>
      <c r="AK167" s="179"/>
      <c r="AL167" s="179"/>
      <c r="AM167" s="179"/>
      <c r="AN167" s="179"/>
      <c r="AO167" s="179" t="s">
        <v>126</v>
      </c>
      <c r="AP167" s="179"/>
      <c r="AQ167" s="179"/>
      <c r="AR167" s="179"/>
      <c r="AS167" s="179"/>
      <c r="AT167" s="179"/>
      <c r="AU167" s="179"/>
      <c r="AV167" s="179" t="s">
        <v>125</v>
      </c>
      <c r="AW167" s="179"/>
      <c r="AX167" s="179"/>
      <c r="AY167" s="179"/>
      <c r="AZ167" s="179"/>
      <c r="BA167" s="179"/>
      <c r="BB167" s="179"/>
      <c r="BC167" s="354" t="s">
        <v>124</v>
      </c>
      <c r="BD167" s="354"/>
      <c r="BE167" s="354"/>
      <c r="BF167" s="354"/>
      <c r="BG167" s="354"/>
      <c r="BH167" s="354"/>
      <c r="BI167" s="354"/>
      <c r="BJ167" s="354"/>
      <c r="BK167" s="354"/>
      <c r="BL167" s="354"/>
      <c r="BM167" s="354"/>
      <c r="BN167" s="354"/>
      <c r="BO167" s="354"/>
      <c r="BP167" s="354"/>
      <c r="BQ167" s="354"/>
      <c r="BR167" s="354"/>
      <c r="BS167" s="354"/>
      <c r="BT167" s="354"/>
      <c r="BU167" s="354"/>
      <c r="BV167" s="354"/>
      <c r="BW167" s="354"/>
      <c r="BX167" s="354"/>
      <c r="BY167" s="354"/>
      <c r="BZ167" s="354"/>
      <c r="CA167" s="354"/>
      <c r="CB167" s="354"/>
      <c r="CC167" s="354"/>
      <c r="CD167" s="354"/>
      <c r="CE167" s="354"/>
      <c r="CF167" s="354"/>
      <c r="CG167" s="354"/>
      <c r="CH167" s="354"/>
      <c r="CI167" s="354"/>
      <c r="CJ167" s="354"/>
      <c r="CK167" s="354"/>
      <c r="CL167" s="354"/>
      <c r="CM167" s="354"/>
      <c r="CN167" s="354"/>
      <c r="CO167" s="354"/>
      <c r="CP167" s="354"/>
      <c r="CQ167" s="354"/>
      <c r="CR167" s="354"/>
      <c r="CS167" s="354"/>
      <c r="CT167" s="354"/>
      <c r="CU167" s="354"/>
      <c r="CV167" s="354"/>
      <c r="CW167" s="354"/>
      <c r="CX167" s="354"/>
      <c r="CY167" s="354"/>
      <c r="CZ167" s="354"/>
      <c r="DA167" s="354"/>
      <c r="DB167" s="354"/>
      <c r="DC167" s="354"/>
      <c r="DD167" s="354"/>
      <c r="DE167" s="354"/>
      <c r="DF167" s="354"/>
      <c r="DG167" s="354"/>
      <c r="DH167" s="354"/>
      <c r="DI167" s="354"/>
      <c r="DJ167" s="354"/>
      <c r="DK167" s="354"/>
      <c r="DL167" s="354"/>
      <c r="DM167" s="354"/>
      <c r="DN167" s="354"/>
      <c r="DO167" s="354"/>
      <c r="DP167" s="354"/>
      <c r="DQ167" s="354"/>
      <c r="DR167" s="354"/>
      <c r="DS167" s="354"/>
      <c r="DT167" s="354"/>
      <c r="DU167" s="354"/>
      <c r="DV167" s="354"/>
      <c r="DW167" s="354"/>
      <c r="DX167" s="354"/>
      <c r="DY167" s="354"/>
      <c r="DZ167" s="354"/>
      <c r="EA167" s="354"/>
      <c r="EB167" s="354"/>
      <c r="EC167" s="354"/>
      <c r="ED167" s="354"/>
      <c r="EE167" s="354"/>
      <c r="EF167" s="354"/>
      <c r="EG167" s="354"/>
      <c r="EH167" s="354"/>
      <c r="EI167" s="354"/>
      <c r="EJ167" s="354"/>
      <c r="EK167" s="354"/>
      <c r="EL167" s="354"/>
      <c r="EM167" s="354"/>
      <c r="EN167" s="354"/>
      <c r="EO167" s="354"/>
      <c r="EP167" s="354"/>
      <c r="EQ167" s="354"/>
      <c r="ER167" s="354"/>
      <c r="ES167" s="354"/>
      <c r="ET167" s="354"/>
      <c r="EU167" s="354"/>
      <c r="EV167" s="354"/>
      <c r="EW167" s="354"/>
      <c r="EX167" s="354"/>
      <c r="EY167" s="354"/>
      <c r="EZ167" s="354"/>
      <c r="FA167" s="354"/>
      <c r="FB167" s="354"/>
      <c r="FC167" s="354"/>
      <c r="FD167" s="354"/>
      <c r="FE167" s="354"/>
      <c r="FF167" s="354"/>
      <c r="FG167" s="354"/>
      <c r="FH167" s="354"/>
      <c r="FI167" s="354"/>
      <c r="FJ167" s="354"/>
      <c r="FK167" s="354"/>
      <c r="FL167" s="354"/>
      <c r="FM167" s="354"/>
      <c r="FN167" s="354"/>
      <c r="FO167" s="354"/>
      <c r="FP167" s="354"/>
      <c r="FQ167" s="354"/>
      <c r="FR167" s="354"/>
      <c r="FS167" s="354"/>
      <c r="FT167" s="354"/>
      <c r="FU167" s="354"/>
      <c r="FV167" s="354"/>
      <c r="FW167" s="354"/>
      <c r="FX167" s="354"/>
      <c r="FY167" s="354"/>
      <c r="FZ167" s="354"/>
      <c r="GA167" s="354"/>
      <c r="GB167" s="354"/>
      <c r="GC167" s="354"/>
      <c r="GD167" s="354"/>
      <c r="GE167" s="354"/>
      <c r="GF167" s="354"/>
      <c r="GG167" s="354"/>
      <c r="GH167" s="354"/>
      <c r="GI167" s="354"/>
      <c r="GJ167" s="354"/>
      <c r="GK167" s="354"/>
      <c r="GL167" s="354"/>
      <c r="GM167" s="354"/>
      <c r="GN167" s="354"/>
      <c r="GO167" s="354"/>
      <c r="GP167" s="354"/>
      <c r="GQ167" s="354"/>
      <c r="GR167" s="354"/>
      <c r="GS167" s="354"/>
      <c r="GT167" s="354"/>
      <c r="GU167" s="354"/>
      <c r="GV167" s="354"/>
      <c r="GW167" s="354"/>
      <c r="GX167" s="354"/>
      <c r="GY167" s="354"/>
      <c r="GZ167" s="354"/>
      <c r="HA167" s="354"/>
      <c r="HB167" s="354"/>
      <c r="HC167" s="354"/>
      <c r="HD167" s="354"/>
      <c r="HE167" s="354"/>
      <c r="HF167" s="354"/>
      <c r="HG167" s="354"/>
      <c r="HH167" s="354"/>
      <c r="HI167" s="1260"/>
      <c r="HJ167" s="150" t="s">
        <v>44</v>
      </c>
      <c r="HK167" s="1262"/>
      <c r="HL167" s="148">
        <f>HL166*HK166</f>
        <v>0</v>
      </c>
      <c r="HM167" s="148">
        <f>HM166*HK166</f>
        <v>0</v>
      </c>
      <c r="HN167" s="148">
        <f>HN166*HK166</f>
        <v>0</v>
      </c>
      <c r="HO167" s="192">
        <f>HO166*HK166</f>
        <v>0</v>
      </c>
      <c r="HP167" s="192">
        <f>HP166*HK166</f>
        <v>0</v>
      </c>
      <c r="HQ167" s="148">
        <f>HQ166*HK166</f>
        <v>0</v>
      </c>
      <c r="HR167" s="148">
        <f>HR166*HK166</f>
        <v>0</v>
      </c>
      <c r="HS167" s="192">
        <f>HS166*HK166</f>
        <v>0</v>
      </c>
      <c r="HT167" s="148">
        <f>HT166*HK166</f>
        <v>0</v>
      </c>
      <c r="HU167" s="148">
        <f>HU166*HK166</f>
        <v>0</v>
      </c>
      <c r="HV167" s="148">
        <f>HV166*HK166</f>
        <v>0</v>
      </c>
      <c r="HW167" s="148">
        <f>HW166*HK166</f>
        <v>0</v>
      </c>
      <c r="HX167" s="192">
        <f>HX166*HK166</f>
        <v>0</v>
      </c>
      <c r="HY167" s="192">
        <f>HY166*HK166</f>
        <v>0</v>
      </c>
      <c r="HZ167" s="148">
        <f>HZ166*HK166</f>
        <v>0</v>
      </c>
      <c r="IA167" s="148">
        <f>IA166*HK166</f>
        <v>0</v>
      </c>
      <c r="IB167" s="156">
        <f>IB166*HK166</f>
        <v>0</v>
      </c>
      <c r="IC167" s="148">
        <f>IC166*HK166</f>
        <v>0</v>
      </c>
      <c r="ID167" s="148">
        <f>ID166*HK166</f>
        <v>0</v>
      </c>
      <c r="IE167" s="148">
        <f>IE166*HK166</f>
        <v>0</v>
      </c>
      <c r="IF167" s="148">
        <f>IF166*HK166</f>
        <v>0</v>
      </c>
      <c r="IG167" s="148">
        <f>IG166*HK166</f>
        <v>0</v>
      </c>
      <c r="IH167" s="148">
        <f>SUM(IH166*HK166)</f>
        <v>0</v>
      </c>
      <c r="II167" s="148">
        <f>SUM(II166*HK166)</f>
        <v>0</v>
      </c>
      <c r="IJ167" s="147">
        <f t="shared" si="8"/>
        <v>0</v>
      </c>
    </row>
    <row r="168" spans="1:244" s="137" customFormat="1" ht="14.25" customHeight="1">
      <c r="A168" s="184"/>
      <c r="B168" s="184"/>
      <c r="C168" s="184"/>
      <c r="D168" s="184"/>
      <c r="E168" s="184"/>
      <c r="F168" s="184"/>
      <c r="G168" s="184"/>
      <c r="H168" s="184"/>
      <c r="I168" s="184"/>
      <c r="J168" s="184"/>
      <c r="K168" s="184"/>
      <c r="L168" s="184"/>
      <c r="M168" s="184"/>
      <c r="N168" s="184"/>
      <c r="O168" s="184"/>
      <c r="P168" s="184"/>
      <c r="Q168" s="184"/>
      <c r="R168" s="184"/>
      <c r="S168" s="184"/>
      <c r="T168" s="183"/>
      <c r="U168" s="183"/>
      <c r="V168" s="183"/>
      <c r="W168" s="183"/>
      <c r="X168" s="183"/>
      <c r="Y168" s="183"/>
      <c r="Z168" s="183"/>
      <c r="AA168" s="182"/>
      <c r="AB168" s="182"/>
      <c r="AC168" s="182"/>
      <c r="AD168" s="182"/>
      <c r="AE168" s="182"/>
      <c r="AF168" s="182"/>
      <c r="AG168" s="182"/>
      <c r="AH168" s="182"/>
      <c r="AI168" s="182"/>
      <c r="AJ168" s="182"/>
      <c r="AK168" s="182"/>
      <c r="AL168" s="182"/>
      <c r="AM168" s="182"/>
      <c r="AN168" s="182"/>
      <c r="AO168" s="182"/>
      <c r="AP168" s="182"/>
      <c r="AQ168" s="182"/>
      <c r="AR168" s="182"/>
      <c r="AS168" s="182"/>
      <c r="AT168" s="182"/>
      <c r="AU168" s="182"/>
      <c r="AV168" s="182"/>
      <c r="AW168" s="182"/>
      <c r="AX168" s="182"/>
      <c r="AY168" s="182"/>
      <c r="AZ168" s="182"/>
      <c r="BA168" s="182"/>
      <c r="BB168" s="182"/>
      <c r="BC168" s="181"/>
      <c r="BD168" s="181"/>
      <c r="BE168" s="181"/>
      <c r="BF168" s="181"/>
      <c r="BG168" s="181"/>
      <c r="BH168" s="181"/>
      <c r="BI168" s="181"/>
      <c r="BJ168" s="181"/>
      <c r="BK168" s="181"/>
      <c r="BL168" s="181"/>
      <c r="BM168" s="181"/>
      <c r="BN168" s="181"/>
      <c r="BO168" s="181"/>
      <c r="BP168" s="181"/>
      <c r="BQ168" s="181"/>
      <c r="BR168" s="181"/>
      <c r="BS168" s="181"/>
      <c r="BT168" s="181"/>
      <c r="BU168" s="181"/>
      <c r="BV168" s="181"/>
      <c r="BW168" s="181"/>
      <c r="BX168" s="181"/>
      <c r="BY168" s="181"/>
      <c r="BZ168" s="181"/>
      <c r="CA168" s="181"/>
      <c r="CB168" s="181"/>
      <c r="CC168" s="181"/>
      <c r="CD168" s="181"/>
      <c r="CE168" s="181"/>
      <c r="CF168" s="181"/>
      <c r="CG168" s="181"/>
      <c r="CH168" s="181"/>
      <c r="CI168" s="181"/>
      <c r="CJ168" s="181"/>
      <c r="CK168" s="181"/>
      <c r="CL168" s="181"/>
      <c r="CM168" s="181"/>
      <c r="CN168" s="181"/>
      <c r="CO168" s="181"/>
      <c r="CP168" s="181"/>
      <c r="CQ168" s="181"/>
      <c r="CR168" s="181"/>
      <c r="CS168" s="181"/>
      <c r="CT168" s="181"/>
      <c r="CU168" s="181"/>
      <c r="CV168" s="181"/>
      <c r="CW168" s="181"/>
      <c r="CX168" s="181"/>
      <c r="CY168" s="181"/>
      <c r="CZ168" s="181"/>
      <c r="DA168" s="181"/>
      <c r="DB168" s="181"/>
      <c r="DC168" s="181"/>
      <c r="DD168" s="181"/>
      <c r="DE168" s="181"/>
      <c r="DF168" s="181"/>
      <c r="DG168" s="181"/>
      <c r="DH168" s="181"/>
      <c r="DI168" s="181"/>
      <c r="DJ168" s="181"/>
      <c r="DK168" s="181"/>
      <c r="DL168" s="181"/>
      <c r="DM168" s="181"/>
      <c r="DN168" s="181"/>
      <c r="DO168" s="181"/>
      <c r="DP168" s="181"/>
      <c r="DQ168" s="181"/>
      <c r="DR168" s="181"/>
      <c r="DS168" s="181"/>
      <c r="DT168" s="181"/>
      <c r="DU168" s="181"/>
      <c r="DV168" s="181"/>
      <c r="DW168" s="181"/>
      <c r="DX168" s="181"/>
      <c r="DY168" s="181"/>
      <c r="DZ168" s="181"/>
      <c r="EA168" s="181"/>
      <c r="EB168" s="181"/>
      <c r="EC168" s="181"/>
      <c r="ED168" s="181"/>
      <c r="EE168" s="181"/>
      <c r="EF168" s="181"/>
      <c r="EG168" s="181"/>
      <c r="EH168" s="181"/>
      <c r="EI168" s="181"/>
      <c r="EJ168" s="181"/>
      <c r="EK168" s="181"/>
      <c r="EL168" s="181"/>
      <c r="EM168" s="181"/>
      <c r="EN168" s="181"/>
      <c r="EO168" s="181"/>
      <c r="EP168" s="181"/>
      <c r="EQ168" s="181"/>
      <c r="ER168" s="181"/>
      <c r="ES168" s="181"/>
      <c r="ET168" s="181"/>
      <c r="EU168" s="181"/>
      <c r="EV168" s="181"/>
      <c r="EW168" s="181"/>
      <c r="EX168" s="181"/>
      <c r="EY168" s="181"/>
      <c r="EZ168" s="181"/>
      <c r="FA168" s="181"/>
      <c r="FB168" s="181"/>
      <c r="FC168" s="181"/>
      <c r="FD168" s="181"/>
      <c r="FE168" s="181"/>
      <c r="FF168" s="181"/>
      <c r="FG168" s="181"/>
      <c r="FH168" s="181"/>
      <c r="FI168" s="181"/>
      <c r="FJ168" s="181"/>
      <c r="FK168" s="181"/>
      <c r="FL168" s="181"/>
      <c r="FM168" s="181"/>
      <c r="FN168" s="181"/>
      <c r="FO168" s="181"/>
      <c r="FP168" s="181"/>
      <c r="FQ168" s="181"/>
      <c r="FR168" s="181"/>
      <c r="FS168" s="181"/>
      <c r="FT168" s="181"/>
      <c r="FU168" s="181"/>
      <c r="FV168" s="181"/>
      <c r="FW168" s="181"/>
      <c r="FX168" s="181"/>
      <c r="FY168" s="181"/>
      <c r="FZ168" s="181"/>
      <c r="GA168" s="181"/>
      <c r="GB168" s="181"/>
      <c r="GC168" s="181"/>
      <c r="GD168" s="181"/>
      <c r="GE168" s="181"/>
      <c r="GF168" s="181"/>
      <c r="GG168" s="181"/>
      <c r="GH168" s="181"/>
      <c r="GI168" s="181"/>
      <c r="GJ168" s="181"/>
      <c r="GK168" s="181"/>
      <c r="GL168" s="181"/>
      <c r="GM168" s="181"/>
      <c r="GN168" s="181"/>
      <c r="GO168" s="181"/>
      <c r="GP168" s="181"/>
      <c r="GQ168" s="181"/>
      <c r="GR168" s="181"/>
      <c r="GS168" s="181"/>
      <c r="GT168" s="181"/>
      <c r="GU168" s="181"/>
      <c r="GV168" s="181"/>
      <c r="GW168" s="181"/>
      <c r="GX168" s="181"/>
      <c r="GY168" s="181"/>
      <c r="GZ168" s="181"/>
      <c r="HA168" s="181"/>
      <c r="HB168" s="181"/>
      <c r="HC168" s="181"/>
      <c r="HD168" s="181"/>
      <c r="HE168" s="181"/>
      <c r="HF168" s="181"/>
      <c r="HG168" s="181"/>
      <c r="HH168" s="181"/>
      <c r="HI168" s="1259" t="s">
        <v>389</v>
      </c>
      <c r="HJ168" s="154" t="s">
        <v>110</v>
      </c>
      <c r="HK168" s="1261">
        <v>145</v>
      </c>
      <c r="HL168" s="153"/>
      <c r="HM168" s="152"/>
      <c r="HN168" s="152"/>
      <c r="HO168" s="190"/>
      <c r="HP168" s="190"/>
      <c r="HQ168" s="152"/>
      <c r="HR168" s="152"/>
      <c r="HS168" s="190"/>
      <c r="HT168" s="152"/>
      <c r="HU168" s="152"/>
      <c r="HV168" s="152"/>
      <c r="HW168" s="152"/>
      <c r="HX168" s="190"/>
      <c r="HY168" s="190"/>
      <c r="HZ168" s="152"/>
      <c r="IA168" s="152"/>
      <c r="IB168" s="152"/>
      <c r="IC168" s="152"/>
      <c r="ID168" s="152"/>
      <c r="IE168" s="152"/>
      <c r="IF168" s="152"/>
      <c r="IG168" s="152"/>
      <c r="IH168" s="152"/>
      <c r="II168" s="152"/>
      <c r="IJ168" s="151">
        <f t="shared" si="8"/>
        <v>0</v>
      </c>
    </row>
    <row r="169" spans="1:244" ht="12.75" customHeight="1">
      <c r="A169" s="355"/>
      <c r="B169" s="355"/>
      <c r="C169" s="355"/>
      <c r="D169" s="355"/>
      <c r="E169" s="355"/>
      <c r="F169" s="355"/>
      <c r="G169" s="355"/>
      <c r="H169" s="355"/>
      <c r="I169" s="355"/>
      <c r="J169" s="355"/>
      <c r="K169" s="355"/>
      <c r="L169" s="355"/>
      <c r="M169" s="355"/>
      <c r="N169" s="355"/>
      <c r="O169" s="355"/>
      <c r="P169" s="355"/>
      <c r="Q169" s="355"/>
      <c r="R169" s="355"/>
      <c r="S169" s="355"/>
      <c r="T169" s="180"/>
      <c r="U169" s="180"/>
      <c r="V169" s="180"/>
      <c r="W169" s="180"/>
      <c r="X169" s="180"/>
      <c r="Y169" s="180"/>
      <c r="Z169" s="180"/>
      <c r="AA169" s="357"/>
      <c r="AB169" s="357"/>
      <c r="AC169" s="357"/>
      <c r="AD169" s="357"/>
      <c r="AE169" s="357"/>
      <c r="AF169" s="357"/>
      <c r="AG169" s="357"/>
      <c r="AH169" s="179" t="s">
        <v>127</v>
      </c>
      <c r="AI169" s="179"/>
      <c r="AJ169" s="179"/>
      <c r="AK169" s="179"/>
      <c r="AL169" s="179"/>
      <c r="AM169" s="179"/>
      <c r="AN169" s="179"/>
      <c r="AO169" s="179" t="s">
        <v>126</v>
      </c>
      <c r="AP169" s="179"/>
      <c r="AQ169" s="179"/>
      <c r="AR169" s="179"/>
      <c r="AS169" s="179"/>
      <c r="AT169" s="179"/>
      <c r="AU169" s="179"/>
      <c r="AV169" s="179" t="s">
        <v>125</v>
      </c>
      <c r="AW169" s="179"/>
      <c r="AX169" s="179"/>
      <c r="AY169" s="179"/>
      <c r="AZ169" s="179"/>
      <c r="BA169" s="179"/>
      <c r="BB169" s="179"/>
      <c r="BC169" s="354" t="s">
        <v>124</v>
      </c>
      <c r="BD169" s="354"/>
      <c r="BE169" s="354"/>
      <c r="BF169" s="354"/>
      <c r="BG169" s="354"/>
      <c r="BH169" s="354"/>
      <c r="BI169" s="354"/>
      <c r="BJ169" s="354"/>
      <c r="BK169" s="354"/>
      <c r="BL169" s="354"/>
      <c r="BM169" s="354"/>
      <c r="BN169" s="354"/>
      <c r="BO169" s="354"/>
      <c r="BP169" s="354"/>
      <c r="BQ169" s="354"/>
      <c r="BR169" s="354"/>
      <c r="BS169" s="354"/>
      <c r="BT169" s="354"/>
      <c r="BU169" s="354"/>
      <c r="BV169" s="354"/>
      <c r="BW169" s="354"/>
      <c r="BX169" s="354"/>
      <c r="BY169" s="354"/>
      <c r="BZ169" s="354"/>
      <c r="CA169" s="354"/>
      <c r="CB169" s="354"/>
      <c r="CC169" s="354"/>
      <c r="CD169" s="354"/>
      <c r="CE169" s="354"/>
      <c r="CF169" s="354"/>
      <c r="CG169" s="354"/>
      <c r="CH169" s="354"/>
      <c r="CI169" s="354"/>
      <c r="CJ169" s="354"/>
      <c r="CK169" s="354"/>
      <c r="CL169" s="354"/>
      <c r="CM169" s="354"/>
      <c r="CN169" s="354"/>
      <c r="CO169" s="354"/>
      <c r="CP169" s="354"/>
      <c r="CQ169" s="354"/>
      <c r="CR169" s="354"/>
      <c r="CS169" s="354"/>
      <c r="CT169" s="354"/>
      <c r="CU169" s="354"/>
      <c r="CV169" s="354"/>
      <c r="CW169" s="354"/>
      <c r="CX169" s="354"/>
      <c r="CY169" s="354"/>
      <c r="CZ169" s="354"/>
      <c r="DA169" s="354"/>
      <c r="DB169" s="354"/>
      <c r="DC169" s="354"/>
      <c r="DD169" s="354"/>
      <c r="DE169" s="354"/>
      <c r="DF169" s="354"/>
      <c r="DG169" s="354"/>
      <c r="DH169" s="354"/>
      <c r="DI169" s="354"/>
      <c r="DJ169" s="354"/>
      <c r="DK169" s="354"/>
      <c r="DL169" s="354"/>
      <c r="DM169" s="354"/>
      <c r="DN169" s="354"/>
      <c r="DO169" s="354"/>
      <c r="DP169" s="354"/>
      <c r="DQ169" s="354"/>
      <c r="DR169" s="354"/>
      <c r="DS169" s="354"/>
      <c r="DT169" s="354"/>
      <c r="DU169" s="354"/>
      <c r="DV169" s="354"/>
      <c r="DW169" s="354"/>
      <c r="DX169" s="354"/>
      <c r="DY169" s="354"/>
      <c r="DZ169" s="354"/>
      <c r="EA169" s="354"/>
      <c r="EB169" s="354"/>
      <c r="EC169" s="354"/>
      <c r="ED169" s="354"/>
      <c r="EE169" s="354"/>
      <c r="EF169" s="354"/>
      <c r="EG169" s="354"/>
      <c r="EH169" s="354"/>
      <c r="EI169" s="354"/>
      <c r="EJ169" s="354"/>
      <c r="EK169" s="354"/>
      <c r="EL169" s="354"/>
      <c r="EM169" s="354"/>
      <c r="EN169" s="354"/>
      <c r="EO169" s="354"/>
      <c r="EP169" s="354"/>
      <c r="EQ169" s="354"/>
      <c r="ER169" s="354"/>
      <c r="ES169" s="354"/>
      <c r="ET169" s="354"/>
      <c r="EU169" s="354"/>
      <c r="EV169" s="354"/>
      <c r="EW169" s="354"/>
      <c r="EX169" s="354"/>
      <c r="EY169" s="354"/>
      <c r="EZ169" s="354"/>
      <c r="FA169" s="354"/>
      <c r="FB169" s="354"/>
      <c r="FC169" s="354"/>
      <c r="FD169" s="354"/>
      <c r="FE169" s="354"/>
      <c r="FF169" s="354"/>
      <c r="FG169" s="354"/>
      <c r="FH169" s="354"/>
      <c r="FI169" s="354"/>
      <c r="FJ169" s="354"/>
      <c r="FK169" s="354"/>
      <c r="FL169" s="354"/>
      <c r="FM169" s="354"/>
      <c r="FN169" s="354"/>
      <c r="FO169" s="354"/>
      <c r="FP169" s="354"/>
      <c r="FQ169" s="354"/>
      <c r="FR169" s="354"/>
      <c r="FS169" s="354"/>
      <c r="FT169" s="354"/>
      <c r="FU169" s="354"/>
      <c r="FV169" s="354"/>
      <c r="FW169" s="354"/>
      <c r="FX169" s="354"/>
      <c r="FY169" s="354"/>
      <c r="FZ169" s="354"/>
      <c r="GA169" s="354"/>
      <c r="GB169" s="354"/>
      <c r="GC169" s="354"/>
      <c r="GD169" s="354"/>
      <c r="GE169" s="354"/>
      <c r="GF169" s="354"/>
      <c r="GG169" s="354"/>
      <c r="GH169" s="354"/>
      <c r="GI169" s="354"/>
      <c r="GJ169" s="354"/>
      <c r="GK169" s="354"/>
      <c r="GL169" s="354"/>
      <c r="GM169" s="354"/>
      <c r="GN169" s="354"/>
      <c r="GO169" s="354"/>
      <c r="GP169" s="354"/>
      <c r="GQ169" s="354"/>
      <c r="GR169" s="354"/>
      <c r="GS169" s="354"/>
      <c r="GT169" s="354"/>
      <c r="GU169" s="354"/>
      <c r="GV169" s="354"/>
      <c r="GW169" s="354"/>
      <c r="GX169" s="354"/>
      <c r="GY169" s="354"/>
      <c r="GZ169" s="354"/>
      <c r="HA169" s="354"/>
      <c r="HB169" s="354"/>
      <c r="HC169" s="354"/>
      <c r="HD169" s="354"/>
      <c r="HE169" s="354"/>
      <c r="HF169" s="354"/>
      <c r="HG169" s="354"/>
      <c r="HH169" s="354"/>
      <c r="HI169" s="1260"/>
      <c r="HJ169" s="150" t="s">
        <v>44</v>
      </c>
      <c r="HK169" s="1262"/>
      <c r="HL169" s="148">
        <f>HL168*HK168</f>
        <v>0</v>
      </c>
      <c r="HM169" s="148">
        <f>HM168*HK168</f>
        <v>0</v>
      </c>
      <c r="HN169" s="148">
        <f>HN168*HK168</f>
        <v>0</v>
      </c>
      <c r="HO169" s="192">
        <f>HO168*HK168</f>
        <v>0</v>
      </c>
      <c r="HP169" s="192">
        <f>HP168*HK168</f>
        <v>0</v>
      </c>
      <c r="HQ169" s="148">
        <f>HQ168*HK168</f>
        <v>0</v>
      </c>
      <c r="HR169" s="148">
        <f>HR168*HK168</f>
        <v>0</v>
      </c>
      <c r="HS169" s="192">
        <f>HS168*HK168</f>
        <v>0</v>
      </c>
      <c r="HT169" s="148">
        <f>HT168*HK168</f>
        <v>0</v>
      </c>
      <c r="HU169" s="148">
        <f>HU168*HK168</f>
        <v>0</v>
      </c>
      <c r="HV169" s="148">
        <f>HV168*HK168</f>
        <v>0</v>
      </c>
      <c r="HW169" s="148">
        <f>HW168*HK168</f>
        <v>0</v>
      </c>
      <c r="HX169" s="192">
        <f>HX168*HK168</f>
        <v>0</v>
      </c>
      <c r="HY169" s="192">
        <f>HY168*HK168</f>
        <v>0</v>
      </c>
      <c r="HZ169" s="148">
        <f>HZ168*HK168</f>
        <v>0</v>
      </c>
      <c r="IA169" s="148">
        <f>IA168*HK168</f>
        <v>0</v>
      </c>
      <c r="IB169" s="156">
        <f>IB168*HK168</f>
        <v>0</v>
      </c>
      <c r="IC169" s="148">
        <f>IC168*HK168</f>
        <v>0</v>
      </c>
      <c r="ID169" s="148">
        <f>ID168*HK168</f>
        <v>0</v>
      </c>
      <c r="IE169" s="148">
        <f>IE168*HK168</f>
        <v>0</v>
      </c>
      <c r="IF169" s="148">
        <f>IF168*HK168</f>
        <v>0</v>
      </c>
      <c r="IG169" s="148">
        <f>IG168*HK168</f>
        <v>0</v>
      </c>
      <c r="IH169" s="148">
        <f>SUM(IH168*HK168)</f>
        <v>0</v>
      </c>
      <c r="II169" s="148">
        <f>SUM(II168*HK168)</f>
        <v>0</v>
      </c>
      <c r="IJ169" s="147">
        <f t="shared" si="8"/>
        <v>0</v>
      </c>
    </row>
    <row r="170" spans="1:244" s="137" customFormat="1" ht="12.75" customHeight="1">
      <c r="A170" s="178"/>
      <c r="B170" s="178"/>
      <c r="C170" s="178"/>
      <c r="D170" s="178"/>
      <c r="E170" s="178"/>
      <c r="F170" s="178"/>
      <c r="G170" s="178"/>
      <c r="H170" s="178"/>
      <c r="I170" s="178"/>
      <c r="J170" s="178"/>
      <c r="K170" s="178"/>
      <c r="L170" s="178"/>
      <c r="M170" s="178"/>
      <c r="N170" s="178"/>
      <c r="O170" s="178"/>
      <c r="P170" s="178"/>
      <c r="Q170" s="178"/>
      <c r="R170" s="178"/>
      <c r="S170" s="178"/>
      <c r="T170" s="177"/>
      <c r="U170" s="177"/>
      <c r="V170" s="177"/>
      <c r="W170" s="177"/>
      <c r="X170" s="177"/>
      <c r="Y170" s="177"/>
      <c r="Z170" s="177"/>
      <c r="AA170" s="174"/>
      <c r="AB170" s="174"/>
      <c r="AC170" s="174"/>
      <c r="AD170" s="174"/>
      <c r="AE170" s="174"/>
      <c r="AF170" s="174"/>
      <c r="AG170" s="174"/>
      <c r="AH170" s="176"/>
      <c r="AI170" s="176"/>
      <c r="AJ170" s="176"/>
      <c r="AK170" s="176"/>
      <c r="AL170" s="176"/>
      <c r="AM170" s="176"/>
      <c r="AN170" s="176"/>
      <c r="AO170" s="176"/>
      <c r="AP170" s="176"/>
      <c r="AQ170" s="176"/>
      <c r="AR170" s="176"/>
      <c r="AS170" s="176"/>
      <c r="AT170" s="176"/>
      <c r="AU170" s="176"/>
      <c r="AV170" s="176"/>
      <c r="AW170" s="176"/>
      <c r="AX170" s="176"/>
      <c r="AY170" s="176"/>
      <c r="AZ170" s="176"/>
      <c r="BA170" s="176"/>
      <c r="BB170" s="176"/>
      <c r="BC170" s="175"/>
      <c r="BD170" s="175"/>
      <c r="BE170" s="175"/>
      <c r="BF170" s="175"/>
      <c r="BG170" s="175"/>
      <c r="BH170" s="175"/>
      <c r="BI170" s="175"/>
      <c r="BJ170" s="175"/>
      <c r="BK170" s="175"/>
      <c r="BL170" s="175"/>
      <c r="BM170" s="175"/>
      <c r="BN170" s="175"/>
      <c r="BO170" s="175"/>
      <c r="BP170" s="175"/>
      <c r="BQ170" s="175"/>
      <c r="BR170" s="175"/>
      <c r="BS170" s="175"/>
      <c r="BT170" s="175"/>
      <c r="BU170" s="175"/>
      <c r="BV170" s="175"/>
      <c r="BW170" s="175"/>
      <c r="BX170" s="175"/>
      <c r="BY170" s="175"/>
      <c r="BZ170" s="175"/>
      <c r="CA170" s="175"/>
      <c r="CB170" s="175"/>
      <c r="CC170" s="175"/>
      <c r="CD170" s="175"/>
      <c r="CE170" s="175"/>
      <c r="CF170" s="175"/>
      <c r="CG170" s="175"/>
      <c r="CH170" s="175"/>
      <c r="CI170" s="175"/>
      <c r="CJ170" s="175"/>
      <c r="CK170" s="175"/>
      <c r="CL170" s="175"/>
      <c r="CM170" s="175"/>
      <c r="CN170" s="175"/>
      <c r="CO170" s="175"/>
      <c r="CP170" s="175"/>
      <c r="CQ170" s="175"/>
      <c r="CR170" s="175"/>
      <c r="CS170" s="175"/>
      <c r="CT170" s="175"/>
      <c r="CU170" s="175"/>
      <c r="CV170" s="175"/>
      <c r="CW170" s="175"/>
      <c r="CX170" s="175"/>
      <c r="CY170" s="175"/>
      <c r="CZ170" s="175"/>
      <c r="DA170" s="175"/>
      <c r="DB170" s="175"/>
      <c r="DC170" s="175"/>
      <c r="DD170" s="175"/>
      <c r="DE170" s="175"/>
      <c r="DF170" s="175"/>
      <c r="DG170" s="175"/>
      <c r="DH170" s="175"/>
      <c r="DI170" s="175"/>
      <c r="DJ170" s="175"/>
      <c r="DK170" s="175"/>
      <c r="DL170" s="175"/>
      <c r="DM170" s="175"/>
      <c r="DN170" s="175"/>
      <c r="DO170" s="175"/>
      <c r="DP170" s="175"/>
      <c r="DQ170" s="175"/>
      <c r="DR170" s="175"/>
      <c r="DS170" s="175"/>
      <c r="DT170" s="175"/>
      <c r="DU170" s="175"/>
      <c r="DV170" s="175"/>
      <c r="DW170" s="175"/>
      <c r="DX170" s="175"/>
      <c r="DY170" s="175"/>
      <c r="DZ170" s="175"/>
      <c r="EA170" s="175"/>
      <c r="EB170" s="175"/>
      <c r="EC170" s="175"/>
      <c r="ED170" s="175"/>
      <c r="EE170" s="175"/>
      <c r="EF170" s="175"/>
      <c r="EG170" s="175"/>
      <c r="EH170" s="175"/>
      <c r="EI170" s="175"/>
      <c r="EJ170" s="175"/>
      <c r="EK170" s="175"/>
      <c r="EL170" s="175"/>
      <c r="EM170" s="175"/>
      <c r="EN170" s="175"/>
      <c r="EO170" s="175"/>
      <c r="EP170" s="175"/>
      <c r="EQ170" s="175"/>
      <c r="ER170" s="175"/>
      <c r="ES170" s="175"/>
      <c r="ET170" s="175"/>
      <c r="EU170" s="175"/>
      <c r="EV170" s="175"/>
      <c r="EW170" s="175"/>
      <c r="EX170" s="175"/>
      <c r="EY170" s="175"/>
      <c r="EZ170" s="175"/>
      <c r="FA170" s="175"/>
      <c r="FB170" s="175"/>
      <c r="FC170" s="175"/>
      <c r="FD170" s="175"/>
      <c r="FE170" s="175"/>
      <c r="FF170" s="175"/>
      <c r="FG170" s="175"/>
      <c r="FH170" s="175"/>
      <c r="FI170" s="175"/>
      <c r="FJ170" s="175"/>
      <c r="FK170" s="175"/>
      <c r="FL170" s="175"/>
      <c r="FM170" s="175"/>
      <c r="FN170" s="175"/>
      <c r="FO170" s="175"/>
      <c r="FP170" s="175"/>
      <c r="FQ170" s="175"/>
      <c r="FR170" s="175"/>
      <c r="FS170" s="175"/>
      <c r="FT170" s="175"/>
      <c r="FU170" s="175"/>
      <c r="FV170" s="175"/>
      <c r="FW170" s="175"/>
      <c r="FX170" s="175"/>
      <c r="FY170" s="175"/>
      <c r="FZ170" s="175"/>
      <c r="GA170" s="175"/>
      <c r="GB170" s="175"/>
      <c r="GC170" s="175"/>
      <c r="GD170" s="175"/>
      <c r="GE170" s="175"/>
      <c r="GF170" s="175"/>
      <c r="GG170" s="175"/>
      <c r="GH170" s="175"/>
      <c r="GI170" s="175"/>
      <c r="GJ170" s="175"/>
      <c r="GK170" s="175"/>
      <c r="GL170" s="175"/>
      <c r="GM170" s="175"/>
      <c r="GN170" s="175"/>
      <c r="GO170" s="175"/>
      <c r="GP170" s="175"/>
      <c r="GQ170" s="175"/>
      <c r="GR170" s="175"/>
      <c r="GS170" s="175"/>
      <c r="GT170" s="175"/>
      <c r="GU170" s="175"/>
      <c r="GV170" s="175"/>
      <c r="GW170" s="175"/>
      <c r="GX170" s="175"/>
      <c r="GY170" s="175"/>
      <c r="GZ170" s="175"/>
      <c r="HA170" s="175"/>
      <c r="HB170" s="175"/>
      <c r="HC170" s="175"/>
      <c r="HD170" s="175"/>
      <c r="HE170" s="175"/>
      <c r="HF170" s="175"/>
      <c r="HG170" s="175"/>
      <c r="HH170" s="175"/>
      <c r="HI170" s="1259" t="s">
        <v>390</v>
      </c>
      <c r="HJ170" s="154" t="s">
        <v>110</v>
      </c>
      <c r="HK170" s="1261">
        <v>240</v>
      </c>
      <c r="HL170" s="153"/>
      <c r="HM170" s="152"/>
      <c r="HN170" s="152"/>
      <c r="HO170" s="190"/>
      <c r="HP170" s="190"/>
      <c r="HQ170" s="152"/>
      <c r="HR170" s="152"/>
      <c r="HS170" s="190"/>
      <c r="HT170" s="152"/>
      <c r="HU170" s="152"/>
      <c r="HV170" s="152"/>
      <c r="HW170" s="152"/>
      <c r="HX170" s="190"/>
      <c r="HY170" s="190"/>
      <c r="HZ170" s="152"/>
      <c r="IA170" s="152"/>
      <c r="IB170" s="152"/>
      <c r="IC170" s="152"/>
      <c r="ID170" s="152"/>
      <c r="IE170" s="152"/>
      <c r="IF170" s="152"/>
      <c r="IG170" s="152"/>
      <c r="IH170" s="152"/>
      <c r="II170" s="152"/>
      <c r="IJ170" s="151">
        <f t="shared" si="8"/>
        <v>0</v>
      </c>
    </row>
    <row r="171" spans="1:244" ht="14.25" customHeight="1">
      <c r="A171" s="1263" t="s">
        <v>3</v>
      </c>
      <c r="B171" s="1263"/>
      <c r="C171" s="1263"/>
      <c r="D171" s="1263"/>
      <c r="E171" s="1263"/>
      <c r="F171" s="1263"/>
      <c r="G171" s="1263"/>
      <c r="H171" s="1263"/>
      <c r="I171" s="1263"/>
      <c r="J171" s="1263"/>
      <c r="K171" s="1263"/>
      <c r="L171" s="1263"/>
      <c r="M171" s="1263"/>
      <c r="N171" s="1263"/>
      <c r="O171" s="1263"/>
      <c r="P171" s="1263"/>
      <c r="Q171" s="1263"/>
      <c r="R171" s="1263"/>
      <c r="S171" s="1263"/>
      <c r="T171" s="1265" t="s">
        <v>110</v>
      </c>
      <c r="U171" s="1265"/>
      <c r="V171" s="1265"/>
      <c r="W171" s="1265"/>
      <c r="X171" s="1265"/>
      <c r="Y171" s="1265"/>
      <c r="Z171" s="1265"/>
      <c r="AA171" s="1266">
        <v>13</v>
      </c>
      <c r="AB171" s="1266"/>
      <c r="AC171" s="1266"/>
      <c r="AD171" s="1266"/>
      <c r="AE171" s="1266"/>
      <c r="AF171" s="1266"/>
      <c r="AG171" s="1266"/>
      <c r="AH171" s="1266">
        <f>BC171+BI171+BO171+BU171+CA171+CG171+CM171+CS171+CY171+DE171+DK171+DQ171+DW171+EC171+EI171+EO171+EU171+FA171+FG171+FM171+FS171+FY171+GE171+GK171+GQ171+GW171+HC171</f>
        <v>13.91</v>
      </c>
      <c r="AI171" s="1266"/>
      <c r="AJ171" s="1266"/>
      <c r="AK171" s="1266"/>
      <c r="AL171" s="1266"/>
      <c r="AM171" s="1266"/>
      <c r="AN171" s="1266"/>
      <c r="AO171" s="1266">
        <v>560</v>
      </c>
      <c r="AP171" s="1266"/>
      <c r="AQ171" s="1266"/>
      <c r="AR171" s="1266"/>
      <c r="AS171" s="1266"/>
      <c r="AT171" s="1266"/>
      <c r="AU171" s="1266"/>
      <c r="AV171" s="1266">
        <f>AH171*AO171</f>
        <v>7789.6</v>
      </c>
      <c r="AW171" s="1266"/>
      <c r="AX171" s="1266"/>
      <c r="AY171" s="1266"/>
      <c r="AZ171" s="1266"/>
      <c r="BA171" s="1266"/>
      <c r="BB171" s="1266"/>
      <c r="BC171" s="1257">
        <v>0.63</v>
      </c>
      <c r="BD171" s="1257"/>
      <c r="BE171" s="1257"/>
      <c r="BF171" s="1257"/>
      <c r="BG171" s="1257"/>
      <c r="BH171" s="1257"/>
      <c r="BI171" s="1257">
        <v>1.39</v>
      </c>
      <c r="BJ171" s="1257"/>
      <c r="BK171" s="1257"/>
      <c r="BL171" s="1257"/>
      <c r="BM171" s="1257"/>
      <c r="BN171" s="1257"/>
      <c r="BO171" s="1257">
        <v>0.94</v>
      </c>
      <c r="BP171" s="1257"/>
      <c r="BQ171" s="1257"/>
      <c r="BR171" s="1257"/>
      <c r="BS171" s="1257"/>
      <c r="BT171" s="1257"/>
      <c r="BU171" s="1257">
        <v>0.81</v>
      </c>
      <c r="BV171" s="1257"/>
      <c r="BW171" s="1257"/>
      <c r="BX171" s="1257"/>
      <c r="BY171" s="1257"/>
      <c r="BZ171" s="1257"/>
      <c r="CA171" s="1257">
        <v>0.75</v>
      </c>
      <c r="CB171" s="1257"/>
      <c r="CC171" s="1257"/>
      <c r="CD171" s="1257"/>
      <c r="CE171" s="1257"/>
      <c r="CF171" s="1257"/>
      <c r="CG171" s="1257">
        <v>1.45</v>
      </c>
      <c r="CH171" s="1257"/>
      <c r="CI171" s="1257"/>
      <c r="CJ171" s="1257"/>
      <c r="CK171" s="1257"/>
      <c r="CL171" s="1257"/>
      <c r="CM171" s="1257">
        <v>0.53</v>
      </c>
      <c r="CN171" s="1257"/>
      <c r="CO171" s="1257"/>
      <c r="CP171" s="1257"/>
      <c r="CQ171" s="1257"/>
      <c r="CR171" s="1257"/>
      <c r="CS171" s="1257">
        <v>1.03</v>
      </c>
      <c r="CT171" s="1257"/>
      <c r="CU171" s="1257"/>
      <c r="CV171" s="1257"/>
      <c r="CW171" s="1257"/>
      <c r="CX171" s="1257"/>
      <c r="CY171" s="1257">
        <v>1.28</v>
      </c>
      <c r="CZ171" s="1257"/>
      <c r="DA171" s="1257"/>
      <c r="DB171" s="1257"/>
      <c r="DC171" s="1257"/>
      <c r="DD171" s="1257"/>
      <c r="DE171" s="1257">
        <v>0.64</v>
      </c>
      <c r="DF171" s="1257"/>
      <c r="DG171" s="1257"/>
      <c r="DH171" s="1257"/>
      <c r="DI171" s="1257"/>
      <c r="DJ171" s="1257"/>
      <c r="DK171" s="1257">
        <v>0.65</v>
      </c>
      <c r="DL171" s="1257"/>
      <c r="DM171" s="1257"/>
      <c r="DN171" s="1257"/>
      <c r="DO171" s="1257"/>
      <c r="DP171" s="1257"/>
      <c r="DQ171" s="1257">
        <v>1.34</v>
      </c>
      <c r="DR171" s="1257"/>
      <c r="DS171" s="1257"/>
      <c r="DT171" s="1257"/>
      <c r="DU171" s="1257"/>
      <c r="DV171" s="1257"/>
      <c r="DW171" s="1257">
        <v>0.57999999999999996</v>
      </c>
      <c r="DX171" s="1257"/>
      <c r="DY171" s="1257"/>
      <c r="DZ171" s="1257"/>
      <c r="EA171" s="1257"/>
      <c r="EB171" s="1257"/>
      <c r="EC171" s="1257">
        <v>0.68</v>
      </c>
      <c r="ED171" s="1257"/>
      <c r="EE171" s="1257"/>
      <c r="EF171" s="1257"/>
      <c r="EG171" s="1257"/>
      <c r="EH171" s="1257"/>
      <c r="EI171" s="1257">
        <v>1.21</v>
      </c>
      <c r="EJ171" s="1257"/>
      <c r="EK171" s="1257"/>
      <c r="EL171" s="1257"/>
      <c r="EM171" s="1257"/>
      <c r="EN171" s="1257"/>
      <c r="EO171" s="1257"/>
      <c r="EP171" s="1257"/>
      <c r="EQ171" s="1257"/>
      <c r="ER171" s="1257"/>
      <c r="ES171" s="1257"/>
      <c r="ET171" s="1257"/>
      <c r="EU171" s="1257"/>
      <c r="EV171" s="1257"/>
      <c r="EW171" s="1257"/>
      <c r="EX171" s="1257"/>
      <c r="EY171" s="1257"/>
      <c r="EZ171" s="1257"/>
      <c r="FA171" s="1257"/>
      <c r="FB171" s="1257"/>
      <c r="FC171" s="1257"/>
      <c r="FD171" s="1257"/>
      <c r="FE171" s="1257"/>
      <c r="FF171" s="1257"/>
      <c r="FG171" s="1257"/>
      <c r="FH171" s="1257"/>
      <c r="FI171" s="1257"/>
      <c r="FJ171" s="1257"/>
      <c r="FK171" s="1257"/>
      <c r="FL171" s="1257"/>
      <c r="FM171" s="1257"/>
      <c r="FN171" s="1257"/>
      <c r="FO171" s="1257"/>
      <c r="FP171" s="1257"/>
      <c r="FQ171" s="1257"/>
      <c r="FR171" s="1257"/>
      <c r="FS171" s="1257"/>
      <c r="FT171" s="1257"/>
      <c r="FU171" s="1257"/>
      <c r="FV171" s="1257"/>
      <c r="FW171" s="1257"/>
      <c r="FX171" s="1257"/>
      <c r="FY171" s="1257"/>
      <c r="FZ171" s="1257"/>
      <c r="GA171" s="1257"/>
      <c r="GB171" s="1257"/>
      <c r="GC171" s="1257"/>
      <c r="GD171" s="1257"/>
      <c r="GE171" s="1257"/>
      <c r="GF171" s="1257"/>
      <c r="GG171" s="1257"/>
      <c r="GH171" s="1257"/>
      <c r="GI171" s="1257"/>
      <c r="GJ171" s="1257"/>
      <c r="GK171" s="1257"/>
      <c r="GL171" s="1257"/>
      <c r="GM171" s="1257"/>
      <c r="GN171" s="1257"/>
      <c r="GO171" s="1257"/>
      <c r="GP171" s="1257"/>
      <c r="GQ171" s="1257"/>
      <c r="GR171" s="1257"/>
      <c r="GS171" s="1257"/>
      <c r="GT171" s="1257"/>
      <c r="GU171" s="1257"/>
      <c r="GV171" s="1257"/>
      <c r="GW171" s="1257"/>
      <c r="GX171" s="1257"/>
      <c r="GY171" s="1257"/>
      <c r="GZ171" s="1257"/>
      <c r="HA171" s="1257"/>
      <c r="HB171" s="1257"/>
      <c r="HC171" s="1258"/>
      <c r="HD171" s="1258"/>
      <c r="HE171" s="1258"/>
      <c r="HF171" s="1258"/>
      <c r="HG171" s="1258"/>
      <c r="HH171" s="1258"/>
      <c r="HI171" s="1260"/>
      <c r="HJ171" s="150" t="s">
        <v>44</v>
      </c>
      <c r="HK171" s="1262"/>
      <c r="HL171" s="149">
        <f>HL170*HK170</f>
        <v>0</v>
      </c>
      <c r="HM171" s="148">
        <f>HM170*HK170</f>
        <v>0</v>
      </c>
      <c r="HN171" s="148">
        <f>HN170*HK170</f>
        <v>0</v>
      </c>
      <c r="HO171" s="192">
        <f>HO170*HK170</f>
        <v>0</v>
      </c>
      <c r="HP171" s="192">
        <f>HP170*HK170</f>
        <v>0</v>
      </c>
      <c r="HQ171" s="148">
        <f>HQ170*HK170</f>
        <v>0</v>
      </c>
      <c r="HR171" s="148">
        <f>HR170*HK170</f>
        <v>0</v>
      </c>
      <c r="HS171" s="192">
        <f>HS170*HK170</f>
        <v>0</v>
      </c>
      <c r="HT171" s="148">
        <f>HT170*HK170</f>
        <v>0</v>
      </c>
      <c r="HU171" s="148">
        <f>HU170*HK170</f>
        <v>0</v>
      </c>
      <c r="HV171" s="148">
        <f>HV170*HK170</f>
        <v>0</v>
      </c>
      <c r="HW171" s="148">
        <f>HW170*HK170</f>
        <v>0</v>
      </c>
      <c r="HX171" s="192">
        <f>HX170*HK170</f>
        <v>0</v>
      </c>
      <c r="HY171" s="192">
        <f>HY170*HK170</f>
        <v>0</v>
      </c>
      <c r="HZ171" s="148">
        <f>HZ170*HK170</f>
        <v>0</v>
      </c>
      <c r="IA171" s="148">
        <f>IA170*HK170</f>
        <v>0</v>
      </c>
      <c r="IB171" s="148">
        <f>IB170*HK170</f>
        <v>0</v>
      </c>
      <c r="IC171" s="148">
        <f>IC170*HK170</f>
        <v>0</v>
      </c>
      <c r="ID171" s="148">
        <f>ID170*HK170</f>
        <v>0</v>
      </c>
      <c r="IE171" s="148">
        <f>IE170*HK170</f>
        <v>0</v>
      </c>
      <c r="IF171" s="148">
        <f>IF170*HK170</f>
        <v>0</v>
      </c>
      <c r="IG171" s="148">
        <f>IG170*HK170</f>
        <v>0</v>
      </c>
      <c r="IH171" s="148">
        <f>SUM(IH170*HK170)</f>
        <v>0</v>
      </c>
      <c r="II171" s="148">
        <f>SUM(II170*HK170)</f>
        <v>0</v>
      </c>
      <c r="IJ171" s="147">
        <f t="shared" si="8"/>
        <v>0</v>
      </c>
    </row>
    <row r="172" spans="1:244" s="137" customFormat="1" ht="12.75" customHeight="1">
      <c r="A172" s="178"/>
      <c r="B172" s="178"/>
      <c r="C172" s="178"/>
      <c r="D172" s="178"/>
      <c r="E172" s="178"/>
      <c r="F172" s="178"/>
      <c r="G172" s="178"/>
      <c r="H172" s="178"/>
      <c r="I172" s="178"/>
      <c r="J172" s="178"/>
      <c r="K172" s="178"/>
      <c r="L172" s="178"/>
      <c r="M172" s="178"/>
      <c r="N172" s="178"/>
      <c r="O172" s="178"/>
      <c r="P172" s="178"/>
      <c r="Q172" s="178"/>
      <c r="R172" s="178"/>
      <c r="S172" s="178"/>
      <c r="T172" s="177"/>
      <c r="U172" s="177"/>
      <c r="V172" s="177"/>
      <c r="W172" s="177"/>
      <c r="X172" s="177"/>
      <c r="Y172" s="177"/>
      <c r="Z172" s="177"/>
      <c r="AA172" s="174"/>
      <c r="AB172" s="174"/>
      <c r="AC172" s="174"/>
      <c r="AD172" s="174"/>
      <c r="AE172" s="174"/>
      <c r="AF172" s="174"/>
      <c r="AG172" s="174"/>
      <c r="AH172" s="176"/>
      <c r="AI172" s="176"/>
      <c r="AJ172" s="176"/>
      <c r="AK172" s="176"/>
      <c r="AL172" s="176"/>
      <c r="AM172" s="176"/>
      <c r="AN172" s="176"/>
      <c r="AO172" s="176"/>
      <c r="AP172" s="176"/>
      <c r="AQ172" s="176"/>
      <c r="AR172" s="176"/>
      <c r="AS172" s="176"/>
      <c r="AT172" s="176"/>
      <c r="AU172" s="176"/>
      <c r="AV172" s="176"/>
      <c r="AW172" s="176"/>
      <c r="AX172" s="176"/>
      <c r="AY172" s="176"/>
      <c r="AZ172" s="176"/>
      <c r="BA172" s="176"/>
      <c r="BB172" s="176"/>
      <c r="BC172" s="175"/>
      <c r="BD172" s="175"/>
      <c r="BE172" s="175"/>
      <c r="BF172" s="175"/>
      <c r="BG172" s="175"/>
      <c r="BH172" s="175"/>
      <c r="BI172" s="175"/>
      <c r="BJ172" s="175"/>
      <c r="BK172" s="175"/>
      <c r="BL172" s="175"/>
      <c r="BM172" s="175"/>
      <c r="BN172" s="175"/>
      <c r="BO172" s="175"/>
      <c r="BP172" s="175"/>
      <c r="BQ172" s="175"/>
      <c r="BR172" s="175"/>
      <c r="BS172" s="175"/>
      <c r="BT172" s="175"/>
      <c r="BU172" s="175"/>
      <c r="BV172" s="175"/>
      <c r="BW172" s="175"/>
      <c r="BX172" s="175"/>
      <c r="BY172" s="175"/>
      <c r="BZ172" s="175"/>
      <c r="CA172" s="175"/>
      <c r="CB172" s="175"/>
      <c r="CC172" s="175"/>
      <c r="CD172" s="175"/>
      <c r="CE172" s="175"/>
      <c r="CF172" s="175"/>
      <c r="CG172" s="175"/>
      <c r="CH172" s="175"/>
      <c r="CI172" s="175"/>
      <c r="CJ172" s="175"/>
      <c r="CK172" s="175"/>
      <c r="CL172" s="175"/>
      <c r="CM172" s="175"/>
      <c r="CN172" s="175"/>
      <c r="CO172" s="175"/>
      <c r="CP172" s="175"/>
      <c r="CQ172" s="175"/>
      <c r="CR172" s="175"/>
      <c r="CS172" s="175"/>
      <c r="CT172" s="175"/>
      <c r="CU172" s="175"/>
      <c r="CV172" s="175"/>
      <c r="CW172" s="175"/>
      <c r="CX172" s="175"/>
      <c r="CY172" s="175"/>
      <c r="CZ172" s="175"/>
      <c r="DA172" s="175"/>
      <c r="DB172" s="175"/>
      <c r="DC172" s="175"/>
      <c r="DD172" s="175"/>
      <c r="DE172" s="175"/>
      <c r="DF172" s="175"/>
      <c r="DG172" s="175"/>
      <c r="DH172" s="175"/>
      <c r="DI172" s="175"/>
      <c r="DJ172" s="175"/>
      <c r="DK172" s="175"/>
      <c r="DL172" s="175"/>
      <c r="DM172" s="175"/>
      <c r="DN172" s="175"/>
      <c r="DO172" s="175"/>
      <c r="DP172" s="175"/>
      <c r="DQ172" s="175"/>
      <c r="DR172" s="175"/>
      <c r="DS172" s="175"/>
      <c r="DT172" s="175"/>
      <c r="DU172" s="175"/>
      <c r="DV172" s="175"/>
      <c r="DW172" s="175"/>
      <c r="DX172" s="175"/>
      <c r="DY172" s="175"/>
      <c r="DZ172" s="175"/>
      <c r="EA172" s="175"/>
      <c r="EB172" s="175"/>
      <c r="EC172" s="175"/>
      <c r="ED172" s="175"/>
      <c r="EE172" s="175"/>
      <c r="EF172" s="175"/>
      <c r="EG172" s="175"/>
      <c r="EH172" s="175"/>
      <c r="EI172" s="175"/>
      <c r="EJ172" s="175"/>
      <c r="EK172" s="175"/>
      <c r="EL172" s="175"/>
      <c r="EM172" s="175"/>
      <c r="EN172" s="175"/>
      <c r="EO172" s="175"/>
      <c r="EP172" s="175"/>
      <c r="EQ172" s="175"/>
      <c r="ER172" s="175"/>
      <c r="ES172" s="175"/>
      <c r="ET172" s="175"/>
      <c r="EU172" s="175"/>
      <c r="EV172" s="175"/>
      <c r="EW172" s="175"/>
      <c r="EX172" s="175"/>
      <c r="EY172" s="175"/>
      <c r="EZ172" s="175"/>
      <c r="FA172" s="175"/>
      <c r="FB172" s="175"/>
      <c r="FC172" s="175"/>
      <c r="FD172" s="175"/>
      <c r="FE172" s="175"/>
      <c r="FF172" s="175"/>
      <c r="FG172" s="175"/>
      <c r="FH172" s="175"/>
      <c r="FI172" s="175"/>
      <c r="FJ172" s="175"/>
      <c r="FK172" s="175"/>
      <c r="FL172" s="175"/>
      <c r="FM172" s="175"/>
      <c r="FN172" s="175"/>
      <c r="FO172" s="175"/>
      <c r="FP172" s="175"/>
      <c r="FQ172" s="175"/>
      <c r="FR172" s="175"/>
      <c r="FS172" s="175"/>
      <c r="FT172" s="175"/>
      <c r="FU172" s="175"/>
      <c r="FV172" s="175"/>
      <c r="FW172" s="175"/>
      <c r="FX172" s="175"/>
      <c r="FY172" s="175"/>
      <c r="FZ172" s="175"/>
      <c r="GA172" s="175"/>
      <c r="GB172" s="175"/>
      <c r="GC172" s="175"/>
      <c r="GD172" s="175"/>
      <c r="GE172" s="175"/>
      <c r="GF172" s="175"/>
      <c r="GG172" s="175"/>
      <c r="GH172" s="175"/>
      <c r="GI172" s="175"/>
      <c r="GJ172" s="175"/>
      <c r="GK172" s="175"/>
      <c r="GL172" s="175"/>
      <c r="GM172" s="175"/>
      <c r="GN172" s="175"/>
      <c r="GO172" s="175"/>
      <c r="GP172" s="175"/>
      <c r="GQ172" s="175"/>
      <c r="GR172" s="175"/>
      <c r="GS172" s="175"/>
      <c r="GT172" s="175"/>
      <c r="GU172" s="175"/>
      <c r="GV172" s="175"/>
      <c r="GW172" s="175"/>
      <c r="GX172" s="175"/>
      <c r="GY172" s="175"/>
      <c r="GZ172" s="175"/>
      <c r="HA172" s="175"/>
      <c r="HB172" s="175"/>
      <c r="HC172" s="175"/>
      <c r="HD172" s="175"/>
      <c r="HE172" s="175"/>
      <c r="HF172" s="175"/>
      <c r="HG172" s="175"/>
      <c r="HH172" s="175"/>
      <c r="HI172" s="1259" t="s">
        <v>13</v>
      </c>
      <c r="HJ172" s="154" t="s">
        <v>110</v>
      </c>
      <c r="HK172" s="1261">
        <v>75</v>
      </c>
      <c r="HL172" s="153"/>
      <c r="HM172" s="152"/>
      <c r="HN172" s="152"/>
      <c r="HO172" s="190"/>
      <c r="HP172" s="190"/>
      <c r="HQ172" s="152"/>
      <c r="HR172" s="152"/>
      <c r="HS172" s="190"/>
      <c r="HT172" s="152"/>
      <c r="HU172" s="152"/>
      <c r="HV172" s="152"/>
      <c r="HW172" s="152"/>
      <c r="HX172" s="190"/>
      <c r="HY172" s="190"/>
      <c r="HZ172" s="152"/>
      <c r="IA172" s="152"/>
      <c r="IB172" s="152"/>
      <c r="IC172" s="152"/>
      <c r="ID172" s="152"/>
      <c r="IE172" s="152"/>
      <c r="IF172" s="152"/>
      <c r="IG172" s="152"/>
      <c r="IH172" s="152"/>
      <c r="II172" s="152"/>
      <c r="IJ172" s="151">
        <f t="shared" si="8"/>
        <v>0</v>
      </c>
    </row>
    <row r="173" spans="1:244" ht="14.25" customHeight="1">
      <c r="A173" s="1263" t="s">
        <v>3</v>
      </c>
      <c r="B173" s="1263"/>
      <c r="C173" s="1263"/>
      <c r="D173" s="1263"/>
      <c r="E173" s="1263"/>
      <c r="F173" s="1263"/>
      <c r="G173" s="1263"/>
      <c r="H173" s="1263"/>
      <c r="I173" s="1263"/>
      <c r="J173" s="1263"/>
      <c r="K173" s="1263"/>
      <c r="L173" s="1263"/>
      <c r="M173" s="1263"/>
      <c r="N173" s="1263"/>
      <c r="O173" s="1263"/>
      <c r="P173" s="1263"/>
      <c r="Q173" s="1263"/>
      <c r="R173" s="1263"/>
      <c r="S173" s="1263"/>
      <c r="T173" s="1265" t="s">
        <v>110</v>
      </c>
      <c r="U173" s="1265"/>
      <c r="V173" s="1265"/>
      <c r="W173" s="1265"/>
      <c r="X173" s="1265"/>
      <c r="Y173" s="1265"/>
      <c r="Z173" s="1265"/>
      <c r="AA173" s="1266">
        <v>13</v>
      </c>
      <c r="AB173" s="1266"/>
      <c r="AC173" s="1266"/>
      <c r="AD173" s="1266"/>
      <c r="AE173" s="1266"/>
      <c r="AF173" s="1266"/>
      <c r="AG173" s="1266"/>
      <c r="AH173" s="1266">
        <f>BC173+BI173+BO173+BU173+CA173+CG173+CM173+CS173+CY173+DE173+DK173+DQ173+DW173+EC173+EI173+EO173+EU173+FA173+FG173+FM173+FS173+FY173+GE173+GK173+GQ173+GW173+HC173</f>
        <v>13.91</v>
      </c>
      <c r="AI173" s="1266"/>
      <c r="AJ173" s="1266"/>
      <c r="AK173" s="1266"/>
      <c r="AL173" s="1266"/>
      <c r="AM173" s="1266"/>
      <c r="AN173" s="1266"/>
      <c r="AO173" s="1266">
        <v>560</v>
      </c>
      <c r="AP173" s="1266"/>
      <c r="AQ173" s="1266"/>
      <c r="AR173" s="1266"/>
      <c r="AS173" s="1266"/>
      <c r="AT173" s="1266"/>
      <c r="AU173" s="1266"/>
      <c r="AV173" s="1266">
        <f>AH173*AO173</f>
        <v>7789.6</v>
      </c>
      <c r="AW173" s="1266"/>
      <c r="AX173" s="1266"/>
      <c r="AY173" s="1266"/>
      <c r="AZ173" s="1266"/>
      <c r="BA173" s="1266"/>
      <c r="BB173" s="1266"/>
      <c r="BC173" s="1257">
        <v>0.63</v>
      </c>
      <c r="BD173" s="1257"/>
      <c r="BE173" s="1257"/>
      <c r="BF173" s="1257"/>
      <c r="BG173" s="1257"/>
      <c r="BH173" s="1257"/>
      <c r="BI173" s="1257">
        <v>1.39</v>
      </c>
      <c r="BJ173" s="1257"/>
      <c r="BK173" s="1257"/>
      <c r="BL173" s="1257"/>
      <c r="BM173" s="1257"/>
      <c r="BN173" s="1257"/>
      <c r="BO173" s="1257">
        <v>0.94</v>
      </c>
      <c r="BP173" s="1257"/>
      <c r="BQ173" s="1257"/>
      <c r="BR173" s="1257"/>
      <c r="BS173" s="1257"/>
      <c r="BT173" s="1257"/>
      <c r="BU173" s="1257">
        <v>0.81</v>
      </c>
      <c r="BV173" s="1257"/>
      <c r="BW173" s="1257"/>
      <c r="BX173" s="1257"/>
      <c r="BY173" s="1257"/>
      <c r="BZ173" s="1257"/>
      <c r="CA173" s="1257">
        <v>0.75</v>
      </c>
      <c r="CB173" s="1257"/>
      <c r="CC173" s="1257"/>
      <c r="CD173" s="1257"/>
      <c r="CE173" s="1257"/>
      <c r="CF173" s="1257"/>
      <c r="CG173" s="1257">
        <v>1.45</v>
      </c>
      <c r="CH173" s="1257"/>
      <c r="CI173" s="1257"/>
      <c r="CJ173" s="1257"/>
      <c r="CK173" s="1257"/>
      <c r="CL173" s="1257"/>
      <c r="CM173" s="1257">
        <v>0.53</v>
      </c>
      <c r="CN173" s="1257"/>
      <c r="CO173" s="1257"/>
      <c r="CP173" s="1257"/>
      <c r="CQ173" s="1257"/>
      <c r="CR173" s="1257"/>
      <c r="CS173" s="1257">
        <v>1.03</v>
      </c>
      <c r="CT173" s="1257"/>
      <c r="CU173" s="1257"/>
      <c r="CV173" s="1257"/>
      <c r="CW173" s="1257"/>
      <c r="CX173" s="1257"/>
      <c r="CY173" s="1257">
        <v>1.28</v>
      </c>
      <c r="CZ173" s="1257"/>
      <c r="DA173" s="1257"/>
      <c r="DB173" s="1257"/>
      <c r="DC173" s="1257"/>
      <c r="DD173" s="1257"/>
      <c r="DE173" s="1257">
        <v>0.64</v>
      </c>
      <c r="DF173" s="1257"/>
      <c r="DG173" s="1257"/>
      <c r="DH173" s="1257"/>
      <c r="DI173" s="1257"/>
      <c r="DJ173" s="1257"/>
      <c r="DK173" s="1257">
        <v>0.65</v>
      </c>
      <c r="DL173" s="1257"/>
      <c r="DM173" s="1257"/>
      <c r="DN173" s="1257"/>
      <c r="DO173" s="1257"/>
      <c r="DP173" s="1257"/>
      <c r="DQ173" s="1257">
        <v>1.34</v>
      </c>
      <c r="DR173" s="1257"/>
      <c r="DS173" s="1257"/>
      <c r="DT173" s="1257"/>
      <c r="DU173" s="1257"/>
      <c r="DV173" s="1257"/>
      <c r="DW173" s="1257">
        <v>0.57999999999999996</v>
      </c>
      <c r="DX173" s="1257"/>
      <c r="DY173" s="1257"/>
      <c r="DZ173" s="1257"/>
      <c r="EA173" s="1257"/>
      <c r="EB173" s="1257"/>
      <c r="EC173" s="1257">
        <v>0.68</v>
      </c>
      <c r="ED173" s="1257"/>
      <c r="EE173" s="1257"/>
      <c r="EF173" s="1257"/>
      <c r="EG173" s="1257"/>
      <c r="EH173" s="1257"/>
      <c r="EI173" s="1257">
        <v>1.21</v>
      </c>
      <c r="EJ173" s="1257"/>
      <c r="EK173" s="1257"/>
      <c r="EL173" s="1257"/>
      <c r="EM173" s="1257"/>
      <c r="EN173" s="1257"/>
      <c r="EO173" s="1257"/>
      <c r="EP173" s="1257"/>
      <c r="EQ173" s="1257"/>
      <c r="ER173" s="1257"/>
      <c r="ES173" s="1257"/>
      <c r="ET173" s="1257"/>
      <c r="EU173" s="1257"/>
      <c r="EV173" s="1257"/>
      <c r="EW173" s="1257"/>
      <c r="EX173" s="1257"/>
      <c r="EY173" s="1257"/>
      <c r="EZ173" s="1257"/>
      <c r="FA173" s="1257"/>
      <c r="FB173" s="1257"/>
      <c r="FC173" s="1257"/>
      <c r="FD173" s="1257"/>
      <c r="FE173" s="1257"/>
      <c r="FF173" s="1257"/>
      <c r="FG173" s="1257"/>
      <c r="FH173" s="1257"/>
      <c r="FI173" s="1257"/>
      <c r="FJ173" s="1257"/>
      <c r="FK173" s="1257"/>
      <c r="FL173" s="1257"/>
      <c r="FM173" s="1257"/>
      <c r="FN173" s="1257"/>
      <c r="FO173" s="1257"/>
      <c r="FP173" s="1257"/>
      <c r="FQ173" s="1257"/>
      <c r="FR173" s="1257"/>
      <c r="FS173" s="1257"/>
      <c r="FT173" s="1257"/>
      <c r="FU173" s="1257"/>
      <c r="FV173" s="1257"/>
      <c r="FW173" s="1257"/>
      <c r="FX173" s="1257"/>
      <c r="FY173" s="1257"/>
      <c r="FZ173" s="1257"/>
      <c r="GA173" s="1257"/>
      <c r="GB173" s="1257"/>
      <c r="GC173" s="1257"/>
      <c r="GD173" s="1257"/>
      <c r="GE173" s="1257"/>
      <c r="GF173" s="1257"/>
      <c r="GG173" s="1257"/>
      <c r="GH173" s="1257"/>
      <c r="GI173" s="1257"/>
      <c r="GJ173" s="1257"/>
      <c r="GK173" s="1257"/>
      <c r="GL173" s="1257"/>
      <c r="GM173" s="1257"/>
      <c r="GN173" s="1257"/>
      <c r="GO173" s="1257"/>
      <c r="GP173" s="1257"/>
      <c r="GQ173" s="1257"/>
      <c r="GR173" s="1257"/>
      <c r="GS173" s="1257"/>
      <c r="GT173" s="1257"/>
      <c r="GU173" s="1257"/>
      <c r="GV173" s="1257"/>
      <c r="GW173" s="1257"/>
      <c r="GX173" s="1257"/>
      <c r="GY173" s="1257"/>
      <c r="GZ173" s="1257"/>
      <c r="HA173" s="1257"/>
      <c r="HB173" s="1257"/>
      <c r="HC173" s="1258"/>
      <c r="HD173" s="1258"/>
      <c r="HE173" s="1258"/>
      <c r="HF173" s="1258"/>
      <c r="HG173" s="1258"/>
      <c r="HH173" s="1258"/>
      <c r="HI173" s="1260"/>
      <c r="HJ173" s="150" t="s">
        <v>44</v>
      </c>
      <c r="HK173" s="1262"/>
      <c r="HL173" s="149">
        <f>HL172*HK172</f>
        <v>0</v>
      </c>
      <c r="HM173" s="148">
        <f>HM172*HK172</f>
        <v>0</v>
      </c>
      <c r="HN173" s="148">
        <f>HN172*HK172</f>
        <v>0</v>
      </c>
      <c r="HO173" s="192">
        <f>HO172*HK172</f>
        <v>0</v>
      </c>
      <c r="HP173" s="192">
        <f>HP172*HK172</f>
        <v>0</v>
      </c>
      <c r="HQ173" s="148">
        <f>HQ172*HK172</f>
        <v>0</v>
      </c>
      <c r="HR173" s="148">
        <f>HR172*HK172</f>
        <v>0</v>
      </c>
      <c r="HS173" s="192">
        <f>HS172*HK172</f>
        <v>0</v>
      </c>
      <c r="HT173" s="148">
        <f>HT172*HK172</f>
        <v>0</v>
      </c>
      <c r="HU173" s="148">
        <f>HU172*HK172</f>
        <v>0</v>
      </c>
      <c r="HV173" s="148">
        <f>HV172*HK172</f>
        <v>0</v>
      </c>
      <c r="HW173" s="148">
        <f>HW172*HK172</f>
        <v>0</v>
      </c>
      <c r="HX173" s="192">
        <f>HX172*HK172</f>
        <v>0</v>
      </c>
      <c r="HY173" s="192">
        <f>HY172*HK172</f>
        <v>0</v>
      </c>
      <c r="HZ173" s="148">
        <f>HZ172*HK172</f>
        <v>0</v>
      </c>
      <c r="IA173" s="148">
        <f>IA172*HK172</f>
        <v>0</v>
      </c>
      <c r="IB173" s="148">
        <f>IB172*HK172</f>
        <v>0</v>
      </c>
      <c r="IC173" s="148">
        <f>IC172*HK172</f>
        <v>0</v>
      </c>
      <c r="ID173" s="148">
        <f>ID172*HK172</f>
        <v>0</v>
      </c>
      <c r="IE173" s="148">
        <f>IE172*HK172</f>
        <v>0</v>
      </c>
      <c r="IF173" s="148">
        <f>IF172*HK172</f>
        <v>0</v>
      </c>
      <c r="IG173" s="148">
        <f>IG172*HK172</f>
        <v>0</v>
      </c>
      <c r="IH173" s="148">
        <f>SUM(IH172*HK172)</f>
        <v>0</v>
      </c>
      <c r="II173" s="148">
        <f>SUM(II172*HK172)</f>
        <v>0</v>
      </c>
      <c r="IJ173" s="147">
        <f t="shared" si="8"/>
        <v>0</v>
      </c>
    </row>
    <row r="174" spans="1:244" s="144" customFormat="1" ht="15">
      <c r="A174" s="146"/>
      <c r="B174" s="146"/>
      <c r="C174" s="146"/>
      <c r="D174" s="146"/>
      <c r="E174" s="146"/>
      <c r="F174" s="146"/>
      <c r="G174" s="146"/>
      <c r="H174" s="146"/>
      <c r="I174" s="146"/>
      <c r="J174" s="146"/>
      <c r="K174" s="146"/>
      <c r="L174" s="146"/>
      <c r="M174" s="146"/>
      <c r="N174" s="146"/>
      <c r="O174" s="146"/>
      <c r="P174" s="146"/>
      <c r="Q174" s="146"/>
      <c r="R174" s="146"/>
      <c r="S174" s="146"/>
      <c r="T174" s="146"/>
      <c r="U174" s="146"/>
      <c r="V174" s="146"/>
      <c r="W174" s="146"/>
      <c r="X174" s="146"/>
      <c r="Y174" s="146"/>
      <c r="Z174" s="146"/>
      <c r="AA174" s="146"/>
      <c r="AB174" s="146"/>
      <c r="AC174" s="146"/>
      <c r="AD174" s="146"/>
      <c r="AE174" s="146"/>
      <c r="AF174" s="146"/>
      <c r="AG174" s="146"/>
      <c r="AH174" s="146"/>
      <c r="AI174" s="146"/>
      <c r="AJ174" s="146"/>
      <c r="AK174" s="146"/>
      <c r="AL174" s="146"/>
      <c r="AM174" s="146"/>
      <c r="AN174" s="146"/>
      <c r="AO174" s="146"/>
      <c r="AP174" s="146"/>
      <c r="AQ174" s="146"/>
      <c r="AR174" s="146"/>
      <c r="AS174" s="146"/>
      <c r="AT174" s="146"/>
      <c r="AU174" s="146"/>
      <c r="AV174" s="146"/>
      <c r="AW174" s="146"/>
      <c r="AX174" s="146"/>
      <c r="AY174" s="146"/>
      <c r="AZ174" s="146"/>
      <c r="BA174" s="146"/>
      <c r="BB174" s="146"/>
      <c r="BC174" s="146"/>
      <c r="BD174" s="146"/>
      <c r="BE174" s="146"/>
      <c r="BF174" s="146"/>
      <c r="BG174" s="146"/>
      <c r="BH174" s="146"/>
      <c r="BI174" s="146"/>
      <c r="BJ174" s="146"/>
      <c r="BK174" s="146"/>
      <c r="BL174" s="146"/>
      <c r="BM174" s="146"/>
      <c r="BN174" s="146"/>
      <c r="BO174" s="146"/>
      <c r="BP174" s="146"/>
      <c r="BQ174" s="146"/>
      <c r="BR174" s="146"/>
      <c r="BS174" s="146"/>
      <c r="BT174" s="146"/>
      <c r="BU174" s="146"/>
      <c r="BV174" s="146"/>
      <c r="BW174" s="146"/>
      <c r="BX174" s="146"/>
      <c r="BY174" s="146"/>
      <c r="BZ174" s="146"/>
      <c r="CA174" s="146"/>
      <c r="CB174" s="146"/>
      <c r="CC174" s="146"/>
      <c r="CD174" s="146"/>
      <c r="CE174" s="146"/>
      <c r="CF174" s="146"/>
      <c r="CG174" s="146"/>
      <c r="CH174" s="146"/>
      <c r="CI174" s="146"/>
      <c r="CJ174" s="146"/>
      <c r="CK174" s="146"/>
      <c r="CL174" s="146"/>
      <c r="CM174" s="146"/>
      <c r="CN174" s="146"/>
      <c r="CO174" s="146"/>
      <c r="CP174" s="146"/>
      <c r="CQ174" s="146"/>
      <c r="CR174" s="146"/>
      <c r="CS174" s="146"/>
      <c r="CT174" s="146"/>
      <c r="CU174" s="146"/>
      <c r="CV174" s="146"/>
      <c r="CW174" s="146"/>
      <c r="CX174" s="146"/>
      <c r="CY174" s="146"/>
      <c r="CZ174" s="146"/>
      <c r="DA174" s="146"/>
      <c r="DB174" s="146"/>
      <c r="DC174" s="146"/>
      <c r="DD174" s="146"/>
      <c r="DE174" s="146"/>
      <c r="DF174" s="146"/>
      <c r="DG174" s="146"/>
      <c r="DH174" s="146"/>
      <c r="DI174" s="146"/>
      <c r="DJ174" s="146"/>
      <c r="DK174" s="146"/>
      <c r="DL174" s="146"/>
      <c r="DM174" s="146"/>
      <c r="DN174" s="146"/>
      <c r="DO174" s="146"/>
      <c r="DP174" s="146"/>
      <c r="DQ174" s="146"/>
      <c r="DR174" s="146"/>
      <c r="DS174" s="146"/>
      <c r="DT174" s="146"/>
      <c r="DU174" s="146"/>
      <c r="DV174" s="146"/>
      <c r="DW174" s="146"/>
      <c r="DX174" s="146"/>
      <c r="DY174" s="146"/>
      <c r="DZ174" s="146"/>
      <c r="EA174" s="146"/>
      <c r="EB174" s="146"/>
      <c r="EC174" s="146"/>
      <c r="ED174" s="146"/>
      <c r="EE174" s="146"/>
      <c r="EF174" s="146"/>
      <c r="EG174" s="146"/>
      <c r="EH174" s="146"/>
      <c r="EI174" s="146"/>
      <c r="EJ174" s="146"/>
      <c r="EK174" s="146"/>
      <c r="EL174" s="146"/>
      <c r="EM174" s="146"/>
      <c r="EN174" s="146"/>
      <c r="EO174" s="146"/>
      <c r="EP174" s="146"/>
      <c r="EQ174" s="146"/>
      <c r="ER174" s="146"/>
      <c r="ES174" s="146"/>
      <c r="ET174" s="146"/>
      <c r="EU174" s="146"/>
      <c r="EV174" s="146"/>
      <c r="EW174" s="146"/>
      <c r="EX174" s="146"/>
      <c r="EY174" s="146"/>
      <c r="EZ174" s="146"/>
      <c r="FA174" s="146"/>
      <c r="FB174" s="146"/>
      <c r="FC174" s="146"/>
      <c r="FD174" s="146"/>
      <c r="FE174" s="146"/>
      <c r="FF174" s="146"/>
      <c r="FG174" s="146"/>
      <c r="FH174" s="146"/>
      <c r="FI174" s="146"/>
      <c r="FJ174" s="146"/>
      <c r="FK174" s="146"/>
      <c r="FL174" s="146"/>
      <c r="FM174" s="146"/>
      <c r="FN174" s="146"/>
      <c r="FO174" s="146"/>
      <c r="FP174" s="146"/>
      <c r="FQ174" s="146"/>
      <c r="FR174" s="146"/>
      <c r="FS174" s="146"/>
      <c r="FT174" s="146"/>
      <c r="FU174" s="146"/>
      <c r="FV174" s="146"/>
      <c r="FW174" s="146"/>
      <c r="FX174" s="146"/>
      <c r="FY174" s="146"/>
      <c r="FZ174" s="146"/>
      <c r="GA174" s="146"/>
      <c r="GB174" s="146"/>
      <c r="GC174" s="146"/>
      <c r="GD174" s="146"/>
      <c r="GE174" s="146"/>
      <c r="GF174" s="146"/>
      <c r="GG174" s="146"/>
      <c r="GH174" s="146"/>
      <c r="GI174" s="146"/>
      <c r="GJ174" s="146"/>
      <c r="GK174" s="146"/>
      <c r="GL174" s="146"/>
      <c r="GM174" s="146"/>
      <c r="GN174" s="146"/>
      <c r="GO174" s="146"/>
      <c r="GP174" s="146"/>
      <c r="GQ174" s="146"/>
      <c r="GR174" s="146"/>
      <c r="GS174" s="146"/>
      <c r="GT174" s="146"/>
      <c r="GU174" s="146"/>
      <c r="GV174" s="146"/>
      <c r="GW174" s="146"/>
      <c r="GX174" s="146"/>
      <c r="GY174" s="146"/>
      <c r="GZ174" s="146"/>
      <c r="HA174" s="146"/>
      <c r="HB174" s="146"/>
      <c r="HC174" s="146"/>
      <c r="HD174" s="146"/>
      <c r="HE174" s="146"/>
      <c r="HF174" s="146"/>
      <c r="HG174" s="146"/>
      <c r="HH174" s="146"/>
      <c r="HI174" s="1314" t="s">
        <v>109</v>
      </c>
      <c r="HJ174" s="1315"/>
      <c r="HK174" s="1315"/>
      <c r="HL174" s="348"/>
      <c r="HM174" s="348">
        <f>HM13+HM15+HM17+HM19+HM21+HM23+HM25+HM27+HM29+HM31+HM33+HM35+HM37+HM39+HM41+HM43+HM45+HM47+HM49+HM51+HM53+HM55+HM57+HM59+HM61+HM63+HM65+HM67+HM69+HM71+HM73+HM75+HM77+HM79+HM81+HM83+HM85+HM87+HM89+HM91+HM93+HM95+HM97+HM99+HM101+HM103+HM105+HM107+HM109+HM111+HM113+HM115+HM117+HM119+HM121+HM123+HM125+HM127+HM129+HM131+HM133+HM135+HM137+HM139+HM141+HM143+HM145+HM147+HM149+HM151+HM153+HM155+HM157+HM159+HM161+HM163+HM165+HM167+HM169+HM171+HM173</f>
        <v>4190</v>
      </c>
      <c r="HN174" s="348">
        <f t="shared" ref="HN174:IG174" si="9">HN13+HN15+HN17+HN19+HN21+HN23+HN25+HN27+HN29+HN31+HN33+HN35+HN37+HN39+HN41+HN43+HN45+HN47+HN49+HN51+HN53+HN55+HN57+HN59+HN61+HN63+HN65+HN67+HN69+HN71+HN73+HN75+HN77+HN79+HN81+HN83+HN85+HN87+HN89+HN91+HN93+HN95+HN97+HN99+HN101+HN103+HN105+HN107+HN109+HN111+HN113+HN115+HN117+HN119+HN121+HN123+HN125+HN127+HN129+HN131+HN133+HN135+HN137+HN139+HN141+HN143+HN145+HN147+HN149+HN151+HN153+HN155+HN157+HN159+HN161+HN163+HN165+HN167+HN169+HN171+HN173</f>
        <v>0</v>
      </c>
      <c r="HO174" s="348">
        <f>HO13+HO15+HO17+HO19+HO21+HO23+HO25+HO27+HO29+HO31+HO33+HO35+HO37+HO39+HO41+HO43+HO45+HO47+HO49+HO51+HO53+HO55+HO57+HO59+HO61+HO63+HO65+HO67+HO69+HO71+HO73+HO75+HO77+HO79+HO81+HO83+HO85+HO87+HO89+HO91+HO93+HO95+HO97+HO99+HO101+HO103+HO105+HO107+HO109+HO111+HO113+HO115+HO117+HO119+HO121+HO123+HO125+HO127+HO129+HO131+HO133+HO135+HO137+HO139+HO141+HO143+HO145+HO147+HO149+HO151+HO153+HO155+HO157+HO159+HO161+HO163+HO165+HO167+HO169+HO171+HO173</f>
        <v>5962.2</v>
      </c>
      <c r="HP174" s="348">
        <f t="shared" si="9"/>
        <v>5984</v>
      </c>
      <c r="HQ174" s="348">
        <f t="shared" si="9"/>
        <v>0</v>
      </c>
      <c r="HR174" s="348">
        <f>HR13+HR15+HR17+HR19+HR21+HR23+HR25+HR27+HR29+HR31+HR33+HR35+HR37+HR39+HR41+HR43+HR45+HR47+HR49+HR51+HR53+HR55+HR57+HR59+HR61+HR63+HR65+HR67+HR69+HR71+HR73+HR75+HR77+HR79+HR81+HR83+HR85+HR87+HR89+HR91+HR93+HR95+HR97+HR99+HR101+HR103+HR105+HR107+HR109+HR111+HR113+HR115+HR117+HR119+HR121+HR123+HR125+HR127+HR129+HR131+HR133+HR135+HR137+HR139+HR141+HR143+HR145+HR147+HR149+HR151+HR153+HR155+HR157+HR159+HR161+HR163+HR165+HR167+HR169+HR171+HR173</f>
        <v>0</v>
      </c>
      <c r="HS174" s="348">
        <f t="shared" si="9"/>
        <v>0</v>
      </c>
      <c r="HT174" s="348">
        <f t="shared" si="9"/>
        <v>0</v>
      </c>
      <c r="HU174" s="348">
        <f t="shared" si="9"/>
        <v>0</v>
      </c>
      <c r="HV174" s="348">
        <f t="shared" si="9"/>
        <v>0</v>
      </c>
      <c r="HW174" s="348">
        <f t="shared" si="9"/>
        <v>0</v>
      </c>
      <c r="HX174" s="348">
        <f t="shared" si="9"/>
        <v>0</v>
      </c>
      <c r="HY174" s="348">
        <f t="shared" si="9"/>
        <v>0</v>
      </c>
      <c r="HZ174" s="348">
        <f t="shared" si="9"/>
        <v>0</v>
      </c>
      <c r="IA174" s="348">
        <f t="shared" si="9"/>
        <v>0</v>
      </c>
      <c r="IB174" s="348">
        <f t="shared" si="9"/>
        <v>0</v>
      </c>
      <c r="IC174" s="348">
        <f t="shared" si="9"/>
        <v>0</v>
      </c>
      <c r="ID174" s="348">
        <f t="shared" si="9"/>
        <v>0</v>
      </c>
      <c r="IE174" s="348">
        <f t="shared" si="9"/>
        <v>0</v>
      </c>
      <c r="IF174" s="348">
        <f t="shared" si="9"/>
        <v>0</v>
      </c>
      <c r="IG174" s="348">
        <f t="shared" si="9"/>
        <v>0</v>
      </c>
      <c r="IH174" s="145" t="e">
        <f>IH15+IH17+IH21+IH23+IH27+IH31+IH35+IH39+IH41+IH43+IH45+IH47+IH51+IH53+IH55+IH57+IH59+IH61+IH63+IH65+IH69+IH71+IH75+IH79+IH81+IH85+IH89+IH93+IH97+IH99+IH101+IH103+IH107+IH109+IH113+IH117+IH119+IH121+IH123+IH125+IH127+IH129+IH131+IH133+IH135+IH137+IH139+IH141+IH143+IH145+IH147+IH149+IH151+IH153+IH155+IH159+IH161+IH167+IH169+IH171+IH173+#REF!+#REF!+#REF!+#REF!+#REF!+#REF!+#REF!+#REF!+#REF!+#REF!+#REF!+#REF!+#REF!+#REF!+#REF!+#REF!+#REF!+#REF!+#REF!+#REF!+#REF!+#REF!+#REF!+#REF!+#REF!+#REF!+#REF!+#REF!+#REF!+#REF!+#REF!+#REF!+#REF!+#REF!+#REF!+#REF!+#REF!+#REF!+#REF!+#REF!+#REF!+#REF!+#REF!</f>
        <v>#REF!</v>
      </c>
      <c r="II174" s="145" t="e">
        <f>II15+II17+II21+II23+II27+II31+II35+II39+II41+II43+II45+II47+II51+II53+II55+II57+II59+II61+II63+II65+II69+II71+II75+II79+II81+II85+II89+II93+II97+II99+II101+II103+II107+II109+II113+II117+II119+II121+II123+II125+II127+II129+II131+II133+II135+II137+II139+II141+II143+II145+II147+II149+II151+II153+II155+II159+II161+II167+II169+II171+II173+#REF!+#REF!+#REF!+#REF!+#REF!+#REF!+#REF!+#REF!+#REF!+#REF!+#REF!+#REF!+#REF!+#REF!+#REF!+#REF!+#REF!+#REF!+#REF!+#REF!+#REF!+#REF!+#REF!+#REF!+#REF!+#REF!+#REF!+#REF!+#REF!+#REF!+#REF!+#REF!+#REF!+#REF!+#REF!+#REF!+#REF!+#REF!+#REF!+#REF!+#REF!+#REF!+#REF!</f>
        <v>#REF!</v>
      </c>
      <c r="IJ174" s="348">
        <f>SUM(HL174:IG174)+IJ7+IJ9</f>
        <v>17310.2</v>
      </c>
    </row>
    <row r="175" spans="1:244" s="137" customFormat="1">
      <c r="A175" s="143"/>
      <c r="B175" s="143"/>
      <c r="C175" s="143"/>
      <c r="D175" s="143"/>
      <c r="E175" s="143"/>
      <c r="F175" s="143"/>
      <c r="G175" s="143"/>
      <c r="H175" s="143"/>
      <c r="I175" s="143"/>
      <c r="J175" s="143"/>
      <c r="K175" s="143"/>
      <c r="L175" s="143"/>
      <c r="M175" s="143"/>
      <c r="N175" s="143"/>
      <c r="O175" s="143"/>
      <c r="P175" s="143"/>
      <c r="Q175" s="143"/>
      <c r="R175" s="143"/>
      <c r="S175" s="143"/>
      <c r="T175" s="143"/>
      <c r="U175" s="143"/>
      <c r="V175" s="143"/>
      <c r="W175" s="143"/>
      <c r="X175" s="143"/>
      <c r="Y175" s="143"/>
      <c r="Z175" s="143"/>
      <c r="AA175" s="143"/>
      <c r="AB175" s="143"/>
      <c r="AC175" s="143"/>
      <c r="AD175" s="143"/>
      <c r="AE175" s="143"/>
      <c r="AF175" s="143"/>
      <c r="AG175" s="143"/>
      <c r="AH175" s="143"/>
      <c r="AI175" s="143"/>
      <c r="AJ175" s="143"/>
      <c r="AK175" s="143"/>
      <c r="AL175" s="143"/>
      <c r="AM175" s="143"/>
      <c r="AN175" s="143"/>
      <c r="AO175" s="143"/>
      <c r="AP175" s="143"/>
      <c r="AQ175" s="143"/>
      <c r="AR175" s="143"/>
      <c r="AS175" s="143"/>
      <c r="AT175" s="143"/>
      <c r="AU175" s="143"/>
      <c r="AV175" s="143"/>
      <c r="AW175" s="143"/>
      <c r="AX175" s="143"/>
      <c r="AY175" s="143"/>
      <c r="AZ175" s="143"/>
      <c r="BA175" s="143"/>
      <c r="BB175" s="143"/>
      <c r="BC175" s="143"/>
      <c r="BD175" s="143"/>
      <c r="BE175" s="143"/>
      <c r="BF175" s="143"/>
      <c r="BG175" s="143"/>
      <c r="BH175" s="143"/>
      <c r="BI175" s="143"/>
      <c r="BJ175" s="143"/>
      <c r="BK175" s="143"/>
      <c r="BL175" s="143"/>
      <c r="BM175" s="143"/>
      <c r="BN175" s="143"/>
      <c r="BO175" s="143"/>
      <c r="BP175" s="143"/>
      <c r="BQ175" s="143"/>
      <c r="BR175" s="143"/>
      <c r="BS175" s="143"/>
      <c r="BT175" s="143"/>
      <c r="BU175" s="143"/>
      <c r="BV175" s="143"/>
      <c r="BW175" s="143"/>
      <c r="BX175" s="143"/>
      <c r="BY175" s="143"/>
      <c r="BZ175" s="143"/>
      <c r="CA175" s="143"/>
      <c r="CB175" s="143"/>
      <c r="CC175" s="143"/>
      <c r="CD175" s="143"/>
      <c r="CE175" s="143"/>
      <c r="CF175" s="143"/>
      <c r="CG175" s="143"/>
      <c r="CH175" s="143"/>
      <c r="CI175" s="143"/>
      <c r="CJ175" s="143"/>
      <c r="CK175" s="143"/>
      <c r="CL175" s="143"/>
      <c r="CM175" s="143"/>
      <c r="CN175" s="143"/>
      <c r="CO175" s="143"/>
      <c r="CP175" s="143"/>
      <c r="CQ175" s="143"/>
      <c r="CR175" s="143"/>
      <c r="CS175" s="143"/>
      <c r="CT175" s="143"/>
      <c r="CU175" s="143"/>
      <c r="CV175" s="143"/>
      <c r="CW175" s="143"/>
      <c r="CX175" s="143"/>
      <c r="CY175" s="143"/>
      <c r="CZ175" s="143"/>
      <c r="DA175" s="143"/>
      <c r="DB175" s="143"/>
      <c r="DC175" s="143"/>
      <c r="DD175" s="143"/>
      <c r="DE175" s="143"/>
      <c r="DF175" s="143"/>
      <c r="DG175" s="143"/>
      <c r="DH175" s="143"/>
      <c r="DI175" s="143"/>
      <c r="DJ175" s="143"/>
      <c r="DK175" s="143"/>
      <c r="DL175" s="143"/>
      <c r="DM175" s="143"/>
      <c r="DN175" s="143"/>
      <c r="DO175" s="143"/>
      <c r="DP175" s="143"/>
      <c r="DQ175" s="143"/>
      <c r="DR175" s="143"/>
      <c r="DS175" s="143"/>
      <c r="DT175" s="143"/>
      <c r="DU175" s="143"/>
      <c r="DV175" s="143"/>
      <c r="DW175" s="143"/>
      <c r="DX175" s="143"/>
      <c r="DY175" s="143"/>
      <c r="DZ175" s="143"/>
      <c r="EA175" s="143"/>
      <c r="EB175" s="143"/>
      <c r="EC175" s="143"/>
      <c r="ED175" s="143"/>
      <c r="EE175" s="143"/>
      <c r="EF175" s="143"/>
      <c r="EG175" s="143"/>
      <c r="EH175" s="143"/>
      <c r="EI175" s="143"/>
      <c r="EJ175" s="143"/>
      <c r="EK175" s="143"/>
      <c r="EL175" s="143"/>
      <c r="EM175" s="143"/>
      <c r="EN175" s="143"/>
      <c r="EO175" s="143"/>
      <c r="EP175" s="143"/>
      <c r="EQ175" s="143"/>
      <c r="ER175" s="143"/>
      <c r="ES175" s="143"/>
      <c r="ET175" s="143"/>
      <c r="EU175" s="143"/>
      <c r="EV175" s="143"/>
      <c r="EW175" s="143"/>
      <c r="EX175" s="143"/>
      <c r="EY175" s="143"/>
      <c r="EZ175" s="143"/>
      <c r="FA175" s="143"/>
      <c r="FB175" s="143"/>
      <c r="FC175" s="143"/>
      <c r="FD175" s="143"/>
      <c r="FE175" s="143"/>
      <c r="FF175" s="143"/>
      <c r="FG175" s="143"/>
      <c r="FH175" s="143"/>
      <c r="FI175" s="143"/>
      <c r="FJ175" s="143"/>
      <c r="FK175" s="143"/>
      <c r="FL175" s="143"/>
      <c r="FM175" s="143"/>
      <c r="FN175" s="143"/>
      <c r="FO175" s="143"/>
      <c r="FP175" s="143"/>
      <c r="FQ175" s="143"/>
      <c r="FR175" s="143"/>
      <c r="FS175" s="143"/>
      <c r="FT175" s="143"/>
      <c r="FU175" s="143"/>
      <c r="FV175" s="143"/>
      <c r="FW175" s="143"/>
      <c r="FX175" s="143"/>
      <c r="FY175" s="143"/>
      <c r="FZ175" s="143"/>
      <c r="GA175" s="143"/>
      <c r="GB175" s="143"/>
      <c r="GC175" s="143"/>
      <c r="GD175" s="143"/>
      <c r="GE175" s="143"/>
      <c r="GF175" s="143"/>
      <c r="GG175" s="143"/>
      <c r="GH175" s="143"/>
      <c r="GI175" s="143"/>
      <c r="GJ175" s="143"/>
      <c r="GK175" s="143"/>
      <c r="GL175" s="143"/>
      <c r="GM175" s="143"/>
      <c r="GN175" s="143"/>
      <c r="GO175" s="143"/>
      <c r="GP175" s="143"/>
      <c r="GQ175" s="143"/>
      <c r="GR175" s="143"/>
      <c r="GS175" s="143"/>
      <c r="GT175" s="143"/>
      <c r="GU175" s="143"/>
      <c r="GV175" s="143"/>
      <c r="GW175" s="143"/>
      <c r="GX175" s="143"/>
      <c r="GY175" s="143"/>
      <c r="GZ175" s="143"/>
      <c r="HA175" s="143"/>
      <c r="HB175" s="143"/>
      <c r="HC175" s="143"/>
      <c r="HD175" s="143"/>
      <c r="HE175" s="143"/>
      <c r="HF175" s="143"/>
      <c r="HG175" s="143"/>
      <c r="HH175" s="143"/>
      <c r="HI175" s="142"/>
      <c r="HJ175" s="141"/>
      <c r="HK175" s="140"/>
      <c r="HL175" s="139"/>
      <c r="HO175" s="401"/>
      <c r="HP175" s="401"/>
      <c r="HS175" s="401"/>
      <c r="HX175" s="401"/>
      <c r="HY175" s="401"/>
      <c r="IJ175" s="138"/>
    </row>
  </sheetData>
  <mergeCells count="1712">
    <mergeCell ref="GW73:HB73"/>
    <mergeCell ref="HC73:HH73"/>
    <mergeCell ref="HI72:HI73"/>
    <mergeCell ref="HK72:HK73"/>
    <mergeCell ref="A73:S73"/>
    <mergeCell ref="T73:Z73"/>
    <mergeCell ref="AA73:AG73"/>
    <mergeCell ref="AH73:AN73"/>
    <mergeCell ref="AO73:AU73"/>
    <mergeCell ref="AV73:BB73"/>
    <mergeCell ref="BC73:BH73"/>
    <mergeCell ref="BI73:BN73"/>
    <mergeCell ref="BO73:BT73"/>
    <mergeCell ref="BU73:BZ73"/>
    <mergeCell ref="CA73:CF73"/>
    <mergeCell ref="CG73:CL73"/>
    <mergeCell ref="CM73:CR73"/>
    <mergeCell ref="CS73:CX73"/>
    <mergeCell ref="CY73:DD73"/>
    <mergeCell ref="DE73:DJ73"/>
    <mergeCell ref="DK73:DP73"/>
    <mergeCell ref="DQ73:DV73"/>
    <mergeCell ref="DW73:EB73"/>
    <mergeCell ref="EC73:EH73"/>
    <mergeCell ref="EI73:EN73"/>
    <mergeCell ref="EO73:ET73"/>
    <mergeCell ref="EU73:EZ73"/>
    <mergeCell ref="FA73:FF73"/>
    <mergeCell ref="FG73:FL73"/>
    <mergeCell ref="FM73:FR73"/>
    <mergeCell ref="FS73:FX73"/>
    <mergeCell ref="A67:S67"/>
    <mergeCell ref="T67:Z67"/>
    <mergeCell ref="AA67:AG67"/>
    <mergeCell ref="AH67:AN67"/>
    <mergeCell ref="AO67:AU67"/>
    <mergeCell ref="AV67:BB67"/>
    <mergeCell ref="BC67:BH67"/>
    <mergeCell ref="BI67:BN67"/>
    <mergeCell ref="BO67:BT67"/>
    <mergeCell ref="BU67:BZ67"/>
    <mergeCell ref="CA67:CF67"/>
    <mergeCell ref="CG67:CL67"/>
    <mergeCell ref="CM67:CR67"/>
    <mergeCell ref="CS67:CX67"/>
    <mergeCell ref="CY67:DD67"/>
    <mergeCell ref="DE67:DJ67"/>
    <mergeCell ref="DK67:DP67"/>
    <mergeCell ref="BI173:BN173"/>
    <mergeCell ref="BO173:BT173"/>
    <mergeCell ref="FM67:FR67"/>
    <mergeCell ref="FS67:FX67"/>
    <mergeCell ref="FY67:GD67"/>
    <mergeCell ref="GE67:GJ67"/>
    <mergeCell ref="GK67:GP67"/>
    <mergeCell ref="HI162:HI163"/>
    <mergeCell ref="HK162:HK163"/>
    <mergeCell ref="HI164:HI165"/>
    <mergeCell ref="HK164:HK165"/>
    <mergeCell ref="HI12:HI13"/>
    <mergeCell ref="HK12:HK13"/>
    <mergeCell ref="CA13:GH13"/>
    <mergeCell ref="GW13:HH13"/>
    <mergeCell ref="HI174:HK174"/>
    <mergeCell ref="FY73:GD73"/>
    <mergeCell ref="GE73:GJ73"/>
    <mergeCell ref="GK73:GP73"/>
    <mergeCell ref="GW67:HB67"/>
    <mergeCell ref="HC67:HH67"/>
    <mergeCell ref="HI66:HI67"/>
    <mergeCell ref="HK66:HK67"/>
    <mergeCell ref="DQ67:DV67"/>
    <mergeCell ref="DW67:EB67"/>
    <mergeCell ref="EC67:EH67"/>
    <mergeCell ref="EI67:EN67"/>
    <mergeCell ref="EO67:ET67"/>
    <mergeCell ref="EU67:EZ67"/>
    <mergeCell ref="FA67:FF67"/>
    <mergeCell ref="FG67:FL67"/>
    <mergeCell ref="GQ73:GV73"/>
    <mergeCell ref="GW173:HB173"/>
    <mergeCell ref="HC173:HH173"/>
    <mergeCell ref="FM173:FR173"/>
    <mergeCell ref="FS173:FX173"/>
    <mergeCell ref="FY173:GD173"/>
    <mergeCell ref="GE173:GJ173"/>
    <mergeCell ref="GK173:GP173"/>
    <mergeCell ref="GQ173:GV173"/>
    <mergeCell ref="EC173:EH173"/>
    <mergeCell ref="EI173:EN173"/>
    <mergeCell ref="EO173:ET173"/>
    <mergeCell ref="EU173:EZ173"/>
    <mergeCell ref="FA173:FF173"/>
    <mergeCell ref="FG173:FL173"/>
    <mergeCell ref="CS173:CX173"/>
    <mergeCell ref="CY173:DD173"/>
    <mergeCell ref="DE173:DJ173"/>
    <mergeCell ref="DK173:DP173"/>
    <mergeCell ref="DQ173:DV173"/>
    <mergeCell ref="DW173:EB173"/>
    <mergeCell ref="BU173:BZ173"/>
    <mergeCell ref="CA173:CF173"/>
    <mergeCell ref="CG173:CL173"/>
    <mergeCell ref="CM173:CR173"/>
    <mergeCell ref="HC171:HH171"/>
    <mergeCell ref="HI172:HI173"/>
    <mergeCell ref="HK172:HK173"/>
    <mergeCell ref="A173:S173"/>
    <mergeCell ref="T173:Z173"/>
    <mergeCell ref="AA173:AG173"/>
    <mergeCell ref="AH173:AN173"/>
    <mergeCell ref="AO173:AU173"/>
    <mergeCell ref="AV173:BB173"/>
    <mergeCell ref="BC173:BH173"/>
    <mergeCell ref="FS171:FX171"/>
    <mergeCell ref="FY171:GD171"/>
    <mergeCell ref="GE171:GJ171"/>
    <mergeCell ref="GK171:GP171"/>
    <mergeCell ref="GQ171:GV171"/>
    <mergeCell ref="GW171:HB171"/>
    <mergeCell ref="EI171:EN171"/>
    <mergeCell ref="EO171:ET171"/>
    <mergeCell ref="EU171:EZ171"/>
    <mergeCell ref="FA171:FF171"/>
    <mergeCell ref="FG171:FL171"/>
    <mergeCell ref="FM171:FR171"/>
    <mergeCell ref="CY171:DD171"/>
    <mergeCell ref="DE171:DJ171"/>
    <mergeCell ref="DK171:DP171"/>
    <mergeCell ref="DQ171:DV171"/>
    <mergeCell ref="DW171:EB171"/>
    <mergeCell ref="EC171:EH171"/>
    <mergeCell ref="BO171:BT171"/>
    <mergeCell ref="BU171:BZ171"/>
    <mergeCell ref="CA171:CF171"/>
    <mergeCell ref="CG171:CL171"/>
    <mergeCell ref="CM171:CR171"/>
    <mergeCell ref="CS171:CX171"/>
    <mergeCell ref="HI170:HI171"/>
    <mergeCell ref="HK170:HK171"/>
    <mergeCell ref="A171:S171"/>
    <mergeCell ref="T171:Z171"/>
    <mergeCell ref="AA171:AG171"/>
    <mergeCell ref="AH171:AN171"/>
    <mergeCell ref="AO171:AU171"/>
    <mergeCell ref="AV171:BB171"/>
    <mergeCell ref="BC171:BH171"/>
    <mergeCell ref="BI171:BN171"/>
    <mergeCell ref="GW161:HB161"/>
    <mergeCell ref="HC161:HH161"/>
    <mergeCell ref="HI166:HI167"/>
    <mergeCell ref="HK166:HK167"/>
    <mergeCell ref="HI168:HI169"/>
    <mergeCell ref="HK168:HK169"/>
    <mergeCell ref="FM161:FR161"/>
    <mergeCell ref="FS161:FX161"/>
    <mergeCell ref="FY161:GD161"/>
    <mergeCell ref="GE161:GJ161"/>
    <mergeCell ref="GK161:GP161"/>
    <mergeCell ref="GQ161:GV161"/>
    <mergeCell ref="EC161:EH161"/>
    <mergeCell ref="EI161:EN161"/>
    <mergeCell ref="EO161:ET161"/>
    <mergeCell ref="EU161:EZ161"/>
    <mergeCell ref="FA161:FF161"/>
    <mergeCell ref="FG161:FL161"/>
    <mergeCell ref="CS161:CX161"/>
    <mergeCell ref="CY161:DD161"/>
    <mergeCell ref="DE161:DJ161"/>
    <mergeCell ref="DK161:DP161"/>
    <mergeCell ref="DQ161:DV161"/>
    <mergeCell ref="DW161:EB161"/>
    <mergeCell ref="BI161:BN161"/>
    <mergeCell ref="BO161:BT161"/>
    <mergeCell ref="BU161:BZ161"/>
    <mergeCell ref="CA161:CF161"/>
    <mergeCell ref="CG161:CL161"/>
    <mergeCell ref="CM161:CR161"/>
    <mergeCell ref="HC159:HH159"/>
    <mergeCell ref="HI160:HI161"/>
    <mergeCell ref="HK160:HK161"/>
    <mergeCell ref="HI158:HI159"/>
    <mergeCell ref="HK158:HK159"/>
    <mergeCell ref="A161:S161"/>
    <mergeCell ref="T161:Z161"/>
    <mergeCell ref="AA161:AG161"/>
    <mergeCell ref="AH161:AN161"/>
    <mergeCell ref="AO161:AU161"/>
    <mergeCell ref="AV161:BB161"/>
    <mergeCell ref="BC161:BH161"/>
    <mergeCell ref="FS159:FX159"/>
    <mergeCell ref="FY159:GD159"/>
    <mergeCell ref="GE159:GJ159"/>
    <mergeCell ref="GK159:GP159"/>
    <mergeCell ref="GQ159:GV159"/>
    <mergeCell ref="GW159:HB159"/>
    <mergeCell ref="EI159:EN159"/>
    <mergeCell ref="EO159:ET159"/>
    <mergeCell ref="EU159:EZ159"/>
    <mergeCell ref="FA159:FF159"/>
    <mergeCell ref="FG159:FL159"/>
    <mergeCell ref="FM159:FR159"/>
    <mergeCell ref="CY159:DD159"/>
    <mergeCell ref="DE159:DJ159"/>
    <mergeCell ref="DK159:DP159"/>
    <mergeCell ref="DQ159:DV159"/>
    <mergeCell ref="DW159:EB159"/>
    <mergeCell ref="EC159:EH159"/>
    <mergeCell ref="BO159:BT159"/>
    <mergeCell ref="BU159:BZ159"/>
    <mergeCell ref="CA159:CF159"/>
    <mergeCell ref="CG159:CL159"/>
    <mergeCell ref="CM159:CR159"/>
    <mergeCell ref="CS159:CX159"/>
    <mergeCell ref="A159:S159"/>
    <mergeCell ref="T159:Z159"/>
    <mergeCell ref="AA159:AG159"/>
    <mergeCell ref="AH159:AN159"/>
    <mergeCell ref="AO159:AU159"/>
    <mergeCell ref="AV159:BB159"/>
    <mergeCell ref="BC159:BH159"/>
    <mergeCell ref="BI159:BN159"/>
    <mergeCell ref="HI150:HI151"/>
    <mergeCell ref="HK150:HK151"/>
    <mergeCell ref="HI152:HI153"/>
    <mergeCell ref="HK152:HK153"/>
    <mergeCell ref="HI154:HI155"/>
    <mergeCell ref="HK154:HK155"/>
    <mergeCell ref="HI144:HI145"/>
    <mergeCell ref="HK144:HK145"/>
    <mergeCell ref="HI146:HI147"/>
    <mergeCell ref="HK146:HK147"/>
    <mergeCell ref="HI148:HI149"/>
    <mergeCell ref="HK148:HK149"/>
    <mergeCell ref="HI156:HI157"/>
    <mergeCell ref="HK156:HK157"/>
    <mergeCell ref="DQ157:DV157"/>
    <mergeCell ref="DW157:EB157"/>
    <mergeCell ref="EC157:EH157"/>
    <mergeCell ref="EI157:EN157"/>
    <mergeCell ref="EO157:ET157"/>
    <mergeCell ref="EU157:EZ157"/>
    <mergeCell ref="FA157:FF157"/>
    <mergeCell ref="FG157:FL157"/>
    <mergeCell ref="FM157:FR157"/>
    <mergeCell ref="FS157:FX157"/>
    <mergeCell ref="FY157:GD157"/>
    <mergeCell ref="HI138:HI139"/>
    <mergeCell ref="HK138:HK139"/>
    <mergeCell ref="HI140:HI141"/>
    <mergeCell ref="HK140:HK141"/>
    <mergeCell ref="HI142:HI143"/>
    <mergeCell ref="HK142:HK143"/>
    <mergeCell ref="HI132:HI133"/>
    <mergeCell ref="HK132:HK133"/>
    <mergeCell ref="HI134:HI135"/>
    <mergeCell ref="HK134:HK135"/>
    <mergeCell ref="HI136:HI137"/>
    <mergeCell ref="HK136:HK137"/>
    <mergeCell ref="HI126:HI127"/>
    <mergeCell ref="HK126:HK127"/>
    <mergeCell ref="HI128:HI129"/>
    <mergeCell ref="HK128:HK129"/>
    <mergeCell ref="HI130:HI131"/>
    <mergeCell ref="HK130:HK131"/>
    <mergeCell ref="HI120:HI121"/>
    <mergeCell ref="HK120:HK121"/>
    <mergeCell ref="HI122:HI123"/>
    <mergeCell ref="HK122:HK123"/>
    <mergeCell ref="HI124:HI125"/>
    <mergeCell ref="HK124:HK125"/>
    <mergeCell ref="GK117:GP117"/>
    <mergeCell ref="GQ117:GV117"/>
    <mergeCell ref="GW117:HB117"/>
    <mergeCell ref="HC117:HH117"/>
    <mergeCell ref="HI118:HI119"/>
    <mergeCell ref="HK118:HK119"/>
    <mergeCell ref="FA117:FF117"/>
    <mergeCell ref="FG117:FL117"/>
    <mergeCell ref="FM117:FR117"/>
    <mergeCell ref="FS117:FX117"/>
    <mergeCell ref="FY117:GD117"/>
    <mergeCell ref="GE117:GJ117"/>
    <mergeCell ref="DQ117:DV117"/>
    <mergeCell ref="DW117:EB117"/>
    <mergeCell ref="EC117:EH117"/>
    <mergeCell ref="EI117:EN117"/>
    <mergeCell ref="EO117:ET117"/>
    <mergeCell ref="EU117:EZ117"/>
    <mergeCell ref="CG117:CL117"/>
    <mergeCell ref="CM117:CR117"/>
    <mergeCell ref="CS117:CX117"/>
    <mergeCell ref="CY117:DD117"/>
    <mergeCell ref="DE117:DJ117"/>
    <mergeCell ref="DK117:DP117"/>
    <mergeCell ref="AV117:BB117"/>
    <mergeCell ref="BC117:BH117"/>
    <mergeCell ref="BI117:BN117"/>
    <mergeCell ref="BO117:BT117"/>
    <mergeCell ref="BU117:BZ117"/>
    <mergeCell ref="CA117:CF117"/>
    <mergeCell ref="GQ113:GV113"/>
    <mergeCell ref="GW113:HB113"/>
    <mergeCell ref="HC113:HH113"/>
    <mergeCell ref="HI116:HI117"/>
    <mergeCell ref="HK116:HK117"/>
    <mergeCell ref="A117:S117"/>
    <mergeCell ref="T117:Z117"/>
    <mergeCell ref="AA117:AG117"/>
    <mergeCell ref="AH117:AN117"/>
    <mergeCell ref="AO117:AU117"/>
    <mergeCell ref="FG113:FL113"/>
    <mergeCell ref="FM113:FR113"/>
    <mergeCell ref="FS113:FX113"/>
    <mergeCell ref="FY113:GD113"/>
    <mergeCell ref="GE113:GJ113"/>
    <mergeCell ref="GK113:GP113"/>
    <mergeCell ref="DW113:EB113"/>
    <mergeCell ref="EC113:EH113"/>
    <mergeCell ref="EI113:EN113"/>
    <mergeCell ref="EO113:ET113"/>
    <mergeCell ref="EU113:EZ113"/>
    <mergeCell ref="FA113:FF113"/>
    <mergeCell ref="CM113:CR113"/>
    <mergeCell ref="CS113:CX113"/>
    <mergeCell ref="CY113:DD113"/>
    <mergeCell ref="DE113:DJ113"/>
    <mergeCell ref="DK113:DP113"/>
    <mergeCell ref="DQ113:DV113"/>
    <mergeCell ref="BC113:BH113"/>
    <mergeCell ref="BI113:BN113"/>
    <mergeCell ref="BO113:BT113"/>
    <mergeCell ref="BU113:BZ113"/>
    <mergeCell ref="CA113:CF113"/>
    <mergeCell ref="CG113:CL113"/>
    <mergeCell ref="GW109:HB109"/>
    <mergeCell ref="HC109:HH109"/>
    <mergeCell ref="HI112:HI113"/>
    <mergeCell ref="HK112:HK113"/>
    <mergeCell ref="A113:S113"/>
    <mergeCell ref="T113:Z113"/>
    <mergeCell ref="AA113:AG113"/>
    <mergeCell ref="AH113:AN113"/>
    <mergeCell ref="AO113:AU113"/>
    <mergeCell ref="AV113:BB113"/>
    <mergeCell ref="FM109:FR109"/>
    <mergeCell ref="FS109:FX109"/>
    <mergeCell ref="FY109:GD109"/>
    <mergeCell ref="GE109:GJ109"/>
    <mergeCell ref="GK109:GP109"/>
    <mergeCell ref="GQ109:GV109"/>
    <mergeCell ref="EC109:EH109"/>
    <mergeCell ref="EI109:EN109"/>
    <mergeCell ref="EO109:ET109"/>
    <mergeCell ref="EU109:EZ109"/>
    <mergeCell ref="FA109:FF109"/>
    <mergeCell ref="FG109:FL109"/>
    <mergeCell ref="CS109:CX109"/>
    <mergeCell ref="CY109:DD109"/>
    <mergeCell ref="DE109:DJ109"/>
    <mergeCell ref="DK109:DP109"/>
    <mergeCell ref="DQ109:DV109"/>
    <mergeCell ref="DW109:EB109"/>
    <mergeCell ref="BI109:BN109"/>
    <mergeCell ref="BO109:BT109"/>
    <mergeCell ref="BU109:BZ109"/>
    <mergeCell ref="CA109:CF109"/>
    <mergeCell ref="CG109:CL109"/>
    <mergeCell ref="CM109:CR109"/>
    <mergeCell ref="HC107:HH107"/>
    <mergeCell ref="HI108:HI109"/>
    <mergeCell ref="HK108:HK109"/>
    <mergeCell ref="A109:S109"/>
    <mergeCell ref="T109:Z109"/>
    <mergeCell ref="AA109:AG109"/>
    <mergeCell ref="AH109:AN109"/>
    <mergeCell ref="AO109:AU109"/>
    <mergeCell ref="AV109:BB109"/>
    <mergeCell ref="BC109:BH109"/>
    <mergeCell ref="FS107:FX107"/>
    <mergeCell ref="FY107:GD107"/>
    <mergeCell ref="GE107:GJ107"/>
    <mergeCell ref="GK107:GP107"/>
    <mergeCell ref="GQ107:GV107"/>
    <mergeCell ref="GW107:HB107"/>
    <mergeCell ref="EI107:EN107"/>
    <mergeCell ref="EO107:ET107"/>
    <mergeCell ref="EU107:EZ107"/>
    <mergeCell ref="FA107:FF107"/>
    <mergeCell ref="FG107:FL107"/>
    <mergeCell ref="FM107:FR107"/>
    <mergeCell ref="CY107:DD107"/>
    <mergeCell ref="DE107:DJ107"/>
    <mergeCell ref="DK107:DP107"/>
    <mergeCell ref="DQ107:DV107"/>
    <mergeCell ref="DW107:EB107"/>
    <mergeCell ref="EC107:EH107"/>
    <mergeCell ref="BO107:BT107"/>
    <mergeCell ref="BU107:BZ107"/>
    <mergeCell ref="CA107:CF107"/>
    <mergeCell ref="CG107:CL107"/>
    <mergeCell ref="CM107:CR107"/>
    <mergeCell ref="CS107:CX107"/>
    <mergeCell ref="HI106:HI107"/>
    <mergeCell ref="HK106:HK107"/>
    <mergeCell ref="A107:S107"/>
    <mergeCell ref="T107:Z107"/>
    <mergeCell ref="AA107:AG107"/>
    <mergeCell ref="AH107:AN107"/>
    <mergeCell ref="AO107:AU107"/>
    <mergeCell ref="AV107:BB107"/>
    <mergeCell ref="BC107:BH107"/>
    <mergeCell ref="BI107:BN107"/>
    <mergeCell ref="FG103:FL103"/>
    <mergeCell ref="FM103:FR103"/>
    <mergeCell ref="FS103:FX103"/>
    <mergeCell ref="FY103:GD103"/>
    <mergeCell ref="GE103:GJ103"/>
    <mergeCell ref="GK103:GP103"/>
    <mergeCell ref="DW103:EB103"/>
    <mergeCell ref="EC103:EH103"/>
    <mergeCell ref="EI103:EN103"/>
    <mergeCell ref="EO103:ET103"/>
    <mergeCell ref="EU103:EZ103"/>
    <mergeCell ref="FA103:FF103"/>
    <mergeCell ref="CM103:CR103"/>
    <mergeCell ref="CS103:CX103"/>
    <mergeCell ref="CY103:DD103"/>
    <mergeCell ref="DE103:DJ103"/>
    <mergeCell ref="BO103:BT103"/>
    <mergeCell ref="BU103:BZ103"/>
    <mergeCell ref="CA103:CF103"/>
    <mergeCell ref="CG103:CL103"/>
    <mergeCell ref="A103:S103"/>
    <mergeCell ref="T103:Z103"/>
    <mergeCell ref="AA103:AG103"/>
    <mergeCell ref="AH103:AN103"/>
    <mergeCell ref="AO103:AU103"/>
    <mergeCell ref="AV103:BB103"/>
    <mergeCell ref="GK101:GP101"/>
    <mergeCell ref="GQ101:GV101"/>
    <mergeCell ref="GW101:HB101"/>
    <mergeCell ref="CG101:CL101"/>
    <mergeCell ref="CM101:CR101"/>
    <mergeCell ref="CS101:CX101"/>
    <mergeCell ref="CY101:DD101"/>
    <mergeCell ref="DE101:DJ101"/>
    <mergeCell ref="DK101:DP101"/>
    <mergeCell ref="AV101:BB101"/>
    <mergeCell ref="BC101:BH101"/>
    <mergeCell ref="BI101:BN101"/>
    <mergeCell ref="BO101:BT101"/>
    <mergeCell ref="BU101:BZ101"/>
    <mergeCell ref="CA101:CF101"/>
    <mergeCell ref="CM99:CR99"/>
    <mergeCell ref="CS99:CX99"/>
    <mergeCell ref="CY99:DD99"/>
    <mergeCell ref="DE99:DJ99"/>
    <mergeCell ref="DK99:DP99"/>
    <mergeCell ref="DQ99:DV99"/>
    <mergeCell ref="BC99:BH99"/>
    <mergeCell ref="BI99:BN99"/>
    <mergeCell ref="BO99:BT99"/>
    <mergeCell ref="BU99:BZ99"/>
    <mergeCell ref="HC101:HH101"/>
    <mergeCell ref="HI102:HI103"/>
    <mergeCell ref="HK102:HK103"/>
    <mergeCell ref="GQ103:GV103"/>
    <mergeCell ref="GW103:HB103"/>
    <mergeCell ref="HC103:HH103"/>
    <mergeCell ref="FA101:FF101"/>
    <mergeCell ref="FG101:FL101"/>
    <mergeCell ref="FM101:FR101"/>
    <mergeCell ref="FS101:FX101"/>
    <mergeCell ref="FY101:GD101"/>
    <mergeCell ref="GE101:GJ101"/>
    <mergeCell ref="DQ101:DV101"/>
    <mergeCell ref="DW101:EB101"/>
    <mergeCell ref="EC101:EH101"/>
    <mergeCell ref="EI101:EN101"/>
    <mergeCell ref="EO101:ET101"/>
    <mergeCell ref="EU101:EZ101"/>
    <mergeCell ref="DK103:DP103"/>
    <mergeCell ref="DQ103:DV103"/>
    <mergeCell ref="BC103:BH103"/>
    <mergeCell ref="BI103:BN103"/>
    <mergeCell ref="FA97:FF97"/>
    <mergeCell ref="FG97:FL97"/>
    <mergeCell ref="CS97:CX97"/>
    <mergeCell ref="CY97:DD97"/>
    <mergeCell ref="DE97:DJ97"/>
    <mergeCell ref="DK97:DP97"/>
    <mergeCell ref="DQ97:DV97"/>
    <mergeCell ref="DW97:EB97"/>
    <mergeCell ref="BI97:BN97"/>
    <mergeCell ref="BO97:BT97"/>
    <mergeCell ref="GQ99:GV99"/>
    <mergeCell ref="GW99:HB99"/>
    <mergeCell ref="HC99:HH99"/>
    <mergeCell ref="HI100:HI101"/>
    <mergeCell ref="HK100:HK101"/>
    <mergeCell ref="A101:S101"/>
    <mergeCell ref="T101:Z101"/>
    <mergeCell ref="AA101:AG101"/>
    <mergeCell ref="AH101:AN101"/>
    <mergeCell ref="AO101:AU101"/>
    <mergeCell ref="FG99:FL99"/>
    <mergeCell ref="FM99:FR99"/>
    <mergeCell ref="FS99:FX99"/>
    <mergeCell ref="FY99:GD99"/>
    <mergeCell ref="GE99:GJ99"/>
    <mergeCell ref="GK99:GP99"/>
    <mergeCell ref="DW99:EB99"/>
    <mergeCell ref="EC99:EH99"/>
    <mergeCell ref="EI99:EN99"/>
    <mergeCell ref="EO99:ET99"/>
    <mergeCell ref="EU99:EZ99"/>
    <mergeCell ref="FA99:FF99"/>
    <mergeCell ref="DK93:DP93"/>
    <mergeCell ref="DQ93:DV93"/>
    <mergeCell ref="DW93:EB93"/>
    <mergeCell ref="EC93:EH93"/>
    <mergeCell ref="HI92:HI93"/>
    <mergeCell ref="HK92:HK93"/>
    <mergeCell ref="A93:S93"/>
    <mergeCell ref="T93:Z93"/>
    <mergeCell ref="AA93:AG93"/>
    <mergeCell ref="AH93:AN93"/>
    <mergeCell ref="CA99:CF99"/>
    <mergeCell ref="CG99:CL99"/>
    <mergeCell ref="GW97:HB97"/>
    <mergeCell ref="HC97:HH97"/>
    <mergeCell ref="HI98:HI99"/>
    <mergeCell ref="HK98:HK99"/>
    <mergeCell ref="A99:S99"/>
    <mergeCell ref="T99:Z99"/>
    <mergeCell ref="AA99:AG99"/>
    <mergeCell ref="AH99:AN99"/>
    <mergeCell ref="AO99:AU99"/>
    <mergeCell ref="AV99:BB99"/>
    <mergeCell ref="FM97:FR97"/>
    <mergeCell ref="FS97:FX97"/>
    <mergeCell ref="FY97:GD97"/>
    <mergeCell ref="GE97:GJ97"/>
    <mergeCell ref="GK97:GP97"/>
    <mergeCell ref="GQ97:GV97"/>
    <mergeCell ref="EC97:EH97"/>
    <mergeCell ref="EI97:EN97"/>
    <mergeCell ref="EO97:ET97"/>
    <mergeCell ref="EU97:EZ97"/>
    <mergeCell ref="BC89:BH89"/>
    <mergeCell ref="BI89:BN89"/>
    <mergeCell ref="BO89:BT89"/>
    <mergeCell ref="BU89:BZ89"/>
    <mergeCell ref="CA89:CF89"/>
    <mergeCell ref="CG89:CL89"/>
    <mergeCell ref="GE91:GJ91"/>
    <mergeCell ref="CM93:CR93"/>
    <mergeCell ref="CS93:CX93"/>
    <mergeCell ref="CG93:CL93"/>
    <mergeCell ref="HK96:HK97"/>
    <mergeCell ref="A97:S97"/>
    <mergeCell ref="T97:Z97"/>
    <mergeCell ref="AA97:AG97"/>
    <mergeCell ref="AH97:AN97"/>
    <mergeCell ref="AO97:AU97"/>
    <mergeCell ref="AV97:BB97"/>
    <mergeCell ref="BC97:BH97"/>
    <mergeCell ref="FS93:FX93"/>
    <mergeCell ref="FY93:GD93"/>
    <mergeCell ref="GE93:GJ93"/>
    <mergeCell ref="GK93:GP93"/>
    <mergeCell ref="GQ93:GV93"/>
    <mergeCell ref="GW93:HB93"/>
    <mergeCell ref="EI93:EN93"/>
    <mergeCell ref="EO93:ET93"/>
    <mergeCell ref="EU93:EZ93"/>
    <mergeCell ref="FA93:FF93"/>
    <mergeCell ref="FG93:FL93"/>
    <mergeCell ref="FM93:FR93"/>
    <mergeCell ref="CY93:DD93"/>
    <mergeCell ref="DE93:DJ93"/>
    <mergeCell ref="BI85:BN85"/>
    <mergeCell ref="BO85:BT85"/>
    <mergeCell ref="BU85:BZ85"/>
    <mergeCell ref="CA85:CF85"/>
    <mergeCell ref="EC87:EH87"/>
    <mergeCell ref="A87:S87"/>
    <mergeCell ref="T87:Z87"/>
    <mergeCell ref="A85:S85"/>
    <mergeCell ref="T85:Z85"/>
    <mergeCell ref="AA85:AG85"/>
    <mergeCell ref="AH85:AN85"/>
    <mergeCell ref="AO85:AU85"/>
    <mergeCell ref="FY87:GD87"/>
    <mergeCell ref="GE87:GJ87"/>
    <mergeCell ref="GK87:GP87"/>
    <mergeCell ref="GQ87:GV87"/>
    <mergeCell ref="GW87:HB87"/>
    <mergeCell ref="AA87:AG87"/>
    <mergeCell ref="AH87:AN87"/>
    <mergeCell ref="AO87:AU87"/>
    <mergeCell ref="AV87:BB87"/>
    <mergeCell ref="BC87:BH87"/>
    <mergeCell ref="BI87:BN87"/>
    <mergeCell ref="BO87:BT87"/>
    <mergeCell ref="BU87:BZ87"/>
    <mergeCell ref="CA87:CF87"/>
    <mergeCell ref="CG87:CL87"/>
    <mergeCell ref="CM87:CR87"/>
    <mergeCell ref="CS87:CX87"/>
    <mergeCell ref="CY87:DD87"/>
    <mergeCell ref="DE87:DJ87"/>
    <mergeCell ref="DK87:DP87"/>
    <mergeCell ref="A89:S89"/>
    <mergeCell ref="T89:Z89"/>
    <mergeCell ref="AA89:AG89"/>
    <mergeCell ref="AH89:AN89"/>
    <mergeCell ref="AO89:AU89"/>
    <mergeCell ref="AV89:BB89"/>
    <mergeCell ref="GE81:GJ81"/>
    <mergeCell ref="GK81:GP81"/>
    <mergeCell ref="DW81:EB81"/>
    <mergeCell ref="EC81:EH81"/>
    <mergeCell ref="EI81:EN81"/>
    <mergeCell ref="EO81:ET81"/>
    <mergeCell ref="EU81:EZ81"/>
    <mergeCell ref="FA81:FF81"/>
    <mergeCell ref="CM81:CR81"/>
    <mergeCell ref="CS81:CX81"/>
    <mergeCell ref="CY81:DD81"/>
    <mergeCell ref="DE81:DJ81"/>
    <mergeCell ref="DK81:DP81"/>
    <mergeCell ref="DQ81:DV81"/>
    <mergeCell ref="BC81:BH81"/>
    <mergeCell ref="BI81:BN81"/>
    <mergeCell ref="BO81:BT81"/>
    <mergeCell ref="GK85:GP85"/>
    <mergeCell ref="CG85:CL85"/>
    <mergeCell ref="CM85:CR85"/>
    <mergeCell ref="CS85:CX85"/>
    <mergeCell ref="CY85:DD85"/>
    <mergeCell ref="DE85:DJ85"/>
    <mergeCell ref="DK85:DP85"/>
    <mergeCell ref="AV85:BB85"/>
    <mergeCell ref="BC85:BH85"/>
    <mergeCell ref="HK88:HK89"/>
    <mergeCell ref="GQ89:GV89"/>
    <mergeCell ref="GW89:HB89"/>
    <mergeCell ref="HC89:HH89"/>
    <mergeCell ref="FA85:FF85"/>
    <mergeCell ref="FG85:FL85"/>
    <mergeCell ref="FM85:FR85"/>
    <mergeCell ref="FS85:FX85"/>
    <mergeCell ref="FY85:GD85"/>
    <mergeCell ref="GE85:GJ85"/>
    <mergeCell ref="DQ85:DV85"/>
    <mergeCell ref="DW85:EB85"/>
    <mergeCell ref="EC85:EH85"/>
    <mergeCell ref="EI85:EN85"/>
    <mergeCell ref="EO85:ET85"/>
    <mergeCell ref="EU85:EZ85"/>
    <mergeCell ref="FS87:FX87"/>
    <mergeCell ref="HC87:HH87"/>
    <mergeCell ref="EI87:EN87"/>
    <mergeCell ref="EO87:ET87"/>
    <mergeCell ref="EU87:EZ87"/>
    <mergeCell ref="FA87:FF87"/>
    <mergeCell ref="FG87:FL87"/>
    <mergeCell ref="FM87:FR87"/>
    <mergeCell ref="DW87:EB87"/>
    <mergeCell ref="DQ89:DV89"/>
    <mergeCell ref="GQ85:GV85"/>
    <mergeCell ref="GW85:HB85"/>
    <mergeCell ref="HK86:HK87"/>
    <mergeCell ref="DQ87:DV87"/>
    <mergeCell ref="FG89:FL89"/>
    <mergeCell ref="FM89:FR89"/>
    <mergeCell ref="A81:S81"/>
    <mergeCell ref="T81:Z81"/>
    <mergeCell ref="AA81:AG81"/>
    <mergeCell ref="AH81:AN81"/>
    <mergeCell ref="AO81:AU81"/>
    <mergeCell ref="AV81:BB81"/>
    <mergeCell ref="FM79:FR79"/>
    <mergeCell ref="FS79:FX79"/>
    <mergeCell ref="FY79:GD79"/>
    <mergeCell ref="GE79:GJ79"/>
    <mergeCell ref="GK79:GP79"/>
    <mergeCell ref="GQ79:GV79"/>
    <mergeCell ref="EC79:EH79"/>
    <mergeCell ref="EI79:EN79"/>
    <mergeCell ref="EO79:ET79"/>
    <mergeCell ref="EU79:EZ79"/>
    <mergeCell ref="FA79:FF79"/>
    <mergeCell ref="FG79:FL79"/>
    <mergeCell ref="CS79:CX79"/>
    <mergeCell ref="CY79:DD79"/>
    <mergeCell ref="DE79:DJ79"/>
    <mergeCell ref="DK79:DP79"/>
    <mergeCell ref="DQ79:DV79"/>
    <mergeCell ref="DW79:EB79"/>
    <mergeCell ref="BI79:BN79"/>
    <mergeCell ref="BO79:BT79"/>
    <mergeCell ref="GQ81:GV81"/>
    <mergeCell ref="FG81:FL81"/>
    <mergeCell ref="HC75:HH75"/>
    <mergeCell ref="HI78:HI79"/>
    <mergeCell ref="HK78:HK79"/>
    <mergeCell ref="A79:S79"/>
    <mergeCell ref="T79:Z79"/>
    <mergeCell ref="AA79:AG79"/>
    <mergeCell ref="AH79:AN79"/>
    <mergeCell ref="AO79:AU79"/>
    <mergeCell ref="AV79:BB79"/>
    <mergeCell ref="BC79:BH79"/>
    <mergeCell ref="FS75:FX75"/>
    <mergeCell ref="FY75:GD75"/>
    <mergeCell ref="GE75:GJ75"/>
    <mergeCell ref="GK75:GP75"/>
    <mergeCell ref="GQ75:GV75"/>
    <mergeCell ref="GW75:HB75"/>
    <mergeCell ref="EI75:EN75"/>
    <mergeCell ref="EO75:ET75"/>
    <mergeCell ref="EU75:EZ75"/>
    <mergeCell ref="FA75:FF75"/>
    <mergeCell ref="FG75:FL75"/>
    <mergeCell ref="FM75:FR75"/>
    <mergeCell ref="CY75:DD75"/>
    <mergeCell ref="DE75:DJ75"/>
    <mergeCell ref="DK75:DP75"/>
    <mergeCell ref="DQ75:DV75"/>
    <mergeCell ref="DW75:EB75"/>
    <mergeCell ref="EC75:EH75"/>
    <mergeCell ref="GW79:HB79"/>
    <mergeCell ref="HC79:HH79"/>
    <mergeCell ref="BO75:BT75"/>
    <mergeCell ref="BU75:BZ75"/>
    <mergeCell ref="CA75:CF75"/>
    <mergeCell ref="CG75:CL75"/>
    <mergeCell ref="CM75:CR75"/>
    <mergeCell ref="CS75:CX75"/>
    <mergeCell ref="HI74:HI75"/>
    <mergeCell ref="HK74:HK75"/>
    <mergeCell ref="A75:S75"/>
    <mergeCell ref="T75:Z75"/>
    <mergeCell ref="AA75:AG75"/>
    <mergeCell ref="AH75:AN75"/>
    <mergeCell ref="AO75:AU75"/>
    <mergeCell ref="AV75:BB75"/>
    <mergeCell ref="BC75:BH75"/>
    <mergeCell ref="BI75:BN75"/>
    <mergeCell ref="FG71:FL71"/>
    <mergeCell ref="FM71:FR71"/>
    <mergeCell ref="FS71:FX71"/>
    <mergeCell ref="FY71:GD71"/>
    <mergeCell ref="GE71:GJ71"/>
    <mergeCell ref="GK71:GP71"/>
    <mergeCell ref="DW71:EB71"/>
    <mergeCell ref="EC71:EH71"/>
    <mergeCell ref="EI71:EN71"/>
    <mergeCell ref="EO71:ET71"/>
    <mergeCell ref="EU71:EZ71"/>
    <mergeCell ref="FA71:FF71"/>
    <mergeCell ref="CM71:CR71"/>
    <mergeCell ref="CS71:CX71"/>
    <mergeCell ref="CY71:DD71"/>
    <mergeCell ref="DE71:DJ71"/>
    <mergeCell ref="BC71:BH71"/>
    <mergeCell ref="BI71:BN71"/>
    <mergeCell ref="BO71:BT71"/>
    <mergeCell ref="BU71:BZ71"/>
    <mergeCell ref="CA71:CF71"/>
    <mergeCell ref="CG71:CL71"/>
    <mergeCell ref="A71:S71"/>
    <mergeCell ref="T71:Z71"/>
    <mergeCell ref="AA71:AG71"/>
    <mergeCell ref="AH71:AN71"/>
    <mergeCell ref="AO71:AU71"/>
    <mergeCell ref="AV71:BB71"/>
    <mergeCell ref="GK69:GP69"/>
    <mergeCell ref="GQ69:GV69"/>
    <mergeCell ref="GW69:HB69"/>
    <mergeCell ref="CG69:CL69"/>
    <mergeCell ref="CM69:CR69"/>
    <mergeCell ref="CS69:CX69"/>
    <mergeCell ref="CY69:DD69"/>
    <mergeCell ref="DE69:DJ69"/>
    <mergeCell ref="DK69:DP69"/>
    <mergeCell ref="AV69:BB69"/>
    <mergeCell ref="BC69:BH69"/>
    <mergeCell ref="BI69:BN69"/>
    <mergeCell ref="BO69:BT69"/>
    <mergeCell ref="BU69:BZ69"/>
    <mergeCell ref="CA69:CF69"/>
    <mergeCell ref="A69:S69"/>
    <mergeCell ref="T69:Z69"/>
    <mergeCell ref="AA69:AG69"/>
    <mergeCell ref="AH69:AN69"/>
    <mergeCell ref="AO69:AU69"/>
    <mergeCell ref="HK70:HK71"/>
    <mergeCell ref="GQ71:GV71"/>
    <mergeCell ref="GW71:HB71"/>
    <mergeCell ref="HC71:HH71"/>
    <mergeCell ref="FA69:FF69"/>
    <mergeCell ref="FG69:FL69"/>
    <mergeCell ref="FM69:FR69"/>
    <mergeCell ref="FS69:FX69"/>
    <mergeCell ref="FY69:GD69"/>
    <mergeCell ref="GE69:GJ69"/>
    <mergeCell ref="DQ69:DV69"/>
    <mergeCell ref="DW69:EB69"/>
    <mergeCell ref="EC69:EH69"/>
    <mergeCell ref="EI69:EN69"/>
    <mergeCell ref="EO69:ET69"/>
    <mergeCell ref="EU69:EZ69"/>
    <mergeCell ref="DK71:DP71"/>
    <mergeCell ref="DQ71:DV71"/>
    <mergeCell ref="HK68:HK69"/>
    <mergeCell ref="HI68:HI69"/>
    <mergeCell ref="HI70:HI71"/>
    <mergeCell ref="HI64:HI65"/>
    <mergeCell ref="HK64:HK65"/>
    <mergeCell ref="A65:S65"/>
    <mergeCell ref="T65:Z65"/>
    <mergeCell ref="AA65:AG65"/>
    <mergeCell ref="AH65:AN65"/>
    <mergeCell ref="AO65:AU65"/>
    <mergeCell ref="AV65:BB65"/>
    <mergeCell ref="FM63:FR63"/>
    <mergeCell ref="FS63:FX63"/>
    <mergeCell ref="FY63:GD63"/>
    <mergeCell ref="GE63:GJ63"/>
    <mergeCell ref="GK63:GP63"/>
    <mergeCell ref="GQ63:GV63"/>
    <mergeCell ref="EC63:EH63"/>
    <mergeCell ref="EI63:EN63"/>
    <mergeCell ref="EO63:ET63"/>
    <mergeCell ref="EU63:EZ63"/>
    <mergeCell ref="FA63:FF63"/>
    <mergeCell ref="FG63:FL63"/>
    <mergeCell ref="CS63:CX63"/>
    <mergeCell ref="CY63:DD63"/>
    <mergeCell ref="DE63:DJ63"/>
    <mergeCell ref="FG65:FL65"/>
    <mergeCell ref="FM65:FR65"/>
    <mergeCell ref="FS65:FX65"/>
    <mergeCell ref="FY65:GD65"/>
    <mergeCell ref="GE65:GJ65"/>
    <mergeCell ref="GK65:GP65"/>
    <mergeCell ref="DW65:EB65"/>
    <mergeCell ref="EC65:EH65"/>
    <mergeCell ref="EI65:EN65"/>
    <mergeCell ref="GK61:GP61"/>
    <mergeCell ref="GQ61:GV61"/>
    <mergeCell ref="GW61:HB61"/>
    <mergeCell ref="EI61:EN61"/>
    <mergeCell ref="EO61:ET61"/>
    <mergeCell ref="EU61:EZ61"/>
    <mergeCell ref="FA61:FF61"/>
    <mergeCell ref="FG61:FL61"/>
    <mergeCell ref="FM61:FR61"/>
    <mergeCell ref="CY61:DD61"/>
    <mergeCell ref="BC65:BH65"/>
    <mergeCell ref="BI65:BN65"/>
    <mergeCell ref="BO65:BT65"/>
    <mergeCell ref="BU65:BZ65"/>
    <mergeCell ref="HC69:HH69"/>
    <mergeCell ref="CA65:CF65"/>
    <mergeCell ref="CG65:CL65"/>
    <mergeCell ref="GW63:HB63"/>
    <mergeCell ref="HC63:HH63"/>
    <mergeCell ref="EO65:ET65"/>
    <mergeCell ref="EU65:EZ65"/>
    <mergeCell ref="FA65:FF65"/>
    <mergeCell ref="CM65:CR65"/>
    <mergeCell ref="CS65:CX65"/>
    <mergeCell ref="CY65:DD65"/>
    <mergeCell ref="DE65:DJ65"/>
    <mergeCell ref="DK65:DP65"/>
    <mergeCell ref="DQ65:DV65"/>
    <mergeCell ref="GW65:HB65"/>
    <mergeCell ref="HC65:HH65"/>
    <mergeCell ref="GQ65:GV65"/>
    <mergeCell ref="GQ67:GV67"/>
    <mergeCell ref="HI60:HI61"/>
    <mergeCell ref="HK60:HK61"/>
    <mergeCell ref="A61:S61"/>
    <mergeCell ref="T61:Z61"/>
    <mergeCell ref="AA61:AG61"/>
    <mergeCell ref="AH61:AN61"/>
    <mergeCell ref="AO61:AU61"/>
    <mergeCell ref="AV61:BB61"/>
    <mergeCell ref="BC61:BH61"/>
    <mergeCell ref="BI61:BN61"/>
    <mergeCell ref="DK63:DP63"/>
    <mergeCell ref="DQ63:DV63"/>
    <mergeCell ref="DW63:EB63"/>
    <mergeCell ref="BI63:BN63"/>
    <mergeCell ref="BO63:BT63"/>
    <mergeCell ref="BU63:BZ63"/>
    <mergeCell ref="CA63:CF63"/>
    <mergeCell ref="CG63:CL63"/>
    <mergeCell ref="CM63:CR63"/>
    <mergeCell ref="HC61:HH61"/>
    <mergeCell ref="HI62:HI63"/>
    <mergeCell ref="HK62:HK63"/>
    <mergeCell ref="A63:S63"/>
    <mergeCell ref="T63:Z63"/>
    <mergeCell ref="AA63:AG63"/>
    <mergeCell ref="AH63:AN63"/>
    <mergeCell ref="AO63:AU63"/>
    <mergeCell ref="AV63:BB63"/>
    <mergeCell ref="BC63:BH63"/>
    <mergeCell ref="FS61:FX61"/>
    <mergeCell ref="FY61:GD61"/>
    <mergeCell ref="GE61:GJ61"/>
    <mergeCell ref="CM59:CR59"/>
    <mergeCell ref="CS59:CX59"/>
    <mergeCell ref="CY59:DD59"/>
    <mergeCell ref="DE59:DJ59"/>
    <mergeCell ref="BC59:BH59"/>
    <mergeCell ref="BI59:BN59"/>
    <mergeCell ref="BO59:BT59"/>
    <mergeCell ref="BU59:BZ59"/>
    <mergeCell ref="CA59:CF59"/>
    <mergeCell ref="CG59:CL59"/>
    <mergeCell ref="DE61:DJ61"/>
    <mergeCell ref="DK61:DP61"/>
    <mergeCell ref="DQ61:DV61"/>
    <mergeCell ref="DW61:EB61"/>
    <mergeCell ref="EC61:EH61"/>
    <mergeCell ref="BO61:BT61"/>
    <mergeCell ref="BU61:BZ61"/>
    <mergeCell ref="CA61:CF61"/>
    <mergeCell ref="CG61:CL61"/>
    <mergeCell ref="CM61:CR61"/>
    <mergeCell ref="CS61:CX61"/>
    <mergeCell ref="A59:S59"/>
    <mergeCell ref="T59:Z59"/>
    <mergeCell ref="AA59:AG59"/>
    <mergeCell ref="AH59:AN59"/>
    <mergeCell ref="AO59:AU59"/>
    <mergeCell ref="AV59:BB59"/>
    <mergeCell ref="GK57:GP57"/>
    <mergeCell ref="GQ57:GV57"/>
    <mergeCell ref="GW57:HB57"/>
    <mergeCell ref="CG57:CL57"/>
    <mergeCell ref="CM57:CR57"/>
    <mergeCell ref="CS57:CX57"/>
    <mergeCell ref="CY57:DD57"/>
    <mergeCell ref="DE57:DJ57"/>
    <mergeCell ref="DK57:DP57"/>
    <mergeCell ref="AV57:BB57"/>
    <mergeCell ref="BC57:BH57"/>
    <mergeCell ref="BI57:BN57"/>
    <mergeCell ref="BO57:BT57"/>
    <mergeCell ref="BU57:BZ57"/>
    <mergeCell ref="CA57:CF57"/>
    <mergeCell ref="A57:S57"/>
    <mergeCell ref="T57:Z57"/>
    <mergeCell ref="AA57:AG57"/>
    <mergeCell ref="AH57:AN57"/>
    <mergeCell ref="AO57:AU57"/>
    <mergeCell ref="FG59:FL59"/>
    <mergeCell ref="FM59:FR59"/>
    <mergeCell ref="FS59:FX59"/>
    <mergeCell ref="FY59:GD59"/>
    <mergeCell ref="GE59:GJ59"/>
    <mergeCell ref="GK59:GP59"/>
    <mergeCell ref="HK58:HK59"/>
    <mergeCell ref="GQ59:GV59"/>
    <mergeCell ref="GW59:HB59"/>
    <mergeCell ref="HC59:HH59"/>
    <mergeCell ref="FA57:FF57"/>
    <mergeCell ref="FG57:FL57"/>
    <mergeCell ref="FM57:FR57"/>
    <mergeCell ref="FS57:FX57"/>
    <mergeCell ref="FY57:GD57"/>
    <mergeCell ref="GE57:GJ57"/>
    <mergeCell ref="DQ57:DV57"/>
    <mergeCell ref="DW57:EB57"/>
    <mergeCell ref="EC57:EH57"/>
    <mergeCell ref="EI57:EN57"/>
    <mergeCell ref="EO57:ET57"/>
    <mergeCell ref="EU57:EZ57"/>
    <mergeCell ref="DK59:DP59"/>
    <mergeCell ref="DQ59:DV59"/>
    <mergeCell ref="HK56:HK57"/>
    <mergeCell ref="HI56:HI57"/>
    <mergeCell ref="HI58:HI59"/>
    <mergeCell ref="DW59:EB59"/>
    <mergeCell ref="EC59:EH59"/>
    <mergeCell ref="EI59:EN59"/>
    <mergeCell ref="EO59:ET59"/>
    <mergeCell ref="EU59:EZ59"/>
    <mergeCell ref="FA59:FF59"/>
    <mergeCell ref="HI54:HI55"/>
    <mergeCell ref="HK54:HK55"/>
    <mergeCell ref="A55:S55"/>
    <mergeCell ref="T55:Z55"/>
    <mergeCell ref="AA55:AG55"/>
    <mergeCell ref="AH55:AN55"/>
    <mergeCell ref="AO55:AU55"/>
    <mergeCell ref="AV55:BB55"/>
    <mergeCell ref="FM53:FR53"/>
    <mergeCell ref="FS53:FX53"/>
    <mergeCell ref="FY53:GD53"/>
    <mergeCell ref="GE53:GJ53"/>
    <mergeCell ref="GK53:GP53"/>
    <mergeCell ref="GQ53:GV53"/>
    <mergeCell ref="EC53:EH53"/>
    <mergeCell ref="EI53:EN53"/>
    <mergeCell ref="EO53:ET53"/>
    <mergeCell ref="EU53:EZ53"/>
    <mergeCell ref="FA53:FF53"/>
    <mergeCell ref="FG53:FL53"/>
    <mergeCell ref="CS53:CX53"/>
    <mergeCell ref="CY53:DD53"/>
    <mergeCell ref="DE53:DJ53"/>
    <mergeCell ref="FG55:FL55"/>
    <mergeCell ref="FM55:FR55"/>
    <mergeCell ref="FS55:FX55"/>
    <mergeCell ref="FY55:GD55"/>
    <mergeCell ref="GE55:GJ55"/>
    <mergeCell ref="GK55:GP55"/>
    <mergeCell ref="DW55:EB55"/>
    <mergeCell ref="EC55:EH55"/>
    <mergeCell ref="EI55:EN55"/>
    <mergeCell ref="GW51:HB51"/>
    <mergeCell ref="EI51:EN51"/>
    <mergeCell ref="EO51:ET51"/>
    <mergeCell ref="EU51:EZ51"/>
    <mergeCell ref="FA51:FF51"/>
    <mergeCell ref="FG51:FL51"/>
    <mergeCell ref="FM51:FR51"/>
    <mergeCell ref="CY51:DD51"/>
    <mergeCell ref="BC55:BH55"/>
    <mergeCell ref="BI55:BN55"/>
    <mergeCell ref="BO55:BT55"/>
    <mergeCell ref="BU55:BZ55"/>
    <mergeCell ref="HC57:HH57"/>
    <mergeCell ref="CA55:CF55"/>
    <mergeCell ref="CG55:CL55"/>
    <mergeCell ref="GW53:HB53"/>
    <mergeCell ref="HC53:HH53"/>
    <mergeCell ref="EO55:ET55"/>
    <mergeCell ref="EU55:EZ55"/>
    <mergeCell ref="FA55:FF55"/>
    <mergeCell ref="CM55:CR55"/>
    <mergeCell ref="CS55:CX55"/>
    <mergeCell ref="CY55:DD55"/>
    <mergeCell ref="DE55:DJ55"/>
    <mergeCell ref="DK55:DP55"/>
    <mergeCell ref="DQ55:DV55"/>
    <mergeCell ref="HI50:HI51"/>
    <mergeCell ref="HK50:HK51"/>
    <mergeCell ref="A51:S51"/>
    <mergeCell ref="T51:Z51"/>
    <mergeCell ref="AA51:AG51"/>
    <mergeCell ref="AH51:AN51"/>
    <mergeCell ref="AO51:AU51"/>
    <mergeCell ref="AV51:BB51"/>
    <mergeCell ref="BC51:BH51"/>
    <mergeCell ref="BI51:BN51"/>
    <mergeCell ref="DK53:DP53"/>
    <mergeCell ref="DQ53:DV53"/>
    <mergeCell ref="DW53:EB53"/>
    <mergeCell ref="BI53:BN53"/>
    <mergeCell ref="BO53:BT53"/>
    <mergeCell ref="BU53:BZ53"/>
    <mergeCell ref="CA53:CF53"/>
    <mergeCell ref="CG53:CL53"/>
    <mergeCell ref="CM53:CR53"/>
    <mergeCell ref="HC51:HH51"/>
    <mergeCell ref="HI52:HI53"/>
    <mergeCell ref="HK52:HK53"/>
    <mergeCell ref="A53:S53"/>
    <mergeCell ref="T53:Z53"/>
    <mergeCell ref="AA53:AG53"/>
    <mergeCell ref="AH53:AN53"/>
    <mergeCell ref="AO53:AU53"/>
    <mergeCell ref="AV53:BB53"/>
    <mergeCell ref="BC53:BH53"/>
    <mergeCell ref="FS51:FX51"/>
    <mergeCell ref="FY51:GD51"/>
    <mergeCell ref="GE51:GJ51"/>
    <mergeCell ref="CM47:CR47"/>
    <mergeCell ref="CS47:CX47"/>
    <mergeCell ref="CY47:DD47"/>
    <mergeCell ref="DE47:DJ47"/>
    <mergeCell ref="DK47:DP47"/>
    <mergeCell ref="DQ47:DV47"/>
    <mergeCell ref="DE51:DJ51"/>
    <mergeCell ref="DK51:DP51"/>
    <mergeCell ref="DQ51:DV51"/>
    <mergeCell ref="DW51:EB51"/>
    <mergeCell ref="EC51:EH51"/>
    <mergeCell ref="BO51:BT51"/>
    <mergeCell ref="BU51:BZ51"/>
    <mergeCell ref="CA51:CF51"/>
    <mergeCell ref="CG51:CL51"/>
    <mergeCell ref="CM51:CR51"/>
    <mergeCell ref="CS51:CX51"/>
    <mergeCell ref="BC47:BH47"/>
    <mergeCell ref="BI47:BN47"/>
    <mergeCell ref="BO47:BT47"/>
    <mergeCell ref="BU47:BZ47"/>
    <mergeCell ref="CA47:CF47"/>
    <mergeCell ref="CG47:CL47"/>
    <mergeCell ref="A47:S47"/>
    <mergeCell ref="T47:Z47"/>
    <mergeCell ref="AA47:AG47"/>
    <mergeCell ref="AH47:AN47"/>
    <mergeCell ref="AO47:AU47"/>
    <mergeCell ref="AV47:BB47"/>
    <mergeCell ref="GK45:GP45"/>
    <mergeCell ref="GQ45:GV45"/>
    <mergeCell ref="GW45:HB45"/>
    <mergeCell ref="CG45:CL45"/>
    <mergeCell ref="CM45:CR45"/>
    <mergeCell ref="CS45:CX45"/>
    <mergeCell ref="CY45:DD45"/>
    <mergeCell ref="DE45:DJ45"/>
    <mergeCell ref="DK45:DP45"/>
    <mergeCell ref="AV45:BB45"/>
    <mergeCell ref="BC45:BH45"/>
    <mergeCell ref="BI45:BN45"/>
    <mergeCell ref="BO45:BT45"/>
    <mergeCell ref="BU45:BZ45"/>
    <mergeCell ref="CA45:CF45"/>
    <mergeCell ref="A45:S45"/>
    <mergeCell ref="T45:Z45"/>
    <mergeCell ref="AA45:AG45"/>
    <mergeCell ref="AH45:AN45"/>
    <mergeCell ref="AO45:AU45"/>
    <mergeCell ref="CM43:CR43"/>
    <mergeCell ref="CS43:CX43"/>
    <mergeCell ref="CY43:DD43"/>
    <mergeCell ref="DE43:DJ43"/>
    <mergeCell ref="DK43:DP43"/>
    <mergeCell ref="DQ43:DV43"/>
    <mergeCell ref="HK46:HK47"/>
    <mergeCell ref="GQ47:GV47"/>
    <mergeCell ref="GW47:HB47"/>
    <mergeCell ref="HC47:HH47"/>
    <mergeCell ref="FA45:FF45"/>
    <mergeCell ref="FG45:FL45"/>
    <mergeCell ref="FM45:FR45"/>
    <mergeCell ref="FS45:FX45"/>
    <mergeCell ref="FY45:GD45"/>
    <mergeCell ref="GE45:GJ45"/>
    <mergeCell ref="DQ45:DV45"/>
    <mergeCell ref="DW45:EB45"/>
    <mergeCell ref="EC45:EH45"/>
    <mergeCell ref="EI45:EN45"/>
    <mergeCell ref="EO45:ET45"/>
    <mergeCell ref="EU45:EZ45"/>
    <mergeCell ref="HI44:HI45"/>
    <mergeCell ref="HK44:HK45"/>
    <mergeCell ref="HC45:HH45"/>
    <mergeCell ref="HI46:HI47"/>
    <mergeCell ref="FG47:FL47"/>
    <mergeCell ref="FM47:FR47"/>
    <mergeCell ref="FS47:FX47"/>
    <mergeCell ref="FY47:GD47"/>
    <mergeCell ref="GE47:GJ47"/>
    <mergeCell ref="GK47:GP47"/>
    <mergeCell ref="BU43:BZ43"/>
    <mergeCell ref="HK42:HK43"/>
    <mergeCell ref="A43:S43"/>
    <mergeCell ref="T43:Z43"/>
    <mergeCell ref="AA43:AG43"/>
    <mergeCell ref="AH43:AN43"/>
    <mergeCell ref="AO43:AU43"/>
    <mergeCell ref="AV43:BB43"/>
    <mergeCell ref="FM41:FR41"/>
    <mergeCell ref="FS41:FX41"/>
    <mergeCell ref="FY41:GD41"/>
    <mergeCell ref="GE41:GJ41"/>
    <mergeCell ref="GK41:GP41"/>
    <mergeCell ref="GQ41:GV41"/>
    <mergeCell ref="EC41:EH41"/>
    <mergeCell ref="EI41:EN41"/>
    <mergeCell ref="EO41:ET41"/>
    <mergeCell ref="EU41:EZ41"/>
    <mergeCell ref="FA41:FF41"/>
    <mergeCell ref="FG41:FL41"/>
    <mergeCell ref="CS41:CX41"/>
    <mergeCell ref="CY41:DD41"/>
    <mergeCell ref="DE41:DJ41"/>
    <mergeCell ref="DK41:DP41"/>
    <mergeCell ref="DQ41:DV41"/>
    <mergeCell ref="DW41:EB41"/>
    <mergeCell ref="BI41:BN41"/>
    <mergeCell ref="BO41:BT41"/>
    <mergeCell ref="GW43:HB43"/>
    <mergeCell ref="FG43:FL43"/>
    <mergeCell ref="FM43:FR43"/>
    <mergeCell ref="FS43:FX43"/>
    <mergeCell ref="HC43:HH43"/>
    <mergeCell ref="HK40:HK41"/>
    <mergeCell ref="A41:S41"/>
    <mergeCell ref="T41:Z41"/>
    <mergeCell ref="AA41:AG41"/>
    <mergeCell ref="AH41:AN41"/>
    <mergeCell ref="AO41:AU41"/>
    <mergeCell ref="AV41:BB41"/>
    <mergeCell ref="BC41:BH41"/>
    <mergeCell ref="FS39:FX39"/>
    <mergeCell ref="FY39:GD39"/>
    <mergeCell ref="GE39:GJ39"/>
    <mergeCell ref="GK39:GP39"/>
    <mergeCell ref="GQ39:GV39"/>
    <mergeCell ref="GW39:HB39"/>
    <mergeCell ref="EI39:EN39"/>
    <mergeCell ref="EO39:ET39"/>
    <mergeCell ref="EU39:EZ39"/>
    <mergeCell ref="FA39:FF39"/>
    <mergeCell ref="FG39:FL39"/>
    <mergeCell ref="FM39:FR39"/>
    <mergeCell ref="CY39:DD39"/>
    <mergeCell ref="DE39:DJ39"/>
    <mergeCell ref="DK39:DP39"/>
    <mergeCell ref="DQ39:DV39"/>
    <mergeCell ref="DW39:EB39"/>
    <mergeCell ref="EC39:EH39"/>
    <mergeCell ref="GW41:HB41"/>
    <mergeCell ref="HI42:HI43"/>
    <mergeCell ref="BC43:BH43"/>
    <mergeCell ref="BI43:BN43"/>
    <mergeCell ref="BO43:BT43"/>
    <mergeCell ref="A39:S39"/>
    <mergeCell ref="T39:Z39"/>
    <mergeCell ref="AA39:AG39"/>
    <mergeCell ref="AH39:AN39"/>
    <mergeCell ref="AO39:AU39"/>
    <mergeCell ref="AV39:BB39"/>
    <mergeCell ref="BC39:BH39"/>
    <mergeCell ref="BI39:BN39"/>
    <mergeCell ref="HI26:HI27"/>
    <mergeCell ref="HK26:HK27"/>
    <mergeCell ref="HI30:HI31"/>
    <mergeCell ref="HK30:HK31"/>
    <mergeCell ref="HI34:HI35"/>
    <mergeCell ref="HK34:HK35"/>
    <mergeCell ref="HI28:HI29"/>
    <mergeCell ref="HK28:HK29"/>
    <mergeCell ref="HI36:HI37"/>
    <mergeCell ref="HK36:HK37"/>
    <mergeCell ref="GW17:HH17"/>
    <mergeCell ref="HI6:HI7"/>
    <mergeCell ref="HK6:HK7"/>
    <mergeCell ref="HI8:HI9"/>
    <mergeCell ref="HK8:HK9"/>
    <mergeCell ref="HI10:HK10"/>
    <mergeCell ref="BN11:GH11"/>
    <mergeCell ref="GW11:HH11"/>
    <mergeCell ref="HI11:HK11"/>
    <mergeCell ref="BO39:BT39"/>
    <mergeCell ref="BU39:BZ39"/>
    <mergeCell ref="CA39:CF39"/>
    <mergeCell ref="CG39:CL39"/>
    <mergeCell ref="CM39:CR39"/>
    <mergeCell ref="CS39:CX39"/>
    <mergeCell ref="HI38:HI39"/>
    <mergeCell ref="HK38:HK39"/>
    <mergeCell ref="DQ37:DV37"/>
    <mergeCell ref="DW37:EB37"/>
    <mergeCell ref="EC37:EH37"/>
    <mergeCell ref="EI37:EN37"/>
    <mergeCell ref="EO37:ET37"/>
    <mergeCell ref="EU37:EZ37"/>
    <mergeCell ref="FA37:FF37"/>
    <mergeCell ref="FG37:FL37"/>
    <mergeCell ref="FM37:FR37"/>
    <mergeCell ref="FS37:FX37"/>
    <mergeCell ref="FY37:GD37"/>
    <mergeCell ref="GE37:GJ37"/>
    <mergeCell ref="GK37:GP37"/>
    <mergeCell ref="GQ37:GV37"/>
    <mergeCell ref="HK32:HK33"/>
    <mergeCell ref="FG115:FL115"/>
    <mergeCell ref="FM115:FR115"/>
    <mergeCell ref="FS115:FX115"/>
    <mergeCell ref="FY115:GD115"/>
    <mergeCell ref="GE115:GJ115"/>
    <mergeCell ref="GK115:GP115"/>
    <mergeCell ref="HI3:HI4"/>
    <mergeCell ref="HJ3:HJ4"/>
    <mergeCell ref="HK3:HK4"/>
    <mergeCell ref="HL3:II3"/>
    <mergeCell ref="IJ3:IJ5"/>
    <mergeCell ref="HI5:HK5"/>
    <mergeCell ref="DY1:EF1"/>
    <mergeCell ref="GW1:HH1"/>
    <mergeCell ref="GW2:HH2"/>
    <mergeCell ref="CP3:DK3"/>
    <mergeCell ref="DL3:DO3"/>
    <mergeCell ref="DP3:DS3"/>
    <mergeCell ref="GW3:HH3"/>
    <mergeCell ref="HI20:HI21"/>
    <mergeCell ref="HK20:HK21"/>
    <mergeCell ref="CF21:GH21"/>
    <mergeCell ref="GW21:HH21"/>
    <mergeCell ref="HI22:HI23"/>
    <mergeCell ref="HK22:HK23"/>
    <mergeCell ref="HI14:HI15"/>
    <mergeCell ref="HK14:HK15"/>
    <mergeCell ref="CA15:GH15"/>
    <mergeCell ref="GW15:HH15"/>
    <mergeCell ref="HI16:HI17"/>
    <mergeCell ref="HK16:HK17"/>
    <mergeCell ref="CF17:GH17"/>
    <mergeCell ref="CA43:CF43"/>
    <mergeCell ref="CG43:CL43"/>
    <mergeCell ref="GE77:GJ77"/>
    <mergeCell ref="GQ115:GV115"/>
    <mergeCell ref="GW115:HB115"/>
    <mergeCell ref="HC115:HH115"/>
    <mergeCell ref="HI114:HI115"/>
    <mergeCell ref="HK114:HK115"/>
    <mergeCell ref="A115:S115"/>
    <mergeCell ref="T115:Z115"/>
    <mergeCell ref="AA115:AG115"/>
    <mergeCell ref="AH115:AN115"/>
    <mergeCell ref="AO115:AU115"/>
    <mergeCell ref="AV115:BB115"/>
    <mergeCell ref="BC115:BH115"/>
    <mergeCell ref="BI115:BN115"/>
    <mergeCell ref="BO115:BT115"/>
    <mergeCell ref="BU115:BZ115"/>
    <mergeCell ref="CA115:CF115"/>
    <mergeCell ref="CG115:CL115"/>
    <mergeCell ref="CM115:CR115"/>
    <mergeCell ref="CS115:CX115"/>
    <mergeCell ref="CY115:DD115"/>
    <mergeCell ref="DE115:DJ115"/>
    <mergeCell ref="DK115:DP115"/>
    <mergeCell ref="DQ115:DV115"/>
    <mergeCell ref="DW115:EB115"/>
    <mergeCell ref="EC115:EH115"/>
    <mergeCell ref="EI115:EN115"/>
    <mergeCell ref="EO115:ET115"/>
    <mergeCell ref="EU115:EZ115"/>
    <mergeCell ref="FA115:FF115"/>
    <mergeCell ref="HC41:HH41"/>
    <mergeCell ref="GW55:HB55"/>
    <mergeCell ref="HC55:HH55"/>
    <mergeCell ref="EO77:ET77"/>
    <mergeCell ref="EU77:EZ77"/>
    <mergeCell ref="FA77:FF77"/>
    <mergeCell ref="GW37:HB37"/>
    <mergeCell ref="HC37:HH37"/>
    <mergeCell ref="HI32:HI33"/>
    <mergeCell ref="A37:S37"/>
    <mergeCell ref="T37:Z37"/>
    <mergeCell ref="AA37:AG37"/>
    <mergeCell ref="AH37:AN37"/>
    <mergeCell ref="AO37:AU37"/>
    <mergeCell ref="AV37:BB37"/>
    <mergeCell ref="BC37:BH37"/>
    <mergeCell ref="BI37:BN37"/>
    <mergeCell ref="BO37:BT37"/>
    <mergeCell ref="BU37:BZ37"/>
    <mergeCell ref="CA37:CF37"/>
    <mergeCell ref="CG37:CL37"/>
    <mergeCell ref="CM37:CR37"/>
    <mergeCell ref="CS37:CX37"/>
    <mergeCell ref="CY37:DD37"/>
    <mergeCell ref="DE37:DJ37"/>
    <mergeCell ref="DK37:DP37"/>
    <mergeCell ref="BU41:BZ41"/>
    <mergeCell ref="CA41:CF41"/>
    <mergeCell ref="CG41:CL41"/>
    <mergeCell ref="CM41:CR41"/>
    <mergeCell ref="HC39:HH39"/>
    <mergeCell ref="HI40:HI41"/>
    <mergeCell ref="GQ43:GV43"/>
    <mergeCell ref="GQ55:GV55"/>
    <mergeCell ref="FY43:GD43"/>
    <mergeCell ref="GE43:GJ43"/>
    <mergeCell ref="GK43:GP43"/>
    <mergeCell ref="DW43:EB43"/>
    <mergeCell ref="EC43:EH43"/>
    <mergeCell ref="EI43:EN43"/>
    <mergeCell ref="EO43:ET43"/>
    <mergeCell ref="EU43:EZ43"/>
    <mergeCell ref="FA43:FF43"/>
    <mergeCell ref="DW47:EB47"/>
    <mergeCell ref="EC47:EH47"/>
    <mergeCell ref="EI47:EN47"/>
    <mergeCell ref="EO47:ET47"/>
    <mergeCell ref="EU47:EZ47"/>
    <mergeCell ref="FA47:FF47"/>
    <mergeCell ref="GK51:GP51"/>
    <mergeCell ref="GQ51:GV51"/>
    <mergeCell ref="GQ49:GV49"/>
    <mergeCell ref="FM49:FR49"/>
    <mergeCell ref="FS49:FX49"/>
    <mergeCell ref="FY49:GD49"/>
    <mergeCell ref="GE49:GJ49"/>
    <mergeCell ref="GK49:GP49"/>
    <mergeCell ref="BO77:BT77"/>
    <mergeCell ref="BU77:BZ77"/>
    <mergeCell ref="CA77:CF77"/>
    <mergeCell ref="CG77:CL77"/>
    <mergeCell ref="CM77:CR77"/>
    <mergeCell ref="CS77:CX77"/>
    <mergeCell ref="CY77:DD77"/>
    <mergeCell ref="DE77:DJ77"/>
    <mergeCell ref="DK77:DP77"/>
    <mergeCell ref="BI77:BN77"/>
    <mergeCell ref="AA83:AG83"/>
    <mergeCell ref="AH83:AN83"/>
    <mergeCell ref="AO83:AU83"/>
    <mergeCell ref="AV83:BB83"/>
    <mergeCell ref="BC83:BH83"/>
    <mergeCell ref="BI83:BN83"/>
    <mergeCell ref="BO83:BT83"/>
    <mergeCell ref="AV77:BB77"/>
    <mergeCell ref="BC77:BH77"/>
    <mergeCell ref="AO77:AU77"/>
    <mergeCell ref="HK80:HK81"/>
    <mergeCell ref="GW81:HB81"/>
    <mergeCell ref="HC81:HH81"/>
    <mergeCell ref="HI84:HI85"/>
    <mergeCell ref="HK84:HK85"/>
    <mergeCell ref="HC85:HH85"/>
    <mergeCell ref="HI82:HI83"/>
    <mergeCell ref="HK82:HK83"/>
    <mergeCell ref="EC83:EH83"/>
    <mergeCell ref="EI83:EN83"/>
    <mergeCell ref="FM83:FR83"/>
    <mergeCell ref="FS83:FX83"/>
    <mergeCell ref="FA83:FF83"/>
    <mergeCell ref="FM81:FR81"/>
    <mergeCell ref="FS81:FX81"/>
    <mergeCell ref="FY81:GD81"/>
    <mergeCell ref="A77:S77"/>
    <mergeCell ref="T77:Z77"/>
    <mergeCell ref="AA77:AG77"/>
    <mergeCell ref="AH77:AN77"/>
    <mergeCell ref="EO83:ET83"/>
    <mergeCell ref="A83:S83"/>
    <mergeCell ref="T83:Z83"/>
    <mergeCell ref="BU83:BZ83"/>
    <mergeCell ref="CA83:CF83"/>
    <mergeCell ref="CG83:CL83"/>
    <mergeCell ref="CM83:CR83"/>
    <mergeCell ref="CS83:CX83"/>
    <mergeCell ref="CY83:DD83"/>
    <mergeCell ref="DE83:DJ83"/>
    <mergeCell ref="DK83:DP83"/>
    <mergeCell ref="DQ83:DV83"/>
    <mergeCell ref="HI86:HI87"/>
    <mergeCell ref="BU81:BZ81"/>
    <mergeCell ref="HI88:HI89"/>
    <mergeCell ref="CM97:CR97"/>
    <mergeCell ref="HC93:HH93"/>
    <mergeCell ref="HI96:HI97"/>
    <mergeCell ref="FY83:GD83"/>
    <mergeCell ref="HI80:HI81"/>
    <mergeCell ref="DW83:EB83"/>
    <mergeCell ref="HI76:HI77"/>
    <mergeCell ref="BU79:BZ79"/>
    <mergeCell ref="CA79:CF79"/>
    <mergeCell ref="CG79:CL79"/>
    <mergeCell ref="CM79:CR79"/>
    <mergeCell ref="CA81:CF81"/>
    <mergeCell ref="CG81:CL81"/>
    <mergeCell ref="BU93:BZ93"/>
    <mergeCell ref="CA93:CF93"/>
    <mergeCell ref="FS89:FX89"/>
    <mergeCell ref="FY89:GD89"/>
    <mergeCell ref="GE89:GJ89"/>
    <mergeCell ref="GK89:GP89"/>
    <mergeCell ref="DW89:EB89"/>
    <mergeCell ref="EC89:EH89"/>
    <mergeCell ref="EI89:EN89"/>
    <mergeCell ref="EO89:ET89"/>
    <mergeCell ref="EU89:EZ89"/>
    <mergeCell ref="FA89:FF89"/>
    <mergeCell ref="CM89:CR89"/>
    <mergeCell ref="CS89:CX89"/>
    <mergeCell ref="CY89:DD89"/>
    <mergeCell ref="DE89:DJ89"/>
    <mergeCell ref="GQ91:GV91"/>
    <mergeCell ref="GW91:HB91"/>
    <mergeCell ref="HC91:HH91"/>
    <mergeCell ref="GQ77:GV77"/>
    <mergeCell ref="GW77:HB77"/>
    <mergeCell ref="HC77:HH77"/>
    <mergeCell ref="DW77:EB77"/>
    <mergeCell ref="FG77:FL77"/>
    <mergeCell ref="FM77:FR77"/>
    <mergeCell ref="FS77:FX77"/>
    <mergeCell ref="FY77:GD77"/>
    <mergeCell ref="EC77:EH77"/>
    <mergeCell ref="GK77:GP77"/>
    <mergeCell ref="GK83:GP83"/>
    <mergeCell ref="GQ83:GV83"/>
    <mergeCell ref="GW83:HB83"/>
    <mergeCell ref="HC83:HH83"/>
    <mergeCell ref="BU97:BZ97"/>
    <mergeCell ref="CA97:CF97"/>
    <mergeCell ref="CG97:CL97"/>
    <mergeCell ref="AO93:AU93"/>
    <mergeCell ref="AV93:BB93"/>
    <mergeCell ref="BC93:BH93"/>
    <mergeCell ref="BI93:BN93"/>
    <mergeCell ref="BO93:BT93"/>
    <mergeCell ref="FY91:GD91"/>
    <mergeCell ref="HK76:HK77"/>
    <mergeCell ref="DQ77:DV77"/>
    <mergeCell ref="FM111:FR111"/>
    <mergeCell ref="EI77:EN77"/>
    <mergeCell ref="FY111:GD111"/>
    <mergeCell ref="GE111:GJ111"/>
    <mergeCell ref="DK91:DP91"/>
    <mergeCell ref="GE83:GJ83"/>
    <mergeCell ref="DW91:EB91"/>
    <mergeCell ref="EC91:EH91"/>
    <mergeCell ref="EI91:EN91"/>
    <mergeCell ref="EO91:ET91"/>
    <mergeCell ref="EU91:EZ91"/>
    <mergeCell ref="FA91:FF91"/>
    <mergeCell ref="FG91:FL91"/>
    <mergeCell ref="FM91:FR91"/>
    <mergeCell ref="FS91:FX91"/>
    <mergeCell ref="DK89:DP89"/>
    <mergeCell ref="FG83:FL83"/>
    <mergeCell ref="EU83:EZ83"/>
    <mergeCell ref="FG111:FL111"/>
    <mergeCell ref="GK111:GP111"/>
    <mergeCell ref="FS111:FX111"/>
    <mergeCell ref="A91:S91"/>
    <mergeCell ref="T91:Z91"/>
    <mergeCell ref="AA91:AG91"/>
    <mergeCell ref="AH91:AN91"/>
    <mergeCell ref="AO91:AU91"/>
    <mergeCell ref="AV91:BB91"/>
    <mergeCell ref="BC91:BH91"/>
    <mergeCell ref="BI91:BN91"/>
    <mergeCell ref="BO91:BT91"/>
    <mergeCell ref="BU91:BZ91"/>
    <mergeCell ref="CA91:CF91"/>
    <mergeCell ref="CG91:CL91"/>
    <mergeCell ref="CM91:CR91"/>
    <mergeCell ref="CS91:CX91"/>
    <mergeCell ref="CY91:DD91"/>
    <mergeCell ref="DE91:DJ91"/>
    <mergeCell ref="DQ91:DV91"/>
    <mergeCell ref="HC111:HH111"/>
    <mergeCell ref="HI110:HI111"/>
    <mergeCell ref="HK110:HK111"/>
    <mergeCell ref="A111:S111"/>
    <mergeCell ref="T111:Z111"/>
    <mergeCell ref="AA111:AG111"/>
    <mergeCell ref="AH111:AN111"/>
    <mergeCell ref="AO111:AU111"/>
    <mergeCell ref="AV111:BB111"/>
    <mergeCell ref="BC111:BH111"/>
    <mergeCell ref="BI111:BN111"/>
    <mergeCell ref="BO111:BT111"/>
    <mergeCell ref="BU111:BZ111"/>
    <mergeCell ref="CA111:CF111"/>
    <mergeCell ref="CG111:CL111"/>
    <mergeCell ref="CM111:CR111"/>
    <mergeCell ref="CS111:CX111"/>
    <mergeCell ref="CY111:DD111"/>
    <mergeCell ref="DE111:DJ111"/>
    <mergeCell ref="DK111:DP111"/>
    <mergeCell ref="DQ111:DV111"/>
    <mergeCell ref="DW111:EB111"/>
    <mergeCell ref="EC111:EH111"/>
    <mergeCell ref="EI111:EN111"/>
    <mergeCell ref="EO111:ET111"/>
    <mergeCell ref="EU111:EZ111"/>
    <mergeCell ref="FA111:FF111"/>
    <mergeCell ref="GQ111:GV111"/>
    <mergeCell ref="GW111:HB111"/>
    <mergeCell ref="A105:S105"/>
    <mergeCell ref="T105:Z105"/>
    <mergeCell ref="AA105:AG105"/>
    <mergeCell ref="AH105:AN105"/>
    <mergeCell ref="AO105:AU105"/>
    <mergeCell ref="AV105:BB105"/>
    <mergeCell ref="BC105:BH105"/>
    <mergeCell ref="BI105:BN105"/>
    <mergeCell ref="BO105:BT105"/>
    <mergeCell ref="BU105:BZ105"/>
    <mergeCell ref="CA105:CF105"/>
    <mergeCell ref="CG105:CL105"/>
    <mergeCell ref="CM105:CR105"/>
    <mergeCell ref="CS105:CX105"/>
    <mergeCell ref="CY105:DD105"/>
    <mergeCell ref="DE105:DJ105"/>
    <mergeCell ref="DK105:DP105"/>
    <mergeCell ref="HI18:HI19"/>
    <mergeCell ref="HK18:HK19"/>
    <mergeCell ref="CF19:GH19"/>
    <mergeCell ref="GW19:HH19"/>
    <mergeCell ref="GE105:GJ105"/>
    <mergeCell ref="GK105:GP105"/>
    <mergeCell ref="GQ105:GV105"/>
    <mergeCell ref="GW105:HB105"/>
    <mergeCell ref="HC105:HH105"/>
    <mergeCell ref="HI24:HI25"/>
    <mergeCell ref="HK24:HK25"/>
    <mergeCell ref="HI104:HI105"/>
    <mergeCell ref="HK104:HK105"/>
    <mergeCell ref="DQ105:DV105"/>
    <mergeCell ref="DW105:EB105"/>
    <mergeCell ref="EC105:EH105"/>
    <mergeCell ref="EI105:EN105"/>
    <mergeCell ref="EO105:ET105"/>
    <mergeCell ref="EU105:EZ105"/>
    <mergeCell ref="FA105:FF105"/>
    <mergeCell ref="FG105:FL105"/>
    <mergeCell ref="FM105:FR105"/>
    <mergeCell ref="FS105:FX105"/>
    <mergeCell ref="FY105:GD105"/>
    <mergeCell ref="HI90:HI91"/>
    <mergeCell ref="HK90:HK91"/>
    <mergeCell ref="GK91:GP91"/>
    <mergeCell ref="FA95:FF95"/>
    <mergeCell ref="FG95:FL95"/>
    <mergeCell ref="FM95:FR95"/>
    <mergeCell ref="FS95:FX95"/>
    <mergeCell ref="FY95:GD95"/>
    <mergeCell ref="HI48:HI49"/>
    <mergeCell ref="HK48:HK49"/>
    <mergeCell ref="A49:S49"/>
    <mergeCell ref="T49:Z49"/>
    <mergeCell ref="AA49:AG49"/>
    <mergeCell ref="AH49:AN49"/>
    <mergeCell ref="AO49:AU49"/>
    <mergeCell ref="AV49:BB49"/>
    <mergeCell ref="BC49:BH49"/>
    <mergeCell ref="BI49:BN49"/>
    <mergeCell ref="BO49:BT49"/>
    <mergeCell ref="BU49:BZ49"/>
    <mergeCell ref="CA49:CF49"/>
    <mergeCell ref="CG49:CL49"/>
    <mergeCell ref="CM49:CR49"/>
    <mergeCell ref="CS49:CX49"/>
    <mergeCell ref="CY49:DD49"/>
    <mergeCell ref="DE49:DJ49"/>
    <mergeCell ref="DK49:DP49"/>
    <mergeCell ref="DQ49:DV49"/>
    <mergeCell ref="DW49:EB49"/>
    <mergeCell ref="EC49:EH49"/>
    <mergeCell ref="EI49:EN49"/>
    <mergeCell ref="EO49:ET49"/>
    <mergeCell ref="EU49:EZ49"/>
    <mergeCell ref="FA49:FF49"/>
    <mergeCell ref="FG49:FL49"/>
    <mergeCell ref="GE95:GJ95"/>
    <mergeCell ref="GK95:GP95"/>
    <mergeCell ref="GQ95:GV95"/>
    <mergeCell ref="GW95:HB95"/>
    <mergeCell ref="HC95:HH95"/>
    <mergeCell ref="GW49:HB49"/>
    <mergeCell ref="HC49:HH49"/>
    <mergeCell ref="HI94:HI95"/>
    <mergeCell ref="HK94:HK95"/>
    <mergeCell ref="A95:S95"/>
    <mergeCell ref="T95:Z95"/>
    <mergeCell ref="AA95:AG95"/>
    <mergeCell ref="AH95:AN95"/>
    <mergeCell ref="AO95:AU95"/>
    <mergeCell ref="AV95:BB95"/>
    <mergeCell ref="BC95:BH95"/>
    <mergeCell ref="BI95:BN95"/>
    <mergeCell ref="BO95:BT95"/>
    <mergeCell ref="BU95:BZ95"/>
    <mergeCell ref="CA95:CF95"/>
    <mergeCell ref="CG95:CL95"/>
    <mergeCell ref="CM95:CR95"/>
    <mergeCell ref="CS95:CX95"/>
    <mergeCell ref="CY95:DD95"/>
    <mergeCell ref="DE95:DJ95"/>
    <mergeCell ref="DK95:DP95"/>
    <mergeCell ref="DQ95:DV95"/>
    <mergeCell ref="DW95:EB95"/>
    <mergeCell ref="EC95:EH95"/>
    <mergeCell ref="EI95:EN95"/>
    <mergeCell ref="EO95:ET95"/>
    <mergeCell ref="EU95:EZ95"/>
    <mergeCell ref="GE157:GJ157"/>
    <mergeCell ref="GK157:GP157"/>
    <mergeCell ref="GQ157:GV157"/>
    <mergeCell ref="GW157:HB157"/>
    <mergeCell ref="HC157:HH157"/>
    <mergeCell ref="A157:S157"/>
    <mergeCell ref="T157:Z157"/>
    <mergeCell ref="AA157:AG157"/>
    <mergeCell ref="AH157:AN157"/>
    <mergeCell ref="AO157:AU157"/>
    <mergeCell ref="AV157:BB157"/>
    <mergeCell ref="BC157:BH157"/>
    <mergeCell ref="BI157:BN157"/>
    <mergeCell ref="BO157:BT157"/>
    <mergeCell ref="BU157:BZ157"/>
    <mergeCell ref="CA157:CF157"/>
    <mergeCell ref="CG157:CL157"/>
    <mergeCell ref="CM157:CR157"/>
    <mergeCell ref="CS157:CX157"/>
    <mergeCell ref="CY157:DD157"/>
    <mergeCell ref="DE157:DJ157"/>
    <mergeCell ref="DK157:DP157"/>
  </mergeCells>
  <pageMargins left="0" right="0" top="0" bottom="0" header="0" footer="0"/>
  <pageSetup paperSize="9" scale="51" orientation="landscape" horizontalDpi="0" verticalDpi="0" r:id="rId1"/>
  <colBreaks count="1" manualBreakCount="1">
    <brk id="477" max="1048575" man="1"/>
  </colBreaks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rgb="FFFF0000"/>
  </sheetPr>
  <dimension ref="A1:AS164"/>
  <sheetViews>
    <sheetView zoomScale="80" zoomScaleNormal="80" workbookViewId="0">
      <pane xSplit="11" ySplit="8" topLeftCell="L9" activePane="bottomRight" state="frozen"/>
      <selection pane="topRight" activeCell="L1" sqref="L1"/>
      <selection pane="bottomLeft" activeCell="A9" sqref="A9"/>
      <selection pane="bottomRight" activeCell="Q8" sqref="Q8"/>
    </sheetView>
  </sheetViews>
  <sheetFormatPr defaultColWidth="9.140625" defaultRowHeight="15"/>
  <cols>
    <col min="1" max="2" width="9.140625" style="281"/>
    <col min="3" max="3" width="14.85546875" style="281" customWidth="1"/>
    <col min="4" max="4" width="5.42578125" style="281" customWidth="1"/>
    <col min="5" max="5" width="10" style="281" bestFit="1" customWidth="1"/>
    <col min="6" max="10" width="9.140625" style="281"/>
    <col min="11" max="11" width="8" style="371" customWidth="1"/>
    <col min="12" max="12" width="7.42578125" style="281" customWidth="1"/>
    <col min="13" max="13" width="10.28515625" style="377" customWidth="1"/>
    <col min="14" max="14" width="9.85546875" style="377" customWidth="1"/>
    <col min="15" max="15" width="10.28515625" style="377" customWidth="1"/>
    <col min="16" max="16" width="10.42578125" style="377" customWidth="1"/>
    <col min="17" max="17" width="10" style="377" customWidth="1"/>
    <col min="18" max="20" width="9.85546875" style="377" customWidth="1"/>
    <col min="21" max="21" width="10.28515625" style="564" customWidth="1"/>
    <col min="22" max="23" width="10" style="281" hidden="1" customWidth="1"/>
    <col min="24" max="24" width="10.28515625" style="281" hidden="1" customWidth="1"/>
    <col min="25" max="27" width="9.85546875" style="281" hidden="1" customWidth="1"/>
    <col min="28" max="29" width="10.85546875" style="377" customWidth="1"/>
    <col min="30" max="39" width="9.7109375" style="377" customWidth="1"/>
    <col min="40" max="40" width="10.28515625" style="281" customWidth="1"/>
    <col min="41" max="42" width="9.140625" style="281"/>
    <col min="43" max="43" width="9.140625" style="377"/>
    <col min="44" max="16384" width="9.140625" style="281"/>
  </cols>
  <sheetData>
    <row r="1" spans="1:45">
      <c r="M1" s="1368" t="s">
        <v>521</v>
      </c>
      <c r="N1" s="1368"/>
      <c r="O1" s="1368"/>
      <c r="P1" s="1368"/>
      <c r="Q1" s="1368"/>
      <c r="R1" s="1368"/>
      <c r="S1" s="1368"/>
      <c r="T1" s="1368"/>
      <c r="U1" s="1368"/>
      <c r="V1" s="1368"/>
      <c r="W1" s="1368"/>
      <c r="X1" s="1368"/>
      <c r="Y1" s="1368"/>
      <c r="Z1" s="1368"/>
      <c r="AA1" s="1368"/>
      <c r="AB1" s="1368"/>
      <c r="AC1" s="1368"/>
      <c r="AD1" s="1368"/>
      <c r="AE1" s="1368"/>
      <c r="AF1" s="1368"/>
      <c r="AG1" s="1368"/>
      <c r="AH1" s="1368"/>
      <c r="AI1" s="1368"/>
      <c r="AJ1" s="1368"/>
      <c r="AK1" s="1368"/>
      <c r="AL1" s="1368"/>
      <c r="AM1" s="1368"/>
      <c r="AN1" s="1368"/>
    </row>
    <row r="2" spans="1:45">
      <c r="M2" s="1368"/>
      <c r="N2" s="1368"/>
      <c r="O2" s="1368"/>
      <c r="P2" s="1368"/>
      <c r="Q2" s="1368"/>
      <c r="R2" s="1368"/>
      <c r="S2" s="1368"/>
      <c r="T2" s="1368"/>
      <c r="U2" s="1368"/>
      <c r="V2" s="1368"/>
      <c r="W2" s="1368"/>
      <c r="X2" s="1368"/>
      <c r="Y2" s="1368"/>
      <c r="Z2" s="1368"/>
      <c r="AA2" s="1368"/>
      <c r="AB2" s="1368"/>
      <c r="AC2" s="1368"/>
      <c r="AD2" s="1368"/>
      <c r="AE2" s="1368"/>
      <c r="AF2" s="1368"/>
      <c r="AG2" s="1368"/>
      <c r="AH2" s="1368"/>
      <c r="AI2" s="1368"/>
      <c r="AJ2" s="1368"/>
      <c r="AK2" s="1368"/>
      <c r="AL2" s="1368"/>
      <c r="AM2" s="1368"/>
      <c r="AN2" s="1368"/>
    </row>
    <row r="3" spans="1:45">
      <c r="M3" s="1368"/>
      <c r="N3" s="1368"/>
      <c r="O3" s="1368"/>
      <c r="P3" s="1368"/>
      <c r="Q3" s="1368"/>
      <c r="R3" s="1368"/>
      <c r="S3" s="1368"/>
      <c r="T3" s="1368"/>
      <c r="U3" s="1368"/>
      <c r="V3" s="1368"/>
      <c r="W3" s="1368"/>
      <c r="X3" s="1368"/>
      <c r="Y3" s="1368"/>
      <c r="Z3" s="1368"/>
      <c r="AA3" s="1368"/>
      <c r="AB3" s="1368"/>
      <c r="AC3" s="1368"/>
      <c r="AD3" s="1368"/>
      <c r="AE3" s="1368"/>
      <c r="AF3" s="1368"/>
      <c r="AG3" s="1368"/>
      <c r="AH3" s="1368"/>
      <c r="AI3" s="1368"/>
      <c r="AJ3" s="1368"/>
      <c r="AK3" s="1368"/>
      <c r="AL3" s="1368"/>
      <c r="AM3" s="1368"/>
      <c r="AN3" s="1368"/>
    </row>
    <row r="4" spans="1:45">
      <c r="M4" s="1369"/>
      <c r="N4" s="1369"/>
      <c r="O4" s="1369"/>
      <c r="P4" s="1369"/>
      <c r="Q4" s="1369"/>
      <c r="R4" s="1369"/>
      <c r="S4" s="1369"/>
      <c r="T4" s="1369"/>
      <c r="U4" s="1369"/>
      <c r="V4" s="1369"/>
      <c r="W4" s="1369"/>
      <c r="X4" s="1369"/>
      <c r="Y4" s="1369"/>
      <c r="Z4" s="1369"/>
      <c r="AA4" s="1369"/>
      <c r="AB4" s="1369"/>
      <c r="AC4" s="1369"/>
      <c r="AD4" s="1369"/>
      <c r="AE4" s="1369"/>
      <c r="AF4" s="1369"/>
      <c r="AG4" s="1369"/>
      <c r="AH4" s="1369"/>
      <c r="AI4" s="1369"/>
      <c r="AJ4" s="1369"/>
      <c r="AK4" s="1369"/>
      <c r="AL4" s="1369"/>
      <c r="AM4" s="1369"/>
      <c r="AN4" s="1369"/>
    </row>
    <row r="5" spans="1:45" ht="15" customHeight="1">
      <c r="A5" s="1343" t="s">
        <v>309</v>
      </c>
      <c r="B5" s="1344"/>
      <c r="C5" s="1345"/>
      <c r="D5" s="1352" t="s">
        <v>310</v>
      </c>
      <c r="E5" s="1332" t="s">
        <v>385</v>
      </c>
      <c r="F5" s="1333"/>
      <c r="G5" s="1334"/>
      <c r="H5" s="1332" t="s">
        <v>383</v>
      </c>
      <c r="I5" s="1333"/>
      <c r="J5" s="1334"/>
      <c r="K5" s="1355" t="s">
        <v>44</v>
      </c>
      <c r="L5" s="358" t="s">
        <v>311</v>
      </c>
      <c r="M5" s="439">
        <v>44320</v>
      </c>
      <c r="N5" s="439" t="s">
        <v>547</v>
      </c>
      <c r="O5" s="439">
        <v>44322</v>
      </c>
      <c r="P5" s="439">
        <v>44323</v>
      </c>
      <c r="Q5" s="439">
        <v>44328</v>
      </c>
      <c r="R5" s="439">
        <v>44329</v>
      </c>
      <c r="S5" s="439">
        <v>44330</v>
      </c>
      <c r="T5" s="439">
        <v>44333</v>
      </c>
      <c r="U5" s="559">
        <v>44334</v>
      </c>
      <c r="V5" s="439">
        <v>44271</v>
      </c>
      <c r="W5" s="439">
        <v>44272</v>
      </c>
      <c r="X5" s="439">
        <v>44273</v>
      </c>
      <c r="Y5" s="439">
        <v>44274</v>
      </c>
      <c r="Z5" s="439">
        <v>44275</v>
      </c>
      <c r="AA5" s="439">
        <v>44276</v>
      </c>
      <c r="AB5" s="439"/>
      <c r="AC5" s="439"/>
      <c r="AD5" s="439"/>
      <c r="AE5" s="439"/>
      <c r="AF5" s="439">
        <v>44307</v>
      </c>
      <c r="AG5" s="439">
        <v>44308</v>
      </c>
      <c r="AH5" s="439">
        <v>44309</v>
      </c>
      <c r="AI5" s="439">
        <v>44312</v>
      </c>
      <c r="AJ5" s="439">
        <v>44313</v>
      </c>
      <c r="AK5" s="439">
        <v>44314</v>
      </c>
      <c r="AL5" s="439">
        <v>44315</v>
      </c>
      <c r="AM5" s="439">
        <v>44316</v>
      </c>
      <c r="AN5" s="1332" t="s">
        <v>384</v>
      </c>
      <c r="AO5" s="1333"/>
      <c r="AP5" s="1334"/>
      <c r="AQ5" s="1332" t="s">
        <v>385</v>
      </c>
      <c r="AR5" s="1333"/>
      <c r="AS5" s="1334"/>
    </row>
    <row r="6" spans="1:45" ht="15" customHeight="1">
      <c r="A6" s="1346"/>
      <c r="B6" s="1347"/>
      <c r="C6" s="1348"/>
      <c r="D6" s="1353"/>
      <c r="E6" s="1335"/>
      <c r="F6" s="1336"/>
      <c r="G6" s="1337"/>
      <c r="H6" s="1335"/>
      <c r="I6" s="1336"/>
      <c r="J6" s="1337"/>
      <c r="K6" s="1356"/>
      <c r="L6" s="1360" t="s">
        <v>312</v>
      </c>
      <c r="M6" s="1340">
        <v>3</v>
      </c>
      <c r="N6" s="1340">
        <v>3</v>
      </c>
      <c r="O6" s="1340">
        <v>2</v>
      </c>
      <c r="P6" s="1340">
        <v>2</v>
      </c>
      <c r="Q6" s="1340">
        <v>53</v>
      </c>
      <c r="R6" s="1340">
        <v>59</v>
      </c>
      <c r="S6" s="1340">
        <v>62</v>
      </c>
      <c r="T6" s="1340">
        <v>64</v>
      </c>
      <c r="U6" s="1358"/>
      <c r="V6" s="1341">
        <f>'учет детей'!T14</f>
        <v>0</v>
      </c>
      <c r="W6" s="1341">
        <f>'учет детей'!T15</f>
        <v>0</v>
      </c>
      <c r="X6" s="1341">
        <f>'учет детей'!T16</f>
        <v>0</v>
      </c>
      <c r="Y6" s="1341">
        <f>'учет детей'!T17</f>
        <v>0</v>
      </c>
      <c r="Z6" s="1341">
        <f>'учет детей'!T18</f>
        <v>0</v>
      </c>
      <c r="AA6" s="1341">
        <f>'учет детей'!T19</f>
        <v>0</v>
      </c>
      <c r="AB6" s="1340">
        <f>'учет детей'!T12</f>
        <v>82</v>
      </c>
      <c r="AC6" s="1340">
        <f>'учет детей'!T13</f>
        <v>0</v>
      </c>
      <c r="AD6" s="1340">
        <f>'учет детей'!T14</f>
        <v>0</v>
      </c>
      <c r="AE6" s="1340">
        <f>'учет детей'!T15</f>
        <v>0</v>
      </c>
      <c r="AF6" s="1340">
        <f>'учет детей'!T16</f>
        <v>0</v>
      </c>
      <c r="AG6" s="1340">
        <f>'учет детей'!T17</f>
        <v>0</v>
      </c>
      <c r="AH6" s="1321">
        <f>'учет детей'!T18</f>
        <v>0</v>
      </c>
      <c r="AI6" s="1321">
        <f>'учет детей'!T19</f>
        <v>0</v>
      </c>
      <c r="AJ6" s="1321">
        <f>'учет детей'!T20</f>
        <v>0</v>
      </c>
      <c r="AK6" s="1321">
        <f>'учет детей'!T21</f>
        <v>0</v>
      </c>
      <c r="AL6" s="1321"/>
      <c r="AM6" s="1321"/>
      <c r="AN6" s="1335"/>
      <c r="AO6" s="1336"/>
      <c r="AP6" s="1337"/>
      <c r="AQ6" s="1335"/>
      <c r="AR6" s="1336"/>
      <c r="AS6" s="1337"/>
    </row>
    <row r="7" spans="1:45" ht="24" customHeight="1">
      <c r="A7" s="1349"/>
      <c r="B7" s="1350"/>
      <c r="C7" s="1351"/>
      <c r="D7" s="1354"/>
      <c r="E7" s="360" t="s">
        <v>315</v>
      </c>
      <c r="F7" s="1338" t="s">
        <v>314</v>
      </c>
      <c r="G7" s="1339"/>
      <c r="H7" s="360" t="s">
        <v>315</v>
      </c>
      <c r="I7" s="1338" t="s">
        <v>314</v>
      </c>
      <c r="J7" s="1339"/>
      <c r="K7" s="1357"/>
      <c r="L7" s="1361"/>
      <c r="M7" s="1322"/>
      <c r="N7" s="1322"/>
      <c r="O7" s="1322"/>
      <c r="P7" s="1322"/>
      <c r="Q7" s="1322"/>
      <c r="R7" s="1322"/>
      <c r="S7" s="1322"/>
      <c r="T7" s="1322"/>
      <c r="U7" s="1359"/>
      <c r="V7" s="1342"/>
      <c r="W7" s="1342"/>
      <c r="X7" s="1342"/>
      <c r="Y7" s="1342"/>
      <c r="Z7" s="1342"/>
      <c r="AA7" s="1342"/>
      <c r="AB7" s="1322"/>
      <c r="AC7" s="1322"/>
      <c r="AD7" s="1322"/>
      <c r="AE7" s="1322"/>
      <c r="AF7" s="1322"/>
      <c r="AG7" s="1322"/>
      <c r="AH7" s="1322"/>
      <c r="AI7" s="1322"/>
      <c r="AJ7" s="1322"/>
      <c r="AK7" s="1322"/>
      <c r="AL7" s="1322"/>
      <c r="AM7" s="1322"/>
      <c r="AN7" s="360" t="s">
        <v>313</v>
      </c>
      <c r="AO7" s="1338" t="s">
        <v>314</v>
      </c>
      <c r="AP7" s="1339"/>
      <c r="AQ7" s="373" t="s">
        <v>315</v>
      </c>
      <c r="AR7" s="1338" t="s">
        <v>314</v>
      </c>
      <c r="AS7" s="1339"/>
    </row>
    <row r="8" spans="1:45" ht="15.75">
      <c r="A8" s="1316" t="s">
        <v>316</v>
      </c>
      <c r="B8" s="1317"/>
      <c r="C8" s="1318"/>
      <c r="D8" s="361" t="s">
        <v>110</v>
      </c>
      <c r="E8" s="362"/>
      <c r="F8" s="1319"/>
      <c r="G8" s="1320"/>
      <c r="H8" s="364">
        <v>17.399999999999999</v>
      </c>
      <c r="I8" s="1319">
        <f>K8*H8</f>
        <v>609</v>
      </c>
      <c r="J8" s="1320"/>
      <c r="K8" s="370">
        <v>35</v>
      </c>
      <c r="L8" s="364"/>
      <c r="M8" s="374">
        <v>0.214</v>
      </c>
      <c r="N8" s="374">
        <v>0.18</v>
      </c>
      <c r="O8" s="374">
        <v>0.14000000000000001</v>
      </c>
      <c r="P8" s="374">
        <v>3.7480000000000002</v>
      </c>
      <c r="Q8" s="374"/>
      <c r="R8" s="374"/>
      <c r="S8" s="374">
        <v>4.3890000000000002</v>
      </c>
      <c r="T8" s="374"/>
      <c r="U8" s="560"/>
      <c r="V8" s="364"/>
      <c r="W8" s="364"/>
      <c r="X8" s="364"/>
      <c r="Y8" s="364"/>
      <c r="Z8" s="364"/>
      <c r="AA8" s="364"/>
      <c r="AB8" s="374"/>
      <c r="AC8" s="374"/>
      <c r="AD8" s="374"/>
      <c r="AE8" s="374"/>
      <c r="AF8" s="374"/>
      <c r="AG8" s="374"/>
      <c r="AH8" s="374"/>
      <c r="AI8" s="374"/>
      <c r="AJ8" s="374"/>
      <c r="AK8" s="374"/>
      <c r="AL8" s="374"/>
      <c r="AM8" s="374"/>
      <c r="AN8" s="362">
        <f>SUM(M8:AM8)</f>
        <v>8.6709999999999994</v>
      </c>
      <c r="AO8" s="1319">
        <f t="shared" ref="AO8:AO39" si="0">K8*AN8</f>
        <v>303.49</v>
      </c>
      <c r="AP8" s="1320"/>
      <c r="AQ8" s="374">
        <f t="shared" ref="AQ8:AQ39" si="1">(E8+H8)-AN8</f>
        <v>8.7289999999999992</v>
      </c>
      <c r="AR8" s="1319">
        <f t="shared" ref="AR8:AR39" si="2">K8*AQ8</f>
        <v>305.52</v>
      </c>
      <c r="AS8" s="1320"/>
    </row>
    <row r="9" spans="1:45" ht="15.75">
      <c r="A9" s="1316" t="s">
        <v>317</v>
      </c>
      <c r="B9" s="1317"/>
      <c r="C9" s="1318"/>
      <c r="D9" s="361" t="s">
        <v>110</v>
      </c>
      <c r="E9" s="362"/>
      <c r="F9" s="1319">
        <f t="shared" ref="F9:F72" si="3">K9*E9</f>
        <v>0</v>
      </c>
      <c r="G9" s="1320"/>
      <c r="H9" s="364">
        <v>7.5</v>
      </c>
      <c r="I9" s="1319">
        <f t="shared" ref="I9:I72" si="4">K9*H9</f>
        <v>330</v>
      </c>
      <c r="J9" s="1320"/>
      <c r="K9" s="370">
        <v>44</v>
      </c>
      <c r="L9" s="364"/>
      <c r="M9" s="374"/>
      <c r="N9" s="374"/>
      <c r="O9" s="374"/>
      <c r="P9" s="374">
        <v>1.59</v>
      </c>
      <c r="Q9" s="374"/>
      <c r="R9" s="374"/>
      <c r="S9" s="374">
        <v>1.86</v>
      </c>
      <c r="T9" s="374"/>
      <c r="U9" s="560"/>
      <c r="V9" s="364"/>
      <c r="W9" s="364"/>
      <c r="X9" s="364"/>
      <c r="Y9" s="364"/>
      <c r="Z9" s="364"/>
      <c r="AA9" s="364"/>
      <c r="AB9" s="374"/>
      <c r="AC9" s="374"/>
      <c r="AD9" s="374"/>
      <c r="AE9" s="374"/>
      <c r="AF9" s="374"/>
      <c r="AG9" s="374"/>
      <c r="AH9" s="374"/>
      <c r="AI9" s="374"/>
      <c r="AJ9" s="374"/>
      <c r="AK9" s="374"/>
      <c r="AL9" s="374"/>
      <c r="AM9" s="374"/>
      <c r="AN9" s="362">
        <f t="shared" ref="AN9:AN72" si="5">SUM(M9:AM9)</f>
        <v>3.45</v>
      </c>
      <c r="AO9" s="1319">
        <f t="shared" si="0"/>
        <v>151.80000000000001</v>
      </c>
      <c r="AP9" s="1320"/>
      <c r="AQ9" s="374">
        <f t="shared" si="1"/>
        <v>4.05</v>
      </c>
      <c r="AR9" s="1319">
        <f t="shared" si="2"/>
        <v>178.2</v>
      </c>
      <c r="AS9" s="1320"/>
    </row>
    <row r="10" spans="1:45" ht="15.75">
      <c r="A10" s="1316" t="s">
        <v>248</v>
      </c>
      <c r="B10" s="1317"/>
      <c r="C10" s="1318"/>
      <c r="D10" s="361" t="s">
        <v>110</v>
      </c>
      <c r="E10" s="362">
        <v>7.45</v>
      </c>
      <c r="F10" s="1319">
        <v>3091.75</v>
      </c>
      <c r="G10" s="1320"/>
      <c r="H10" s="366">
        <f>приход!IJ12</f>
        <v>5</v>
      </c>
      <c r="I10" s="1319">
        <f t="shared" si="4"/>
        <v>2075</v>
      </c>
      <c r="J10" s="1320"/>
      <c r="K10" s="370">
        <v>415</v>
      </c>
      <c r="L10" s="364"/>
      <c r="M10" s="374"/>
      <c r="N10" s="374"/>
      <c r="O10" s="374"/>
      <c r="P10" s="374"/>
      <c r="Q10" s="374"/>
      <c r="R10" s="374"/>
      <c r="S10" s="374">
        <v>3.0249999999999999</v>
      </c>
      <c r="T10" s="374"/>
      <c r="U10" s="560"/>
      <c r="V10" s="364"/>
      <c r="W10" s="364"/>
      <c r="X10" s="364"/>
      <c r="Y10" s="364"/>
      <c r="Z10" s="364"/>
      <c r="AA10" s="364"/>
      <c r="AB10" s="374"/>
      <c r="AC10" s="374"/>
      <c r="AD10" s="374"/>
      <c r="AE10" s="374"/>
      <c r="AF10" s="374"/>
      <c r="AG10" s="374"/>
      <c r="AH10" s="374"/>
      <c r="AI10" s="374"/>
      <c r="AJ10" s="374"/>
      <c r="AK10" s="374"/>
      <c r="AL10" s="374"/>
      <c r="AM10" s="374"/>
      <c r="AN10" s="362">
        <f t="shared" si="5"/>
        <v>3.0249999999999999</v>
      </c>
      <c r="AO10" s="1319">
        <f t="shared" si="0"/>
        <v>1255.3800000000001</v>
      </c>
      <c r="AP10" s="1320"/>
      <c r="AQ10" s="374">
        <f t="shared" si="1"/>
        <v>9.4250000000000007</v>
      </c>
      <c r="AR10" s="1319">
        <f t="shared" si="2"/>
        <v>3911.38</v>
      </c>
      <c r="AS10" s="1320"/>
    </row>
    <row r="11" spans="1:45" ht="15.75">
      <c r="A11" s="1316" t="s">
        <v>248</v>
      </c>
      <c r="B11" s="1317"/>
      <c r="C11" s="1318"/>
      <c r="D11" s="361" t="s">
        <v>110</v>
      </c>
      <c r="E11" s="362">
        <v>0</v>
      </c>
      <c r="F11" s="1319">
        <f t="shared" si="3"/>
        <v>0</v>
      </c>
      <c r="G11" s="1320"/>
      <c r="H11" s="366">
        <f>приход!IJ14</f>
        <v>0</v>
      </c>
      <c r="I11" s="1319">
        <f t="shared" si="4"/>
        <v>0</v>
      </c>
      <c r="J11" s="1320"/>
      <c r="K11" s="370"/>
      <c r="L11" s="364"/>
      <c r="M11" s="374"/>
      <c r="N11" s="374"/>
      <c r="O11" s="374"/>
      <c r="P11" s="374"/>
      <c r="Q11" s="374"/>
      <c r="R11" s="374"/>
      <c r="S11" s="374"/>
      <c r="T11" s="374"/>
      <c r="U11" s="560"/>
      <c r="V11" s="364"/>
      <c r="W11" s="364"/>
      <c r="X11" s="364"/>
      <c r="Y11" s="364"/>
      <c r="Z11" s="364"/>
      <c r="AA11" s="364"/>
      <c r="AB11" s="374"/>
      <c r="AC11" s="374"/>
      <c r="AD11" s="374"/>
      <c r="AE11" s="374"/>
      <c r="AF11" s="374"/>
      <c r="AG11" s="374"/>
      <c r="AH11" s="374"/>
      <c r="AI11" s="374"/>
      <c r="AJ11" s="374"/>
      <c r="AK11" s="374"/>
      <c r="AL11" s="374"/>
      <c r="AM11" s="374"/>
      <c r="AN11" s="362">
        <f t="shared" si="5"/>
        <v>0</v>
      </c>
      <c r="AO11" s="1319">
        <f t="shared" si="0"/>
        <v>0</v>
      </c>
      <c r="AP11" s="1320"/>
      <c r="AQ11" s="374">
        <f t="shared" si="1"/>
        <v>0</v>
      </c>
      <c r="AR11" s="1319">
        <f t="shared" si="2"/>
        <v>0</v>
      </c>
      <c r="AS11" s="1320"/>
    </row>
    <row r="12" spans="1:45" ht="15.75">
      <c r="A12" s="1316" t="s">
        <v>183</v>
      </c>
      <c r="B12" s="1317"/>
      <c r="C12" s="1318"/>
      <c r="D12" s="361" t="s">
        <v>110</v>
      </c>
      <c r="E12" s="362">
        <v>0</v>
      </c>
      <c r="F12" s="1319">
        <f t="shared" si="3"/>
        <v>0</v>
      </c>
      <c r="G12" s="1320"/>
      <c r="H12" s="366"/>
      <c r="I12" s="1319">
        <f t="shared" si="4"/>
        <v>0</v>
      </c>
      <c r="J12" s="1320"/>
      <c r="K12" s="370"/>
      <c r="L12" s="364"/>
      <c r="M12" s="374"/>
      <c r="N12" s="374"/>
      <c r="O12" s="374"/>
      <c r="P12" s="374"/>
      <c r="Q12" s="374"/>
      <c r="R12" s="374"/>
      <c r="S12" s="374"/>
      <c r="T12" s="374"/>
      <c r="U12" s="560"/>
      <c r="V12" s="364"/>
      <c r="W12" s="364"/>
      <c r="X12" s="364"/>
      <c r="Y12" s="364"/>
      <c r="Z12" s="364"/>
      <c r="AA12" s="364"/>
      <c r="AB12" s="374"/>
      <c r="AC12" s="374"/>
      <c r="AD12" s="374"/>
      <c r="AE12" s="374"/>
      <c r="AF12" s="374"/>
      <c r="AG12" s="374"/>
      <c r="AH12" s="374"/>
      <c r="AI12" s="374"/>
      <c r="AJ12" s="374"/>
      <c r="AK12" s="374"/>
      <c r="AL12" s="374"/>
      <c r="AM12" s="374"/>
      <c r="AN12" s="362">
        <f t="shared" si="5"/>
        <v>0</v>
      </c>
      <c r="AO12" s="1319">
        <f t="shared" si="0"/>
        <v>0</v>
      </c>
      <c r="AP12" s="1320"/>
      <c r="AQ12" s="374">
        <f t="shared" si="1"/>
        <v>0</v>
      </c>
      <c r="AR12" s="1319">
        <f t="shared" si="2"/>
        <v>0</v>
      </c>
      <c r="AS12" s="1320"/>
    </row>
    <row r="13" spans="1:45" ht="15.75">
      <c r="A13" s="1316" t="s">
        <v>183</v>
      </c>
      <c r="B13" s="1317"/>
      <c r="C13" s="1318"/>
      <c r="D13" s="361" t="s">
        <v>110</v>
      </c>
      <c r="E13" s="362">
        <v>0</v>
      </c>
      <c r="F13" s="1319">
        <f t="shared" si="3"/>
        <v>0</v>
      </c>
      <c r="G13" s="1320"/>
      <c r="H13" s="366">
        <f>приход!IJ16</f>
        <v>0</v>
      </c>
      <c r="I13" s="1319">
        <f t="shared" si="4"/>
        <v>0</v>
      </c>
      <c r="J13" s="1320"/>
      <c r="K13" s="370"/>
      <c r="L13" s="364"/>
      <c r="M13" s="374"/>
      <c r="N13" s="374"/>
      <c r="O13" s="374"/>
      <c r="P13" s="374"/>
      <c r="Q13" s="374"/>
      <c r="R13" s="374"/>
      <c r="S13" s="374"/>
      <c r="T13" s="374"/>
      <c r="U13" s="560"/>
      <c r="V13" s="364"/>
      <c r="W13" s="364"/>
      <c r="X13" s="364"/>
      <c r="Y13" s="364"/>
      <c r="Z13" s="364"/>
      <c r="AA13" s="364"/>
      <c r="AB13" s="374"/>
      <c r="AC13" s="374"/>
      <c r="AD13" s="374"/>
      <c r="AE13" s="374"/>
      <c r="AF13" s="374"/>
      <c r="AG13" s="374"/>
      <c r="AH13" s="374"/>
      <c r="AI13" s="374"/>
      <c r="AJ13" s="374"/>
      <c r="AK13" s="374"/>
      <c r="AL13" s="374"/>
      <c r="AM13" s="374"/>
      <c r="AN13" s="362">
        <f t="shared" si="5"/>
        <v>0</v>
      </c>
      <c r="AO13" s="1319">
        <f t="shared" si="0"/>
        <v>0</v>
      </c>
      <c r="AP13" s="1320"/>
      <c r="AQ13" s="374">
        <f t="shared" si="1"/>
        <v>0</v>
      </c>
      <c r="AR13" s="1319">
        <f t="shared" si="2"/>
        <v>0</v>
      </c>
      <c r="AS13" s="1320"/>
    </row>
    <row r="14" spans="1:45" ht="15.75">
      <c r="A14" s="1316" t="s">
        <v>318</v>
      </c>
      <c r="B14" s="1317"/>
      <c r="C14" s="1318"/>
      <c r="D14" s="361" t="s">
        <v>110</v>
      </c>
      <c r="E14" s="362">
        <v>0</v>
      </c>
      <c r="F14" s="1319">
        <f t="shared" si="3"/>
        <v>0</v>
      </c>
      <c r="G14" s="1320"/>
      <c r="H14" s="366">
        <v>4</v>
      </c>
      <c r="I14" s="1319">
        <f t="shared" si="4"/>
        <v>1660</v>
      </c>
      <c r="J14" s="1320"/>
      <c r="K14" s="370">
        <v>415</v>
      </c>
      <c r="L14" s="364"/>
      <c r="M14" s="374"/>
      <c r="N14" s="374"/>
      <c r="O14" s="374"/>
      <c r="P14" s="374"/>
      <c r="Q14" s="374"/>
      <c r="R14" s="374"/>
      <c r="S14" s="374"/>
      <c r="T14" s="374"/>
      <c r="U14" s="560"/>
      <c r="V14" s="364"/>
      <c r="W14" s="364"/>
      <c r="X14" s="364"/>
      <c r="Y14" s="364"/>
      <c r="Z14" s="364"/>
      <c r="AA14" s="364"/>
      <c r="AB14" s="374"/>
      <c r="AC14" s="374"/>
      <c r="AD14" s="374"/>
      <c r="AE14" s="374"/>
      <c r="AF14" s="374"/>
      <c r="AG14" s="374"/>
      <c r="AH14" s="374"/>
      <c r="AI14" s="374"/>
      <c r="AJ14" s="374"/>
      <c r="AK14" s="374"/>
      <c r="AL14" s="374"/>
      <c r="AM14" s="374"/>
      <c r="AN14" s="362">
        <f t="shared" si="5"/>
        <v>0</v>
      </c>
      <c r="AO14" s="1319">
        <f t="shared" si="0"/>
        <v>0</v>
      </c>
      <c r="AP14" s="1320"/>
      <c r="AQ14" s="374">
        <f t="shared" si="1"/>
        <v>4</v>
      </c>
      <c r="AR14" s="1319">
        <f t="shared" si="2"/>
        <v>1660</v>
      </c>
      <c r="AS14" s="1320"/>
    </row>
    <row r="15" spans="1:45" ht="15.75">
      <c r="A15" s="1316" t="s">
        <v>318</v>
      </c>
      <c r="B15" s="1317"/>
      <c r="C15" s="1318"/>
      <c r="D15" s="361" t="s">
        <v>110</v>
      </c>
      <c r="E15" s="362">
        <v>0</v>
      </c>
      <c r="F15" s="1319">
        <f t="shared" si="3"/>
        <v>0</v>
      </c>
      <c r="G15" s="1320"/>
      <c r="H15" s="366"/>
      <c r="I15" s="1319">
        <f t="shared" si="4"/>
        <v>0</v>
      </c>
      <c r="J15" s="1320"/>
      <c r="K15" s="370"/>
      <c r="L15" s="364"/>
      <c r="M15" s="374"/>
      <c r="N15" s="374"/>
      <c r="O15" s="374"/>
      <c r="P15" s="374"/>
      <c r="Q15" s="374"/>
      <c r="R15" s="374"/>
      <c r="S15" s="374"/>
      <c r="T15" s="374"/>
      <c r="U15" s="560"/>
      <c r="V15" s="364"/>
      <c r="W15" s="364"/>
      <c r="X15" s="364"/>
      <c r="Y15" s="364"/>
      <c r="Z15" s="364"/>
      <c r="AA15" s="364"/>
      <c r="AB15" s="374"/>
      <c r="AC15" s="374"/>
      <c r="AD15" s="374"/>
      <c r="AE15" s="374"/>
      <c r="AF15" s="374"/>
      <c r="AG15" s="374"/>
      <c r="AH15" s="374"/>
      <c r="AI15" s="374"/>
      <c r="AJ15" s="374"/>
      <c r="AK15" s="374"/>
      <c r="AL15" s="374"/>
      <c r="AM15" s="374"/>
      <c r="AN15" s="362">
        <f t="shared" si="5"/>
        <v>0</v>
      </c>
      <c r="AO15" s="1319">
        <f t="shared" si="0"/>
        <v>0</v>
      </c>
      <c r="AP15" s="1320"/>
      <c r="AQ15" s="374">
        <f t="shared" si="1"/>
        <v>0</v>
      </c>
      <c r="AR15" s="1319">
        <f t="shared" si="2"/>
        <v>0</v>
      </c>
      <c r="AS15" s="1320"/>
    </row>
    <row r="16" spans="1:45" ht="15.75">
      <c r="A16" s="1316" t="s">
        <v>319</v>
      </c>
      <c r="B16" s="1317"/>
      <c r="C16" s="1318"/>
      <c r="D16" s="361" t="s">
        <v>110</v>
      </c>
      <c r="E16" s="362">
        <v>0</v>
      </c>
      <c r="F16" s="1319">
        <f t="shared" si="3"/>
        <v>0</v>
      </c>
      <c r="G16" s="1320"/>
      <c r="H16" s="366">
        <f>приход!IJ22</f>
        <v>5.6</v>
      </c>
      <c r="I16" s="1319">
        <f t="shared" si="4"/>
        <v>907.2</v>
      </c>
      <c r="J16" s="1320"/>
      <c r="K16" s="370">
        <v>162</v>
      </c>
      <c r="L16" s="364"/>
      <c r="M16" s="374"/>
      <c r="N16" s="374"/>
      <c r="O16" s="374"/>
      <c r="P16" s="374"/>
      <c r="Q16" s="374"/>
      <c r="R16" s="374"/>
      <c r="S16" s="374"/>
      <c r="T16" s="374"/>
      <c r="U16" s="560"/>
      <c r="V16" s="364"/>
      <c r="W16" s="364"/>
      <c r="X16" s="364"/>
      <c r="Y16" s="364"/>
      <c r="Z16" s="364"/>
      <c r="AA16" s="364"/>
      <c r="AB16" s="374"/>
      <c r="AC16" s="374"/>
      <c r="AD16" s="374"/>
      <c r="AE16" s="374"/>
      <c r="AF16" s="374"/>
      <c r="AG16" s="374"/>
      <c r="AH16" s="374"/>
      <c r="AI16" s="374"/>
      <c r="AJ16" s="374"/>
      <c r="AK16" s="374"/>
      <c r="AL16" s="374"/>
      <c r="AM16" s="374"/>
      <c r="AN16" s="362">
        <f t="shared" si="5"/>
        <v>0</v>
      </c>
      <c r="AO16" s="1319">
        <f t="shared" si="0"/>
        <v>0</v>
      </c>
      <c r="AP16" s="1320"/>
      <c r="AQ16" s="374">
        <f t="shared" si="1"/>
        <v>5.6</v>
      </c>
      <c r="AR16" s="1319">
        <f t="shared" si="2"/>
        <v>907.2</v>
      </c>
      <c r="AS16" s="1320"/>
    </row>
    <row r="17" spans="1:45" ht="15.75">
      <c r="A17" s="1316" t="s">
        <v>319</v>
      </c>
      <c r="B17" s="1317"/>
      <c r="C17" s="1318"/>
      <c r="D17" s="361" t="s">
        <v>110</v>
      </c>
      <c r="E17" s="362"/>
      <c r="F17" s="1319">
        <f t="shared" si="3"/>
        <v>0</v>
      </c>
      <c r="G17" s="1320"/>
      <c r="H17" s="366"/>
      <c r="I17" s="1319">
        <f t="shared" si="4"/>
        <v>0</v>
      </c>
      <c r="J17" s="1320"/>
      <c r="K17" s="370"/>
      <c r="L17" s="364"/>
      <c r="M17" s="374"/>
      <c r="N17" s="374"/>
      <c r="O17" s="374"/>
      <c r="P17" s="374"/>
      <c r="Q17" s="374"/>
      <c r="R17" s="374"/>
      <c r="S17" s="374"/>
      <c r="T17" s="374"/>
      <c r="U17" s="560"/>
      <c r="V17" s="364"/>
      <c r="W17" s="364"/>
      <c r="X17" s="364"/>
      <c r="Y17" s="364"/>
      <c r="Z17" s="364"/>
      <c r="AA17" s="364"/>
      <c r="AB17" s="374"/>
      <c r="AC17" s="374"/>
      <c r="AD17" s="374"/>
      <c r="AE17" s="374"/>
      <c r="AF17" s="374"/>
      <c r="AG17" s="374"/>
      <c r="AH17" s="374"/>
      <c r="AI17" s="374"/>
      <c r="AJ17" s="374"/>
      <c r="AK17" s="374"/>
      <c r="AL17" s="374"/>
      <c r="AM17" s="374"/>
      <c r="AN17" s="362">
        <f t="shared" si="5"/>
        <v>0</v>
      </c>
      <c r="AO17" s="1319">
        <f t="shared" si="0"/>
        <v>0</v>
      </c>
      <c r="AP17" s="1320"/>
      <c r="AQ17" s="374">
        <f t="shared" si="1"/>
        <v>0</v>
      </c>
      <c r="AR17" s="1319">
        <f t="shared" si="2"/>
        <v>0</v>
      </c>
      <c r="AS17" s="1320"/>
    </row>
    <row r="18" spans="1:45" ht="15.75">
      <c r="A18" s="1316" t="s">
        <v>320</v>
      </c>
      <c r="B18" s="1317"/>
      <c r="C18" s="1318"/>
      <c r="D18" s="361" t="s">
        <v>110</v>
      </c>
      <c r="E18" s="362">
        <v>2.6</v>
      </c>
      <c r="F18" s="1319">
        <v>1040</v>
      </c>
      <c r="G18" s="1320"/>
      <c r="H18" s="366">
        <f>приход!IJ24</f>
        <v>7</v>
      </c>
      <c r="I18" s="1319">
        <f t="shared" si="4"/>
        <v>2800</v>
      </c>
      <c r="J18" s="1320"/>
      <c r="K18" s="370">
        <v>400</v>
      </c>
      <c r="L18" s="364"/>
      <c r="M18" s="374">
        <v>5.7000000000000002E-2</v>
      </c>
      <c r="N18" s="374"/>
      <c r="O18" s="374"/>
      <c r="P18" s="374"/>
      <c r="Q18" s="374"/>
      <c r="R18" s="374"/>
      <c r="S18" s="374">
        <v>0.92</v>
      </c>
      <c r="T18" s="374"/>
      <c r="U18" s="560"/>
      <c r="V18" s="364"/>
      <c r="W18" s="364"/>
      <c r="X18" s="364"/>
      <c r="Y18" s="364"/>
      <c r="Z18" s="364"/>
      <c r="AA18" s="364"/>
      <c r="AB18" s="374"/>
      <c r="AC18" s="374"/>
      <c r="AD18" s="374"/>
      <c r="AE18" s="374"/>
      <c r="AF18" s="374"/>
      <c r="AG18" s="374"/>
      <c r="AH18" s="374"/>
      <c r="AI18" s="374"/>
      <c r="AJ18" s="374"/>
      <c r="AK18" s="374"/>
      <c r="AL18" s="374"/>
      <c r="AM18" s="374"/>
      <c r="AN18" s="362">
        <f t="shared" si="5"/>
        <v>0.97699999999999998</v>
      </c>
      <c r="AO18" s="1319">
        <f t="shared" si="0"/>
        <v>390.8</v>
      </c>
      <c r="AP18" s="1320"/>
      <c r="AQ18" s="374">
        <f t="shared" si="1"/>
        <v>8.6229999999999993</v>
      </c>
      <c r="AR18" s="1319">
        <f t="shared" si="2"/>
        <v>3449.2</v>
      </c>
      <c r="AS18" s="1320"/>
    </row>
    <row r="19" spans="1:45" ht="15.75">
      <c r="A19" s="1316" t="s">
        <v>320</v>
      </c>
      <c r="B19" s="1317"/>
      <c r="C19" s="1318"/>
      <c r="D19" s="361" t="s">
        <v>110</v>
      </c>
      <c r="E19" s="362"/>
      <c r="F19" s="1319"/>
      <c r="G19" s="1320"/>
      <c r="H19" s="366">
        <f>приход!IJ26</f>
        <v>0</v>
      </c>
      <c r="I19" s="1319">
        <f t="shared" si="4"/>
        <v>0</v>
      </c>
      <c r="J19" s="1320"/>
      <c r="K19" s="370"/>
      <c r="L19" s="364"/>
      <c r="M19" s="374"/>
      <c r="N19" s="374">
        <v>4.4999999999999998E-2</v>
      </c>
      <c r="O19" s="374">
        <v>5.3999999999999999E-2</v>
      </c>
      <c r="P19" s="374">
        <v>0.96199999999999997</v>
      </c>
      <c r="Q19" s="374"/>
      <c r="R19" s="374"/>
      <c r="S19" s="374"/>
      <c r="T19" s="374"/>
      <c r="U19" s="560"/>
      <c r="V19" s="364"/>
      <c r="W19" s="364"/>
      <c r="X19" s="364"/>
      <c r="Y19" s="364"/>
      <c r="Z19" s="364"/>
      <c r="AA19" s="364"/>
      <c r="AB19" s="374"/>
      <c r="AC19" s="374"/>
      <c r="AD19" s="374"/>
      <c r="AE19" s="374"/>
      <c r="AF19" s="374"/>
      <c r="AG19" s="374"/>
      <c r="AH19" s="374"/>
      <c r="AI19" s="374"/>
      <c r="AJ19" s="374"/>
      <c r="AK19" s="374"/>
      <c r="AL19" s="374"/>
      <c r="AM19" s="374"/>
      <c r="AN19" s="362">
        <f t="shared" si="5"/>
        <v>1.0609999999999999</v>
      </c>
      <c r="AO19" s="1319">
        <f t="shared" si="0"/>
        <v>0</v>
      </c>
      <c r="AP19" s="1320"/>
      <c r="AQ19" s="374">
        <f t="shared" si="1"/>
        <v>-1.0609999999999999</v>
      </c>
      <c r="AR19" s="1319">
        <f t="shared" si="2"/>
        <v>0</v>
      </c>
      <c r="AS19" s="1320"/>
    </row>
    <row r="20" spans="1:45" ht="15.75">
      <c r="A20" s="1316" t="s">
        <v>321</v>
      </c>
      <c r="B20" s="1317"/>
      <c r="C20" s="1318"/>
      <c r="D20" s="361" t="s">
        <v>128</v>
      </c>
      <c r="E20" s="362">
        <v>0</v>
      </c>
      <c r="F20" s="1319">
        <f t="shared" si="3"/>
        <v>0</v>
      </c>
      <c r="G20" s="1320"/>
      <c r="H20" s="365">
        <f>приход!IJ28</f>
        <v>0</v>
      </c>
      <c r="I20" s="1319">
        <f t="shared" si="4"/>
        <v>0</v>
      </c>
      <c r="J20" s="1320"/>
      <c r="K20" s="370"/>
      <c r="L20" s="364"/>
      <c r="M20" s="374"/>
      <c r="N20" s="374"/>
      <c r="O20" s="374"/>
      <c r="P20" s="374"/>
      <c r="Q20" s="374"/>
      <c r="R20" s="374"/>
      <c r="S20" s="374"/>
      <c r="T20" s="374"/>
      <c r="U20" s="560"/>
      <c r="V20" s="364"/>
      <c r="W20" s="364"/>
      <c r="X20" s="364"/>
      <c r="Y20" s="364"/>
      <c r="Z20" s="364"/>
      <c r="AA20" s="364"/>
      <c r="AB20" s="374"/>
      <c r="AC20" s="374"/>
      <c r="AD20" s="374"/>
      <c r="AE20" s="374"/>
      <c r="AF20" s="374"/>
      <c r="AG20" s="374"/>
      <c r="AH20" s="374"/>
      <c r="AI20" s="374"/>
      <c r="AJ20" s="374"/>
      <c r="AK20" s="374"/>
      <c r="AL20" s="374"/>
      <c r="AM20" s="374"/>
      <c r="AN20" s="362">
        <f t="shared" si="5"/>
        <v>0</v>
      </c>
      <c r="AO20" s="1319">
        <f t="shared" si="0"/>
        <v>0</v>
      </c>
      <c r="AP20" s="1320"/>
      <c r="AQ20" s="374">
        <f t="shared" si="1"/>
        <v>0</v>
      </c>
      <c r="AR20" s="1319">
        <f t="shared" si="2"/>
        <v>0</v>
      </c>
      <c r="AS20" s="1320"/>
    </row>
    <row r="21" spans="1:45" ht="15.75">
      <c r="A21" s="1316" t="s">
        <v>321</v>
      </c>
      <c r="B21" s="1317"/>
      <c r="C21" s="1318"/>
      <c r="D21" s="361" t="s">
        <v>128</v>
      </c>
      <c r="E21" s="362"/>
      <c r="F21" s="1319">
        <f t="shared" si="3"/>
        <v>0</v>
      </c>
      <c r="G21" s="1320"/>
      <c r="H21" s="365">
        <f>приход!IJ30</f>
        <v>90</v>
      </c>
      <c r="I21" s="1319">
        <f t="shared" si="4"/>
        <v>3600</v>
      </c>
      <c r="J21" s="1320"/>
      <c r="K21" s="370">
        <v>40</v>
      </c>
      <c r="L21" s="364"/>
      <c r="M21" s="374"/>
      <c r="N21" s="374"/>
      <c r="O21" s="374"/>
      <c r="P21" s="374">
        <v>14.8</v>
      </c>
      <c r="Q21" s="374"/>
      <c r="R21" s="374"/>
      <c r="S21" s="374">
        <v>8.8550000000000004</v>
      </c>
      <c r="T21" s="374"/>
      <c r="U21" s="560"/>
      <c r="V21" s="364"/>
      <c r="W21" s="364"/>
      <c r="X21" s="364"/>
      <c r="Y21" s="364"/>
      <c r="Z21" s="364"/>
      <c r="AA21" s="364"/>
      <c r="AB21" s="374"/>
      <c r="AC21" s="374"/>
      <c r="AD21" s="374"/>
      <c r="AE21" s="374"/>
      <c r="AF21" s="374"/>
      <c r="AG21" s="374"/>
      <c r="AH21" s="374"/>
      <c r="AI21" s="374"/>
      <c r="AJ21" s="374"/>
      <c r="AK21" s="374"/>
      <c r="AL21" s="374"/>
      <c r="AM21" s="374"/>
      <c r="AN21" s="362">
        <f t="shared" si="5"/>
        <v>23.655000000000001</v>
      </c>
      <c r="AO21" s="1319">
        <f t="shared" si="0"/>
        <v>946.2</v>
      </c>
      <c r="AP21" s="1320"/>
      <c r="AQ21" s="374">
        <f t="shared" si="1"/>
        <v>66.344999999999999</v>
      </c>
      <c r="AR21" s="1319">
        <f t="shared" si="2"/>
        <v>2653.8</v>
      </c>
      <c r="AS21" s="1320"/>
    </row>
    <row r="22" spans="1:45" ht="15.75">
      <c r="A22" s="1316" t="s">
        <v>322</v>
      </c>
      <c r="B22" s="1317"/>
      <c r="C22" s="1318"/>
      <c r="D22" s="361" t="s">
        <v>110</v>
      </c>
      <c r="E22" s="362">
        <v>0</v>
      </c>
      <c r="F22" s="1319">
        <f t="shared" si="3"/>
        <v>0</v>
      </c>
      <c r="G22" s="1320"/>
      <c r="H22" s="365">
        <f>приход!IJ32</f>
        <v>0</v>
      </c>
      <c r="I22" s="1319">
        <f t="shared" si="4"/>
        <v>0</v>
      </c>
      <c r="J22" s="1320"/>
      <c r="K22" s="370"/>
      <c r="L22" s="364"/>
      <c r="M22" s="374"/>
      <c r="N22" s="374"/>
      <c r="O22" s="374"/>
      <c r="P22" s="374"/>
      <c r="Q22" s="374"/>
      <c r="R22" s="374"/>
      <c r="S22" s="374"/>
      <c r="T22" s="374"/>
      <c r="U22" s="560"/>
      <c r="V22" s="364"/>
      <c r="W22" s="364"/>
      <c r="X22" s="364"/>
      <c r="Y22" s="364"/>
      <c r="Z22" s="364"/>
      <c r="AA22" s="364"/>
      <c r="AB22" s="374"/>
      <c r="AC22" s="374"/>
      <c r="AD22" s="374"/>
      <c r="AE22" s="374"/>
      <c r="AF22" s="374"/>
      <c r="AG22" s="374"/>
      <c r="AH22" s="374"/>
      <c r="AI22" s="374"/>
      <c r="AJ22" s="374"/>
      <c r="AK22" s="374"/>
      <c r="AL22" s="374"/>
      <c r="AM22" s="374"/>
      <c r="AN22" s="362">
        <f t="shared" si="5"/>
        <v>0</v>
      </c>
      <c r="AO22" s="1319">
        <f t="shared" si="0"/>
        <v>0</v>
      </c>
      <c r="AP22" s="1320"/>
      <c r="AQ22" s="374">
        <f t="shared" si="1"/>
        <v>0</v>
      </c>
      <c r="AR22" s="1319">
        <f t="shared" si="2"/>
        <v>0</v>
      </c>
      <c r="AS22" s="1320"/>
    </row>
    <row r="23" spans="1:45" ht="15.75">
      <c r="A23" s="1316" t="s">
        <v>322</v>
      </c>
      <c r="B23" s="1317"/>
      <c r="C23" s="1318"/>
      <c r="D23" s="361" t="s">
        <v>110</v>
      </c>
      <c r="E23" s="362">
        <v>0</v>
      </c>
      <c r="F23" s="1319">
        <f t="shared" si="3"/>
        <v>0</v>
      </c>
      <c r="G23" s="1320"/>
      <c r="H23" s="365">
        <f>приход!IJ34</f>
        <v>2.4</v>
      </c>
      <c r="I23" s="1319">
        <f t="shared" si="4"/>
        <v>396</v>
      </c>
      <c r="J23" s="1320"/>
      <c r="K23" s="370">
        <v>165</v>
      </c>
      <c r="L23" s="364"/>
      <c r="M23" s="374"/>
      <c r="N23" s="374"/>
      <c r="O23" s="374"/>
      <c r="P23" s="374"/>
      <c r="Q23" s="374"/>
      <c r="R23" s="374"/>
      <c r="S23" s="374"/>
      <c r="T23" s="374"/>
      <c r="U23" s="560"/>
      <c r="V23" s="364"/>
      <c r="W23" s="364"/>
      <c r="X23" s="364"/>
      <c r="Y23" s="364"/>
      <c r="Z23" s="364"/>
      <c r="AA23" s="364"/>
      <c r="AB23" s="374"/>
      <c r="AC23" s="374"/>
      <c r="AD23" s="374"/>
      <c r="AE23" s="374"/>
      <c r="AF23" s="374"/>
      <c r="AG23" s="374"/>
      <c r="AH23" s="374"/>
      <c r="AI23" s="374"/>
      <c r="AJ23" s="374"/>
      <c r="AK23" s="374"/>
      <c r="AL23" s="374"/>
      <c r="AM23" s="374"/>
      <c r="AN23" s="362">
        <f t="shared" si="5"/>
        <v>0</v>
      </c>
      <c r="AO23" s="1319">
        <f t="shared" si="0"/>
        <v>0</v>
      </c>
      <c r="AP23" s="1320"/>
      <c r="AQ23" s="374">
        <f t="shared" si="1"/>
        <v>2.4</v>
      </c>
      <c r="AR23" s="1319">
        <f t="shared" si="2"/>
        <v>396</v>
      </c>
      <c r="AS23" s="1320"/>
    </row>
    <row r="24" spans="1:45" ht="15.75">
      <c r="A24" s="1316" t="s">
        <v>323</v>
      </c>
      <c r="B24" s="1317"/>
      <c r="C24" s="1318"/>
      <c r="D24" s="361" t="s">
        <v>110</v>
      </c>
      <c r="E24" s="362">
        <v>0</v>
      </c>
      <c r="F24" s="1319">
        <f t="shared" si="3"/>
        <v>0</v>
      </c>
      <c r="G24" s="1320"/>
      <c r="H24" s="365">
        <f>приход!IJ36</f>
        <v>10</v>
      </c>
      <c r="I24" s="1319">
        <f t="shared" si="4"/>
        <v>1625</v>
      </c>
      <c r="J24" s="1320"/>
      <c r="K24" s="370">
        <v>162.5</v>
      </c>
      <c r="L24" s="364"/>
      <c r="M24" s="374"/>
      <c r="N24" s="374"/>
      <c r="O24" s="374"/>
      <c r="P24" s="374"/>
      <c r="Q24" s="374"/>
      <c r="R24" s="374"/>
      <c r="S24" s="374"/>
      <c r="T24" s="374"/>
      <c r="U24" s="560"/>
      <c r="V24" s="364"/>
      <c r="W24" s="364"/>
      <c r="X24" s="364"/>
      <c r="Y24" s="364"/>
      <c r="Z24" s="364"/>
      <c r="AA24" s="364"/>
      <c r="AB24" s="374"/>
      <c r="AC24" s="374"/>
      <c r="AD24" s="374"/>
      <c r="AE24" s="374"/>
      <c r="AF24" s="374"/>
      <c r="AG24" s="374"/>
      <c r="AH24" s="374"/>
      <c r="AI24" s="374"/>
      <c r="AJ24" s="374"/>
      <c r="AK24" s="374"/>
      <c r="AL24" s="374"/>
      <c r="AM24" s="374"/>
      <c r="AN24" s="362">
        <f t="shared" si="5"/>
        <v>0</v>
      </c>
      <c r="AO24" s="1319">
        <f t="shared" si="0"/>
        <v>0</v>
      </c>
      <c r="AP24" s="1320"/>
      <c r="AQ24" s="374">
        <f t="shared" si="1"/>
        <v>10</v>
      </c>
      <c r="AR24" s="1319">
        <f t="shared" si="2"/>
        <v>1625</v>
      </c>
      <c r="AS24" s="1320"/>
    </row>
    <row r="25" spans="1:45" ht="15.75">
      <c r="A25" s="1316" t="s">
        <v>323</v>
      </c>
      <c r="B25" s="1317"/>
      <c r="C25" s="1318"/>
      <c r="D25" s="361" t="s">
        <v>110</v>
      </c>
      <c r="E25" s="362"/>
      <c r="F25" s="1319">
        <f t="shared" si="3"/>
        <v>0</v>
      </c>
      <c r="G25" s="1320"/>
      <c r="H25" s="365">
        <f>приход!IJ38</f>
        <v>0</v>
      </c>
      <c r="I25" s="1319">
        <f t="shared" si="4"/>
        <v>0</v>
      </c>
      <c r="J25" s="1320"/>
      <c r="K25" s="370"/>
      <c r="L25" s="364"/>
      <c r="M25" s="374"/>
      <c r="N25" s="374"/>
      <c r="O25" s="374"/>
      <c r="P25" s="374"/>
      <c r="Q25" s="374"/>
      <c r="R25" s="374"/>
      <c r="S25" s="374"/>
      <c r="T25" s="374"/>
      <c r="U25" s="560"/>
      <c r="V25" s="364"/>
      <c r="W25" s="364"/>
      <c r="X25" s="364"/>
      <c r="Y25" s="364"/>
      <c r="Z25" s="364"/>
      <c r="AA25" s="364"/>
      <c r="AB25" s="374"/>
      <c r="AC25" s="374"/>
      <c r="AD25" s="374"/>
      <c r="AE25" s="374"/>
      <c r="AF25" s="374"/>
      <c r="AG25" s="374"/>
      <c r="AH25" s="374"/>
      <c r="AI25" s="374"/>
      <c r="AJ25" s="374"/>
      <c r="AK25" s="374"/>
      <c r="AL25" s="374"/>
      <c r="AM25" s="374"/>
      <c r="AN25" s="362">
        <f t="shared" si="5"/>
        <v>0</v>
      </c>
      <c r="AO25" s="1319">
        <f t="shared" si="0"/>
        <v>0</v>
      </c>
      <c r="AP25" s="1320"/>
      <c r="AQ25" s="374">
        <f t="shared" si="1"/>
        <v>0</v>
      </c>
      <c r="AR25" s="1319">
        <f t="shared" si="2"/>
        <v>0</v>
      </c>
      <c r="AS25" s="1320"/>
    </row>
    <row r="26" spans="1:45" ht="15.75">
      <c r="A26" s="1316" t="s">
        <v>324</v>
      </c>
      <c r="B26" s="1317"/>
      <c r="C26" s="1318"/>
      <c r="D26" s="361" t="s">
        <v>110</v>
      </c>
      <c r="E26" s="362"/>
      <c r="F26" s="1319">
        <f t="shared" si="3"/>
        <v>0</v>
      </c>
      <c r="G26" s="1320"/>
      <c r="H26" s="366">
        <f>приход!IJ40</f>
        <v>0.58499999999999996</v>
      </c>
      <c r="I26" s="1319">
        <f t="shared" si="4"/>
        <v>0</v>
      </c>
      <c r="J26" s="1320"/>
      <c r="K26" s="370"/>
      <c r="L26" s="364"/>
      <c r="M26" s="374"/>
      <c r="N26" s="374"/>
      <c r="O26" s="374"/>
      <c r="P26" s="374"/>
      <c r="Q26" s="374"/>
      <c r="R26" s="374"/>
      <c r="S26" s="374"/>
      <c r="T26" s="374"/>
      <c r="U26" s="560"/>
      <c r="V26" s="364"/>
      <c r="W26" s="364"/>
      <c r="X26" s="364"/>
      <c r="Y26" s="364"/>
      <c r="Z26" s="364"/>
      <c r="AA26" s="364"/>
      <c r="AB26" s="374"/>
      <c r="AC26" s="374"/>
      <c r="AD26" s="374"/>
      <c r="AE26" s="374"/>
      <c r="AF26" s="374"/>
      <c r="AG26" s="374"/>
      <c r="AH26" s="374"/>
      <c r="AI26" s="374"/>
      <c r="AJ26" s="374"/>
      <c r="AK26" s="374"/>
      <c r="AL26" s="374"/>
      <c r="AM26" s="374"/>
      <c r="AN26" s="362">
        <f t="shared" si="5"/>
        <v>0</v>
      </c>
      <c r="AO26" s="1319">
        <f t="shared" si="0"/>
        <v>0</v>
      </c>
      <c r="AP26" s="1320"/>
      <c r="AQ26" s="374">
        <f t="shared" si="1"/>
        <v>0.58499999999999996</v>
      </c>
      <c r="AR26" s="1319">
        <f t="shared" si="2"/>
        <v>0</v>
      </c>
      <c r="AS26" s="1320"/>
    </row>
    <row r="27" spans="1:45" ht="15.75">
      <c r="A27" s="1316" t="s">
        <v>324</v>
      </c>
      <c r="B27" s="1317"/>
      <c r="C27" s="1318"/>
      <c r="D27" s="361" t="s">
        <v>110</v>
      </c>
      <c r="E27" s="362">
        <v>0</v>
      </c>
      <c r="F27" s="1319">
        <f t="shared" si="3"/>
        <v>0</v>
      </c>
      <c r="G27" s="1320"/>
      <c r="H27" s="366"/>
      <c r="I27" s="1319">
        <f t="shared" si="4"/>
        <v>0</v>
      </c>
      <c r="J27" s="1320"/>
      <c r="K27" s="370"/>
      <c r="L27" s="364"/>
      <c r="M27" s="374"/>
      <c r="N27" s="374"/>
      <c r="O27" s="374"/>
      <c r="P27" s="374"/>
      <c r="Q27" s="374"/>
      <c r="R27" s="374"/>
      <c r="S27" s="374"/>
      <c r="T27" s="374"/>
      <c r="U27" s="560"/>
      <c r="V27" s="364"/>
      <c r="W27" s="364"/>
      <c r="X27" s="364"/>
      <c r="Y27" s="364"/>
      <c r="Z27" s="364"/>
      <c r="AA27" s="364"/>
      <c r="AB27" s="374"/>
      <c r="AC27" s="374"/>
      <c r="AD27" s="374"/>
      <c r="AE27" s="374"/>
      <c r="AF27" s="374"/>
      <c r="AG27" s="374"/>
      <c r="AH27" s="374"/>
      <c r="AI27" s="374"/>
      <c r="AJ27" s="374"/>
      <c r="AK27" s="374"/>
      <c r="AL27" s="374"/>
      <c r="AM27" s="374"/>
      <c r="AN27" s="362">
        <f t="shared" si="5"/>
        <v>0</v>
      </c>
      <c r="AO27" s="1319">
        <f t="shared" si="0"/>
        <v>0</v>
      </c>
      <c r="AP27" s="1320"/>
      <c r="AQ27" s="374">
        <f t="shared" si="1"/>
        <v>0</v>
      </c>
      <c r="AR27" s="1319">
        <f t="shared" si="2"/>
        <v>0</v>
      </c>
      <c r="AS27" s="1320"/>
    </row>
    <row r="28" spans="1:45" ht="15.75">
      <c r="A28" s="1316" t="s">
        <v>325</v>
      </c>
      <c r="B28" s="1317"/>
      <c r="C28" s="1318"/>
      <c r="D28" s="361" t="s">
        <v>110</v>
      </c>
      <c r="E28" s="362">
        <v>4.8</v>
      </c>
      <c r="F28" s="1319">
        <v>177.6</v>
      </c>
      <c r="G28" s="1320"/>
      <c r="H28" s="365"/>
      <c r="I28" s="1319">
        <f t="shared" si="4"/>
        <v>0</v>
      </c>
      <c r="J28" s="1320"/>
      <c r="K28" s="370">
        <v>40</v>
      </c>
      <c r="L28" s="364"/>
      <c r="M28" s="374"/>
      <c r="N28" s="374"/>
      <c r="O28" s="374"/>
      <c r="P28" s="374"/>
      <c r="Q28" s="374"/>
      <c r="R28" s="374"/>
      <c r="S28" s="374"/>
      <c r="T28" s="374"/>
      <c r="U28" s="560"/>
      <c r="V28" s="364"/>
      <c r="W28" s="364"/>
      <c r="X28" s="364"/>
      <c r="Y28" s="364"/>
      <c r="Z28" s="364"/>
      <c r="AA28" s="364"/>
      <c r="AB28" s="374"/>
      <c r="AC28" s="374"/>
      <c r="AD28" s="374"/>
      <c r="AE28" s="374"/>
      <c r="AF28" s="374"/>
      <c r="AG28" s="374"/>
      <c r="AH28" s="374"/>
      <c r="AI28" s="374"/>
      <c r="AJ28" s="374"/>
      <c r="AK28" s="374"/>
      <c r="AL28" s="374"/>
      <c r="AM28" s="374"/>
      <c r="AN28" s="362">
        <f t="shared" si="5"/>
        <v>0</v>
      </c>
      <c r="AO28" s="1319">
        <f t="shared" si="0"/>
        <v>0</v>
      </c>
      <c r="AP28" s="1320"/>
      <c r="AQ28" s="374">
        <f t="shared" si="1"/>
        <v>4.8</v>
      </c>
      <c r="AR28" s="1319">
        <f t="shared" si="2"/>
        <v>192</v>
      </c>
      <c r="AS28" s="1320"/>
    </row>
    <row r="29" spans="1:45" ht="15.75">
      <c r="A29" s="1316" t="s">
        <v>325</v>
      </c>
      <c r="B29" s="1317"/>
      <c r="C29" s="1318"/>
      <c r="D29" s="361" t="s">
        <v>110</v>
      </c>
      <c r="E29" s="362">
        <v>0</v>
      </c>
      <c r="F29" s="1319">
        <f t="shared" si="3"/>
        <v>0</v>
      </c>
      <c r="G29" s="1320"/>
      <c r="H29" s="365"/>
      <c r="I29" s="1319">
        <f t="shared" si="4"/>
        <v>0</v>
      </c>
      <c r="J29" s="1320"/>
      <c r="K29" s="370"/>
      <c r="L29" s="364"/>
      <c r="M29" s="374"/>
      <c r="N29" s="374"/>
      <c r="O29" s="374"/>
      <c r="P29" s="374"/>
      <c r="Q29" s="374"/>
      <c r="R29" s="374"/>
      <c r="S29" s="374"/>
      <c r="T29" s="374"/>
      <c r="U29" s="560"/>
      <c r="V29" s="364"/>
      <c r="W29" s="364"/>
      <c r="X29" s="364"/>
      <c r="Y29" s="364"/>
      <c r="Z29" s="364"/>
      <c r="AA29" s="364"/>
      <c r="AB29" s="374"/>
      <c r="AC29" s="374"/>
      <c r="AD29" s="374"/>
      <c r="AE29" s="374"/>
      <c r="AF29" s="374"/>
      <c r="AG29" s="374"/>
      <c r="AH29" s="374"/>
      <c r="AI29" s="374"/>
      <c r="AJ29" s="374"/>
      <c r="AK29" s="374"/>
      <c r="AL29" s="374"/>
      <c r="AM29" s="374"/>
      <c r="AN29" s="362">
        <f t="shared" si="5"/>
        <v>0</v>
      </c>
      <c r="AO29" s="1319">
        <f t="shared" si="0"/>
        <v>0</v>
      </c>
      <c r="AP29" s="1320"/>
      <c r="AQ29" s="374">
        <f t="shared" si="1"/>
        <v>0</v>
      </c>
      <c r="AR29" s="1319">
        <f t="shared" si="2"/>
        <v>0</v>
      </c>
      <c r="AS29" s="1320"/>
    </row>
    <row r="30" spans="1:45" ht="15.75">
      <c r="A30" s="1316" t="s">
        <v>325</v>
      </c>
      <c r="B30" s="1317"/>
      <c r="C30" s="1318"/>
      <c r="D30" s="361" t="s">
        <v>110</v>
      </c>
      <c r="E30" s="362">
        <v>0</v>
      </c>
      <c r="F30" s="1319">
        <f t="shared" si="3"/>
        <v>0</v>
      </c>
      <c r="G30" s="1320"/>
      <c r="H30" s="365">
        <f>приход!IJ42</f>
        <v>0</v>
      </c>
      <c r="I30" s="1319">
        <f t="shared" si="4"/>
        <v>0</v>
      </c>
      <c r="J30" s="1320"/>
      <c r="K30" s="370"/>
      <c r="L30" s="364"/>
      <c r="M30" s="374"/>
      <c r="N30" s="374"/>
      <c r="O30" s="374"/>
      <c r="P30" s="374"/>
      <c r="Q30" s="374"/>
      <c r="R30" s="374"/>
      <c r="S30" s="374"/>
      <c r="T30" s="374"/>
      <c r="U30" s="560"/>
      <c r="V30" s="364"/>
      <c r="W30" s="364"/>
      <c r="X30" s="364"/>
      <c r="Y30" s="364"/>
      <c r="Z30" s="364"/>
      <c r="AA30" s="364"/>
      <c r="AB30" s="374"/>
      <c r="AC30" s="374"/>
      <c r="AD30" s="374"/>
      <c r="AE30" s="374"/>
      <c r="AF30" s="374"/>
      <c r="AG30" s="374"/>
      <c r="AH30" s="374"/>
      <c r="AI30" s="374"/>
      <c r="AJ30" s="374"/>
      <c r="AK30" s="374"/>
      <c r="AL30" s="374"/>
      <c r="AM30" s="374"/>
      <c r="AN30" s="362">
        <f t="shared" si="5"/>
        <v>0</v>
      </c>
      <c r="AO30" s="1319">
        <f t="shared" si="0"/>
        <v>0</v>
      </c>
      <c r="AP30" s="1320"/>
      <c r="AQ30" s="374">
        <f t="shared" si="1"/>
        <v>0</v>
      </c>
      <c r="AR30" s="1319">
        <f t="shared" si="2"/>
        <v>0</v>
      </c>
      <c r="AS30" s="1320"/>
    </row>
    <row r="31" spans="1:45" ht="15.75">
      <c r="A31" s="1316" t="s">
        <v>325</v>
      </c>
      <c r="B31" s="1317"/>
      <c r="C31" s="1318"/>
      <c r="D31" s="361" t="s">
        <v>110</v>
      </c>
      <c r="E31" s="362"/>
      <c r="F31" s="1319">
        <f t="shared" si="3"/>
        <v>0</v>
      </c>
      <c r="G31" s="1320"/>
      <c r="H31" s="365"/>
      <c r="I31" s="1319">
        <f t="shared" si="4"/>
        <v>0</v>
      </c>
      <c r="J31" s="1320"/>
      <c r="K31" s="370"/>
      <c r="L31" s="364"/>
      <c r="M31" s="374"/>
      <c r="N31" s="374">
        <v>0.876</v>
      </c>
      <c r="O31" s="374"/>
      <c r="P31" s="374">
        <v>2.0699999999999998</v>
      </c>
      <c r="Q31" s="374"/>
      <c r="R31" s="374"/>
      <c r="S31" s="374"/>
      <c r="T31" s="374"/>
      <c r="U31" s="560"/>
      <c r="V31" s="364"/>
      <c r="W31" s="364"/>
      <c r="X31" s="364"/>
      <c r="Y31" s="364"/>
      <c r="Z31" s="364"/>
      <c r="AA31" s="364"/>
      <c r="AB31" s="374"/>
      <c r="AC31" s="374"/>
      <c r="AD31" s="374"/>
      <c r="AE31" s="374"/>
      <c r="AF31" s="374"/>
      <c r="AG31" s="374"/>
      <c r="AH31" s="374"/>
      <c r="AI31" s="374"/>
      <c r="AJ31" s="374"/>
      <c r="AK31" s="374"/>
      <c r="AL31" s="374"/>
      <c r="AM31" s="374"/>
      <c r="AN31" s="362">
        <f t="shared" si="5"/>
        <v>2.9460000000000002</v>
      </c>
      <c r="AO31" s="1319">
        <f t="shared" si="0"/>
        <v>0</v>
      </c>
      <c r="AP31" s="1320"/>
      <c r="AQ31" s="374">
        <f t="shared" si="1"/>
        <v>-2.9460000000000002</v>
      </c>
      <c r="AR31" s="1319">
        <f t="shared" si="2"/>
        <v>0</v>
      </c>
      <c r="AS31" s="1320"/>
    </row>
    <row r="32" spans="1:45" ht="15.75">
      <c r="A32" s="1316" t="s">
        <v>326</v>
      </c>
      <c r="B32" s="1317"/>
      <c r="C32" s="1318"/>
      <c r="D32" s="361" t="s">
        <v>110</v>
      </c>
      <c r="E32" s="362">
        <v>2.4</v>
      </c>
      <c r="F32" s="1319">
        <f t="shared" si="3"/>
        <v>88.8</v>
      </c>
      <c r="G32" s="1320"/>
      <c r="H32" s="365">
        <f>приход!IJ44</f>
        <v>0</v>
      </c>
      <c r="I32" s="1319">
        <f t="shared" si="4"/>
        <v>0</v>
      </c>
      <c r="J32" s="1320"/>
      <c r="K32" s="370">
        <v>37</v>
      </c>
      <c r="L32" s="364"/>
      <c r="M32" s="374"/>
      <c r="N32" s="374"/>
      <c r="O32" s="374"/>
      <c r="P32" s="374"/>
      <c r="Q32" s="374"/>
      <c r="R32" s="374"/>
      <c r="S32" s="374"/>
      <c r="T32" s="374"/>
      <c r="U32" s="560">
        <v>2.456</v>
      </c>
      <c r="V32" s="364"/>
      <c r="W32" s="364"/>
      <c r="X32" s="364"/>
      <c r="Y32" s="364"/>
      <c r="Z32" s="364"/>
      <c r="AA32" s="364"/>
      <c r="AB32" s="374"/>
      <c r="AC32" s="374"/>
      <c r="AD32" s="374"/>
      <c r="AE32" s="374"/>
      <c r="AF32" s="374"/>
      <c r="AG32" s="374"/>
      <c r="AH32" s="374"/>
      <c r="AI32" s="374"/>
      <c r="AJ32" s="374"/>
      <c r="AK32" s="374"/>
      <c r="AL32" s="374"/>
      <c r="AM32" s="374"/>
      <c r="AN32" s="362">
        <f t="shared" si="5"/>
        <v>2.456</v>
      </c>
      <c r="AO32" s="1319">
        <f t="shared" si="0"/>
        <v>90.87</v>
      </c>
      <c r="AP32" s="1320"/>
      <c r="AQ32" s="374">
        <f t="shared" si="1"/>
        <v>-5.6000000000000001E-2</v>
      </c>
      <c r="AR32" s="1319">
        <f t="shared" si="2"/>
        <v>-2.0699999999999998</v>
      </c>
      <c r="AS32" s="1320"/>
    </row>
    <row r="33" spans="1:45" ht="15.75">
      <c r="A33" s="1316" t="s">
        <v>326</v>
      </c>
      <c r="B33" s="1317"/>
      <c r="C33" s="1318"/>
      <c r="D33" s="361" t="s">
        <v>110</v>
      </c>
      <c r="E33" s="362"/>
      <c r="F33" s="1319"/>
      <c r="G33" s="1320"/>
      <c r="H33" s="365"/>
      <c r="I33" s="1319">
        <f t="shared" si="4"/>
        <v>0</v>
      </c>
      <c r="J33" s="1320"/>
      <c r="K33" s="370"/>
      <c r="L33" s="364"/>
      <c r="M33" s="374"/>
      <c r="N33" s="374"/>
      <c r="O33" s="374"/>
      <c r="P33" s="374">
        <v>2.048</v>
      </c>
      <c r="Q33" s="374"/>
      <c r="R33" s="374"/>
      <c r="S33" s="374"/>
      <c r="T33" s="374"/>
      <c r="U33" s="560"/>
      <c r="V33" s="364"/>
      <c r="W33" s="364"/>
      <c r="X33" s="364"/>
      <c r="Y33" s="364"/>
      <c r="Z33" s="364"/>
      <c r="AA33" s="364"/>
      <c r="AB33" s="374"/>
      <c r="AC33" s="374"/>
      <c r="AD33" s="374"/>
      <c r="AE33" s="374"/>
      <c r="AF33" s="374"/>
      <c r="AG33" s="374"/>
      <c r="AH33" s="374"/>
      <c r="AI33" s="374"/>
      <c r="AJ33" s="374"/>
      <c r="AK33" s="374"/>
      <c r="AL33" s="374"/>
      <c r="AM33" s="374"/>
      <c r="AN33" s="362">
        <f t="shared" si="5"/>
        <v>2.048</v>
      </c>
      <c r="AO33" s="1319">
        <f t="shared" si="0"/>
        <v>0</v>
      </c>
      <c r="AP33" s="1320"/>
      <c r="AQ33" s="374">
        <f t="shared" si="1"/>
        <v>-2.048</v>
      </c>
      <c r="AR33" s="1319">
        <f t="shared" si="2"/>
        <v>0</v>
      </c>
      <c r="AS33" s="1320"/>
    </row>
    <row r="34" spans="1:45" ht="15.75">
      <c r="A34" s="1316" t="s">
        <v>326</v>
      </c>
      <c r="B34" s="1317"/>
      <c r="C34" s="1318"/>
      <c r="D34" s="361" t="s">
        <v>110</v>
      </c>
      <c r="E34" s="362">
        <v>0</v>
      </c>
      <c r="F34" s="1319">
        <f t="shared" si="3"/>
        <v>0</v>
      </c>
      <c r="G34" s="1320"/>
      <c r="H34" s="365"/>
      <c r="I34" s="1319">
        <f t="shared" si="4"/>
        <v>0</v>
      </c>
      <c r="J34" s="1320"/>
      <c r="K34" s="370"/>
      <c r="L34" s="364"/>
      <c r="M34" s="374"/>
      <c r="N34" s="374"/>
      <c r="O34" s="374"/>
      <c r="P34" s="374"/>
      <c r="Q34" s="374"/>
      <c r="R34" s="374"/>
      <c r="S34" s="374"/>
      <c r="T34" s="374"/>
      <c r="U34" s="560"/>
      <c r="V34" s="364"/>
      <c r="W34" s="364"/>
      <c r="X34" s="364"/>
      <c r="Y34" s="364"/>
      <c r="Z34" s="364"/>
      <c r="AA34" s="364"/>
      <c r="AB34" s="374"/>
      <c r="AC34" s="374"/>
      <c r="AD34" s="374"/>
      <c r="AE34" s="374"/>
      <c r="AF34" s="374"/>
      <c r="AG34" s="374"/>
      <c r="AH34" s="374"/>
      <c r="AI34" s="374"/>
      <c r="AJ34" s="374"/>
      <c r="AK34" s="374"/>
      <c r="AL34" s="374"/>
      <c r="AM34" s="374"/>
      <c r="AN34" s="362">
        <f t="shared" si="5"/>
        <v>0</v>
      </c>
      <c r="AO34" s="1319">
        <f t="shared" si="0"/>
        <v>0</v>
      </c>
      <c r="AP34" s="1320"/>
      <c r="AQ34" s="374">
        <f t="shared" si="1"/>
        <v>0</v>
      </c>
      <c r="AR34" s="1319">
        <f t="shared" si="2"/>
        <v>0</v>
      </c>
      <c r="AS34" s="1320"/>
    </row>
    <row r="35" spans="1:45" ht="15.75">
      <c r="A35" s="1316" t="s">
        <v>327</v>
      </c>
      <c r="B35" s="1317"/>
      <c r="C35" s="1318"/>
      <c r="D35" s="361" t="s">
        <v>110</v>
      </c>
      <c r="E35" s="362">
        <v>2.4</v>
      </c>
      <c r="F35" s="1319">
        <f t="shared" si="3"/>
        <v>156</v>
      </c>
      <c r="G35" s="1320"/>
      <c r="H35" s="365"/>
      <c r="I35" s="1319">
        <f t="shared" si="4"/>
        <v>0</v>
      </c>
      <c r="J35" s="1320"/>
      <c r="K35" s="370">
        <v>65</v>
      </c>
      <c r="L35" s="364"/>
      <c r="M35" s="374"/>
      <c r="N35" s="374"/>
      <c r="O35" s="374"/>
      <c r="P35" s="374"/>
      <c r="Q35" s="374"/>
      <c r="R35" s="374"/>
      <c r="S35" s="374"/>
      <c r="T35" s="374"/>
      <c r="U35" s="560"/>
      <c r="V35" s="364"/>
      <c r="W35" s="364"/>
      <c r="X35" s="364"/>
      <c r="Y35" s="364"/>
      <c r="Z35" s="364"/>
      <c r="AA35" s="364"/>
      <c r="AB35" s="374"/>
      <c r="AC35" s="374"/>
      <c r="AD35" s="374"/>
      <c r="AE35" s="374"/>
      <c r="AF35" s="374"/>
      <c r="AG35" s="374"/>
      <c r="AH35" s="374"/>
      <c r="AI35" s="374"/>
      <c r="AJ35" s="374"/>
      <c r="AK35" s="374"/>
      <c r="AL35" s="374"/>
      <c r="AM35" s="374"/>
      <c r="AN35" s="362">
        <f t="shared" si="5"/>
        <v>0</v>
      </c>
      <c r="AO35" s="1319">
        <f t="shared" si="0"/>
        <v>0</v>
      </c>
      <c r="AP35" s="1320"/>
      <c r="AQ35" s="374">
        <f t="shared" si="1"/>
        <v>2.4</v>
      </c>
      <c r="AR35" s="1319">
        <f t="shared" si="2"/>
        <v>156</v>
      </c>
      <c r="AS35" s="1320"/>
    </row>
    <row r="36" spans="1:45" ht="15.75">
      <c r="A36" s="1316" t="s">
        <v>327</v>
      </c>
      <c r="B36" s="1317"/>
      <c r="C36" s="1318"/>
      <c r="D36" s="361" t="s">
        <v>110</v>
      </c>
      <c r="E36" s="362">
        <v>0</v>
      </c>
      <c r="F36" s="1319">
        <f t="shared" si="3"/>
        <v>0</v>
      </c>
      <c r="G36" s="1320"/>
      <c r="H36" s="365"/>
      <c r="I36" s="1319">
        <f t="shared" si="4"/>
        <v>0</v>
      </c>
      <c r="J36" s="1320"/>
      <c r="K36" s="370"/>
      <c r="L36" s="364"/>
      <c r="M36" s="374"/>
      <c r="N36" s="374"/>
      <c r="O36" s="374"/>
      <c r="P36" s="374"/>
      <c r="Q36" s="374"/>
      <c r="R36" s="374"/>
      <c r="S36" s="374"/>
      <c r="T36" s="374"/>
      <c r="U36" s="560"/>
      <c r="V36" s="364"/>
      <c r="W36" s="364"/>
      <c r="X36" s="364"/>
      <c r="Y36" s="364"/>
      <c r="Z36" s="364"/>
      <c r="AA36" s="364"/>
      <c r="AB36" s="374"/>
      <c r="AC36" s="374"/>
      <c r="AD36" s="374"/>
      <c r="AE36" s="374"/>
      <c r="AF36" s="374"/>
      <c r="AG36" s="374"/>
      <c r="AH36" s="374"/>
      <c r="AI36" s="374"/>
      <c r="AJ36" s="374"/>
      <c r="AK36" s="374"/>
      <c r="AL36" s="374"/>
      <c r="AM36" s="374"/>
      <c r="AN36" s="362">
        <f t="shared" si="5"/>
        <v>0</v>
      </c>
      <c r="AO36" s="1319">
        <f t="shared" si="0"/>
        <v>0</v>
      </c>
      <c r="AP36" s="1320"/>
      <c r="AQ36" s="374">
        <f t="shared" si="1"/>
        <v>0</v>
      </c>
      <c r="AR36" s="1319">
        <f t="shared" si="2"/>
        <v>0</v>
      </c>
      <c r="AS36" s="1320"/>
    </row>
    <row r="37" spans="1:45" ht="15.75">
      <c r="A37" s="1316" t="s">
        <v>327</v>
      </c>
      <c r="B37" s="1317"/>
      <c r="C37" s="1318"/>
      <c r="D37" s="361" t="s">
        <v>110</v>
      </c>
      <c r="E37" s="362"/>
      <c r="F37" s="1319"/>
      <c r="G37" s="1320"/>
      <c r="H37" s="365">
        <f>приход!IJ46</f>
        <v>0</v>
      </c>
      <c r="I37" s="1319">
        <f t="shared" si="4"/>
        <v>0</v>
      </c>
      <c r="J37" s="1320"/>
      <c r="K37" s="370"/>
      <c r="L37" s="364"/>
      <c r="M37" s="374"/>
      <c r="N37" s="374">
        <v>0.86099999999999999</v>
      </c>
      <c r="O37" s="374"/>
      <c r="P37" s="374"/>
      <c r="Q37" s="374"/>
      <c r="R37" s="374">
        <v>2.2549999999999999</v>
      </c>
      <c r="S37" s="374"/>
      <c r="T37" s="374"/>
      <c r="U37" s="560"/>
      <c r="V37" s="364"/>
      <c r="W37" s="364"/>
      <c r="X37" s="364"/>
      <c r="Y37" s="364"/>
      <c r="Z37" s="364"/>
      <c r="AA37" s="364"/>
      <c r="AB37" s="374"/>
      <c r="AC37" s="374"/>
      <c r="AD37" s="374"/>
      <c r="AE37" s="374"/>
      <c r="AF37" s="374"/>
      <c r="AG37" s="374"/>
      <c r="AH37" s="374"/>
      <c r="AI37" s="374"/>
      <c r="AJ37" s="374"/>
      <c r="AK37" s="374"/>
      <c r="AL37" s="374"/>
      <c r="AM37" s="374"/>
      <c r="AN37" s="362">
        <f t="shared" si="5"/>
        <v>3.1160000000000001</v>
      </c>
      <c r="AO37" s="1319">
        <f t="shared" si="0"/>
        <v>0</v>
      </c>
      <c r="AP37" s="1320"/>
      <c r="AQ37" s="374">
        <f t="shared" si="1"/>
        <v>-3.1160000000000001</v>
      </c>
      <c r="AR37" s="1319">
        <f t="shared" si="2"/>
        <v>0</v>
      </c>
      <c r="AS37" s="1320"/>
    </row>
    <row r="38" spans="1:45" ht="15.75">
      <c r="A38" s="1316" t="s">
        <v>328</v>
      </c>
      <c r="B38" s="1317"/>
      <c r="C38" s="1318"/>
      <c r="D38" s="361" t="s">
        <v>110</v>
      </c>
      <c r="E38" s="362">
        <v>4.8</v>
      </c>
      <c r="F38" s="1319">
        <f t="shared" si="3"/>
        <v>192</v>
      </c>
      <c r="G38" s="1320"/>
      <c r="H38" s="365">
        <f>приход!IJ48</f>
        <v>0</v>
      </c>
      <c r="I38" s="1319">
        <f t="shared" si="4"/>
        <v>0</v>
      </c>
      <c r="J38" s="1320"/>
      <c r="K38" s="370">
        <v>40</v>
      </c>
      <c r="L38" s="364"/>
      <c r="M38" s="374"/>
      <c r="N38" s="374"/>
      <c r="O38" s="374"/>
      <c r="P38" s="374"/>
      <c r="Q38" s="374"/>
      <c r="R38" s="374"/>
      <c r="S38" s="374">
        <v>2.48</v>
      </c>
      <c r="T38" s="374"/>
      <c r="U38" s="560"/>
      <c r="V38" s="364"/>
      <c r="W38" s="364"/>
      <c r="X38" s="364"/>
      <c r="Y38" s="364"/>
      <c r="Z38" s="364"/>
      <c r="AA38" s="364"/>
      <c r="AB38" s="374"/>
      <c r="AC38" s="374"/>
      <c r="AD38" s="374"/>
      <c r="AE38" s="374"/>
      <c r="AF38" s="374"/>
      <c r="AG38" s="374"/>
      <c r="AH38" s="374"/>
      <c r="AI38" s="374"/>
      <c r="AJ38" s="374"/>
      <c r="AK38" s="374"/>
      <c r="AL38" s="374"/>
      <c r="AM38" s="374"/>
      <c r="AN38" s="362">
        <f t="shared" si="5"/>
        <v>2.48</v>
      </c>
      <c r="AO38" s="1319">
        <f t="shared" si="0"/>
        <v>99.2</v>
      </c>
      <c r="AP38" s="1320"/>
      <c r="AQ38" s="374">
        <f t="shared" si="1"/>
        <v>2.3199999999999998</v>
      </c>
      <c r="AR38" s="1319">
        <f t="shared" si="2"/>
        <v>92.8</v>
      </c>
      <c r="AS38" s="1320"/>
    </row>
    <row r="39" spans="1:45" ht="15.75">
      <c r="A39" s="1316" t="s">
        <v>328</v>
      </c>
      <c r="B39" s="1317"/>
      <c r="C39" s="1318"/>
      <c r="D39" s="361" t="s">
        <v>110</v>
      </c>
      <c r="E39" s="362">
        <v>0</v>
      </c>
      <c r="F39" s="1319">
        <f t="shared" si="3"/>
        <v>0</v>
      </c>
      <c r="G39" s="1320"/>
      <c r="H39" s="365">
        <f>приход!IJ50</f>
        <v>0</v>
      </c>
      <c r="I39" s="1319">
        <f t="shared" si="4"/>
        <v>0</v>
      </c>
      <c r="J39" s="1320"/>
      <c r="K39" s="370"/>
      <c r="L39" s="364"/>
      <c r="M39" s="374"/>
      <c r="N39" s="374"/>
      <c r="O39" s="374"/>
      <c r="P39" s="374"/>
      <c r="Q39" s="374"/>
      <c r="R39" s="374"/>
      <c r="S39" s="374"/>
      <c r="T39" s="374"/>
      <c r="U39" s="560"/>
      <c r="V39" s="364"/>
      <c r="W39" s="364"/>
      <c r="X39" s="364"/>
      <c r="Y39" s="364"/>
      <c r="Z39" s="364"/>
      <c r="AA39" s="364"/>
      <c r="AB39" s="374"/>
      <c r="AC39" s="374"/>
      <c r="AD39" s="374"/>
      <c r="AE39" s="374"/>
      <c r="AF39" s="374"/>
      <c r="AG39" s="374"/>
      <c r="AH39" s="374"/>
      <c r="AI39" s="374"/>
      <c r="AJ39" s="374"/>
      <c r="AK39" s="374"/>
      <c r="AL39" s="374"/>
      <c r="AM39" s="374"/>
      <c r="AN39" s="362">
        <f t="shared" si="5"/>
        <v>0</v>
      </c>
      <c r="AO39" s="1319">
        <f t="shared" si="0"/>
        <v>0</v>
      </c>
      <c r="AP39" s="1320"/>
      <c r="AQ39" s="374">
        <f t="shared" si="1"/>
        <v>0</v>
      </c>
      <c r="AR39" s="1319">
        <f t="shared" si="2"/>
        <v>0</v>
      </c>
      <c r="AS39" s="1320"/>
    </row>
    <row r="40" spans="1:45" ht="15.75">
      <c r="A40" s="1316" t="s">
        <v>328</v>
      </c>
      <c r="B40" s="1317"/>
      <c r="C40" s="1318"/>
      <c r="D40" s="361" t="s">
        <v>110</v>
      </c>
      <c r="E40" s="362"/>
      <c r="F40" s="1319"/>
      <c r="G40" s="1320"/>
      <c r="H40" s="365"/>
      <c r="I40" s="1319">
        <f t="shared" si="4"/>
        <v>0</v>
      </c>
      <c r="J40" s="1320"/>
      <c r="K40" s="370"/>
      <c r="L40" s="364"/>
      <c r="M40" s="374"/>
      <c r="N40" s="374"/>
      <c r="O40" s="374"/>
      <c r="P40" s="374"/>
      <c r="Q40" s="374"/>
      <c r="R40" s="374"/>
      <c r="S40" s="374"/>
      <c r="T40" s="374"/>
      <c r="U40" s="560"/>
      <c r="V40" s="364"/>
      <c r="W40" s="364"/>
      <c r="X40" s="364"/>
      <c r="Y40" s="364"/>
      <c r="Z40" s="364"/>
      <c r="AA40" s="364"/>
      <c r="AB40" s="374"/>
      <c r="AC40" s="374"/>
      <c r="AD40" s="374"/>
      <c r="AE40" s="374"/>
      <c r="AF40" s="374"/>
      <c r="AG40" s="374"/>
      <c r="AH40" s="374"/>
      <c r="AI40" s="374"/>
      <c r="AJ40" s="374"/>
      <c r="AK40" s="374"/>
      <c r="AL40" s="374"/>
      <c r="AM40" s="374"/>
      <c r="AN40" s="362">
        <f t="shared" si="5"/>
        <v>0</v>
      </c>
      <c r="AO40" s="1319">
        <f t="shared" ref="AO40:AO71" si="6">K40*AN40</f>
        <v>0</v>
      </c>
      <c r="AP40" s="1320"/>
      <c r="AQ40" s="374">
        <f t="shared" ref="AQ40:AQ71" si="7">(E40+H40)-AN40</f>
        <v>0</v>
      </c>
      <c r="AR40" s="1319">
        <f t="shared" ref="AR40:AR71" si="8">K40*AQ40</f>
        <v>0</v>
      </c>
      <c r="AS40" s="1320"/>
    </row>
    <row r="41" spans="1:45" s="390" customFormat="1" ht="15.75">
      <c r="A41" s="1326" t="s">
        <v>329</v>
      </c>
      <c r="B41" s="1327"/>
      <c r="C41" s="1328"/>
      <c r="D41" s="384" t="s">
        <v>110</v>
      </c>
      <c r="E41" s="385"/>
      <c r="F41" s="1319"/>
      <c r="G41" s="1320"/>
      <c r="H41" s="386"/>
      <c r="I41" s="1319">
        <f t="shared" si="4"/>
        <v>0</v>
      </c>
      <c r="J41" s="1320"/>
      <c r="K41" s="387"/>
      <c r="L41" s="388"/>
      <c r="M41" s="389"/>
      <c r="N41" s="389"/>
      <c r="O41" s="389"/>
      <c r="P41" s="389"/>
      <c r="Q41" s="389"/>
      <c r="R41" s="389"/>
      <c r="S41" s="389"/>
      <c r="T41" s="389"/>
      <c r="U41" s="561"/>
      <c r="V41" s="388"/>
      <c r="W41" s="388"/>
      <c r="X41" s="388"/>
      <c r="Y41" s="388"/>
      <c r="Z41" s="388"/>
      <c r="AA41" s="388"/>
      <c r="AB41" s="389"/>
      <c r="AC41" s="389"/>
      <c r="AD41" s="389"/>
      <c r="AE41" s="389"/>
      <c r="AF41" s="389"/>
      <c r="AG41" s="374"/>
      <c r="AH41" s="374"/>
      <c r="AI41" s="374"/>
      <c r="AJ41" s="374"/>
      <c r="AK41" s="374"/>
      <c r="AL41" s="374"/>
      <c r="AM41" s="374"/>
      <c r="AN41" s="362">
        <f t="shared" si="5"/>
        <v>0</v>
      </c>
      <c r="AO41" s="1319">
        <f t="shared" si="6"/>
        <v>0</v>
      </c>
      <c r="AP41" s="1320"/>
      <c r="AQ41" s="389">
        <f t="shared" si="7"/>
        <v>0</v>
      </c>
      <c r="AR41" s="1319">
        <f t="shared" si="8"/>
        <v>0</v>
      </c>
      <c r="AS41" s="1320"/>
    </row>
    <row r="42" spans="1:45" s="390" customFormat="1" ht="15.75">
      <c r="A42" s="1326" t="s">
        <v>329</v>
      </c>
      <c r="B42" s="1327"/>
      <c r="C42" s="1328"/>
      <c r="D42" s="384" t="s">
        <v>110</v>
      </c>
      <c r="E42" s="385"/>
      <c r="F42" s="1319">
        <f t="shared" si="3"/>
        <v>0</v>
      </c>
      <c r="G42" s="1320"/>
      <c r="H42" s="405"/>
      <c r="I42" s="1319">
        <f t="shared" si="4"/>
        <v>0</v>
      </c>
      <c r="J42" s="1320"/>
      <c r="K42" s="387"/>
      <c r="L42" s="388"/>
      <c r="M42" s="389"/>
      <c r="N42" s="389"/>
      <c r="O42" s="389"/>
      <c r="P42" s="389"/>
      <c r="Q42" s="389"/>
      <c r="R42" s="389"/>
      <c r="S42" s="389"/>
      <c r="T42" s="389"/>
      <c r="U42" s="561"/>
      <c r="V42" s="388"/>
      <c r="W42" s="388"/>
      <c r="X42" s="388"/>
      <c r="Y42" s="388"/>
      <c r="Z42" s="388"/>
      <c r="AA42" s="388"/>
      <c r="AB42" s="389"/>
      <c r="AC42" s="389"/>
      <c r="AD42" s="389"/>
      <c r="AE42" s="389"/>
      <c r="AF42" s="389"/>
      <c r="AG42" s="374"/>
      <c r="AH42" s="374"/>
      <c r="AI42" s="374"/>
      <c r="AJ42" s="374"/>
      <c r="AK42" s="374"/>
      <c r="AL42" s="374"/>
      <c r="AM42" s="374"/>
      <c r="AN42" s="362">
        <f t="shared" si="5"/>
        <v>0</v>
      </c>
      <c r="AO42" s="1319">
        <f t="shared" si="6"/>
        <v>0</v>
      </c>
      <c r="AP42" s="1320"/>
      <c r="AQ42" s="389">
        <f t="shared" si="7"/>
        <v>0</v>
      </c>
      <c r="AR42" s="1319">
        <f t="shared" si="8"/>
        <v>0</v>
      </c>
      <c r="AS42" s="1320"/>
    </row>
    <row r="43" spans="1:45" s="390" customFormat="1" ht="15.75">
      <c r="A43" s="1326" t="s">
        <v>329</v>
      </c>
      <c r="B43" s="1327"/>
      <c r="C43" s="1328"/>
      <c r="D43" s="384" t="s">
        <v>110</v>
      </c>
      <c r="E43" s="385">
        <v>0</v>
      </c>
      <c r="F43" s="1319">
        <f t="shared" si="3"/>
        <v>0</v>
      </c>
      <c r="G43" s="1320"/>
      <c r="H43" s="386">
        <f>приход!IJ52</f>
        <v>0</v>
      </c>
      <c r="I43" s="1319">
        <f t="shared" si="4"/>
        <v>0</v>
      </c>
      <c r="J43" s="1320"/>
      <c r="K43" s="387"/>
      <c r="L43" s="388"/>
      <c r="M43" s="389"/>
      <c r="N43" s="389"/>
      <c r="O43" s="389"/>
      <c r="P43" s="389"/>
      <c r="Q43" s="389"/>
      <c r="R43" s="389"/>
      <c r="S43" s="389"/>
      <c r="T43" s="389"/>
      <c r="U43" s="561">
        <v>0.28100000000000003</v>
      </c>
      <c r="V43" s="388"/>
      <c r="W43" s="388"/>
      <c r="X43" s="388"/>
      <c r="Y43" s="388"/>
      <c r="Z43" s="388"/>
      <c r="AA43" s="388"/>
      <c r="AB43" s="389"/>
      <c r="AC43" s="389"/>
      <c r="AD43" s="389"/>
      <c r="AE43" s="389"/>
      <c r="AF43" s="389"/>
      <c r="AG43" s="374"/>
      <c r="AH43" s="374"/>
      <c r="AI43" s="374"/>
      <c r="AJ43" s="374"/>
      <c r="AK43" s="374"/>
      <c r="AL43" s="374"/>
      <c r="AM43" s="374"/>
      <c r="AN43" s="362">
        <f t="shared" si="5"/>
        <v>0.28100000000000003</v>
      </c>
      <c r="AO43" s="1319">
        <f t="shared" si="6"/>
        <v>0</v>
      </c>
      <c r="AP43" s="1320"/>
      <c r="AQ43" s="389">
        <f t="shared" si="7"/>
        <v>-0.28100000000000003</v>
      </c>
      <c r="AR43" s="1319">
        <f t="shared" si="8"/>
        <v>0</v>
      </c>
      <c r="AS43" s="1320"/>
    </row>
    <row r="44" spans="1:45" ht="15.75">
      <c r="A44" s="1316" t="s">
        <v>330</v>
      </c>
      <c r="B44" s="1317"/>
      <c r="C44" s="1318"/>
      <c r="D44" s="361" t="s">
        <v>110</v>
      </c>
      <c r="E44" s="362">
        <v>5</v>
      </c>
      <c r="F44" s="1319">
        <v>225</v>
      </c>
      <c r="G44" s="1320"/>
      <c r="H44" s="365"/>
      <c r="I44" s="1319">
        <f t="shared" si="4"/>
        <v>0</v>
      </c>
      <c r="J44" s="1320"/>
      <c r="K44" s="370">
        <v>45</v>
      </c>
      <c r="L44" s="364"/>
      <c r="M44" s="374"/>
      <c r="N44" s="374"/>
      <c r="O44" s="374"/>
      <c r="P44" s="374"/>
      <c r="Q44" s="374"/>
      <c r="R44" s="374"/>
      <c r="S44" s="374"/>
      <c r="T44" s="374"/>
      <c r="U44" s="560"/>
      <c r="V44" s="364"/>
      <c r="W44" s="364"/>
      <c r="X44" s="364"/>
      <c r="Y44" s="364"/>
      <c r="Z44" s="364"/>
      <c r="AA44" s="364"/>
      <c r="AB44" s="374"/>
      <c r="AC44" s="374"/>
      <c r="AD44" s="374"/>
      <c r="AE44" s="374"/>
      <c r="AF44" s="374"/>
      <c r="AG44" s="374"/>
      <c r="AH44" s="374"/>
      <c r="AI44" s="374"/>
      <c r="AJ44" s="374"/>
      <c r="AK44" s="374"/>
      <c r="AL44" s="374"/>
      <c r="AM44" s="374"/>
      <c r="AN44" s="362">
        <f t="shared" si="5"/>
        <v>0</v>
      </c>
      <c r="AO44" s="1319">
        <f t="shared" si="6"/>
        <v>0</v>
      </c>
      <c r="AP44" s="1320"/>
      <c r="AQ44" s="374">
        <f t="shared" si="7"/>
        <v>5</v>
      </c>
      <c r="AR44" s="1319">
        <f t="shared" si="8"/>
        <v>225</v>
      </c>
      <c r="AS44" s="1320"/>
    </row>
    <row r="45" spans="1:45" ht="15.75">
      <c r="A45" s="1316" t="s">
        <v>330</v>
      </c>
      <c r="B45" s="1317"/>
      <c r="C45" s="1318"/>
      <c r="D45" s="361" t="s">
        <v>110</v>
      </c>
      <c r="E45" s="362">
        <v>0</v>
      </c>
      <c r="F45" s="1319">
        <f t="shared" si="3"/>
        <v>0</v>
      </c>
      <c r="G45" s="1320"/>
      <c r="H45" s="365">
        <f>приход!IJ54</f>
        <v>0</v>
      </c>
      <c r="I45" s="1319">
        <f t="shared" si="4"/>
        <v>0</v>
      </c>
      <c r="J45" s="1320"/>
      <c r="K45" s="370"/>
      <c r="L45" s="364"/>
      <c r="M45" s="374"/>
      <c r="N45" s="374"/>
      <c r="O45" s="374"/>
      <c r="P45" s="374"/>
      <c r="Q45" s="374"/>
      <c r="R45" s="374"/>
      <c r="S45" s="374"/>
      <c r="T45" s="374">
        <v>2.4300000000000002</v>
      </c>
      <c r="U45" s="560"/>
      <c r="V45" s="364"/>
      <c r="W45" s="364"/>
      <c r="X45" s="364"/>
      <c r="Y45" s="364"/>
      <c r="Z45" s="364"/>
      <c r="AA45" s="364"/>
      <c r="AB45" s="374"/>
      <c r="AC45" s="374"/>
      <c r="AD45" s="374"/>
      <c r="AE45" s="374"/>
      <c r="AF45" s="374"/>
      <c r="AG45" s="374"/>
      <c r="AH45" s="374"/>
      <c r="AI45" s="374"/>
      <c r="AJ45" s="374"/>
      <c r="AK45" s="374"/>
      <c r="AL45" s="374"/>
      <c r="AM45" s="374"/>
      <c r="AN45" s="362">
        <f t="shared" si="5"/>
        <v>2.4300000000000002</v>
      </c>
      <c r="AO45" s="1319">
        <f t="shared" si="6"/>
        <v>0</v>
      </c>
      <c r="AP45" s="1320"/>
      <c r="AQ45" s="374">
        <f t="shared" si="7"/>
        <v>-2.4300000000000002</v>
      </c>
      <c r="AR45" s="1319">
        <f t="shared" si="8"/>
        <v>0</v>
      </c>
      <c r="AS45" s="1320"/>
    </row>
    <row r="46" spans="1:45" ht="15.75">
      <c r="A46" s="1316" t="s">
        <v>330</v>
      </c>
      <c r="B46" s="1317"/>
      <c r="C46" s="1318"/>
      <c r="D46" s="361" t="s">
        <v>110</v>
      </c>
      <c r="E46" s="362">
        <v>0</v>
      </c>
      <c r="F46" s="1319">
        <f t="shared" si="3"/>
        <v>0</v>
      </c>
      <c r="G46" s="1320"/>
      <c r="H46" s="365"/>
      <c r="I46" s="1319">
        <f t="shared" si="4"/>
        <v>0</v>
      </c>
      <c r="J46" s="1320"/>
      <c r="K46" s="370"/>
      <c r="L46" s="364"/>
      <c r="M46" s="374"/>
      <c r="N46" s="374"/>
      <c r="O46" s="374"/>
      <c r="P46" s="374"/>
      <c r="Q46" s="374"/>
      <c r="R46" s="374"/>
      <c r="S46" s="374"/>
      <c r="T46" s="374"/>
      <c r="U46" s="560"/>
      <c r="V46" s="364"/>
      <c r="W46" s="364"/>
      <c r="X46" s="364"/>
      <c r="Y46" s="364"/>
      <c r="Z46" s="364"/>
      <c r="AA46" s="364"/>
      <c r="AB46" s="374"/>
      <c r="AC46" s="374"/>
      <c r="AD46" s="374"/>
      <c r="AE46" s="374"/>
      <c r="AF46" s="374"/>
      <c r="AG46" s="374"/>
      <c r="AH46" s="374"/>
      <c r="AI46" s="374"/>
      <c r="AJ46" s="374"/>
      <c r="AK46" s="374"/>
      <c r="AL46" s="374"/>
      <c r="AM46" s="374"/>
      <c r="AN46" s="362">
        <f t="shared" si="5"/>
        <v>0</v>
      </c>
      <c r="AO46" s="1319">
        <f t="shared" si="6"/>
        <v>0</v>
      </c>
      <c r="AP46" s="1320"/>
      <c r="AQ46" s="374">
        <f t="shared" si="7"/>
        <v>0</v>
      </c>
      <c r="AR46" s="1319">
        <f t="shared" si="8"/>
        <v>0</v>
      </c>
      <c r="AS46" s="1320"/>
    </row>
    <row r="47" spans="1:45" ht="15.75">
      <c r="A47" s="1316" t="s">
        <v>331</v>
      </c>
      <c r="B47" s="1317"/>
      <c r="C47" s="1318"/>
      <c r="D47" s="361" t="s">
        <v>110</v>
      </c>
      <c r="E47" s="362">
        <v>1.6</v>
      </c>
      <c r="F47" s="1319">
        <f t="shared" si="3"/>
        <v>52.8</v>
      </c>
      <c r="G47" s="1320"/>
      <c r="H47" s="365">
        <f>приход!IJ56</f>
        <v>0</v>
      </c>
      <c r="I47" s="1319">
        <f t="shared" si="4"/>
        <v>0</v>
      </c>
      <c r="J47" s="1320"/>
      <c r="K47" s="370">
        <v>33</v>
      </c>
      <c r="L47" s="364"/>
      <c r="M47" s="374"/>
      <c r="N47" s="374"/>
      <c r="O47" s="374"/>
      <c r="P47" s="374"/>
      <c r="Q47" s="374"/>
      <c r="R47" s="374"/>
      <c r="S47" s="374"/>
      <c r="T47" s="374"/>
      <c r="U47" s="560"/>
      <c r="V47" s="364"/>
      <c r="W47" s="364"/>
      <c r="X47" s="364"/>
      <c r="Y47" s="364"/>
      <c r="Z47" s="364"/>
      <c r="AA47" s="364"/>
      <c r="AB47" s="374"/>
      <c r="AC47" s="374"/>
      <c r="AD47" s="374"/>
      <c r="AE47" s="374"/>
      <c r="AF47" s="374"/>
      <c r="AG47" s="374"/>
      <c r="AH47" s="374"/>
      <c r="AI47" s="374"/>
      <c r="AJ47" s="374"/>
      <c r="AK47" s="374"/>
      <c r="AL47" s="374"/>
      <c r="AM47" s="374"/>
      <c r="AN47" s="362">
        <f t="shared" si="5"/>
        <v>0</v>
      </c>
      <c r="AO47" s="1319">
        <f t="shared" si="6"/>
        <v>0</v>
      </c>
      <c r="AP47" s="1320"/>
      <c r="AQ47" s="374">
        <f t="shared" si="7"/>
        <v>1.6</v>
      </c>
      <c r="AR47" s="1319">
        <f t="shared" si="8"/>
        <v>52.8</v>
      </c>
      <c r="AS47" s="1320"/>
    </row>
    <row r="48" spans="1:45" ht="15.75">
      <c r="A48" s="1316" t="s">
        <v>331</v>
      </c>
      <c r="B48" s="1317"/>
      <c r="C48" s="1318"/>
      <c r="D48" s="361" t="s">
        <v>110</v>
      </c>
      <c r="E48" s="362"/>
      <c r="F48" s="1319"/>
      <c r="G48" s="1320"/>
      <c r="H48" s="365"/>
      <c r="I48" s="1319">
        <f t="shared" si="4"/>
        <v>0</v>
      </c>
      <c r="J48" s="1320"/>
      <c r="K48" s="370"/>
      <c r="L48" s="364"/>
      <c r="M48" s="374"/>
      <c r="N48" s="374"/>
      <c r="O48" s="374">
        <v>0.69299999999999995</v>
      </c>
      <c r="P48" s="374"/>
      <c r="Q48" s="374"/>
      <c r="R48" s="374"/>
      <c r="S48" s="374"/>
      <c r="T48" s="374"/>
      <c r="U48" s="560"/>
      <c r="V48" s="364"/>
      <c r="W48" s="364"/>
      <c r="X48" s="364"/>
      <c r="Y48" s="364"/>
      <c r="Z48" s="364"/>
      <c r="AA48" s="364"/>
      <c r="AB48" s="374"/>
      <c r="AC48" s="374"/>
      <c r="AD48" s="374"/>
      <c r="AE48" s="374"/>
      <c r="AF48" s="374"/>
      <c r="AG48" s="374"/>
      <c r="AH48" s="374"/>
      <c r="AI48" s="374"/>
      <c r="AJ48" s="374"/>
      <c r="AK48" s="374"/>
      <c r="AL48" s="374"/>
      <c r="AM48" s="374"/>
      <c r="AN48" s="362">
        <f t="shared" si="5"/>
        <v>0.69299999999999995</v>
      </c>
      <c r="AO48" s="1319">
        <f t="shared" si="6"/>
        <v>0</v>
      </c>
      <c r="AP48" s="1320"/>
      <c r="AQ48" s="374">
        <f t="shared" si="7"/>
        <v>-0.69299999999999995</v>
      </c>
      <c r="AR48" s="1319">
        <f t="shared" si="8"/>
        <v>0</v>
      </c>
      <c r="AS48" s="1320"/>
    </row>
    <row r="49" spans="1:45" ht="15.75">
      <c r="A49" s="1316" t="s">
        <v>331</v>
      </c>
      <c r="B49" s="1317"/>
      <c r="C49" s="1318"/>
      <c r="D49" s="361" t="s">
        <v>110</v>
      </c>
      <c r="E49" s="362">
        <v>0</v>
      </c>
      <c r="F49" s="1319">
        <f t="shared" si="3"/>
        <v>0</v>
      </c>
      <c r="G49" s="1320"/>
      <c r="H49" s="365"/>
      <c r="I49" s="1319">
        <f t="shared" si="4"/>
        <v>0</v>
      </c>
      <c r="J49" s="1320"/>
      <c r="K49" s="370"/>
      <c r="L49" s="364"/>
      <c r="M49" s="374"/>
      <c r="N49" s="374"/>
      <c r="O49" s="374"/>
      <c r="P49" s="374"/>
      <c r="Q49" s="374"/>
      <c r="R49" s="374"/>
      <c r="S49" s="374"/>
      <c r="T49" s="374"/>
      <c r="U49" s="560"/>
      <c r="V49" s="364"/>
      <c r="W49" s="364"/>
      <c r="X49" s="364"/>
      <c r="Y49" s="364"/>
      <c r="Z49" s="364"/>
      <c r="AA49" s="364"/>
      <c r="AB49" s="374"/>
      <c r="AC49" s="374"/>
      <c r="AD49" s="374"/>
      <c r="AE49" s="374"/>
      <c r="AF49" s="374"/>
      <c r="AG49" s="374"/>
      <c r="AH49" s="374"/>
      <c r="AI49" s="374"/>
      <c r="AJ49" s="374"/>
      <c r="AK49" s="374"/>
      <c r="AL49" s="374"/>
      <c r="AM49" s="374"/>
      <c r="AN49" s="362">
        <f t="shared" si="5"/>
        <v>0</v>
      </c>
      <c r="AO49" s="1319">
        <f t="shared" si="6"/>
        <v>0</v>
      </c>
      <c r="AP49" s="1320"/>
      <c r="AQ49" s="374">
        <f t="shared" si="7"/>
        <v>0</v>
      </c>
      <c r="AR49" s="1319">
        <f t="shared" si="8"/>
        <v>0</v>
      </c>
      <c r="AS49" s="1320"/>
    </row>
    <row r="50" spans="1:45" ht="15.75">
      <c r="A50" s="1316" t="s">
        <v>332</v>
      </c>
      <c r="B50" s="1317"/>
      <c r="C50" s="1318"/>
      <c r="D50" s="361" t="s">
        <v>110</v>
      </c>
      <c r="E50" s="362">
        <v>2.0499999999999998</v>
      </c>
      <c r="F50" s="1319">
        <v>246</v>
      </c>
      <c r="G50" s="1320"/>
      <c r="H50" s="365"/>
      <c r="I50" s="1319">
        <f t="shared" si="4"/>
        <v>0</v>
      </c>
      <c r="J50" s="1320"/>
      <c r="K50" s="370">
        <v>120</v>
      </c>
      <c r="L50" s="364"/>
      <c r="M50" s="374"/>
      <c r="N50" s="374"/>
      <c r="O50" s="374"/>
      <c r="P50" s="374"/>
      <c r="Q50" s="374"/>
      <c r="R50" s="374"/>
      <c r="S50" s="374"/>
      <c r="T50" s="374"/>
      <c r="U50" s="560"/>
      <c r="V50" s="364"/>
      <c r="W50" s="364"/>
      <c r="X50" s="364"/>
      <c r="Y50" s="364"/>
      <c r="Z50" s="364"/>
      <c r="AA50" s="364"/>
      <c r="AB50" s="374"/>
      <c r="AC50" s="374"/>
      <c r="AD50" s="374"/>
      <c r="AE50" s="374"/>
      <c r="AF50" s="374"/>
      <c r="AG50" s="374"/>
      <c r="AH50" s="374"/>
      <c r="AI50" s="374"/>
      <c r="AJ50" s="374"/>
      <c r="AK50" s="374"/>
      <c r="AL50" s="374"/>
      <c r="AM50" s="374"/>
      <c r="AN50" s="362">
        <f t="shared" si="5"/>
        <v>0</v>
      </c>
      <c r="AO50" s="1319">
        <f t="shared" si="6"/>
        <v>0</v>
      </c>
      <c r="AP50" s="1320"/>
      <c r="AQ50" s="374">
        <f t="shared" si="7"/>
        <v>2.0499999999999998</v>
      </c>
      <c r="AR50" s="1319">
        <f t="shared" si="8"/>
        <v>246</v>
      </c>
      <c r="AS50" s="1320"/>
    </row>
    <row r="51" spans="1:45" s="377" customFormat="1" ht="15.75">
      <c r="A51" s="1323" t="s">
        <v>332</v>
      </c>
      <c r="B51" s="1324"/>
      <c r="C51" s="1325"/>
      <c r="D51" s="394" t="s">
        <v>110</v>
      </c>
      <c r="E51" s="395">
        <v>0</v>
      </c>
      <c r="F51" s="1319">
        <f t="shared" si="3"/>
        <v>0</v>
      </c>
      <c r="G51" s="1320"/>
      <c r="H51" s="396">
        <f>приход!IJ58</f>
        <v>0</v>
      </c>
      <c r="I51" s="1319">
        <f t="shared" si="4"/>
        <v>0</v>
      </c>
      <c r="J51" s="1320"/>
      <c r="K51" s="397"/>
      <c r="L51" s="374"/>
      <c r="M51" s="374"/>
      <c r="N51" s="374"/>
      <c r="O51" s="374"/>
      <c r="P51" s="374"/>
      <c r="Q51" s="374"/>
      <c r="R51" s="374"/>
      <c r="S51" s="374"/>
      <c r="T51" s="374"/>
      <c r="U51" s="560"/>
      <c r="V51" s="374"/>
      <c r="W51" s="374"/>
      <c r="X51" s="374"/>
      <c r="Y51" s="374"/>
      <c r="Z51" s="374"/>
      <c r="AA51" s="374"/>
      <c r="AB51" s="374"/>
      <c r="AC51" s="374"/>
      <c r="AD51" s="374"/>
      <c r="AE51" s="374"/>
      <c r="AF51" s="374"/>
      <c r="AG51" s="374"/>
      <c r="AH51" s="374"/>
      <c r="AI51" s="374"/>
      <c r="AJ51" s="374"/>
      <c r="AK51" s="374"/>
      <c r="AL51" s="374"/>
      <c r="AM51" s="374"/>
      <c r="AN51" s="362">
        <f t="shared" si="5"/>
        <v>0</v>
      </c>
      <c r="AO51" s="1319">
        <f t="shared" si="6"/>
        <v>0</v>
      </c>
      <c r="AP51" s="1320"/>
      <c r="AQ51" s="374">
        <f t="shared" si="7"/>
        <v>0</v>
      </c>
      <c r="AR51" s="1319">
        <f t="shared" si="8"/>
        <v>0</v>
      </c>
      <c r="AS51" s="1320"/>
    </row>
    <row r="52" spans="1:45" ht="15.75">
      <c r="A52" s="1316" t="s">
        <v>332</v>
      </c>
      <c r="B52" s="1317"/>
      <c r="C52" s="1318"/>
      <c r="D52" s="361" t="s">
        <v>110</v>
      </c>
      <c r="E52" s="362">
        <v>0</v>
      </c>
      <c r="F52" s="1319">
        <f t="shared" si="3"/>
        <v>0</v>
      </c>
      <c r="G52" s="1320"/>
      <c r="H52" s="365"/>
      <c r="I52" s="1319">
        <f t="shared" si="4"/>
        <v>0</v>
      </c>
      <c r="J52" s="1320"/>
      <c r="K52" s="370"/>
      <c r="L52" s="364"/>
      <c r="M52" s="374"/>
      <c r="N52" s="374"/>
      <c r="O52" s="374"/>
      <c r="P52" s="374"/>
      <c r="Q52" s="374"/>
      <c r="R52" s="374"/>
      <c r="S52" s="374"/>
      <c r="T52" s="374"/>
      <c r="U52" s="560"/>
      <c r="V52" s="364"/>
      <c r="W52" s="364"/>
      <c r="X52" s="364"/>
      <c r="Y52" s="364"/>
      <c r="Z52" s="364"/>
      <c r="AA52" s="364"/>
      <c r="AB52" s="374"/>
      <c r="AC52" s="374"/>
      <c r="AD52" s="374"/>
      <c r="AE52" s="374"/>
      <c r="AF52" s="374"/>
      <c r="AG52" s="374"/>
      <c r="AH52" s="374"/>
      <c r="AI52" s="374"/>
      <c r="AJ52" s="374"/>
      <c r="AK52" s="374"/>
      <c r="AL52" s="374"/>
      <c r="AM52" s="374"/>
      <c r="AN52" s="362">
        <f t="shared" si="5"/>
        <v>0</v>
      </c>
      <c r="AO52" s="1319">
        <f t="shared" si="6"/>
        <v>0</v>
      </c>
      <c r="AP52" s="1320"/>
      <c r="AQ52" s="374">
        <f t="shared" si="7"/>
        <v>0</v>
      </c>
      <c r="AR52" s="1319">
        <f t="shared" si="8"/>
        <v>0</v>
      </c>
      <c r="AS52" s="1320"/>
    </row>
    <row r="53" spans="1:45" ht="15.75">
      <c r="A53" s="1316" t="s">
        <v>333</v>
      </c>
      <c r="B53" s="1317"/>
      <c r="C53" s="1318"/>
      <c r="D53" s="361" t="s">
        <v>110</v>
      </c>
      <c r="E53" s="362">
        <v>1.6</v>
      </c>
      <c r="F53" s="1319">
        <f t="shared" si="3"/>
        <v>126.4</v>
      </c>
      <c r="G53" s="1320"/>
      <c r="H53" s="365"/>
      <c r="I53" s="1319">
        <f t="shared" si="4"/>
        <v>0</v>
      </c>
      <c r="J53" s="1320"/>
      <c r="K53" s="370">
        <v>79</v>
      </c>
      <c r="L53" s="364"/>
      <c r="M53" s="374"/>
      <c r="N53" s="374"/>
      <c r="O53" s="374"/>
      <c r="P53" s="374"/>
      <c r="Q53" s="374"/>
      <c r="R53" s="374"/>
      <c r="S53" s="374"/>
      <c r="T53" s="374"/>
      <c r="U53" s="560"/>
      <c r="V53" s="364"/>
      <c r="W53" s="364"/>
      <c r="X53" s="364"/>
      <c r="Y53" s="364"/>
      <c r="Z53" s="364"/>
      <c r="AA53" s="364"/>
      <c r="AB53" s="374"/>
      <c r="AC53" s="374"/>
      <c r="AD53" s="374"/>
      <c r="AE53" s="374"/>
      <c r="AF53" s="374"/>
      <c r="AG53" s="374"/>
      <c r="AH53" s="374"/>
      <c r="AI53" s="374"/>
      <c r="AJ53" s="374"/>
      <c r="AK53" s="374"/>
      <c r="AL53" s="374"/>
      <c r="AM53" s="374"/>
      <c r="AN53" s="362">
        <f t="shared" si="5"/>
        <v>0</v>
      </c>
      <c r="AO53" s="1319">
        <f t="shared" si="6"/>
        <v>0</v>
      </c>
      <c r="AP53" s="1320"/>
      <c r="AQ53" s="374">
        <f t="shared" si="7"/>
        <v>1.6</v>
      </c>
      <c r="AR53" s="1319">
        <f t="shared" si="8"/>
        <v>126.4</v>
      </c>
      <c r="AS53" s="1320"/>
    </row>
    <row r="54" spans="1:45" ht="15.75">
      <c r="A54" s="1316" t="s">
        <v>333</v>
      </c>
      <c r="B54" s="1317"/>
      <c r="C54" s="1318"/>
      <c r="D54" s="361" t="s">
        <v>110</v>
      </c>
      <c r="E54" s="362"/>
      <c r="F54" s="1319"/>
      <c r="G54" s="1320"/>
      <c r="H54" s="365">
        <f>приход!IJ60</f>
        <v>0</v>
      </c>
      <c r="I54" s="1319">
        <f t="shared" si="4"/>
        <v>0</v>
      </c>
      <c r="J54" s="1320"/>
      <c r="K54" s="370"/>
      <c r="L54" s="364"/>
      <c r="M54" s="374"/>
      <c r="N54" s="374"/>
      <c r="O54" s="374"/>
      <c r="P54" s="374"/>
      <c r="Q54" s="374"/>
      <c r="R54" s="374"/>
      <c r="S54" s="374"/>
      <c r="T54" s="374"/>
      <c r="U54" s="560"/>
      <c r="V54" s="364"/>
      <c r="W54" s="364"/>
      <c r="X54" s="364"/>
      <c r="Y54" s="364"/>
      <c r="Z54" s="364"/>
      <c r="AA54" s="364"/>
      <c r="AB54" s="374"/>
      <c r="AC54" s="374"/>
      <c r="AD54" s="374"/>
      <c r="AE54" s="374"/>
      <c r="AF54" s="374"/>
      <c r="AG54" s="374"/>
      <c r="AH54" s="374"/>
      <c r="AI54" s="374"/>
      <c r="AJ54" s="374"/>
      <c r="AK54" s="374"/>
      <c r="AL54" s="374"/>
      <c r="AM54" s="374"/>
      <c r="AN54" s="362">
        <f t="shared" si="5"/>
        <v>0</v>
      </c>
      <c r="AO54" s="1319">
        <f t="shared" si="6"/>
        <v>0</v>
      </c>
      <c r="AP54" s="1320"/>
      <c r="AQ54" s="374">
        <f t="shared" si="7"/>
        <v>0</v>
      </c>
      <c r="AR54" s="1319">
        <f t="shared" si="8"/>
        <v>0</v>
      </c>
      <c r="AS54" s="1320"/>
    </row>
    <row r="55" spans="1:45" ht="15.75">
      <c r="A55" s="1316" t="s">
        <v>333</v>
      </c>
      <c r="B55" s="1317"/>
      <c r="C55" s="1318"/>
      <c r="D55" s="361" t="s">
        <v>110</v>
      </c>
      <c r="E55" s="362"/>
      <c r="F55" s="1319">
        <f t="shared" si="3"/>
        <v>0</v>
      </c>
      <c r="G55" s="1320"/>
      <c r="H55" s="365"/>
      <c r="I55" s="1319">
        <f t="shared" si="4"/>
        <v>0</v>
      </c>
      <c r="J55" s="1320"/>
      <c r="K55" s="370"/>
      <c r="L55" s="364"/>
      <c r="M55" s="374"/>
      <c r="N55" s="374"/>
      <c r="O55" s="374"/>
      <c r="P55" s="374"/>
      <c r="Q55" s="374"/>
      <c r="R55" s="374"/>
      <c r="S55" s="374"/>
      <c r="T55" s="374"/>
      <c r="U55" s="560"/>
      <c r="V55" s="364"/>
      <c r="W55" s="364"/>
      <c r="X55" s="364"/>
      <c r="Y55" s="364"/>
      <c r="Z55" s="364"/>
      <c r="AA55" s="364"/>
      <c r="AB55" s="374"/>
      <c r="AC55" s="374"/>
      <c r="AD55" s="374"/>
      <c r="AE55" s="374"/>
      <c r="AF55" s="374"/>
      <c r="AG55" s="374"/>
      <c r="AH55" s="374"/>
      <c r="AI55" s="374"/>
      <c r="AJ55" s="374"/>
      <c r="AK55" s="374"/>
      <c r="AL55" s="374"/>
      <c r="AM55" s="374"/>
      <c r="AN55" s="362">
        <f t="shared" si="5"/>
        <v>0</v>
      </c>
      <c r="AO55" s="1319">
        <f t="shared" si="6"/>
        <v>0</v>
      </c>
      <c r="AP55" s="1320"/>
      <c r="AQ55" s="374">
        <f t="shared" si="7"/>
        <v>0</v>
      </c>
      <c r="AR55" s="1319">
        <f t="shared" si="8"/>
        <v>0</v>
      </c>
      <c r="AS55" s="1320"/>
    </row>
    <row r="56" spans="1:45" ht="15.75">
      <c r="A56" s="1316" t="s">
        <v>334</v>
      </c>
      <c r="B56" s="1317"/>
      <c r="C56" s="1318"/>
      <c r="D56" s="361" t="s">
        <v>110</v>
      </c>
      <c r="E56" s="362"/>
      <c r="F56" s="1319"/>
      <c r="G56" s="1320"/>
      <c r="H56" s="365"/>
      <c r="I56" s="1319">
        <f t="shared" si="4"/>
        <v>0</v>
      </c>
      <c r="J56" s="1320"/>
      <c r="K56" s="370"/>
      <c r="L56" s="364"/>
      <c r="M56" s="374"/>
      <c r="N56" s="374"/>
      <c r="O56" s="374"/>
      <c r="P56" s="374"/>
      <c r="Q56" s="374">
        <v>1.7809999999999999</v>
      </c>
      <c r="R56" s="374"/>
      <c r="S56" s="374"/>
      <c r="T56" s="374"/>
      <c r="U56" s="560"/>
      <c r="V56" s="364"/>
      <c r="W56" s="364"/>
      <c r="X56" s="364"/>
      <c r="Y56" s="364"/>
      <c r="Z56" s="364"/>
      <c r="AA56" s="364"/>
      <c r="AB56" s="374"/>
      <c r="AC56" s="374"/>
      <c r="AD56" s="374"/>
      <c r="AE56" s="374"/>
      <c r="AF56" s="374"/>
      <c r="AG56" s="374"/>
      <c r="AH56" s="374"/>
      <c r="AI56" s="374"/>
      <c r="AJ56" s="374"/>
      <c r="AK56" s="374"/>
      <c r="AL56" s="374"/>
      <c r="AM56" s="374"/>
      <c r="AN56" s="362">
        <f t="shared" si="5"/>
        <v>1.7809999999999999</v>
      </c>
      <c r="AO56" s="1319">
        <f t="shared" si="6"/>
        <v>0</v>
      </c>
      <c r="AP56" s="1320"/>
      <c r="AQ56" s="374">
        <f t="shared" si="7"/>
        <v>-1.7809999999999999</v>
      </c>
      <c r="AR56" s="1319">
        <f t="shared" si="8"/>
        <v>0</v>
      </c>
      <c r="AS56" s="1320"/>
    </row>
    <row r="57" spans="1:45" ht="15.75">
      <c r="A57" s="1316" t="s">
        <v>334</v>
      </c>
      <c r="B57" s="1317"/>
      <c r="C57" s="1318"/>
      <c r="D57" s="361" t="s">
        <v>110</v>
      </c>
      <c r="E57" s="362">
        <v>0</v>
      </c>
      <c r="F57" s="1319">
        <f t="shared" si="3"/>
        <v>0</v>
      </c>
      <c r="G57" s="1320"/>
      <c r="H57" s="365">
        <f>приход!IJ62</f>
        <v>0</v>
      </c>
      <c r="I57" s="1319">
        <f t="shared" si="4"/>
        <v>0</v>
      </c>
      <c r="J57" s="1320"/>
      <c r="K57" s="370"/>
      <c r="L57" s="364"/>
      <c r="M57" s="374"/>
      <c r="N57" s="374"/>
      <c r="O57" s="374"/>
      <c r="P57" s="374"/>
      <c r="Q57" s="374">
        <v>0.13100000000000001</v>
      </c>
      <c r="R57" s="374">
        <v>1.4690000000000001</v>
      </c>
      <c r="S57" s="374"/>
      <c r="T57" s="374"/>
      <c r="U57" s="560"/>
      <c r="V57" s="364"/>
      <c r="W57" s="364"/>
      <c r="X57" s="364"/>
      <c r="Y57" s="364"/>
      <c r="Z57" s="364"/>
      <c r="AA57" s="364"/>
      <c r="AB57" s="374"/>
      <c r="AC57" s="374"/>
      <c r="AD57" s="374"/>
      <c r="AE57" s="374"/>
      <c r="AF57" s="374"/>
      <c r="AG57" s="374"/>
      <c r="AH57" s="374"/>
      <c r="AI57" s="374"/>
      <c r="AJ57" s="374"/>
      <c r="AK57" s="374"/>
      <c r="AL57" s="374"/>
      <c r="AM57" s="374"/>
      <c r="AN57" s="362">
        <f t="shared" si="5"/>
        <v>1.6</v>
      </c>
      <c r="AO57" s="1319">
        <f t="shared" si="6"/>
        <v>0</v>
      </c>
      <c r="AP57" s="1320"/>
      <c r="AQ57" s="374">
        <f t="shared" si="7"/>
        <v>-1.6</v>
      </c>
      <c r="AR57" s="1319">
        <f t="shared" si="8"/>
        <v>0</v>
      </c>
      <c r="AS57" s="1320"/>
    </row>
    <row r="58" spans="1:45" ht="15.75">
      <c r="A58" s="1316" t="s">
        <v>334</v>
      </c>
      <c r="B58" s="1317"/>
      <c r="C58" s="1318"/>
      <c r="D58" s="361" t="s">
        <v>110</v>
      </c>
      <c r="E58" s="362">
        <v>0</v>
      </c>
      <c r="F58" s="1319">
        <f t="shared" si="3"/>
        <v>0</v>
      </c>
      <c r="G58" s="1320"/>
      <c r="H58" s="365"/>
      <c r="I58" s="1319">
        <f t="shared" si="4"/>
        <v>0</v>
      </c>
      <c r="J58" s="1320"/>
      <c r="K58" s="370"/>
      <c r="L58" s="364"/>
      <c r="M58" s="374"/>
      <c r="N58" s="374"/>
      <c r="O58" s="374"/>
      <c r="P58" s="374"/>
      <c r="Q58" s="374"/>
      <c r="R58" s="374"/>
      <c r="S58" s="374"/>
      <c r="T58" s="374"/>
      <c r="U58" s="560"/>
      <c r="V58" s="364"/>
      <c r="W58" s="364"/>
      <c r="X58" s="364"/>
      <c r="Y58" s="364"/>
      <c r="Z58" s="364"/>
      <c r="AA58" s="364"/>
      <c r="AB58" s="374"/>
      <c r="AC58" s="374"/>
      <c r="AD58" s="374"/>
      <c r="AE58" s="374"/>
      <c r="AF58" s="374"/>
      <c r="AG58" s="374"/>
      <c r="AH58" s="374"/>
      <c r="AI58" s="374"/>
      <c r="AJ58" s="374"/>
      <c r="AK58" s="374"/>
      <c r="AL58" s="374"/>
      <c r="AM58" s="374"/>
      <c r="AN58" s="362">
        <f t="shared" si="5"/>
        <v>0</v>
      </c>
      <c r="AO58" s="1319">
        <f t="shared" si="6"/>
        <v>0</v>
      </c>
      <c r="AP58" s="1320"/>
      <c r="AQ58" s="374">
        <f t="shared" si="7"/>
        <v>0</v>
      </c>
      <c r="AR58" s="1319">
        <f t="shared" si="8"/>
        <v>0</v>
      </c>
      <c r="AS58" s="1320"/>
    </row>
    <row r="59" spans="1:45" ht="15.75">
      <c r="A59" s="1316" t="s">
        <v>335</v>
      </c>
      <c r="B59" s="1317"/>
      <c r="C59" s="1318"/>
      <c r="D59" s="361" t="s">
        <v>110</v>
      </c>
      <c r="E59" s="362"/>
      <c r="F59" s="1319">
        <f t="shared" si="3"/>
        <v>0</v>
      </c>
      <c r="G59" s="1320"/>
      <c r="H59" s="365"/>
      <c r="I59" s="1319">
        <f t="shared" si="4"/>
        <v>0</v>
      </c>
      <c r="J59" s="1320"/>
      <c r="K59" s="370"/>
      <c r="L59" s="364"/>
      <c r="M59" s="374"/>
      <c r="N59" s="374"/>
      <c r="O59" s="374"/>
      <c r="P59" s="374"/>
      <c r="Q59" s="374">
        <v>1.403</v>
      </c>
      <c r="R59" s="374"/>
      <c r="S59" s="374"/>
      <c r="T59" s="374"/>
      <c r="U59" s="560"/>
      <c r="V59" s="364"/>
      <c r="W59" s="364"/>
      <c r="X59" s="364"/>
      <c r="Y59" s="364"/>
      <c r="Z59" s="364"/>
      <c r="AA59" s="364"/>
      <c r="AB59" s="374"/>
      <c r="AC59" s="374"/>
      <c r="AD59" s="374"/>
      <c r="AE59" s="374"/>
      <c r="AF59" s="374"/>
      <c r="AG59" s="374"/>
      <c r="AH59" s="374"/>
      <c r="AI59" s="374"/>
      <c r="AJ59" s="374"/>
      <c r="AK59" s="374"/>
      <c r="AL59" s="374"/>
      <c r="AM59" s="374"/>
      <c r="AN59" s="362">
        <f t="shared" si="5"/>
        <v>1.403</v>
      </c>
      <c r="AO59" s="1319">
        <f t="shared" si="6"/>
        <v>0</v>
      </c>
      <c r="AP59" s="1320"/>
      <c r="AQ59" s="374">
        <f t="shared" si="7"/>
        <v>-1.403</v>
      </c>
      <c r="AR59" s="1319">
        <f t="shared" si="8"/>
        <v>0</v>
      </c>
      <c r="AS59" s="1320"/>
    </row>
    <row r="60" spans="1:45" ht="15.75">
      <c r="A60" s="1316" t="s">
        <v>335</v>
      </c>
      <c r="B60" s="1317"/>
      <c r="C60" s="1318"/>
      <c r="D60" s="361" t="s">
        <v>110</v>
      </c>
      <c r="E60" s="362">
        <v>0</v>
      </c>
      <c r="F60" s="1319">
        <f t="shared" si="3"/>
        <v>0</v>
      </c>
      <c r="G60" s="1320"/>
      <c r="H60" s="365">
        <f>приход!IJ64</f>
        <v>0</v>
      </c>
      <c r="I60" s="1319">
        <f t="shared" si="4"/>
        <v>0</v>
      </c>
      <c r="J60" s="1320"/>
      <c r="K60" s="370"/>
      <c r="L60" s="364"/>
      <c r="M60" s="374"/>
      <c r="N60" s="374"/>
      <c r="O60" s="374"/>
      <c r="P60" s="374"/>
      <c r="Q60" s="374">
        <v>0.61699999999999999</v>
      </c>
      <c r="R60" s="374"/>
      <c r="S60" s="374"/>
      <c r="T60" s="374"/>
      <c r="U60" s="560"/>
      <c r="V60" s="364"/>
      <c r="W60" s="364"/>
      <c r="X60" s="364"/>
      <c r="Y60" s="364"/>
      <c r="Z60" s="364"/>
      <c r="AA60" s="364"/>
      <c r="AB60" s="374"/>
      <c r="AC60" s="374"/>
      <c r="AD60" s="374"/>
      <c r="AE60" s="374"/>
      <c r="AF60" s="374"/>
      <c r="AG60" s="374"/>
      <c r="AH60" s="374"/>
      <c r="AI60" s="374"/>
      <c r="AJ60" s="374"/>
      <c r="AK60" s="374"/>
      <c r="AL60" s="374"/>
      <c r="AM60" s="374"/>
      <c r="AN60" s="362">
        <f t="shared" si="5"/>
        <v>0.61699999999999999</v>
      </c>
      <c r="AO60" s="1319">
        <f t="shared" si="6"/>
        <v>0</v>
      </c>
      <c r="AP60" s="1320"/>
      <c r="AQ60" s="374">
        <f t="shared" si="7"/>
        <v>-0.61699999999999999</v>
      </c>
      <c r="AR60" s="1319">
        <f t="shared" si="8"/>
        <v>0</v>
      </c>
      <c r="AS60" s="1320"/>
    </row>
    <row r="61" spans="1:45" ht="15.75">
      <c r="A61" s="1316" t="s">
        <v>335</v>
      </c>
      <c r="B61" s="1317"/>
      <c r="C61" s="1318"/>
      <c r="D61" s="361" t="s">
        <v>110</v>
      </c>
      <c r="E61" s="362">
        <v>0</v>
      </c>
      <c r="F61" s="1319">
        <f t="shared" si="3"/>
        <v>0</v>
      </c>
      <c r="G61" s="1320"/>
      <c r="H61" s="359"/>
      <c r="I61" s="1319">
        <f t="shared" si="4"/>
        <v>0</v>
      </c>
      <c r="J61" s="1320"/>
      <c r="K61" s="370"/>
      <c r="L61" s="364"/>
      <c r="M61" s="374"/>
      <c r="N61" s="374"/>
      <c r="O61" s="374"/>
      <c r="P61" s="374"/>
      <c r="Q61" s="374"/>
      <c r="R61" s="374"/>
      <c r="S61" s="374"/>
      <c r="T61" s="374"/>
      <c r="U61" s="560"/>
      <c r="V61" s="364"/>
      <c r="W61" s="364"/>
      <c r="X61" s="364"/>
      <c r="Y61" s="364"/>
      <c r="Z61" s="364"/>
      <c r="AA61" s="364"/>
      <c r="AB61" s="374"/>
      <c r="AC61" s="374"/>
      <c r="AD61" s="374"/>
      <c r="AE61" s="374"/>
      <c r="AF61" s="374"/>
      <c r="AG61" s="374"/>
      <c r="AH61" s="374"/>
      <c r="AI61" s="374"/>
      <c r="AJ61" s="374"/>
      <c r="AK61" s="374"/>
      <c r="AL61" s="374"/>
      <c r="AM61" s="374"/>
      <c r="AN61" s="362">
        <f t="shared" si="5"/>
        <v>0</v>
      </c>
      <c r="AO61" s="1319">
        <f t="shared" si="6"/>
        <v>0</v>
      </c>
      <c r="AP61" s="1320"/>
      <c r="AQ61" s="374">
        <f t="shared" si="7"/>
        <v>0</v>
      </c>
      <c r="AR61" s="1319">
        <f t="shared" si="8"/>
        <v>0</v>
      </c>
      <c r="AS61" s="1320"/>
    </row>
    <row r="62" spans="1:45" ht="15.75">
      <c r="A62" s="1316" t="s">
        <v>427</v>
      </c>
      <c r="B62" s="1317"/>
      <c r="C62" s="1318"/>
      <c r="D62" s="361" t="s">
        <v>110</v>
      </c>
      <c r="E62" s="362"/>
      <c r="F62" s="1319">
        <f t="shared" si="3"/>
        <v>0</v>
      </c>
      <c r="G62" s="1320"/>
      <c r="H62" s="365">
        <f>приход!IJ66</f>
        <v>0</v>
      </c>
      <c r="I62" s="1319">
        <f t="shared" si="4"/>
        <v>0</v>
      </c>
      <c r="J62" s="1320"/>
      <c r="K62" s="370"/>
      <c r="L62" s="364"/>
      <c r="M62" s="374"/>
      <c r="N62" s="374"/>
      <c r="O62" s="374">
        <v>0.57199999999999995</v>
      </c>
      <c r="P62" s="374"/>
      <c r="Q62" s="374"/>
      <c r="R62" s="374"/>
      <c r="S62" s="374"/>
      <c r="T62" s="374"/>
      <c r="U62" s="560"/>
      <c r="V62" s="364"/>
      <c r="W62" s="364"/>
      <c r="X62" s="364"/>
      <c r="Y62" s="364"/>
      <c r="Z62" s="364"/>
      <c r="AA62" s="364"/>
      <c r="AB62" s="374"/>
      <c r="AC62" s="374"/>
      <c r="AD62" s="374"/>
      <c r="AE62" s="374"/>
      <c r="AF62" s="374"/>
      <c r="AG62" s="374"/>
      <c r="AH62" s="374"/>
      <c r="AI62" s="374"/>
      <c r="AJ62" s="374"/>
      <c r="AK62" s="374"/>
      <c r="AL62" s="374"/>
      <c r="AM62" s="374"/>
      <c r="AN62" s="362">
        <f t="shared" si="5"/>
        <v>0.57199999999999995</v>
      </c>
      <c r="AO62" s="1319">
        <f t="shared" si="6"/>
        <v>0</v>
      </c>
      <c r="AP62" s="1320"/>
      <c r="AQ62" s="374">
        <f t="shared" si="7"/>
        <v>-0.57199999999999995</v>
      </c>
      <c r="AR62" s="1319">
        <f t="shared" si="8"/>
        <v>0</v>
      </c>
      <c r="AS62" s="1320"/>
    </row>
    <row r="63" spans="1:45" ht="15.75">
      <c r="A63" s="1316" t="s">
        <v>231</v>
      </c>
      <c r="B63" s="1317"/>
      <c r="C63" s="1318"/>
      <c r="D63" s="361" t="s">
        <v>110</v>
      </c>
      <c r="E63" s="362">
        <v>16.399999999999999</v>
      </c>
      <c r="F63" s="1319">
        <v>606.79999999999995</v>
      </c>
      <c r="G63" s="1320"/>
      <c r="H63" s="365">
        <f>приход!IJ68</f>
        <v>0</v>
      </c>
      <c r="I63" s="1319">
        <f t="shared" si="4"/>
        <v>0</v>
      </c>
      <c r="J63" s="1320"/>
      <c r="K63" s="370">
        <v>37</v>
      </c>
      <c r="L63" s="364"/>
      <c r="M63" s="374"/>
      <c r="N63" s="374"/>
      <c r="O63" s="374"/>
      <c r="P63" s="374"/>
      <c r="Q63" s="374"/>
      <c r="R63" s="374">
        <v>0.498</v>
      </c>
      <c r="S63" s="374"/>
      <c r="T63" s="374"/>
      <c r="U63" s="560"/>
      <c r="V63" s="364"/>
      <c r="W63" s="364"/>
      <c r="X63" s="364"/>
      <c r="Y63" s="364"/>
      <c r="Z63" s="364"/>
      <c r="AA63" s="364"/>
      <c r="AB63" s="374"/>
      <c r="AC63" s="374"/>
      <c r="AD63" s="374"/>
      <c r="AE63" s="374"/>
      <c r="AF63" s="374"/>
      <c r="AG63" s="374"/>
      <c r="AH63" s="374"/>
      <c r="AI63" s="374"/>
      <c r="AJ63" s="374"/>
      <c r="AK63" s="374"/>
      <c r="AL63" s="374"/>
      <c r="AM63" s="374"/>
      <c r="AN63" s="362">
        <f t="shared" si="5"/>
        <v>0.498</v>
      </c>
      <c r="AO63" s="1319">
        <f t="shared" si="6"/>
        <v>18.43</v>
      </c>
      <c r="AP63" s="1320"/>
      <c r="AQ63" s="374">
        <f t="shared" si="7"/>
        <v>15.901999999999999</v>
      </c>
      <c r="AR63" s="1319">
        <f t="shared" si="8"/>
        <v>588.37</v>
      </c>
      <c r="AS63" s="1320"/>
    </row>
    <row r="64" spans="1:45" ht="15.75">
      <c r="A64" s="1316" t="s">
        <v>231</v>
      </c>
      <c r="B64" s="1317"/>
      <c r="C64" s="1318"/>
      <c r="D64" s="361" t="s">
        <v>110</v>
      </c>
      <c r="E64" s="362"/>
      <c r="F64" s="1319">
        <f t="shared" si="3"/>
        <v>0</v>
      </c>
      <c r="G64" s="1320"/>
      <c r="H64" s="365"/>
      <c r="I64" s="1319">
        <f t="shared" si="4"/>
        <v>0</v>
      </c>
      <c r="J64" s="1320"/>
      <c r="K64" s="370"/>
      <c r="L64" s="364"/>
      <c r="M64" s="374"/>
      <c r="N64" s="374"/>
      <c r="O64" s="374"/>
      <c r="P64" s="374"/>
      <c r="Q64" s="374"/>
      <c r="R64" s="374"/>
      <c r="S64" s="374"/>
      <c r="T64" s="374"/>
      <c r="U64" s="560"/>
      <c r="V64" s="364"/>
      <c r="W64" s="364"/>
      <c r="X64" s="364"/>
      <c r="Y64" s="364"/>
      <c r="Z64" s="364"/>
      <c r="AA64" s="364"/>
      <c r="AB64" s="374"/>
      <c r="AC64" s="374"/>
      <c r="AD64" s="374"/>
      <c r="AE64" s="374"/>
      <c r="AF64" s="374"/>
      <c r="AG64" s="374"/>
      <c r="AH64" s="374"/>
      <c r="AI64" s="374"/>
      <c r="AJ64" s="374"/>
      <c r="AK64" s="374"/>
      <c r="AL64" s="374"/>
      <c r="AM64" s="374"/>
      <c r="AN64" s="362">
        <f t="shared" si="5"/>
        <v>0</v>
      </c>
      <c r="AO64" s="1319">
        <f t="shared" si="6"/>
        <v>0</v>
      </c>
      <c r="AP64" s="1320"/>
      <c r="AQ64" s="374">
        <f t="shared" si="7"/>
        <v>0</v>
      </c>
      <c r="AR64" s="1319">
        <f t="shared" si="8"/>
        <v>0</v>
      </c>
      <c r="AS64" s="1320"/>
    </row>
    <row r="65" spans="1:45" ht="15.75">
      <c r="A65" s="1316" t="s">
        <v>336</v>
      </c>
      <c r="B65" s="1317"/>
      <c r="C65" s="1318"/>
      <c r="D65" s="361" t="s">
        <v>110</v>
      </c>
      <c r="E65" s="362"/>
      <c r="F65" s="1319">
        <f t="shared" si="3"/>
        <v>0</v>
      </c>
      <c r="G65" s="1320"/>
      <c r="H65" s="365"/>
      <c r="I65" s="1319">
        <f t="shared" si="4"/>
        <v>0</v>
      </c>
      <c r="J65" s="1320"/>
      <c r="K65" s="370"/>
      <c r="L65" s="364"/>
      <c r="M65" s="374"/>
      <c r="N65" s="374"/>
      <c r="O65" s="374"/>
      <c r="P65" s="374"/>
      <c r="Q65" s="374"/>
      <c r="R65" s="374"/>
      <c r="S65" s="374"/>
      <c r="T65" s="374"/>
      <c r="U65" s="560"/>
      <c r="V65" s="364"/>
      <c r="W65" s="364"/>
      <c r="X65" s="364"/>
      <c r="Y65" s="364"/>
      <c r="Z65" s="364"/>
      <c r="AA65" s="364"/>
      <c r="AB65" s="374"/>
      <c r="AC65" s="374"/>
      <c r="AD65" s="374"/>
      <c r="AE65" s="374"/>
      <c r="AF65" s="374"/>
      <c r="AG65" s="374"/>
      <c r="AH65" s="374"/>
      <c r="AI65" s="374"/>
      <c r="AJ65" s="374"/>
      <c r="AK65" s="374"/>
      <c r="AL65" s="374"/>
      <c r="AM65" s="374"/>
      <c r="AN65" s="362">
        <f t="shared" si="5"/>
        <v>0</v>
      </c>
      <c r="AO65" s="1319">
        <f t="shared" si="6"/>
        <v>0</v>
      </c>
      <c r="AP65" s="1320"/>
      <c r="AQ65" s="374">
        <f t="shared" si="7"/>
        <v>0</v>
      </c>
      <c r="AR65" s="1319">
        <f t="shared" si="8"/>
        <v>0</v>
      </c>
      <c r="AS65" s="1320"/>
    </row>
    <row r="66" spans="1:45" ht="15.75">
      <c r="A66" s="1316" t="s">
        <v>336</v>
      </c>
      <c r="B66" s="1317"/>
      <c r="C66" s="1318"/>
      <c r="D66" s="361" t="s">
        <v>110</v>
      </c>
      <c r="E66" s="362">
        <v>4.9000000000000004</v>
      </c>
      <c r="F66" s="1319">
        <f t="shared" si="3"/>
        <v>171.5</v>
      </c>
      <c r="G66" s="1320"/>
      <c r="H66" s="365">
        <f>приход!IJ70</f>
        <v>20</v>
      </c>
      <c r="I66" s="1319">
        <f t="shared" si="4"/>
        <v>700</v>
      </c>
      <c r="J66" s="1320"/>
      <c r="K66" s="370">
        <v>35</v>
      </c>
      <c r="L66" s="364"/>
      <c r="M66" s="374"/>
      <c r="N66" s="374"/>
      <c r="O66" s="374"/>
      <c r="P66" s="374"/>
      <c r="Q66" s="374"/>
      <c r="R66" s="374"/>
      <c r="S66" s="374">
        <v>2.0459999999999998</v>
      </c>
      <c r="T66" s="374">
        <v>2.2410000000000001</v>
      </c>
      <c r="U66" s="560"/>
      <c r="V66" s="364"/>
      <c r="W66" s="364"/>
      <c r="X66" s="364"/>
      <c r="Y66" s="364"/>
      <c r="Z66" s="364"/>
      <c r="AA66" s="364"/>
      <c r="AB66" s="374"/>
      <c r="AC66" s="374"/>
      <c r="AD66" s="374"/>
      <c r="AE66" s="374"/>
      <c r="AF66" s="374"/>
      <c r="AG66" s="374"/>
      <c r="AH66" s="374"/>
      <c r="AI66" s="374"/>
      <c r="AJ66" s="374"/>
      <c r="AK66" s="374"/>
      <c r="AL66" s="374"/>
      <c r="AM66" s="374"/>
      <c r="AN66" s="362">
        <f t="shared" si="5"/>
        <v>4.2869999999999999</v>
      </c>
      <c r="AO66" s="1319">
        <f t="shared" si="6"/>
        <v>150.05000000000001</v>
      </c>
      <c r="AP66" s="1320"/>
      <c r="AQ66" s="374">
        <f t="shared" si="7"/>
        <v>20.613</v>
      </c>
      <c r="AR66" s="1319">
        <f t="shared" si="8"/>
        <v>721.46</v>
      </c>
      <c r="AS66" s="1320"/>
    </row>
    <row r="67" spans="1:45" ht="15.75">
      <c r="A67" s="1316" t="s">
        <v>336</v>
      </c>
      <c r="B67" s="1317"/>
      <c r="C67" s="1318"/>
      <c r="D67" s="361" t="s">
        <v>110</v>
      </c>
      <c r="E67" s="362"/>
      <c r="F67" s="1319"/>
      <c r="G67" s="1320"/>
      <c r="H67" s="365"/>
      <c r="I67" s="1319">
        <f t="shared" si="4"/>
        <v>0</v>
      </c>
      <c r="J67" s="1320"/>
      <c r="K67" s="370"/>
      <c r="L67" s="364"/>
      <c r="M67" s="374"/>
      <c r="N67" s="374">
        <v>1.302</v>
      </c>
      <c r="O67" s="374">
        <v>1.3480000000000001</v>
      </c>
      <c r="P67" s="374"/>
      <c r="Q67" s="374">
        <v>1.048</v>
      </c>
      <c r="R67" s="374">
        <v>2.2010000000000001</v>
      </c>
      <c r="S67" s="374"/>
      <c r="T67" s="374"/>
      <c r="U67" s="560"/>
      <c r="V67" s="364"/>
      <c r="W67" s="364"/>
      <c r="X67" s="364"/>
      <c r="Y67" s="364"/>
      <c r="Z67" s="364"/>
      <c r="AA67" s="364"/>
      <c r="AB67" s="374"/>
      <c r="AC67" s="374"/>
      <c r="AD67" s="374"/>
      <c r="AE67" s="374"/>
      <c r="AF67" s="374"/>
      <c r="AG67" s="374"/>
      <c r="AH67" s="374"/>
      <c r="AI67" s="374"/>
      <c r="AJ67" s="374"/>
      <c r="AK67" s="374"/>
      <c r="AL67" s="374"/>
      <c r="AM67" s="374"/>
      <c r="AN67" s="362">
        <f t="shared" si="5"/>
        <v>5.899</v>
      </c>
      <c r="AO67" s="1319">
        <f t="shared" si="6"/>
        <v>0</v>
      </c>
      <c r="AP67" s="1320"/>
      <c r="AQ67" s="374">
        <f t="shared" si="7"/>
        <v>-5.899</v>
      </c>
      <c r="AR67" s="1319">
        <f t="shared" si="8"/>
        <v>0</v>
      </c>
      <c r="AS67" s="1320"/>
    </row>
    <row r="68" spans="1:45" ht="15.75">
      <c r="A68" s="1316" t="s">
        <v>337</v>
      </c>
      <c r="B68" s="1317"/>
      <c r="C68" s="1318"/>
      <c r="D68" s="361" t="s">
        <v>110</v>
      </c>
      <c r="E68" s="362">
        <v>75</v>
      </c>
      <c r="F68" s="1319">
        <v>2175</v>
      </c>
      <c r="G68" s="1320"/>
      <c r="H68" s="365">
        <f>приход!IJ72</f>
        <v>0</v>
      </c>
      <c r="I68" s="1319">
        <f t="shared" si="4"/>
        <v>0</v>
      </c>
      <c r="J68" s="1320"/>
      <c r="K68" s="370">
        <v>29</v>
      </c>
      <c r="L68" s="364"/>
      <c r="M68" s="374">
        <v>0.54700000000000004</v>
      </c>
      <c r="N68" s="374"/>
      <c r="O68" s="374">
        <v>6.3849999999999998</v>
      </c>
      <c r="P68" s="374"/>
      <c r="Q68" s="374"/>
      <c r="R68" s="374"/>
      <c r="S68" s="374"/>
      <c r="T68" s="374"/>
      <c r="U68" s="560"/>
      <c r="V68" s="364"/>
      <c r="W68" s="364"/>
      <c r="X68" s="364"/>
      <c r="Y68" s="364"/>
      <c r="Z68" s="364"/>
      <c r="AA68" s="364"/>
      <c r="AB68" s="374"/>
      <c r="AC68" s="374"/>
      <c r="AD68" s="374"/>
      <c r="AE68" s="374"/>
      <c r="AF68" s="374"/>
      <c r="AG68" s="374"/>
      <c r="AH68" s="374"/>
      <c r="AI68" s="374"/>
      <c r="AJ68" s="374"/>
      <c r="AK68" s="374"/>
      <c r="AL68" s="374"/>
      <c r="AM68" s="374"/>
      <c r="AN68" s="362">
        <f t="shared" si="5"/>
        <v>6.9320000000000004</v>
      </c>
      <c r="AO68" s="1319">
        <f t="shared" si="6"/>
        <v>201.03</v>
      </c>
      <c r="AP68" s="1320"/>
      <c r="AQ68" s="374">
        <f t="shared" si="7"/>
        <v>68.067999999999998</v>
      </c>
      <c r="AR68" s="1319">
        <f t="shared" si="8"/>
        <v>1973.97</v>
      </c>
      <c r="AS68" s="1320"/>
    </row>
    <row r="69" spans="1:45" ht="15.75">
      <c r="A69" s="1316" t="s">
        <v>337</v>
      </c>
      <c r="B69" s="1317"/>
      <c r="C69" s="1318"/>
      <c r="D69" s="361" t="s">
        <v>110</v>
      </c>
      <c r="E69" s="362">
        <v>0</v>
      </c>
      <c r="F69" s="1319">
        <f t="shared" si="3"/>
        <v>0</v>
      </c>
      <c r="G69" s="1320"/>
      <c r="H69" s="365"/>
      <c r="I69" s="1319">
        <f t="shared" si="4"/>
        <v>0</v>
      </c>
      <c r="J69" s="1320"/>
      <c r="K69" s="370"/>
      <c r="L69" s="364"/>
      <c r="M69" s="374"/>
      <c r="N69" s="374"/>
      <c r="O69" s="374"/>
      <c r="P69" s="374"/>
      <c r="Q69" s="374"/>
      <c r="R69" s="374"/>
      <c r="S69" s="374"/>
      <c r="T69" s="374"/>
      <c r="U69" s="560"/>
      <c r="V69" s="364"/>
      <c r="W69" s="364"/>
      <c r="X69" s="364"/>
      <c r="Y69" s="364"/>
      <c r="Z69" s="364"/>
      <c r="AA69" s="364"/>
      <c r="AB69" s="374"/>
      <c r="AC69" s="374"/>
      <c r="AD69" s="374"/>
      <c r="AE69" s="374"/>
      <c r="AF69" s="374"/>
      <c r="AG69" s="374"/>
      <c r="AH69" s="374"/>
      <c r="AI69" s="374"/>
      <c r="AJ69" s="374"/>
      <c r="AK69" s="374"/>
      <c r="AL69" s="374"/>
      <c r="AM69" s="374"/>
      <c r="AN69" s="362">
        <f t="shared" si="5"/>
        <v>0</v>
      </c>
      <c r="AO69" s="1319">
        <f t="shared" si="6"/>
        <v>0</v>
      </c>
      <c r="AP69" s="1320"/>
      <c r="AQ69" s="374">
        <f t="shared" si="7"/>
        <v>0</v>
      </c>
      <c r="AR69" s="1319">
        <f t="shared" si="8"/>
        <v>0</v>
      </c>
      <c r="AS69" s="1320"/>
    </row>
    <row r="70" spans="1:45" ht="15.75">
      <c r="A70" s="1316" t="s">
        <v>337</v>
      </c>
      <c r="B70" s="1317"/>
      <c r="C70" s="1318"/>
      <c r="D70" s="361" t="s">
        <v>110</v>
      </c>
      <c r="E70" s="362">
        <v>0</v>
      </c>
      <c r="F70" s="1319">
        <f t="shared" si="3"/>
        <v>0</v>
      </c>
      <c r="G70" s="1320"/>
      <c r="H70" s="365">
        <f>приход!IJ74</f>
        <v>0</v>
      </c>
      <c r="I70" s="1319">
        <f t="shared" si="4"/>
        <v>0</v>
      </c>
      <c r="J70" s="1320"/>
      <c r="K70" s="370"/>
      <c r="L70" s="364"/>
      <c r="M70" s="374"/>
      <c r="N70" s="374"/>
      <c r="O70" s="374">
        <v>3.895</v>
      </c>
      <c r="P70" s="374">
        <v>1.986</v>
      </c>
      <c r="Q70" s="374">
        <v>4.03</v>
      </c>
      <c r="R70" s="374">
        <v>6.08</v>
      </c>
      <c r="S70" s="374">
        <v>10.113</v>
      </c>
      <c r="T70" s="374">
        <v>15.834</v>
      </c>
      <c r="U70" s="560">
        <v>5.9349999999999996</v>
      </c>
      <c r="V70" s="364"/>
      <c r="W70" s="364"/>
      <c r="X70" s="364"/>
      <c r="Y70" s="364"/>
      <c r="Z70" s="364"/>
      <c r="AA70" s="364"/>
      <c r="AB70" s="374"/>
      <c r="AC70" s="374"/>
      <c r="AD70" s="374"/>
      <c r="AE70" s="374"/>
      <c r="AF70" s="374"/>
      <c r="AG70" s="374"/>
      <c r="AH70" s="374"/>
      <c r="AI70" s="374"/>
      <c r="AJ70" s="374"/>
      <c r="AK70" s="374"/>
      <c r="AL70" s="374"/>
      <c r="AM70" s="374"/>
      <c r="AN70" s="362">
        <f t="shared" si="5"/>
        <v>47.872999999999998</v>
      </c>
      <c r="AO70" s="1319">
        <f t="shared" si="6"/>
        <v>0</v>
      </c>
      <c r="AP70" s="1320"/>
      <c r="AQ70" s="374">
        <f t="shared" si="7"/>
        <v>-47.872999999999998</v>
      </c>
      <c r="AR70" s="1319">
        <f t="shared" si="8"/>
        <v>0</v>
      </c>
      <c r="AS70" s="1320"/>
    </row>
    <row r="71" spans="1:45" ht="15.75">
      <c r="A71" s="1316" t="s">
        <v>338</v>
      </c>
      <c r="B71" s="1317"/>
      <c r="C71" s="1318"/>
      <c r="D71" s="361" t="s">
        <v>110</v>
      </c>
      <c r="E71" s="362">
        <v>7.2</v>
      </c>
      <c r="F71" s="1319">
        <v>180</v>
      </c>
      <c r="G71" s="1320"/>
      <c r="H71" s="365">
        <f>приход!IJ76</f>
        <v>0</v>
      </c>
      <c r="I71" s="1319">
        <f t="shared" si="4"/>
        <v>0</v>
      </c>
      <c r="J71" s="1320"/>
      <c r="K71" s="370">
        <v>25</v>
      </c>
      <c r="L71" s="364"/>
      <c r="M71" s="374"/>
      <c r="N71" s="374"/>
      <c r="O71" s="374"/>
      <c r="P71" s="374">
        <v>1.1459999999999999</v>
      </c>
      <c r="Q71" s="374"/>
      <c r="R71" s="374"/>
      <c r="S71" s="374">
        <v>3.4249999999999998</v>
      </c>
      <c r="T71" s="374"/>
      <c r="U71" s="560"/>
      <c r="V71" s="364"/>
      <c r="W71" s="364"/>
      <c r="X71" s="364"/>
      <c r="Y71" s="364"/>
      <c r="Z71" s="364"/>
      <c r="AA71" s="364"/>
      <c r="AB71" s="374"/>
      <c r="AC71" s="374"/>
      <c r="AD71" s="374"/>
      <c r="AE71" s="374"/>
      <c r="AF71" s="374"/>
      <c r="AG71" s="374"/>
      <c r="AH71" s="374"/>
      <c r="AI71" s="374"/>
      <c r="AJ71" s="374"/>
      <c r="AK71" s="374"/>
      <c r="AL71" s="374"/>
      <c r="AM71" s="374"/>
      <c r="AN71" s="362">
        <f t="shared" si="5"/>
        <v>4.5709999999999997</v>
      </c>
      <c r="AO71" s="1319">
        <f t="shared" si="6"/>
        <v>114.28</v>
      </c>
      <c r="AP71" s="1320"/>
      <c r="AQ71" s="374">
        <f t="shared" si="7"/>
        <v>2.629</v>
      </c>
      <c r="AR71" s="1319">
        <f t="shared" si="8"/>
        <v>65.73</v>
      </c>
      <c r="AS71" s="1320"/>
    </row>
    <row r="72" spans="1:45" ht="15.75">
      <c r="A72" s="1316" t="s">
        <v>338</v>
      </c>
      <c r="B72" s="1317"/>
      <c r="C72" s="1318"/>
      <c r="D72" s="361" t="s">
        <v>110</v>
      </c>
      <c r="E72" s="362">
        <v>0</v>
      </c>
      <c r="F72" s="1319">
        <f t="shared" si="3"/>
        <v>0</v>
      </c>
      <c r="G72" s="1320"/>
      <c r="H72" s="365">
        <f>приход!IJ78</f>
        <v>0</v>
      </c>
      <c r="I72" s="1319">
        <f t="shared" si="4"/>
        <v>0</v>
      </c>
      <c r="J72" s="1320"/>
      <c r="K72" s="370"/>
      <c r="L72" s="364"/>
      <c r="M72" s="374"/>
      <c r="N72" s="374"/>
      <c r="O72" s="374"/>
      <c r="P72" s="374"/>
      <c r="Q72" s="374">
        <v>7.3789999999999996</v>
      </c>
      <c r="R72" s="374"/>
      <c r="S72" s="374"/>
      <c r="T72" s="374"/>
      <c r="U72" s="560"/>
      <c r="V72" s="364"/>
      <c r="W72" s="364"/>
      <c r="X72" s="364"/>
      <c r="Y72" s="364"/>
      <c r="Z72" s="364"/>
      <c r="AA72" s="364"/>
      <c r="AB72" s="374"/>
      <c r="AC72" s="374"/>
      <c r="AD72" s="374"/>
      <c r="AE72" s="374"/>
      <c r="AF72" s="374"/>
      <c r="AG72" s="374"/>
      <c r="AH72" s="374"/>
      <c r="AI72" s="374"/>
      <c r="AJ72" s="374"/>
      <c r="AK72" s="374"/>
      <c r="AL72" s="374"/>
      <c r="AM72" s="374"/>
      <c r="AN72" s="362">
        <f t="shared" si="5"/>
        <v>7.3789999999999996</v>
      </c>
      <c r="AO72" s="1319">
        <f t="shared" ref="AO72:AO103" si="9">K72*AN72</f>
        <v>0</v>
      </c>
      <c r="AP72" s="1320"/>
      <c r="AQ72" s="374">
        <f t="shared" ref="AQ72:AQ103" si="10">(E72+H72)-AN72</f>
        <v>-7.3789999999999996</v>
      </c>
      <c r="AR72" s="1319">
        <f t="shared" ref="AR72:AR103" si="11">K72*AQ72</f>
        <v>0</v>
      </c>
      <c r="AS72" s="1320"/>
    </row>
    <row r="73" spans="1:45" ht="15.75">
      <c r="A73" s="1316" t="s">
        <v>182</v>
      </c>
      <c r="B73" s="1317"/>
      <c r="C73" s="1318"/>
      <c r="D73" s="361" t="s">
        <v>110</v>
      </c>
      <c r="E73" s="362">
        <v>5.3</v>
      </c>
      <c r="F73" s="1319">
        <f t="shared" ref="F73:F137" si="12">K73*E73</f>
        <v>127.2</v>
      </c>
      <c r="G73" s="1320"/>
      <c r="H73" s="365"/>
      <c r="I73" s="1319">
        <f t="shared" ref="I73:I137" si="13">K73*H73</f>
        <v>0</v>
      </c>
      <c r="J73" s="1320"/>
      <c r="K73" s="370">
        <v>24</v>
      </c>
      <c r="L73" s="364"/>
      <c r="M73" s="374"/>
      <c r="N73" s="374"/>
      <c r="O73" s="374"/>
      <c r="P73" s="374"/>
      <c r="Q73" s="374"/>
      <c r="R73" s="374"/>
      <c r="S73" s="374"/>
      <c r="T73" s="374"/>
      <c r="U73" s="560"/>
      <c r="V73" s="364"/>
      <c r="W73" s="364"/>
      <c r="X73" s="364"/>
      <c r="Y73" s="364"/>
      <c r="Z73" s="364"/>
      <c r="AA73" s="364"/>
      <c r="AB73" s="374"/>
      <c r="AC73" s="374"/>
      <c r="AD73" s="374"/>
      <c r="AE73" s="374"/>
      <c r="AF73" s="374"/>
      <c r="AG73" s="374"/>
      <c r="AH73" s="374"/>
      <c r="AI73" s="374"/>
      <c r="AJ73" s="374"/>
      <c r="AK73" s="374"/>
      <c r="AL73" s="374"/>
      <c r="AM73" s="374"/>
      <c r="AN73" s="362">
        <f t="shared" ref="AN73:AN137" si="14">SUM(M73:AM73)</f>
        <v>0</v>
      </c>
      <c r="AO73" s="1319">
        <f t="shared" si="9"/>
        <v>0</v>
      </c>
      <c r="AP73" s="1320"/>
      <c r="AQ73" s="374">
        <f t="shared" si="10"/>
        <v>5.3</v>
      </c>
      <c r="AR73" s="1319">
        <f t="shared" si="11"/>
        <v>127.2</v>
      </c>
      <c r="AS73" s="1320"/>
    </row>
    <row r="74" spans="1:45" ht="15.75">
      <c r="A74" s="1316" t="s">
        <v>182</v>
      </c>
      <c r="B74" s="1317"/>
      <c r="C74" s="1318"/>
      <c r="D74" s="361" t="s">
        <v>110</v>
      </c>
      <c r="E74" s="362"/>
      <c r="F74" s="1319">
        <f t="shared" si="12"/>
        <v>0</v>
      </c>
      <c r="G74" s="1320"/>
      <c r="H74" s="365">
        <f>приход!IJ80</f>
        <v>0</v>
      </c>
      <c r="I74" s="1319">
        <f t="shared" si="13"/>
        <v>0</v>
      </c>
      <c r="J74" s="1320"/>
      <c r="K74" s="370"/>
      <c r="L74" s="364"/>
      <c r="M74" s="374"/>
      <c r="N74" s="374"/>
      <c r="O74" s="374"/>
      <c r="P74" s="374">
        <v>1.86</v>
      </c>
      <c r="Q74" s="374"/>
      <c r="R74" s="374">
        <v>0.95399999999999996</v>
      </c>
      <c r="S74" s="374">
        <v>0.65800000000000003</v>
      </c>
      <c r="T74" s="374">
        <v>1.333</v>
      </c>
      <c r="U74" s="560"/>
      <c r="V74" s="364"/>
      <c r="W74" s="364"/>
      <c r="X74" s="364"/>
      <c r="Y74" s="364"/>
      <c r="Z74" s="364"/>
      <c r="AA74" s="364"/>
      <c r="AB74" s="374"/>
      <c r="AC74" s="374"/>
      <c r="AD74" s="374"/>
      <c r="AE74" s="374"/>
      <c r="AF74" s="374"/>
      <c r="AG74" s="374"/>
      <c r="AH74" s="374"/>
      <c r="AI74" s="374"/>
      <c r="AJ74" s="374"/>
      <c r="AK74" s="374"/>
      <c r="AL74" s="374"/>
      <c r="AM74" s="374"/>
      <c r="AN74" s="362">
        <f t="shared" si="14"/>
        <v>4.8049999999999997</v>
      </c>
      <c r="AO74" s="1319">
        <f t="shared" si="9"/>
        <v>0</v>
      </c>
      <c r="AP74" s="1320"/>
      <c r="AQ74" s="374">
        <f t="shared" si="10"/>
        <v>-4.8049999999999997</v>
      </c>
      <c r="AR74" s="1319">
        <f t="shared" si="11"/>
        <v>0</v>
      </c>
      <c r="AS74" s="1320"/>
    </row>
    <row r="75" spans="1:45" ht="15.75">
      <c r="A75" s="1316" t="s">
        <v>182</v>
      </c>
      <c r="B75" s="1317"/>
      <c r="C75" s="1318"/>
      <c r="D75" s="361" t="s">
        <v>110</v>
      </c>
      <c r="E75" s="362"/>
      <c r="F75" s="1319"/>
      <c r="G75" s="1320"/>
      <c r="H75" s="365"/>
      <c r="I75" s="1319">
        <f t="shared" si="13"/>
        <v>0</v>
      </c>
      <c r="J75" s="1320"/>
      <c r="K75" s="370"/>
      <c r="L75" s="364"/>
      <c r="M75" s="374">
        <v>3.1E-2</v>
      </c>
      <c r="N75" s="374">
        <v>0.48099999999999998</v>
      </c>
      <c r="O75" s="374">
        <v>0.72599999999999998</v>
      </c>
      <c r="P75" s="374"/>
      <c r="Q75" s="374">
        <v>0.92600000000000005</v>
      </c>
      <c r="R75" s="374"/>
      <c r="S75" s="374"/>
      <c r="T75" s="374"/>
      <c r="U75" s="560">
        <v>0.42799999999999999</v>
      </c>
      <c r="V75" s="364"/>
      <c r="W75" s="364"/>
      <c r="X75" s="364"/>
      <c r="Y75" s="364"/>
      <c r="Z75" s="364"/>
      <c r="AA75" s="364"/>
      <c r="AB75" s="374"/>
      <c r="AC75" s="374"/>
      <c r="AD75" s="374"/>
      <c r="AE75" s="374"/>
      <c r="AF75" s="374"/>
      <c r="AG75" s="374"/>
      <c r="AH75" s="374"/>
      <c r="AI75" s="374"/>
      <c r="AJ75" s="374"/>
      <c r="AK75" s="374"/>
      <c r="AL75" s="374"/>
      <c r="AM75" s="374"/>
      <c r="AN75" s="362">
        <f t="shared" si="14"/>
        <v>2.5920000000000001</v>
      </c>
      <c r="AO75" s="1319">
        <f t="shared" si="9"/>
        <v>0</v>
      </c>
      <c r="AP75" s="1320"/>
      <c r="AQ75" s="374">
        <f t="shared" si="10"/>
        <v>-2.5920000000000001</v>
      </c>
      <c r="AR75" s="1319">
        <f t="shared" si="11"/>
        <v>0</v>
      </c>
      <c r="AS75" s="1320"/>
    </row>
    <row r="76" spans="1:45" ht="15.75">
      <c r="A76" s="1316" t="s">
        <v>181</v>
      </c>
      <c r="B76" s="1317"/>
      <c r="C76" s="1318"/>
      <c r="D76" s="361" t="s">
        <v>110</v>
      </c>
      <c r="E76" s="362">
        <v>1.4</v>
      </c>
      <c r="F76" s="1319">
        <f t="shared" si="12"/>
        <v>49</v>
      </c>
      <c r="G76" s="1320"/>
      <c r="H76" s="365"/>
      <c r="I76" s="1319">
        <f t="shared" si="13"/>
        <v>0</v>
      </c>
      <c r="J76" s="1320"/>
      <c r="K76" s="370">
        <v>35</v>
      </c>
      <c r="L76" s="364"/>
      <c r="M76" s="374">
        <v>3.3000000000000002E-2</v>
      </c>
      <c r="N76" s="374"/>
      <c r="O76" s="374"/>
      <c r="P76" s="374"/>
      <c r="Q76" s="374"/>
      <c r="R76" s="374"/>
      <c r="S76" s="374">
        <v>0.65800000000000003</v>
      </c>
      <c r="T76" s="374"/>
      <c r="U76" s="560"/>
      <c r="V76" s="364"/>
      <c r="W76" s="364"/>
      <c r="X76" s="364"/>
      <c r="Y76" s="364"/>
      <c r="Z76" s="364"/>
      <c r="AA76" s="364"/>
      <c r="AB76" s="374"/>
      <c r="AC76" s="374"/>
      <c r="AD76" s="374"/>
      <c r="AE76" s="374"/>
      <c r="AF76" s="374"/>
      <c r="AG76" s="374"/>
      <c r="AH76" s="374"/>
      <c r="AI76" s="374"/>
      <c r="AJ76" s="374"/>
      <c r="AK76" s="374"/>
      <c r="AL76" s="374"/>
      <c r="AM76" s="374"/>
      <c r="AN76" s="362">
        <f t="shared" si="14"/>
        <v>0.69099999999999995</v>
      </c>
      <c r="AO76" s="1319">
        <f t="shared" si="9"/>
        <v>24.19</v>
      </c>
      <c r="AP76" s="1320"/>
      <c r="AQ76" s="374">
        <f t="shared" si="10"/>
        <v>0.70899999999999996</v>
      </c>
      <c r="AR76" s="1319">
        <f t="shared" si="11"/>
        <v>24.82</v>
      </c>
      <c r="AS76" s="1320"/>
    </row>
    <row r="77" spans="1:45" ht="15.75">
      <c r="A77" s="1316" t="s">
        <v>181</v>
      </c>
      <c r="B77" s="1317"/>
      <c r="C77" s="1318"/>
      <c r="D77" s="361" t="s">
        <v>110</v>
      </c>
      <c r="E77" s="362">
        <v>0</v>
      </c>
      <c r="F77" s="1319">
        <f t="shared" si="12"/>
        <v>0</v>
      </c>
      <c r="G77" s="1320"/>
      <c r="H77" s="365">
        <f>приход!IJ84</f>
        <v>0</v>
      </c>
      <c r="I77" s="1319">
        <f t="shared" si="13"/>
        <v>0</v>
      </c>
      <c r="J77" s="1320"/>
      <c r="K77" s="370"/>
      <c r="L77" s="364"/>
      <c r="M77" s="374"/>
      <c r="N77" s="374"/>
      <c r="O77" s="374">
        <v>0.22700000000000001</v>
      </c>
      <c r="P77" s="374">
        <v>0.73299999999999998</v>
      </c>
      <c r="Q77" s="374">
        <v>0.76600000000000001</v>
      </c>
      <c r="R77" s="374">
        <v>1.702</v>
      </c>
      <c r="S77" s="374"/>
      <c r="T77" s="374">
        <v>0.69299999999999995</v>
      </c>
      <c r="U77" s="560">
        <v>0.70399999999999996</v>
      </c>
      <c r="V77" s="364"/>
      <c r="W77" s="364"/>
      <c r="X77" s="364"/>
      <c r="Y77" s="364"/>
      <c r="Z77" s="364"/>
      <c r="AA77" s="364"/>
      <c r="AB77" s="374"/>
      <c r="AC77" s="374"/>
      <c r="AD77" s="374"/>
      <c r="AE77" s="374"/>
      <c r="AF77" s="374"/>
      <c r="AG77" s="374"/>
      <c r="AH77" s="374"/>
      <c r="AI77" s="374"/>
      <c r="AJ77" s="374"/>
      <c r="AK77" s="374"/>
      <c r="AL77" s="374"/>
      <c r="AM77" s="374"/>
      <c r="AN77" s="362">
        <f t="shared" si="14"/>
        <v>4.8250000000000002</v>
      </c>
      <c r="AO77" s="1319">
        <f t="shared" si="9"/>
        <v>0</v>
      </c>
      <c r="AP77" s="1320"/>
      <c r="AQ77" s="374">
        <f t="shared" si="10"/>
        <v>-4.8250000000000002</v>
      </c>
      <c r="AR77" s="1319">
        <f t="shared" si="11"/>
        <v>0</v>
      </c>
      <c r="AS77" s="1320"/>
    </row>
    <row r="78" spans="1:45" ht="15.75">
      <c r="A78" s="1316" t="s">
        <v>181</v>
      </c>
      <c r="B78" s="1317"/>
      <c r="C78" s="1318"/>
      <c r="D78" s="361" t="s">
        <v>110</v>
      </c>
      <c r="E78" s="362">
        <v>0</v>
      </c>
      <c r="F78" s="1319">
        <f t="shared" si="12"/>
        <v>0</v>
      </c>
      <c r="G78" s="1320"/>
      <c r="H78" s="365"/>
      <c r="I78" s="1319">
        <f t="shared" si="13"/>
        <v>0</v>
      </c>
      <c r="J78" s="1320"/>
      <c r="K78" s="370"/>
      <c r="L78" s="364"/>
      <c r="M78" s="374"/>
      <c r="N78" s="374"/>
      <c r="O78" s="374"/>
      <c r="P78" s="374"/>
      <c r="Q78" s="374"/>
      <c r="R78" s="374"/>
      <c r="S78" s="374"/>
      <c r="T78" s="374"/>
      <c r="U78" s="560"/>
      <c r="V78" s="364"/>
      <c r="W78" s="364"/>
      <c r="X78" s="364"/>
      <c r="Y78" s="364"/>
      <c r="Z78" s="364"/>
      <c r="AA78" s="364"/>
      <c r="AB78" s="374"/>
      <c r="AC78" s="374"/>
      <c r="AD78" s="374"/>
      <c r="AE78" s="374"/>
      <c r="AF78" s="374"/>
      <c r="AG78" s="374"/>
      <c r="AH78" s="374"/>
      <c r="AI78" s="374"/>
      <c r="AJ78" s="374"/>
      <c r="AK78" s="374"/>
      <c r="AL78" s="374"/>
      <c r="AM78" s="374"/>
      <c r="AN78" s="362">
        <f t="shared" si="14"/>
        <v>0</v>
      </c>
      <c r="AO78" s="1319">
        <f t="shared" si="9"/>
        <v>0</v>
      </c>
      <c r="AP78" s="1320"/>
      <c r="AQ78" s="374">
        <f t="shared" si="10"/>
        <v>0</v>
      </c>
      <c r="AR78" s="1319">
        <f t="shared" si="11"/>
        <v>0</v>
      </c>
      <c r="AS78" s="1320"/>
    </row>
    <row r="79" spans="1:45" ht="15.75">
      <c r="A79" s="1316" t="s">
        <v>181</v>
      </c>
      <c r="B79" s="1317"/>
      <c r="C79" s="1318"/>
      <c r="D79" s="361" t="s">
        <v>110</v>
      </c>
      <c r="E79" s="362"/>
      <c r="F79" s="1319"/>
      <c r="G79" s="1320"/>
      <c r="H79" s="365">
        <f>приход!IJ82</f>
        <v>0</v>
      </c>
      <c r="I79" s="1319">
        <f t="shared" si="13"/>
        <v>0</v>
      </c>
      <c r="J79" s="1320"/>
      <c r="K79" s="370"/>
      <c r="L79" s="364"/>
      <c r="M79" s="374"/>
      <c r="N79" s="374">
        <v>0.24099999999999999</v>
      </c>
      <c r="O79" s="374">
        <v>0.19900000000000001</v>
      </c>
      <c r="P79" s="374"/>
      <c r="Q79" s="374"/>
      <c r="R79" s="374"/>
      <c r="S79" s="374"/>
      <c r="T79" s="374"/>
      <c r="U79" s="560"/>
      <c r="V79" s="364"/>
      <c r="W79" s="364"/>
      <c r="X79" s="364"/>
      <c r="Y79" s="364"/>
      <c r="Z79" s="364"/>
      <c r="AA79" s="364"/>
      <c r="AB79" s="374"/>
      <c r="AC79" s="374"/>
      <c r="AD79" s="374"/>
      <c r="AE79" s="374"/>
      <c r="AF79" s="374"/>
      <c r="AG79" s="374"/>
      <c r="AH79" s="374"/>
      <c r="AI79" s="374"/>
      <c r="AJ79" s="374"/>
      <c r="AK79" s="374"/>
      <c r="AL79" s="374"/>
      <c r="AM79" s="374"/>
      <c r="AN79" s="362">
        <f t="shared" si="14"/>
        <v>0.44</v>
      </c>
      <c r="AO79" s="1319">
        <f t="shared" si="9"/>
        <v>0</v>
      </c>
      <c r="AP79" s="1320"/>
      <c r="AQ79" s="374">
        <f t="shared" si="10"/>
        <v>-0.44</v>
      </c>
      <c r="AR79" s="1319">
        <f t="shared" si="11"/>
        <v>0</v>
      </c>
      <c r="AS79" s="1320"/>
    </row>
    <row r="80" spans="1:45" ht="15.75">
      <c r="A80" s="1316" t="s">
        <v>180</v>
      </c>
      <c r="B80" s="1317"/>
      <c r="C80" s="1318"/>
      <c r="D80" s="361" t="s">
        <v>110</v>
      </c>
      <c r="E80" s="362">
        <v>3.4</v>
      </c>
      <c r="F80" s="1319">
        <v>88.4</v>
      </c>
      <c r="G80" s="1320"/>
      <c r="H80" s="365">
        <f>приход!IJ86</f>
        <v>0</v>
      </c>
      <c r="I80" s="1319">
        <f t="shared" si="13"/>
        <v>0</v>
      </c>
      <c r="J80" s="1320"/>
      <c r="K80" s="370">
        <v>26</v>
      </c>
      <c r="L80" s="364"/>
      <c r="M80" s="374"/>
      <c r="N80" s="374"/>
      <c r="O80" s="374"/>
      <c r="P80" s="374">
        <v>4.0419999999999998</v>
      </c>
      <c r="Q80" s="374"/>
      <c r="R80" s="374"/>
      <c r="S80" s="374"/>
      <c r="T80" s="374"/>
      <c r="U80" s="560"/>
      <c r="V80" s="364"/>
      <c r="W80" s="364"/>
      <c r="X80" s="364"/>
      <c r="Y80" s="364"/>
      <c r="Z80" s="364"/>
      <c r="AA80" s="364"/>
      <c r="AB80" s="374"/>
      <c r="AC80" s="374"/>
      <c r="AD80" s="374"/>
      <c r="AE80" s="374"/>
      <c r="AF80" s="374"/>
      <c r="AG80" s="374"/>
      <c r="AH80" s="374"/>
      <c r="AI80" s="374"/>
      <c r="AJ80" s="374"/>
      <c r="AK80" s="374"/>
      <c r="AL80" s="374"/>
      <c r="AM80" s="374"/>
      <c r="AN80" s="362">
        <f t="shared" si="14"/>
        <v>4.0419999999999998</v>
      </c>
      <c r="AO80" s="1319">
        <f t="shared" si="9"/>
        <v>105.09</v>
      </c>
      <c r="AP80" s="1320"/>
      <c r="AQ80" s="374">
        <f t="shared" si="10"/>
        <v>-0.64200000000000002</v>
      </c>
      <c r="AR80" s="1319">
        <f t="shared" si="11"/>
        <v>-16.690000000000001</v>
      </c>
      <c r="AS80" s="1320"/>
    </row>
    <row r="81" spans="1:45" ht="15.75">
      <c r="A81" s="1316" t="s">
        <v>180</v>
      </c>
      <c r="B81" s="1317"/>
      <c r="C81" s="1318"/>
      <c r="D81" s="361" t="s">
        <v>110</v>
      </c>
      <c r="E81" s="362">
        <v>0</v>
      </c>
      <c r="F81" s="1319">
        <f t="shared" si="12"/>
        <v>0</v>
      </c>
      <c r="G81" s="1320"/>
      <c r="H81" s="365">
        <f>приход!IJ88</f>
        <v>0</v>
      </c>
      <c r="I81" s="1319">
        <f t="shared" si="13"/>
        <v>0</v>
      </c>
      <c r="J81" s="1320"/>
      <c r="K81" s="370"/>
      <c r="L81" s="364"/>
      <c r="M81" s="374"/>
      <c r="N81" s="374"/>
      <c r="O81" s="374"/>
      <c r="P81" s="374">
        <v>1.9339999999999999</v>
      </c>
      <c r="Q81" s="374"/>
      <c r="R81" s="374"/>
      <c r="S81" s="374"/>
      <c r="T81" s="374">
        <v>4.609</v>
      </c>
      <c r="U81" s="560"/>
      <c r="V81" s="364"/>
      <c r="W81" s="364"/>
      <c r="X81" s="364"/>
      <c r="Y81" s="364"/>
      <c r="Z81" s="364"/>
      <c r="AA81" s="364"/>
      <c r="AB81" s="374"/>
      <c r="AC81" s="374"/>
      <c r="AD81" s="374"/>
      <c r="AE81" s="374"/>
      <c r="AF81" s="374"/>
      <c r="AG81" s="374"/>
      <c r="AH81" s="374"/>
      <c r="AI81" s="374"/>
      <c r="AJ81" s="374"/>
      <c r="AK81" s="374"/>
      <c r="AL81" s="374"/>
      <c r="AM81" s="374"/>
      <c r="AN81" s="362">
        <f t="shared" si="14"/>
        <v>6.5430000000000001</v>
      </c>
      <c r="AO81" s="1319">
        <f t="shared" si="9"/>
        <v>0</v>
      </c>
      <c r="AP81" s="1320"/>
      <c r="AQ81" s="374">
        <f t="shared" si="10"/>
        <v>-6.5430000000000001</v>
      </c>
      <c r="AR81" s="1319">
        <f t="shared" si="11"/>
        <v>0</v>
      </c>
      <c r="AS81" s="1320"/>
    </row>
    <row r="82" spans="1:45" ht="15.75">
      <c r="A82" s="1316" t="s">
        <v>180</v>
      </c>
      <c r="B82" s="1317"/>
      <c r="C82" s="1318"/>
      <c r="D82" s="361" t="s">
        <v>110</v>
      </c>
      <c r="E82" s="362">
        <v>0</v>
      </c>
      <c r="F82" s="1319">
        <f t="shared" si="12"/>
        <v>0</v>
      </c>
      <c r="G82" s="1320"/>
      <c r="H82" s="365"/>
      <c r="I82" s="1319">
        <f t="shared" si="13"/>
        <v>0</v>
      </c>
      <c r="J82" s="1320"/>
      <c r="K82" s="370"/>
      <c r="L82" s="364"/>
      <c r="M82" s="374"/>
      <c r="N82" s="374"/>
      <c r="O82" s="374"/>
      <c r="P82" s="374"/>
      <c r="Q82" s="374"/>
      <c r="R82" s="374"/>
      <c r="S82" s="374"/>
      <c r="T82" s="374"/>
      <c r="U82" s="560"/>
      <c r="V82" s="364"/>
      <c r="W82" s="364"/>
      <c r="X82" s="364"/>
      <c r="Y82" s="364"/>
      <c r="Z82" s="364"/>
      <c r="AA82" s="364"/>
      <c r="AB82" s="374"/>
      <c r="AC82" s="374"/>
      <c r="AD82" s="374"/>
      <c r="AE82" s="374"/>
      <c r="AF82" s="374"/>
      <c r="AG82" s="374"/>
      <c r="AH82" s="374"/>
      <c r="AI82" s="374"/>
      <c r="AJ82" s="374"/>
      <c r="AK82" s="374"/>
      <c r="AL82" s="374"/>
      <c r="AM82" s="374"/>
      <c r="AN82" s="362">
        <f t="shared" si="14"/>
        <v>0</v>
      </c>
      <c r="AO82" s="1319">
        <f t="shared" si="9"/>
        <v>0</v>
      </c>
      <c r="AP82" s="1320"/>
      <c r="AQ82" s="374">
        <f t="shared" si="10"/>
        <v>0</v>
      </c>
      <c r="AR82" s="1319">
        <f t="shared" si="11"/>
        <v>0</v>
      </c>
      <c r="AS82" s="1320"/>
    </row>
    <row r="83" spans="1:45" ht="15.75">
      <c r="A83" s="1316" t="s">
        <v>339</v>
      </c>
      <c r="B83" s="1317"/>
      <c r="C83" s="1318"/>
      <c r="D83" s="361" t="s">
        <v>110</v>
      </c>
      <c r="E83" s="362"/>
      <c r="F83" s="1319">
        <f t="shared" si="12"/>
        <v>0</v>
      </c>
      <c r="G83" s="1320"/>
      <c r="H83" s="365">
        <f>приход!IJ90</f>
        <v>0</v>
      </c>
      <c r="I83" s="1319">
        <f t="shared" si="13"/>
        <v>0</v>
      </c>
      <c r="J83" s="1320"/>
      <c r="K83" s="370"/>
      <c r="L83" s="364"/>
      <c r="M83" s="374"/>
      <c r="N83" s="374">
        <v>1.1850000000000001</v>
      </c>
      <c r="O83" s="374"/>
      <c r="P83" s="374"/>
      <c r="Q83" s="374"/>
      <c r="R83" s="374"/>
      <c r="S83" s="374"/>
      <c r="T83" s="374"/>
      <c r="U83" s="560"/>
      <c r="V83" s="364"/>
      <c r="W83" s="364"/>
      <c r="X83" s="364"/>
      <c r="Y83" s="364"/>
      <c r="Z83" s="364"/>
      <c r="AA83" s="364"/>
      <c r="AB83" s="374"/>
      <c r="AC83" s="374"/>
      <c r="AD83" s="374"/>
      <c r="AE83" s="374"/>
      <c r="AF83" s="374"/>
      <c r="AG83" s="374"/>
      <c r="AH83" s="374"/>
      <c r="AI83" s="374"/>
      <c r="AJ83" s="374"/>
      <c r="AK83" s="374"/>
      <c r="AL83" s="374"/>
      <c r="AM83" s="374"/>
      <c r="AN83" s="362">
        <f t="shared" si="14"/>
        <v>1.1850000000000001</v>
      </c>
      <c r="AO83" s="1319">
        <f t="shared" si="9"/>
        <v>0</v>
      </c>
      <c r="AP83" s="1320"/>
      <c r="AQ83" s="374">
        <f t="shared" si="10"/>
        <v>-1.1850000000000001</v>
      </c>
      <c r="AR83" s="1319">
        <f t="shared" si="11"/>
        <v>0</v>
      </c>
      <c r="AS83" s="1320"/>
    </row>
    <row r="84" spans="1:45" ht="15.75">
      <c r="A84" s="1316" t="s">
        <v>339</v>
      </c>
      <c r="B84" s="1317"/>
      <c r="C84" s="1318"/>
      <c r="D84" s="361" t="s">
        <v>110</v>
      </c>
      <c r="E84" s="362">
        <v>0</v>
      </c>
      <c r="F84" s="1319">
        <f t="shared" si="12"/>
        <v>0</v>
      </c>
      <c r="G84" s="1320"/>
      <c r="H84" s="365">
        <f>приход!IJ92</f>
        <v>0</v>
      </c>
      <c r="I84" s="1319">
        <f t="shared" si="13"/>
        <v>0</v>
      </c>
      <c r="J84" s="1320"/>
      <c r="K84" s="370"/>
      <c r="L84" s="364"/>
      <c r="M84" s="374"/>
      <c r="N84" s="374"/>
      <c r="O84" s="374"/>
      <c r="P84" s="374"/>
      <c r="Q84" s="374"/>
      <c r="R84" s="374"/>
      <c r="S84" s="374"/>
      <c r="T84" s="374"/>
      <c r="U84" s="560"/>
      <c r="V84" s="364"/>
      <c r="W84" s="364"/>
      <c r="X84" s="364"/>
      <c r="Y84" s="364"/>
      <c r="Z84" s="364"/>
      <c r="AA84" s="364"/>
      <c r="AB84" s="374"/>
      <c r="AC84" s="374"/>
      <c r="AD84" s="374"/>
      <c r="AE84" s="374"/>
      <c r="AF84" s="374"/>
      <c r="AG84" s="374"/>
      <c r="AH84" s="374"/>
      <c r="AI84" s="374"/>
      <c r="AJ84" s="374"/>
      <c r="AK84" s="374"/>
      <c r="AL84" s="374"/>
      <c r="AM84" s="374"/>
      <c r="AN84" s="362">
        <f t="shared" si="14"/>
        <v>0</v>
      </c>
      <c r="AO84" s="1319">
        <f t="shared" si="9"/>
        <v>0</v>
      </c>
      <c r="AP84" s="1320"/>
      <c r="AQ84" s="374">
        <f t="shared" si="10"/>
        <v>0</v>
      </c>
      <c r="AR84" s="1319">
        <f t="shared" si="11"/>
        <v>0</v>
      </c>
      <c r="AS84" s="1320"/>
    </row>
    <row r="85" spans="1:45" ht="15.75">
      <c r="A85" s="1316" t="s">
        <v>339</v>
      </c>
      <c r="B85" s="1317"/>
      <c r="C85" s="1318"/>
      <c r="D85" s="361" t="s">
        <v>110</v>
      </c>
      <c r="E85" s="362">
        <v>0</v>
      </c>
      <c r="F85" s="1319">
        <f t="shared" si="12"/>
        <v>0</v>
      </c>
      <c r="G85" s="1320"/>
      <c r="H85" s="365"/>
      <c r="I85" s="1319">
        <f t="shared" si="13"/>
        <v>0</v>
      </c>
      <c r="J85" s="1320"/>
      <c r="K85" s="370"/>
      <c r="L85" s="364"/>
      <c r="M85" s="374"/>
      <c r="N85" s="374"/>
      <c r="O85" s="374"/>
      <c r="P85" s="374"/>
      <c r="Q85" s="374"/>
      <c r="R85" s="374"/>
      <c r="S85" s="374"/>
      <c r="T85" s="374"/>
      <c r="U85" s="560"/>
      <c r="V85" s="364"/>
      <c r="W85" s="364"/>
      <c r="X85" s="364"/>
      <c r="Y85" s="364"/>
      <c r="Z85" s="364"/>
      <c r="AA85" s="364"/>
      <c r="AB85" s="374"/>
      <c r="AC85" s="374"/>
      <c r="AD85" s="374"/>
      <c r="AE85" s="374"/>
      <c r="AF85" s="374"/>
      <c r="AG85" s="374"/>
      <c r="AH85" s="374"/>
      <c r="AI85" s="374"/>
      <c r="AJ85" s="374"/>
      <c r="AK85" s="374"/>
      <c r="AL85" s="374"/>
      <c r="AM85" s="374"/>
      <c r="AN85" s="362">
        <f t="shared" si="14"/>
        <v>0</v>
      </c>
      <c r="AO85" s="1319">
        <f t="shared" si="9"/>
        <v>0</v>
      </c>
      <c r="AP85" s="1320"/>
      <c r="AQ85" s="374">
        <f t="shared" si="10"/>
        <v>0</v>
      </c>
      <c r="AR85" s="1319">
        <f t="shared" si="11"/>
        <v>0</v>
      </c>
      <c r="AS85" s="1320"/>
    </row>
    <row r="86" spans="1:45" ht="15.75">
      <c r="A86" s="1316" t="s">
        <v>179</v>
      </c>
      <c r="B86" s="1317"/>
      <c r="C86" s="1318"/>
      <c r="D86" s="361" t="s">
        <v>110</v>
      </c>
      <c r="E86" s="362">
        <v>0</v>
      </c>
      <c r="F86" s="1319">
        <f t="shared" si="12"/>
        <v>0</v>
      </c>
      <c r="G86" s="1320"/>
      <c r="H86" s="365"/>
      <c r="I86" s="1319">
        <f t="shared" si="13"/>
        <v>0</v>
      </c>
      <c r="J86" s="1320"/>
      <c r="K86" s="370"/>
      <c r="L86" s="364"/>
      <c r="M86" s="374"/>
      <c r="N86" s="374"/>
      <c r="O86" s="374"/>
      <c r="P86" s="374"/>
      <c r="Q86" s="374"/>
      <c r="R86" s="374"/>
      <c r="S86" s="374"/>
      <c r="T86" s="374"/>
      <c r="U86" s="560"/>
      <c r="V86" s="364"/>
      <c r="W86" s="364"/>
      <c r="X86" s="364"/>
      <c r="Y86" s="364"/>
      <c r="Z86" s="364"/>
      <c r="AA86" s="364"/>
      <c r="AB86" s="374"/>
      <c r="AC86" s="374"/>
      <c r="AD86" s="374"/>
      <c r="AE86" s="374"/>
      <c r="AF86" s="374"/>
      <c r="AG86" s="374"/>
      <c r="AH86" s="374"/>
      <c r="AI86" s="374"/>
      <c r="AJ86" s="374"/>
      <c r="AK86" s="374"/>
      <c r="AL86" s="374"/>
      <c r="AM86" s="374"/>
      <c r="AN86" s="362">
        <f t="shared" si="14"/>
        <v>0</v>
      </c>
      <c r="AO86" s="1319">
        <f t="shared" si="9"/>
        <v>0</v>
      </c>
      <c r="AP86" s="1320"/>
      <c r="AQ86" s="374">
        <f t="shared" si="10"/>
        <v>0</v>
      </c>
      <c r="AR86" s="1319">
        <f t="shared" si="11"/>
        <v>0</v>
      </c>
      <c r="AS86" s="1320"/>
    </row>
    <row r="87" spans="1:45" ht="15.75">
      <c r="A87" s="1316" t="s">
        <v>179</v>
      </c>
      <c r="B87" s="1317"/>
      <c r="C87" s="1318"/>
      <c r="D87" s="361" t="s">
        <v>110</v>
      </c>
      <c r="E87" s="362"/>
      <c r="F87" s="1319">
        <f t="shared" si="12"/>
        <v>0</v>
      </c>
      <c r="G87" s="1320"/>
      <c r="H87" s="365">
        <f>приход!IJ94</f>
        <v>0</v>
      </c>
      <c r="I87" s="1319">
        <f t="shared" si="13"/>
        <v>0</v>
      </c>
      <c r="J87" s="1320"/>
      <c r="K87" s="370"/>
      <c r="L87" s="364"/>
      <c r="M87" s="374"/>
      <c r="N87" s="374"/>
      <c r="O87" s="374">
        <v>0.22700000000000001</v>
      </c>
      <c r="P87" s="374"/>
      <c r="Q87" s="374"/>
      <c r="R87" s="374"/>
      <c r="S87" s="374"/>
      <c r="T87" s="374"/>
      <c r="U87" s="560"/>
      <c r="V87" s="364"/>
      <c r="W87" s="364"/>
      <c r="X87" s="364"/>
      <c r="Y87" s="364"/>
      <c r="Z87" s="364"/>
      <c r="AA87" s="364"/>
      <c r="AB87" s="374"/>
      <c r="AC87" s="374"/>
      <c r="AD87" s="374"/>
      <c r="AE87" s="374"/>
      <c r="AF87" s="374"/>
      <c r="AG87" s="374"/>
      <c r="AH87" s="374"/>
      <c r="AI87" s="374"/>
      <c r="AJ87" s="374"/>
      <c r="AK87" s="374"/>
      <c r="AL87" s="374"/>
      <c r="AM87" s="374"/>
      <c r="AN87" s="362">
        <f t="shared" si="14"/>
        <v>0.22700000000000001</v>
      </c>
      <c r="AO87" s="1319">
        <f t="shared" si="9"/>
        <v>0</v>
      </c>
      <c r="AP87" s="1320"/>
      <c r="AQ87" s="374">
        <f t="shared" si="10"/>
        <v>-0.22700000000000001</v>
      </c>
      <c r="AR87" s="1319">
        <f t="shared" si="11"/>
        <v>0</v>
      </c>
      <c r="AS87" s="1320"/>
    </row>
    <row r="88" spans="1:45" ht="15.75">
      <c r="A88" s="1316" t="s">
        <v>179</v>
      </c>
      <c r="B88" s="1317"/>
      <c r="C88" s="1318"/>
      <c r="D88" s="361" t="s">
        <v>110</v>
      </c>
      <c r="E88" s="362">
        <v>0</v>
      </c>
      <c r="F88" s="1319">
        <f t="shared" si="12"/>
        <v>0</v>
      </c>
      <c r="G88" s="1320"/>
      <c r="H88" s="365">
        <f>приход!IJ96</f>
        <v>0</v>
      </c>
      <c r="I88" s="1319">
        <f t="shared" si="13"/>
        <v>0</v>
      </c>
      <c r="J88" s="1320"/>
      <c r="K88" s="370"/>
      <c r="L88" s="364"/>
      <c r="M88" s="374"/>
      <c r="N88" s="374"/>
      <c r="O88" s="374"/>
      <c r="P88" s="374"/>
      <c r="Q88" s="374">
        <v>0.32200000000000001</v>
      </c>
      <c r="R88" s="374">
        <v>0.33200000000000002</v>
      </c>
      <c r="S88" s="374"/>
      <c r="T88" s="374"/>
      <c r="U88" s="560">
        <v>0.375</v>
      </c>
      <c r="V88" s="364"/>
      <c r="W88" s="364"/>
      <c r="X88" s="364"/>
      <c r="Y88" s="364"/>
      <c r="Z88" s="364"/>
      <c r="AA88" s="364"/>
      <c r="AB88" s="374"/>
      <c r="AC88" s="374"/>
      <c r="AD88" s="374"/>
      <c r="AE88" s="374"/>
      <c r="AF88" s="374"/>
      <c r="AG88" s="374"/>
      <c r="AH88" s="374"/>
      <c r="AI88" s="374"/>
      <c r="AJ88" s="374"/>
      <c r="AK88" s="374"/>
      <c r="AL88" s="374"/>
      <c r="AM88" s="374"/>
      <c r="AN88" s="362">
        <f t="shared" si="14"/>
        <v>1.0289999999999999</v>
      </c>
      <c r="AO88" s="1319">
        <f t="shared" si="9"/>
        <v>0</v>
      </c>
      <c r="AP88" s="1320"/>
      <c r="AQ88" s="374">
        <f t="shared" si="10"/>
        <v>-1.0289999999999999</v>
      </c>
      <c r="AR88" s="1319">
        <f t="shared" si="11"/>
        <v>0</v>
      </c>
      <c r="AS88" s="1320"/>
    </row>
    <row r="89" spans="1:45" ht="15.75">
      <c r="A89" s="1316" t="s">
        <v>340</v>
      </c>
      <c r="B89" s="1317"/>
      <c r="C89" s="1318"/>
      <c r="D89" s="361" t="s">
        <v>110</v>
      </c>
      <c r="E89" s="362">
        <v>5</v>
      </c>
      <c r="F89" s="1319">
        <v>65</v>
      </c>
      <c r="G89" s="1320"/>
      <c r="H89" s="365">
        <f>приход!IJ98</f>
        <v>0</v>
      </c>
      <c r="I89" s="1319">
        <f t="shared" si="13"/>
        <v>0</v>
      </c>
      <c r="J89" s="1320"/>
      <c r="K89" s="370">
        <v>13</v>
      </c>
      <c r="L89" s="364"/>
      <c r="M89" s="374">
        <v>0.01</v>
      </c>
      <c r="N89" s="374">
        <v>3.2000000000000001E-2</v>
      </c>
      <c r="O89" s="374">
        <v>0.112</v>
      </c>
      <c r="P89" s="374">
        <v>0.16700000000000001</v>
      </c>
      <c r="Q89" s="374">
        <v>0.125</v>
      </c>
      <c r="R89" s="374">
        <v>0.13800000000000001</v>
      </c>
      <c r="S89" s="374">
        <v>0.20100000000000001</v>
      </c>
      <c r="T89" s="374">
        <v>0.23899999999999999</v>
      </c>
      <c r="U89" s="560">
        <v>0.22</v>
      </c>
      <c r="V89" s="364"/>
      <c r="W89" s="364"/>
      <c r="X89" s="364"/>
      <c r="Y89" s="364"/>
      <c r="Z89" s="364"/>
      <c r="AA89" s="364"/>
      <c r="AB89" s="374"/>
      <c r="AC89" s="374"/>
      <c r="AD89" s="374"/>
      <c r="AE89" s="374"/>
      <c r="AF89" s="374"/>
      <c r="AG89" s="374"/>
      <c r="AH89" s="374"/>
      <c r="AI89" s="374"/>
      <c r="AJ89" s="374"/>
      <c r="AK89" s="374"/>
      <c r="AL89" s="374"/>
      <c r="AM89" s="374"/>
      <c r="AN89" s="362">
        <f t="shared" si="14"/>
        <v>1.244</v>
      </c>
      <c r="AO89" s="1319">
        <f t="shared" si="9"/>
        <v>16.170000000000002</v>
      </c>
      <c r="AP89" s="1320"/>
      <c r="AQ89" s="374">
        <f t="shared" si="10"/>
        <v>3.7559999999999998</v>
      </c>
      <c r="AR89" s="1319">
        <f t="shared" si="11"/>
        <v>48.83</v>
      </c>
      <c r="AS89" s="1320"/>
    </row>
    <row r="90" spans="1:45" ht="15.75">
      <c r="A90" s="1316" t="s">
        <v>340</v>
      </c>
      <c r="B90" s="1317"/>
      <c r="C90" s="1318"/>
      <c r="D90" s="361" t="s">
        <v>110</v>
      </c>
      <c r="E90" s="362">
        <v>0</v>
      </c>
      <c r="F90" s="1319">
        <f t="shared" si="12"/>
        <v>0</v>
      </c>
      <c r="G90" s="1320"/>
      <c r="H90" s="365"/>
      <c r="I90" s="1319">
        <f t="shared" si="13"/>
        <v>0</v>
      </c>
      <c r="J90" s="1320"/>
      <c r="K90" s="370"/>
      <c r="L90" s="364"/>
      <c r="M90" s="374"/>
      <c r="N90" s="374"/>
      <c r="O90" s="374"/>
      <c r="P90" s="374"/>
      <c r="Q90" s="374"/>
      <c r="R90" s="374"/>
      <c r="S90" s="374"/>
      <c r="T90" s="374"/>
      <c r="U90" s="560"/>
      <c r="V90" s="374"/>
      <c r="W90" s="374"/>
      <c r="X90" s="374"/>
      <c r="Y90" s="374"/>
      <c r="Z90" s="374"/>
      <c r="AA90" s="374"/>
      <c r="AB90" s="374"/>
      <c r="AC90" s="374"/>
      <c r="AD90" s="374"/>
      <c r="AE90" s="374"/>
      <c r="AF90" s="374"/>
      <c r="AG90" s="374"/>
      <c r="AH90" s="374"/>
      <c r="AI90" s="374"/>
      <c r="AJ90" s="374"/>
      <c r="AK90" s="374"/>
      <c r="AL90" s="374"/>
      <c r="AM90" s="374"/>
      <c r="AN90" s="362">
        <f t="shared" si="14"/>
        <v>0</v>
      </c>
      <c r="AO90" s="1319">
        <f t="shared" si="9"/>
        <v>0</v>
      </c>
      <c r="AP90" s="1320"/>
      <c r="AQ90" s="374">
        <f t="shared" si="10"/>
        <v>0</v>
      </c>
      <c r="AR90" s="1319">
        <f t="shared" si="11"/>
        <v>0</v>
      </c>
      <c r="AS90" s="1320"/>
    </row>
    <row r="91" spans="1:45" ht="15.75">
      <c r="A91" s="1316" t="s">
        <v>178</v>
      </c>
      <c r="B91" s="1317"/>
      <c r="C91" s="1318"/>
      <c r="D91" s="361" t="s">
        <v>110</v>
      </c>
      <c r="E91" s="362">
        <v>12.9</v>
      </c>
      <c r="F91" s="1319">
        <f t="shared" si="12"/>
        <v>593.4</v>
      </c>
      <c r="G91" s="1320"/>
      <c r="H91" s="365"/>
      <c r="I91" s="1319">
        <f t="shared" si="13"/>
        <v>0</v>
      </c>
      <c r="J91" s="1320"/>
      <c r="K91" s="370">
        <v>46</v>
      </c>
      <c r="L91" s="364"/>
      <c r="M91" s="374"/>
      <c r="N91" s="374"/>
      <c r="O91" s="374"/>
      <c r="P91" s="374"/>
      <c r="Q91" s="374"/>
      <c r="R91" s="374"/>
      <c r="S91" s="374"/>
      <c r="T91" s="374"/>
      <c r="U91" s="560"/>
      <c r="V91" s="364"/>
      <c r="W91" s="364"/>
      <c r="X91" s="364"/>
      <c r="Y91" s="364"/>
      <c r="Z91" s="364"/>
      <c r="AA91" s="364"/>
      <c r="AB91" s="374"/>
      <c r="AC91" s="374"/>
      <c r="AD91" s="374"/>
      <c r="AE91" s="374"/>
      <c r="AF91" s="374"/>
      <c r="AG91" s="374"/>
      <c r="AH91" s="374"/>
      <c r="AI91" s="374"/>
      <c r="AJ91" s="374"/>
      <c r="AK91" s="374"/>
      <c r="AL91" s="374"/>
      <c r="AM91" s="374"/>
      <c r="AN91" s="362">
        <f t="shared" si="14"/>
        <v>0</v>
      </c>
      <c r="AO91" s="1319">
        <f t="shared" si="9"/>
        <v>0</v>
      </c>
      <c r="AP91" s="1320"/>
      <c r="AQ91" s="374">
        <f t="shared" si="10"/>
        <v>12.9</v>
      </c>
      <c r="AR91" s="1319">
        <f t="shared" si="11"/>
        <v>593.4</v>
      </c>
      <c r="AS91" s="1320"/>
    </row>
    <row r="92" spans="1:45" ht="15.75">
      <c r="A92" s="1316" t="s">
        <v>178</v>
      </c>
      <c r="B92" s="1317"/>
      <c r="C92" s="1318"/>
      <c r="D92" s="361" t="s">
        <v>110</v>
      </c>
      <c r="E92" s="362">
        <v>0</v>
      </c>
      <c r="F92" s="1319">
        <f t="shared" si="12"/>
        <v>0</v>
      </c>
      <c r="G92" s="1320"/>
      <c r="H92" s="365">
        <f>приход!IJ100</f>
        <v>0</v>
      </c>
      <c r="I92" s="1319">
        <f t="shared" si="13"/>
        <v>0</v>
      </c>
      <c r="J92" s="1320"/>
      <c r="K92" s="370"/>
      <c r="L92" s="364"/>
      <c r="M92" s="374"/>
      <c r="N92" s="374"/>
      <c r="O92" s="374"/>
      <c r="P92" s="374"/>
      <c r="Q92" s="374"/>
      <c r="R92" s="374"/>
      <c r="S92" s="374"/>
      <c r="T92" s="374">
        <v>3.0449999999999999</v>
      </c>
      <c r="U92" s="560">
        <v>3.1440000000000001</v>
      </c>
      <c r="V92" s="364"/>
      <c r="W92" s="364"/>
      <c r="X92" s="364"/>
      <c r="Y92" s="364"/>
      <c r="Z92" s="364"/>
      <c r="AA92" s="364"/>
      <c r="AB92" s="374"/>
      <c r="AC92" s="374"/>
      <c r="AD92" s="374"/>
      <c r="AE92" s="374"/>
      <c r="AF92" s="374"/>
      <c r="AG92" s="374"/>
      <c r="AH92" s="374"/>
      <c r="AI92" s="374"/>
      <c r="AJ92" s="374"/>
      <c r="AK92" s="374"/>
      <c r="AL92" s="374"/>
      <c r="AM92" s="374"/>
      <c r="AN92" s="362">
        <f t="shared" si="14"/>
        <v>6.1890000000000001</v>
      </c>
      <c r="AO92" s="1319">
        <f t="shared" si="9"/>
        <v>0</v>
      </c>
      <c r="AP92" s="1320"/>
      <c r="AQ92" s="374">
        <f t="shared" si="10"/>
        <v>-6.1890000000000001</v>
      </c>
      <c r="AR92" s="1319">
        <f t="shared" si="11"/>
        <v>0</v>
      </c>
      <c r="AS92" s="1320"/>
    </row>
    <row r="93" spans="1:45" ht="15.75">
      <c r="A93" s="1316" t="s">
        <v>178</v>
      </c>
      <c r="B93" s="1317"/>
      <c r="C93" s="1318"/>
      <c r="D93" s="361" t="s">
        <v>110</v>
      </c>
      <c r="E93" s="362"/>
      <c r="F93" s="1319"/>
      <c r="G93" s="1320"/>
      <c r="H93" s="365"/>
      <c r="I93" s="1319">
        <f t="shared" si="13"/>
        <v>0</v>
      </c>
      <c r="J93" s="1320"/>
      <c r="K93" s="370"/>
      <c r="L93" s="364"/>
      <c r="M93" s="374">
        <v>5.0999999999999997E-2</v>
      </c>
      <c r="N93" s="374">
        <v>0.93100000000000005</v>
      </c>
      <c r="O93" s="374">
        <v>1.4359999999999999</v>
      </c>
      <c r="P93" s="374">
        <v>2.4710000000000001</v>
      </c>
      <c r="Q93" s="374">
        <v>2.2839999999999998</v>
      </c>
      <c r="R93" s="374">
        <v>2.2890000000000001</v>
      </c>
      <c r="S93" s="374">
        <v>1.282</v>
      </c>
      <c r="T93" s="374"/>
      <c r="U93" s="560"/>
      <c r="V93" s="364"/>
      <c r="W93" s="364"/>
      <c r="X93" s="364"/>
      <c r="Y93" s="364"/>
      <c r="Z93" s="364"/>
      <c r="AA93" s="364"/>
      <c r="AB93" s="374"/>
      <c r="AC93" s="374"/>
      <c r="AD93" s="374"/>
      <c r="AE93" s="374"/>
      <c r="AF93" s="374"/>
      <c r="AG93" s="374"/>
      <c r="AH93" s="374"/>
      <c r="AI93" s="374"/>
      <c r="AJ93" s="374"/>
      <c r="AK93" s="374"/>
      <c r="AL93" s="374"/>
      <c r="AM93" s="374"/>
      <c r="AN93" s="362">
        <f t="shared" si="14"/>
        <v>10.744</v>
      </c>
      <c r="AO93" s="1319">
        <f t="shared" si="9"/>
        <v>0</v>
      </c>
      <c r="AP93" s="1320"/>
      <c r="AQ93" s="374">
        <f t="shared" si="10"/>
        <v>-10.744</v>
      </c>
      <c r="AR93" s="1319">
        <f t="shared" si="11"/>
        <v>0</v>
      </c>
      <c r="AS93" s="1320"/>
    </row>
    <row r="94" spans="1:45" ht="15.75">
      <c r="A94" s="1316" t="s">
        <v>178</v>
      </c>
      <c r="B94" s="1317"/>
      <c r="C94" s="1318"/>
      <c r="D94" s="361" t="s">
        <v>110</v>
      </c>
      <c r="E94" s="362">
        <v>0</v>
      </c>
      <c r="F94" s="1319">
        <f t="shared" si="12"/>
        <v>0</v>
      </c>
      <c r="G94" s="1320"/>
      <c r="H94" s="365"/>
      <c r="I94" s="1319">
        <f t="shared" si="13"/>
        <v>0</v>
      </c>
      <c r="J94" s="1320"/>
      <c r="K94" s="370"/>
      <c r="L94" s="364"/>
      <c r="M94" s="374"/>
      <c r="N94" s="374"/>
      <c r="O94" s="374"/>
      <c r="P94" s="374"/>
      <c r="Q94" s="374"/>
      <c r="R94" s="374"/>
      <c r="S94" s="374"/>
      <c r="T94" s="374"/>
      <c r="U94" s="560"/>
      <c r="V94" s="364"/>
      <c r="W94" s="364"/>
      <c r="X94" s="364"/>
      <c r="Y94" s="364"/>
      <c r="Z94" s="364"/>
      <c r="AA94" s="364"/>
      <c r="AB94" s="374"/>
      <c r="AC94" s="374"/>
      <c r="AD94" s="374"/>
      <c r="AE94" s="374"/>
      <c r="AF94" s="374"/>
      <c r="AG94" s="374"/>
      <c r="AH94" s="374"/>
      <c r="AI94" s="374"/>
      <c r="AJ94" s="374"/>
      <c r="AK94" s="374"/>
      <c r="AL94" s="374"/>
      <c r="AM94" s="374"/>
      <c r="AN94" s="362">
        <f t="shared" si="14"/>
        <v>0</v>
      </c>
      <c r="AO94" s="1319">
        <f t="shared" si="9"/>
        <v>0</v>
      </c>
      <c r="AP94" s="1320"/>
      <c r="AQ94" s="374">
        <f t="shared" si="10"/>
        <v>0</v>
      </c>
      <c r="AR94" s="1319">
        <f t="shared" si="11"/>
        <v>0</v>
      </c>
      <c r="AS94" s="1320"/>
    </row>
    <row r="95" spans="1:45" ht="15.75">
      <c r="A95" s="1316" t="s">
        <v>520</v>
      </c>
      <c r="B95" s="1317"/>
      <c r="C95" s="1318"/>
      <c r="D95" s="361" t="s">
        <v>110</v>
      </c>
      <c r="E95" s="362">
        <v>12</v>
      </c>
      <c r="F95" s="1319">
        <v>1260</v>
      </c>
      <c r="G95" s="1320"/>
      <c r="H95" s="365"/>
      <c r="I95" s="1319">
        <f t="shared" si="13"/>
        <v>0</v>
      </c>
      <c r="J95" s="1320"/>
      <c r="K95" s="368">
        <v>105</v>
      </c>
      <c r="L95" s="364"/>
      <c r="M95" s="374"/>
      <c r="N95" s="374"/>
      <c r="O95" s="374"/>
      <c r="P95" s="374"/>
      <c r="Q95" s="374"/>
      <c r="R95" s="374"/>
      <c r="S95" s="374"/>
      <c r="T95" s="374"/>
      <c r="U95" s="560"/>
      <c r="V95" s="364"/>
      <c r="W95" s="364"/>
      <c r="X95" s="364"/>
      <c r="Y95" s="364"/>
      <c r="Z95" s="364"/>
      <c r="AA95" s="364"/>
      <c r="AB95" s="374"/>
      <c r="AC95" s="374"/>
      <c r="AD95" s="374"/>
      <c r="AE95" s="374"/>
      <c r="AF95" s="374"/>
      <c r="AG95" s="374"/>
      <c r="AH95" s="374"/>
      <c r="AI95" s="374"/>
      <c r="AJ95" s="374"/>
      <c r="AK95" s="374"/>
      <c r="AL95" s="374"/>
      <c r="AM95" s="374"/>
      <c r="AN95" s="362">
        <f t="shared" si="14"/>
        <v>0</v>
      </c>
      <c r="AO95" s="1319">
        <f t="shared" si="9"/>
        <v>0</v>
      </c>
      <c r="AP95" s="1320"/>
      <c r="AQ95" s="374">
        <f t="shared" si="10"/>
        <v>12</v>
      </c>
      <c r="AR95" s="1319">
        <f t="shared" si="11"/>
        <v>1260</v>
      </c>
      <c r="AS95" s="1320"/>
    </row>
    <row r="96" spans="1:45" ht="15.75">
      <c r="A96" s="1316" t="s">
        <v>341</v>
      </c>
      <c r="B96" s="1317"/>
      <c r="C96" s="1318"/>
      <c r="D96" s="361" t="s">
        <v>110</v>
      </c>
      <c r="E96" s="362"/>
      <c r="F96" s="1319"/>
      <c r="G96" s="1320"/>
      <c r="H96" s="365"/>
      <c r="I96" s="1319">
        <f t="shared" si="13"/>
        <v>0</v>
      </c>
      <c r="J96" s="1320"/>
      <c r="K96" s="370"/>
      <c r="L96" s="364"/>
      <c r="M96" s="374">
        <v>1.2E-2</v>
      </c>
      <c r="N96" s="374">
        <v>0.35599999999999998</v>
      </c>
      <c r="O96" s="374"/>
      <c r="P96" s="374">
        <v>0.38200000000000001</v>
      </c>
      <c r="Q96" s="374"/>
      <c r="R96" s="374"/>
      <c r="S96" s="374"/>
      <c r="T96" s="374"/>
      <c r="U96" s="560"/>
      <c r="V96" s="364"/>
      <c r="W96" s="364"/>
      <c r="X96" s="364"/>
      <c r="Y96" s="364"/>
      <c r="Z96" s="364"/>
      <c r="AA96" s="364"/>
      <c r="AB96" s="374"/>
      <c r="AC96" s="374"/>
      <c r="AD96" s="374"/>
      <c r="AE96" s="374"/>
      <c r="AF96" s="374"/>
      <c r="AG96" s="374"/>
      <c r="AH96" s="374"/>
      <c r="AI96" s="374"/>
      <c r="AJ96" s="374"/>
      <c r="AK96" s="374"/>
      <c r="AL96" s="374"/>
      <c r="AM96" s="374"/>
      <c r="AN96" s="362">
        <f t="shared" si="14"/>
        <v>0.75</v>
      </c>
      <c r="AO96" s="1319">
        <f t="shared" si="9"/>
        <v>0</v>
      </c>
      <c r="AP96" s="1320"/>
      <c r="AQ96" s="374">
        <f t="shared" si="10"/>
        <v>-0.75</v>
      </c>
      <c r="AR96" s="1319">
        <f t="shared" si="11"/>
        <v>0</v>
      </c>
      <c r="AS96" s="1320"/>
    </row>
    <row r="97" spans="1:45" ht="15.75">
      <c r="A97" s="1316" t="s">
        <v>341</v>
      </c>
      <c r="B97" s="1317"/>
      <c r="C97" s="1318"/>
      <c r="D97" s="361" t="s">
        <v>110</v>
      </c>
      <c r="E97" s="362">
        <v>0</v>
      </c>
      <c r="F97" s="1319">
        <f t="shared" si="12"/>
        <v>0</v>
      </c>
      <c r="G97" s="1320"/>
      <c r="H97" s="365">
        <f>приход!IJ102</f>
        <v>0</v>
      </c>
      <c r="I97" s="1319">
        <f t="shared" si="13"/>
        <v>0</v>
      </c>
      <c r="J97" s="1320"/>
      <c r="K97" s="370"/>
      <c r="L97" s="364"/>
      <c r="M97" s="374"/>
      <c r="N97" s="374"/>
      <c r="O97" s="374"/>
      <c r="P97" s="374"/>
      <c r="Q97" s="374">
        <v>0.35599999999999998</v>
      </c>
      <c r="R97" s="374">
        <v>0.33200000000000002</v>
      </c>
      <c r="S97" s="374">
        <v>0.38500000000000001</v>
      </c>
      <c r="T97" s="374">
        <v>0.39</v>
      </c>
      <c r="U97" s="560">
        <v>0.28100000000000003</v>
      </c>
      <c r="V97" s="364"/>
      <c r="W97" s="364"/>
      <c r="X97" s="364"/>
      <c r="Y97" s="364"/>
      <c r="Z97" s="364"/>
      <c r="AA97" s="364"/>
      <c r="AB97" s="374"/>
      <c r="AC97" s="374"/>
      <c r="AD97" s="374"/>
      <c r="AE97" s="374"/>
      <c r="AF97" s="374"/>
      <c r="AG97" s="374"/>
      <c r="AH97" s="374"/>
      <c r="AI97" s="374"/>
      <c r="AJ97" s="374"/>
      <c r="AK97" s="374"/>
      <c r="AL97" s="374"/>
      <c r="AM97" s="374"/>
      <c r="AN97" s="362">
        <f t="shared" si="14"/>
        <v>1.744</v>
      </c>
      <c r="AO97" s="1319">
        <f t="shared" si="9"/>
        <v>0</v>
      </c>
      <c r="AP97" s="1320"/>
      <c r="AQ97" s="374">
        <f t="shared" si="10"/>
        <v>-1.744</v>
      </c>
      <c r="AR97" s="1319">
        <f t="shared" si="11"/>
        <v>0</v>
      </c>
      <c r="AS97" s="1320"/>
    </row>
    <row r="98" spans="1:45" ht="15.75">
      <c r="A98" s="1316" t="s">
        <v>342</v>
      </c>
      <c r="B98" s="1317"/>
      <c r="C98" s="1318"/>
      <c r="D98" s="361" t="s">
        <v>133</v>
      </c>
      <c r="E98" s="362">
        <v>39</v>
      </c>
      <c r="F98" s="1319">
        <f t="shared" si="12"/>
        <v>292.5</v>
      </c>
      <c r="G98" s="1320"/>
      <c r="H98" s="365">
        <f>приход!IJ106</f>
        <v>0</v>
      </c>
      <c r="I98" s="1319">
        <f t="shared" si="13"/>
        <v>0</v>
      </c>
      <c r="J98" s="1320"/>
      <c r="K98" s="370">
        <v>7.5</v>
      </c>
      <c r="L98" s="364"/>
      <c r="M98" s="374"/>
      <c r="N98" s="374"/>
      <c r="O98" s="374"/>
      <c r="P98" s="374"/>
      <c r="Q98" s="374">
        <v>108</v>
      </c>
      <c r="R98" s="374"/>
      <c r="S98" s="374"/>
      <c r="T98" s="374">
        <v>22</v>
      </c>
      <c r="U98" s="560">
        <v>80</v>
      </c>
      <c r="V98" s="364"/>
      <c r="W98" s="364"/>
      <c r="X98" s="364"/>
      <c r="Y98" s="364"/>
      <c r="Z98" s="364"/>
      <c r="AA98" s="364"/>
      <c r="AB98" s="374"/>
      <c r="AC98" s="374"/>
      <c r="AD98" s="374"/>
      <c r="AE98" s="374"/>
      <c r="AF98" s="374"/>
      <c r="AG98" s="374"/>
      <c r="AH98" s="374"/>
      <c r="AI98" s="374"/>
      <c r="AJ98" s="374"/>
      <c r="AK98" s="374"/>
      <c r="AL98" s="374"/>
      <c r="AM98" s="374"/>
      <c r="AN98" s="362">
        <f t="shared" si="14"/>
        <v>210</v>
      </c>
      <c r="AO98" s="1319">
        <f t="shared" si="9"/>
        <v>1575</v>
      </c>
      <c r="AP98" s="1320"/>
      <c r="AQ98" s="374">
        <f t="shared" si="10"/>
        <v>-171</v>
      </c>
      <c r="AR98" s="1319">
        <f t="shared" si="11"/>
        <v>-1282.5</v>
      </c>
      <c r="AS98" s="1320"/>
    </row>
    <row r="99" spans="1:45" ht="15.75">
      <c r="A99" s="1316" t="s">
        <v>342</v>
      </c>
      <c r="B99" s="1317"/>
      <c r="C99" s="1318"/>
      <c r="D99" s="361" t="s">
        <v>133</v>
      </c>
      <c r="E99" s="362"/>
      <c r="F99" s="1319"/>
      <c r="G99" s="1320"/>
      <c r="H99" s="365">
        <f>приход!IJ104</f>
        <v>0</v>
      </c>
      <c r="I99" s="1319">
        <f t="shared" si="13"/>
        <v>0</v>
      </c>
      <c r="J99" s="1320"/>
      <c r="K99" s="370"/>
      <c r="L99" s="364"/>
      <c r="M99" s="374"/>
      <c r="N99" s="374">
        <v>10</v>
      </c>
      <c r="O99" s="374">
        <v>4</v>
      </c>
      <c r="P99" s="374">
        <v>5</v>
      </c>
      <c r="Q99" s="374"/>
      <c r="R99" s="374">
        <v>10</v>
      </c>
      <c r="S99" s="374">
        <v>7</v>
      </c>
      <c r="T99" s="374"/>
      <c r="U99" s="560"/>
      <c r="V99" s="364"/>
      <c r="W99" s="364"/>
      <c r="X99" s="364"/>
      <c r="Y99" s="364"/>
      <c r="Z99" s="364"/>
      <c r="AA99" s="364"/>
      <c r="AB99" s="374"/>
      <c r="AC99" s="374"/>
      <c r="AD99" s="374"/>
      <c r="AE99" s="374"/>
      <c r="AF99" s="374"/>
      <c r="AG99" s="374"/>
      <c r="AH99" s="374"/>
      <c r="AI99" s="374"/>
      <c r="AJ99" s="374"/>
      <c r="AK99" s="374"/>
      <c r="AL99" s="374"/>
      <c r="AM99" s="374"/>
      <c r="AN99" s="362">
        <f t="shared" si="14"/>
        <v>36</v>
      </c>
      <c r="AO99" s="1319">
        <f t="shared" si="9"/>
        <v>0</v>
      </c>
      <c r="AP99" s="1320"/>
      <c r="AQ99" s="374">
        <f t="shared" si="10"/>
        <v>-36</v>
      </c>
      <c r="AR99" s="1319">
        <f t="shared" si="11"/>
        <v>0</v>
      </c>
      <c r="AS99" s="1320"/>
    </row>
    <row r="100" spans="1:45" ht="15.75">
      <c r="A100" s="1316" t="s">
        <v>177</v>
      </c>
      <c r="B100" s="1317"/>
      <c r="C100" s="1318"/>
      <c r="D100" s="361" t="s">
        <v>110</v>
      </c>
      <c r="E100" s="362">
        <v>12.4</v>
      </c>
      <c r="F100" s="1319">
        <f t="shared" si="12"/>
        <v>1550</v>
      </c>
      <c r="G100" s="1320"/>
      <c r="H100" s="365">
        <f>приход!IJ108</f>
        <v>0</v>
      </c>
      <c r="I100" s="1319">
        <f t="shared" si="13"/>
        <v>0</v>
      </c>
      <c r="J100" s="1320"/>
      <c r="K100" s="370">
        <v>125</v>
      </c>
      <c r="L100" s="364"/>
      <c r="M100" s="374"/>
      <c r="N100" s="374"/>
      <c r="O100" s="374"/>
      <c r="P100" s="374"/>
      <c r="Q100" s="374"/>
      <c r="R100" s="374"/>
      <c r="S100" s="374"/>
      <c r="T100" s="374"/>
      <c r="U100" s="560"/>
      <c r="V100" s="364"/>
      <c r="W100" s="364"/>
      <c r="X100" s="364"/>
      <c r="Y100" s="364"/>
      <c r="Z100" s="364"/>
      <c r="AA100" s="364"/>
      <c r="AB100" s="374"/>
      <c r="AC100" s="374"/>
      <c r="AD100" s="374"/>
      <c r="AE100" s="374"/>
      <c r="AF100" s="374"/>
      <c r="AG100" s="374"/>
      <c r="AH100" s="374"/>
      <c r="AI100" s="374"/>
      <c r="AJ100" s="374"/>
      <c r="AK100" s="374"/>
      <c r="AL100" s="374"/>
      <c r="AM100" s="374"/>
      <c r="AN100" s="362">
        <f t="shared" si="14"/>
        <v>0</v>
      </c>
      <c r="AO100" s="1319">
        <f t="shared" si="9"/>
        <v>0</v>
      </c>
      <c r="AP100" s="1320"/>
      <c r="AQ100" s="374">
        <f t="shared" si="10"/>
        <v>12.4</v>
      </c>
      <c r="AR100" s="1319">
        <f t="shared" si="11"/>
        <v>1550</v>
      </c>
      <c r="AS100" s="1320"/>
    </row>
    <row r="101" spans="1:45" ht="15.75">
      <c r="A101" s="1316" t="s">
        <v>177</v>
      </c>
      <c r="B101" s="1317"/>
      <c r="C101" s="1318"/>
      <c r="D101" s="361" t="s">
        <v>110</v>
      </c>
      <c r="E101" s="362">
        <v>0</v>
      </c>
      <c r="F101" s="1319">
        <f t="shared" si="12"/>
        <v>0</v>
      </c>
      <c r="G101" s="1320"/>
      <c r="H101" s="365"/>
      <c r="I101" s="1319">
        <f t="shared" si="13"/>
        <v>0</v>
      </c>
      <c r="J101" s="1320"/>
      <c r="K101" s="370"/>
      <c r="L101" s="364"/>
      <c r="M101" s="374"/>
      <c r="N101" s="374"/>
      <c r="O101" s="374"/>
      <c r="P101" s="374"/>
      <c r="Q101" s="374"/>
      <c r="R101" s="374"/>
      <c r="S101" s="374"/>
      <c r="T101" s="374"/>
      <c r="U101" s="560"/>
      <c r="V101" s="364"/>
      <c r="W101" s="364"/>
      <c r="X101" s="364"/>
      <c r="Y101" s="364"/>
      <c r="Z101" s="364"/>
      <c r="AA101" s="364"/>
      <c r="AB101" s="374"/>
      <c r="AC101" s="374"/>
      <c r="AD101" s="374"/>
      <c r="AE101" s="374"/>
      <c r="AF101" s="374"/>
      <c r="AG101" s="374"/>
      <c r="AH101" s="374"/>
      <c r="AI101" s="374"/>
      <c r="AJ101" s="374"/>
      <c r="AK101" s="374"/>
      <c r="AL101" s="374"/>
      <c r="AM101" s="374"/>
      <c r="AN101" s="362">
        <f t="shared" si="14"/>
        <v>0</v>
      </c>
      <c r="AO101" s="1319">
        <f t="shared" si="9"/>
        <v>0</v>
      </c>
      <c r="AP101" s="1320"/>
      <c r="AQ101" s="374">
        <f t="shared" si="10"/>
        <v>0</v>
      </c>
      <c r="AR101" s="1319">
        <f t="shared" si="11"/>
        <v>0</v>
      </c>
      <c r="AS101" s="1320"/>
    </row>
    <row r="102" spans="1:45" ht="15.75">
      <c r="A102" s="1316" t="s">
        <v>177</v>
      </c>
      <c r="B102" s="1317"/>
      <c r="C102" s="1318"/>
      <c r="D102" s="361" t="s">
        <v>110</v>
      </c>
      <c r="E102" s="362">
        <v>0</v>
      </c>
      <c r="F102" s="1319">
        <f t="shared" si="12"/>
        <v>0</v>
      </c>
      <c r="G102" s="1320"/>
      <c r="H102" s="365"/>
      <c r="I102" s="1319">
        <f t="shared" si="13"/>
        <v>0</v>
      </c>
      <c r="J102" s="1320"/>
      <c r="K102" s="370"/>
      <c r="L102" s="364"/>
      <c r="M102" s="374"/>
      <c r="N102" s="374"/>
      <c r="O102" s="374"/>
      <c r="P102" s="374"/>
      <c r="Q102" s="374"/>
      <c r="R102" s="374"/>
      <c r="S102" s="374"/>
      <c r="T102" s="374"/>
      <c r="U102" s="560"/>
      <c r="V102" s="364"/>
      <c r="W102" s="364"/>
      <c r="X102" s="364"/>
      <c r="Y102" s="364"/>
      <c r="Z102" s="364"/>
      <c r="AA102" s="364"/>
      <c r="AB102" s="374"/>
      <c r="AC102" s="374"/>
      <c r="AD102" s="374"/>
      <c r="AE102" s="374"/>
      <c r="AF102" s="374"/>
      <c r="AG102" s="374"/>
      <c r="AH102" s="374"/>
      <c r="AI102" s="374"/>
      <c r="AJ102" s="374"/>
      <c r="AK102" s="374"/>
      <c r="AL102" s="374"/>
      <c r="AM102" s="374"/>
      <c r="AN102" s="362">
        <f t="shared" si="14"/>
        <v>0</v>
      </c>
      <c r="AO102" s="1319">
        <f t="shared" si="9"/>
        <v>0</v>
      </c>
      <c r="AP102" s="1320"/>
      <c r="AQ102" s="374">
        <f t="shared" si="10"/>
        <v>0</v>
      </c>
      <c r="AR102" s="1319">
        <f t="shared" si="11"/>
        <v>0</v>
      </c>
      <c r="AS102" s="1320"/>
    </row>
    <row r="103" spans="1:45" ht="15.75">
      <c r="A103" s="1316" t="s">
        <v>343</v>
      </c>
      <c r="B103" s="1317"/>
      <c r="C103" s="1318"/>
      <c r="D103" s="361" t="s">
        <v>110</v>
      </c>
      <c r="E103" s="362">
        <v>1</v>
      </c>
      <c r="F103" s="1319">
        <f t="shared" si="12"/>
        <v>90</v>
      </c>
      <c r="G103" s="1320"/>
      <c r="H103" s="365">
        <f>приход!IJ110</f>
        <v>0</v>
      </c>
      <c r="I103" s="1319">
        <f t="shared" si="13"/>
        <v>0</v>
      </c>
      <c r="J103" s="1320"/>
      <c r="K103" s="370">
        <v>90</v>
      </c>
      <c r="L103" s="364"/>
      <c r="M103" s="374"/>
      <c r="N103" s="374"/>
      <c r="O103" s="374"/>
      <c r="P103" s="374">
        <v>0.67100000000000004</v>
      </c>
      <c r="Q103" s="374">
        <v>0.19500000000000001</v>
      </c>
      <c r="R103" s="374"/>
      <c r="S103" s="374">
        <v>0.16400000000000001</v>
      </c>
      <c r="T103" s="374"/>
      <c r="U103" s="560"/>
      <c r="V103" s="364"/>
      <c r="W103" s="364"/>
      <c r="X103" s="364"/>
      <c r="Y103" s="364"/>
      <c r="Z103" s="364"/>
      <c r="AA103" s="364"/>
      <c r="AB103" s="374"/>
      <c r="AC103" s="374"/>
      <c r="AD103" s="374"/>
      <c r="AE103" s="374"/>
      <c r="AF103" s="374"/>
      <c r="AG103" s="374"/>
      <c r="AH103" s="374"/>
      <c r="AI103" s="374"/>
      <c r="AJ103" s="374"/>
      <c r="AK103" s="374"/>
      <c r="AL103" s="374"/>
      <c r="AM103" s="374"/>
      <c r="AN103" s="362">
        <f t="shared" si="14"/>
        <v>1.03</v>
      </c>
      <c r="AO103" s="1319">
        <f t="shared" si="9"/>
        <v>92.7</v>
      </c>
      <c r="AP103" s="1320"/>
      <c r="AQ103" s="374">
        <f t="shared" si="10"/>
        <v>-0.03</v>
      </c>
      <c r="AR103" s="1319">
        <f t="shared" si="11"/>
        <v>-2.7</v>
      </c>
      <c r="AS103" s="1320"/>
    </row>
    <row r="104" spans="1:45" ht="15.75">
      <c r="A104" s="1316" t="s">
        <v>343</v>
      </c>
      <c r="B104" s="1317"/>
      <c r="C104" s="1318"/>
      <c r="D104" s="361" t="s">
        <v>110</v>
      </c>
      <c r="E104" s="362">
        <v>10</v>
      </c>
      <c r="F104" s="1319">
        <f t="shared" si="12"/>
        <v>1050</v>
      </c>
      <c r="G104" s="1320"/>
      <c r="H104" s="365">
        <f>приход!IJ112</f>
        <v>0</v>
      </c>
      <c r="I104" s="1319">
        <f t="shared" si="13"/>
        <v>0</v>
      </c>
      <c r="J104" s="1320"/>
      <c r="K104" s="370">
        <v>105</v>
      </c>
      <c r="L104" s="364"/>
      <c r="M104" s="374"/>
      <c r="N104" s="374"/>
      <c r="O104" s="374"/>
      <c r="P104" s="374"/>
      <c r="Q104" s="374"/>
      <c r="R104" s="374"/>
      <c r="S104" s="374"/>
      <c r="T104" s="374"/>
      <c r="U104" s="560"/>
      <c r="V104" s="364"/>
      <c r="W104" s="364"/>
      <c r="X104" s="364"/>
      <c r="Y104" s="364"/>
      <c r="Z104" s="364"/>
      <c r="AA104" s="364"/>
      <c r="AB104" s="374"/>
      <c r="AC104" s="374"/>
      <c r="AD104" s="374"/>
      <c r="AE104" s="374"/>
      <c r="AF104" s="374"/>
      <c r="AG104" s="374"/>
      <c r="AH104" s="374"/>
      <c r="AI104" s="374"/>
      <c r="AJ104" s="374"/>
      <c r="AK104" s="374"/>
      <c r="AL104" s="374"/>
      <c r="AM104" s="374"/>
      <c r="AN104" s="362">
        <f t="shared" si="14"/>
        <v>0</v>
      </c>
      <c r="AO104" s="1319">
        <f t="shared" ref="AO104:AO135" si="15">K104*AN104</f>
        <v>0</v>
      </c>
      <c r="AP104" s="1320"/>
      <c r="AQ104" s="374">
        <f t="shared" ref="AQ104:AQ135" si="16">(E104+H104)-AN104</f>
        <v>10</v>
      </c>
      <c r="AR104" s="1319">
        <f t="shared" ref="AR104:AR135" si="17">K104*AQ104</f>
        <v>1050</v>
      </c>
      <c r="AS104" s="1320"/>
    </row>
    <row r="105" spans="1:45" ht="15.75">
      <c r="A105" s="1316" t="s">
        <v>377</v>
      </c>
      <c r="B105" s="1317"/>
      <c r="C105" s="1318"/>
      <c r="D105" s="361" t="s">
        <v>110</v>
      </c>
      <c r="E105" s="362">
        <v>10.8</v>
      </c>
      <c r="F105" s="1319">
        <f t="shared" si="12"/>
        <v>1047.5999999999999</v>
      </c>
      <c r="G105" s="1320"/>
      <c r="H105" s="365">
        <f>приход!IJ116</f>
        <v>0</v>
      </c>
      <c r="I105" s="1319">
        <f t="shared" si="13"/>
        <v>0</v>
      </c>
      <c r="J105" s="1320"/>
      <c r="K105" s="370">
        <v>97</v>
      </c>
      <c r="L105" s="364"/>
      <c r="M105" s="374"/>
      <c r="N105" s="374"/>
      <c r="O105" s="374"/>
      <c r="P105" s="374"/>
      <c r="Q105" s="374"/>
      <c r="R105" s="374"/>
      <c r="S105" s="374">
        <v>1.798</v>
      </c>
      <c r="T105" s="374"/>
      <c r="U105" s="560"/>
      <c r="V105" s="364"/>
      <c r="W105" s="364"/>
      <c r="X105" s="364"/>
      <c r="Y105" s="364"/>
      <c r="Z105" s="364"/>
      <c r="AA105" s="364"/>
      <c r="AB105" s="374"/>
      <c r="AC105" s="374"/>
      <c r="AD105" s="374"/>
      <c r="AE105" s="374"/>
      <c r="AF105" s="374"/>
      <c r="AG105" s="374"/>
      <c r="AH105" s="374"/>
      <c r="AI105" s="374"/>
      <c r="AJ105" s="374"/>
      <c r="AK105" s="374"/>
      <c r="AL105" s="374"/>
      <c r="AM105" s="374"/>
      <c r="AN105" s="362">
        <f t="shared" si="14"/>
        <v>1.798</v>
      </c>
      <c r="AO105" s="1319">
        <f t="shared" si="15"/>
        <v>174.41</v>
      </c>
      <c r="AP105" s="1320"/>
      <c r="AQ105" s="374">
        <f t="shared" si="16"/>
        <v>9.0020000000000007</v>
      </c>
      <c r="AR105" s="1319">
        <f t="shared" si="17"/>
        <v>873.19</v>
      </c>
      <c r="AS105" s="1320"/>
    </row>
    <row r="106" spans="1:45" ht="15.75">
      <c r="A106" s="1316" t="s">
        <v>176</v>
      </c>
      <c r="B106" s="1317"/>
      <c r="C106" s="1318"/>
      <c r="D106" s="361" t="s">
        <v>110</v>
      </c>
      <c r="E106" s="362"/>
      <c r="F106" s="1319">
        <f t="shared" si="12"/>
        <v>0</v>
      </c>
      <c r="G106" s="1320"/>
      <c r="H106" s="365">
        <f>приход!IJ114</f>
        <v>0</v>
      </c>
      <c r="I106" s="1319">
        <f t="shared" si="13"/>
        <v>0</v>
      </c>
      <c r="J106" s="1320"/>
      <c r="K106" s="370"/>
      <c r="L106" s="364"/>
      <c r="M106" s="374"/>
      <c r="N106" s="374"/>
      <c r="O106" s="374">
        <v>1.2250000000000001</v>
      </c>
      <c r="P106" s="374"/>
      <c r="Q106" s="374"/>
      <c r="R106" s="374"/>
      <c r="S106" s="374"/>
      <c r="T106" s="374"/>
      <c r="U106" s="560"/>
      <c r="V106" s="364"/>
      <c r="W106" s="364"/>
      <c r="X106" s="364"/>
      <c r="Y106" s="364"/>
      <c r="Z106" s="364"/>
      <c r="AA106" s="364"/>
      <c r="AB106" s="374"/>
      <c r="AC106" s="374"/>
      <c r="AD106" s="374"/>
      <c r="AE106" s="374"/>
      <c r="AF106" s="374"/>
      <c r="AG106" s="374"/>
      <c r="AH106" s="374"/>
      <c r="AI106" s="374"/>
      <c r="AJ106" s="374"/>
      <c r="AK106" s="374"/>
      <c r="AL106" s="374"/>
      <c r="AM106" s="374"/>
      <c r="AN106" s="362">
        <f t="shared" si="14"/>
        <v>1.2250000000000001</v>
      </c>
      <c r="AO106" s="1319">
        <f t="shared" si="15"/>
        <v>0</v>
      </c>
      <c r="AP106" s="1320"/>
      <c r="AQ106" s="374">
        <f t="shared" si="16"/>
        <v>-1.2250000000000001</v>
      </c>
      <c r="AR106" s="1319">
        <f t="shared" si="17"/>
        <v>0</v>
      </c>
      <c r="AS106" s="1320"/>
    </row>
    <row r="107" spans="1:45" ht="15.75">
      <c r="A107" s="1316" t="s">
        <v>344</v>
      </c>
      <c r="B107" s="1317"/>
      <c r="C107" s="1318"/>
      <c r="D107" s="361" t="s">
        <v>110</v>
      </c>
      <c r="E107" s="362">
        <v>0</v>
      </c>
      <c r="F107" s="1319">
        <f t="shared" si="12"/>
        <v>0</v>
      </c>
      <c r="G107" s="1320"/>
      <c r="H107" s="365"/>
      <c r="I107" s="1319">
        <f t="shared" si="13"/>
        <v>0</v>
      </c>
      <c r="J107" s="1320"/>
      <c r="K107" s="370"/>
      <c r="L107" s="364"/>
      <c r="M107" s="374"/>
      <c r="N107" s="374"/>
      <c r="O107" s="374"/>
      <c r="P107" s="374"/>
      <c r="Q107" s="374"/>
      <c r="R107" s="374"/>
      <c r="S107" s="374"/>
      <c r="T107" s="374"/>
      <c r="U107" s="560"/>
      <c r="V107" s="364"/>
      <c r="W107" s="364"/>
      <c r="X107" s="364"/>
      <c r="Y107" s="364"/>
      <c r="Z107" s="364"/>
      <c r="AA107" s="364"/>
      <c r="AB107" s="374"/>
      <c r="AC107" s="374"/>
      <c r="AD107" s="374"/>
      <c r="AE107" s="374"/>
      <c r="AF107" s="374"/>
      <c r="AG107" s="374"/>
      <c r="AH107" s="374"/>
      <c r="AI107" s="374"/>
      <c r="AJ107" s="374"/>
      <c r="AK107" s="374"/>
      <c r="AL107" s="374"/>
      <c r="AM107" s="374"/>
      <c r="AN107" s="362">
        <f t="shared" si="14"/>
        <v>0</v>
      </c>
      <c r="AO107" s="1319">
        <f t="shared" si="15"/>
        <v>0</v>
      </c>
      <c r="AP107" s="1320"/>
      <c r="AQ107" s="374">
        <f t="shared" si="16"/>
        <v>0</v>
      </c>
      <c r="AR107" s="1319">
        <f t="shared" si="17"/>
        <v>0</v>
      </c>
      <c r="AS107" s="1320"/>
    </row>
    <row r="108" spans="1:45" s="390" customFormat="1" ht="15.75">
      <c r="A108" s="1326" t="s">
        <v>374</v>
      </c>
      <c r="B108" s="1327"/>
      <c r="C108" s="1328"/>
      <c r="D108" s="384" t="s">
        <v>110</v>
      </c>
      <c r="E108" s="385">
        <v>15.6</v>
      </c>
      <c r="F108" s="1319">
        <f t="shared" si="12"/>
        <v>1279.2</v>
      </c>
      <c r="G108" s="1320"/>
      <c r="H108" s="391">
        <f>приход!IJ118</f>
        <v>0</v>
      </c>
      <c r="I108" s="1319">
        <f t="shared" si="13"/>
        <v>0</v>
      </c>
      <c r="J108" s="1320"/>
      <c r="K108" s="387">
        <v>82</v>
      </c>
      <c r="L108" s="388"/>
      <c r="M108" s="389"/>
      <c r="N108" s="389"/>
      <c r="O108" s="389"/>
      <c r="P108" s="389"/>
      <c r="Q108" s="389"/>
      <c r="R108" s="389"/>
      <c r="S108" s="389"/>
      <c r="T108" s="389"/>
      <c r="U108" s="561">
        <v>3.9</v>
      </c>
      <c r="V108" s="388"/>
      <c r="W108" s="388"/>
      <c r="X108" s="388"/>
      <c r="Y108" s="388"/>
      <c r="Z108" s="388"/>
      <c r="AA108" s="388"/>
      <c r="AB108" s="389"/>
      <c r="AC108" s="389"/>
      <c r="AD108" s="389"/>
      <c r="AE108" s="389"/>
      <c r="AF108" s="389"/>
      <c r="AG108" s="374"/>
      <c r="AH108" s="374"/>
      <c r="AI108" s="374"/>
      <c r="AJ108" s="374"/>
      <c r="AK108" s="374"/>
      <c r="AL108" s="374"/>
      <c r="AM108" s="374"/>
      <c r="AN108" s="362">
        <f t="shared" si="14"/>
        <v>3.9</v>
      </c>
      <c r="AO108" s="1319">
        <f t="shared" si="15"/>
        <v>319.8</v>
      </c>
      <c r="AP108" s="1320"/>
      <c r="AQ108" s="389">
        <f t="shared" si="16"/>
        <v>11.7</v>
      </c>
      <c r="AR108" s="1319">
        <f t="shared" si="17"/>
        <v>959.4</v>
      </c>
      <c r="AS108" s="1320"/>
    </row>
    <row r="109" spans="1:45" s="390" customFormat="1" ht="15.75">
      <c r="A109" s="1326" t="s">
        <v>374</v>
      </c>
      <c r="B109" s="1327"/>
      <c r="C109" s="1328"/>
      <c r="D109" s="384" t="s">
        <v>110</v>
      </c>
      <c r="E109" s="385">
        <v>0</v>
      </c>
      <c r="F109" s="1319">
        <f t="shared" si="12"/>
        <v>0</v>
      </c>
      <c r="G109" s="1320"/>
      <c r="H109" s="391"/>
      <c r="I109" s="1319">
        <f t="shared" si="13"/>
        <v>0</v>
      </c>
      <c r="J109" s="1320"/>
      <c r="K109" s="387"/>
      <c r="L109" s="388"/>
      <c r="M109" s="389"/>
      <c r="N109" s="389"/>
      <c r="O109" s="389"/>
      <c r="P109" s="389"/>
      <c r="Q109" s="389"/>
      <c r="R109" s="389"/>
      <c r="S109" s="389"/>
      <c r="T109" s="389"/>
      <c r="U109" s="561"/>
      <c r="V109" s="388"/>
      <c r="W109" s="388"/>
      <c r="X109" s="388"/>
      <c r="Y109" s="388"/>
      <c r="Z109" s="388"/>
      <c r="AA109" s="388"/>
      <c r="AB109" s="389"/>
      <c r="AC109" s="389"/>
      <c r="AD109" s="389"/>
      <c r="AE109" s="389"/>
      <c r="AF109" s="389"/>
      <c r="AG109" s="374"/>
      <c r="AH109" s="374"/>
      <c r="AI109" s="374"/>
      <c r="AJ109" s="374"/>
      <c r="AK109" s="374"/>
      <c r="AL109" s="374"/>
      <c r="AM109" s="374"/>
      <c r="AN109" s="362">
        <f t="shared" si="14"/>
        <v>0</v>
      </c>
      <c r="AO109" s="1319">
        <f t="shared" si="15"/>
        <v>0</v>
      </c>
      <c r="AP109" s="1320"/>
      <c r="AQ109" s="389">
        <f t="shared" si="16"/>
        <v>0</v>
      </c>
      <c r="AR109" s="1319">
        <f t="shared" si="17"/>
        <v>0</v>
      </c>
      <c r="AS109" s="1320"/>
    </row>
    <row r="110" spans="1:45" ht="15.75">
      <c r="A110" s="1316" t="s">
        <v>345</v>
      </c>
      <c r="B110" s="1317"/>
      <c r="C110" s="1318"/>
      <c r="D110" s="361" t="s">
        <v>128</v>
      </c>
      <c r="E110" s="362">
        <v>25</v>
      </c>
      <c r="F110" s="1319">
        <f t="shared" si="12"/>
        <v>1000</v>
      </c>
      <c r="G110" s="1320"/>
      <c r="H110" s="365"/>
      <c r="I110" s="1319">
        <f t="shared" si="13"/>
        <v>0</v>
      </c>
      <c r="J110" s="1320"/>
      <c r="K110" s="370">
        <v>40</v>
      </c>
      <c r="L110" s="364"/>
      <c r="M110" s="374"/>
      <c r="N110" s="374"/>
      <c r="O110" s="374">
        <v>1.008</v>
      </c>
      <c r="P110" s="374"/>
      <c r="Q110" s="374"/>
      <c r="R110" s="374"/>
      <c r="S110" s="374">
        <v>6.82</v>
      </c>
      <c r="T110" s="374"/>
      <c r="U110" s="560"/>
      <c r="V110" s="364"/>
      <c r="W110" s="364"/>
      <c r="X110" s="364"/>
      <c r="Y110" s="364"/>
      <c r="Z110" s="364"/>
      <c r="AA110" s="364"/>
      <c r="AB110" s="374"/>
      <c r="AC110" s="374"/>
      <c r="AD110" s="374"/>
      <c r="AE110" s="374"/>
      <c r="AF110" s="374"/>
      <c r="AG110" s="374"/>
      <c r="AH110" s="374"/>
      <c r="AI110" s="374"/>
      <c r="AJ110" s="374"/>
      <c r="AK110" s="374"/>
      <c r="AL110" s="374"/>
      <c r="AM110" s="374"/>
      <c r="AN110" s="362">
        <f t="shared" si="14"/>
        <v>7.8280000000000003</v>
      </c>
      <c r="AO110" s="1319">
        <f t="shared" si="15"/>
        <v>313.12</v>
      </c>
      <c r="AP110" s="1320"/>
      <c r="AQ110" s="374">
        <f t="shared" si="16"/>
        <v>17.172000000000001</v>
      </c>
      <c r="AR110" s="1319">
        <f t="shared" si="17"/>
        <v>686.88</v>
      </c>
      <c r="AS110" s="1320"/>
    </row>
    <row r="111" spans="1:45" ht="15.75">
      <c r="A111" s="1316" t="s">
        <v>345</v>
      </c>
      <c r="B111" s="1317"/>
      <c r="C111" s="1318"/>
      <c r="D111" s="361" t="s">
        <v>128</v>
      </c>
      <c r="E111" s="362"/>
      <c r="F111" s="1319"/>
      <c r="G111" s="1320"/>
      <c r="H111" s="365"/>
      <c r="I111" s="1319">
        <f t="shared" ref="I111" si="18">K111*H111</f>
        <v>0</v>
      </c>
      <c r="J111" s="1320"/>
      <c r="K111" s="370"/>
      <c r="L111" s="364"/>
      <c r="M111" s="374"/>
      <c r="N111" s="374"/>
      <c r="O111" s="374">
        <v>1.335</v>
      </c>
      <c r="P111" s="374"/>
      <c r="Q111" s="374"/>
      <c r="R111" s="374"/>
      <c r="S111" s="374"/>
      <c r="T111" s="374"/>
      <c r="U111" s="560"/>
      <c r="V111" s="364"/>
      <c r="W111" s="364"/>
      <c r="X111" s="364"/>
      <c r="Y111" s="364"/>
      <c r="Z111" s="364"/>
      <c r="AA111" s="364"/>
      <c r="AB111" s="374"/>
      <c r="AC111" s="374"/>
      <c r="AD111" s="374"/>
      <c r="AE111" s="374"/>
      <c r="AF111" s="374"/>
      <c r="AG111" s="374"/>
      <c r="AH111" s="374"/>
      <c r="AI111" s="374"/>
      <c r="AJ111" s="374"/>
      <c r="AK111" s="374"/>
      <c r="AL111" s="374"/>
      <c r="AM111" s="374"/>
      <c r="AN111" s="362">
        <f t="shared" ref="AN111" si="19">SUM(M111:AM111)</f>
        <v>1.335</v>
      </c>
      <c r="AO111" s="1319">
        <f t="shared" si="15"/>
        <v>0</v>
      </c>
      <c r="AP111" s="1320"/>
      <c r="AQ111" s="374">
        <f t="shared" si="16"/>
        <v>-1.335</v>
      </c>
      <c r="AR111" s="1319">
        <f t="shared" si="17"/>
        <v>0</v>
      </c>
      <c r="AS111" s="1320"/>
    </row>
    <row r="112" spans="1:45" ht="15.75">
      <c r="A112" s="1316" t="s">
        <v>345</v>
      </c>
      <c r="B112" s="1317"/>
      <c r="C112" s="1318"/>
      <c r="D112" s="361" t="s">
        <v>128</v>
      </c>
      <c r="E112" s="362"/>
      <c r="F112" s="1319">
        <f t="shared" si="12"/>
        <v>0</v>
      </c>
      <c r="G112" s="1320"/>
      <c r="H112" s="365">
        <f>приход!IJ120</f>
        <v>0</v>
      </c>
      <c r="I112" s="1319">
        <f t="shared" si="13"/>
        <v>0</v>
      </c>
      <c r="J112" s="1320"/>
      <c r="K112" s="370"/>
      <c r="L112" s="364"/>
      <c r="M112" s="374"/>
      <c r="N112" s="374"/>
      <c r="O112" s="374">
        <v>2.5649999999999999</v>
      </c>
      <c r="P112" s="374"/>
      <c r="Q112" s="374">
        <v>6.8</v>
      </c>
      <c r="R112" s="374">
        <v>7.1</v>
      </c>
      <c r="S112" s="374"/>
      <c r="T112" s="374">
        <v>8.3000000000000007</v>
      </c>
      <c r="U112" s="560"/>
      <c r="V112" s="364"/>
      <c r="W112" s="364"/>
      <c r="X112" s="364"/>
      <c r="Y112" s="364"/>
      <c r="Z112" s="364"/>
      <c r="AA112" s="364"/>
      <c r="AB112" s="374"/>
      <c r="AC112" s="374"/>
      <c r="AD112" s="374"/>
      <c r="AE112" s="374"/>
      <c r="AF112" s="374"/>
      <c r="AG112" s="374"/>
      <c r="AH112" s="374"/>
      <c r="AI112" s="374"/>
      <c r="AJ112" s="374"/>
      <c r="AK112" s="374"/>
      <c r="AL112" s="374"/>
      <c r="AM112" s="374"/>
      <c r="AN112" s="362">
        <f t="shared" si="14"/>
        <v>24.765000000000001</v>
      </c>
      <c r="AO112" s="1319">
        <f t="shared" si="15"/>
        <v>0</v>
      </c>
      <c r="AP112" s="1320"/>
      <c r="AQ112" s="374">
        <f t="shared" si="16"/>
        <v>-24.765000000000001</v>
      </c>
      <c r="AR112" s="1319">
        <f t="shared" si="17"/>
        <v>0</v>
      </c>
      <c r="AS112" s="1320"/>
    </row>
    <row r="113" spans="1:45" ht="15.75">
      <c r="A113" s="1316" t="s">
        <v>346</v>
      </c>
      <c r="B113" s="1317"/>
      <c r="C113" s="1318"/>
      <c r="D113" s="361" t="s">
        <v>110</v>
      </c>
      <c r="E113" s="362">
        <v>1</v>
      </c>
      <c r="F113" s="1319">
        <f t="shared" si="12"/>
        <v>360</v>
      </c>
      <c r="G113" s="1320"/>
      <c r="H113" s="365">
        <f>приход!IJ122</f>
        <v>0</v>
      </c>
      <c r="I113" s="1319">
        <f t="shared" si="13"/>
        <v>0</v>
      </c>
      <c r="J113" s="1320"/>
      <c r="K113" s="370">
        <v>360</v>
      </c>
      <c r="L113" s="364"/>
      <c r="M113" s="374"/>
      <c r="N113" s="374"/>
      <c r="O113" s="374"/>
      <c r="P113" s="374"/>
      <c r="Q113" s="374"/>
      <c r="R113" s="374"/>
      <c r="S113" s="374"/>
      <c r="T113" s="374"/>
      <c r="U113" s="560"/>
      <c r="V113" s="364"/>
      <c r="W113" s="364"/>
      <c r="X113" s="364"/>
      <c r="Y113" s="364"/>
      <c r="Z113" s="364"/>
      <c r="AA113" s="364"/>
      <c r="AB113" s="374"/>
      <c r="AC113" s="374"/>
      <c r="AD113" s="374"/>
      <c r="AE113" s="374"/>
      <c r="AF113" s="374"/>
      <c r="AG113" s="374"/>
      <c r="AH113" s="374"/>
      <c r="AI113" s="374"/>
      <c r="AJ113" s="374"/>
      <c r="AK113" s="374"/>
      <c r="AL113" s="374"/>
      <c r="AM113" s="374"/>
      <c r="AN113" s="362">
        <f t="shared" si="14"/>
        <v>0</v>
      </c>
      <c r="AO113" s="1319">
        <f t="shared" si="15"/>
        <v>0</v>
      </c>
      <c r="AP113" s="1320"/>
      <c r="AQ113" s="374">
        <f t="shared" si="16"/>
        <v>1</v>
      </c>
      <c r="AR113" s="1319">
        <f t="shared" si="17"/>
        <v>360</v>
      </c>
      <c r="AS113" s="1320"/>
    </row>
    <row r="114" spans="1:45" ht="15.75">
      <c r="A114" s="1316" t="s">
        <v>346</v>
      </c>
      <c r="B114" s="1317"/>
      <c r="C114" s="1318"/>
      <c r="D114" s="361" t="s">
        <v>110</v>
      </c>
      <c r="E114" s="362"/>
      <c r="F114" s="1319">
        <f t="shared" si="12"/>
        <v>0</v>
      </c>
      <c r="G114" s="1320"/>
      <c r="H114" s="365"/>
      <c r="I114" s="1319">
        <f t="shared" si="13"/>
        <v>0</v>
      </c>
      <c r="J114" s="1320"/>
      <c r="K114" s="370"/>
      <c r="L114" s="364"/>
      <c r="M114" s="374"/>
      <c r="N114" s="374"/>
      <c r="O114" s="374"/>
      <c r="P114" s="374"/>
      <c r="Q114" s="374"/>
      <c r="R114" s="374"/>
      <c r="S114" s="374"/>
      <c r="T114" s="374"/>
      <c r="U114" s="560"/>
      <c r="V114" s="364"/>
      <c r="W114" s="364"/>
      <c r="X114" s="364"/>
      <c r="Y114" s="364"/>
      <c r="Z114" s="364"/>
      <c r="AA114" s="364"/>
      <c r="AB114" s="374"/>
      <c r="AC114" s="374"/>
      <c r="AD114" s="374"/>
      <c r="AE114" s="374"/>
      <c r="AF114" s="374"/>
      <c r="AG114" s="374"/>
      <c r="AH114" s="374"/>
      <c r="AI114" s="374"/>
      <c r="AJ114" s="374"/>
      <c r="AK114" s="374"/>
      <c r="AL114" s="374"/>
      <c r="AM114" s="374"/>
      <c r="AN114" s="362">
        <f t="shared" si="14"/>
        <v>0</v>
      </c>
      <c r="AO114" s="1319">
        <f t="shared" si="15"/>
        <v>0</v>
      </c>
      <c r="AP114" s="1320"/>
      <c r="AQ114" s="374">
        <f t="shared" si="16"/>
        <v>0</v>
      </c>
      <c r="AR114" s="1319">
        <f t="shared" si="17"/>
        <v>0</v>
      </c>
      <c r="AS114" s="1320"/>
    </row>
    <row r="115" spans="1:45" ht="15.75">
      <c r="A115" s="1316" t="s">
        <v>346</v>
      </c>
      <c r="B115" s="1317"/>
      <c r="C115" s="1318"/>
      <c r="D115" s="361" t="s">
        <v>110</v>
      </c>
      <c r="E115" s="362">
        <v>0</v>
      </c>
      <c r="F115" s="1319">
        <f t="shared" si="12"/>
        <v>0</v>
      </c>
      <c r="G115" s="1320"/>
      <c r="H115" s="365"/>
      <c r="I115" s="1319">
        <f t="shared" si="13"/>
        <v>0</v>
      </c>
      <c r="J115" s="1320"/>
      <c r="K115" s="370"/>
      <c r="L115" s="364"/>
      <c r="M115" s="374"/>
      <c r="N115" s="374"/>
      <c r="O115" s="374"/>
      <c r="P115" s="374"/>
      <c r="Q115" s="374"/>
      <c r="R115" s="374"/>
      <c r="S115" s="374"/>
      <c r="T115" s="374"/>
      <c r="U115" s="560"/>
      <c r="V115" s="364"/>
      <c r="W115" s="364"/>
      <c r="X115" s="364"/>
      <c r="Y115" s="364"/>
      <c r="Z115" s="364"/>
      <c r="AA115" s="364"/>
      <c r="AB115" s="374"/>
      <c r="AC115" s="374"/>
      <c r="AD115" s="374"/>
      <c r="AE115" s="374"/>
      <c r="AF115" s="374"/>
      <c r="AG115" s="374"/>
      <c r="AH115" s="374"/>
      <c r="AI115" s="374"/>
      <c r="AJ115" s="374"/>
      <c r="AK115" s="374"/>
      <c r="AL115" s="374"/>
      <c r="AM115" s="374"/>
      <c r="AN115" s="362">
        <f t="shared" si="14"/>
        <v>0</v>
      </c>
      <c r="AO115" s="1319">
        <f t="shared" si="15"/>
        <v>0</v>
      </c>
      <c r="AP115" s="1320"/>
      <c r="AQ115" s="374">
        <f t="shared" si="16"/>
        <v>0</v>
      </c>
      <c r="AR115" s="1319">
        <f t="shared" si="17"/>
        <v>0</v>
      </c>
      <c r="AS115" s="1320"/>
    </row>
    <row r="116" spans="1:45" ht="15.75">
      <c r="A116" s="1316" t="s">
        <v>347</v>
      </c>
      <c r="B116" s="1317"/>
      <c r="C116" s="1318"/>
      <c r="D116" s="361" t="s">
        <v>133</v>
      </c>
      <c r="E116" s="362">
        <v>9</v>
      </c>
      <c r="F116" s="1319">
        <f t="shared" si="12"/>
        <v>36</v>
      </c>
      <c r="G116" s="1320"/>
      <c r="H116" s="359"/>
      <c r="I116" s="1319">
        <f t="shared" si="13"/>
        <v>0</v>
      </c>
      <c r="J116" s="1320"/>
      <c r="K116" s="370">
        <v>4</v>
      </c>
      <c r="L116" s="364"/>
      <c r="M116" s="374"/>
      <c r="N116" s="374"/>
      <c r="O116" s="374"/>
      <c r="P116" s="374"/>
      <c r="Q116" s="374"/>
      <c r="R116" s="374"/>
      <c r="S116" s="374"/>
      <c r="T116" s="374"/>
      <c r="U116" s="560"/>
      <c r="V116" s="364"/>
      <c r="W116" s="364"/>
      <c r="X116" s="364"/>
      <c r="Y116" s="364"/>
      <c r="Z116" s="364"/>
      <c r="AA116" s="364"/>
      <c r="AB116" s="374"/>
      <c r="AC116" s="374"/>
      <c r="AD116" s="374"/>
      <c r="AE116" s="374"/>
      <c r="AF116" s="374"/>
      <c r="AG116" s="374"/>
      <c r="AH116" s="374"/>
      <c r="AI116" s="374"/>
      <c r="AJ116" s="374"/>
      <c r="AK116" s="374"/>
      <c r="AL116" s="374"/>
      <c r="AM116" s="374"/>
      <c r="AN116" s="362">
        <f t="shared" si="14"/>
        <v>0</v>
      </c>
      <c r="AO116" s="1319">
        <f t="shared" si="15"/>
        <v>0</v>
      </c>
      <c r="AP116" s="1320"/>
      <c r="AQ116" s="374">
        <f t="shared" si="16"/>
        <v>9</v>
      </c>
      <c r="AR116" s="1319">
        <f t="shared" si="17"/>
        <v>36</v>
      </c>
      <c r="AS116" s="1320"/>
    </row>
    <row r="117" spans="1:45" ht="15.75">
      <c r="A117" s="1316" t="s">
        <v>348</v>
      </c>
      <c r="B117" s="1317"/>
      <c r="C117" s="1318"/>
      <c r="D117" s="361" t="s">
        <v>110</v>
      </c>
      <c r="E117" s="362">
        <v>0</v>
      </c>
      <c r="F117" s="1319">
        <f t="shared" si="12"/>
        <v>0</v>
      </c>
      <c r="G117" s="1320"/>
      <c r="H117" s="365">
        <f>приход!IJ126</f>
        <v>0</v>
      </c>
      <c r="I117" s="1319">
        <f t="shared" si="13"/>
        <v>0</v>
      </c>
      <c r="J117" s="1320"/>
      <c r="K117" s="370"/>
      <c r="L117" s="364"/>
      <c r="M117" s="374"/>
      <c r="N117" s="374"/>
      <c r="O117" s="374"/>
      <c r="P117" s="374"/>
      <c r="Q117" s="374"/>
      <c r="R117" s="374"/>
      <c r="S117" s="374"/>
      <c r="T117" s="374"/>
      <c r="U117" s="560"/>
      <c r="V117" s="364"/>
      <c r="W117" s="364"/>
      <c r="X117" s="364"/>
      <c r="Y117" s="364"/>
      <c r="Z117" s="364"/>
      <c r="AA117" s="364"/>
      <c r="AB117" s="374"/>
      <c r="AC117" s="374"/>
      <c r="AD117" s="374"/>
      <c r="AE117" s="374"/>
      <c r="AF117" s="374"/>
      <c r="AG117" s="374"/>
      <c r="AH117" s="374"/>
      <c r="AI117" s="374"/>
      <c r="AJ117" s="374"/>
      <c r="AK117" s="374"/>
      <c r="AL117" s="374"/>
      <c r="AM117" s="374"/>
      <c r="AN117" s="362">
        <f t="shared" si="14"/>
        <v>0</v>
      </c>
      <c r="AO117" s="1319">
        <f t="shared" si="15"/>
        <v>0</v>
      </c>
      <c r="AP117" s="1320"/>
      <c r="AQ117" s="374">
        <f t="shared" si="16"/>
        <v>0</v>
      </c>
      <c r="AR117" s="1319">
        <f t="shared" si="17"/>
        <v>0</v>
      </c>
      <c r="AS117" s="1320"/>
    </row>
    <row r="118" spans="1:45" ht="15.75">
      <c r="A118" s="1316" t="s">
        <v>404</v>
      </c>
      <c r="B118" s="1317"/>
      <c r="C118" s="1318"/>
      <c r="D118" s="361" t="s">
        <v>110</v>
      </c>
      <c r="E118" s="362">
        <v>0</v>
      </c>
      <c r="F118" s="1319">
        <f t="shared" si="12"/>
        <v>0</v>
      </c>
      <c r="G118" s="1320"/>
      <c r="H118" s="365">
        <f>приход!IJ128</f>
        <v>0</v>
      </c>
      <c r="I118" s="1319">
        <f t="shared" si="13"/>
        <v>0</v>
      </c>
      <c r="J118" s="1320"/>
      <c r="K118" s="370"/>
      <c r="L118" s="364"/>
      <c r="M118" s="374"/>
      <c r="N118" s="374"/>
      <c r="O118" s="374"/>
      <c r="P118" s="374"/>
      <c r="Q118" s="374"/>
      <c r="R118" s="374"/>
      <c r="S118" s="374"/>
      <c r="T118" s="374"/>
      <c r="U118" s="560"/>
      <c r="V118" s="364"/>
      <c r="W118" s="364"/>
      <c r="X118" s="364"/>
      <c r="Y118" s="364"/>
      <c r="Z118" s="364"/>
      <c r="AA118" s="364"/>
      <c r="AB118" s="374"/>
      <c r="AC118" s="374"/>
      <c r="AD118" s="374"/>
      <c r="AE118" s="374"/>
      <c r="AF118" s="374"/>
      <c r="AG118" s="374"/>
      <c r="AH118" s="374"/>
      <c r="AI118" s="374"/>
      <c r="AJ118" s="374"/>
      <c r="AK118" s="374"/>
      <c r="AL118" s="374"/>
      <c r="AM118" s="374"/>
      <c r="AN118" s="362">
        <f t="shared" si="14"/>
        <v>0</v>
      </c>
      <c r="AO118" s="1319">
        <f t="shared" si="15"/>
        <v>0</v>
      </c>
      <c r="AP118" s="1320"/>
      <c r="AQ118" s="374">
        <f t="shared" si="16"/>
        <v>0</v>
      </c>
      <c r="AR118" s="1319">
        <f t="shared" si="17"/>
        <v>0</v>
      </c>
      <c r="AS118" s="1320"/>
    </row>
    <row r="119" spans="1:45" ht="15.75">
      <c r="A119" s="1316" t="s">
        <v>175</v>
      </c>
      <c r="B119" s="1317"/>
      <c r="C119" s="1318"/>
      <c r="D119" s="361" t="s">
        <v>110</v>
      </c>
      <c r="E119" s="362">
        <v>12.6</v>
      </c>
      <c r="F119" s="1319">
        <f t="shared" si="12"/>
        <v>1008</v>
      </c>
      <c r="G119" s="1320"/>
      <c r="H119" s="365"/>
      <c r="I119" s="1319">
        <f t="shared" si="13"/>
        <v>0</v>
      </c>
      <c r="J119" s="1320"/>
      <c r="K119" s="370">
        <v>80</v>
      </c>
      <c r="L119" s="364"/>
      <c r="M119" s="374">
        <v>3.7999999999999999E-2</v>
      </c>
      <c r="N119" s="374"/>
      <c r="O119" s="374">
        <v>0.51900000000000002</v>
      </c>
      <c r="P119" s="374">
        <v>0.7</v>
      </c>
      <c r="Q119" s="374">
        <v>1.2090000000000001</v>
      </c>
      <c r="R119" s="374">
        <v>0.75900000000000001</v>
      </c>
      <c r="S119" s="374">
        <v>0.79600000000000004</v>
      </c>
      <c r="T119" s="374"/>
      <c r="U119" s="560"/>
      <c r="V119" s="364"/>
      <c r="W119" s="364"/>
      <c r="X119" s="364"/>
      <c r="Y119" s="364"/>
      <c r="Z119" s="364"/>
      <c r="AA119" s="364"/>
      <c r="AB119" s="374"/>
      <c r="AC119" s="374"/>
      <c r="AD119" s="374"/>
      <c r="AE119" s="374"/>
      <c r="AF119" s="374"/>
      <c r="AG119" s="374"/>
      <c r="AH119" s="374"/>
      <c r="AI119" s="374"/>
      <c r="AJ119" s="374"/>
      <c r="AK119" s="374"/>
      <c r="AL119" s="374"/>
      <c r="AM119" s="374"/>
      <c r="AN119" s="362">
        <f t="shared" si="14"/>
        <v>4.0209999999999999</v>
      </c>
      <c r="AO119" s="1319">
        <f t="shared" si="15"/>
        <v>321.68</v>
      </c>
      <c r="AP119" s="1320"/>
      <c r="AQ119" s="374">
        <f t="shared" si="16"/>
        <v>8.5790000000000006</v>
      </c>
      <c r="AR119" s="1319">
        <f t="shared" si="17"/>
        <v>686.32</v>
      </c>
      <c r="AS119" s="1320"/>
    </row>
    <row r="120" spans="1:45" ht="15.75">
      <c r="A120" s="1316" t="s">
        <v>175</v>
      </c>
      <c r="B120" s="1317"/>
      <c r="C120" s="1318"/>
      <c r="D120" s="361" t="s">
        <v>110</v>
      </c>
      <c r="E120" s="362">
        <v>0</v>
      </c>
      <c r="F120" s="1319">
        <f t="shared" si="12"/>
        <v>0</v>
      </c>
      <c r="G120" s="1320"/>
      <c r="H120" s="365">
        <f>приход!IJ172</f>
        <v>0</v>
      </c>
      <c r="I120" s="1319">
        <f t="shared" si="13"/>
        <v>0</v>
      </c>
      <c r="J120" s="1320"/>
      <c r="K120" s="370"/>
      <c r="L120" s="364"/>
      <c r="M120" s="374"/>
      <c r="N120" s="374"/>
      <c r="O120" s="374"/>
      <c r="P120" s="374"/>
      <c r="Q120" s="374"/>
      <c r="R120" s="374"/>
      <c r="S120" s="374"/>
      <c r="T120" s="374">
        <v>0.88300000000000001</v>
      </c>
      <c r="U120" s="560">
        <v>1.087</v>
      </c>
      <c r="V120" s="364"/>
      <c r="W120" s="364"/>
      <c r="X120" s="364"/>
      <c r="Y120" s="364"/>
      <c r="Z120" s="364"/>
      <c r="AA120" s="364"/>
      <c r="AB120" s="374"/>
      <c r="AC120" s="374"/>
      <c r="AD120" s="374"/>
      <c r="AE120" s="374"/>
      <c r="AF120" s="374"/>
      <c r="AG120" s="374"/>
      <c r="AH120" s="374"/>
      <c r="AI120" s="374"/>
      <c r="AJ120" s="374"/>
      <c r="AK120" s="374"/>
      <c r="AL120" s="374"/>
      <c r="AM120" s="374"/>
      <c r="AN120" s="362">
        <f t="shared" si="14"/>
        <v>1.97</v>
      </c>
      <c r="AO120" s="1319">
        <f t="shared" si="15"/>
        <v>0</v>
      </c>
      <c r="AP120" s="1320"/>
      <c r="AQ120" s="374">
        <f t="shared" si="16"/>
        <v>-1.97</v>
      </c>
      <c r="AR120" s="1319">
        <f t="shared" si="17"/>
        <v>0</v>
      </c>
      <c r="AS120" s="1320"/>
    </row>
    <row r="121" spans="1:45" ht="15.75">
      <c r="A121" s="1316" t="s">
        <v>193</v>
      </c>
      <c r="B121" s="1317"/>
      <c r="C121" s="1318"/>
      <c r="D121" s="361" t="s">
        <v>110</v>
      </c>
      <c r="E121" s="362">
        <v>1.7</v>
      </c>
      <c r="F121" s="1319">
        <f t="shared" si="12"/>
        <v>136</v>
      </c>
      <c r="G121" s="1320"/>
      <c r="H121" s="365">
        <f>приход!IJ129</f>
        <v>0</v>
      </c>
      <c r="I121" s="1319">
        <f t="shared" si="13"/>
        <v>0</v>
      </c>
      <c r="J121" s="1320"/>
      <c r="K121" s="370">
        <v>80</v>
      </c>
      <c r="L121" s="364"/>
      <c r="M121" s="374">
        <v>0.15</v>
      </c>
      <c r="N121" s="374"/>
      <c r="O121" s="374"/>
      <c r="P121" s="374"/>
      <c r="Q121" s="374"/>
      <c r="R121" s="374"/>
      <c r="S121" s="374"/>
      <c r="T121" s="374"/>
      <c r="U121" s="560"/>
      <c r="V121" s="364"/>
      <c r="W121" s="364"/>
      <c r="X121" s="364"/>
      <c r="Y121" s="364"/>
      <c r="Z121" s="364"/>
      <c r="AA121" s="364"/>
      <c r="AB121" s="374"/>
      <c r="AC121" s="374"/>
      <c r="AD121" s="374"/>
      <c r="AE121" s="374"/>
      <c r="AF121" s="374"/>
      <c r="AG121" s="374"/>
      <c r="AH121" s="374"/>
      <c r="AI121" s="374"/>
      <c r="AJ121" s="374"/>
      <c r="AK121" s="374"/>
      <c r="AL121" s="374"/>
      <c r="AM121" s="374"/>
      <c r="AN121" s="362">
        <f t="shared" si="14"/>
        <v>0.15</v>
      </c>
      <c r="AO121" s="1319">
        <f t="shared" si="15"/>
        <v>12</v>
      </c>
      <c r="AP121" s="1320"/>
      <c r="AQ121" s="374">
        <f t="shared" si="16"/>
        <v>1.55</v>
      </c>
      <c r="AR121" s="1319">
        <f t="shared" si="17"/>
        <v>124</v>
      </c>
      <c r="AS121" s="1320"/>
    </row>
    <row r="122" spans="1:45" ht="15.75">
      <c r="A122" s="1316" t="s">
        <v>193</v>
      </c>
      <c r="B122" s="1317"/>
      <c r="C122" s="1318"/>
      <c r="D122" s="361" t="s">
        <v>110</v>
      </c>
      <c r="E122" s="362">
        <v>0</v>
      </c>
      <c r="F122" s="1319">
        <f t="shared" si="12"/>
        <v>0</v>
      </c>
      <c r="G122" s="1320"/>
      <c r="H122" s="365">
        <f>приход!IJ130</f>
        <v>0</v>
      </c>
      <c r="I122" s="1319">
        <f t="shared" si="13"/>
        <v>0</v>
      </c>
      <c r="J122" s="1320"/>
      <c r="K122" s="370"/>
      <c r="L122" s="364"/>
      <c r="M122" s="374"/>
      <c r="N122" s="374"/>
      <c r="O122" s="374"/>
      <c r="P122" s="374"/>
      <c r="Q122" s="374">
        <v>1.36</v>
      </c>
      <c r="R122" s="374"/>
      <c r="S122" s="374"/>
      <c r="T122" s="374"/>
      <c r="U122" s="560"/>
      <c r="V122" s="364"/>
      <c r="W122" s="364"/>
      <c r="X122" s="364"/>
      <c r="Y122" s="364"/>
      <c r="Z122" s="364"/>
      <c r="AA122" s="364"/>
      <c r="AB122" s="374"/>
      <c r="AC122" s="374"/>
      <c r="AD122" s="374"/>
      <c r="AE122" s="374"/>
      <c r="AF122" s="374"/>
      <c r="AG122" s="374"/>
      <c r="AH122" s="374"/>
      <c r="AI122" s="374"/>
      <c r="AJ122" s="374"/>
      <c r="AK122" s="374"/>
      <c r="AL122" s="374"/>
      <c r="AM122" s="374"/>
      <c r="AN122" s="362">
        <f t="shared" si="14"/>
        <v>1.36</v>
      </c>
      <c r="AO122" s="1319">
        <f t="shared" si="15"/>
        <v>0</v>
      </c>
      <c r="AP122" s="1320"/>
      <c r="AQ122" s="374">
        <f t="shared" si="16"/>
        <v>-1.36</v>
      </c>
      <c r="AR122" s="1319">
        <f t="shared" si="17"/>
        <v>0</v>
      </c>
      <c r="AS122" s="1320"/>
    </row>
    <row r="123" spans="1:45" ht="15.75">
      <c r="A123" s="1316" t="s">
        <v>349</v>
      </c>
      <c r="B123" s="1317"/>
      <c r="C123" s="1318"/>
      <c r="D123" s="361" t="s">
        <v>110</v>
      </c>
      <c r="E123" s="362">
        <v>0.7</v>
      </c>
      <c r="F123" s="1319">
        <f t="shared" si="12"/>
        <v>294</v>
      </c>
      <c r="G123" s="1320"/>
      <c r="H123" s="365"/>
      <c r="I123" s="1319">
        <f t="shared" si="13"/>
        <v>0</v>
      </c>
      <c r="J123" s="1320"/>
      <c r="K123" s="370">
        <v>420</v>
      </c>
      <c r="L123" s="364"/>
      <c r="M123" s="374"/>
      <c r="N123" s="374"/>
      <c r="O123" s="374"/>
      <c r="P123" s="374"/>
      <c r="Q123" s="374"/>
      <c r="R123" s="374"/>
      <c r="S123" s="374">
        <v>0.106</v>
      </c>
      <c r="T123" s="374"/>
      <c r="U123" s="560"/>
      <c r="V123" s="364"/>
      <c r="W123" s="364"/>
      <c r="X123" s="364"/>
      <c r="Y123" s="364"/>
      <c r="Z123" s="364"/>
      <c r="AA123" s="364"/>
      <c r="AB123" s="374"/>
      <c r="AC123" s="374"/>
      <c r="AD123" s="374"/>
      <c r="AE123" s="374"/>
      <c r="AF123" s="374"/>
      <c r="AG123" s="374"/>
      <c r="AH123" s="374"/>
      <c r="AI123" s="374"/>
      <c r="AJ123" s="374"/>
      <c r="AK123" s="374"/>
      <c r="AL123" s="374"/>
      <c r="AM123" s="374"/>
      <c r="AN123" s="362">
        <f t="shared" si="14"/>
        <v>0.106</v>
      </c>
      <c r="AO123" s="1319">
        <f t="shared" si="15"/>
        <v>44.52</v>
      </c>
      <c r="AP123" s="1320"/>
      <c r="AQ123" s="374">
        <f t="shared" si="16"/>
        <v>0.59399999999999997</v>
      </c>
      <c r="AR123" s="1319">
        <f t="shared" si="17"/>
        <v>249.48</v>
      </c>
      <c r="AS123" s="1320"/>
    </row>
    <row r="124" spans="1:45" ht="15.75">
      <c r="A124" s="1316" t="s">
        <v>349</v>
      </c>
      <c r="B124" s="1317"/>
      <c r="C124" s="1318"/>
      <c r="D124" s="361" t="s">
        <v>110</v>
      </c>
      <c r="E124" s="362"/>
      <c r="F124" s="1319">
        <f t="shared" si="12"/>
        <v>0</v>
      </c>
      <c r="G124" s="1320"/>
      <c r="H124" s="365">
        <f>приход!IJ132</f>
        <v>0</v>
      </c>
      <c r="I124" s="1319">
        <f t="shared" si="13"/>
        <v>0</v>
      </c>
      <c r="J124" s="1320"/>
      <c r="K124" s="370"/>
      <c r="L124" s="364"/>
      <c r="M124" s="374"/>
      <c r="N124" s="374">
        <v>5.1999999999999998E-2</v>
      </c>
      <c r="O124" s="374"/>
      <c r="P124" s="374">
        <v>0.127</v>
      </c>
      <c r="Q124" s="374"/>
      <c r="R124" s="374"/>
      <c r="S124" s="374"/>
      <c r="T124" s="374"/>
      <c r="U124" s="560"/>
      <c r="V124" s="364"/>
      <c r="W124" s="364"/>
      <c r="X124" s="364"/>
      <c r="Y124" s="364"/>
      <c r="Z124" s="364"/>
      <c r="AA124" s="364"/>
      <c r="AB124" s="374"/>
      <c r="AC124" s="374"/>
      <c r="AD124" s="374"/>
      <c r="AE124" s="374"/>
      <c r="AF124" s="374"/>
      <c r="AG124" s="374"/>
      <c r="AH124" s="374"/>
      <c r="AI124" s="374"/>
      <c r="AJ124" s="374"/>
      <c r="AK124" s="374"/>
      <c r="AL124" s="374"/>
      <c r="AM124" s="374"/>
      <c r="AN124" s="362">
        <f t="shared" si="14"/>
        <v>0.17899999999999999</v>
      </c>
      <c r="AO124" s="1319">
        <f t="shared" si="15"/>
        <v>0</v>
      </c>
      <c r="AP124" s="1320"/>
      <c r="AQ124" s="374">
        <f t="shared" si="16"/>
        <v>-0.17899999999999999</v>
      </c>
      <c r="AR124" s="1319">
        <f t="shared" si="17"/>
        <v>0</v>
      </c>
      <c r="AS124" s="1320"/>
    </row>
    <row r="125" spans="1:45" ht="15.75">
      <c r="A125" s="1316" t="s">
        <v>349</v>
      </c>
      <c r="B125" s="1317"/>
      <c r="C125" s="1318"/>
      <c r="D125" s="361" t="s">
        <v>110</v>
      </c>
      <c r="E125" s="362"/>
      <c r="F125" s="1319">
        <f t="shared" si="12"/>
        <v>0</v>
      </c>
      <c r="G125" s="1320"/>
      <c r="H125" s="365"/>
      <c r="I125" s="1319">
        <f t="shared" si="13"/>
        <v>0</v>
      </c>
      <c r="J125" s="1320"/>
      <c r="K125" s="370"/>
      <c r="L125" s="364"/>
      <c r="M125" s="374"/>
      <c r="N125" s="374"/>
      <c r="O125" s="374"/>
      <c r="P125" s="374"/>
      <c r="Q125" s="374"/>
      <c r="R125" s="374"/>
      <c r="S125" s="374"/>
      <c r="T125" s="374"/>
      <c r="U125" s="560"/>
      <c r="V125" s="364"/>
      <c r="W125" s="364"/>
      <c r="X125" s="364"/>
      <c r="Y125" s="364"/>
      <c r="Z125" s="364"/>
      <c r="AA125" s="364"/>
      <c r="AB125" s="374"/>
      <c r="AC125" s="374"/>
      <c r="AD125" s="374"/>
      <c r="AE125" s="374"/>
      <c r="AF125" s="374"/>
      <c r="AG125" s="374"/>
      <c r="AH125" s="374"/>
      <c r="AI125" s="374"/>
      <c r="AJ125" s="374"/>
      <c r="AK125" s="374"/>
      <c r="AL125" s="374"/>
      <c r="AM125" s="374"/>
      <c r="AN125" s="362">
        <f t="shared" si="14"/>
        <v>0</v>
      </c>
      <c r="AO125" s="1319">
        <f t="shared" si="15"/>
        <v>0</v>
      </c>
      <c r="AP125" s="1320"/>
      <c r="AQ125" s="374">
        <f t="shared" si="16"/>
        <v>0</v>
      </c>
      <c r="AR125" s="1319">
        <f t="shared" si="17"/>
        <v>0</v>
      </c>
      <c r="AS125" s="1320"/>
    </row>
    <row r="126" spans="1:45" ht="15.75">
      <c r="A126" s="1316" t="s">
        <v>350</v>
      </c>
      <c r="B126" s="1317"/>
      <c r="C126" s="1318"/>
      <c r="D126" s="361" t="s">
        <v>110</v>
      </c>
      <c r="E126" s="362">
        <v>1.5</v>
      </c>
      <c r="F126" s="1319">
        <f t="shared" si="12"/>
        <v>750</v>
      </c>
      <c r="G126" s="1320"/>
      <c r="H126" s="366"/>
      <c r="I126" s="1319">
        <f t="shared" si="13"/>
        <v>0</v>
      </c>
      <c r="J126" s="1320"/>
      <c r="K126" s="370">
        <v>500</v>
      </c>
      <c r="L126" s="364"/>
      <c r="M126" s="374">
        <v>0.01</v>
      </c>
      <c r="N126" s="374"/>
      <c r="O126" s="374"/>
      <c r="P126" s="374"/>
      <c r="Q126" s="374"/>
      <c r="R126" s="374"/>
      <c r="S126" s="374">
        <v>0.106</v>
      </c>
      <c r="T126" s="374"/>
      <c r="U126" s="560"/>
      <c r="V126" s="364"/>
      <c r="W126" s="364"/>
      <c r="X126" s="364"/>
      <c r="Y126" s="364"/>
      <c r="Z126" s="364"/>
      <c r="AA126" s="364"/>
      <c r="AB126" s="374"/>
      <c r="AC126" s="374"/>
      <c r="AD126" s="374"/>
      <c r="AE126" s="374"/>
      <c r="AF126" s="374"/>
      <c r="AG126" s="374"/>
      <c r="AH126" s="374"/>
      <c r="AI126" s="374"/>
      <c r="AJ126" s="374"/>
      <c r="AK126" s="374"/>
      <c r="AL126" s="374"/>
      <c r="AM126" s="374"/>
      <c r="AN126" s="362">
        <f t="shared" si="14"/>
        <v>0.11600000000000001</v>
      </c>
      <c r="AO126" s="1319">
        <f t="shared" si="15"/>
        <v>58</v>
      </c>
      <c r="AP126" s="1320"/>
      <c r="AQ126" s="374">
        <f t="shared" si="16"/>
        <v>1.3839999999999999</v>
      </c>
      <c r="AR126" s="1319">
        <f t="shared" si="17"/>
        <v>692</v>
      </c>
      <c r="AS126" s="1320"/>
    </row>
    <row r="127" spans="1:45" ht="15.75">
      <c r="A127" s="1316" t="s">
        <v>350</v>
      </c>
      <c r="B127" s="1317"/>
      <c r="C127" s="1318"/>
      <c r="D127" s="361" t="s">
        <v>110</v>
      </c>
      <c r="E127" s="362">
        <v>0</v>
      </c>
      <c r="F127" s="1319">
        <f t="shared" si="12"/>
        <v>0</v>
      </c>
      <c r="G127" s="1320"/>
      <c r="H127" s="366"/>
      <c r="I127" s="1319">
        <f t="shared" si="13"/>
        <v>0</v>
      </c>
      <c r="J127" s="1320"/>
      <c r="K127" s="370"/>
      <c r="L127" s="364"/>
      <c r="M127" s="374"/>
      <c r="N127" s="374"/>
      <c r="O127" s="374"/>
      <c r="P127" s="374"/>
      <c r="Q127" s="374"/>
      <c r="R127" s="374"/>
      <c r="S127" s="374"/>
      <c r="T127" s="374"/>
      <c r="U127" s="560"/>
      <c r="V127" s="364"/>
      <c r="W127" s="364"/>
      <c r="X127" s="364"/>
      <c r="Y127" s="364"/>
      <c r="Z127" s="364"/>
      <c r="AA127" s="364"/>
      <c r="AB127" s="374"/>
      <c r="AC127" s="374"/>
      <c r="AD127" s="374"/>
      <c r="AE127" s="374"/>
      <c r="AF127" s="374"/>
      <c r="AG127" s="374"/>
      <c r="AH127" s="374"/>
      <c r="AI127" s="374"/>
      <c r="AJ127" s="374"/>
      <c r="AK127" s="374"/>
      <c r="AL127" s="374"/>
      <c r="AM127" s="374"/>
      <c r="AN127" s="362">
        <f t="shared" si="14"/>
        <v>0</v>
      </c>
      <c r="AO127" s="1319">
        <f t="shared" si="15"/>
        <v>0</v>
      </c>
      <c r="AP127" s="1320"/>
      <c r="AQ127" s="374">
        <f t="shared" si="16"/>
        <v>0</v>
      </c>
      <c r="AR127" s="1319">
        <f t="shared" si="17"/>
        <v>0</v>
      </c>
      <c r="AS127" s="1320"/>
    </row>
    <row r="128" spans="1:45" ht="15.75">
      <c r="A128" s="1316" t="s">
        <v>350</v>
      </c>
      <c r="B128" s="1317"/>
      <c r="C128" s="1318"/>
      <c r="D128" s="361" t="s">
        <v>110</v>
      </c>
      <c r="E128" s="362">
        <v>0.72199999999999998</v>
      </c>
      <c r="F128" s="1319">
        <f t="shared" si="12"/>
        <v>0</v>
      </c>
      <c r="G128" s="1320"/>
      <c r="H128" s="366">
        <f>приход!IJ134</f>
        <v>0</v>
      </c>
      <c r="I128" s="1319">
        <f t="shared" si="13"/>
        <v>0</v>
      </c>
      <c r="J128" s="1320"/>
      <c r="K128" s="370"/>
      <c r="L128" s="364"/>
      <c r="M128" s="374">
        <v>5.1999999999999998E-2</v>
      </c>
      <c r="N128" s="374">
        <v>1.6E-2</v>
      </c>
      <c r="O128" s="374">
        <v>2.8000000000000001E-2</v>
      </c>
      <c r="P128" s="374">
        <v>5.0999999999999997E-2</v>
      </c>
      <c r="Q128" s="374">
        <v>7.2999999999999995E-2</v>
      </c>
      <c r="R128" s="374">
        <v>4.2000000000000003E-2</v>
      </c>
      <c r="S128" s="374"/>
      <c r="T128" s="374">
        <v>3.9E-2</v>
      </c>
      <c r="U128" s="560">
        <v>0.109</v>
      </c>
      <c r="V128" s="364"/>
      <c r="W128" s="364"/>
      <c r="X128" s="364"/>
      <c r="Y128" s="364"/>
      <c r="Z128" s="364"/>
      <c r="AA128" s="364"/>
      <c r="AB128" s="374"/>
      <c r="AC128" s="374"/>
      <c r="AD128" s="374"/>
      <c r="AE128" s="374"/>
      <c r="AF128" s="374"/>
      <c r="AG128" s="374"/>
      <c r="AH128" s="374"/>
      <c r="AI128" s="374"/>
      <c r="AJ128" s="374"/>
      <c r="AK128" s="374"/>
      <c r="AL128" s="374"/>
      <c r="AM128" s="374"/>
      <c r="AN128" s="362">
        <f t="shared" si="14"/>
        <v>0.41</v>
      </c>
      <c r="AO128" s="1319">
        <f t="shared" si="15"/>
        <v>0</v>
      </c>
      <c r="AP128" s="1320"/>
      <c r="AQ128" s="374">
        <f t="shared" si="16"/>
        <v>0.312</v>
      </c>
      <c r="AR128" s="1319">
        <f t="shared" si="17"/>
        <v>0</v>
      </c>
      <c r="AS128" s="1320"/>
    </row>
    <row r="129" spans="1:45" ht="15.75">
      <c r="A129" s="1316" t="s">
        <v>351</v>
      </c>
      <c r="B129" s="1317"/>
      <c r="C129" s="1318"/>
      <c r="D129" s="361" t="s">
        <v>110</v>
      </c>
      <c r="E129" s="362">
        <v>1.5</v>
      </c>
      <c r="F129" s="1319">
        <f t="shared" si="12"/>
        <v>615</v>
      </c>
      <c r="G129" s="1320"/>
      <c r="H129" s="365">
        <f>приход!IJ136</f>
        <v>0</v>
      </c>
      <c r="I129" s="1319">
        <f t="shared" si="13"/>
        <v>0</v>
      </c>
      <c r="J129" s="1320"/>
      <c r="K129" s="370">
        <v>410</v>
      </c>
      <c r="L129" s="364"/>
      <c r="M129" s="374"/>
      <c r="N129" s="374"/>
      <c r="O129" s="374"/>
      <c r="P129" s="374"/>
      <c r="Q129" s="374"/>
      <c r="R129" s="374"/>
      <c r="S129" s="374"/>
      <c r="T129" s="374">
        <v>0.16200000000000001</v>
      </c>
      <c r="U129" s="560"/>
      <c r="V129" s="364"/>
      <c r="W129" s="364"/>
      <c r="X129" s="364"/>
      <c r="Y129" s="364"/>
      <c r="Z129" s="364"/>
      <c r="AA129" s="364"/>
      <c r="AB129" s="374"/>
      <c r="AC129" s="374"/>
      <c r="AD129" s="374"/>
      <c r="AE129" s="374"/>
      <c r="AF129" s="374"/>
      <c r="AG129" s="374"/>
      <c r="AH129" s="374"/>
      <c r="AI129" s="374"/>
      <c r="AJ129" s="374"/>
      <c r="AK129" s="374"/>
      <c r="AL129" s="374"/>
      <c r="AM129" s="374"/>
      <c r="AN129" s="362">
        <f t="shared" si="14"/>
        <v>0.16200000000000001</v>
      </c>
      <c r="AO129" s="1319">
        <f t="shared" si="15"/>
        <v>66.42</v>
      </c>
      <c r="AP129" s="1320"/>
      <c r="AQ129" s="374">
        <f t="shared" si="16"/>
        <v>1.3380000000000001</v>
      </c>
      <c r="AR129" s="1319">
        <f t="shared" si="17"/>
        <v>548.58000000000004</v>
      </c>
      <c r="AS129" s="1320"/>
    </row>
    <row r="130" spans="1:45" ht="15.75">
      <c r="A130" s="1316" t="s">
        <v>351</v>
      </c>
      <c r="B130" s="1317"/>
      <c r="C130" s="1318"/>
      <c r="D130" s="361" t="s">
        <v>110</v>
      </c>
      <c r="E130" s="362">
        <v>0.221</v>
      </c>
      <c r="F130" s="1319">
        <f t="shared" si="12"/>
        <v>0</v>
      </c>
      <c r="G130" s="1320"/>
      <c r="H130" s="365"/>
      <c r="I130" s="1319">
        <f t="shared" si="13"/>
        <v>0</v>
      </c>
      <c r="J130" s="1320"/>
      <c r="K130" s="370"/>
      <c r="L130" s="364"/>
      <c r="M130" s="374"/>
      <c r="N130" s="374"/>
      <c r="O130" s="374">
        <v>9.5000000000000001E-2</v>
      </c>
      <c r="P130" s="374"/>
      <c r="Q130" s="374"/>
      <c r="R130" s="374"/>
      <c r="S130" s="374"/>
      <c r="T130" s="374"/>
      <c r="U130" s="560"/>
      <c r="V130" s="364"/>
      <c r="W130" s="364"/>
      <c r="X130" s="364"/>
      <c r="Y130" s="364"/>
      <c r="Z130" s="364"/>
      <c r="AA130" s="364"/>
      <c r="AB130" s="374"/>
      <c r="AC130" s="374"/>
      <c r="AD130" s="374"/>
      <c r="AE130" s="374"/>
      <c r="AF130" s="374"/>
      <c r="AG130" s="374"/>
      <c r="AH130" s="374"/>
      <c r="AI130" s="374"/>
      <c r="AJ130" s="374"/>
      <c r="AK130" s="374"/>
      <c r="AL130" s="374"/>
      <c r="AM130" s="374"/>
      <c r="AN130" s="362">
        <f t="shared" si="14"/>
        <v>9.5000000000000001E-2</v>
      </c>
      <c r="AO130" s="1319">
        <f t="shared" si="15"/>
        <v>0</v>
      </c>
      <c r="AP130" s="1320"/>
      <c r="AQ130" s="374">
        <f t="shared" si="16"/>
        <v>0.126</v>
      </c>
      <c r="AR130" s="1319">
        <f t="shared" si="17"/>
        <v>0</v>
      </c>
      <c r="AS130" s="1320"/>
    </row>
    <row r="131" spans="1:45" ht="15.75">
      <c r="A131" s="1316" t="s">
        <v>351</v>
      </c>
      <c r="B131" s="1317"/>
      <c r="C131" s="1318"/>
      <c r="D131" s="361" t="s">
        <v>110</v>
      </c>
      <c r="E131" s="362">
        <v>0</v>
      </c>
      <c r="F131" s="1319">
        <f t="shared" si="12"/>
        <v>0</v>
      </c>
      <c r="G131" s="1320"/>
      <c r="H131" s="365"/>
      <c r="I131" s="1319">
        <f t="shared" si="13"/>
        <v>0</v>
      </c>
      <c r="J131" s="1320"/>
      <c r="K131" s="370"/>
      <c r="L131" s="364"/>
      <c r="M131" s="374"/>
      <c r="N131" s="374"/>
      <c r="O131" s="374"/>
      <c r="P131" s="374"/>
      <c r="Q131" s="374"/>
      <c r="R131" s="374"/>
      <c r="S131" s="374"/>
      <c r="T131" s="374"/>
      <c r="U131" s="560"/>
      <c r="V131" s="364"/>
      <c r="W131" s="364"/>
      <c r="X131" s="364"/>
      <c r="Y131" s="364"/>
      <c r="Z131" s="364"/>
      <c r="AA131" s="364"/>
      <c r="AB131" s="374"/>
      <c r="AC131" s="374"/>
      <c r="AD131" s="374"/>
      <c r="AE131" s="374"/>
      <c r="AF131" s="374"/>
      <c r="AG131" s="374"/>
      <c r="AH131" s="374"/>
      <c r="AI131" s="374"/>
      <c r="AJ131" s="374"/>
      <c r="AK131" s="374"/>
      <c r="AL131" s="374"/>
      <c r="AM131" s="374"/>
      <c r="AN131" s="362">
        <f t="shared" si="14"/>
        <v>0</v>
      </c>
      <c r="AO131" s="1319">
        <f t="shared" si="15"/>
        <v>0</v>
      </c>
      <c r="AP131" s="1320"/>
      <c r="AQ131" s="374">
        <f t="shared" si="16"/>
        <v>0</v>
      </c>
      <c r="AR131" s="1319">
        <f t="shared" si="17"/>
        <v>0</v>
      </c>
      <c r="AS131" s="1320"/>
    </row>
    <row r="132" spans="1:45" ht="15.75">
      <c r="A132" s="1316" t="s">
        <v>352</v>
      </c>
      <c r="B132" s="1317"/>
      <c r="C132" s="1318"/>
      <c r="D132" s="361" t="s">
        <v>110</v>
      </c>
      <c r="E132" s="395">
        <v>0.4</v>
      </c>
      <c r="F132" s="1319">
        <f t="shared" si="12"/>
        <v>148</v>
      </c>
      <c r="G132" s="1320"/>
      <c r="H132" s="365"/>
      <c r="I132" s="1319">
        <f t="shared" si="13"/>
        <v>0</v>
      </c>
      <c r="J132" s="1320"/>
      <c r="K132" s="370">
        <v>370</v>
      </c>
      <c r="L132" s="364"/>
      <c r="M132" s="374"/>
      <c r="N132" s="374"/>
      <c r="O132" s="374"/>
      <c r="P132" s="374"/>
      <c r="Q132" s="374"/>
      <c r="R132" s="374"/>
      <c r="S132" s="374">
        <v>1.2999999999999999E-2</v>
      </c>
      <c r="T132" s="374"/>
      <c r="U132" s="560"/>
      <c r="V132" s="364"/>
      <c r="W132" s="364"/>
      <c r="X132" s="364"/>
      <c r="Y132" s="364"/>
      <c r="Z132" s="364"/>
      <c r="AA132" s="364"/>
      <c r="AB132" s="374"/>
      <c r="AC132" s="374"/>
      <c r="AD132" s="374"/>
      <c r="AE132" s="374"/>
      <c r="AF132" s="374"/>
      <c r="AG132" s="374"/>
      <c r="AH132" s="374"/>
      <c r="AI132" s="374"/>
      <c r="AJ132" s="374"/>
      <c r="AK132" s="374"/>
      <c r="AL132" s="374"/>
      <c r="AM132" s="374"/>
      <c r="AN132" s="362">
        <f t="shared" si="14"/>
        <v>1.2999999999999999E-2</v>
      </c>
      <c r="AO132" s="1319">
        <f t="shared" si="15"/>
        <v>4.8099999999999996</v>
      </c>
      <c r="AP132" s="1320"/>
      <c r="AQ132" s="374">
        <f t="shared" si="16"/>
        <v>0.38700000000000001</v>
      </c>
      <c r="AR132" s="1319">
        <f t="shared" si="17"/>
        <v>143.19</v>
      </c>
      <c r="AS132" s="1320"/>
    </row>
    <row r="133" spans="1:45" ht="15.75">
      <c r="A133" s="1316" t="s">
        <v>352</v>
      </c>
      <c r="B133" s="1317"/>
      <c r="C133" s="1318"/>
      <c r="D133" s="361" t="s">
        <v>110</v>
      </c>
      <c r="E133" s="362"/>
      <c r="F133" s="1319">
        <f t="shared" si="12"/>
        <v>0</v>
      </c>
      <c r="G133" s="1320"/>
      <c r="H133" s="365">
        <f>приход!IJ138</f>
        <v>0</v>
      </c>
      <c r="I133" s="1319">
        <f t="shared" si="13"/>
        <v>0</v>
      </c>
      <c r="J133" s="1320"/>
      <c r="K133" s="370"/>
      <c r="L133" s="364"/>
      <c r="M133" s="374"/>
      <c r="N133" s="374">
        <v>3.5999999999999997E-2</v>
      </c>
      <c r="O133" s="374">
        <v>1.0999999999999999E-2</v>
      </c>
      <c r="P133" s="374"/>
      <c r="Q133" s="374"/>
      <c r="R133" s="374">
        <v>9.1999999999999998E-2</v>
      </c>
      <c r="S133" s="374"/>
      <c r="T133" s="374"/>
      <c r="U133" s="560"/>
      <c r="V133" s="364"/>
      <c r="W133" s="364"/>
      <c r="X133" s="364"/>
      <c r="Y133" s="364"/>
      <c r="Z133" s="364"/>
      <c r="AA133" s="364"/>
      <c r="AB133" s="374"/>
      <c r="AC133" s="374"/>
      <c r="AD133" s="374"/>
      <c r="AE133" s="374"/>
      <c r="AF133" s="374"/>
      <c r="AG133" s="374"/>
      <c r="AH133" s="374"/>
      <c r="AI133" s="374"/>
      <c r="AJ133" s="374"/>
      <c r="AK133" s="374"/>
      <c r="AL133" s="374"/>
      <c r="AM133" s="374"/>
      <c r="AN133" s="362">
        <f t="shared" si="14"/>
        <v>0.13900000000000001</v>
      </c>
      <c r="AO133" s="1319">
        <f t="shared" si="15"/>
        <v>0</v>
      </c>
      <c r="AP133" s="1320"/>
      <c r="AQ133" s="374">
        <f t="shared" si="16"/>
        <v>-0.13900000000000001</v>
      </c>
      <c r="AR133" s="1319">
        <f t="shared" si="17"/>
        <v>0</v>
      </c>
      <c r="AS133" s="1320"/>
    </row>
    <row r="134" spans="1:45" ht="15.75">
      <c r="A134" s="1316" t="s">
        <v>352</v>
      </c>
      <c r="B134" s="1317"/>
      <c r="C134" s="1318"/>
      <c r="D134" s="361" t="s">
        <v>110</v>
      </c>
      <c r="E134" s="362">
        <v>0</v>
      </c>
      <c r="F134" s="1319">
        <f t="shared" si="12"/>
        <v>0</v>
      </c>
      <c r="G134" s="1320"/>
      <c r="H134" s="366">
        <f>приход!IJ160</f>
        <v>0</v>
      </c>
      <c r="I134" s="1319">
        <f t="shared" si="13"/>
        <v>0</v>
      </c>
      <c r="J134" s="1320"/>
      <c r="K134" s="370"/>
      <c r="L134" s="364"/>
      <c r="M134" s="374"/>
      <c r="N134" s="374"/>
      <c r="O134" s="374"/>
      <c r="P134" s="374"/>
      <c r="Q134" s="374"/>
      <c r="R134" s="374"/>
      <c r="S134" s="374"/>
      <c r="T134" s="374">
        <v>0.183</v>
      </c>
      <c r="U134" s="560"/>
      <c r="V134" s="364"/>
      <c r="W134" s="364"/>
      <c r="X134" s="364"/>
      <c r="Y134" s="364"/>
      <c r="Z134" s="364"/>
      <c r="AA134" s="364"/>
      <c r="AB134" s="374"/>
      <c r="AC134" s="374"/>
      <c r="AD134" s="374"/>
      <c r="AE134" s="374"/>
      <c r="AF134" s="374"/>
      <c r="AG134" s="374"/>
      <c r="AH134" s="374"/>
      <c r="AI134" s="374"/>
      <c r="AJ134" s="374"/>
      <c r="AK134" s="374"/>
      <c r="AL134" s="374"/>
      <c r="AM134" s="374"/>
      <c r="AN134" s="362">
        <f t="shared" si="14"/>
        <v>0.183</v>
      </c>
      <c r="AO134" s="1319">
        <f t="shared" si="15"/>
        <v>0</v>
      </c>
      <c r="AP134" s="1320"/>
      <c r="AQ134" s="374">
        <f t="shared" si="16"/>
        <v>-0.183</v>
      </c>
      <c r="AR134" s="1319">
        <f t="shared" si="17"/>
        <v>0</v>
      </c>
      <c r="AS134" s="1320"/>
    </row>
    <row r="135" spans="1:45" ht="15.75">
      <c r="A135" s="1316" t="s">
        <v>353</v>
      </c>
      <c r="B135" s="1317"/>
      <c r="C135" s="1318"/>
      <c r="D135" s="361" t="s">
        <v>133</v>
      </c>
      <c r="E135" s="362"/>
      <c r="F135" s="1319">
        <f t="shared" si="12"/>
        <v>0</v>
      </c>
      <c r="G135" s="1320"/>
      <c r="H135" s="359"/>
      <c r="I135" s="1319">
        <f t="shared" si="13"/>
        <v>0</v>
      </c>
      <c r="J135" s="1320"/>
      <c r="K135" s="370"/>
      <c r="L135" s="364"/>
      <c r="M135" s="374"/>
      <c r="N135" s="374"/>
      <c r="O135" s="374"/>
      <c r="P135" s="374"/>
      <c r="Q135" s="374"/>
      <c r="R135" s="374"/>
      <c r="S135" s="374"/>
      <c r="T135" s="374"/>
      <c r="U135" s="560"/>
      <c r="V135" s="364"/>
      <c r="W135" s="364"/>
      <c r="X135" s="364"/>
      <c r="Y135" s="364"/>
      <c r="Z135" s="364"/>
      <c r="AA135" s="364"/>
      <c r="AB135" s="374"/>
      <c r="AC135" s="374"/>
      <c r="AD135" s="374"/>
      <c r="AE135" s="374"/>
      <c r="AF135" s="374"/>
      <c r="AG135" s="374"/>
      <c r="AH135" s="374"/>
      <c r="AI135" s="374"/>
      <c r="AJ135" s="374"/>
      <c r="AK135" s="374"/>
      <c r="AL135" s="374"/>
      <c r="AM135" s="374"/>
      <c r="AN135" s="362">
        <f t="shared" si="14"/>
        <v>0</v>
      </c>
      <c r="AO135" s="1319">
        <f t="shared" si="15"/>
        <v>0</v>
      </c>
      <c r="AP135" s="1320"/>
      <c r="AQ135" s="374">
        <f t="shared" si="16"/>
        <v>0</v>
      </c>
      <c r="AR135" s="1319">
        <f t="shared" si="17"/>
        <v>0</v>
      </c>
      <c r="AS135" s="1320"/>
    </row>
    <row r="136" spans="1:45" ht="15.75">
      <c r="A136" s="1316" t="s">
        <v>174</v>
      </c>
      <c r="B136" s="1317"/>
      <c r="C136" s="1318"/>
      <c r="D136" s="361" t="s">
        <v>110</v>
      </c>
      <c r="E136" s="395">
        <v>2.4</v>
      </c>
      <c r="F136" s="1319">
        <f t="shared" si="12"/>
        <v>228</v>
      </c>
      <c r="G136" s="1320"/>
      <c r="H136" s="365">
        <f>приход!IJ142</f>
        <v>0</v>
      </c>
      <c r="I136" s="1319">
        <f t="shared" si="13"/>
        <v>0</v>
      </c>
      <c r="J136" s="1320"/>
      <c r="K136" s="370">
        <v>95</v>
      </c>
      <c r="L136" s="364"/>
      <c r="M136" s="374"/>
      <c r="N136" s="374"/>
      <c r="O136" s="374"/>
      <c r="P136" s="374"/>
      <c r="Q136" s="374">
        <v>0.48399999999999999</v>
      </c>
      <c r="R136" s="374"/>
      <c r="S136" s="374"/>
      <c r="T136" s="374"/>
      <c r="U136" s="560">
        <v>0.56299999999999994</v>
      </c>
      <c r="V136" s="364"/>
      <c r="W136" s="364"/>
      <c r="X136" s="364"/>
      <c r="Y136" s="364"/>
      <c r="Z136" s="364"/>
      <c r="AA136" s="364"/>
      <c r="AB136" s="374"/>
      <c r="AC136" s="374"/>
      <c r="AD136" s="374"/>
      <c r="AE136" s="374"/>
      <c r="AF136" s="374"/>
      <c r="AG136" s="374"/>
      <c r="AH136" s="374"/>
      <c r="AI136" s="374"/>
      <c r="AJ136" s="374"/>
      <c r="AK136" s="374"/>
      <c r="AL136" s="374"/>
      <c r="AM136" s="374"/>
      <c r="AN136" s="362">
        <f t="shared" si="14"/>
        <v>1.0469999999999999</v>
      </c>
      <c r="AO136" s="1319">
        <f t="shared" ref="AO136:AO153" si="20">K136*AN136</f>
        <v>99.47</v>
      </c>
      <c r="AP136" s="1320"/>
      <c r="AQ136" s="374">
        <f t="shared" ref="AQ136:AQ153" si="21">(E136+H136)-AN136</f>
        <v>1.353</v>
      </c>
      <c r="AR136" s="1319">
        <f t="shared" ref="AR136:AR153" si="22">K136*AQ136</f>
        <v>128.54</v>
      </c>
      <c r="AS136" s="1320"/>
    </row>
    <row r="137" spans="1:45" ht="15.75">
      <c r="A137" s="1316" t="s">
        <v>174</v>
      </c>
      <c r="B137" s="1317"/>
      <c r="C137" s="1318"/>
      <c r="D137" s="361" t="s">
        <v>110</v>
      </c>
      <c r="E137" s="362"/>
      <c r="F137" s="1319">
        <f t="shared" si="12"/>
        <v>0</v>
      </c>
      <c r="G137" s="1320"/>
      <c r="H137" s="365"/>
      <c r="I137" s="1319">
        <f t="shared" si="13"/>
        <v>0</v>
      </c>
      <c r="J137" s="1320"/>
      <c r="K137" s="370"/>
      <c r="L137" s="364"/>
      <c r="M137" s="374"/>
      <c r="N137" s="374"/>
      <c r="O137" s="374"/>
      <c r="P137" s="374"/>
      <c r="Q137" s="374"/>
      <c r="R137" s="374"/>
      <c r="S137" s="374"/>
      <c r="T137" s="374"/>
      <c r="U137" s="560"/>
      <c r="V137" s="364"/>
      <c r="W137" s="364"/>
      <c r="X137" s="364"/>
      <c r="Y137" s="364"/>
      <c r="Z137" s="364"/>
      <c r="AA137" s="364"/>
      <c r="AB137" s="374"/>
      <c r="AC137" s="374"/>
      <c r="AD137" s="374"/>
      <c r="AE137" s="374"/>
      <c r="AF137" s="374"/>
      <c r="AG137" s="374"/>
      <c r="AH137" s="374"/>
      <c r="AI137" s="374"/>
      <c r="AJ137" s="374"/>
      <c r="AK137" s="374"/>
      <c r="AL137" s="374"/>
      <c r="AM137" s="374"/>
      <c r="AN137" s="362">
        <f t="shared" si="14"/>
        <v>0</v>
      </c>
      <c r="AO137" s="1319">
        <f t="shared" si="20"/>
        <v>0</v>
      </c>
      <c r="AP137" s="1320"/>
      <c r="AQ137" s="374">
        <f t="shared" si="21"/>
        <v>0</v>
      </c>
      <c r="AR137" s="1319">
        <f t="shared" si="22"/>
        <v>0</v>
      </c>
      <c r="AS137" s="1320"/>
    </row>
    <row r="138" spans="1:45" ht="15.75">
      <c r="A138" s="1316" t="s">
        <v>114</v>
      </c>
      <c r="B138" s="1317"/>
      <c r="C138" s="1318"/>
      <c r="D138" s="361" t="s">
        <v>110</v>
      </c>
      <c r="E138" s="362">
        <v>0</v>
      </c>
      <c r="F138" s="1319">
        <f t="shared" ref="F138:F153" si="23">K138*E138</f>
        <v>0</v>
      </c>
      <c r="G138" s="1320"/>
      <c r="H138" s="365"/>
      <c r="I138" s="1319">
        <f t="shared" ref="I138:I153" si="24">K138*H138</f>
        <v>0</v>
      </c>
      <c r="J138" s="1320"/>
      <c r="K138" s="370"/>
      <c r="L138" s="364"/>
      <c r="M138" s="374"/>
      <c r="N138" s="374"/>
      <c r="O138" s="374"/>
      <c r="P138" s="374"/>
      <c r="Q138" s="374"/>
      <c r="R138" s="374"/>
      <c r="S138" s="374"/>
      <c r="T138" s="374"/>
      <c r="U138" s="560"/>
      <c r="V138" s="364"/>
      <c r="W138" s="364"/>
      <c r="X138" s="364"/>
      <c r="Y138" s="364"/>
      <c r="Z138" s="364"/>
      <c r="AA138" s="364"/>
      <c r="AB138" s="374"/>
      <c r="AC138" s="374"/>
      <c r="AD138" s="374"/>
      <c r="AE138" s="374"/>
      <c r="AF138" s="374"/>
      <c r="AG138" s="374"/>
      <c r="AH138" s="374"/>
      <c r="AI138" s="374"/>
      <c r="AJ138" s="374"/>
      <c r="AK138" s="374"/>
      <c r="AL138" s="374"/>
      <c r="AM138" s="374"/>
      <c r="AN138" s="362">
        <f t="shared" ref="AN138:AN153" si="25">SUM(M138:AM138)</f>
        <v>0</v>
      </c>
      <c r="AO138" s="1319">
        <f t="shared" si="20"/>
        <v>0</v>
      </c>
      <c r="AP138" s="1320"/>
      <c r="AQ138" s="374">
        <f t="shared" si="21"/>
        <v>0</v>
      </c>
      <c r="AR138" s="1319">
        <f t="shared" si="22"/>
        <v>0</v>
      </c>
      <c r="AS138" s="1320"/>
    </row>
    <row r="139" spans="1:45" ht="15.75">
      <c r="A139" s="1316" t="s">
        <v>114</v>
      </c>
      <c r="B139" s="1317"/>
      <c r="C139" s="1318"/>
      <c r="D139" s="361" t="s">
        <v>110</v>
      </c>
      <c r="E139" s="362"/>
      <c r="F139" s="1319">
        <f t="shared" si="23"/>
        <v>0</v>
      </c>
      <c r="G139" s="1320"/>
      <c r="H139" s="366">
        <f>приход!IJ144</f>
        <v>0</v>
      </c>
      <c r="I139" s="1319">
        <f t="shared" si="24"/>
        <v>0</v>
      </c>
      <c r="J139" s="1320"/>
      <c r="K139" s="370"/>
      <c r="L139" s="364"/>
      <c r="M139" s="374"/>
      <c r="N139" s="374"/>
      <c r="O139" s="374"/>
      <c r="P139" s="374">
        <v>0.36</v>
      </c>
      <c r="Q139" s="374"/>
      <c r="R139" s="374"/>
      <c r="S139" s="374"/>
      <c r="T139" s="374"/>
      <c r="U139" s="560"/>
      <c r="V139" s="364"/>
      <c r="W139" s="364"/>
      <c r="X139" s="364"/>
      <c r="Y139" s="364"/>
      <c r="Z139" s="364"/>
      <c r="AA139" s="364"/>
      <c r="AB139" s="374"/>
      <c r="AC139" s="374"/>
      <c r="AD139" s="374"/>
      <c r="AE139" s="374"/>
      <c r="AF139" s="374"/>
      <c r="AG139" s="374"/>
      <c r="AH139" s="374"/>
      <c r="AI139" s="374"/>
      <c r="AJ139" s="374"/>
      <c r="AK139" s="374"/>
      <c r="AL139" s="374"/>
      <c r="AM139" s="374"/>
      <c r="AN139" s="362">
        <f t="shared" si="25"/>
        <v>0.36</v>
      </c>
      <c r="AO139" s="1319">
        <f t="shared" si="20"/>
        <v>0</v>
      </c>
      <c r="AP139" s="1320"/>
      <c r="AQ139" s="374">
        <f t="shared" si="21"/>
        <v>-0.36</v>
      </c>
      <c r="AR139" s="1319">
        <f t="shared" si="22"/>
        <v>0</v>
      </c>
      <c r="AS139" s="1320"/>
    </row>
    <row r="140" spans="1:45" ht="15.75">
      <c r="A140" s="1316" t="s">
        <v>354</v>
      </c>
      <c r="B140" s="1317"/>
      <c r="C140" s="1318"/>
      <c r="D140" s="361" t="s">
        <v>110</v>
      </c>
      <c r="E140" s="362">
        <v>3.8</v>
      </c>
      <c r="F140" s="1319">
        <f t="shared" si="23"/>
        <v>450</v>
      </c>
      <c r="G140" s="1320"/>
      <c r="H140" s="365">
        <f>приход!IJ146</f>
        <v>0</v>
      </c>
      <c r="I140" s="1319">
        <f t="shared" si="24"/>
        <v>0</v>
      </c>
      <c r="J140" s="1320"/>
      <c r="K140" s="370">
        <v>118.42</v>
      </c>
      <c r="L140" s="364"/>
      <c r="M140" s="374">
        <v>0.106</v>
      </c>
      <c r="N140" s="374"/>
      <c r="O140" s="374"/>
      <c r="P140" s="374"/>
      <c r="Q140" s="374"/>
      <c r="R140" s="374"/>
      <c r="S140" s="374"/>
      <c r="T140" s="374"/>
      <c r="U140" s="560"/>
      <c r="V140" s="364"/>
      <c r="W140" s="364"/>
      <c r="X140" s="364"/>
      <c r="Y140" s="364"/>
      <c r="Z140" s="364"/>
      <c r="AA140" s="364"/>
      <c r="AB140" s="374"/>
      <c r="AC140" s="374"/>
      <c r="AD140" s="374"/>
      <c r="AE140" s="374"/>
      <c r="AF140" s="374"/>
      <c r="AG140" s="374"/>
      <c r="AH140" s="374"/>
      <c r="AI140" s="374"/>
      <c r="AJ140" s="374"/>
      <c r="AK140" s="374"/>
      <c r="AL140" s="374"/>
      <c r="AM140" s="374"/>
      <c r="AN140" s="362">
        <f t="shared" si="25"/>
        <v>0.106</v>
      </c>
      <c r="AO140" s="1319">
        <f t="shared" si="20"/>
        <v>12.55</v>
      </c>
      <c r="AP140" s="1320"/>
      <c r="AQ140" s="374">
        <f t="shared" si="21"/>
        <v>3.694</v>
      </c>
      <c r="AR140" s="1319">
        <f t="shared" si="22"/>
        <v>437.44</v>
      </c>
      <c r="AS140" s="1320"/>
    </row>
    <row r="141" spans="1:45" ht="15.75">
      <c r="A141" s="1316" t="s">
        <v>354</v>
      </c>
      <c r="B141" s="1317"/>
      <c r="C141" s="1318"/>
      <c r="D141" s="361" t="s">
        <v>110</v>
      </c>
      <c r="E141" s="362"/>
      <c r="F141" s="1319">
        <f t="shared" si="23"/>
        <v>0</v>
      </c>
      <c r="G141" s="1320"/>
      <c r="H141" s="365"/>
      <c r="I141" s="1319">
        <f t="shared" si="24"/>
        <v>0</v>
      </c>
      <c r="J141" s="1320"/>
      <c r="K141" s="370"/>
      <c r="L141" s="364"/>
      <c r="M141" s="374"/>
      <c r="N141" s="374"/>
      <c r="O141" s="374"/>
      <c r="P141" s="374">
        <v>1.28</v>
      </c>
      <c r="Q141" s="374"/>
      <c r="R141" s="374"/>
      <c r="S141" s="374"/>
      <c r="T141" s="374"/>
      <c r="U141" s="560"/>
      <c r="V141" s="364"/>
      <c r="W141" s="364"/>
      <c r="X141" s="364"/>
      <c r="Y141" s="364"/>
      <c r="Z141" s="364"/>
      <c r="AA141" s="364"/>
      <c r="AB141" s="374"/>
      <c r="AC141" s="374"/>
      <c r="AD141" s="374"/>
      <c r="AE141" s="374"/>
      <c r="AF141" s="374"/>
      <c r="AG141" s="374"/>
      <c r="AH141" s="374"/>
      <c r="AI141" s="374"/>
      <c r="AJ141" s="374"/>
      <c r="AK141" s="374"/>
      <c r="AL141" s="374"/>
      <c r="AM141" s="374"/>
      <c r="AN141" s="362">
        <f t="shared" si="25"/>
        <v>1.28</v>
      </c>
      <c r="AO141" s="1319">
        <f t="shared" si="20"/>
        <v>0</v>
      </c>
      <c r="AP141" s="1320"/>
      <c r="AQ141" s="374">
        <f t="shared" si="21"/>
        <v>-1.28</v>
      </c>
      <c r="AR141" s="1319">
        <f t="shared" si="22"/>
        <v>0</v>
      </c>
      <c r="AS141" s="1320"/>
    </row>
    <row r="142" spans="1:45" ht="15.75">
      <c r="A142" s="1316" t="s">
        <v>355</v>
      </c>
      <c r="B142" s="1317"/>
      <c r="C142" s="1318"/>
      <c r="D142" s="361" t="s">
        <v>110</v>
      </c>
      <c r="E142" s="362">
        <v>2.2999999999999998</v>
      </c>
      <c r="F142" s="1319">
        <f t="shared" si="23"/>
        <v>561.20000000000005</v>
      </c>
      <c r="G142" s="1320"/>
      <c r="H142" s="365">
        <f>приход!IJ148</f>
        <v>5</v>
      </c>
      <c r="I142" s="1319">
        <f t="shared" si="24"/>
        <v>1220</v>
      </c>
      <c r="J142" s="1320"/>
      <c r="K142" s="370">
        <v>244</v>
      </c>
      <c r="L142" s="364"/>
      <c r="M142" s="374">
        <v>0.13500000000000001</v>
      </c>
      <c r="N142" s="374"/>
      <c r="O142" s="374"/>
      <c r="P142" s="374"/>
      <c r="Q142" s="374"/>
      <c r="R142" s="374"/>
      <c r="S142" s="374"/>
      <c r="T142" s="374"/>
      <c r="U142" s="560"/>
      <c r="V142" s="364"/>
      <c r="W142" s="364"/>
      <c r="X142" s="364"/>
      <c r="Y142" s="364"/>
      <c r="Z142" s="364"/>
      <c r="AA142" s="364"/>
      <c r="AB142" s="374"/>
      <c r="AC142" s="374"/>
      <c r="AD142" s="374"/>
      <c r="AE142" s="374"/>
      <c r="AF142" s="374"/>
      <c r="AG142" s="374"/>
      <c r="AH142" s="374"/>
      <c r="AI142" s="374"/>
      <c r="AJ142" s="374"/>
      <c r="AK142" s="374"/>
      <c r="AL142" s="374"/>
      <c r="AM142" s="374"/>
      <c r="AN142" s="362">
        <f t="shared" si="25"/>
        <v>0.13500000000000001</v>
      </c>
      <c r="AO142" s="1319">
        <f t="shared" si="20"/>
        <v>32.94</v>
      </c>
      <c r="AP142" s="1320"/>
      <c r="AQ142" s="374">
        <f t="shared" si="21"/>
        <v>7.165</v>
      </c>
      <c r="AR142" s="1319">
        <f t="shared" si="22"/>
        <v>1748.26</v>
      </c>
      <c r="AS142" s="1320"/>
    </row>
    <row r="143" spans="1:45" ht="15.75">
      <c r="A143" s="1316" t="s">
        <v>355</v>
      </c>
      <c r="B143" s="1317"/>
      <c r="C143" s="1318"/>
      <c r="D143" s="361" t="s">
        <v>110</v>
      </c>
      <c r="E143" s="362"/>
      <c r="F143" s="1319">
        <f t="shared" si="23"/>
        <v>0</v>
      </c>
      <c r="G143" s="1320"/>
      <c r="H143" s="365"/>
      <c r="I143" s="1319">
        <f t="shared" si="24"/>
        <v>0</v>
      </c>
      <c r="J143" s="1320"/>
      <c r="K143" s="370"/>
      <c r="L143" s="364"/>
      <c r="M143" s="374"/>
      <c r="N143" s="374"/>
      <c r="O143" s="374">
        <v>2.1960000000000002</v>
      </c>
      <c r="P143" s="374"/>
      <c r="Q143" s="374"/>
      <c r="R143" s="374"/>
      <c r="S143" s="374"/>
      <c r="T143" s="374">
        <v>3.7469999999999999</v>
      </c>
      <c r="U143" s="560"/>
      <c r="V143" s="364"/>
      <c r="W143" s="364"/>
      <c r="X143" s="364"/>
      <c r="Y143" s="364"/>
      <c r="Z143" s="364"/>
      <c r="AA143" s="364"/>
      <c r="AB143" s="374"/>
      <c r="AC143" s="374"/>
      <c r="AD143" s="374"/>
      <c r="AE143" s="374"/>
      <c r="AF143" s="374"/>
      <c r="AG143" s="374"/>
      <c r="AH143" s="374"/>
      <c r="AI143" s="374"/>
      <c r="AJ143" s="374"/>
      <c r="AK143" s="374"/>
      <c r="AL143" s="374"/>
      <c r="AM143" s="374"/>
      <c r="AN143" s="362">
        <f t="shared" si="25"/>
        <v>5.9429999999999996</v>
      </c>
      <c r="AO143" s="1319">
        <f t="shared" si="20"/>
        <v>0</v>
      </c>
      <c r="AP143" s="1320"/>
      <c r="AQ143" s="374">
        <f t="shared" si="21"/>
        <v>-5.9429999999999996</v>
      </c>
      <c r="AR143" s="1319">
        <f t="shared" si="22"/>
        <v>0</v>
      </c>
      <c r="AS143" s="1320"/>
    </row>
    <row r="144" spans="1:45" ht="15.75">
      <c r="A144" s="1316" t="s">
        <v>356</v>
      </c>
      <c r="B144" s="1317"/>
      <c r="C144" s="1318"/>
      <c r="D144" s="361" t="s">
        <v>110</v>
      </c>
      <c r="E144" s="362"/>
      <c r="F144" s="1319">
        <f t="shared" si="23"/>
        <v>0</v>
      </c>
      <c r="G144" s="1320"/>
      <c r="H144" s="365"/>
      <c r="I144" s="1319">
        <f t="shared" si="24"/>
        <v>0</v>
      </c>
      <c r="J144" s="1320"/>
      <c r="K144" s="370"/>
      <c r="L144" s="364"/>
      <c r="M144" s="374"/>
      <c r="N144" s="374"/>
      <c r="O144" s="374"/>
      <c r="P144" s="374"/>
      <c r="Q144" s="374"/>
      <c r="R144" s="374"/>
      <c r="S144" s="374"/>
      <c r="T144" s="374"/>
      <c r="U144" s="560"/>
      <c r="V144" s="364"/>
      <c r="W144" s="364"/>
      <c r="X144" s="364"/>
      <c r="Y144" s="364"/>
      <c r="Z144" s="364"/>
      <c r="AA144" s="364"/>
      <c r="AB144" s="374"/>
      <c r="AC144" s="374"/>
      <c r="AD144" s="374"/>
      <c r="AE144" s="374"/>
      <c r="AF144" s="374"/>
      <c r="AG144" s="374"/>
      <c r="AH144" s="374"/>
      <c r="AI144" s="374"/>
      <c r="AJ144" s="374"/>
      <c r="AK144" s="374"/>
      <c r="AL144" s="374"/>
      <c r="AM144" s="374"/>
      <c r="AN144" s="362">
        <f t="shared" si="25"/>
        <v>0</v>
      </c>
      <c r="AO144" s="1319">
        <f t="shared" si="20"/>
        <v>0</v>
      </c>
      <c r="AP144" s="1320"/>
      <c r="AQ144" s="374">
        <f t="shared" si="21"/>
        <v>0</v>
      </c>
      <c r="AR144" s="1319">
        <f t="shared" si="22"/>
        <v>0</v>
      </c>
      <c r="AS144" s="1320"/>
    </row>
    <row r="145" spans="1:45" ht="15.75">
      <c r="A145" s="1316" t="s">
        <v>356</v>
      </c>
      <c r="B145" s="1317"/>
      <c r="C145" s="1318"/>
      <c r="D145" s="361" t="s">
        <v>110</v>
      </c>
      <c r="E145" s="362">
        <v>0</v>
      </c>
      <c r="F145" s="1319">
        <f t="shared" si="23"/>
        <v>0</v>
      </c>
      <c r="G145" s="1320"/>
      <c r="H145" s="365">
        <f>приход!IJ150</f>
        <v>0</v>
      </c>
      <c r="I145" s="1319">
        <f t="shared" si="24"/>
        <v>0</v>
      </c>
      <c r="J145" s="1320"/>
      <c r="K145" s="370"/>
      <c r="L145" s="364"/>
      <c r="M145" s="374"/>
      <c r="N145" s="374"/>
      <c r="O145" s="374">
        <v>0.18099999999999999</v>
      </c>
      <c r="P145" s="374"/>
      <c r="Q145" s="374"/>
      <c r="R145" s="374">
        <v>7.0999999999999994E-2</v>
      </c>
      <c r="S145" s="374"/>
      <c r="T145" s="374"/>
      <c r="U145" s="560"/>
      <c r="V145" s="364"/>
      <c r="W145" s="364"/>
      <c r="X145" s="364"/>
      <c r="Y145" s="364"/>
      <c r="Z145" s="364"/>
      <c r="AA145" s="364"/>
      <c r="AB145" s="374"/>
      <c r="AC145" s="374"/>
      <c r="AD145" s="374"/>
      <c r="AE145" s="374"/>
      <c r="AF145" s="374"/>
      <c r="AG145" s="374"/>
      <c r="AH145" s="374"/>
      <c r="AI145" s="374"/>
      <c r="AJ145" s="374"/>
      <c r="AK145" s="374"/>
      <c r="AL145" s="374"/>
      <c r="AM145" s="374"/>
      <c r="AN145" s="362">
        <f t="shared" si="25"/>
        <v>0.252</v>
      </c>
      <c r="AO145" s="1319">
        <f t="shared" si="20"/>
        <v>0</v>
      </c>
      <c r="AP145" s="1320"/>
      <c r="AQ145" s="374">
        <f t="shared" si="21"/>
        <v>-0.252</v>
      </c>
      <c r="AR145" s="1319">
        <f t="shared" si="22"/>
        <v>0</v>
      </c>
      <c r="AS145" s="1320"/>
    </row>
    <row r="146" spans="1:45" ht="15.75">
      <c r="A146" s="1316" t="s">
        <v>357</v>
      </c>
      <c r="B146" s="1317"/>
      <c r="C146" s="1318"/>
      <c r="D146" s="361" t="s">
        <v>110</v>
      </c>
      <c r="E146" s="362">
        <v>0</v>
      </c>
      <c r="F146" s="1319">
        <f t="shared" si="23"/>
        <v>0</v>
      </c>
      <c r="G146" s="1320"/>
      <c r="H146" s="365">
        <f>приход!IJ152</f>
        <v>0</v>
      </c>
      <c r="I146" s="1319">
        <f t="shared" si="24"/>
        <v>0</v>
      </c>
      <c r="J146" s="1320"/>
      <c r="K146" s="370"/>
      <c r="L146" s="364"/>
      <c r="M146" s="374"/>
      <c r="N146" s="374"/>
      <c r="O146" s="374">
        <v>4.42</v>
      </c>
      <c r="P146" s="374"/>
      <c r="Q146" s="374"/>
      <c r="R146" s="374"/>
      <c r="S146" s="374"/>
      <c r="T146" s="374">
        <v>4.58</v>
      </c>
      <c r="U146" s="560"/>
      <c r="V146" s="364"/>
      <c r="W146" s="364"/>
      <c r="X146" s="364"/>
      <c r="Y146" s="364"/>
      <c r="Z146" s="364"/>
      <c r="AA146" s="364"/>
      <c r="AB146" s="374"/>
      <c r="AC146" s="374"/>
      <c r="AD146" s="374"/>
      <c r="AE146" s="374"/>
      <c r="AF146" s="374"/>
      <c r="AG146" s="374"/>
      <c r="AH146" s="374"/>
      <c r="AI146" s="374"/>
      <c r="AJ146" s="374"/>
      <c r="AK146" s="374"/>
      <c r="AL146" s="374"/>
      <c r="AM146" s="374"/>
      <c r="AN146" s="362">
        <f t="shared" si="25"/>
        <v>9</v>
      </c>
      <c r="AO146" s="1319">
        <f t="shared" si="20"/>
        <v>0</v>
      </c>
      <c r="AP146" s="1320"/>
      <c r="AQ146" s="374">
        <f t="shared" si="21"/>
        <v>-9</v>
      </c>
      <c r="AR146" s="1319">
        <f t="shared" si="22"/>
        <v>0</v>
      </c>
      <c r="AS146" s="1320"/>
    </row>
    <row r="147" spans="1:45" ht="15.75">
      <c r="A147" s="1316" t="s">
        <v>357</v>
      </c>
      <c r="B147" s="1317"/>
      <c r="C147" s="1318"/>
      <c r="D147" s="361" t="s">
        <v>110</v>
      </c>
      <c r="E147" s="362"/>
      <c r="F147" s="1319">
        <f t="shared" si="23"/>
        <v>0</v>
      </c>
      <c r="G147" s="1320"/>
      <c r="H147" s="365"/>
      <c r="I147" s="1319">
        <f t="shared" si="24"/>
        <v>0</v>
      </c>
      <c r="J147" s="1320"/>
      <c r="K147" s="370"/>
      <c r="L147" s="364"/>
      <c r="M147" s="374"/>
      <c r="N147" s="374">
        <v>3.6</v>
      </c>
      <c r="O147" s="374">
        <v>4.4000000000000004</v>
      </c>
      <c r="P147" s="374"/>
      <c r="Q147" s="374"/>
      <c r="R147" s="374"/>
      <c r="S147" s="374"/>
      <c r="T147" s="374"/>
      <c r="U147" s="560"/>
      <c r="V147" s="364"/>
      <c r="W147" s="364"/>
      <c r="X147" s="364"/>
      <c r="Y147" s="364"/>
      <c r="Z147" s="364"/>
      <c r="AA147" s="364"/>
      <c r="AB147" s="374"/>
      <c r="AC147" s="374"/>
      <c r="AD147" s="374"/>
      <c r="AE147" s="374"/>
      <c r="AF147" s="374"/>
      <c r="AG147" s="374"/>
      <c r="AH147" s="374"/>
      <c r="AI147" s="374"/>
      <c r="AJ147" s="374"/>
      <c r="AK147" s="374"/>
      <c r="AL147" s="374"/>
      <c r="AM147" s="374"/>
      <c r="AN147" s="362">
        <f t="shared" si="25"/>
        <v>8</v>
      </c>
      <c r="AO147" s="1319">
        <f t="shared" si="20"/>
        <v>0</v>
      </c>
      <c r="AP147" s="1320"/>
      <c r="AQ147" s="374">
        <f t="shared" si="21"/>
        <v>-8</v>
      </c>
      <c r="AR147" s="1319">
        <f t="shared" si="22"/>
        <v>0</v>
      </c>
      <c r="AS147" s="1320"/>
    </row>
    <row r="148" spans="1:45" ht="15.75">
      <c r="A148" s="1316" t="s">
        <v>358</v>
      </c>
      <c r="B148" s="1317"/>
      <c r="C148" s="1318"/>
      <c r="D148" s="361" t="s">
        <v>110</v>
      </c>
      <c r="E148" s="362">
        <v>0</v>
      </c>
      <c r="F148" s="1319">
        <f t="shared" si="23"/>
        <v>0</v>
      </c>
      <c r="G148" s="1320"/>
      <c r="H148" s="365">
        <f>приход!IJ154</f>
        <v>0</v>
      </c>
      <c r="I148" s="1319">
        <f t="shared" si="24"/>
        <v>0</v>
      </c>
      <c r="J148" s="1320"/>
      <c r="K148" s="370"/>
      <c r="L148" s="364"/>
      <c r="M148" s="374"/>
      <c r="N148" s="374"/>
      <c r="O148" s="374"/>
      <c r="P148" s="374"/>
      <c r="Q148" s="374"/>
      <c r="R148" s="374"/>
      <c r="S148" s="374"/>
      <c r="T148" s="374"/>
      <c r="U148" s="560"/>
      <c r="V148" s="364"/>
      <c r="W148" s="364"/>
      <c r="X148" s="364"/>
      <c r="Y148" s="364"/>
      <c r="Z148" s="364"/>
      <c r="AA148" s="364"/>
      <c r="AB148" s="374"/>
      <c r="AC148" s="374"/>
      <c r="AD148" s="374"/>
      <c r="AE148" s="374"/>
      <c r="AF148" s="374"/>
      <c r="AG148" s="374"/>
      <c r="AH148" s="374"/>
      <c r="AI148" s="374"/>
      <c r="AJ148" s="374"/>
      <c r="AK148" s="374"/>
      <c r="AL148" s="374"/>
      <c r="AM148" s="374"/>
      <c r="AN148" s="362">
        <f t="shared" si="25"/>
        <v>0</v>
      </c>
      <c r="AO148" s="1319">
        <f t="shared" si="20"/>
        <v>0</v>
      </c>
      <c r="AP148" s="1320"/>
      <c r="AQ148" s="374">
        <f t="shared" si="21"/>
        <v>0</v>
      </c>
      <c r="AR148" s="1319">
        <f t="shared" si="22"/>
        <v>0</v>
      </c>
      <c r="AS148" s="1320"/>
    </row>
    <row r="149" spans="1:45" ht="15.75">
      <c r="A149" s="1316" t="s">
        <v>359</v>
      </c>
      <c r="B149" s="1317"/>
      <c r="C149" s="1318"/>
      <c r="D149" s="361" t="s">
        <v>110</v>
      </c>
      <c r="E149" s="362">
        <v>13.5</v>
      </c>
      <c r="F149" s="1319">
        <f t="shared" si="23"/>
        <v>1124.96</v>
      </c>
      <c r="G149" s="1320"/>
      <c r="H149" s="365">
        <f>приход!IJ156</f>
        <v>0</v>
      </c>
      <c r="I149" s="1319">
        <f t="shared" si="24"/>
        <v>0</v>
      </c>
      <c r="J149" s="1320"/>
      <c r="K149" s="370">
        <v>83.33</v>
      </c>
      <c r="L149" s="364"/>
      <c r="M149" s="374"/>
      <c r="N149" s="374"/>
      <c r="O149" s="374"/>
      <c r="P149" s="374"/>
      <c r="Q149" s="374"/>
      <c r="R149" s="374"/>
      <c r="S149" s="374"/>
      <c r="T149" s="374"/>
      <c r="U149" s="560"/>
      <c r="V149" s="364"/>
      <c r="W149" s="364"/>
      <c r="X149" s="364"/>
      <c r="Y149" s="364"/>
      <c r="Z149" s="364"/>
      <c r="AA149" s="364"/>
      <c r="AB149" s="374"/>
      <c r="AC149" s="374"/>
      <c r="AD149" s="374"/>
      <c r="AE149" s="374"/>
      <c r="AF149" s="374"/>
      <c r="AG149" s="374"/>
      <c r="AH149" s="374"/>
      <c r="AI149" s="374"/>
      <c r="AJ149" s="374"/>
      <c r="AK149" s="374"/>
      <c r="AL149" s="374"/>
      <c r="AM149" s="374"/>
      <c r="AN149" s="362">
        <f t="shared" si="25"/>
        <v>0</v>
      </c>
      <c r="AO149" s="1319">
        <f t="shared" si="20"/>
        <v>0</v>
      </c>
      <c r="AP149" s="1320"/>
      <c r="AQ149" s="374">
        <f t="shared" si="21"/>
        <v>13.5</v>
      </c>
      <c r="AR149" s="1319">
        <f t="shared" si="22"/>
        <v>1124.96</v>
      </c>
      <c r="AS149" s="1320"/>
    </row>
    <row r="150" spans="1:45" ht="15.75">
      <c r="A150" s="1316" t="s">
        <v>359</v>
      </c>
      <c r="B150" s="1317"/>
      <c r="C150" s="1318"/>
      <c r="D150" s="361" t="s">
        <v>110</v>
      </c>
      <c r="E150" s="362"/>
      <c r="F150" s="1319">
        <f t="shared" si="23"/>
        <v>0</v>
      </c>
      <c r="G150" s="1320"/>
      <c r="H150" s="365">
        <f>приход!IJ158</f>
        <v>0</v>
      </c>
      <c r="I150" s="1319">
        <f t="shared" si="24"/>
        <v>0</v>
      </c>
      <c r="J150" s="1320"/>
      <c r="K150" s="370"/>
      <c r="L150" s="364"/>
      <c r="M150" s="374"/>
      <c r="N150" s="374">
        <v>1.425</v>
      </c>
      <c r="O150" s="374"/>
      <c r="P150" s="374"/>
      <c r="Q150" s="374"/>
      <c r="R150" s="374"/>
      <c r="S150" s="374"/>
      <c r="T150" s="374"/>
      <c r="U150" s="560">
        <v>0.93799999999999994</v>
      </c>
      <c r="V150" s="364"/>
      <c r="W150" s="364"/>
      <c r="X150" s="364"/>
      <c r="Y150" s="364"/>
      <c r="Z150" s="364"/>
      <c r="AA150" s="364"/>
      <c r="AB150" s="374"/>
      <c r="AC150" s="374"/>
      <c r="AD150" s="374"/>
      <c r="AE150" s="374"/>
      <c r="AF150" s="374"/>
      <c r="AG150" s="374"/>
      <c r="AH150" s="374"/>
      <c r="AI150" s="374"/>
      <c r="AJ150" s="374"/>
      <c r="AK150" s="374"/>
      <c r="AL150" s="374"/>
      <c r="AM150" s="374"/>
      <c r="AN150" s="362">
        <f t="shared" si="25"/>
        <v>2.363</v>
      </c>
      <c r="AO150" s="1319">
        <f t="shared" si="20"/>
        <v>0</v>
      </c>
      <c r="AP150" s="1320"/>
      <c r="AQ150" s="374">
        <f t="shared" si="21"/>
        <v>-2.363</v>
      </c>
      <c r="AR150" s="1319">
        <f t="shared" si="22"/>
        <v>0</v>
      </c>
      <c r="AS150" s="1320"/>
    </row>
    <row r="151" spans="1:45" ht="15.75">
      <c r="A151" s="1316" t="s">
        <v>381</v>
      </c>
      <c r="B151" s="1317"/>
      <c r="C151" s="1318"/>
      <c r="D151" s="361" t="s">
        <v>110</v>
      </c>
      <c r="E151" s="362">
        <v>0</v>
      </c>
      <c r="F151" s="1319">
        <f t="shared" si="23"/>
        <v>0</v>
      </c>
      <c r="G151" s="1320"/>
      <c r="H151" s="365">
        <f>приход!IJ164</f>
        <v>0</v>
      </c>
      <c r="I151" s="1319">
        <f t="shared" si="24"/>
        <v>0</v>
      </c>
      <c r="J151" s="1320"/>
      <c r="K151" s="370"/>
      <c r="L151" s="364"/>
      <c r="M151" s="374"/>
      <c r="N151" s="374"/>
      <c r="O151" s="374">
        <v>1.617</v>
      </c>
      <c r="P151" s="374"/>
      <c r="Q151" s="374"/>
      <c r="R151" s="374"/>
      <c r="S151" s="374"/>
      <c r="T151" s="374">
        <v>2.7389999999999999</v>
      </c>
      <c r="U151" s="560"/>
      <c r="V151" s="364"/>
      <c r="W151" s="364"/>
      <c r="X151" s="364"/>
      <c r="Y151" s="364"/>
      <c r="Z151" s="364"/>
      <c r="AA151" s="364"/>
      <c r="AB151" s="374"/>
      <c r="AC151" s="374"/>
      <c r="AD151" s="374"/>
      <c r="AE151" s="374"/>
      <c r="AF151" s="374"/>
      <c r="AG151" s="374"/>
      <c r="AH151" s="374"/>
      <c r="AI151" s="374"/>
      <c r="AJ151" s="374"/>
      <c r="AK151" s="374"/>
      <c r="AL151" s="374"/>
      <c r="AM151" s="374"/>
      <c r="AN151" s="362">
        <f t="shared" si="25"/>
        <v>4.3559999999999999</v>
      </c>
      <c r="AO151" s="1319">
        <f t="shared" si="20"/>
        <v>0</v>
      </c>
      <c r="AP151" s="1320"/>
      <c r="AQ151" s="374">
        <f t="shared" si="21"/>
        <v>-4.3559999999999999</v>
      </c>
      <c r="AR151" s="1319">
        <f t="shared" si="22"/>
        <v>0</v>
      </c>
      <c r="AS151" s="1320"/>
    </row>
    <row r="152" spans="1:45" ht="15.75">
      <c r="A152" s="1316" t="s">
        <v>468</v>
      </c>
      <c r="B152" s="1317"/>
      <c r="C152" s="1318"/>
      <c r="D152" s="361" t="s">
        <v>110</v>
      </c>
      <c r="E152" s="362">
        <v>0</v>
      </c>
      <c r="F152" s="1319">
        <f t="shared" si="23"/>
        <v>0</v>
      </c>
      <c r="G152" s="1320"/>
      <c r="H152" s="365">
        <f>приход!IJ166</f>
        <v>0</v>
      </c>
      <c r="I152" s="1319">
        <f t="shared" si="24"/>
        <v>0</v>
      </c>
      <c r="J152" s="1320"/>
      <c r="K152" s="370"/>
      <c r="L152" s="364"/>
      <c r="M152" s="374"/>
      <c r="N152" s="374"/>
      <c r="O152" s="374"/>
      <c r="P152" s="374"/>
      <c r="Q152" s="374"/>
      <c r="R152" s="374">
        <v>2.5</v>
      </c>
      <c r="S152" s="374"/>
      <c r="T152" s="374"/>
      <c r="U152" s="560">
        <v>2.5</v>
      </c>
      <c r="V152" s="364"/>
      <c r="W152" s="364"/>
      <c r="X152" s="364"/>
      <c r="Y152" s="364"/>
      <c r="Z152" s="364"/>
      <c r="AA152" s="364"/>
      <c r="AB152" s="374"/>
      <c r="AC152" s="374"/>
      <c r="AD152" s="374"/>
      <c r="AE152" s="374"/>
      <c r="AF152" s="374"/>
      <c r="AG152" s="374"/>
      <c r="AH152" s="374"/>
      <c r="AI152" s="374"/>
      <c r="AJ152" s="374"/>
      <c r="AK152" s="374"/>
      <c r="AL152" s="374"/>
      <c r="AM152" s="374"/>
      <c r="AN152" s="362">
        <f t="shared" si="25"/>
        <v>5</v>
      </c>
      <c r="AO152" s="1319">
        <f t="shared" si="20"/>
        <v>0</v>
      </c>
      <c r="AP152" s="1320"/>
      <c r="AQ152" s="374">
        <f t="shared" si="21"/>
        <v>-5</v>
      </c>
      <c r="AR152" s="1319">
        <f t="shared" si="22"/>
        <v>0</v>
      </c>
      <c r="AS152" s="1320"/>
    </row>
    <row r="153" spans="1:45" ht="15.75">
      <c r="A153" s="1316" t="s">
        <v>390</v>
      </c>
      <c r="B153" s="1317"/>
      <c r="C153" s="1318"/>
      <c r="D153" s="361" t="s">
        <v>110</v>
      </c>
      <c r="E153" s="362">
        <v>1</v>
      </c>
      <c r="F153" s="1319">
        <f t="shared" si="23"/>
        <v>210</v>
      </c>
      <c r="G153" s="1320"/>
      <c r="H153" s="365">
        <f>приход!IJ170</f>
        <v>0</v>
      </c>
      <c r="I153" s="1319">
        <f t="shared" si="24"/>
        <v>0</v>
      </c>
      <c r="J153" s="1320"/>
      <c r="K153" s="370">
        <v>210</v>
      </c>
      <c r="L153" s="364"/>
      <c r="M153" s="374"/>
      <c r="N153" s="374"/>
      <c r="O153" s="374"/>
      <c r="P153" s="374">
        <v>7.5999999999999998E-2</v>
      </c>
      <c r="Q153" s="374"/>
      <c r="R153" s="374"/>
      <c r="S153" s="374">
        <v>7.0999999999999994E-2</v>
      </c>
      <c r="T153" s="374"/>
      <c r="U153" s="560">
        <v>0.11</v>
      </c>
      <c r="V153" s="364"/>
      <c r="W153" s="364"/>
      <c r="X153" s="364"/>
      <c r="Y153" s="364"/>
      <c r="Z153" s="364"/>
      <c r="AA153" s="364"/>
      <c r="AB153" s="374"/>
      <c r="AC153" s="374"/>
      <c r="AD153" s="374"/>
      <c r="AE153" s="374"/>
      <c r="AF153" s="374"/>
      <c r="AG153" s="374"/>
      <c r="AH153" s="374"/>
      <c r="AI153" s="374"/>
      <c r="AJ153" s="374"/>
      <c r="AK153" s="374"/>
      <c r="AL153" s="374"/>
      <c r="AM153" s="374"/>
      <c r="AN153" s="362">
        <f t="shared" si="25"/>
        <v>0.25700000000000001</v>
      </c>
      <c r="AO153" s="1319">
        <f t="shared" si="20"/>
        <v>53.97</v>
      </c>
      <c r="AP153" s="1320"/>
      <c r="AQ153" s="374">
        <f t="shared" si="21"/>
        <v>0.74299999999999999</v>
      </c>
      <c r="AR153" s="1319">
        <f t="shared" si="22"/>
        <v>156.03</v>
      </c>
      <c r="AS153" s="1320"/>
    </row>
    <row r="154" spans="1:45" ht="15.75">
      <c r="A154" s="1362" t="s">
        <v>375</v>
      </c>
      <c r="B154" s="1363"/>
      <c r="C154" s="1364"/>
      <c r="D154" s="361"/>
      <c r="E154" s="361"/>
      <c r="F154" s="1330"/>
      <c r="G154" s="1331"/>
      <c r="H154" s="359"/>
      <c r="I154" s="1330"/>
      <c r="J154" s="1331"/>
      <c r="K154" s="370"/>
      <c r="L154" s="359"/>
      <c r="M154" s="565">
        <f>SUM('9 (2)'!AG70:AG71,'9 (2)'!BN70:BN71)</f>
        <v>4552.12</v>
      </c>
      <c r="N154" s="392">
        <f>SUM('10 (2)'!AG66:AG67,'10 (2)'!BN66:BN67)</f>
        <v>4423.4799999999996</v>
      </c>
      <c r="O154" s="392">
        <f>SUM('1'!BN80:BN81,'1'!AG80:AG81)</f>
        <v>3530.59</v>
      </c>
      <c r="P154" s="392">
        <f>SUM('2'!AG78:AG79,'2'!BN78:BN79)</f>
        <v>3714.81</v>
      </c>
      <c r="Q154" s="392">
        <f>SUM('3'!AG74:AG75,'3'!BN74:BN75)</f>
        <v>5467.41</v>
      </c>
      <c r="R154" s="392">
        <f>SUM('5'!AF74:AF75,'5'!BL74:BL75)</f>
        <v>147.83000000000001</v>
      </c>
      <c r="S154" s="392">
        <f>SUM('6'!BN74:BN75,'6'!AG74:AG75)</f>
        <v>116.14</v>
      </c>
      <c r="T154" s="392">
        <f>SUM('7'!AF70:AF71,'7'!BL70:BL71)</f>
        <v>3120.75</v>
      </c>
      <c r="U154" s="566">
        <f>SUM('8'!AG74:AG75,'8'!BN74:BN75)</f>
        <v>4595.96</v>
      </c>
      <c r="V154" s="369"/>
      <c r="W154" s="369"/>
      <c r="X154" s="369"/>
      <c r="Y154" s="369"/>
      <c r="Z154" s="369"/>
      <c r="AA154" s="369"/>
      <c r="AB154" s="392"/>
      <c r="AC154" s="392"/>
      <c r="AD154" s="392"/>
      <c r="AE154" s="392"/>
      <c r="AF154" s="392"/>
      <c r="AG154" s="374"/>
      <c r="AH154" s="374"/>
      <c r="AI154" s="374"/>
      <c r="AJ154" s="374"/>
      <c r="AK154" s="374"/>
      <c r="AL154" s="374"/>
      <c r="AM154" s="374"/>
      <c r="AN154" s="362"/>
      <c r="AO154" s="1330"/>
      <c r="AP154" s="1331"/>
      <c r="AQ154" s="375"/>
      <c r="AR154" s="1330"/>
      <c r="AS154" s="1331"/>
    </row>
    <row r="155" spans="1:45" ht="15.75">
      <c r="A155" s="1316" t="s">
        <v>75</v>
      </c>
      <c r="B155" s="1317"/>
      <c r="C155" s="1318"/>
      <c r="D155" s="361"/>
      <c r="E155" s="367">
        <f>SUM(E8:E153)</f>
        <v>344.34300000000002</v>
      </c>
      <c r="F155" s="1365">
        <f>SUM(F8:G153)</f>
        <v>22943.11</v>
      </c>
      <c r="G155" s="1366"/>
      <c r="H155" s="368">
        <f>SUM(H8:H153)</f>
        <v>174.48500000000001</v>
      </c>
      <c r="I155" s="1365">
        <f>SUM(I8:J153)</f>
        <v>15922.2</v>
      </c>
      <c r="J155" s="1366"/>
      <c r="K155" s="370"/>
      <c r="L155" s="359"/>
      <c r="M155" s="404"/>
      <c r="N155" s="404"/>
      <c r="O155" s="404"/>
      <c r="P155" s="404"/>
      <c r="Q155" s="404"/>
      <c r="R155" s="404"/>
      <c r="S155" s="404"/>
      <c r="T155" s="404"/>
      <c r="U155" s="562"/>
      <c r="V155" s="404"/>
      <c r="W155" s="404"/>
      <c r="X155" s="404"/>
      <c r="Y155" s="404"/>
      <c r="Z155" s="404"/>
      <c r="AA155" s="404"/>
      <c r="AB155" s="404"/>
      <c r="AC155" s="404"/>
      <c r="AD155" s="404"/>
      <c r="AE155" s="404"/>
      <c r="AF155" s="404"/>
      <c r="AG155" s="374"/>
      <c r="AH155" s="374"/>
      <c r="AI155" s="374"/>
      <c r="AJ155" s="374"/>
      <c r="AK155" s="374"/>
      <c r="AL155" s="374"/>
      <c r="AM155" s="374"/>
      <c r="AN155" s="367">
        <f>SUM(AN8:AN153)</f>
        <v>522.63499999999999</v>
      </c>
      <c r="AO155" s="1365">
        <f>SUM(AO8:AP153)</f>
        <v>7048.37</v>
      </c>
      <c r="AP155" s="1366"/>
      <c r="AQ155" s="376">
        <f>SUM(AQ8:AQ153)</f>
        <v>-3.8069999999999999</v>
      </c>
      <c r="AR155" s="1365">
        <f>SUM(AR8:AS153)+31.52</f>
        <v>31862.91</v>
      </c>
      <c r="AS155" s="1366"/>
    </row>
    <row r="156" spans="1:45" ht="15.75">
      <c r="A156" s="1316"/>
      <c r="B156" s="1317"/>
      <c r="C156" s="1318"/>
      <c r="D156" s="361"/>
      <c r="E156" s="361"/>
      <c r="F156" s="1330"/>
      <c r="G156" s="1331"/>
      <c r="H156" s="359"/>
      <c r="I156" s="1330"/>
      <c r="J156" s="1331"/>
      <c r="K156" s="370"/>
      <c r="L156" s="359"/>
      <c r="M156" s="393"/>
      <c r="N156" s="393"/>
      <c r="O156" s="393"/>
      <c r="P156" s="393"/>
      <c r="Q156" s="393"/>
      <c r="R156" s="393"/>
      <c r="S156" s="393"/>
      <c r="T156" s="393"/>
      <c r="U156" s="563"/>
      <c r="V156" s="363"/>
      <c r="W156" s="363"/>
      <c r="X156" s="363"/>
      <c r="Y156" s="363"/>
      <c r="Z156" s="363"/>
      <c r="AA156" s="363"/>
      <c r="AB156" s="393"/>
      <c r="AC156" s="393"/>
      <c r="AD156" s="393"/>
      <c r="AE156" s="393"/>
      <c r="AF156" s="393"/>
      <c r="AG156" s="393"/>
      <c r="AH156" s="393"/>
      <c r="AI156" s="393"/>
      <c r="AJ156" s="393"/>
      <c r="AK156" s="393"/>
      <c r="AL156" s="393"/>
      <c r="AM156" s="393"/>
      <c r="AN156" s="362"/>
      <c r="AO156" s="1330"/>
      <c r="AP156" s="1331"/>
      <c r="AQ156" s="375"/>
      <c r="AR156" s="1330"/>
      <c r="AS156" s="1331"/>
    </row>
    <row r="158" spans="1:45">
      <c r="AO158" s="1329">
        <f>SUM(M154:AM154)</f>
        <v>29669.09</v>
      </c>
      <c r="AP158" s="1329"/>
    </row>
    <row r="159" spans="1:45">
      <c r="AO159" s="1329">
        <f>AO155</f>
        <v>7048.37</v>
      </c>
      <c r="AP159" s="1329"/>
    </row>
    <row r="160" spans="1:45">
      <c r="A160" s="1367" t="s">
        <v>428</v>
      </c>
      <c r="B160" s="1367"/>
      <c r="C160" s="1367"/>
      <c r="D160" s="1367"/>
      <c r="E160" s="1367"/>
      <c r="F160" s="1367"/>
      <c r="G160" s="1367"/>
      <c r="H160" s="1367"/>
      <c r="I160" s="1367"/>
      <c r="J160" s="1367"/>
      <c r="AO160" s="1329">
        <f>AO159-AO158</f>
        <v>-22620.720000000001</v>
      </c>
      <c r="AP160" s="1329"/>
    </row>
    <row r="161" spans="1:10">
      <c r="A161" s="1367"/>
      <c r="B161" s="1367"/>
      <c r="C161" s="1367"/>
      <c r="D161" s="1367"/>
      <c r="E161" s="1367"/>
      <c r="F161" s="1367"/>
      <c r="G161" s="1367"/>
      <c r="H161" s="1367"/>
      <c r="I161" s="1367"/>
      <c r="J161" s="1367"/>
    </row>
    <row r="162" spans="1:10">
      <c r="A162" s="1367"/>
      <c r="B162" s="1367"/>
      <c r="C162" s="1367"/>
      <c r="D162" s="1367"/>
      <c r="E162" s="1367"/>
      <c r="F162" s="1367"/>
      <c r="G162" s="1367"/>
      <c r="H162" s="1367"/>
      <c r="I162" s="1367"/>
      <c r="J162" s="1367"/>
    </row>
    <row r="163" spans="1:10">
      <c r="A163" s="1367"/>
      <c r="B163" s="1367"/>
      <c r="C163" s="1367"/>
      <c r="D163" s="1367"/>
      <c r="E163" s="1367"/>
      <c r="F163" s="1367"/>
      <c r="G163" s="1367"/>
      <c r="H163" s="1367"/>
      <c r="I163" s="1367"/>
      <c r="J163" s="1367"/>
    </row>
    <row r="164" spans="1:10">
      <c r="A164" s="1367"/>
      <c r="B164" s="1367"/>
      <c r="C164" s="1367"/>
      <c r="D164" s="1367"/>
      <c r="E164" s="1367"/>
      <c r="F164" s="1367"/>
      <c r="G164" s="1367"/>
      <c r="H164" s="1367"/>
      <c r="I164" s="1367"/>
      <c r="J164" s="1367"/>
    </row>
  </sheetData>
  <mergeCells count="789">
    <mergeCell ref="AR34:AS34"/>
    <mergeCell ref="AR38:AS38"/>
    <mergeCell ref="I112:J112"/>
    <mergeCell ref="F113:G113"/>
    <mergeCell ref="I113:J113"/>
    <mergeCell ref="I114:J114"/>
    <mergeCell ref="A106:C106"/>
    <mergeCell ref="A97:C97"/>
    <mergeCell ref="F103:G103"/>
    <mergeCell ref="A105:C105"/>
    <mergeCell ref="A108:C108"/>
    <mergeCell ref="A100:C100"/>
    <mergeCell ref="F100:G100"/>
    <mergeCell ref="F109:G109"/>
    <mergeCell ref="F104:G104"/>
    <mergeCell ref="F112:G112"/>
    <mergeCell ref="A109:C109"/>
    <mergeCell ref="I108:J108"/>
    <mergeCell ref="AR62:AS62"/>
    <mergeCell ref="AO52:AP52"/>
    <mergeCell ref="AR52:AS52"/>
    <mergeCell ref="AR53:AS53"/>
    <mergeCell ref="AR61:AS61"/>
    <mergeCell ref="AO67:AP67"/>
    <mergeCell ref="AK6:AK7"/>
    <mergeCell ref="AL6:AL7"/>
    <mergeCell ref="AH6:AH7"/>
    <mergeCell ref="AF6:AF7"/>
    <mergeCell ref="M1:AN4"/>
    <mergeCell ref="F96:G96"/>
    <mergeCell ref="A107:C107"/>
    <mergeCell ref="F107:G107"/>
    <mergeCell ref="A104:C104"/>
    <mergeCell ref="F106:G106"/>
    <mergeCell ref="F105:G105"/>
    <mergeCell ref="F99:G99"/>
    <mergeCell ref="I99:J99"/>
    <mergeCell ref="I105:J105"/>
    <mergeCell ref="F98:G98"/>
    <mergeCell ref="A79:C79"/>
    <mergeCell ref="AM6:AM7"/>
    <mergeCell ref="A99:C99"/>
    <mergeCell ref="I100:J100"/>
    <mergeCell ref="I106:J106"/>
    <mergeCell ref="I101:J101"/>
    <mergeCell ref="A101:C101"/>
    <mergeCell ref="F101:G101"/>
    <mergeCell ref="F31:G31"/>
    <mergeCell ref="A160:J164"/>
    <mergeCell ref="I131:J131"/>
    <mergeCell ref="A88:C88"/>
    <mergeCell ref="F88:G88"/>
    <mergeCell ref="A137:C137"/>
    <mergeCell ref="F137:G137"/>
    <mergeCell ref="A135:C135"/>
    <mergeCell ref="F135:G135"/>
    <mergeCell ref="I135:J135"/>
    <mergeCell ref="A91:C91"/>
    <mergeCell ref="A90:C90"/>
    <mergeCell ref="F90:G90"/>
    <mergeCell ref="F138:G138"/>
    <mergeCell ref="I138:J138"/>
    <mergeCell ref="I145:J145"/>
    <mergeCell ref="A150:C150"/>
    <mergeCell ref="A151:C151"/>
    <mergeCell ref="A110:C110"/>
    <mergeCell ref="F110:G110"/>
    <mergeCell ref="A103:C103"/>
    <mergeCell ref="F102:G102"/>
    <mergeCell ref="I102:J102"/>
    <mergeCell ref="A98:C98"/>
    <mergeCell ref="A96:C96"/>
    <mergeCell ref="A114:C114"/>
    <mergeCell ref="F114:G114"/>
    <mergeCell ref="I117:J117"/>
    <mergeCell ref="A121:C121"/>
    <mergeCell ref="F121:G121"/>
    <mergeCell ref="I123:J123"/>
    <mergeCell ref="A119:C119"/>
    <mergeCell ref="F119:G119"/>
    <mergeCell ref="A122:C122"/>
    <mergeCell ref="I121:J121"/>
    <mergeCell ref="F120:G120"/>
    <mergeCell ref="A118:C118"/>
    <mergeCell ref="F118:G118"/>
    <mergeCell ref="I118:J118"/>
    <mergeCell ref="A117:C117"/>
    <mergeCell ref="I115:J115"/>
    <mergeCell ref="A116:C116"/>
    <mergeCell ref="F116:G116"/>
    <mergeCell ref="I116:J116"/>
    <mergeCell ref="F115:G115"/>
    <mergeCell ref="F122:G122"/>
    <mergeCell ref="I122:J122"/>
    <mergeCell ref="A141:C141"/>
    <mergeCell ref="F145:G145"/>
    <mergeCell ref="F144:G144"/>
    <mergeCell ref="A140:C140"/>
    <mergeCell ref="F140:G140"/>
    <mergeCell ref="I140:J140"/>
    <mergeCell ref="I130:J130"/>
    <mergeCell ref="A139:C139"/>
    <mergeCell ref="A136:C136"/>
    <mergeCell ref="A142:C142"/>
    <mergeCell ref="F139:G139"/>
    <mergeCell ref="I141:J141"/>
    <mergeCell ref="A126:C126"/>
    <mergeCell ref="A138:C138"/>
    <mergeCell ref="I107:J107"/>
    <mergeCell ref="F108:G108"/>
    <mergeCell ref="A113:C113"/>
    <mergeCell ref="I110:J110"/>
    <mergeCell ref="A102:C102"/>
    <mergeCell ref="A129:C129"/>
    <mergeCell ref="F117:G117"/>
    <mergeCell ref="F124:G124"/>
    <mergeCell ref="I124:J124"/>
    <mergeCell ref="A133:C133"/>
    <mergeCell ref="F133:G133"/>
    <mergeCell ref="A134:C134"/>
    <mergeCell ref="F129:G129"/>
    <mergeCell ref="I104:J104"/>
    <mergeCell ref="I120:J120"/>
    <mergeCell ref="A123:C123"/>
    <mergeCell ref="I103:J103"/>
    <mergeCell ref="A120:C120"/>
    <mergeCell ref="A112:C112"/>
    <mergeCell ref="I119:J119"/>
    <mergeCell ref="F123:G123"/>
    <mergeCell ref="A115:C115"/>
    <mergeCell ref="A155:C155"/>
    <mergeCell ref="F155:G155"/>
    <mergeCell ref="I155:J155"/>
    <mergeCell ref="AO155:AP155"/>
    <mergeCell ref="AR155:AS155"/>
    <mergeCell ref="A156:C156"/>
    <mergeCell ref="F156:G156"/>
    <mergeCell ref="I156:J156"/>
    <mergeCell ref="AO156:AP156"/>
    <mergeCell ref="AR154:AS154"/>
    <mergeCell ref="A152:C152"/>
    <mergeCell ref="AO148:AP148"/>
    <mergeCell ref="F152:G152"/>
    <mergeCell ref="I152:J152"/>
    <mergeCell ref="AO152:AP152"/>
    <mergeCell ref="F149:G149"/>
    <mergeCell ref="I149:J149"/>
    <mergeCell ref="A149:C149"/>
    <mergeCell ref="A148:C148"/>
    <mergeCell ref="F148:G148"/>
    <mergeCell ref="I148:J148"/>
    <mergeCell ref="AR149:AS149"/>
    <mergeCell ref="AR148:AS148"/>
    <mergeCell ref="A153:C153"/>
    <mergeCell ref="F153:G153"/>
    <mergeCell ref="I153:J153"/>
    <mergeCell ref="AO153:AP153"/>
    <mergeCell ref="AR153:AS153"/>
    <mergeCell ref="AO142:AP142"/>
    <mergeCell ref="F142:G142"/>
    <mergeCell ref="A144:C144"/>
    <mergeCell ref="A146:C146"/>
    <mergeCell ref="A154:C154"/>
    <mergeCell ref="F154:G154"/>
    <mergeCell ref="I154:J154"/>
    <mergeCell ref="AO154:AP154"/>
    <mergeCell ref="F143:G143"/>
    <mergeCell ref="A145:C145"/>
    <mergeCell ref="AO145:AP145"/>
    <mergeCell ref="A147:C147"/>
    <mergeCell ref="F147:G147"/>
    <mergeCell ref="I147:J147"/>
    <mergeCell ref="AO147:AP147"/>
    <mergeCell ref="AO146:AP146"/>
    <mergeCell ref="A143:C143"/>
    <mergeCell ref="AO149:AP149"/>
    <mergeCell ref="AR123:AS123"/>
    <mergeCell ref="AR125:AS125"/>
    <mergeCell ref="AO126:AP126"/>
    <mergeCell ref="AR132:AS132"/>
    <mergeCell ref="F146:G146"/>
    <mergeCell ref="F128:G128"/>
    <mergeCell ref="AO128:AP128"/>
    <mergeCell ref="F131:G131"/>
    <mergeCell ref="F132:G132"/>
    <mergeCell ref="I132:J132"/>
    <mergeCell ref="F126:G126"/>
    <mergeCell ref="AO127:AP127"/>
    <mergeCell ref="AR127:AS127"/>
    <mergeCell ref="AO123:AP123"/>
    <mergeCell ref="AR129:AS129"/>
    <mergeCell ref="AR130:AS130"/>
    <mergeCell ref="AO134:AP134"/>
    <mergeCell ref="I137:J137"/>
    <mergeCell ref="AO140:AP140"/>
    <mergeCell ref="I136:J136"/>
    <mergeCell ref="AO138:AP138"/>
    <mergeCell ref="F134:G134"/>
    <mergeCell ref="AO130:AP130"/>
    <mergeCell ref="F136:G136"/>
    <mergeCell ref="AR146:AS146"/>
    <mergeCell ref="A124:C124"/>
    <mergeCell ref="A130:C130"/>
    <mergeCell ref="F130:G130"/>
    <mergeCell ref="AR126:AS126"/>
    <mergeCell ref="A128:C128"/>
    <mergeCell ref="A125:C125"/>
    <mergeCell ref="AR124:AS124"/>
    <mergeCell ref="AO131:AP131"/>
    <mergeCell ref="AO132:AP132"/>
    <mergeCell ref="AO133:AP133"/>
    <mergeCell ref="AO124:AP124"/>
    <mergeCell ref="AR140:AS140"/>
    <mergeCell ref="AR137:AS137"/>
    <mergeCell ref="AO135:AP135"/>
    <mergeCell ref="AO136:AP136"/>
    <mergeCell ref="AR142:AS142"/>
    <mergeCell ref="AR141:AS141"/>
    <mergeCell ref="I126:J126"/>
    <mergeCell ref="F125:G125"/>
    <mergeCell ref="I125:J125"/>
    <mergeCell ref="A131:C131"/>
    <mergeCell ref="A132:C132"/>
    <mergeCell ref="I142:J142"/>
    <mergeCell ref="AR63:AS63"/>
    <mergeCell ref="AO63:AP63"/>
    <mergeCell ref="AO60:AP60"/>
    <mergeCell ref="AR60:AS60"/>
    <mergeCell ref="AO61:AP61"/>
    <mergeCell ref="I58:J58"/>
    <mergeCell ref="AO58:AP58"/>
    <mergeCell ref="I70:J70"/>
    <mergeCell ref="I69:J69"/>
    <mergeCell ref="AR69:AS69"/>
    <mergeCell ref="AO65:AP65"/>
    <mergeCell ref="AR98:AS98"/>
    <mergeCell ref="AO36:AP36"/>
    <mergeCell ref="I37:J37"/>
    <mergeCell ref="AO38:AP38"/>
    <mergeCell ref="AO47:AP47"/>
    <mergeCell ref="AO51:AP51"/>
    <mergeCell ref="F43:G43"/>
    <mergeCell ref="F37:G37"/>
    <mergeCell ref="F39:G39"/>
    <mergeCell ref="I56:J56"/>
    <mergeCell ref="AO39:AP39"/>
    <mergeCell ref="F53:G53"/>
    <mergeCell ref="I48:J48"/>
    <mergeCell ref="I46:J46"/>
    <mergeCell ref="I47:J47"/>
    <mergeCell ref="AO40:AP40"/>
    <mergeCell ref="I38:J38"/>
    <mergeCell ref="F54:G54"/>
    <mergeCell ref="F56:G56"/>
    <mergeCell ref="F38:G38"/>
    <mergeCell ref="I39:J39"/>
    <mergeCell ref="AO37:AP37"/>
    <mergeCell ref="AR81:AS81"/>
    <mergeCell ref="AR74:AS74"/>
    <mergeCell ref="A31:C31"/>
    <mergeCell ref="I31:J31"/>
    <mergeCell ref="A29:C29"/>
    <mergeCell ref="F29:G29"/>
    <mergeCell ref="F27:G27"/>
    <mergeCell ref="A25:C25"/>
    <mergeCell ref="I51:J51"/>
    <mergeCell ref="F36:G36"/>
    <mergeCell ref="A35:C35"/>
    <mergeCell ref="I36:J36"/>
    <mergeCell ref="A34:C34"/>
    <mergeCell ref="A30:C30"/>
    <mergeCell ref="A33:C33"/>
    <mergeCell ref="A42:C42"/>
    <mergeCell ref="A40:C40"/>
    <mergeCell ref="A41:C41"/>
    <mergeCell ref="A36:C36"/>
    <mergeCell ref="A38:C38"/>
    <mergeCell ref="A37:C37"/>
    <mergeCell ref="A39:C39"/>
    <mergeCell ref="A32:C32"/>
    <mergeCell ref="A47:C47"/>
    <mergeCell ref="F35:G35"/>
    <mergeCell ref="I35:J35"/>
    <mergeCell ref="F12:G12"/>
    <mergeCell ref="I12:J12"/>
    <mergeCell ref="I22:J22"/>
    <mergeCell ref="A22:C22"/>
    <mergeCell ref="F22:G22"/>
    <mergeCell ref="A28:C28"/>
    <mergeCell ref="F28:G28"/>
    <mergeCell ref="I28:J28"/>
    <mergeCell ref="A27:C27"/>
    <mergeCell ref="A24:C24"/>
    <mergeCell ref="F24:G24"/>
    <mergeCell ref="A26:C26"/>
    <mergeCell ref="F14:G14"/>
    <mergeCell ref="I16:J16"/>
    <mergeCell ref="F23:G23"/>
    <mergeCell ref="A20:C20"/>
    <mergeCell ref="F17:G17"/>
    <mergeCell ref="I19:J19"/>
    <mergeCell ref="F20:G20"/>
    <mergeCell ref="I20:J20"/>
    <mergeCell ref="P6:P7"/>
    <mergeCell ref="S6:S7"/>
    <mergeCell ref="Q6:Q7"/>
    <mergeCell ref="R6:R7"/>
    <mergeCell ref="A9:C9"/>
    <mergeCell ref="F9:G9"/>
    <mergeCell ref="I9:J9"/>
    <mergeCell ref="I10:J10"/>
    <mergeCell ref="F10:G10"/>
    <mergeCell ref="A8:C8"/>
    <mergeCell ref="F8:G8"/>
    <mergeCell ref="I8:J8"/>
    <mergeCell ref="F7:G7"/>
    <mergeCell ref="I7:J7"/>
    <mergeCell ref="AE6:AE7"/>
    <mergeCell ref="V6:V7"/>
    <mergeCell ref="W6:W7"/>
    <mergeCell ref="AG6:AG7"/>
    <mergeCell ref="AN5:AP6"/>
    <mergeCell ref="A5:C7"/>
    <mergeCell ref="D5:D7"/>
    <mergeCell ref="E5:G6"/>
    <mergeCell ref="H5:J6"/>
    <mergeCell ref="K5:K7"/>
    <mergeCell ref="T6:T7"/>
    <mergeCell ref="AD6:AD7"/>
    <mergeCell ref="Z6:Z7"/>
    <mergeCell ref="AA6:AA7"/>
    <mergeCell ref="AC6:AC7"/>
    <mergeCell ref="U6:U7"/>
    <mergeCell ref="X6:X7"/>
    <mergeCell ref="Y6:Y7"/>
    <mergeCell ref="AB6:AB7"/>
    <mergeCell ref="AJ6:AJ7"/>
    <mergeCell ref="L6:L7"/>
    <mergeCell ref="M6:M7"/>
    <mergeCell ref="N6:N7"/>
    <mergeCell ref="O6:O7"/>
    <mergeCell ref="AO10:AP10"/>
    <mergeCell ref="AO14:AP14"/>
    <mergeCell ref="AO12:AP12"/>
    <mergeCell ref="AR19:AS19"/>
    <mergeCell ref="AR22:AS22"/>
    <mergeCell ref="AR17:AS17"/>
    <mergeCell ref="AR18:AS18"/>
    <mergeCell ref="A10:C10"/>
    <mergeCell ref="A13:C13"/>
    <mergeCell ref="F13:G13"/>
    <mergeCell ref="I13:J13"/>
    <mergeCell ref="A16:C16"/>
    <mergeCell ref="F16:G16"/>
    <mergeCell ref="A11:C11"/>
    <mergeCell ref="F11:G11"/>
    <mergeCell ref="I14:J14"/>
    <mergeCell ref="I11:J11"/>
    <mergeCell ref="AO11:AP11"/>
    <mergeCell ref="A14:C14"/>
    <mergeCell ref="A15:C15"/>
    <mergeCell ref="F15:G15"/>
    <mergeCell ref="I15:J15"/>
    <mergeCell ref="AO15:AP15"/>
    <mergeCell ref="A12:C12"/>
    <mergeCell ref="AR10:AS10"/>
    <mergeCell ref="AR13:AS13"/>
    <mergeCell ref="AR35:AS35"/>
    <mergeCell ref="AO35:AP35"/>
    <mergeCell ref="AR33:AS33"/>
    <mergeCell ref="AO28:AP28"/>
    <mergeCell ref="AO13:AP13"/>
    <mergeCell ref="AO19:AP19"/>
    <mergeCell ref="AR27:AS27"/>
    <mergeCell ref="AO33:AP33"/>
    <mergeCell ref="AO32:AP32"/>
    <mergeCell ref="AO34:AP34"/>
    <mergeCell ref="AR23:AS23"/>
    <mergeCell ref="AR26:AS26"/>
    <mergeCell ref="AO27:AP27"/>
    <mergeCell ref="AO23:AP23"/>
    <mergeCell ref="AO26:AP26"/>
    <mergeCell ref="AR28:AS28"/>
    <mergeCell ref="AO24:AP24"/>
    <mergeCell ref="AR31:AS31"/>
    <mergeCell ref="AR16:AS16"/>
    <mergeCell ref="AR21:AS21"/>
    <mergeCell ref="AR15:AS15"/>
    <mergeCell ref="AR30:AS30"/>
    <mergeCell ref="AO104:AP104"/>
    <mergeCell ref="AO107:AP107"/>
    <mergeCell ref="AO102:AP102"/>
    <mergeCell ref="AQ5:AS6"/>
    <mergeCell ref="AR12:AS12"/>
    <mergeCell ref="AO18:AP18"/>
    <mergeCell ref="AO16:AP16"/>
    <mergeCell ref="AR11:AS11"/>
    <mergeCell ref="AO9:AP9"/>
    <mergeCell ref="AO45:AP45"/>
    <mergeCell ref="AR45:AS45"/>
    <mergeCell ref="AO8:AP8"/>
    <mergeCell ref="AO7:AP7"/>
    <mergeCell ref="AR7:AS7"/>
    <mergeCell ref="AR9:AS9"/>
    <mergeCell ref="AR8:AS8"/>
    <mergeCell ref="AR29:AS29"/>
    <mergeCell ref="AR14:AS14"/>
    <mergeCell ref="AR20:AS20"/>
    <mergeCell ref="AR39:AS39"/>
    <mergeCell ref="AR40:AS40"/>
    <mergeCell ref="AR43:AS43"/>
    <mergeCell ref="AR24:AS24"/>
    <mergeCell ref="AR36:AS36"/>
    <mergeCell ref="AO101:AP101"/>
    <mergeCell ref="AO110:AP110"/>
    <mergeCell ref="AO115:AP115"/>
    <mergeCell ref="AO116:AP116"/>
    <mergeCell ref="AO117:AP117"/>
    <mergeCell ref="AO118:AP118"/>
    <mergeCell ref="AR110:AS110"/>
    <mergeCell ref="AO92:AP92"/>
    <mergeCell ref="AO97:AP97"/>
    <mergeCell ref="AO98:AP98"/>
    <mergeCell ref="AO93:AP93"/>
    <mergeCell ref="AR97:AS97"/>
    <mergeCell ref="AR104:AS104"/>
    <mergeCell ref="AR95:AS95"/>
    <mergeCell ref="AO96:AP96"/>
    <mergeCell ref="AR103:AS103"/>
    <mergeCell ref="AR100:AS100"/>
    <mergeCell ref="AO111:AP111"/>
    <mergeCell ref="AR111:AS111"/>
    <mergeCell ref="AR102:AS102"/>
    <mergeCell ref="AO106:AP106"/>
    <mergeCell ref="AO103:AP103"/>
    <mergeCell ref="AO108:AP108"/>
    <mergeCell ref="AO105:AP105"/>
    <mergeCell ref="AR147:AS147"/>
    <mergeCell ref="F150:G150"/>
    <mergeCell ref="I150:J150"/>
    <mergeCell ref="I143:J143"/>
    <mergeCell ref="I144:J144"/>
    <mergeCell ref="AO144:AP144"/>
    <mergeCell ref="F151:G151"/>
    <mergeCell ref="AR128:AS128"/>
    <mergeCell ref="I146:J146"/>
    <mergeCell ref="I151:J151"/>
    <mergeCell ref="AO151:AP151"/>
    <mergeCell ref="AR144:AS144"/>
    <mergeCell ref="I139:J139"/>
    <mergeCell ref="I129:J129"/>
    <mergeCell ref="I133:J133"/>
    <mergeCell ref="I134:J134"/>
    <mergeCell ref="AR138:AS138"/>
    <mergeCell ref="AR143:AS143"/>
    <mergeCell ref="I128:J128"/>
    <mergeCell ref="AR136:AS136"/>
    <mergeCell ref="AR131:AS131"/>
    <mergeCell ref="F141:G141"/>
    <mergeCell ref="AR139:AS139"/>
    <mergeCell ref="AO141:AP141"/>
    <mergeCell ref="I83:J83"/>
    <mergeCell ref="AO83:AP83"/>
    <mergeCell ref="AR112:AS112"/>
    <mergeCell ref="I109:J109"/>
    <mergeCell ref="AO112:AP112"/>
    <mergeCell ref="AO87:AP87"/>
    <mergeCell ref="AR101:AS101"/>
    <mergeCell ref="AO84:AP84"/>
    <mergeCell ref="AR85:AS85"/>
    <mergeCell ref="AR83:AS83"/>
    <mergeCell ref="AO91:AP91"/>
    <mergeCell ref="AR105:AS105"/>
    <mergeCell ref="AR109:AS109"/>
    <mergeCell ref="AO100:AP100"/>
    <mergeCell ref="I94:J94"/>
    <mergeCell ref="AR107:AS107"/>
    <mergeCell ref="AR106:AS106"/>
    <mergeCell ref="AR108:AS108"/>
    <mergeCell ref="AR94:AS94"/>
    <mergeCell ref="AR93:AS93"/>
    <mergeCell ref="AO95:AP95"/>
    <mergeCell ref="AR96:AS96"/>
    <mergeCell ref="AR92:AS92"/>
    <mergeCell ref="AO109:AP109"/>
    <mergeCell ref="AR76:AS76"/>
    <mergeCell ref="AR90:AS90"/>
    <mergeCell ref="AO90:AP90"/>
    <mergeCell ref="AO160:AP160"/>
    <mergeCell ref="AO150:AP150"/>
    <mergeCell ref="AR150:AS150"/>
    <mergeCell ref="AO143:AP143"/>
    <mergeCell ref="AR120:AS120"/>
    <mergeCell ref="AR118:AS118"/>
    <mergeCell ref="AR135:AS135"/>
    <mergeCell ref="AR134:AS134"/>
    <mergeCell ref="AO125:AP125"/>
    <mergeCell ref="AO129:AP129"/>
    <mergeCell ref="AO137:AP137"/>
    <mergeCell ref="AO159:AP159"/>
    <mergeCell ref="AO158:AP158"/>
    <mergeCell ref="AO122:AP122"/>
    <mergeCell ref="AR156:AS156"/>
    <mergeCell ref="AR145:AS145"/>
    <mergeCell ref="AR121:AS121"/>
    <mergeCell ref="AR152:AS152"/>
    <mergeCell ref="AR151:AS151"/>
    <mergeCell ref="AO139:AP139"/>
    <mergeCell ref="AR133:AS133"/>
    <mergeCell ref="AR114:AS114"/>
    <mergeCell ref="AO121:AP121"/>
    <mergeCell ref="AO119:AP119"/>
    <mergeCell ref="AR117:AS117"/>
    <mergeCell ref="AO114:AP114"/>
    <mergeCell ref="AO113:AP113"/>
    <mergeCell ref="AO82:AP82"/>
    <mergeCell ref="AO81:AP81"/>
    <mergeCell ref="AO75:AP75"/>
    <mergeCell ref="AO77:AP77"/>
    <mergeCell ref="AR91:AS91"/>
    <mergeCell ref="AO88:AP88"/>
    <mergeCell ref="AO86:AP86"/>
    <mergeCell ref="AR86:AS86"/>
    <mergeCell ref="AR79:AS79"/>
    <mergeCell ref="AR89:AS89"/>
    <mergeCell ref="AR82:AS82"/>
    <mergeCell ref="AR84:AS84"/>
    <mergeCell ref="AR87:AS87"/>
    <mergeCell ref="AR88:AS88"/>
    <mergeCell ref="AR78:AS78"/>
    <mergeCell ref="AR80:AS80"/>
    <mergeCell ref="AO78:AP78"/>
    <mergeCell ref="AR77:AS77"/>
    <mergeCell ref="AR122:AS122"/>
    <mergeCell ref="AO120:AP120"/>
    <mergeCell ref="AR113:AS113"/>
    <mergeCell ref="AR99:AS99"/>
    <mergeCell ref="AO99:AP99"/>
    <mergeCell ref="I74:J74"/>
    <mergeCell ref="I84:J84"/>
    <mergeCell ref="I81:J81"/>
    <mergeCell ref="I79:J79"/>
    <mergeCell ref="I82:J82"/>
    <mergeCell ref="AO79:AP79"/>
    <mergeCell ref="AO94:AP94"/>
    <mergeCell ref="AO74:AP74"/>
    <mergeCell ref="AO76:AP76"/>
    <mergeCell ref="AO89:AP89"/>
    <mergeCell ref="AO85:AP85"/>
    <mergeCell ref="AO80:AP80"/>
    <mergeCell ref="AR75:AS75"/>
    <mergeCell ref="I75:J75"/>
    <mergeCell ref="I76:J76"/>
    <mergeCell ref="I96:J96"/>
    <mergeCell ref="AR116:AS116"/>
    <mergeCell ref="AR119:AS119"/>
    <mergeCell ref="AR115:AS115"/>
    <mergeCell ref="F92:G92"/>
    <mergeCell ref="I98:J98"/>
    <mergeCell ref="I93:J93"/>
    <mergeCell ref="I92:J92"/>
    <mergeCell ref="F91:G91"/>
    <mergeCell ref="F94:G94"/>
    <mergeCell ref="F97:G97"/>
    <mergeCell ref="I97:J97"/>
    <mergeCell ref="I86:J86"/>
    <mergeCell ref="F95:G95"/>
    <mergeCell ref="I95:J95"/>
    <mergeCell ref="I90:J90"/>
    <mergeCell ref="F61:G61"/>
    <mergeCell ref="I50:J50"/>
    <mergeCell ref="A43:C43"/>
    <mergeCell ref="I43:J43"/>
    <mergeCell ref="AO43:AP43"/>
    <mergeCell ref="AO50:AP50"/>
    <mergeCell ref="AR50:AS50"/>
    <mergeCell ref="A48:C48"/>
    <mergeCell ref="AO48:AP48"/>
    <mergeCell ref="I45:J45"/>
    <mergeCell ref="A50:C50"/>
    <mergeCell ref="AR44:AS44"/>
    <mergeCell ref="F50:G50"/>
    <mergeCell ref="F49:G49"/>
    <mergeCell ref="I49:J49"/>
    <mergeCell ref="AR47:AS47"/>
    <mergeCell ref="A49:C49"/>
    <mergeCell ref="A44:C44"/>
    <mergeCell ref="F44:G44"/>
    <mergeCell ref="I44:J44"/>
    <mergeCell ref="AO44:AP44"/>
    <mergeCell ref="F48:G48"/>
    <mergeCell ref="AO46:AP46"/>
    <mergeCell ref="F51:G51"/>
    <mergeCell ref="I73:J73"/>
    <mergeCell ref="I72:J72"/>
    <mergeCell ref="I71:J71"/>
    <mergeCell ref="AR67:AS67"/>
    <mergeCell ref="AR41:AS41"/>
    <mergeCell ref="AO41:AP41"/>
    <mergeCell ref="AO42:AP42"/>
    <mergeCell ref="AR42:AS42"/>
    <mergeCell ref="AO66:AP66"/>
    <mergeCell ref="AR66:AS66"/>
    <mergeCell ref="AO59:AP59"/>
    <mergeCell ref="I57:J57"/>
    <mergeCell ref="AR54:AS54"/>
    <mergeCell ref="AR51:AS51"/>
    <mergeCell ref="AR71:AS71"/>
    <mergeCell ref="AR72:AS72"/>
    <mergeCell ref="AO70:AP70"/>
    <mergeCell ref="I67:J67"/>
    <mergeCell ref="AR55:AS55"/>
    <mergeCell ref="AR58:AS58"/>
    <mergeCell ref="AR56:AS56"/>
    <mergeCell ref="AR57:AS57"/>
    <mergeCell ref="AR70:AS70"/>
    <mergeCell ref="AR59:AS59"/>
    <mergeCell ref="AO29:AP29"/>
    <mergeCell ref="F33:G33"/>
    <mergeCell ref="I33:J33"/>
    <mergeCell ref="AO30:AP30"/>
    <mergeCell ref="AO22:AP22"/>
    <mergeCell ref="I27:J27"/>
    <mergeCell ref="I34:J34"/>
    <mergeCell ref="I25:J25"/>
    <mergeCell ref="I29:J29"/>
    <mergeCell ref="F30:G30"/>
    <mergeCell ref="I30:J30"/>
    <mergeCell ref="F32:G32"/>
    <mergeCell ref="I32:J32"/>
    <mergeCell ref="F34:G34"/>
    <mergeCell ref="F26:G26"/>
    <mergeCell ref="I26:J26"/>
    <mergeCell ref="F25:G25"/>
    <mergeCell ref="I24:J24"/>
    <mergeCell ref="AO25:AP25"/>
    <mergeCell ref="AO20:AP20"/>
    <mergeCell ref="A17:C17"/>
    <mergeCell ref="I17:J17"/>
    <mergeCell ref="AO17:AP17"/>
    <mergeCell ref="A19:C19"/>
    <mergeCell ref="F19:G19"/>
    <mergeCell ref="A18:C18"/>
    <mergeCell ref="F18:G18"/>
    <mergeCell ref="I18:J18"/>
    <mergeCell ref="A59:C59"/>
    <mergeCell ref="A58:C58"/>
    <mergeCell ref="F58:G58"/>
    <mergeCell ref="AR48:AS48"/>
    <mergeCell ref="AR49:AS49"/>
    <mergeCell ref="A21:C21"/>
    <mergeCell ref="F21:G21"/>
    <mergeCell ref="I21:J21"/>
    <mergeCell ref="AO21:AP21"/>
    <mergeCell ref="F57:G57"/>
    <mergeCell ref="F59:G59"/>
    <mergeCell ref="AO56:AP56"/>
    <mergeCell ref="AO57:AP57"/>
    <mergeCell ref="F42:G42"/>
    <mergeCell ref="I42:J42"/>
    <mergeCell ref="I40:J40"/>
    <mergeCell ref="F40:G40"/>
    <mergeCell ref="F41:G41"/>
    <mergeCell ref="I41:J41"/>
    <mergeCell ref="AO49:AP49"/>
    <mergeCell ref="AR32:AS32"/>
    <mergeCell ref="AR37:AS37"/>
    <mergeCell ref="AR25:AS25"/>
    <mergeCell ref="AO31:AP31"/>
    <mergeCell ref="F71:G71"/>
    <mergeCell ref="F68:G68"/>
    <mergeCell ref="F77:G77"/>
    <mergeCell ref="F78:G78"/>
    <mergeCell ref="I65:J65"/>
    <mergeCell ref="AO69:AP69"/>
    <mergeCell ref="A23:C23"/>
    <mergeCell ref="I23:J23"/>
    <mergeCell ref="AR73:AS73"/>
    <mergeCell ref="F70:G70"/>
    <mergeCell ref="F69:G69"/>
    <mergeCell ref="AO64:AP64"/>
    <mergeCell ref="F72:G72"/>
    <mergeCell ref="AR65:AS65"/>
    <mergeCell ref="I64:J64"/>
    <mergeCell ref="F62:G62"/>
    <mergeCell ref="F60:G60"/>
    <mergeCell ref="F63:G63"/>
    <mergeCell ref="F64:G64"/>
    <mergeCell ref="A61:C61"/>
    <mergeCell ref="I60:J60"/>
    <mergeCell ref="I63:J63"/>
    <mergeCell ref="I61:J61"/>
    <mergeCell ref="I62:J62"/>
    <mergeCell ref="A45:C45"/>
    <mergeCell ref="F45:G45"/>
    <mergeCell ref="A46:C46"/>
    <mergeCell ref="F46:G46"/>
    <mergeCell ref="F47:G47"/>
    <mergeCell ref="AO62:AP62"/>
    <mergeCell ref="AR64:AS64"/>
    <mergeCell ref="AR68:AS68"/>
    <mergeCell ref="AO68:AP68"/>
    <mergeCell ref="I59:J59"/>
    <mergeCell ref="AO53:AP53"/>
    <mergeCell ref="A56:C56"/>
    <mergeCell ref="A68:C68"/>
    <mergeCell ref="A55:C55"/>
    <mergeCell ref="F55:G55"/>
    <mergeCell ref="A53:C53"/>
    <mergeCell ref="I53:J53"/>
    <mergeCell ref="F65:G65"/>
    <mergeCell ref="I68:J68"/>
    <mergeCell ref="A66:C66"/>
    <mergeCell ref="F66:G66"/>
    <mergeCell ref="I66:J66"/>
    <mergeCell ref="F67:G67"/>
    <mergeCell ref="A57:C57"/>
    <mergeCell ref="A85:C85"/>
    <mergeCell ref="A82:C82"/>
    <mergeCell ref="F85:G85"/>
    <mergeCell ref="F82:G82"/>
    <mergeCell ref="I85:J85"/>
    <mergeCell ref="F74:G74"/>
    <mergeCell ref="F75:G75"/>
    <mergeCell ref="F76:G76"/>
    <mergeCell ref="AR46:AS46"/>
    <mergeCell ref="A75:C75"/>
    <mergeCell ref="A71:C71"/>
    <mergeCell ref="A73:C73"/>
    <mergeCell ref="A80:C80"/>
    <mergeCell ref="A81:C81"/>
    <mergeCell ref="I80:J80"/>
    <mergeCell ref="F80:G80"/>
    <mergeCell ref="AO73:AP73"/>
    <mergeCell ref="AO71:AP71"/>
    <mergeCell ref="F73:G73"/>
    <mergeCell ref="AO72:AP72"/>
    <mergeCell ref="A78:C78"/>
    <mergeCell ref="I77:J77"/>
    <mergeCell ref="I78:J78"/>
    <mergeCell ref="F79:G79"/>
    <mergeCell ref="A77:C77"/>
    <mergeCell ref="A70:C70"/>
    <mergeCell ref="A111:C111"/>
    <mergeCell ref="F111:G111"/>
    <mergeCell ref="I111:J111"/>
    <mergeCell ref="A51:C51"/>
    <mergeCell ref="I55:J55"/>
    <mergeCell ref="A95:C95"/>
    <mergeCell ref="A94:C94"/>
    <mergeCell ref="I91:J91"/>
    <mergeCell ref="F81:G81"/>
    <mergeCell ref="F93:G93"/>
    <mergeCell ref="A86:C86"/>
    <mergeCell ref="F86:G86"/>
    <mergeCell ref="A92:C92"/>
    <mergeCell ref="F89:G89"/>
    <mergeCell ref="I89:J89"/>
    <mergeCell ref="F87:G87"/>
    <mergeCell ref="I87:J87"/>
    <mergeCell ref="I88:J88"/>
    <mergeCell ref="F84:G84"/>
    <mergeCell ref="F83:G83"/>
    <mergeCell ref="A84:C84"/>
    <mergeCell ref="A83:C83"/>
    <mergeCell ref="A52:C52"/>
    <mergeCell ref="F52:G52"/>
    <mergeCell ref="AO55:AP55"/>
    <mergeCell ref="I52:J52"/>
    <mergeCell ref="I54:J54"/>
    <mergeCell ref="AO54:AP54"/>
    <mergeCell ref="A54:C54"/>
    <mergeCell ref="AI6:AI7"/>
    <mergeCell ref="A127:C127"/>
    <mergeCell ref="F127:G127"/>
    <mergeCell ref="I127:J127"/>
    <mergeCell ref="A93:C93"/>
    <mergeCell ref="A72:C72"/>
    <mergeCell ref="A69:C69"/>
    <mergeCell ref="A74:C74"/>
    <mergeCell ref="A65:C65"/>
    <mergeCell ref="A60:C60"/>
    <mergeCell ref="A64:C64"/>
    <mergeCell ref="A62:C62"/>
    <mergeCell ref="A89:C89"/>
    <mergeCell ref="A87:C87"/>
    <mergeCell ref="A63:C63"/>
    <mergeCell ref="A76:C76"/>
    <mergeCell ref="A67:C67"/>
  </mergeCells>
  <pageMargins left="0" right="0" top="0" bottom="0" header="0" footer="0"/>
  <pageSetup paperSize="9" scale="38" orientation="landscape" verticalDpi="0" r:id="rId1"/>
</worksheet>
</file>

<file path=xl/worksheets/sheet15.xml><?xml version="1.0" encoding="utf-8"?>
<worksheet xmlns="http://schemas.openxmlformats.org/spreadsheetml/2006/main" xmlns:r="http://schemas.openxmlformats.org/officeDocument/2006/relationships">
  <dimension ref="A1:P34"/>
  <sheetViews>
    <sheetView view="pageBreakPreview" zoomScale="70" zoomScaleSheetLayoutView="70" workbookViewId="0">
      <selection activeCell="D1" sqref="D1:D4"/>
    </sheetView>
  </sheetViews>
  <sheetFormatPr defaultColWidth="9.140625" defaultRowHeight="21"/>
  <cols>
    <col min="1" max="1" width="9.140625" style="305"/>
    <col min="2" max="2" width="20" style="305" customWidth="1"/>
    <col min="3" max="3" width="8.140625" style="305" customWidth="1"/>
    <col min="4" max="4" width="12.140625" style="305" customWidth="1"/>
    <col min="5" max="14" width="11.42578125" style="305" customWidth="1"/>
    <col min="15" max="15" width="13.140625" style="305" bestFit="1" customWidth="1"/>
    <col min="16" max="16" width="12" style="305" bestFit="1" customWidth="1"/>
    <col min="17" max="16384" width="9.140625" style="281"/>
  </cols>
  <sheetData>
    <row r="1" spans="1:16" ht="129" customHeight="1">
      <c r="A1" s="1384"/>
      <c r="B1" s="1374" t="s">
        <v>228</v>
      </c>
      <c r="C1" s="1388" t="s">
        <v>227</v>
      </c>
      <c r="D1" s="1372" t="s">
        <v>226</v>
      </c>
      <c r="E1" s="1410" t="s">
        <v>225</v>
      </c>
      <c r="F1" s="1411"/>
      <c r="G1" s="1411"/>
      <c r="H1" s="1411"/>
      <c r="I1" s="1411"/>
      <c r="J1" s="1411"/>
      <c r="K1" s="1411"/>
      <c r="L1" s="1411"/>
      <c r="M1" s="1411"/>
      <c r="N1" s="1411"/>
      <c r="O1" s="1412" t="s">
        <v>224</v>
      </c>
      <c r="P1" s="1384" t="s">
        <v>223</v>
      </c>
    </row>
    <row r="2" spans="1:16" thickBot="1">
      <c r="A2" s="1385"/>
      <c r="B2" s="1387"/>
      <c r="C2" s="1389"/>
      <c r="D2" s="1391"/>
      <c r="E2" s="1406" t="s">
        <v>229</v>
      </c>
      <c r="F2" s="1407"/>
      <c r="G2" s="1407"/>
      <c r="H2" s="1407"/>
      <c r="I2" s="1407"/>
      <c r="J2" s="1407"/>
      <c r="K2" s="1407"/>
      <c r="L2" s="1407"/>
      <c r="M2" s="1407"/>
      <c r="N2" s="1407"/>
      <c r="O2" s="1413"/>
      <c r="P2" s="1385"/>
    </row>
    <row r="3" spans="1:16" ht="19.5" customHeight="1">
      <c r="A3" s="1385"/>
      <c r="B3" s="1387"/>
      <c r="C3" s="1389"/>
      <c r="D3" s="1391"/>
      <c r="E3" s="1408">
        <v>1</v>
      </c>
      <c r="F3" s="1408">
        <v>2</v>
      </c>
      <c r="G3" s="1408">
        <v>3</v>
      </c>
      <c r="H3" s="1408">
        <v>4</v>
      </c>
      <c r="I3" s="1408">
        <v>5</v>
      </c>
      <c r="J3" s="1408">
        <v>6</v>
      </c>
      <c r="K3" s="1408">
        <v>7</v>
      </c>
      <c r="L3" s="1408">
        <v>8</v>
      </c>
      <c r="M3" s="1408">
        <v>9</v>
      </c>
      <c r="N3" s="1408">
        <v>10</v>
      </c>
      <c r="O3" s="1413"/>
      <c r="P3" s="1385"/>
    </row>
    <row r="4" spans="1:16" ht="15.75" customHeight="1" thickBot="1">
      <c r="A4" s="1386"/>
      <c r="B4" s="1375"/>
      <c r="C4" s="1390"/>
      <c r="D4" s="1373"/>
      <c r="E4" s="1409"/>
      <c r="F4" s="1409"/>
      <c r="G4" s="1409"/>
      <c r="H4" s="1409"/>
      <c r="I4" s="1409"/>
      <c r="J4" s="1409"/>
      <c r="K4" s="1409"/>
      <c r="L4" s="1409"/>
      <c r="M4" s="1409"/>
      <c r="N4" s="1409"/>
      <c r="O4" s="1414"/>
      <c r="P4" s="1386"/>
    </row>
    <row r="5" spans="1:16" ht="60" customHeight="1" thickBot="1">
      <c r="A5" s="285">
        <v>1</v>
      </c>
      <c r="B5" s="286" t="s">
        <v>221</v>
      </c>
      <c r="C5" s="286" t="s">
        <v>35</v>
      </c>
      <c r="D5" s="287">
        <v>35.75</v>
      </c>
      <c r="E5" s="288"/>
      <c r="F5" s="289"/>
      <c r="G5" s="290"/>
      <c r="H5" s="290"/>
      <c r="I5" s="288"/>
      <c r="J5" s="289"/>
      <c r="K5" s="286"/>
      <c r="L5" s="286"/>
      <c r="M5" s="286"/>
      <c r="N5" s="286"/>
      <c r="O5" s="291">
        <f>(E5+F5+G5+H5+I5+J5+K5+L5+M5+N5)/10</f>
        <v>0</v>
      </c>
      <c r="P5" s="292">
        <f t="shared" ref="P5:P28" si="0">(O5/D5)*65</f>
        <v>0</v>
      </c>
    </row>
    <row r="6" spans="1:16" ht="60" customHeight="1" thickBot="1">
      <c r="A6" s="293" t="s">
        <v>220</v>
      </c>
      <c r="B6" s="286" t="s">
        <v>219</v>
      </c>
      <c r="C6" s="286"/>
      <c r="D6" s="287">
        <v>14.95</v>
      </c>
      <c r="E6" s="288"/>
      <c r="F6" s="289"/>
      <c r="G6" s="290"/>
      <c r="H6" s="290"/>
      <c r="I6" s="288"/>
      <c r="J6" s="289"/>
      <c r="K6" s="286"/>
      <c r="L6" s="286"/>
      <c r="M6" s="286"/>
      <c r="N6" s="286"/>
      <c r="O6" s="291">
        <f>(E6+F6+G6+H6+I6+J6+K6+L6+M6+N6)/10</f>
        <v>0</v>
      </c>
      <c r="P6" s="292">
        <f t="shared" si="0"/>
        <v>0</v>
      </c>
    </row>
    <row r="7" spans="1:16" ht="60" customHeight="1" thickBot="1">
      <c r="A7" s="285">
        <v>2</v>
      </c>
      <c r="B7" s="286" t="s">
        <v>216</v>
      </c>
      <c r="C7" s="286" t="s">
        <v>35</v>
      </c>
      <c r="D7" s="287">
        <v>22.1</v>
      </c>
      <c r="E7" s="288"/>
      <c r="F7" s="289"/>
      <c r="G7" s="290"/>
      <c r="H7" s="290"/>
      <c r="I7" s="288"/>
      <c r="J7" s="289"/>
      <c r="K7" s="286"/>
      <c r="L7" s="286"/>
      <c r="M7" s="286"/>
      <c r="N7" s="286"/>
      <c r="O7" s="291">
        <f>(E7+F7+G7+H7+I7+J7+K7+L7+M7+N7)/10</f>
        <v>0</v>
      </c>
      <c r="P7" s="292">
        <f t="shared" si="0"/>
        <v>0</v>
      </c>
    </row>
    <row r="8" spans="1:16" ht="60" customHeight="1" thickBot="1">
      <c r="A8" s="285">
        <v>3</v>
      </c>
      <c r="B8" s="286" t="s">
        <v>215</v>
      </c>
      <c r="C8" s="286" t="s">
        <v>35</v>
      </c>
      <c r="D8" s="287">
        <v>13</v>
      </c>
      <c r="E8" s="288"/>
      <c r="F8" s="289"/>
      <c r="G8" s="290"/>
      <c r="H8" s="290"/>
      <c r="I8" s="288"/>
      <c r="J8" s="289"/>
      <c r="K8" s="286"/>
      <c r="L8" s="286"/>
      <c r="M8" s="286"/>
      <c r="N8" s="286"/>
      <c r="O8" s="291">
        <f>(E8+F8+G8+H8+I8+J8+K8+L8+M8+N8)/10</f>
        <v>0</v>
      </c>
      <c r="P8" s="292">
        <f t="shared" si="0"/>
        <v>0</v>
      </c>
    </row>
    <row r="9" spans="1:16" ht="60" customHeight="1">
      <c r="A9" s="1396">
        <v>4</v>
      </c>
      <c r="B9" s="1374" t="s">
        <v>214</v>
      </c>
      <c r="C9" s="1374" t="s">
        <v>35</v>
      </c>
      <c r="D9" s="1372">
        <v>253.5</v>
      </c>
      <c r="E9" s="1378"/>
      <c r="F9" s="1380"/>
      <c r="G9" s="1380"/>
      <c r="H9" s="1376"/>
      <c r="I9" s="1378"/>
      <c r="J9" s="1376"/>
      <c r="K9" s="1374"/>
      <c r="L9" s="1394"/>
      <c r="M9" s="1374"/>
      <c r="N9" s="1374"/>
      <c r="O9" s="1392">
        <f>(E9+F9+G9+H9+I9+J9+K9+L9+M9+N9)/10</f>
        <v>0</v>
      </c>
      <c r="P9" s="1382">
        <f t="shared" si="0"/>
        <v>0</v>
      </c>
    </row>
    <row r="10" spans="1:16" ht="60" customHeight="1" thickBot="1">
      <c r="A10" s="1397"/>
      <c r="B10" s="1375"/>
      <c r="C10" s="1375"/>
      <c r="D10" s="1373"/>
      <c r="E10" s="1379"/>
      <c r="F10" s="1381"/>
      <c r="G10" s="1381"/>
      <c r="H10" s="1377"/>
      <c r="I10" s="1379"/>
      <c r="J10" s="1377"/>
      <c r="K10" s="1375"/>
      <c r="L10" s="1395"/>
      <c r="M10" s="1375"/>
      <c r="N10" s="1375"/>
      <c r="O10" s="1393"/>
      <c r="P10" s="1383" t="e">
        <f t="shared" si="0"/>
        <v>#DIV/0!</v>
      </c>
    </row>
    <row r="11" spans="1:16" ht="60" customHeight="1" thickBot="1">
      <c r="A11" s="285">
        <v>5</v>
      </c>
      <c r="B11" s="286" t="s">
        <v>213</v>
      </c>
      <c r="C11" s="286" t="s">
        <v>35</v>
      </c>
      <c r="D11" s="287">
        <v>19.5</v>
      </c>
      <c r="E11" s="288"/>
      <c r="F11" s="289"/>
      <c r="G11" s="290"/>
      <c r="H11" s="290"/>
      <c r="I11" s="288"/>
      <c r="J11" s="289"/>
      <c r="K11" s="286"/>
      <c r="L11" s="286"/>
      <c r="M11" s="286"/>
      <c r="N11" s="286"/>
      <c r="O11" s="294">
        <f>(E11+F11+G11+H11+I11+J11+K11+L11+M11+N11)/10</f>
        <v>0</v>
      </c>
      <c r="P11" s="292">
        <f t="shared" si="0"/>
        <v>0</v>
      </c>
    </row>
    <row r="12" spans="1:16" ht="60" customHeight="1" thickBot="1">
      <c r="A12" s="285">
        <v>6</v>
      </c>
      <c r="B12" s="286" t="s">
        <v>212</v>
      </c>
      <c r="C12" s="286" t="s">
        <v>35</v>
      </c>
      <c r="D12" s="287">
        <v>5.85</v>
      </c>
      <c r="E12" s="288"/>
      <c r="F12" s="289"/>
      <c r="G12" s="290"/>
      <c r="H12" s="290"/>
      <c r="I12" s="288"/>
      <c r="J12" s="289"/>
      <c r="K12" s="286"/>
      <c r="L12" s="286"/>
      <c r="M12" s="286"/>
      <c r="N12" s="286"/>
      <c r="O12" s="294">
        <f t="shared" ref="O12:O19" si="1">(E12+F12+G12+H12+I12+J12+K12+L12+M12+N12)/10</f>
        <v>0</v>
      </c>
      <c r="P12" s="292">
        <f t="shared" si="0"/>
        <v>0</v>
      </c>
    </row>
    <row r="13" spans="1:16" ht="60" customHeight="1" thickBot="1">
      <c r="A13" s="285">
        <v>7</v>
      </c>
      <c r="B13" s="286" t="s">
        <v>211</v>
      </c>
      <c r="C13" s="286" t="s">
        <v>35</v>
      </c>
      <c r="D13" s="287">
        <v>2.79</v>
      </c>
      <c r="E13" s="288"/>
      <c r="F13" s="289"/>
      <c r="G13" s="290"/>
      <c r="H13" s="290"/>
      <c r="I13" s="288"/>
      <c r="J13" s="289"/>
      <c r="K13" s="286"/>
      <c r="L13" s="286"/>
      <c r="M13" s="286"/>
      <c r="N13" s="286"/>
      <c r="O13" s="294">
        <f t="shared" si="1"/>
        <v>0</v>
      </c>
      <c r="P13" s="292">
        <f t="shared" si="0"/>
        <v>0</v>
      </c>
    </row>
    <row r="14" spans="1:16" ht="60" customHeight="1" thickBot="1">
      <c r="A14" s="285">
        <v>8</v>
      </c>
      <c r="B14" s="286" t="s">
        <v>210</v>
      </c>
      <c r="C14" s="286" t="s">
        <v>35</v>
      </c>
      <c r="D14" s="287">
        <v>11.7</v>
      </c>
      <c r="E14" s="288"/>
      <c r="F14" s="289"/>
      <c r="G14" s="290"/>
      <c r="H14" s="290"/>
      <c r="I14" s="288"/>
      <c r="J14" s="289"/>
      <c r="K14" s="286"/>
      <c r="L14" s="286"/>
      <c r="M14" s="286"/>
      <c r="N14" s="286"/>
      <c r="O14" s="294">
        <f t="shared" si="1"/>
        <v>0</v>
      </c>
      <c r="P14" s="292">
        <f t="shared" si="0"/>
        <v>0</v>
      </c>
    </row>
    <row r="15" spans="1:16" ht="60" customHeight="1" thickBot="1">
      <c r="A15" s="285">
        <v>9</v>
      </c>
      <c r="B15" s="286" t="s">
        <v>209</v>
      </c>
      <c r="C15" s="286" t="s">
        <v>35</v>
      </c>
      <c r="D15" s="287">
        <v>5.85</v>
      </c>
      <c r="E15" s="288"/>
      <c r="F15" s="289"/>
      <c r="G15" s="290"/>
      <c r="H15" s="290"/>
      <c r="I15" s="288"/>
      <c r="J15" s="289"/>
      <c r="K15" s="286"/>
      <c r="L15" s="286"/>
      <c r="M15" s="286"/>
      <c r="N15" s="286"/>
      <c r="O15" s="294">
        <f t="shared" si="1"/>
        <v>0</v>
      </c>
      <c r="P15" s="292">
        <f t="shared" si="0"/>
        <v>0</v>
      </c>
    </row>
    <row r="16" spans="1:16" ht="60" customHeight="1" thickBot="1">
      <c r="A16" s="295">
        <v>10</v>
      </c>
      <c r="B16" s="296" t="s">
        <v>208</v>
      </c>
      <c r="C16" s="296" t="s">
        <v>35</v>
      </c>
      <c r="D16" s="297">
        <v>5.2</v>
      </c>
      <c r="E16" s="298"/>
      <c r="F16" s="299"/>
      <c r="G16" s="300"/>
      <c r="H16" s="300"/>
      <c r="I16" s="298"/>
      <c r="J16" s="299"/>
      <c r="K16" s="296"/>
      <c r="L16" s="296"/>
      <c r="M16" s="296"/>
      <c r="N16" s="296"/>
      <c r="O16" s="294">
        <f t="shared" si="1"/>
        <v>0</v>
      </c>
      <c r="P16" s="292">
        <f t="shared" si="0"/>
        <v>0</v>
      </c>
    </row>
    <row r="17" spans="1:16" ht="60" customHeight="1" thickBot="1">
      <c r="A17" s="285">
        <v>111</v>
      </c>
      <c r="B17" s="286" t="s">
        <v>207</v>
      </c>
      <c r="C17" s="286"/>
      <c r="D17" s="287">
        <v>19.5</v>
      </c>
      <c r="E17" s="288"/>
      <c r="F17" s="289"/>
      <c r="G17" s="290"/>
      <c r="H17" s="290"/>
      <c r="I17" s="288"/>
      <c r="J17" s="289"/>
      <c r="K17" s="286"/>
      <c r="L17" s="286"/>
      <c r="M17" s="286"/>
      <c r="N17" s="286"/>
      <c r="O17" s="294">
        <f t="shared" si="1"/>
        <v>0</v>
      </c>
      <c r="P17" s="292">
        <f t="shared" si="0"/>
        <v>0</v>
      </c>
    </row>
    <row r="18" spans="1:16" ht="60" customHeight="1" thickBot="1">
      <c r="A18" s="285">
        <v>12</v>
      </c>
      <c r="B18" s="286" t="s">
        <v>206</v>
      </c>
      <c r="C18" s="286" t="s">
        <v>35</v>
      </c>
      <c r="D18" s="287">
        <v>24.05</v>
      </c>
      <c r="E18" s="288"/>
      <c r="F18" s="289"/>
      <c r="G18" s="290"/>
      <c r="H18" s="290"/>
      <c r="I18" s="288"/>
      <c r="J18" s="289"/>
      <c r="K18" s="286"/>
      <c r="L18" s="286"/>
      <c r="M18" s="286"/>
      <c r="N18" s="286"/>
      <c r="O18" s="294">
        <f t="shared" si="1"/>
        <v>0</v>
      </c>
      <c r="P18" s="292">
        <f t="shared" si="0"/>
        <v>0</v>
      </c>
    </row>
    <row r="19" spans="1:16" ht="60" customHeight="1" thickBot="1">
      <c r="A19" s="285">
        <v>13</v>
      </c>
      <c r="B19" s="286" t="s">
        <v>205</v>
      </c>
      <c r="C19" s="286" t="s">
        <v>35</v>
      </c>
      <c r="D19" s="301">
        <v>4.55</v>
      </c>
      <c r="E19" s="288"/>
      <c r="F19" s="289"/>
      <c r="G19" s="290"/>
      <c r="H19" s="290"/>
      <c r="I19" s="288"/>
      <c r="J19" s="289"/>
      <c r="K19" s="286"/>
      <c r="L19" s="286"/>
      <c r="M19" s="286"/>
      <c r="N19" s="286"/>
      <c r="O19" s="294">
        <f t="shared" si="1"/>
        <v>0</v>
      </c>
      <c r="P19" s="292">
        <f t="shared" si="0"/>
        <v>0</v>
      </c>
    </row>
    <row r="20" spans="1:16" ht="60" customHeight="1">
      <c r="A20" s="1384">
        <v>14</v>
      </c>
      <c r="B20" s="1372" t="s">
        <v>204</v>
      </c>
      <c r="C20" s="1400" t="s">
        <v>35</v>
      </c>
      <c r="D20" s="1402">
        <v>120.25</v>
      </c>
      <c r="E20" s="1404"/>
      <c r="F20" s="1380"/>
      <c r="G20" s="1380"/>
      <c r="H20" s="1376"/>
      <c r="I20" s="1378"/>
      <c r="J20" s="1376"/>
      <c r="K20" s="1374"/>
      <c r="L20" s="1374"/>
      <c r="M20" s="1374"/>
      <c r="N20" s="1374"/>
      <c r="O20" s="1370">
        <f>(E20+F20+G20+H20+I20+J20+K20+L20+M20+N20)/10</f>
        <v>0</v>
      </c>
      <c r="P20" s="1370">
        <f t="shared" si="0"/>
        <v>0</v>
      </c>
    </row>
    <row r="21" spans="1:16" ht="60" customHeight="1" thickBot="1">
      <c r="A21" s="1386"/>
      <c r="B21" s="1373"/>
      <c r="C21" s="1401"/>
      <c r="D21" s="1403"/>
      <c r="E21" s="1405"/>
      <c r="F21" s="1381"/>
      <c r="G21" s="1381"/>
      <c r="H21" s="1377"/>
      <c r="I21" s="1379"/>
      <c r="J21" s="1377"/>
      <c r="K21" s="1375"/>
      <c r="L21" s="1375"/>
      <c r="M21" s="1375"/>
      <c r="N21" s="1375"/>
      <c r="O21" s="1371"/>
      <c r="P21" s="1371" t="e">
        <f t="shared" si="0"/>
        <v>#DIV/0!</v>
      </c>
    </row>
    <row r="22" spans="1:16" ht="60" customHeight="1">
      <c r="A22" s="1384">
        <v>15</v>
      </c>
      <c r="B22" s="1372" t="s">
        <v>203</v>
      </c>
      <c r="C22" s="1374" t="s">
        <v>35</v>
      </c>
      <c r="D22" s="1399">
        <v>166.4</v>
      </c>
      <c r="E22" s="1378"/>
      <c r="F22" s="1380"/>
      <c r="G22" s="1380"/>
      <c r="H22" s="1376"/>
      <c r="I22" s="1378"/>
      <c r="J22" s="1376"/>
      <c r="K22" s="1374"/>
      <c r="L22" s="1374"/>
      <c r="M22" s="1374"/>
      <c r="N22" s="1374"/>
      <c r="O22" s="1370">
        <f>(E22+F22+G22+H22+I22+J22+K22+L22+M22+N22)/10</f>
        <v>0</v>
      </c>
      <c r="P22" s="1370">
        <f t="shared" si="0"/>
        <v>0</v>
      </c>
    </row>
    <row r="23" spans="1:16" ht="60" customHeight="1" thickBot="1">
      <c r="A23" s="1386"/>
      <c r="B23" s="1373"/>
      <c r="C23" s="1375"/>
      <c r="D23" s="1373"/>
      <c r="E23" s="1379"/>
      <c r="F23" s="1381"/>
      <c r="G23" s="1381"/>
      <c r="H23" s="1377"/>
      <c r="I23" s="1379"/>
      <c r="J23" s="1377"/>
      <c r="K23" s="1375"/>
      <c r="L23" s="1375"/>
      <c r="M23" s="1375"/>
      <c r="N23" s="1375"/>
      <c r="O23" s="1371"/>
      <c r="P23" s="1371" t="e">
        <f t="shared" si="0"/>
        <v>#DIV/0!</v>
      </c>
    </row>
    <row r="24" spans="1:16" ht="60" customHeight="1" thickBot="1">
      <c r="A24" s="285">
        <v>16</v>
      </c>
      <c r="B24" s="286" t="s">
        <v>202</v>
      </c>
      <c r="C24" s="286" t="s">
        <v>35</v>
      </c>
      <c r="D24" s="287">
        <v>5.85</v>
      </c>
      <c r="E24" s="288"/>
      <c r="F24" s="289"/>
      <c r="G24" s="290"/>
      <c r="H24" s="290"/>
      <c r="I24" s="288"/>
      <c r="J24" s="289"/>
      <c r="K24" s="286"/>
      <c r="L24" s="286"/>
      <c r="M24" s="286"/>
      <c r="N24" s="286"/>
      <c r="O24" s="291">
        <f>(E24+F24+G24+H24+I24+J24+K24+L24+M24+N24)/10</f>
        <v>0</v>
      </c>
      <c r="P24" s="292">
        <f t="shared" si="0"/>
        <v>0</v>
      </c>
    </row>
    <row r="25" spans="1:16" ht="60" customHeight="1" thickBot="1">
      <c r="A25" s="285">
        <v>18</v>
      </c>
      <c r="B25" s="286" t="s">
        <v>201</v>
      </c>
      <c r="C25" s="286" t="s">
        <v>35</v>
      </c>
      <c r="D25" s="287">
        <v>70.2</v>
      </c>
      <c r="E25" s="288"/>
      <c r="F25" s="289"/>
      <c r="G25" s="290"/>
      <c r="H25" s="290"/>
      <c r="I25" s="288"/>
      <c r="J25" s="289"/>
      <c r="K25" s="286"/>
      <c r="L25" s="302"/>
      <c r="M25" s="286"/>
      <c r="N25" s="286"/>
      <c r="O25" s="291">
        <f>(E25+F25+G25+H25+I25+J25+K25+L25+M25+N25)/10</f>
        <v>0</v>
      </c>
      <c r="P25" s="292">
        <f t="shared" si="0"/>
        <v>0</v>
      </c>
    </row>
    <row r="26" spans="1:16" ht="60" customHeight="1" thickBot="1">
      <c r="A26" s="285">
        <v>19</v>
      </c>
      <c r="B26" s="286" t="s">
        <v>200</v>
      </c>
      <c r="C26" s="286" t="s">
        <v>35</v>
      </c>
      <c r="D26" s="287">
        <v>39</v>
      </c>
      <c r="E26" s="288"/>
      <c r="F26" s="289"/>
      <c r="G26" s="290"/>
      <c r="H26" s="290"/>
      <c r="I26" s="288"/>
      <c r="J26" s="289"/>
      <c r="K26" s="286"/>
      <c r="L26" s="286"/>
      <c r="M26" s="286"/>
      <c r="N26" s="286"/>
      <c r="O26" s="291">
        <f>(E26+F26+G26+H26+I26+J26+K26+L26+M26+N26)/10</f>
        <v>0</v>
      </c>
      <c r="P26" s="292">
        <f t="shared" si="0"/>
        <v>0</v>
      </c>
    </row>
    <row r="27" spans="1:16" ht="60" customHeight="1" thickBot="1">
      <c r="A27" s="285">
        <v>20</v>
      </c>
      <c r="B27" s="286" t="s">
        <v>198</v>
      </c>
      <c r="C27" s="286" t="s">
        <v>35</v>
      </c>
      <c r="D27" s="287">
        <v>26</v>
      </c>
      <c r="E27" s="288"/>
      <c r="F27" s="289"/>
      <c r="G27" s="290"/>
      <c r="H27" s="290"/>
      <c r="I27" s="288"/>
      <c r="J27" s="289"/>
      <c r="K27" s="286"/>
      <c r="L27" s="286"/>
      <c r="M27" s="286"/>
      <c r="N27" s="286"/>
      <c r="O27" s="291">
        <f>(E27+F27+G27+H27+I27+J27+K27+L27+M27+N27)/10</f>
        <v>0</v>
      </c>
      <c r="P27" s="303">
        <f t="shared" si="0"/>
        <v>0</v>
      </c>
    </row>
    <row r="28" spans="1:16" ht="60" customHeight="1" thickBot="1">
      <c r="A28" s="285">
        <v>21</v>
      </c>
      <c r="B28" s="286" t="s">
        <v>199</v>
      </c>
      <c r="C28" s="286" t="s">
        <v>35</v>
      </c>
      <c r="D28" s="287">
        <v>16.25</v>
      </c>
      <c r="E28" s="288"/>
      <c r="F28" s="289"/>
      <c r="G28" s="290"/>
      <c r="H28" s="290"/>
      <c r="I28" s="288"/>
      <c r="J28" s="289"/>
      <c r="K28" s="286"/>
      <c r="L28" s="286"/>
      <c r="M28" s="286"/>
      <c r="N28" s="286"/>
      <c r="O28" s="291">
        <f>(E28+F28+G28+H28+I28+J28+K28+L28+M28+N28)/10</f>
        <v>0</v>
      </c>
      <c r="P28" s="292">
        <f t="shared" si="0"/>
        <v>0</v>
      </c>
    </row>
    <row r="29" spans="1:16">
      <c r="A29" s="304"/>
    </row>
    <row r="32" spans="1:16">
      <c r="A32" s="1398" t="s">
        <v>258</v>
      </c>
      <c r="B32" s="1398"/>
      <c r="C32" s="1398"/>
      <c r="D32" s="1398"/>
      <c r="E32" s="1398"/>
      <c r="F32" s="1398"/>
      <c r="G32" s="1398"/>
      <c r="H32" s="1398"/>
      <c r="I32" s="1398"/>
      <c r="J32" s="1398"/>
    </row>
    <row r="33" spans="1:10">
      <c r="A33" s="1398"/>
      <c r="B33" s="1398"/>
      <c r="C33" s="1398"/>
      <c r="D33" s="1398"/>
      <c r="E33" s="1398"/>
      <c r="F33" s="1398"/>
      <c r="G33" s="1398"/>
      <c r="H33" s="1398"/>
      <c r="I33" s="1398"/>
      <c r="J33" s="1398"/>
    </row>
    <row r="34" spans="1:10">
      <c r="A34" s="1398"/>
      <c r="B34" s="1398"/>
      <c r="C34" s="1398"/>
      <c r="D34" s="1398"/>
      <c r="E34" s="1398"/>
      <c r="F34" s="1398"/>
      <c r="G34" s="1398"/>
      <c r="H34" s="1398"/>
      <c r="I34" s="1398"/>
      <c r="J34" s="1398"/>
    </row>
  </sheetData>
  <mergeCells count="67">
    <mergeCell ref="P1:P4"/>
    <mergeCell ref="E2:N2"/>
    <mergeCell ref="E3:E4"/>
    <mergeCell ref="F3:F4"/>
    <mergeCell ref="G3:G4"/>
    <mergeCell ref="H3:H4"/>
    <mergeCell ref="I3:I4"/>
    <mergeCell ref="J3:J4"/>
    <mergeCell ref="K3:K4"/>
    <mergeCell ref="L3:L4"/>
    <mergeCell ref="E1:N1"/>
    <mergeCell ref="O1:O4"/>
    <mergeCell ref="M3:M4"/>
    <mergeCell ref="N3:N4"/>
    <mergeCell ref="A32:J34"/>
    <mergeCell ref="C9:C10"/>
    <mergeCell ref="D9:D10"/>
    <mergeCell ref="E9:E10"/>
    <mergeCell ref="F9:F10"/>
    <mergeCell ref="J20:J21"/>
    <mergeCell ref="A20:A21"/>
    <mergeCell ref="A22:A23"/>
    <mergeCell ref="C22:C23"/>
    <mergeCell ref="D22:D23"/>
    <mergeCell ref="E22:E23"/>
    <mergeCell ref="F22:F23"/>
    <mergeCell ref="C20:C21"/>
    <mergeCell ref="D20:D21"/>
    <mergeCell ref="E20:E21"/>
    <mergeCell ref="F20:F21"/>
    <mergeCell ref="A1:A4"/>
    <mergeCell ref="B1:B4"/>
    <mergeCell ref="C1:C4"/>
    <mergeCell ref="D1:D4"/>
    <mergeCell ref="O9:O10"/>
    <mergeCell ref="I9:I10"/>
    <mergeCell ref="J9:J10"/>
    <mergeCell ref="K9:K10"/>
    <mergeCell ref="L9:L10"/>
    <mergeCell ref="G9:G10"/>
    <mergeCell ref="H9:H10"/>
    <mergeCell ref="M9:M10"/>
    <mergeCell ref="N9:N10"/>
    <mergeCell ref="A9:A10"/>
    <mergeCell ref="B9:B10"/>
    <mergeCell ref="P9:P10"/>
    <mergeCell ref="L20:L21"/>
    <mergeCell ref="M20:M21"/>
    <mergeCell ref="O20:O21"/>
    <mergeCell ref="N20:N21"/>
    <mergeCell ref="P20:P21"/>
    <mergeCell ref="P22:P23"/>
    <mergeCell ref="B20:B21"/>
    <mergeCell ref="B22:B23"/>
    <mergeCell ref="K22:K23"/>
    <mergeCell ref="H22:H23"/>
    <mergeCell ref="I22:I23"/>
    <mergeCell ref="J22:J23"/>
    <mergeCell ref="O22:O23"/>
    <mergeCell ref="L22:L23"/>
    <mergeCell ref="M22:M23"/>
    <mergeCell ref="N22:N23"/>
    <mergeCell ref="G22:G23"/>
    <mergeCell ref="G20:G21"/>
    <mergeCell ref="H20:H21"/>
    <mergeCell ref="I20:I21"/>
    <mergeCell ref="K20:K21"/>
  </mergeCells>
  <pageMargins left="0" right="0" top="0" bottom="0" header="0.31496062992125984" footer="0.31496062992125984"/>
  <pageSetup paperSize="9" scale="33" orientation="portrait" r:id="rId1"/>
  <rowBreaks count="1" manualBreakCount="1">
    <brk id="38" max="25" man="1"/>
  </rowBreaks>
</worksheet>
</file>

<file path=xl/worksheets/sheet16.xml><?xml version="1.0" encoding="utf-8"?>
<worksheet xmlns="http://schemas.openxmlformats.org/spreadsheetml/2006/main" xmlns:r="http://schemas.openxmlformats.org/officeDocument/2006/relationships">
  <dimension ref="A1:P33"/>
  <sheetViews>
    <sheetView view="pageBreakPreview" topLeftCell="A13" zoomScale="70" zoomScaleSheetLayoutView="70" workbookViewId="0">
      <selection activeCell="O23" sqref="O23:O24"/>
    </sheetView>
  </sheetViews>
  <sheetFormatPr defaultColWidth="9.140625" defaultRowHeight="21"/>
  <cols>
    <col min="1" max="1" width="9.140625" style="305"/>
    <col min="2" max="2" width="20" style="305" customWidth="1"/>
    <col min="3" max="3" width="8.140625" style="305" customWidth="1"/>
    <col min="4" max="4" width="10.140625" style="305" customWidth="1"/>
    <col min="5" max="14" width="11.42578125" style="305" customWidth="1"/>
    <col min="15" max="15" width="13.140625" style="305" bestFit="1" customWidth="1"/>
    <col min="16" max="16" width="10.85546875" style="305" bestFit="1" customWidth="1"/>
    <col min="17" max="16384" width="9.140625" style="281"/>
  </cols>
  <sheetData>
    <row r="1" spans="1:16" ht="129" customHeight="1">
      <c r="A1" s="1384"/>
      <c r="B1" s="1374" t="s">
        <v>228</v>
      </c>
      <c r="C1" s="1388" t="s">
        <v>227</v>
      </c>
      <c r="D1" s="1372" t="s">
        <v>226</v>
      </c>
      <c r="E1" s="1410" t="s">
        <v>225</v>
      </c>
      <c r="F1" s="1411"/>
      <c r="G1" s="1411"/>
      <c r="H1" s="1411"/>
      <c r="I1" s="1411"/>
      <c r="J1" s="1411"/>
      <c r="K1" s="1411"/>
      <c r="L1" s="1411"/>
      <c r="M1" s="1411"/>
      <c r="N1" s="1411"/>
      <c r="O1" s="1412" t="s">
        <v>224</v>
      </c>
      <c r="P1" s="1384" t="s">
        <v>223</v>
      </c>
    </row>
    <row r="2" spans="1:16" thickBot="1">
      <c r="A2" s="1385"/>
      <c r="B2" s="1387"/>
      <c r="C2" s="1389"/>
      <c r="D2" s="1391"/>
      <c r="E2" s="1406" t="s">
        <v>222</v>
      </c>
      <c r="F2" s="1407"/>
      <c r="G2" s="1407"/>
      <c r="H2" s="1407"/>
      <c r="I2" s="1407"/>
      <c r="J2" s="1407"/>
      <c r="K2" s="1407"/>
      <c r="L2" s="1407"/>
      <c r="M2" s="1407"/>
      <c r="N2" s="1407"/>
      <c r="O2" s="1413"/>
      <c r="P2" s="1385"/>
    </row>
    <row r="3" spans="1:16" ht="19.5" customHeight="1">
      <c r="A3" s="1385"/>
      <c r="B3" s="1387"/>
      <c r="C3" s="1389"/>
      <c r="D3" s="1391"/>
      <c r="E3" s="1408">
        <v>1</v>
      </c>
      <c r="F3" s="1408">
        <v>2</v>
      </c>
      <c r="G3" s="1408">
        <v>3</v>
      </c>
      <c r="H3" s="1408">
        <v>4</v>
      </c>
      <c r="I3" s="1408">
        <v>5</v>
      </c>
      <c r="J3" s="1420">
        <v>6</v>
      </c>
      <c r="K3" s="1408">
        <v>7</v>
      </c>
      <c r="L3" s="1408">
        <v>8</v>
      </c>
      <c r="M3" s="1408">
        <v>9</v>
      </c>
      <c r="N3" s="1408">
        <v>10</v>
      </c>
      <c r="O3" s="1413"/>
      <c r="P3" s="1385"/>
    </row>
    <row r="4" spans="1:16" ht="15.75" customHeight="1" thickBot="1">
      <c r="A4" s="1386"/>
      <c r="B4" s="1375"/>
      <c r="C4" s="1390"/>
      <c r="D4" s="1373"/>
      <c r="E4" s="1409"/>
      <c r="F4" s="1409"/>
      <c r="G4" s="1409"/>
      <c r="H4" s="1409"/>
      <c r="I4" s="1409"/>
      <c r="J4" s="1421"/>
      <c r="K4" s="1409"/>
      <c r="L4" s="1409"/>
      <c r="M4" s="1409"/>
      <c r="N4" s="1409"/>
      <c r="O4" s="1414"/>
      <c r="P4" s="1386"/>
    </row>
    <row r="5" spans="1:16" ht="60" customHeight="1" thickBot="1">
      <c r="A5" s="285">
        <v>1</v>
      </c>
      <c r="B5" s="286" t="s">
        <v>221</v>
      </c>
      <c r="C5" s="286" t="s">
        <v>35</v>
      </c>
      <c r="D5" s="287">
        <v>39.32</v>
      </c>
      <c r="E5" s="288"/>
      <c r="F5" s="289"/>
      <c r="G5" s="290"/>
      <c r="H5" s="290"/>
      <c r="I5" s="288"/>
      <c r="J5" s="289"/>
      <c r="K5" s="286"/>
      <c r="L5" s="286"/>
      <c r="M5" s="286"/>
      <c r="N5" s="286"/>
      <c r="O5" s="291">
        <f t="shared" ref="O5:O10" si="0">(E5+F5+G5+H5+I5+J5+K5+L5+M5+N5)/10</f>
        <v>0</v>
      </c>
      <c r="P5" s="306">
        <f t="shared" ref="P5:P29" si="1">(O5/D5)*65</f>
        <v>0</v>
      </c>
    </row>
    <row r="6" spans="1:16" ht="60" customHeight="1" thickBot="1">
      <c r="A6" s="293" t="s">
        <v>220</v>
      </c>
      <c r="B6" s="286" t="s">
        <v>219</v>
      </c>
      <c r="C6" s="286"/>
      <c r="D6" s="287">
        <v>17.55</v>
      </c>
      <c r="E6" s="288"/>
      <c r="F6" s="289"/>
      <c r="G6" s="290"/>
      <c r="H6" s="290"/>
      <c r="I6" s="288"/>
      <c r="J6" s="289"/>
      <c r="K6" s="286"/>
      <c r="L6" s="286"/>
      <c r="M6" s="286"/>
      <c r="N6" s="286"/>
      <c r="O6" s="291">
        <f t="shared" si="0"/>
        <v>0</v>
      </c>
      <c r="P6" s="306">
        <f t="shared" si="1"/>
        <v>0</v>
      </c>
    </row>
    <row r="7" spans="1:16" ht="60" customHeight="1" thickBot="1">
      <c r="A7" s="293" t="s">
        <v>218</v>
      </c>
      <c r="B7" s="286" t="s">
        <v>217</v>
      </c>
      <c r="C7" s="286"/>
      <c r="D7" s="287">
        <v>4.55</v>
      </c>
      <c r="E7" s="288"/>
      <c r="F7" s="289"/>
      <c r="G7" s="290"/>
      <c r="H7" s="290"/>
      <c r="I7" s="288"/>
      <c r="J7" s="289"/>
      <c r="K7" s="286"/>
      <c r="L7" s="286"/>
      <c r="M7" s="286"/>
      <c r="N7" s="286"/>
      <c r="O7" s="291">
        <f t="shared" si="0"/>
        <v>0</v>
      </c>
      <c r="P7" s="306">
        <f t="shared" si="1"/>
        <v>0</v>
      </c>
    </row>
    <row r="8" spans="1:16" ht="60" customHeight="1" thickBot="1">
      <c r="A8" s="285">
        <v>2</v>
      </c>
      <c r="B8" s="286" t="s">
        <v>216</v>
      </c>
      <c r="C8" s="286" t="s">
        <v>35</v>
      </c>
      <c r="D8" s="287">
        <v>25.35</v>
      </c>
      <c r="E8" s="288"/>
      <c r="F8" s="289"/>
      <c r="G8" s="290"/>
      <c r="H8" s="290"/>
      <c r="I8" s="288"/>
      <c r="J8" s="289"/>
      <c r="K8" s="286"/>
      <c r="L8" s="286"/>
      <c r="M8" s="286"/>
      <c r="N8" s="286"/>
      <c r="O8" s="291">
        <f t="shared" si="0"/>
        <v>0</v>
      </c>
      <c r="P8" s="306">
        <f t="shared" si="1"/>
        <v>0</v>
      </c>
    </row>
    <row r="9" spans="1:16" ht="60" customHeight="1" thickBot="1">
      <c r="A9" s="285">
        <v>3</v>
      </c>
      <c r="B9" s="286" t="s">
        <v>215</v>
      </c>
      <c r="C9" s="286" t="s">
        <v>35</v>
      </c>
      <c r="D9" s="287">
        <v>15.6</v>
      </c>
      <c r="E9" s="288"/>
      <c r="F9" s="289"/>
      <c r="G9" s="290"/>
      <c r="H9" s="290"/>
      <c r="I9" s="288"/>
      <c r="J9" s="343"/>
      <c r="K9" s="286"/>
      <c r="L9" s="286"/>
      <c r="M9" s="286"/>
      <c r="N9" s="286"/>
      <c r="O9" s="291">
        <f t="shared" si="0"/>
        <v>0</v>
      </c>
      <c r="P9" s="306">
        <f t="shared" si="1"/>
        <v>0</v>
      </c>
    </row>
    <row r="10" spans="1:16" ht="60" customHeight="1">
      <c r="A10" s="1384">
        <v>4</v>
      </c>
      <c r="B10" s="1374" t="s">
        <v>214</v>
      </c>
      <c r="C10" s="1374" t="s">
        <v>35</v>
      </c>
      <c r="D10" s="1372">
        <v>292.5</v>
      </c>
      <c r="E10" s="1378"/>
      <c r="F10" s="1380"/>
      <c r="G10" s="1380"/>
      <c r="H10" s="1376"/>
      <c r="I10" s="1378"/>
      <c r="J10" s="1417"/>
      <c r="K10" s="1374"/>
      <c r="L10" s="1374"/>
      <c r="M10" s="1374"/>
      <c r="N10" s="1374"/>
      <c r="O10" s="1392">
        <f t="shared" si="0"/>
        <v>0</v>
      </c>
      <c r="P10" s="1415">
        <f t="shared" si="1"/>
        <v>0</v>
      </c>
    </row>
    <row r="11" spans="1:16" ht="60" customHeight="1" thickBot="1">
      <c r="A11" s="1386"/>
      <c r="B11" s="1375"/>
      <c r="C11" s="1375"/>
      <c r="D11" s="1373"/>
      <c r="E11" s="1379"/>
      <c r="F11" s="1381"/>
      <c r="G11" s="1381"/>
      <c r="H11" s="1377"/>
      <c r="I11" s="1379"/>
      <c r="J11" s="1418"/>
      <c r="K11" s="1375"/>
      <c r="L11" s="1375"/>
      <c r="M11" s="1375"/>
      <c r="N11" s="1375"/>
      <c r="O11" s="1393"/>
      <c r="P11" s="1416" t="e">
        <f t="shared" si="1"/>
        <v>#DIV/0!</v>
      </c>
    </row>
    <row r="12" spans="1:16" ht="60" customHeight="1" thickBot="1">
      <c r="A12" s="285">
        <v>5</v>
      </c>
      <c r="B12" s="286" t="s">
        <v>213</v>
      </c>
      <c r="C12" s="286" t="s">
        <v>35</v>
      </c>
      <c r="D12" s="287">
        <v>26</v>
      </c>
      <c r="E12" s="307"/>
      <c r="F12" s="289"/>
      <c r="G12" s="290"/>
      <c r="H12" s="290"/>
      <c r="I12" s="288"/>
      <c r="J12" s="289"/>
      <c r="K12" s="286"/>
      <c r="L12" s="286"/>
      <c r="M12" s="286"/>
      <c r="N12" s="345"/>
      <c r="O12" s="291">
        <f>(E12+F12+G12+H12+I12+J12+K12+L12+M12+N12)/10</f>
        <v>0</v>
      </c>
      <c r="P12" s="306">
        <f t="shared" si="1"/>
        <v>0</v>
      </c>
    </row>
    <row r="13" spans="1:16" ht="60" customHeight="1" thickBot="1">
      <c r="A13" s="285">
        <v>6</v>
      </c>
      <c r="B13" s="286" t="s">
        <v>212</v>
      </c>
      <c r="C13" s="286" t="s">
        <v>35</v>
      </c>
      <c r="D13" s="287">
        <v>7.15</v>
      </c>
      <c r="E13" s="288"/>
      <c r="F13" s="289"/>
      <c r="G13" s="290"/>
      <c r="H13" s="290"/>
      <c r="I13" s="288"/>
      <c r="J13" s="289"/>
      <c r="K13" s="286"/>
      <c r="L13" s="286"/>
      <c r="M13" s="286"/>
      <c r="N13" s="286"/>
      <c r="O13" s="291">
        <f t="shared" ref="O13:O20" si="2">(E13+F13+G13+H13+I13+J13+K13+L13+M13+N13)/10</f>
        <v>0</v>
      </c>
      <c r="P13" s="306">
        <f t="shared" si="1"/>
        <v>0</v>
      </c>
    </row>
    <row r="14" spans="1:16" ht="60" customHeight="1" thickBot="1">
      <c r="A14" s="285">
        <v>7</v>
      </c>
      <c r="B14" s="286" t="s">
        <v>211</v>
      </c>
      <c r="C14" s="286" t="s">
        <v>35</v>
      </c>
      <c r="D14" s="287">
        <v>4.16</v>
      </c>
      <c r="E14" s="288"/>
      <c r="F14" s="289"/>
      <c r="G14" s="290"/>
      <c r="H14" s="290"/>
      <c r="I14" s="288"/>
      <c r="J14" s="289"/>
      <c r="K14" s="286"/>
      <c r="L14" s="286"/>
      <c r="M14" s="286"/>
      <c r="N14" s="286"/>
      <c r="O14" s="291">
        <f t="shared" si="2"/>
        <v>0</v>
      </c>
      <c r="P14" s="306">
        <f t="shared" si="1"/>
        <v>0</v>
      </c>
    </row>
    <row r="15" spans="1:16" ht="60" customHeight="1" thickBot="1">
      <c r="A15" s="285">
        <v>8</v>
      </c>
      <c r="B15" s="286" t="s">
        <v>210</v>
      </c>
      <c r="C15" s="286" t="s">
        <v>35</v>
      </c>
      <c r="D15" s="287">
        <v>13.65</v>
      </c>
      <c r="E15" s="288"/>
      <c r="F15" s="289"/>
      <c r="G15" s="290"/>
      <c r="H15" s="290"/>
      <c r="I15" s="288"/>
      <c r="J15" s="289"/>
      <c r="K15" s="286"/>
      <c r="L15" s="286"/>
      <c r="M15" s="286"/>
      <c r="N15" s="286"/>
      <c r="O15" s="291">
        <f t="shared" si="2"/>
        <v>0</v>
      </c>
      <c r="P15" s="306">
        <f t="shared" si="1"/>
        <v>0</v>
      </c>
    </row>
    <row r="16" spans="1:16" ht="60" customHeight="1" thickBot="1">
      <c r="A16" s="285">
        <v>9</v>
      </c>
      <c r="B16" s="286" t="s">
        <v>209</v>
      </c>
      <c r="C16" s="286" t="s">
        <v>35</v>
      </c>
      <c r="D16" s="287">
        <v>7.15</v>
      </c>
      <c r="E16" s="288"/>
      <c r="F16" s="289"/>
      <c r="G16" s="290"/>
      <c r="H16" s="290"/>
      <c r="I16" s="288"/>
      <c r="J16" s="299"/>
      <c r="K16" s="286"/>
      <c r="L16" s="286"/>
      <c r="M16" s="286"/>
      <c r="N16" s="286"/>
      <c r="O16" s="291">
        <f t="shared" si="2"/>
        <v>0</v>
      </c>
      <c r="P16" s="306">
        <f t="shared" si="1"/>
        <v>0</v>
      </c>
    </row>
    <row r="17" spans="1:16" ht="60" customHeight="1" thickBot="1">
      <c r="A17" s="295">
        <v>10</v>
      </c>
      <c r="B17" s="296" t="s">
        <v>208</v>
      </c>
      <c r="C17" s="296" t="s">
        <v>35</v>
      </c>
      <c r="D17" s="297">
        <v>7.8</v>
      </c>
      <c r="E17" s="298"/>
      <c r="F17" s="299"/>
      <c r="G17" s="300"/>
      <c r="H17" s="300"/>
      <c r="I17" s="298"/>
      <c r="J17" s="289"/>
      <c r="K17" s="296"/>
      <c r="L17" s="296"/>
      <c r="M17" s="296"/>
      <c r="N17" s="296"/>
      <c r="O17" s="291">
        <f t="shared" si="2"/>
        <v>0</v>
      </c>
      <c r="P17" s="306">
        <f t="shared" si="1"/>
        <v>0</v>
      </c>
    </row>
    <row r="18" spans="1:16" ht="60" customHeight="1" thickBot="1">
      <c r="A18" s="285">
        <v>111</v>
      </c>
      <c r="B18" s="286" t="s">
        <v>207</v>
      </c>
      <c r="C18" s="286"/>
      <c r="D18" s="287">
        <v>27.95</v>
      </c>
      <c r="E18" s="288"/>
      <c r="F18" s="289"/>
      <c r="G18" s="290"/>
      <c r="H18" s="290"/>
      <c r="I18" s="288"/>
      <c r="J18" s="289"/>
      <c r="K18" s="286"/>
      <c r="L18" s="286"/>
      <c r="M18" s="286"/>
      <c r="N18" s="286"/>
      <c r="O18" s="291">
        <f t="shared" si="2"/>
        <v>0</v>
      </c>
      <c r="P18" s="306">
        <f t="shared" si="1"/>
        <v>0</v>
      </c>
    </row>
    <row r="19" spans="1:16" ht="60" customHeight="1" thickBot="1">
      <c r="A19" s="285">
        <v>12</v>
      </c>
      <c r="B19" s="286" t="s">
        <v>206</v>
      </c>
      <c r="C19" s="286" t="s">
        <v>35</v>
      </c>
      <c r="D19" s="287">
        <v>30.55</v>
      </c>
      <c r="E19" s="288"/>
      <c r="F19" s="289"/>
      <c r="G19" s="290"/>
      <c r="H19" s="290"/>
      <c r="I19" s="288"/>
      <c r="J19" s="289"/>
      <c r="K19" s="286"/>
      <c r="L19" s="286"/>
      <c r="M19" s="286"/>
      <c r="N19" s="286"/>
      <c r="O19" s="291">
        <f t="shared" si="2"/>
        <v>0</v>
      </c>
      <c r="P19" s="306">
        <f t="shared" si="1"/>
        <v>0</v>
      </c>
    </row>
    <row r="20" spans="1:16" ht="60" customHeight="1" thickBot="1">
      <c r="A20" s="285">
        <v>13</v>
      </c>
      <c r="B20" s="286" t="s">
        <v>205</v>
      </c>
      <c r="C20" s="286" t="s">
        <v>35</v>
      </c>
      <c r="D20" s="301">
        <v>13</v>
      </c>
      <c r="E20" s="288"/>
      <c r="F20" s="289"/>
      <c r="G20" s="290"/>
      <c r="H20" s="290"/>
      <c r="I20" s="288"/>
      <c r="J20" s="343"/>
      <c r="K20" s="286"/>
      <c r="L20" s="286"/>
      <c r="M20" s="286"/>
      <c r="N20" s="286"/>
      <c r="O20" s="291">
        <f t="shared" si="2"/>
        <v>0</v>
      </c>
      <c r="P20" s="306">
        <f t="shared" si="1"/>
        <v>0</v>
      </c>
    </row>
    <row r="21" spans="1:16" ht="60" customHeight="1">
      <c r="A21" s="1384">
        <v>14</v>
      </c>
      <c r="B21" s="1372" t="s">
        <v>204</v>
      </c>
      <c r="C21" s="1400" t="s">
        <v>35</v>
      </c>
      <c r="D21" s="1402">
        <v>139.75</v>
      </c>
      <c r="E21" s="1404"/>
      <c r="F21" s="1380"/>
      <c r="G21" s="1380"/>
      <c r="H21" s="1376"/>
      <c r="I21" s="1378"/>
      <c r="J21" s="1417"/>
      <c r="K21" s="1374"/>
      <c r="L21" s="1374"/>
      <c r="M21" s="1374"/>
      <c r="N21" s="1374"/>
      <c r="O21" s="1370">
        <f>(E21+F21+G21+H21+I21+J21+K21+L21+M21+N21)/10</f>
        <v>0</v>
      </c>
      <c r="P21" s="1415">
        <f t="shared" si="1"/>
        <v>0</v>
      </c>
    </row>
    <row r="22" spans="1:16" ht="60" customHeight="1" thickBot="1">
      <c r="A22" s="1386"/>
      <c r="B22" s="1373"/>
      <c r="C22" s="1401"/>
      <c r="D22" s="1403"/>
      <c r="E22" s="1405"/>
      <c r="F22" s="1381"/>
      <c r="G22" s="1381"/>
      <c r="H22" s="1377"/>
      <c r="I22" s="1379"/>
      <c r="J22" s="1419"/>
      <c r="K22" s="1375"/>
      <c r="L22" s="1375"/>
      <c r="M22" s="1375"/>
      <c r="N22" s="1375"/>
      <c r="O22" s="1371"/>
      <c r="P22" s="1416" t="e">
        <f t="shared" si="1"/>
        <v>#DIV/0!</v>
      </c>
    </row>
    <row r="23" spans="1:16" ht="60" customHeight="1">
      <c r="A23" s="1384">
        <v>15</v>
      </c>
      <c r="B23" s="1372" t="s">
        <v>203</v>
      </c>
      <c r="C23" s="1374" t="s">
        <v>35</v>
      </c>
      <c r="D23" s="1399">
        <v>211.25</v>
      </c>
      <c r="E23" s="1378"/>
      <c r="F23" s="1380"/>
      <c r="G23" s="1380"/>
      <c r="H23" s="1376"/>
      <c r="I23" s="1378"/>
      <c r="J23" s="1417"/>
      <c r="K23" s="1374"/>
      <c r="L23" s="1374"/>
      <c r="M23" s="1374"/>
      <c r="N23" s="1374"/>
      <c r="O23" s="1370">
        <f>(E23+F23+G23+H23+I23+J23+K23+L23+M23+N23)/10</f>
        <v>0</v>
      </c>
      <c r="P23" s="1415">
        <f t="shared" si="1"/>
        <v>0</v>
      </c>
    </row>
    <row r="24" spans="1:16" ht="60" customHeight="1" thickBot="1">
      <c r="A24" s="1386"/>
      <c r="B24" s="1373"/>
      <c r="C24" s="1375"/>
      <c r="D24" s="1373"/>
      <c r="E24" s="1379"/>
      <c r="F24" s="1381"/>
      <c r="G24" s="1381"/>
      <c r="H24" s="1377"/>
      <c r="I24" s="1379"/>
      <c r="J24" s="1418"/>
      <c r="K24" s="1375"/>
      <c r="L24" s="1375"/>
      <c r="M24" s="1375"/>
      <c r="N24" s="1375"/>
      <c r="O24" s="1371"/>
      <c r="P24" s="1416" t="e">
        <f t="shared" si="1"/>
        <v>#DIV/0!</v>
      </c>
    </row>
    <row r="25" spans="1:16" ht="60" customHeight="1" thickBot="1">
      <c r="A25" s="285">
        <v>16</v>
      </c>
      <c r="B25" s="286" t="s">
        <v>202</v>
      </c>
      <c r="C25" s="286" t="s">
        <v>35</v>
      </c>
      <c r="D25" s="287">
        <v>7.15</v>
      </c>
      <c r="E25" s="288"/>
      <c r="F25" s="289"/>
      <c r="G25" s="290"/>
      <c r="H25" s="290"/>
      <c r="I25" s="288"/>
      <c r="J25" s="289"/>
      <c r="K25" s="286"/>
      <c r="L25" s="286"/>
      <c r="M25" s="286"/>
      <c r="N25" s="286"/>
      <c r="O25" s="291">
        <f>(E25+F25+G25+H25+I25+J25+K25+L25+M25+N25)/10</f>
        <v>0</v>
      </c>
      <c r="P25" s="306">
        <f t="shared" si="1"/>
        <v>0</v>
      </c>
    </row>
    <row r="26" spans="1:16" ht="60" customHeight="1" thickBot="1">
      <c r="A26" s="285">
        <v>18</v>
      </c>
      <c r="B26" s="286" t="s">
        <v>201</v>
      </c>
      <c r="C26" s="286" t="s">
        <v>35</v>
      </c>
      <c r="D26" s="287">
        <v>74.099999999999994</v>
      </c>
      <c r="E26" s="288"/>
      <c r="F26" s="289"/>
      <c r="G26" s="290"/>
      <c r="H26" s="290"/>
      <c r="I26" s="288"/>
      <c r="J26" s="289"/>
      <c r="K26" s="286"/>
      <c r="L26" s="286"/>
      <c r="M26" s="286"/>
      <c r="N26" s="286"/>
      <c r="O26" s="291">
        <f>(E26+F26+G26+H26+I26+J26+K26+L26+M26+N26)/10</f>
        <v>0</v>
      </c>
      <c r="P26" s="306">
        <f t="shared" si="1"/>
        <v>0</v>
      </c>
    </row>
    <row r="27" spans="1:16" ht="60" customHeight="1" thickBot="1">
      <c r="A27" s="285">
        <v>19</v>
      </c>
      <c r="B27" s="286" t="s">
        <v>200</v>
      </c>
      <c r="C27" s="286" t="s">
        <v>35</v>
      </c>
      <c r="D27" s="287">
        <v>52</v>
      </c>
      <c r="E27" s="288"/>
      <c r="F27" s="289"/>
      <c r="G27" s="290"/>
      <c r="H27" s="290"/>
      <c r="I27" s="288"/>
      <c r="J27" s="289"/>
      <c r="K27" s="286"/>
      <c r="L27" s="286"/>
      <c r="M27" s="286"/>
      <c r="N27" s="286"/>
      <c r="O27" s="291">
        <f>(E27+F27+G27+H27+I27+J27+K27+L27+M27+N27)/10</f>
        <v>0</v>
      </c>
      <c r="P27" s="306">
        <f t="shared" si="1"/>
        <v>0</v>
      </c>
    </row>
    <row r="28" spans="1:16" ht="60" customHeight="1" thickBot="1">
      <c r="A28" s="285">
        <v>20</v>
      </c>
      <c r="B28" s="286" t="s">
        <v>198</v>
      </c>
      <c r="C28" s="286" t="s">
        <v>35</v>
      </c>
      <c r="D28" s="287">
        <v>32.5</v>
      </c>
      <c r="E28" s="288"/>
      <c r="F28" s="289"/>
      <c r="G28" s="290"/>
      <c r="H28" s="290"/>
      <c r="I28" s="288"/>
      <c r="J28" s="289"/>
      <c r="K28" s="286"/>
      <c r="L28" s="286"/>
      <c r="M28" s="286"/>
      <c r="N28" s="286"/>
      <c r="O28" s="291">
        <f>(E28+F28+G28+H28+I28+J28+K28+L28+M28+N28)/10</f>
        <v>0</v>
      </c>
      <c r="P28" s="306">
        <f t="shared" si="1"/>
        <v>0</v>
      </c>
    </row>
    <row r="29" spans="1:16" ht="60" customHeight="1" thickBot="1">
      <c r="A29" s="285">
        <v>21</v>
      </c>
      <c r="B29" s="286" t="s">
        <v>199</v>
      </c>
      <c r="C29" s="286" t="s">
        <v>35</v>
      </c>
      <c r="D29" s="287">
        <v>18.850000000000001</v>
      </c>
      <c r="E29" s="288"/>
      <c r="F29" s="289"/>
      <c r="G29" s="290"/>
      <c r="H29" s="290"/>
      <c r="I29" s="288"/>
      <c r="J29" s="344"/>
      <c r="K29" s="286"/>
      <c r="L29" s="286"/>
      <c r="M29" s="286"/>
      <c r="N29" s="286"/>
      <c r="O29" s="291">
        <f>(E29+F29+G29+H29+I29+J29+K29+L29+M29+N29)/10</f>
        <v>0</v>
      </c>
      <c r="P29" s="306">
        <f t="shared" si="1"/>
        <v>0</v>
      </c>
    </row>
    <row r="30" spans="1:16">
      <c r="A30" s="304"/>
    </row>
    <row r="31" spans="1:16">
      <c r="A31" s="1398" t="s">
        <v>258</v>
      </c>
      <c r="B31" s="1398"/>
      <c r="C31" s="1398"/>
      <c r="D31" s="1398"/>
      <c r="E31" s="1398"/>
      <c r="F31" s="1398"/>
      <c r="G31" s="1398"/>
      <c r="H31" s="1398"/>
      <c r="I31" s="1398"/>
      <c r="J31" s="1398"/>
    </row>
    <row r="32" spans="1:16">
      <c r="A32" s="1398"/>
      <c r="B32" s="1398"/>
      <c r="C32" s="1398"/>
      <c r="D32" s="1398"/>
      <c r="E32" s="1398"/>
      <c r="F32" s="1398"/>
      <c r="G32" s="1398"/>
      <c r="H32" s="1398"/>
      <c r="I32" s="1398"/>
      <c r="J32" s="1398"/>
    </row>
    <row r="33" spans="1:10">
      <c r="A33" s="1398"/>
      <c r="B33" s="1398"/>
      <c r="C33" s="1398"/>
      <c r="D33" s="1398"/>
      <c r="E33" s="1398"/>
      <c r="F33" s="1398"/>
      <c r="G33" s="1398"/>
      <c r="H33" s="1398"/>
      <c r="I33" s="1398"/>
      <c r="J33" s="1398"/>
    </row>
  </sheetData>
  <mergeCells count="67">
    <mergeCell ref="A31:J33"/>
    <mergeCell ref="O1:O4"/>
    <mergeCell ref="P10:P11"/>
    <mergeCell ref="P1:P4"/>
    <mergeCell ref="O10:O11"/>
    <mergeCell ref="A10:A11"/>
    <mergeCell ref="B10:B11"/>
    <mergeCell ref="C10:C11"/>
    <mergeCell ref="D10:D11"/>
    <mergeCell ref="E10:E11"/>
    <mergeCell ref="M3:M4"/>
    <mergeCell ref="E1:N1"/>
    <mergeCell ref="E2:N2"/>
    <mergeCell ref="N3:N4"/>
    <mergeCell ref="G3:G4"/>
    <mergeCell ref="H3:H4"/>
    <mergeCell ref="L3:L4"/>
    <mergeCell ref="A1:A4"/>
    <mergeCell ref="B1:B4"/>
    <mergeCell ref="C1:C4"/>
    <mergeCell ref="D1:D4"/>
    <mergeCell ref="I3:I4"/>
    <mergeCell ref="E3:E4"/>
    <mergeCell ref="F3:F4"/>
    <mergeCell ref="J3:J4"/>
    <mergeCell ref="K3:K4"/>
    <mergeCell ref="F10:F11"/>
    <mergeCell ref="A23:A24"/>
    <mergeCell ref="C23:C24"/>
    <mergeCell ref="E23:E24"/>
    <mergeCell ref="F23:F24"/>
    <mergeCell ref="A21:A22"/>
    <mergeCell ref="C21:C22"/>
    <mergeCell ref="E21:E22"/>
    <mergeCell ref="F21:F22"/>
    <mergeCell ref="G21:G22"/>
    <mergeCell ref="B21:B22"/>
    <mergeCell ref="H10:H11"/>
    <mergeCell ref="N21:N22"/>
    <mergeCell ref="H23:H24"/>
    <mergeCell ref="I10:I11"/>
    <mergeCell ref="G10:G11"/>
    <mergeCell ref="M23:M24"/>
    <mergeCell ref="N23:N24"/>
    <mergeCell ref="J10:J11"/>
    <mergeCell ref="K10:K11"/>
    <mergeCell ref="L10:L11"/>
    <mergeCell ref="M10:M11"/>
    <mergeCell ref="N10:N11"/>
    <mergeCell ref="G23:G24"/>
    <mergeCell ref="B23:B24"/>
    <mergeCell ref="P21:P22"/>
    <mergeCell ref="O21:O22"/>
    <mergeCell ref="P23:P24"/>
    <mergeCell ref="D21:D22"/>
    <mergeCell ref="D23:D24"/>
    <mergeCell ref="L23:L24"/>
    <mergeCell ref="I23:I24"/>
    <mergeCell ref="J23:J24"/>
    <mergeCell ref="K23:K24"/>
    <mergeCell ref="H21:H22"/>
    <mergeCell ref="I21:I22"/>
    <mergeCell ref="J21:J22"/>
    <mergeCell ref="K21:K22"/>
    <mergeCell ref="L21:L22"/>
    <mergeCell ref="M21:M22"/>
    <mergeCell ref="O23:O24"/>
  </mergeCells>
  <pageMargins left="0" right="0" top="0.55118110236220474" bottom="0" header="0" footer="0.31496062992125984"/>
  <pageSetup paperSize="9" scale="31" orientation="portrait" r:id="rId1"/>
  <rowBreaks count="1" manualBreakCount="1">
    <brk id="42" max="25" man="1"/>
  </rowBreaks>
</worksheet>
</file>

<file path=xl/worksheets/sheet17.xml><?xml version="1.0" encoding="utf-8"?>
<worksheet xmlns="http://schemas.openxmlformats.org/spreadsheetml/2006/main" xmlns:r="http://schemas.openxmlformats.org/officeDocument/2006/relationships">
  <dimension ref="A1:T54"/>
  <sheetViews>
    <sheetView workbookViewId="0">
      <selection activeCell="A7" sqref="A7"/>
    </sheetView>
  </sheetViews>
  <sheetFormatPr defaultRowHeight="15"/>
  <cols>
    <col min="2" max="2" width="5.7109375" style="262" customWidth="1"/>
    <col min="3" max="3" width="5.7109375" customWidth="1"/>
    <col min="4" max="4" width="5.7109375" style="261" customWidth="1"/>
    <col min="5" max="5" width="5.7109375" customWidth="1"/>
    <col min="6" max="6" width="5.7109375" style="260" customWidth="1"/>
    <col min="7" max="7" width="5.7109375" style="262" customWidth="1"/>
    <col min="8" max="8" width="5.7109375" customWidth="1"/>
    <col min="9" max="9" width="5.7109375" style="262" customWidth="1"/>
    <col min="10" max="10" width="5.7109375" customWidth="1"/>
    <col min="11" max="11" width="5.7109375" style="262" customWidth="1"/>
    <col min="12" max="12" width="5" customWidth="1"/>
    <col min="13" max="13" width="9.42578125" style="262" customWidth="1"/>
    <col min="14" max="14" width="9" customWidth="1"/>
    <col min="15" max="15" width="5.7109375" style="261" customWidth="1"/>
    <col min="16" max="16" width="5.7109375" customWidth="1"/>
    <col min="17" max="17" width="5.7109375" style="260" customWidth="1"/>
    <col min="18" max="18" width="5.7109375" style="261" customWidth="1"/>
    <col min="19" max="19" width="5.7109375" customWidth="1"/>
    <col min="20" max="20" width="5.7109375" style="260" customWidth="1"/>
  </cols>
  <sheetData>
    <row r="1" spans="1:20">
      <c r="A1" s="269" t="s">
        <v>188</v>
      </c>
      <c r="B1" s="1422" t="s">
        <v>409</v>
      </c>
      <c r="C1" s="1423"/>
      <c r="D1" s="1422" t="s">
        <v>0</v>
      </c>
      <c r="E1" s="1427"/>
      <c r="F1" s="1428"/>
      <c r="G1" s="1422" t="s">
        <v>405</v>
      </c>
      <c r="H1" s="1423"/>
      <c r="I1" s="1422" t="s">
        <v>406</v>
      </c>
      <c r="J1" s="1423"/>
      <c r="K1" s="1422" t="s">
        <v>407</v>
      </c>
      <c r="L1" s="1423"/>
      <c r="M1" s="1422" t="s">
        <v>408</v>
      </c>
      <c r="N1" s="1423"/>
      <c r="O1" s="1422" t="s">
        <v>1</v>
      </c>
      <c r="P1" s="1427"/>
      <c r="Q1" s="1423"/>
      <c r="R1" s="1424" t="s">
        <v>187</v>
      </c>
      <c r="S1" s="1425"/>
      <c r="T1" s="1426"/>
    </row>
    <row r="2" spans="1:20">
      <c r="A2" s="267" t="s">
        <v>515</v>
      </c>
      <c r="B2" s="268">
        <v>9</v>
      </c>
      <c r="C2" s="1"/>
      <c r="D2" s="266">
        <f>B2</f>
        <v>9</v>
      </c>
      <c r="E2" s="1"/>
      <c r="F2" s="263">
        <f t="shared" ref="F2:F24" si="0">D2</f>
        <v>9</v>
      </c>
      <c r="G2" s="265">
        <v>15</v>
      </c>
      <c r="H2" s="1"/>
      <c r="I2" s="265">
        <v>14</v>
      </c>
      <c r="J2" s="1"/>
      <c r="K2" s="265">
        <v>20</v>
      </c>
      <c r="L2" s="1"/>
      <c r="M2" s="265">
        <v>15</v>
      </c>
      <c r="N2" s="1"/>
      <c r="O2" s="264">
        <f>I2+K2+M2+G2</f>
        <v>64</v>
      </c>
      <c r="P2" s="1"/>
      <c r="Q2" s="263">
        <f t="shared" ref="Q2:Q24" si="1">O2</f>
        <v>64</v>
      </c>
      <c r="R2" s="264">
        <f t="shared" ref="R2:R24" si="2">SUM(D2+O2)</f>
        <v>73</v>
      </c>
      <c r="S2" s="1"/>
      <c r="T2" s="263">
        <f>R2</f>
        <v>73</v>
      </c>
    </row>
    <row r="3" spans="1:20">
      <c r="A3" s="267" t="s">
        <v>516</v>
      </c>
      <c r="B3" s="265">
        <v>6</v>
      </c>
      <c r="C3" s="1"/>
      <c r="D3" s="266">
        <f t="shared" ref="D3:D24" si="3">B3</f>
        <v>6</v>
      </c>
      <c r="E3" s="1"/>
      <c r="F3" s="263">
        <f t="shared" si="0"/>
        <v>6</v>
      </c>
      <c r="G3" s="265">
        <v>4</v>
      </c>
      <c r="H3" s="1"/>
      <c r="I3" s="265">
        <v>4</v>
      </c>
      <c r="J3" s="1"/>
      <c r="K3" s="265">
        <v>12</v>
      </c>
      <c r="L3" s="1"/>
      <c r="M3" s="265">
        <v>4</v>
      </c>
      <c r="N3" s="1"/>
      <c r="O3" s="264">
        <f t="shared" ref="O3:O24" si="4">I3+K3+M3+G3</f>
        <v>24</v>
      </c>
      <c r="P3" s="1"/>
      <c r="Q3" s="263">
        <f t="shared" si="1"/>
        <v>24</v>
      </c>
      <c r="R3" s="264">
        <f t="shared" si="2"/>
        <v>30</v>
      </c>
      <c r="S3" s="1"/>
      <c r="T3" s="263">
        <f t="shared" ref="T3:T24" si="5">R3</f>
        <v>30</v>
      </c>
    </row>
    <row r="4" spans="1:20">
      <c r="A4" s="267" t="s">
        <v>517</v>
      </c>
      <c r="B4" s="265">
        <v>10</v>
      </c>
      <c r="C4" s="1"/>
      <c r="D4" s="266">
        <f t="shared" si="3"/>
        <v>10</v>
      </c>
      <c r="E4" s="1"/>
      <c r="F4" s="263">
        <f t="shared" si="0"/>
        <v>10</v>
      </c>
      <c r="G4" s="265">
        <v>9</v>
      </c>
      <c r="H4" s="1"/>
      <c r="I4" s="265">
        <v>8</v>
      </c>
      <c r="J4" s="1"/>
      <c r="K4" s="265">
        <v>9</v>
      </c>
      <c r="L4" s="1"/>
      <c r="M4" s="265">
        <v>13</v>
      </c>
      <c r="N4" s="1"/>
      <c r="O4" s="264">
        <f t="shared" si="4"/>
        <v>39</v>
      </c>
      <c r="P4" s="1"/>
      <c r="Q4" s="263">
        <f t="shared" si="1"/>
        <v>39</v>
      </c>
      <c r="R4" s="264">
        <f t="shared" si="2"/>
        <v>49</v>
      </c>
      <c r="S4" s="1"/>
      <c r="T4" s="263">
        <f t="shared" si="5"/>
        <v>49</v>
      </c>
    </row>
    <row r="5" spans="1:20">
      <c r="A5" s="267" t="s">
        <v>518</v>
      </c>
      <c r="B5" s="265">
        <v>2</v>
      </c>
      <c r="C5" s="1"/>
      <c r="D5" s="266">
        <f t="shared" si="3"/>
        <v>2</v>
      </c>
      <c r="E5" s="1"/>
      <c r="F5" s="263">
        <f t="shared" si="0"/>
        <v>2</v>
      </c>
      <c r="G5" s="265">
        <v>15</v>
      </c>
      <c r="H5" s="1"/>
      <c r="I5" s="265">
        <v>12</v>
      </c>
      <c r="J5" s="1"/>
      <c r="K5" s="265">
        <v>19</v>
      </c>
      <c r="L5" s="1"/>
      <c r="M5" s="265">
        <v>16</v>
      </c>
      <c r="N5" s="1"/>
      <c r="O5" s="264">
        <f t="shared" si="4"/>
        <v>62</v>
      </c>
      <c r="P5" s="1"/>
      <c r="Q5" s="263">
        <f t="shared" si="1"/>
        <v>62</v>
      </c>
      <c r="R5" s="264">
        <f t="shared" si="2"/>
        <v>64</v>
      </c>
      <c r="S5" s="1"/>
      <c r="T5" s="263">
        <f t="shared" si="5"/>
        <v>64</v>
      </c>
    </row>
    <row r="6" spans="1:20">
      <c r="A6" s="267" t="s">
        <v>519</v>
      </c>
      <c r="B6" s="265">
        <v>5</v>
      </c>
      <c r="C6" s="1"/>
      <c r="D6" s="266">
        <f t="shared" si="3"/>
        <v>5</v>
      </c>
      <c r="E6" s="1"/>
      <c r="F6" s="263">
        <f t="shared" si="0"/>
        <v>5</v>
      </c>
      <c r="G6" s="265">
        <v>14</v>
      </c>
      <c r="H6" s="1"/>
      <c r="I6" s="265">
        <v>14</v>
      </c>
      <c r="J6" s="1"/>
      <c r="K6" s="265">
        <v>19</v>
      </c>
      <c r="L6" s="1"/>
      <c r="M6" s="265">
        <v>16</v>
      </c>
      <c r="N6" s="1"/>
      <c r="O6" s="264">
        <f t="shared" si="4"/>
        <v>63</v>
      </c>
      <c r="P6" s="1"/>
      <c r="Q6" s="263">
        <f t="shared" si="1"/>
        <v>63</v>
      </c>
      <c r="R6" s="264">
        <f t="shared" si="2"/>
        <v>68</v>
      </c>
      <c r="S6" s="1"/>
      <c r="T6" s="263">
        <f t="shared" si="5"/>
        <v>68</v>
      </c>
    </row>
    <row r="7" spans="1:20">
      <c r="A7" s="267">
        <v>44294</v>
      </c>
      <c r="B7" s="265"/>
      <c r="C7" s="1"/>
      <c r="D7" s="266">
        <f t="shared" si="3"/>
        <v>0</v>
      </c>
      <c r="E7" s="1"/>
      <c r="F7" s="263">
        <f t="shared" si="0"/>
        <v>0</v>
      </c>
      <c r="G7" s="265"/>
      <c r="H7" s="1"/>
      <c r="I7" s="265"/>
      <c r="J7" s="1"/>
      <c r="K7" s="265"/>
      <c r="L7" s="1"/>
      <c r="M7" s="265"/>
      <c r="N7" s="1"/>
      <c r="O7" s="264">
        <f t="shared" si="4"/>
        <v>0</v>
      </c>
      <c r="P7" s="1"/>
      <c r="Q7" s="263">
        <f t="shared" si="1"/>
        <v>0</v>
      </c>
      <c r="R7" s="264">
        <f t="shared" si="2"/>
        <v>0</v>
      </c>
      <c r="S7" s="1"/>
      <c r="T7" s="263">
        <f t="shared" si="5"/>
        <v>0</v>
      </c>
    </row>
    <row r="8" spans="1:20">
      <c r="A8" s="267">
        <v>44295</v>
      </c>
      <c r="B8" s="265">
        <v>11</v>
      </c>
      <c r="C8" s="1"/>
      <c r="D8" s="266">
        <f t="shared" si="3"/>
        <v>11</v>
      </c>
      <c r="E8" s="1"/>
      <c r="F8" s="263">
        <f t="shared" si="0"/>
        <v>11</v>
      </c>
      <c r="G8" s="265">
        <v>14</v>
      </c>
      <c r="H8" s="1"/>
      <c r="I8" s="265">
        <v>13</v>
      </c>
      <c r="J8" s="1"/>
      <c r="K8" s="265">
        <v>18</v>
      </c>
      <c r="L8" s="1"/>
      <c r="M8" s="265">
        <v>15</v>
      </c>
      <c r="N8" s="1"/>
      <c r="O8" s="264">
        <f t="shared" si="4"/>
        <v>60</v>
      </c>
      <c r="P8" s="1"/>
      <c r="Q8" s="263">
        <f t="shared" si="1"/>
        <v>60</v>
      </c>
      <c r="R8" s="264">
        <f t="shared" si="2"/>
        <v>71</v>
      </c>
      <c r="S8" s="1"/>
      <c r="T8" s="263">
        <f t="shared" si="5"/>
        <v>71</v>
      </c>
    </row>
    <row r="9" spans="1:20">
      <c r="A9" s="267">
        <v>44298</v>
      </c>
      <c r="B9" s="265">
        <v>15</v>
      </c>
      <c r="C9" s="1"/>
      <c r="D9" s="266">
        <f t="shared" si="3"/>
        <v>15</v>
      </c>
      <c r="E9" s="1"/>
      <c r="F9" s="263">
        <f t="shared" si="0"/>
        <v>15</v>
      </c>
      <c r="G9" s="265">
        <v>14</v>
      </c>
      <c r="H9" s="1"/>
      <c r="I9" s="265">
        <v>14</v>
      </c>
      <c r="J9" s="1"/>
      <c r="K9" s="265">
        <v>17</v>
      </c>
      <c r="L9" s="1"/>
      <c r="M9" s="265">
        <v>15</v>
      </c>
      <c r="N9" s="1"/>
      <c r="O9" s="264">
        <f t="shared" si="4"/>
        <v>60</v>
      </c>
      <c r="P9" s="1"/>
      <c r="Q9" s="263">
        <f t="shared" si="1"/>
        <v>60</v>
      </c>
      <c r="R9" s="264">
        <f t="shared" si="2"/>
        <v>75</v>
      </c>
      <c r="S9" s="1"/>
      <c r="T9" s="263">
        <f t="shared" si="5"/>
        <v>75</v>
      </c>
    </row>
    <row r="10" spans="1:20">
      <c r="A10" s="267">
        <v>44299</v>
      </c>
      <c r="B10" s="265">
        <v>15</v>
      </c>
      <c r="C10" s="1"/>
      <c r="D10" s="266">
        <f t="shared" si="3"/>
        <v>15</v>
      </c>
      <c r="E10" s="1"/>
      <c r="F10" s="263">
        <f t="shared" si="0"/>
        <v>15</v>
      </c>
      <c r="G10" s="265">
        <v>16</v>
      </c>
      <c r="H10" s="1"/>
      <c r="I10" s="265">
        <v>14</v>
      </c>
      <c r="J10" s="1"/>
      <c r="K10" s="265">
        <v>21</v>
      </c>
      <c r="L10" s="1"/>
      <c r="M10" s="265">
        <v>17</v>
      </c>
      <c r="N10" s="1"/>
      <c r="O10" s="264">
        <f t="shared" si="4"/>
        <v>68</v>
      </c>
      <c r="P10" s="1"/>
      <c r="Q10" s="263">
        <f t="shared" si="1"/>
        <v>68</v>
      </c>
      <c r="R10" s="264">
        <f t="shared" si="2"/>
        <v>83</v>
      </c>
      <c r="S10" s="1"/>
      <c r="T10" s="263">
        <f t="shared" si="5"/>
        <v>83</v>
      </c>
    </row>
    <row r="11" spans="1:20">
      <c r="A11" s="267">
        <v>44300</v>
      </c>
      <c r="B11" s="265">
        <v>17</v>
      </c>
      <c r="C11" s="1"/>
      <c r="D11" s="266">
        <f t="shared" si="3"/>
        <v>17</v>
      </c>
      <c r="E11" s="1"/>
      <c r="F11" s="263">
        <f t="shared" si="0"/>
        <v>17</v>
      </c>
      <c r="G11" s="265">
        <v>16</v>
      </c>
      <c r="H11" s="1"/>
      <c r="I11" s="265">
        <v>14</v>
      </c>
      <c r="J11" s="1"/>
      <c r="K11" s="265">
        <v>20</v>
      </c>
      <c r="L11" s="1"/>
      <c r="M11" s="265">
        <v>14</v>
      </c>
      <c r="N11" s="1"/>
      <c r="O11" s="264">
        <f t="shared" si="4"/>
        <v>64</v>
      </c>
      <c r="P11" s="1"/>
      <c r="Q11" s="263">
        <f t="shared" si="1"/>
        <v>64</v>
      </c>
      <c r="R11" s="264">
        <f t="shared" si="2"/>
        <v>81</v>
      </c>
      <c r="S11" s="1"/>
      <c r="T11" s="263">
        <f t="shared" si="5"/>
        <v>81</v>
      </c>
    </row>
    <row r="12" spans="1:20">
      <c r="A12" s="267">
        <v>44301</v>
      </c>
      <c r="B12" s="265">
        <v>18</v>
      </c>
      <c r="C12" s="1"/>
      <c r="D12" s="266">
        <f t="shared" si="3"/>
        <v>18</v>
      </c>
      <c r="E12" s="1"/>
      <c r="F12" s="263">
        <f t="shared" si="0"/>
        <v>18</v>
      </c>
      <c r="G12" s="265">
        <v>15</v>
      </c>
      <c r="H12" s="1"/>
      <c r="I12" s="265">
        <v>14</v>
      </c>
      <c r="J12" s="1"/>
      <c r="K12" s="265">
        <v>21</v>
      </c>
      <c r="L12" s="1"/>
      <c r="M12" s="265">
        <v>14</v>
      </c>
      <c r="N12" s="1"/>
      <c r="O12" s="264">
        <f t="shared" si="4"/>
        <v>64</v>
      </c>
      <c r="P12" s="1"/>
      <c r="Q12" s="263">
        <f t="shared" si="1"/>
        <v>64</v>
      </c>
      <c r="R12" s="264">
        <f t="shared" si="2"/>
        <v>82</v>
      </c>
      <c r="S12" s="1"/>
      <c r="T12" s="263">
        <f t="shared" si="5"/>
        <v>82</v>
      </c>
    </row>
    <row r="13" spans="1:20">
      <c r="A13" s="267">
        <v>44302</v>
      </c>
      <c r="B13" s="265"/>
      <c r="C13" s="1"/>
      <c r="D13" s="266">
        <f t="shared" si="3"/>
        <v>0</v>
      </c>
      <c r="E13" s="1"/>
      <c r="F13" s="263">
        <f t="shared" si="0"/>
        <v>0</v>
      </c>
      <c r="G13" s="265"/>
      <c r="H13" s="1"/>
      <c r="I13" s="265"/>
      <c r="J13" s="1"/>
      <c r="K13" s="265"/>
      <c r="L13" s="1"/>
      <c r="M13" s="265"/>
      <c r="N13" s="1"/>
      <c r="O13" s="264">
        <f t="shared" si="4"/>
        <v>0</v>
      </c>
      <c r="P13" s="1"/>
      <c r="Q13" s="263">
        <f t="shared" si="1"/>
        <v>0</v>
      </c>
      <c r="R13" s="264">
        <f t="shared" si="2"/>
        <v>0</v>
      </c>
      <c r="S13" s="1"/>
      <c r="T13" s="263">
        <f t="shared" si="5"/>
        <v>0</v>
      </c>
    </row>
    <row r="14" spans="1:20">
      <c r="A14" s="267">
        <v>44305</v>
      </c>
      <c r="B14" s="265"/>
      <c r="C14" s="1"/>
      <c r="D14" s="266">
        <f t="shared" si="3"/>
        <v>0</v>
      </c>
      <c r="E14" s="1"/>
      <c r="F14" s="263">
        <f t="shared" si="0"/>
        <v>0</v>
      </c>
      <c r="G14" s="265"/>
      <c r="H14" s="1"/>
      <c r="I14" s="265"/>
      <c r="J14" s="1"/>
      <c r="K14" s="265"/>
      <c r="L14" s="1"/>
      <c r="M14" s="265"/>
      <c r="N14" s="1"/>
      <c r="O14" s="264">
        <f t="shared" si="4"/>
        <v>0</v>
      </c>
      <c r="P14" s="1"/>
      <c r="Q14" s="263">
        <f t="shared" si="1"/>
        <v>0</v>
      </c>
      <c r="R14" s="264">
        <f t="shared" si="2"/>
        <v>0</v>
      </c>
      <c r="S14" s="1"/>
      <c r="T14" s="263">
        <f t="shared" si="5"/>
        <v>0</v>
      </c>
    </row>
    <row r="15" spans="1:20">
      <c r="A15" s="267">
        <v>44306</v>
      </c>
      <c r="B15" s="265"/>
      <c r="C15" s="1"/>
      <c r="D15" s="266">
        <f t="shared" si="3"/>
        <v>0</v>
      </c>
      <c r="E15" s="1"/>
      <c r="F15" s="263">
        <f t="shared" si="0"/>
        <v>0</v>
      </c>
      <c r="G15" s="265"/>
      <c r="H15" s="1"/>
      <c r="I15" s="265"/>
      <c r="J15" s="1"/>
      <c r="K15" s="265"/>
      <c r="L15" s="1"/>
      <c r="M15" s="265"/>
      <c r="N15" s="1"/>
      <c r="O15" s="264">
        <f t="shared" si="4"/>
        <v>0</v>
      </c>
      <c r="P15" s="1"/>
      <c r="Q15" s="263">
        <f t="shared" si="1"/>
        <v>0</v>
      </c>
      <c r="R15" s="264">
        <f t="shared" si="2"/>
        <v>0</v>
      </c>
      <c r="S15" s="1"/>
      <c r="T15" s="263">
        <f t="shared" si="5"/>
        <v>0</v>
      </c>
    </row>
    <row r="16" spans="1:20">
      <c r="A16" s="267">
        <v>44307</v>
      </c>
      <c r="B16" s="265"/>
      <c r="C16" s="1"/>
      <c r="D16" s="266">
        <f t="shared" si="3"/>
        <v>0</v>
      </c>
      <c r="E16" s="1"/>
      <c r="F16" s="263">
        <f t="shared" si="0"/>
        <v>0</v>
      </c>
      <c r="G16" s="265"/>
      <c r="H16" s="1"/>
      <c r="I16" s="265"/>
      <c r="J16" s="1"/>
      <c r="K16" s="265"/>
      <c r="L16" s="1"/>
      <c r="M16" s="265"/>
      <c r="N16" s="1"/>
      <c r="O16" s="264">
        <f t="shared" si="4"/>
        <v>0</v>
      </c>
      <c r="P16" s="1"/>
      <c r="Q16" s="263">
        <f t="shared" si="1"/>
        <v>0</v>
      </c>
      <c r="R16" s="264">
        <f t="shared" si="2"/>
        <v>0</v>
      </c>
      <c r="S16" s="1"/>
      <c r="T16" s="263">
        <f t="shared" si="5"/>
        <v>0</v>
      </c>
    </row>
    <row r="17" spans="1:20">
      <c r="A17" s="267">
        <v>44308</v>
      </c>
      <c r="B17" s="265"/>
      <c r="C17" s="1"/>
      <c r="D17" s="266">
        <f t="shared" si="3"/>
        <v>0</v>
      </c>
      <c r="E17" s="1"/>
      <c r="F17" s="263">
        <f t="shared" si="0"/>
        <v>0</v>
      </c>
      <c r="G17" s="265"/>
      <c r="H17" s="1"/>
      <c r="I17" s="265"/>
      <c r="J17" s="1"/>
      <c r="K17" s="265"/>
      <c r="L17" s="1"/>
      <c r="M17" s="265"/>
      <c r="N17" s="1"/>
      <c r="O17" s="264">
        <f t="shared" si="4"/>
        <v>0</v>
      </c>
      <c r="P17" s="1"/>
      <c r="Q17" s="263">
        <f t="shared" si="1"/>
        <v>0</v>
      </c>
      <c r="R17" s="264">
        <f t="shared" si="2"/>
        <v>0</v>
      </c>
      <c r="S17" s="1"/>
      <c r="T17" s="263">
        <f t="shared" si="5"/>
        <v>0</v>
      </c>
    </row>
    <row r="18" spans="1:20">
      <c r="A18" s="267">
        <v>44309</v>
      </c>
      <c r="B18" s="265"/>
      <c r="C18" s="1"/>
      <c r="D18" s="266">
        <f t="shared" si="3"/>
        <v>0</v>
      </c>
      <c r="E18" s="1"/>
      <c r="F18" s="263">
        <f t="shared" si="0"/>
        <v>0</v>
      </c>
      <c r="G18" s="265"/>
      <c r="H18" s="1"/>
      <c r="I18" s="265"/>
      <c r="J18" s="1"/>
      <c r="K18" s="265"/>
      <c r="L18" s="1"/>
      <c r="M18" s="265"/>
      <c r="N18" s="1"/>
      <c r="O18" s="264">
        <f t="shared" si="4"/>
        <v>0</v>
      </c>
      <c r="P18" s="1"/>
      <c r="Q18" s="263">
        <f t="shared" si="1"/>
        <v>0</v>
      </c>
      <c r="R18" s="264">
        <f t="shared" si="2"/>
        <v>0</v>
      </c>
      <c r="S18" s="1"/>
      <c r="T18" s="263">
        <f t="shared" si="5"/>
        <v>0</v>
      </c>
    </row>
    <row r="19" spans="1:20">
      <c r="A19" s="267">
        <v>44312</v>
      </c>
      <c r="B19" s="265"/>
      <c r="C19" s="1"/>
      <c r="D19" s="266">
        <f t="shared" si="3"/>
        <v>0</v>
      </c>
      <c r="E19" s="1"/>
      <c r="F19" s="263">
        <f t="shared" si="0"/>
        <v>0</v>
      </c>
      <c r="G19" s="265"/>
      <c r="H19" s="1"/>
      <c r="I19" s="265"/>
      <c r="J19" s="1"/>
      <c r="K19" s="265"/>
      <c r="L19" s="1"/>
      <c r="M19" s="265"/>
      <c r="N19" s="1"/>
      <c r="O19" s="264">
        <f t="shared" si="4"/>
        <v>0</v>
      </c>
      <c r="P19" s="1"/>
      <c r="Q19" s="263">
        <f t="shared" si="1"/>
        <v>0</v>
      </c>
      <c r="R19" s="264">
        <f t="shared" si="2"/>
        <v>0</v>
      </c>
      <c r="S19" s="1"/>
      <c r="T19" s="263">
        <f t="shared" si="5"/>
        <v>0</v>
      </c>
    </row>
    <row r="20" spans="1:20">
      <c r="A20" s="267">
        <v>44313</v>
      </c>
      <c r="B20" s="265"/>
      <c r="C20" s="2"/>
      <c r="D20" s="266">
        <f t="shared" si="3"/>
        <v>0</v>
      </c>
      <c r="E20" s="2"/>
      <c r="F20" s="263">
        <f t="shared" si="0"/>
        <v>0</v>
      </c>
      <c r="G20" s="265"/>
      <c r="H20" s="2"/>
      <c r="I20" s="265"/>
      <c r="J20" s="2"/>
      <c r="K20" s="265"/>
      <c r="L20" s="2"/>
      <c r="M20" s="265"/>
      <c r="N20" s="2"/>
      <c r="O20" s="264">
        <f t="shared" si="4"/>
        <v>0</v>
      </c>
      <c r="P20" s="2"/>
      <c r="Q20" s="263">
        <f t="shared" si="1"/>
        <v>0</v>
      </c>
      <c r="R20" s="264">
        <f t="shared" si="2"/>
        <v>0</v>
      </c>
      <c r="S20" s="2"/>
      <c r="T20" s="263">
        <f t="shared" si="5"/>
        <v>0</v>
      </c>
    </row>
    <row r="21" spans="1:20">
      <c r="A21" s="267">
        <v>44314</v>
      </c>
      <c r="B21" s="265"/>
      <c r="C21" s="2"/>
      <c r="D21" s="266">
        <f t="shared" si="3"/>
        <v>0</v>
      </c>
      <c r="E21" s="2"/>
      <c r="F21" s="263">
        <f t="shared" si="0"/>
        <v>0</v>
      </c>
      <c r="G21" s="265"/>
      <c r="H21" s="2"/>
      <c r="I21" s="265"/>
      <c r="J21" s="2"/>
      <c r="K21" s="265"/>
      <c r="L21" s="2"/>
      <c r="M21" s="265"/>
      <c r="N21" s="2"/>
      <c r="O21" s="264">
        <f t="shared" si="4"/>
        <v>0</v>
      </c>
      <c r="P21" s="2"/>
      <c r="Q21" s="263">
        <f t="shared" si="1"/>
        <v>0</v>
      </c>
      <c r="R21" s="264">
        <f t="shared" si="2"/>
        <v>0</v>
      </c>
      <c r="S21" s="2"/>
      <c r="T21" s="263">
        <f t="shared" si="5"/>
        <v>0</v>
      </c>
    </row>
    <row r="22" spans="1:20">
      <c r="A22" s="267">
        <v>44315</v>
      </c>
      <c r="B22" s="265"/>
      <c r="C22" s="2"/>
      <c r="D22" s="266">
        <f t="shared" si="3"/>
        <v>0</v>
      </c>
      <c r="E22" s="2"/>
      <c r="F22" s="263">
        <f t="shared" si="0"/>
        <v>0</v>
      </c>
      <c r="G22" s="265"/>
      <c r="H22" s="2"/>
      <c r="I22" s="265"/>
      <c r="J22" s="2"/>
      <c r="K22" s="265"/>
      <c r="L22" s="2"/>
      <c r="M22" s="265"/>
      <c r="N22" s="2"/>
      <c r="O22" s="264">
        <f t="shared" si="4"/>
        <v>0</v>
      </c>
      <c r="P22" s="2"/>
      <c r="Q22" s="263">
        <f t="shared" si="1"/>
        <v>0</v>
      </c>
      <c r="R22" s="264">
        <f t="shared" si="2"/>
        <v>0</v>
      </c>
      <c r="S22" s="2"/>
      <c r="T22" s="263">
        <f t="shared" si="5"/>
        <v>0</v>
      </c>
    </row>
    <row r="23" spans="1:20">
      <c r="A23" s="267">
        <v>44316</v>
      </c>
      <c r="B23" s="265"/>
      <c r="C23" s="2"/>
      <c r="D23" s="266">
        <f t="shared" si="3"/>
        <v>0</v>
      </c>
      <c r="E23" s="2"/>
      <c r="F23" s="263">
        <f t="shared" si="0"/>
        <v>0</v>
      </c>
      <c r="G23" s="265"/>
      <c r="H23" s="2"/>
      <c r="I23" s="265"/>
      <c r="J23" s="2"/>
      <c r="K23" s="265"/>
      <c r="L23" s="2"/>
      <c r="M23" s="265"/>
      <c r="N23" s="2"/>
      <c r="O23" s="264">
        <f t="shared" si="4"/>
        <v>0</v>
      </c>
      <c r="P23" s="2"/>
      <c r="Q23" s="263">
        <f t="shared" si="1"/>
        <v>0</v>
      </c>
      <c r="R23" s="264">
        <f t="shared" si="2"/>
        <v>0</v>
      </c>
      <c r="S23" s="2"/>
      <c r="T23" s="263">
        <f t="shared" si="5"/>
        <v>0</v>
      </c>
    </row>
    <row r="24" spans="1:20">
      <c r="A24" s="440"/>
      <c r="B24" s="265"/>
      <c r="C24" s="2"/>
      <c r="D24" s="266">
        <f t="shared" si="3"/>
        <v>0</v>
      </c>
      <c r="E24" s="2"/>
      <c r="F24" s="263">
        <f t="shared" si="0"/>
        <v>0</v>
      </c>
      <c r="G24" s="265"/>
      <c r="H24" s="2"/>
      <c r="I24" s="265"/>
      <c r="J24" s="2"/>
      <c r="K24" s="265"/>
      <c r="L24" s="2"/>
      <c r="M24" s="265"/>
      <c r="N24" s="2"/>
      <c r="O24" s="264">
        <f t="shared" si="4"/>
        <v>0</v>
      </c>
      <c r="P24" s="2"/>
      <c r="Q24" s="263">
        <f t="shared" si="1"/>
        <v>0</v>
      </c>
      <c r="R24" s="264">
        <f t="shared" si="2"/>
        <v>0</v>
      </c>
      <c r="S24" s="2"/>
      <c r="T24" s="263">
        <f t="shared" si="5"/>
        <v>0</v>
      </c>
    </row>
    <row r="25" spans="1:20">
      <c r="A25" s="440"/>
      <c r="B25" s="2"/>
      <c r="C25" s="2"/>
      <c r="D25" s="275"/>
      <c r="E25" s="2"/>
      <c r="F25" s="276"/>
      <c r="G25" s="2"/>
      <c r="H25" s="2"/>
      <c r="I25" s="2"/>
      <c r="J25" s="2"/>
      <c r="K25" s="2"/>
      <c r="L25" s="2"/>
      <c r="M25" s="2"/>
      <c r="N25" s="2"/>
      <c r="O25" s="277"/>
      <c r="P25" s="2"/>
      <c r="Q25" s="276"/>
      <c r="R25" s="277"/>
      <c r="S25" s="2"/>
      <c r="T25" s="276"/>
    </row>
    <row r="26" spans="1:20">
      <c r="A26" s="267"/>
      <c r="B26" s="2"/>
      <c r="C26" s="2"/>
      <c r="D26" s="275"/>
      <c r="E26" s="2"/>
      <c r="F26" s="276"/>
      <c r="G26" s="2"/>
      <c r="H26" s="2"/>
      <c r="I26" s="2"/>
      <c r="J26" s="2"/>
      <c r="K26" s="2"/>
      <c r="L26" s="2"/>
      <c r="M26" s="2"/>
      <c r="N26" s="2"/>
      <c r="O26" s="277"/>
      <c r="P26" s="2"/>
      <c r="Q26" s="276"/>
      <c r="R26" s="277"/>
      <c r="S26" s="2"/>
      <c r="T26" s="276"/>
    </row>
    <row r="27" spans="1:20">
      <c r="A27" s="267"/>
      <c r="B27" s="2">
        <f>SUM(B2:B24)</f>
        <v>108</v>
      </c>
      <c r="C27" s="2"/>
      <c r="D27" s="2"/>
      <c r="E27" s="2"/>
      <c r="F27" s="276">
        <f>SUM(F2:F24)</f>
        <v>108</v>
      </c>
      <c r="G27" s="2">
        <f>SUM(G2:G24)</f>
        <v>132</v>
      </c>
      <c r="H27" s="2"/>
      <c r="I27" s="2">
        <f>SUM(I2:I24)</f>
        <v>121</v>
      </c>
      <c r="J27" s="2"/>
      <c r="K27" s="2">
        <f>SUM(K2:K24)</f>
        <v>176</v>
      </c>
      <c r="L27" s="2"/>
      <c r="M27" s="2">
        <f>SUM(M2:M24)</f>
        <v>139</v>
      </c>
      <c r="N27" s="2"/>
      <c r="O27" s="2"/>
      <c r="P27" s="2"/>
      <c r="Q27" s="276">
        <f>SUM(Q2:Q24)</f>
        <v>568</v>
      </c>
      <c r="R27" s="2"/>
      <c r="S27" s="2"/>
      <c r="T27" s="276">
        <f>SUM(T2:T24)</f>
        <v>676</v>
      </c>
    </row>
    <row r="28" spans="1:20">
      <c r="A28" s="2"/>
      <c r="B28" s="2"/>
      <c r="C28" s="2"/>
      <c r="D28" s="275"/>
      <c r="E28" s="2"/>
      <c r="F28" s="276"/>
      <c r="G28" s="2"/>
      <c r="H28" s="2"/>
      <c r="I28" s="2"/>
      <c r="J28" s="2"/>
      <c r="K28" s="2"/>
      <c r="L28" s="2"/>
      <c r="M28" s="2"/>
      <c r="N28" s="2"/>
      <c r="O28" s="277"/>
      <c r="P28" s="2"/>
      <c r="Q28" s="276"/>
      <c r="R28" s="277"/>
      <c r="S28" s="2"/>
      <c r="T28" s="276"/>
    </row>
    <row r="29" spans="1:20">
      <c r="A29" s="2"/>
      <c r="B29" s="2"/>
      <c r="C29" s="2"/>
      <c r="D29" s="275"/>
      <c r="E29" s="2"/>
      <c r="F29" s="276"/>
      <c r="G29" s="2"/>
      <c r="H29" s="2"/>
      <c r="I29" s="2"/>
      <c r="J29" s="2"/>
      <c r="K29" s="2"/>
      <c r="L29" s="2"/>
      <c r="M29" s="2"/>
      <c r="N29" s="2"/>
      <c r="O29" s="277"/>
      <c r="P29" s="2"/>
      <c r="Q29" s="276"/>
      <c r="R29" s="277"/>
      <c r="S29" s="2"/>
      <c r="T29" s="276"/>
    </row>
    <row r="30" spans="1:20">
      <c r="A30" s="2"/>
      <c r="B30" s="2"/>
      <c r="C30" s="2"/>
      <c r="D30" s="277"/>
      <c r="E30" s="2"/>
      <c r="F30" s="276"/>
      <c r="G30" s="2"/>
      <c r="H30" s="2"/>
      <c r="I30" s="2"/>
      <c r="J30" s="2"/>
      <c r="K30" s="2"/>
      <c r="L30" s="2"/>
      <c r="M30" s="2"/>
      <c r="N30" s="2"/>
      <c r="O30" s="277"/>
      <c r="P30" s="2"/>
      <c r="Q30" s="276"/>
      <c r="R30" s="277"/>
      <c r="S30" s="2"/>
      <c r="T30" s="276"/>
    </row>
    <row r="31" spans="1:20">
      <c r="A31" s="2"/>
      <c r="B31" s="2"/>
      <c r="C31" s="2"/>
      <c r="D31" s="277"/>
      <c r="E31" s="2"/>
      <c r="F31" s="276"/>
      <c r="G31" s="2"/>
      <c r="H31" s="2"/>
      <c r="I31" s="2"/>
      <c r="J31" s="2"/>
      <c r="K31" s="2"/>
      <c r="L31" s="2"/>
      <c r="M31" s="2"/>
      <c r="N31" s="2"/>
      <c r="O31" s="277"/>
      <c r="P31" s="2"/>
      <c r="Q31" s="276"/>
      <c r="R31" s="277"/>
      <c r="S31" s="2"/>
      <c r="T31" s="276"/>
    </row>
    <row r="32" spans="1:20">
      <c r="A32" s="2"/>
      <c r="B32" s="2"/>
      <c r="C32" s="2"/>
      <c r="D32" s="277"/>
      <c r="E32" s="2"/>
      <c r="F32" s="276"/>
      <c r="G32" s="2"/>
      <c r="H32" s="2"/>
      <c r="I32" s="2"/>
      <c r="J32" s="2"/>
      <c r="K32" s="2"/>
      <c r="L32" s="2"/>
      <c r="M32" s="2"/>
      <c r="N32" s="2"/>
      <c r="O32" s="277"/>
      <c r="P32" s="2"/>
      <c r="Q32" s="276"/>
      <c r="R32" s="277"/>
      <c r="S32" s="2"/>
      <c r="T32" s="276"/>
    </row>
    <row r="33" spans="1:20">
      <c r="A33" s="2"/>
      <c r="B33" s="2"/>
      <c r="C33" s="2"/>
      <c r="D33" s="277"/>
      <c r="E33" s="2"/>
      <c r="F33" s="276"/>
      <c r="G33" s="2"/>
      <c r="H33" s="2"/>
      <c r="I33" s="2"/>
      <c r="J33" s="2"/>
      <c r="K33" s="2"/>
      <c r="L33" s="2"/>
      <c r="M33" s="2"/>
      <c r="N33" s="2"/>
      <c r="O33" s="277"/>
      <c r="P33" s="2"/>
      <c r="Q33" s="276"/>
      <c r="R33" s="277"/>
      <c r="S33" s="2"/>
      <c r="T33" s="276"/>
    </row>
    <row r="34" spans="1:20">
      <c r="A34" s="2"/>
      <c r="B34" s="2"/>
      <c r="C34" s="2"/>
      <c r="D34" s="277"/>
      <c r="E34" s="2"/>
      <c r="F34" s="276"/>
      <c r="G34" s="2"/>
      <c r="H34" s="2"/>
      <c r="I34" s="2"/>
      <c r="J34" s="2"/>
      <c r="K34" s="2"/>
      <c r="L34" s="2"/>
      <c r="M34" s="2"/>
      <c r="N34" s="2"/>
      <c r="O34" s="277"/>
      <c r="P34" s="2"/>
      <c r="Q34" s="276"/>
      <c r="R34" s="277"/>
      <c r="S34" s="2"/>
      <c r="T34" s="276"/>
    </row>
    <row r="35" spans="1:20">
      <c r="A35" s="2"/>
      <c r="B35" s="2"/>
      <c r="C35" s="2"/>
      <c r="D35" s="277"/>
      <c r="E35" s="2"/>
      <c r="F35" s="276"/>
      <c r="G35" s="2"/>
      <c r="H35" s="2"/>
      <c r="I35" s="2"/>
      <c r="J35" s="2"/>
      <c r="K35" s="2"/>
      <c r="L35" s="2"/>
      <c r="M35" s="2"/>
      <c r="N35" s="2"/>
      <c r="O35" s="277"/>
      <c r="P35" s="2"/>
      <c r="Q35" s="276"/>
      <c r="R35" s="277"/>
      <c r="S35" s="2"/>
      <c r="T35" s="276"/>
    </row>
    <row r="36" spans="1:20">
      <c r="A36" s="2"/>
      <c r="B36" s="2"/>
      <c r="C36" s="2"/>
      <c r="D36" s="277"/>
      <c r="E36" s="2"/>
      <c r="F36" s="276"/>
      <c r="G36" s="2"/>
      <c r="H36" s="2"/>
      <c r="I36" s="2"/>
      <c r="J36" s="2"/>
      <c r="K36" s="2"/>
      <c r="L36" s="2"/>
      <c r="M36" s="2"/>
      <c r="N36" s="2"/>
      <c r="O36" s="277"/>
      <c r="P36" s="2"/>
      <c r="Q36" s="276"/>
      <c r="R36" s="277"/>
      <c r="S36" s="2"/>
      <c r="T36" s="276"/>
    </row>
    <row r="37" spans="1:20">
      <c r="A37" s="2"/>
      <c r="B37" s="2"/>
      <c r="C37" s="2"/>
      <c r="D37" s="277"/>
      <c r="E37" s="2"/>
      <c r="F37" s="276"/>
      <c r="G37" s="2"/>
      <c r="H37" s="2"/>
      <c r="I37" s="2"/>
      <c r="J37" s="2"/>
      <c r="K37" s="2"/>
      <c r="L37" s="2"/>
      <c r="M37" s="2"/>
      <c r="N37" s="2"/>
      <c r="O37" s="277"/>
      <c r="P37" s="2"/>
      <c r="Q37" s="276"/>
      <c r="R37" s="277"/>
      <c r="S37" s="2"/>
      <c r="T37" s="276"/>
    </row>
    <row r="38" spans="1:20">
      <c r="A38" s="2"/>
      <c r="B38" s="2"/>
      <c r="C38" s="2"/>
      <c r="D38" s="277"/>
      <c r="E38" s="2"/>
      <c r="F38" s="276"/>
      <c r="G38" s="2"/>
      <c r="H38" s="2"/>
      <c r="I38" s="2"/>
      <c r="J38" s="2"/>
      <c r="K38" s="2"/>
      <c r="L38" s="2"/>
      <c r="M38" s="2"/>
      <c r="N38" s="2"/>
      <c r="O38" s="277"/>
      <c r="P38" s="2"/>
      <c r="Q38" s="276"/>
      <c r="R38" s="277"/>
      <c r="S38" s="2"/>
      <c r="T38" s="276"/>
    </row>
    <row r="39" spans="1:20">
      <c r="A39" s="2"/>
      <c r="B39" s="2"/>
      <c r="C39" s="2"/>
      <c r="D39" s="277"/>
      <c r="E39" s="2"/>
      <c r="F39" s="276"/>
      <c r="G39" s="2"/>
      <c r="H39" s="2"/>
      <c r="I39" s="2"/>
      <c r="J39" s="2"/>
      <c r="K39" s="2"/>
      <c r="L39" s="2"/>
      <c r="M39" s="2"/>
      <c r="N39" s="2"/>
      <c r="O39" s="277"/>
      <c r="P39" s="2"/>
      <c r="Q39" s="276"/>
      <c r="R39" s="277"/>
      <c r="S39" s="2"/>
      <c r="T39" s="276"/>
    </row>
    <row r="40" spans="1:20">
      <c r="A40" s="2"/>
      <c r="B40" s="2"/>
      <c r="C40" s="2"/>
      <c r="D40" s="277"/>
      <c r="E40" s="2"/>
      <c r="F40" s="276"/>
      <c r="G40" s="2"/>
      <c r="H40" s="2"/>
      <c r="I40" s="2"/>
      <c r="J40" s="2"/>
      <c r="K40" s="2"/>
      <c r="L40" s="2"/>
      <c r="M40" s="2"/>
      <c r="N40" s="2"/>
      <c r="O40" s="277"/>
      <c r="P40" s="2"/>
      <c r="Q40" s="276"/>
      <c r="R40" s="277"/>
      <c r="S40" s="2"/>
      <c r="T40" s="276"/>
    </row>
    <row r="41" spans="1:20">
      <c r="A41" s="2"/>
      <c r="B41" s="2"/>
      <c r="C41" s="2"/>
      <c r="D41" s="277"/>
      <c r="E41" s="2"/>
      <c r="F41" s="276"/>
      <c r="G41" s="2"/>
      <c r="H41" s="2"/>
      <c r="I41" s="2"/>
      <c r="J41" s="2"/>
      <c r="K41" s="2"/>
      <c r="L41" s="2"/>
      <c r="M41" s="2"/>
      <c r="N41" s="2"/>
      <c r="O41" s="277"/>
      <c r="P41" s="2"/>
      <c r="Q41" s="276"/>
      <c r="R41" s="277"/>
      <c r="S41" s="2"/>
      <c r="T41" s="276"/>
    </row>
    <row r="42" spans="1:20">
      <c r="A42" s="2"/>
      <c r="B42" s="2"/>
      <c r="C42" s="2"/>
      <c r="D42" s="277"/>
      <c r="E42" s="2"/>
      <c r="F42" s="276"/>
      <c r="G42" s="2"/>
      <c r="H42" s="2"/>
      <c r="I42" s="2"/>
      <c r="J42" s="2"/>
      <c r="K42" s="2"/>
      <c r="L42" s="2"/>
      <c r="M42" s="2"/>
      <c r="N42" s="2"/>
      <c r="O42" s="277"/>
      <c r="P42" s="2"/>
      <c r="Q42" s="276"/>
      <c r="R42" s="277"/>
      <c r="S42" s="2"/>
      <c r="T42" s="276"/>
    </row>
    <row r="43" spans="1:20">
      <c r="A43" s="2"/>
      <c r="B43" s="2"/>
      <c r="C43" s="2"/>
      <c r="D43" s="277"/>
      <c r="E43" s="2"/>
      <c r="F43" s="276"/>
      <c r="G43" s="2"/>
      <c r="H43" s="2"/>
      <c r="I43" s="2"/>
      <c r="J43" s="2"/>
      <c r="K43" s="2"/>
      <c r="L43" s="2"/>
      <c r="M43" s="2"/>
      <c r="N43" s="2"/>
      <c r="O43" s="277"/>
      <c r="P43" s="2"/>
      <c r="Q43" s="276"/>
      <c r="R43" s="277"/>
      <c r="S43" s="2"/>
      <c r="T43" s="276"/>
    </row>
    <row r="44" spans="1:20">
      <c r="A44" s="2"/>
      <c r="B44" s="2"/>
      <c r="C44" s="2"/>
      <c r="D44" s="277"/>
      <c r="E44" s="2"/>
      <c r="F44" s="276"/>
      <c r="G44" s="2"/>
      <c r="H44" s="2"/>
      <c r="I44" s="2"/>
      <c r="J44" s="2"/>
      <c r="K44" s="2"/>
      <c r="L44" s="2"/>
      <c r="M44" s="2"/>
      <c r="N44" s="2"/>
      <c r="O44" s="277"/>
      <c r="P44" s="2"/>
      <c r="Q44" s="276"/>
      <c r="R44" s="277"/>
      <c r="S44" s="2"/>
      <c r="T44" s="276"/>
    </row>
    <row r="45" spans="1:20">
      <c r="A45" s="2"/>
      <c r="B45" s="2"/>
      <c r="C45" s="2"/>
      <c r="D45" s="277"/>
      <c r="E45" s="2"/>
      <c r="F45" s="276"/>
      <c r="G45" s="2"/>
      <c r="H45" s="2"/>
      <c r="I45" s="2"/>
      <c r="J45" s="2"/>
      <c r="K45" s="2"/>
      <c r="L45" s="2"/>
      <c r="M45" s="2"/>
      <c r="N45" s="2"/>
      <c r="O45" s="277"/>
      <c r="P45" s="2"/>
      <c r="Q45" s="276"/>
      <c r="R45" s="277"/>
      <c r="S45" s="2"/>
      <c r="T45" s="276"/>
    </row>
    <row r="46" spans="1:20">
      <c r="A46" s="2"/>
      <c r="B46" s="2"/>
      <c r="C46" s="2"/>
      <c r="D46" s="277"/>
      <c r="E46" s="2"/>
      <c r="F46" s="276"/>
      <c r="G46" s="2"/>
      <c r="H46" s="2"/>
      <c r="I46" s="2"/>
      <c r="J46" s="2"/>
      <c r="K46" s="2"/>
      <c r="L46" s="2"/>
      <c r="M46" s="2"/>
      <c r="N46" s="2"/>
      <c r="O46" s="277"/>
      <c r="P46" s="2"/>
      <c r="Q46" s="276"/>
      <c r="R46" s="277"/>
      <c r="S46" s="2"/>
      <c r="T46" s="276"/>
    </row>
    <row r="47" spans="1:20">
      <c r="A47" s="2"/>
      <c r="B47" s="2"/>
      <c r="C47" s="2"/>
      <c r="D47" s="277"/>
      <c r="E47" s="2"/>
      <c r="F47" s="276"/>
      <c r="G47" s="2"/>
      <c r="H47" s="2"/>
      <c r="I47" s="2"/>
      <c r="J47" s="2"/>
      <c r="K47" s="2"/>
      <c r="L47" s="2"/>
      <c r="M47" s="2"/>
      <c r="N47" s="2"/>
      <c r="O47" s="277"/>
      <c r="P47" s="2"/>
      <c r="Q47" s="276"/>
      <c r="R47" s="277"/>
      <c r="S47" s="2"/>
      <c r="T47" s="276"/>
    </row>
    <row r="48" spans="1:20">
      <c r="A48" s="2"/>
      <c r="B48" s="2"/>
      <c r="C48" s="2"/>
      <c r="D48" s="277"/>
      <c r="E48" s="2"/>
      <c r="F48" s="276"/>
      <c r="G48" s="2"/>
      <c r="H48" s="2"/>
      <c r="I48" s="2"/>
      <c r="J48" s="2"/>
      <c r="K48" s="2"/>
      <c r="L48" s="2"/>
      <c r="M48" s="2"/>
      <c r="N48" s="2"/>
      <c r="O48" s="277"/>
      <c r="P48" s="2"/>
      <c r="Q48" s="276"/>
      <c r="R48" s="277"/>
      <c r="S48" s="2"/>
      <c r="T48" s="276"/>
    </row>
    <row r="49" spans="1:20">
      <c r="A49" s="2"/>
      <c r="B49" s="2"/>
      <c r="C49" s="2"/>
      <c r="D49" s="277"/>
      <c r="E49" s="2"/>
      <c r="F49" s="276"/>
      <c r="G49" s="2"/>
      <c r="H49" s="2"/>
      <c r="I49" s="2"/>
      <c r="J49" s="2"/>
      <c r="K49" s="2"/>
      <c r="L49" s="2"/>
      <c r="M49" s="2"/>
      <c r="N49" s="2"/>
      <c r="O49" s="277"/>
      <c r="P49" s="2"/>
      <c r="Q49" s="276"/>
      <c r="R49" s="277"/>
      <c r="S49" s="2"/>
      <c r="T49" s="276"/>
    </row>
    <row r="50" spans="1:20">
      <c r="A50" s="2"/>
      <c r="B50" s="2"/>
      <c r="C50" s="2"/>
      <c r="D50" s="277"/>
      <c r="E50" s="2"/>
      <c r="F50" s="276"/>
      <c r="G50" s="2"/>
      <c r="H50" s="2"/>
      <c r="I50" s="2"/>
      <c r="J50" s="2"/>
      <c r="K50" s="2"/>
      <c r="L50" s="2"/>
      <c r="M50" s="2"/>
      <c r="N50" s="2"/>
      <c r="O50" s="277"/>
      <c r="P50" s="2"/>
      <c r="Q50" s="276"/>
      <c r="R50" s="277"/>
      <c r="S50" s="2"/>
      <c r="T50" s="276"/>
    </row>
    <row r="51" spans="1:20">
      <c r="A51" s="2"/>
      <c r="B51" s="2"/>
      <c r="C51" s="2"/>
      <c r="D51" s="277"/>
      <c r="E51" s="2"/>
      <c r="F51" s="276"/>
      <c r="G51" s="2"/>
      <c r="H51" s="2"/>
      <c r="I51" s="2"/>
      <c r="J51" s="2"/>
      <c r="K51" s="2"/>
      <c r="L51" s="2"/>
      <c r="M51" s="2"/>
      <c r="N51" s="2"/>
      <c r="O51" s="277"/>
      <c r="P51" s="2"/>
      <c r="Q51" s="276"/>
      <c r="R51" s="277"/>
      <c r="S51" s="2"/>
      <c r="T51" s="276"/>
    </row>
    <row r="52" spans="1:20">
      <c r="A52" s="2"/>
      <c r="B52" s="2"/>
      <c r="C52" s="2"/>
      <c r="D52" s="277"/>
      <c r="E52" s="2"/>
      <c r="F52" s="276"/>
      <c r="G52" s="2"/>
      <c r="H52" s="2"/>
      <c r="I52" s="2"/>
      <c r="J52" s="2"/>
      <c r="K52" s="2"/>
      <c r="L52" s="2"/>
      <c r="M52" s="2"/>
      <c r="N52" s="2"/>
      <c r="O52" s="277"/>
      <c r="P52" s="2"/>
      <c r="Q52" s="276"/>
      <c r="R52" s="277"/>
      <c r="S52" s="2"/>
      <c r="T52" s="276"/>
    </row>
    <row r="53" spans="1:20">
      <c r="A53" s="2"/>
      <c r="B53" s="2"/>
      <c r="C53" s="2"/>
      <c r="D53" s="277"/>
      <c r="E53" s="2"/>
      <c r="F53" s="276"/>
      <c r="G53" s="2"/>
      <c r="H53" s="2"/>
      <c r="I53" s="2"/>
      <c r="J53" s="2"/>
      <c r="K53" s="2"/>
      <c r="L53" s="2"/>
      <c r="M53" s="2"/>
      <c r="N53" s="2"/>
      <c r="O53" s="277"/>
      <c r="P53" s="2"/>
      <c r="Q53" s="276"/>
      <c r="R53" s="277"/>
      <c r="S53" s="2"/>
      <c r="T53" s="276"/>
    </row>
    <row r="54" spans="1:20">
      <c r="A54" s="2"/>
      <c r="B54" s="2"/>
      <c r="C54" s="2"/>
      <c r="D54" s="277"/>
      <c r="E54" s="2"/>
      <c r="F54" s="276"/>
      <c r="G54" s="2"/>
      <c r="H54" s="2"/>
      <c r="I54" s="2"/>
      <c r="J54" s="2"/>
      <c r="K54" s="2"/>
      <c r="L54" s="2"/>
      <c r="M54" s="2"/>
      <c r="N54" s="2"/>
      <c r="O54" s="277"/>
      <c r="P54" s="2"/>
      <c r="Q54" s="276"/>
      <c r="R54" s="277"/>
      <c r="S54" s="2"/>
      <c r="T54" s="276"/>
    </row>
  </sheetData>
  <mergeCells count="8">
    <mergeCell ref="B1:C1"/>
    <mergeCell ref="R1:T1"/>
    <mergeCell ref="M1:N1"/>
    <mergeCell ref="K1:L1"/>
    <mergeCell ref="I1:J1"/>
    <mergeCell ref="D1:F1"/>
    <mergeCell ref="O1:Q1"/>
    <mergeCell ref="G1:H1"/>
  </mergeCells>
  <pageMargins left="0.7" right="0.7" top="0.75" bottom="0.75" header="0.3" footer="0.3"/>
  <pageSetup paperSize="9" orientation="landscape" horizontalDpi="180" verticalDpi="180" r:id="rId1"/>
</worksheet>
</file>

<file path=xl/worksheets/sheet18.xml><?xml version="1.0" encoding="utf-8"?>
<worksheet xmlns="http://schemas.openxmlformats.org/spreadsheetml/2006/main" xmlns:r="http://schemas.openxmlformats.org/officeDocument/2006/relationships">
  <dimension ref="A1:BY72"/>
  <sheetViews>
    <sheetView showGridLines="0" view="pageBreakPreview" topLeftCell="A18" zoomScaleSheetLayoutView="100" workbookViewId="0">
      <selection activeCell="AP33" sqref="AP33"/>
    </sheetView>
  </sheetViews>
  <sheetFormatPr defaultColWidth="9.140625" defaultRowHeight="12.75"/>
  <cols>
    <col min="1" max="3" width="9.140625" style="132"/>
    <col min="4" max="34" width="3" style="132" customWidth="1"/>
    <col min="35" max="35" width="7.7109375" style="132" customWidth="1"/>
    <col min="36" max="36" width="8" style="132" customWidth="1"/>
    <col min="37" max="37" width="8.28515625" style="132" customWidth="1"/>
    <col min="38" max="38" width="7.42578125" style="132" customWidth="1"/>
    <col min="39" max="16384" width="9.140625" style="132"/>
  </cols>
  <sheetData>
    <row r="1" spans="1:77" s="308" customFormat="1" ht="8.25" customHeight="1">
      <c r="AL1" s="309"/>
    </row>
    <row r="2" spans="1:77" ht="15" customHeight="1" thickBot="1">
      <c r="A2" s="308"/>
      <c r="B2" s="308"/>
      <c r="C2" s="308"/>
      <c r="D2" s="308"/>
      <c r="E2" s="308"/>
      <c r="F2" s="308"/>
      <c r="G2" s="308"/>
      <c r="H2" s="308"/>
      <c r="I2" s="308"/>
      <c r="J2" s="308"/>
      <c r="K2" s="308"/>
      <c r="L2" s="308"/>
      <c r="M2" s="308"/>
      <c r="N2" s="339" t="s">
        <v>301</v>
      </c>
      <c r="AL2" s="338" t="s">
        <v>95</v>
      </c>
    </row>
    <row r="3" spans="1:77" ht="13.5" customHeight="1">
      <c r="A3" s="308"/>
      <c r="B3" s="308"/>
      <c r="C3" s="308"/>
      <c r="D3" s="308"/>
      <c r="E3" s="308"/>
      <c r="F3" s="308"/>
      <c r="G3" s="308"/>
      <c r="H3" s="308"/>
      <c r="I3" s="308"/>
      <c r="J3" s="308"/>
      <c r="K3" s="308"/>
      <c r="L3" s="308"/>
      <c r="M3" s="308"/>
      <c r="N3" s="284" t="s">
        <v>300</v>
      </c>
      <c r="O3" s="308"/>
      <c r="P3" s="308"/>
      <c r="Q3" s="308"/>
      <c r="R3" s="308"/>
      <c r="S3" s="308"/>
      <c r="T3" s="308"/>
      <c r="U3" s="308"/>
      <c r="V3" s="308"/>
      <c r="W3" s="308"/>
      <c r="X3" s="308"/>
      <c r="Y3" s="308"/>
      <c r="Z3" s="308"/>
      <c r="AA3" s="308"/>
      <c r="AB3" s="308"/>
      <c r="AC3" s="308"/>
      <c r="AD3" s="308"/>
      <c r="AE3" s="308"/>
      <c r="AF3" s="308"/>
      <c r="AG3" s="308"/>
      <c r="AH3" s="308"/>
      <c r="AI3" s="308" t="s">
        <v>67</v>
      </c>
      <c r="AJ3" s="308"/>
      <c r="AK3" s="308"/>
      <c r="AL3" s="337" t="s">
        <v>299</v>
      </c>
    </row>
    <row r="4" spans="1:77" ht="16.5" customHeight="1">
      <c r="A4" s="308"/>
      <c r="B4" s="308"/>
      <c r="C4" s="308"/>
      <c r="D4" s="308"/>
      <c r="E4" s="308"/>
      <c r="F4" s="308"/>
      <c r="G4" s="308"/>
      <c r="H4" s="308"/>
      <c r="I4" s="308"/>
      <c r="J4" s="308"/>
      <c r="K4" s="308"/>
      <c r="L4" s="308"/>
      <c r="M4" s="308"/>
      <c r="O4" s="308" t="s">
        <v>298</v>
      </c>
      <c r="P4" s="1433" t="s">
        <v>444</v>
      </c>
      <c r="Q4" s="1433"/>
      <c r="R4" s="1433"/>
      <c r="S4" s="1433"/>
      <c r="T4" s="308">
        <v>20</v>
      </c>
      <c r="U4" s="308">
        <v>21</v>
      </c>
      <c r="V4" s="308" t="s">
        <v>297</v>
      </c>
      <c r="W4" s="308"/>
      <c r="X4" s="308"/>
      <c r="Y4" s="308"/>
      <c r="Z4" s="308"/>
      <c r="AA4" s="308"/>
      <c r="AB4" s="308"/>
      <c r="AC4" s="308"/>
      <c r="AD4" s="308"/>
      <c r="AE4" s="308"/>
      <c r="AF4" s="308"/>
      <c r="AG4" s="308"/>
      <c r="AH4" s="308"/>
      <c r="AJ4" s="308"/>
      <c r="AK4" s="308" t="s">
        <v>60</v>
      </c>
      <c r="AL4" s="335"/>
    </row>
    <row r="5" spans="1:77" ht="15.75" customHeight="1">
      <c r="A5" s="308"/>
      <c r="B5" s="308"/>
      <c r="C5" s="308"/>
      <c r="D5" s="308"/>
      <c r="E5" s="308"/>
      <c r="F5" s="308"/>
      <c r="G5" s="308" t="s">
        <v>296</v>
      </c>
      <c r="H5" s="308"/>
      <c r="I5" s="308"/>
      <c r="J5" s="308"/>
      <c r="K5" s="308" t="s">
        <v>290</v>
      </c>
      <c r="L5" s="308" t="s">
        <v>290</v>
      </c>
      <c r="M5" s="308" t="s">
        <v>290</v>
      </c>
      <c r="N5" s="132" t="s">
        <v>290</v>
      </c>
      <c r="O5" s="309" t="s">
        <v>295</v>
      </c>
      <c r="P5" s="309"/>
      <c r="Q5" s="309"/>
      <c r="R5" s="309"/>
      <c r="S5" s="309"/>
      <c r="T5" s="313"/>
      <c r="U5" s="312"/>
      <c r="V5" s="312" t="s">
        <v>290</v>
      </c>
      <c r="W5" s="312" t="s">
        <v>290</v>
      </c>
      <c r="X5" s="312" t="s">
        <v>290</v>
      </c>
      <c r="Y5" s="312"/>
      <c r="Z5" s="312"/>
      <c r="AA5" s="312"/>
      <c r="AB5" s="312"/>
      <c r="AC5" s="312"/>
      <c r="AD5" s="312"/>
      <c r="AE5" s="312"/>
      <c r="AF5" s="312"/>
      <c r="AG5" s="312"/>
      <c r="AH5" s="312"/>
      <c r="AI5" s="312"/>
      <c r="AJ5" s="308" t="s">
        <v>294</v>
      </c>
      <c r="AL5" s="335"/>
    </row>
    <row r="6" spans="1:77" ht="15.75" customHeight="1">
      <c r="A6" s="308"/>
      <c r="B6" s="308"/>
      <c r="C6" s="308"/>
      <c r="D6" s="308"/>
      <c r="E6" s="308"/>
      <c r="F6" s="308"/>
      <c r="G6" s="308" t="s">
        <v>293</v>
      </c>
      <c r="H6" s="308"/>
      <c r="I6" s="308"/>
      <c r="J6" s="308"/>
      <c r="K6" s="308"/>
      <c r="L6" s="308"/>
      <c r="M6" s="308"/>
      <c r="O6" s="1437" t="s">
        <v>292</v>
      </c>
      <c r="P6" s="1437"/>
      <c r="Q6" s="1437"/>
      <c r="R6" s="1437"/>
      <c r="S6" s="1437"/>
      <c r="T6" s="1437"/>
      <c r="U6" s="1437"/>
      <c r="V6" s="1437"/>
      <c r="W6" s="1437"/>
      <c r="X6" s="1437"/>
      <c r="Y6" s="312"/>
      <c r="Z6" s="312"/>
      <c r="AA6" s="312"/>
      <c r="AB6" s="312"/>
      <c r="AC6" s="312"/>
      <c r="AD6" s="312"/>
      <c r="AE6" s="312"/>
      <c r="AF6" s="312"/>
      <c r="AG6" s="312"/>
      <c r="AH6" s="312"/>
      <c r="AI6" s="312"/>
      <c r="AK6" s="332"/>
      <c r="AL6" s="335"/>
    </row>
    <row r="7" spans="1:77" ht="15.95" customHeight="1">
      <c r="A7" s="308"/>
      <c r="B7" s="308"/>
      <c r="C7" s="308"/>
      <c r="D7" s="308"/>
      <c r="E7" s="308"/>
      <c r="F7" s="308"/>
      <c r="G7" s="308" t="s">
        <v>291</v>
      </c>
      <c r="K7" s="336" t="s">
        <v>290</v>
      </c>
      <c r="L7" s="336" t="s">
        <v>290</v>
      </c>
      <c r="M7" s="336" t="s">
        <v>290</v>
      </c>
      <c r="N7" s="336" t="s">
        <v>290</v>
      </c>
      <c r="O7" s="336" t="s">
        <v>290</v>
      </c>
      <c r="P7" s="336" t="s">
        <v>290</v>
      </c>
      <c r="Q7" s="336" t="s">
        <v>290</v>
      </c>
      <c r="R7" s="309" t="s">
        <v>290</v>
      </c>
      <c r="S7" s="309" t="s">
        <v>290</v>
      </c>
      <c r="T7" s="309" t="s">
        <v>290</v>
      </c>
      <c r="U7" s="309" t="s">
        <v>290</v>
      </c>
      <c r="V7" s="309"/>
      <c r="W7" s="309"/>
      <c r="X7" s="309"/>
      <c r="Y7" s="312"/>
      <c r="Z7" s="312"/>
      <c r="AA7" s="312"/>
      <c r="AB7" s="312"/>
      <c r="AC7" s="312"/>
      <c r="AD7" s="312"/>
      <c r="AE7" s="312"/>
      <c r="AF7" s="312"/>
      <c r="AG7" s="312"/>
      <c r="AH7" s="312"/>
      <c r="AI7" s="312"/>
      <c r="AJ7" s="312"/>
      <c r="AK7" s="332"/>
      <c r="AL7" s="335"/>
    </row>
    <row r="8" spans="1:77" ht="15.95" customHeight="1" thickBot="1">
      <c r="A8" s="308"/>
      <c r="B8" s="308"/>
      <c r="C8" s="334"/>
      <c r="D8" s="334"/>
      <c r="E8" s="334"/>
      <c r="F8" s="334"/>
      <c r="G8" s="308" t="s">
        <v>289</v>
      </c>
      <c r="I8" s="334"/>
      <c r="L8" s="333"/>
      <c r="R8" s="312"/>
      <c r="S8" s="312"/>
      <c r="T8" s="312"/>
      <c r="U8" s="312"/>
      <c r="V8" s="312"/>
      <c r="W8" s="312"/>
      <c r="X8" s="312"/>
      <c r="Y8" s="312"/>
      <c r="Z8" s="312"/>
      <c r="AA8" s="312"/>
      <c r="AB8" s="312"/>
      <c r="AC8" s="312"/>
      <c r="AD8" s="312"/>
      <c r="AE8" s="312"/>
      <c r="AF8" s="312"/>
      <c r="AG8" s="312"/>
      <c r="AH8" s="312"/>
      <c r="AI8" s="312"/>
      <c r="AJ8" s="312"/>
      <c r="AK8" s="332"/>
      <c r="AL8" s="331"/>
    </row>
    <row r="9" spans="1:77" ht="15.75" customHeight="1">
      <c r="A9" s="309"/>
      <c r="B9" s="309"/>
      <c r="C9" s="309"/>
      <c r="D9" s="309"/>
      <c r="E9" s="309"/>
      <c r="F9" s="309"/>
      <c r="G9" s="309"/>
      <c r="H9" s="309"/>
      <c r="I9" s="309"/>
      <c r="J9" s="309"/>
      <c r="K9" s="309"/>
      <c r="L9" s="309">
        <v>22</v>
      </c>
      <c r="M9" s="309" t="s">
        <v>445</v>
      </c>
      <c r="N9" s="309"/>
      <c r="O9" s="309"/>
      <c r="P9" s="309"/>
      <c r="Q9" s="309"/>
      <c r="R9" s="309"/>
      <c r="S9" s="309"/>
      <c r="T9" s="309"/>
      <c r="U9" s="309"/>
      <c r="V9" s="309"/>
      <c r="W9" s="309"/>
      <c r="X9" s="309"/>
      <c r="Y9" s="309"/>
      <c r="Z9" s="309"/>
      <c r="AA9" s="309"/>
      <c r="AB9" s="309"/>
      <c r="AC9" s="309"/>
      <c r="AD9" s="309"/>
      <c r="AE9" s="489"/>
      <c r="AF9" s="489"/>
      <c r="AG9" s="489"/>
      <c r="AH9" s="309"/>
      <c r="AI9" s="309"/>
      <c r="AJ9" s="309"/>
      <c r="AK9" s="309"/>
      <c r="AL9" s="312"/>
      <c r="AM9" s="312"/>
      <c r="AN9" s="312"/>
      <c r="AO9" s="312"/>
      <c r="AP9" s="312"/>
      <c r="AQ9" s="312"/>
      <c r="AR9" s="312"/>
      <c r="AS9" s="312"/>
      <c r="AT9" s="312"/>
      <c r="AU9" s="312"/>
      <c r="AV9" s="312"/>
      <c r="AW9" s="312"/>
      <c r="AX9" s="312"/>
      <c r="AY9" s="312"/>
      <c r="AZ9" s="312"/>
      <c r="BA9" s="312"/>
      <c r="BB9" s="312"/>
      <c r="BC9" s="312"/>
      <c r="BD9" s="312"/>
      <c r="BE9" s="312"/>
      <c r="BF9" s="312"/>
      <c r="BG9" s="312"/>
      <c r="BH9" s="312"/>
      <c r="BI9" s="312"/>
      <c r="BJ9" s="312"/>
      <c r="BK9" s="312"/>
      <c r="BL9" s="312"/>
      <c r="BM9" s="312"/>
      <c r="BN9" s="312"/>
      <c r="BO9" s="312"/>
      <c r="BP9" s="312"/>
      <c r="BQ9" s="312"/>
      <c r="BR9" s="312"/>
      <c r="BS9" s="312"/>
      <c r="BT9" s="312"/>
      <c r="BU9" s="312"/>
      <c r="BV9" s="312"/>
      <c r="BW9" s="312"/>
      <c r="BX9" s="312"/>
      <c r="BY9" s="312"/>
    </row>
    <row r="10" spans="1:77" ht="11.1" customHeight="1">
      <c r="A10" s="328"/>
      <c r="B10" s="1430" t="s">
        <v>304</v>
      </c>
      <c r="C10" s="328"/>
      <c r="D10" s="1438" t="s">
        <v>288</v>
      </c>
      <c r="E10" s="1438"/>
      <c r="F10" s="1438"/>
      <c r="G10" s="1438"/>
      <c r="H10" s="1438"/>
      <c r="I10" s="1438"/>
      <c r="J10" s="1438"/>
      <c r="K10" s="1438"/>
      <c r="L10" s="1438"/>
      <c r="M10" s="1438"/>
      <c r="N10" s="1438"/>
      <c r="O10" s="1438"/>
      <c r="P10" s="1438"/>
      <c r="Q10" s="1438"/>
      <c r="R10" s="1439"/>
      <c r="S10" s="1439"/>
      <c r="T10" s="1439"/>
      <c r="U10" s="1439"/>
      <c r="V10" s="1439"/>
      <c r="W10" s="330"/>
      <c r="X10" s="330"/>
      <c r="Y10" s="330"/>
      <c r="Z10" s="330"/>
      <c r="AA10" s="329"/>
      <c r="AB10" s="329"/>
      <c r="AC10" s="329"/>
      <c r="AD10" s="329"/>
      <c r="AE10" s="490"/>
      <c r="AF10" s="490"/>
      <c r="AG10" s="490"/>
      <c r="AH10" s="329"/>
      <c r="AI10" s="308" t="s">
        <v>287</v>
      </c>
      <c r="AJ10" s="326"/>
      <c r="AK10" s="312" t="s">
        <v>286</v>
      </c>
      <c r="AL10" s="1434" t="s">
        <v>302</v>
      </c>
      <c r="AM10" s="308"/>
      <c r="AN10" s="308"/>
      <c r="AO10" s="308"/>
      <c r="AP10" s="308"/>
      <c r="AQ10" s="308"/>
      <c r="AR10" s="308"/>
      <c r="AS10" s="308"/>
      <c r="AT10" s="308"/>
      <c r="AU10" s="308"/>
      <c r="AV10" s="308"/>
      <c r="AW10" s="308"/>
      <c r="AX10" s="308"/>
      <c r="AY10" s="308"/>
      <c r="AZ10" s="308"/>
      <c r="BA10" s="308"/>
      <c r="BB10" s="308"/>
      <c r="BC10" s="308"/>
      <c r="BD10" s="308"/>
      <c r="BE10" s="308"/>
      <c r="BF10" s="308"/>
      <c r="BG10" s="308"/>
      <c r="BH10" s="308"/>
      <c r="BI10" s="308"/>
      <c r="BJ10" s="308"/>
      <c r="BK10" s="308"/>
      <c r="BL10" s="308"/>
      <c r="BM10" s="308"/>
      <c r="BN10" s="308"/>
      <c r="BO10" s="308"/>
      <c r="BP10" s="308"/>
      <c r="BQ10" s="308"/>
      <c r="BR10" s="308"/>
      <c r="BS10" s="308"/>
      <c r="BT10" s="308"/>
      <c r="BU10" s="308"/>
      <c r="BV10" s="308"/>
    </row>
    <row r="11" spans="1:77" ht="11.1" customHeight="1">
      <c r="A11" s="328"/>
      <c r="B11" s="1431"/>
      <c r="C11" s="327" t="s">
        <v>285</v>
      </c>
      <c r="D11" s="328"/>
      <c r="E11" s="326"/>
      <c r="F11" s="326"/>
      <c r="G11" s="326"/>
      <c r="H11" s="326"/>
      <c r="I11" s="326"/>
      <c r="J11" s="326"/>
      <c r="K11" s="326"/>
      <c r="L11" s="326"/>
      <c r="M11" s="326"/>
      <c r="N11" s="326"/>
      <c r="O11" s="326"/>
      <c r="P11" s="326"/>
      <c r="Q11" s="326"/>
      <c r="R11" s="326"/>
      <c r="S11" s="326"/>
      <c r="T11" s="326"/>
      <c r="U11" s="326"/>
      <c r="V11" s="326"/>
      <c r="W11" s="326"/>
      <c r="X11" s="326"/>
      <c r="Y11" s="326"/>
      <c r="Z11" s="326"/>
      <c r="AA11" s="326"/>
      <c r="AB11" s="326"/>
      <c r="AC11" s="326"/>
      <c r="AD11" s="326"/>
      <c r="AE11" s="326"/>
      <c r="AF11" s="326"/>
      <c r="AG11" s="326"/>
      <c r="AH11" s="326"/>
      <c r="AI11" s="1440" t="s">
        <v>284</v>
      </c>
      <c r="AJ11" s="1440"/>
      <c r="AK11" s="312" t="s">
        <v>283</v>
      </c>
      <c r="AL11" s="1431"/>
      <c r="AM11" s="308"/>
      <c r="AN11" s="308"/>
      <c r="AO11" s="308"/>
      <c r="AP11" s="308"/>
      <c r="AQ11" s="308"/>
      <c r="AR11" s="308"/>
      <c r="AS11" s="308"/>
      <c r="AT11" s="308"/>
      <c r="AU11" s="308"/>
      <c r="AV11" s="308"/>
      <c r="AW11" s="308"/>
      <c r="AX11" s="308"/>
      <c r="AY11" s="308"/>
      <c r="AZ11" s="308"/>
      <c r="BA11" s="308"/>
      <c r="BB11" s="308"/>
      <c r="BC11" s="308"/>
      <c r="BD11" s="308"/>
      <c r="BE11" s="308"/>
      <c r="BF11" s="308"/>
      <c r="BG11" s="308"/>
      <c r="BH11" s="308"/>
      <c r="BI11" s="308"/>
      <c r="BJ11" s="308"/>
      <c r="BK11" s="308"/>
      <c r="BL11" s="308"/>
      <c r="BM11" s="308"/>
      <c r="BN11" s="308"/>
      <c r="BO11" s="308"/>
      <c r="BP11" s="308"/>
      <c r="BQ11" s="308"/>
      <c r="BR11" s="308"/>
      <c r="BS11" s="308"/>
      <c r="BT11" s="308"/>
      <c r="BU11" s="308"/>
      <c r="BV11" s="308"/>
    </row>
    <row r="12" spans="1:77" ht="11.1" customHeight="1">
      <c r="A12" s="327" t="s">
        <v>282</v>
      </c>
      <c r="B12" s="1431"/>
      <c r="C12" s="327" t="s">
        <v>281</v>
      </c>
      <c r="D12" s="327"/>
      <c r="E12" s="327"/>
      <c r="F12" s="327"/>
      <c r="G12" s="327"/>
      <c r="H12" s="327"/>
      <c r="I12" s="327"/>
      <c r="J12" s="327"/>
      <c r="K12" s="327"/>
      <c r="L12" s="327"/>
      <c r="M12" s="327"/>
      <c r="N12" s="327"/>
      <c r="O12" s="327"/>
      <c r="P12" s="327"/>
      <c r="Q12" s="327"/>
      <c r="R12" s="327"/>
      <c r="S12" s="327"/>
      <c r="T12" s="327"/>
      <c r="U12" s="327"/>
      <c r="V12" s="327"/>
      <c r="W12" s="327"/>
      <c r="X12" s="327"/>
      <c r="Y12" s="327"/>
      <c r="Z12" s="327"/>
      <c r="AA12" s="327"/>
      <c r="AB12" s="327"/>
      <c r="AC12" s="327"/>
      <c r="AD12" s="327"/>
      <c r="AE12" s="327"/>
      <c r="AF12" s="327"/>
      <c r="AG12" s="327"/>
      <c r="AH12" s="327"/>
      <c r="AI12" s="328"/>
      <c r="AJ12" s="1434" t="s">
        <v>303</v>
      </c>
      <c r="AK12" s="312" t="s">
        <v>280</v>
      </c>
      <c r="AL12" s="1431"/>
      <c r="AM12" s="308"/>
      <c r="AN12" s="308"/>
      <c r="AO12" s="308"/>
      <c r="AP12" s="308"/>
      <c r="AQ12" s="308"/>
      <c r="AR12" s="308"/>
      <c r="AS12" s="308"/>
      <c r="AT12" s="308"/>
      <c r="AU12" s="308"/>
      <c r="AV12" s="308"/>
      <c r="AW12" s="308"/>
      <c r="AX12" s="308"/>
      <c r="AY12" s="308"/>
      <c r="AZ12" s="308"/>
      <c r="BA12" s="308"/>
      <c r="BB12" s="308"/>
      <c r="BC12" s="308"/>
      <c r="BD12" s="308"/>
      <c r="BE12" s="308"/>
      <c r="BF12" s="308"/>
      <c r="BG12" s="308"/>
      <c r="BH12" s="308"/>
      <c r="BI12" s="308"/>
      <c r="BJ12" s="308"/>
      <c r="BK12" s="308"/>
      <c r="BL12" s="308"/>
      <c r="BM12" s="308"/>
      <c r="BN12" s="308"/>
      <c r="BO12" s="308"/>
      <c r="BP12" s="308"/>
      <c r="BQ12" s="308"/>
      <c r="BR12" s="308"/>
      <c r="BS12" s="308"/>
      <c r="BT12" s="308"/>
      <c r="BU12" s="308"/>
      <c r="BV12" s="308"/>
    </row>
    <row r="13" spans="1:77" ht="11.1" customHeight="1">
      <c r="A13" s="327" t="s">
        <v>279</v>
      </c>
      <c r="B13" s="1431"/>
      <c r="C13" s="327" t="s">
        <v>278</v>
      </c>
      <c r="D13" s="327">
        <v>1</v>
      </c>
      <c r="E13" s="327">
        <v>2</v>
      </c>
      <c r="F13" s="327">
        <v>3</v>
      </c>
      <c r="G13" s="327">
        <v>4</v>
      </c>
      <c r="H13" s="327">
        <v>5</v>
      </c>
      <c r="I13" s="327">
        <v>6</v>
      </c>
      <c r="J13" s="327">
        <v>7</v>
      </c>
      <c r="K13" s="327">
        <v>8</v>
      </c>
      <c r="L13" s="327">
        <v>9</v>
      </c>
      <c r="M13" s="327">
        <v>10</v>
      </c>
      <c r="N13" s="327">
        <v>11</v>
      </c>
      <c r="O13" s="327">
        <v>12</v>
      </c>
      <c r="P13" s="327">
        <v>13</v>
      </c>
      <c r="Q13" s="327">
        <v>14</v>
      </c>
      <c r="R13" s="327">
        <v>15</v>
      </c>
      <c r="S13" s="327">
        <v>16</v>
      </c>
      <c r="T13" s="327">
        <v>17</v>
      </c>
      <c r="U13" s="327">
        <v>18</v>
      </c>
      <c r="V13" s="327">
        <v>19</v>
      </c>
      <c r="W13" s="327">
        <v>20</v>
      </c>
      <c r="X13" s="327">
        <v>21</v>
      </c>
      <c r="Y13" s="327">
        <v>22</v>
      </c>
      <c r="Z13" s="327">
        <v>23</v>
      </c>
      <c r="AA13" s="327">
        <v>24</v>
      </c>
      <c r="AB13" s="327">
        <v>25</v>
      </c>
      <c r="AC13" s="327">
        <v>26</v>
      </c>
      <c r="AD13" s="327">
        <v>27</v>
      </c>
      <c r="AE13" s="327">
        <v>28</v>
      </c>
      <c r="AF13" s="327">
        <v>29</v>
      </c>
      <c r="AG13" s="327">
        <v>30</v>
      </c>
      <c r="AH13" s="327">
        <v>31</v>
      </c>
      <c r="AI13" s="327" t="s">
        <v>277</v>
      </c>
      <c r="AJ13" s="1431"/>
      <c r="AK13" s="312" t="s">
        <v>276</v>
      </c>
      <c r="AL13" s="1431"/>
      <c r="AM13" s="308"/>
      <c r="AN13" s="308"/>
      <c r="AO13" s="308"/>
      <c r="AP13" s="308"/>
      <c r="AQ13" s="308"/>
      <c r="AR13" s="308"/>
      <c r="AS13" s="308"/>
      <c r="AT13" s="308"/>
      <c r="AU13" s="308"/>
      <c r="AV13" s="308"/>
      <c r="AW13" s="308"/>
      <c r="AX13" s="308"/>
      <c r="AY13" s="308"/>
      <c r="AZ13" s="308"/>
      <c r="BA13" s="308"/>
      <c r="BB13" s="308"/>
      <c r="BC13" s="308"/>
      <c r="BD13" s="308"/>
      <c r="BE13" s="308"/>
      <c r="BF13" s="308"/>
      <c r="BG13" s="308"/>
      <c r="BH13" s="308"/>
      <c r="BI13" s="308"/>
      <c r="BJ13" s="308"/>
      <c r="BK13" s="308"/>
      <c r="BL13" s="308"/>
      <c r="BM13" s="308"/>
      <c r="BN13" s="308"/>
      <c r="BO13" s="308"/>
      <c r="BP13" s="308"/>
      <c r="BQ13" s="308"/>
      <c r="BR13" s="308"/>
      <c r="BS13" s="308"/>
      <c r="BT13" s="308"/>
      <c r="BU13" s="308"/>
      <c r="BV13" s="308"/>
    </row>
    <row r="14" spans="1:77" ht="11.1" customHeight="1">
      <c r="A14" s="326"/>
      <c r="B14" s="1431"/>
      <c r="C14" s="327" t="s">
        <v>275</v>
      </c>
      <c r="D14" s="327"/>
      <c r="E14" s="327"/>
      <c r="F14" s="327"/>
      <c r="G14" s="327"/>
      <c r="H14" s="327"/>
      <c r="I14" s="327"/>
      <c r="J14" s="327"/>
      <c r="K14" s="327"/>
      <c r="L14" s="327"/>
      <c r="M14" s="327"/>
      <c r="N14" s="327"/>
      <c r="O14" s="327"/>
      <c r="P14" s="327"/>
      <c r="Q14" s="327"/>
      <c r="R14" s="327"/>
      <c r="S14" s="327"/>
      <c r="T14" s="327"/>
      <c r="U14" s="327"/>
      <c r="V14" s="327"/>
      <c r="W14" s="327"/>
      <c r="X14" s="327"/>
      <c r="Y14" s="327"/>
      <c r="Z14" s="327"/>
      <c r="AA14" s="327"/>
      <c r="AB14" s="327"/>
      <c r="AC14" s="327"/>
      <c r="AD14" s="327"/>
      <c r="AE14" s="327"/>
      <c r="AF14" s="327"/>
      <c r="AG14" s="327"/>
      <c r="AH14" s="327"/>
      <c r="AI14" s="327" t="s">
        <v>274</v>
      </c>
      <c r="AJ14" s="1431"/>
      <c r="AK14" s="312" t="s">
        <v>273</v>
      </c>
      <c r="AL14" s="1431"/>
      <c r="AM14" s="308"/>
      <c r="AN14" s="308"/>
      <c r="AP14" s="308"/>
      <c r="AQ14" s="308"/>
      <c r="AR14" s="308"/>
      <c r="AS14" s="308"/>
      <c r="AT14" s="308"/>
      <c r="AU14" s="308"/>
      <c r="AV14" s="308"/>
      <c r="AW14" s="308"/>
      <c r="AX14" s="308"/>
      <c r="AY14" s="308"/>
      <c r="AZ14" s="308"/>
      <c r="BA14" s="308"/>
      <c r="BB14" s="308"/>
      <c r="BC14" s="308"/>
      <c r="BD14" s="308"/>
      <c r="BE14" s="308"/>
      <c r="BF14" s="308"/>
      <c r="BG14" s="308"/>
      <c r="BH14" s="308"/>
      <c r="BI14" s="308"/>
      <c r="BJ14" s="308"/>
      <c r="BK14" s="308"/>
      <c r="BL14" s="308"/>
      <c r="BM14" s="308"/>
      <c r="BN14" s="308"/>
      <c r="BO14" s="308"/>
      <c r="BP14" s="308"/>
      <c r="BQ14" s="308"/>
      <c r="BR14" s="308"/>
      <c r="BS14" s="308"/>
      <c r="BT14" s="308"/>
      <c r="BU14" s="308"/>
      <c r="BV14" s="308"/>
    </row>
    <row r="15" spans="1:77" ht="11.1" customHeight="1">
      <c r="A15" s="326"/>
      <c r="B15" s="1431"/>
      <c r="C15" s="326"/>
      <c r="D15" s="327"/>
      <c r="E15" s="327"/>
      <c r="F15" s="327"/>
      <c r="G15" s="327"/>
      <c r="H15" s="327"/>
      <c r="I15" s="327"/>
      <c r="J15" s="327"/>
      <c r="K15" s="327"/>
      <c r="L15" s="327"/>
      <c r="M15" s="327"/>
      <c r="N15" s="327"/>
      <c r="O15" s="327"/>
      <c r="P15" s="327"/>
      <c r="Q15" s="327"/>
      <c r="R15" s="327"/>
      <c r="S15" s="327"/>
      <c r="T15" s="327"/>
      <c r="U15" s="327"/>
      <c r="V15" s="327"/>
      <c r="W15" s="327"/>
      <c r="X15" s="327"/>
      <c r="Y15" s="327"/>
      <c r="Z15" s="327"/>
      <c r="AA15" s="327"/>
      <c r="AB15" s="327"/>
      <c r="AC15" s="327"/>
      <c r="AD15" s="327"/>
      <c r="AE15" s="327"/>
      <c r="AF15" s="327"/>
      <c r="AG15" s="327"/>
      <c r="AH15" s="327"/>
      <c r="AI15" s="327"/>
      <c r="AJ15" s="1431"/>
      <c r="AK15" s="312" t="s">
        <v>272</v>
      </c>
      <c r="AL15" s="1431"/>
      <c r="AM15" s="308"/>
      <c r="AN15" s="308"/>
      <c r="AO15" s="308"/>
      <c r="AP15" s="308"/>
      <c r="AQ15" s="308"/>
      <c r="AR15" s="308"/>
      <c r="AS15" s="308"/>
      <c r="AT15" s="308"/>
      <c r="AU15" s="308"/>
      <c r="AV15" s="308"/>
      <c r="AW15" s="308"/>
      <c r="AX15" s="308"/>
      <c r="AY15" s="308"/>
      <c r="AZ15" s="308"/>
      <c r="BA15" s="308"/>
      <c r="BB15" s="308"/>
      <c r="BC15" s="308"/>
      <c r="BD15" s="308"/>
      <c r="BE15" s="308"/>
      <c r="BF15" s="308"/>
      <c r="BG15" s="308"/>
      <c r="BH15" s="308"/>
      <c r="BI15" s="308"/>
      <c r="BJ15" s="308"/>
      <c r="BK15" s="308"/>
      <c r="BL15" s="308"/>
      <c r="BM15" s="308"/>
      <c r="BN15" s="308"/>
      <c r="BO15" s="308"/>
      <c r="BP15" s="308"/>
      <c r="BQ15" s="308"/>
      <c r="BR15" s="308"/>
      <c r="BS15" s="308"/>
      <c r="BT15" s="308"/>
      <c r="BU15" s="308"/>
      <c r="BV15" s="308"/>
    </row>
    <row r="16" spans="1:77" ht="11.1" customHeight="1" thickBot="1">
      <c r="A16" s="319"/>
      <c r="B16" s="1432"/>
      <c r="C16" s="319"/>
      <c r="D16" s="319"/>
      <c r="E16" s="319"/>
      <c r="F16" s="319"/>
      <c r="G16" s="319"/>
      <c r="H16" s="319"/>
      <c r="I16" s="319"/>
      <c r="J16" s="319"/>
      <c r="K16" s="319"/>
      <c r="L16" s="319"/>
      <c r="M16" s="319"/>
      <c r="N16" s="319"/>
      <c r="O16" s="319"/>
      <c r="P16" s="319"/>
      <c r="Q16" s="319"/>
      <c r="R16" s="319"/>
      <c r="S16" s="319"/>
      <c r="T16" s="319"/>
      <c r="U16" s="319"/>
      <c r="V16" s="319"/>
      <c r="W16" s="319"/>
      <c r="X16" s="319"/>
      <c r="Y16" s="319"/>
      <c r="Z16" s="319"/>
      <c r="AA16" s="319"/>
      <c r="AB16" s="319"/>
      <c r="AC16" s="319"/>
      <c r="AD16" s="319"/>
      <c r="AE16" s="491"/>
      <c r="AF16" s="491"/>
      <c r="AG16" s="491"/>
      <c r="AH16" s="319"/>
      <c r="AI16" s="325"/>
      <c r="AJ16" s="1432"/>
      <c r="AK16" s="309"/>
      <c r="AL16" s="1435"/>
      <c r="AM16" s="308"/>
      <c r="AN16" s="308"/>
      <c r="AO16" s="308"/>
      <c r="AP16" s="308"/>
      <c r="AQ16" s="308"/>
      <c r="AR16" s="308"/>
      <c r="AS16" s="308"/>
      <c r="AT16" s="308"/>
      <c r="AU16" s="308"/>
      <c r="AV16" s="308"/>
      <c r="AW16" s="308"/>
      <c r="AX16" s="308"/>
      <c r="AY16" s="308"/>
      <c r="AZ16" s="308"/>
      <c r="BA16" s="308"/>
      <c r="BB16" s="308"/>
      <c r="BC16" s="308"/>
      <c r="BD16" s="308"/>
      <c r="BE16" s="308"/>
      <c r="BF16" s="308"/>
      <c r="BG16" s="308"/>
      <c r="BH16" s="308"/>
      <c r="BI16" s="308"/>
      <c r="BJ16" s="308"/>
      <c r="BK16" s="308"/>
      <c r="BL16" s="308"/>
      <c r="BM16" s="308"/>
      <c r="BN16" s="308"/>
      <c r="BO16" s="308"/>
      <c r="BP16" s="308"/>
      <c r="BQ16" s="308"/>
      <c r="BR16" s="308"/>
      <c r="BS16" s="308"/>
      <c r="BT16" s="308"/>
      <c r="BU16" s="308"/>
      <c r="BV16" s="308"/>
    </row>
    <row r="17" spans="1:74" ht="15.95" customHeight="1" thickBot="1">
      <c r="A17" s="402" t="s">
        <v>411</v>
      </c>
      <c r="B17" s="346">
        <v>11</v>
      </c>
      <c r="C17" s="321"/>
      <c r="D17" s="319"/>
      <c r="E17" s="319"/>
      <c r="F17" s="319"/>
      <c r="G17" s="319"/>
      <c r="H17" s="319"/>
      <c r="I17" s="319" t="s">
        <v>268</v>
      </c>
      <c r="J17" s="319" t="s">
        <v>268</v>
      </c>
      <c r="K17" s="319" t="s">
        <v>268</v>
      </c>
      <c r="L17" s="319"/>
      <c r="M17" s="319"/>
      <c r="N17" s="319"/>
      <c r="O17" s="319"/>
      <c r="P17" s="319" t="s">
        <v>268</v>
      </c>
      <c r="Q17" s="319" t="s">
        <v>268</v>
      </c>
      <c r="R17" s="319"/>
      <c r="S17" s="319"/>
      <c r="T17" s="319"/>
      <c r="U17" s="319"/>
      <c r="V17" s="319"/>
      <c r="W17" s="319" t="s">
        <v>268</v>
      </c>
      <c r="X17" s="319" t="s">
        <v>268</v>
      </c>
      <c r="Y17" s="319"/>
      <c r="Z17" s="319"/>
      <c r="AA17" s="319"/>
      <c r="AB17" s="319"/>
      <c r="AC17" s="319"/>
      <c r="AD17" s="319" t="s">
        <v>268</v>
      </c>
      <c r="AE17" s="491" t="s">
        <v>268</v>
      </c>
      <c r="AF17" s="491"/>
      <c r="AG17" s="491"/>
      <c r="AH17" s="319"/>
      <c r="AI17" s="322"/>
      <c r="AJ17" s="324">
        <f>AL17-AK17</f>
        <v>242</v>
      </c>
      <c r="AK17" s="323">
        <f>SUM(D17:AH17)</f>
        <v>0</v>
      </c>
      <c r="AL17" s="315">
        <f>L9*B17</f>
        <v>242</v>
      </c>
      <c r="AM17" s="308"/>
      <c r="AN17" s="308"/>
      <c r="AO17" s="308"/>
      <c r="AP17" s="308"/>
      <c r="AQ17" s="308"/>
      <c r="AR17" s="308"/>
      <c r="AS17" s="308"/>
      <c r="AT17" s="308"/>
      <c r="AU17" s="308"/>
      <c r="AV17" s="308"/>
      <c r="AW17" s="308"/>
      <c r="AX17" s="308"/>
      <c r="AY17" s="308"/>
      <c r="AZ17" s="308"/>
      <c r="BA17" s="308"/>
      <c r="BB17" s="308"/>
      <c r="BC17" s="308"/>
      <c r="BD17" s="308"/>
      <c r="BE17" s="308"/>
      <c r="BF17" s="308"/>
      <c r="BG17" s="308"/>
      <c r="BH17" s="308"/>
      <c r="BI17" s="308"/>
      <c r="BJ17" s="308"/>
      <c r="BK17" s="308"/>
      <c r="BL17" s="308"/>
      <c r="BM17" s="308"/>
      <c r="BN17" s="308"/>
      <c r="BO17" s="308"/>
      <c r="BP17" s="308"/>
      <c r="BQ17" s="308"/>
      <c r="BR17" s="308"/>
      <c r="BS17" s="308"/>
      <c r="BT17" s="308"/>
      <c r="BU17" s="308"/>
      <c r="BV17" s="308"/>
    </row>
    <row r="18" spans="1:74" ht="15.95" customHeight="1">
      <c r="A18" s="340" t="s">
        <v>269</v>
      </c>
      <c r="B18" s="346">
        <f>B17</f>
        <v>11</v>
      </c>
      <c r="C18" s="321"/>
      <c r="D18" s="319">
        <f>D17</f>
        <v>0</v>
      </c>
      <c r="E18" s="319">
        <f t="shared" ref="E18:H18" si="0">E17</f>
        <v>0</v>
      </c>
      <c r="F18" s="319">
        <f t="shared" si="0"/>
        <v>0</v>
      </c>
      <c r="G18" s="319">
        <f t="shared" si="0"/>
        <v>0</v>
      </c>
      <c r="H18" s="319">
        <f t="shared" si="0"/>
        <v>0</v>
      </c>
      <c r="I18" s="319" t="s">
        <v>268</v>
      </c>
      <c r="J18" s="319" t="s">
        <v>268</v>
      </c>
      <c r="K18" s="319" t="str">
        <f>K17</f>
        <v>в</v>
      </c>
      <c r="L18" s="319">
        <f t="shared" ref="L18:O18" si="1">L17</f>
        <v>0</v>
      </c>
      <c r="M18" s="319">
        <f t="shared" si="1"/>
        <v>0</v>
      </c>
      <c r="N18" s="319">
        <f t="shared" si="1"/>
        <v>0</v>
      </c>
      <c r="O18" s="319">
        <f t="shared" si="1"/>
        <v>0</v>
      </c>
      <c r="P18" s="319" t="s">
        <v>268</v>
      </c>
      <c r="Q18" s="319" t="s">
        <v>268</v>
      </c>
      <c r="R18" s="319">
        <f t="shared" ref="R18:U18" si="2">R17</f>
        <v>0</v>
      </c>
      <c r="S18" s="319">
        <f t="shared" si="2"/>
        <v>0</v>
      </c>
      <c r="T18" s="319">
        <f t="shared" si="2"/>
        <v>0</v>
      </c>
      <c r="U18" s="319">
        <f t="shared" si="2"/>
        <v>0</v>
      </c>
      <c r="V18" s="319">
        <f t="shared" ref="V18:AC18" si="3">V17</f>
        <v>0</v>
      </c>
      <c r="W18" s="319" t="str">
        <f t="shared" si="3"/>
        <v>в</v>
      </c>
      <c r="X18" s="319" t="s">
        <v>268</v>
      </c>
      <c r="Y18" s="319">
        <f t="shared" si="3"/>
        <v>0</v>
      </c>
      <c r="Z18" s="319">
        <f t="shared" si="3"/>
        <v>0</v>
      </c>
      <c r="AA18" s="319">
        <f t="shared" si="3"/>
        <v>0</v>
      </c>
      <c r="AB18" s="319">
        <f t="shared" si="3"/>
        <v>0</v>
      </c>
      <c r="AC18" s="319">
        <f t="shared" si="3"/>
        <v>0</v>
      </c>
      <c r="AD18" s="319" t="s">
        <v>268</v>
      </c>
      <c r="AE18" s="491" t="s">
        <v>268</v>
      </c>
      <c r="AF18" s="491">
        <f>AF17</f>
        <v>0</v>
      </c>
      <c r="AG18" s="491">
        <f t="shared" ref="AG18:AH18" si="4">AG17</f>
        <v>0</v>
      </c>
      <c r="AH18" s="491">
        <f t="shared" si="4"/>
        <v>0</v>
      </c>
      <c r="AI18" s="322"/>
      <c r="AJ18" s="341">
        <f>AJ17</f>
        <v>242</v>
      </c>
      <c r="AK18" s="323">
        <f>AK17</f>
        <v>0</v>
      </c>
      <c r="AL18" s="342">
        <f>AL17</f>
        <v>242</v>
      </c>
      <c r="AM18" s="308"/>
      <c r="AN18" s="308"/>
      <c r="AO18" s="308"/>
      <c r="AP18" s="308"/>
      <c r="AQ18" s="308"/>
      <c r="AR18" s="308"/>
      <c r="AS18" s="308"/>
      <c r="AT18" s="308"/>
      <c r="AU18" s="308"/>
      <c r="AV18" s="308"/>
      <c r="AW18" s="308"/>
      <c r="AX18" s="308"/>
      <c r="AY18" s="308"/>
      <c r="AZ18" s="308"/>
      <c r="BA18" s="308"/>
      <c r="BB18" s="308"/>
      <c r="BC18" s="308"/>
      <c r="BD18" s="308"/>
      <c r="BE18" s="308"/>
      <c r="BF18" s="308"/>
      <c r="BG18" s="308"/>
      <c r="BH18" s="308"/>
      <c r="BI18" s="308"/>
      <c r="BJ18" s="308"/>
      <c r="BK18" s="308"/>
      <c r="BL18" s="308"/>
      <c r="BM18" s="308"/>
      <c r="BN18" s="308"/>
      <c r="BO18" s="308"/>
      <c r="BP18" s="308"/>
      <c r="BQ18" s="308"/>
      <c r="BR18" s="308"/>
      <c r="BS18" s="308"/>
      <c r="BT18" s="308"/>
      <c r="BU18" s="308"/>
      <c r="BV18" s="308"/>
    </row>
    <row r="19" spans="1:74" ht="15.95" customHeight="1">
      <c r="A19" s="340"/>
      <c r="B19" s="346"/>
      <c r="C19" s="321"/>
      <c r="D19" s="319"/>
      <c r="E19" s="319"/>
      <c r="F19" s="319"/>
      <c r="G19" s="319"/>
      <c r="H19" s="319"/>
      <c r="I19" s="319"/>
      <c r="J19" s="319"/>
      <c r="K19" s="319"/>
      <c r="L19" s="319"/>
      <c r="M19" s="319"/>
      <c r="N19" s="319"/>
      <c r="O19" s="319"/>
      <c r="P19" s="319"/>
      <c r="Q19" s="319"/>
      <c r="R19" s="319"/>
      <c r="S19" s="319"/>
      <c r="T19" s="319"/>
      <c r="U19" s="319"/>
      <c r="V19" s="319"/>
      <c r="W19" s="319"/>
      <c r="X19" s="319"/>
      <c r="Y19" s="319"/>
      <c r="Z19" s="319"/>
      <c r="AA19" s="319"/>
      <c r="AB19" s="319"/>
      <c r="AC19" s="319"/>
      <c r="AD19" s="319"/>
      <c r="AE19" s="491"/>
      <c r="AF19" s="491"/>
      <c r="AG19" s="491"/>
      <c r="AH19" s="319"/>
      <c r="AI19" s="322"/>
      <c r="AJ19" s="321"/>
      <c r="AK19" s="320"/>
      <c r="AL19" s="315"/>
      <c r="AM19" s="308"/>
      <c r="AN19" s="308"/>
      <c r="AO19" s="308"/>
      <c r="AP19" s="308"/>
      <c r="AQ19" s="308"/>
      <c r="AR19" s="308"/>
      <c r="AS19" s="308"/>
      <c r="AT19" s="308"/>
      <c r="AU19" s="308"/>
      <c r="AV19" s="308"/>
      <c r="AW19" s="308"/>
      <c r="AX19" s="308"/>
      <c r="AY19" s="308"/>
      <c r="AZ19" s="308"/>
      <c r="BA19" s="308"/>
      <c r="BB19" s="308"/>
      <c r="BC19" s="308"/>
      <c r="BD19" s="308"/>
      <c r="BE19" s="308"/>
      <c r="BF19" s="308"/>
      <c r="BG19" s="308"/>
      <c r="BH19" s="308"/>
      <c r="BI19" s="308"/>
      <c r="BJ19" s="308"/>
      <c r="BK19" s="308"/>
      <c r="BL19" s="308"/>
      <c r="BM19" s="308"/>
      <c r="BN19" s="308"/>
      <c r="BO19" s="308"/>
      <c r="BP19" s="308"/>
      <c r="BQ19" s="308"/>
      <c r="BR19" s="308"/>
      <c r="BS19" s="308"/>
      <c r="BT19" s="308"/>
      <c r="BU19" s="308"/>
      <c r="BV19" s="308"/>
    </row>
    <row r="20" spans="1:74" ht="15.95" customHeight="1">
      <c r="A20" s="340"/>
      <c r="B20" s="346"/>
      <c r="C20" s="321"/>
      <c r="D20" s="319"/>
      <c r="E20" s="319"/>
      <c r="F20" s="319"/>
      <c r="G20" s="319"/>
      <c r="H20" s="319"/>
      <c r="I20" s="319"/>
      <c r="J20" s="319"/>
      <c r="K20" s="319"/>
      <c r="L20" s="319"/>
      <c r="M20" s="319"/>
      <c r="N20" s="319"/>
      <c r="O20" s="319"/>
      <c r="P20" s="319"/>
      <c r="Q20" s="319"/>
      <c r="R20" s="319"/>
      <c r="S20" s="319"/>
      <c r="T20" s="319"/>
      <c r="U20" s="319"/>
      <c r="V20" s="319"/>
      <c r="W20" s="319"/>
      <c r="X20" s="319"/>
      <c r="Y20" s="319"/>
      <c r="Z20" s="319"/>
      <c r="AA20" s="319"/>
      <c r="AB20" s="319"/>
      <c r="AC20" s="319"/>
      <c r="AD20" s="319"/>
      <c r="AE20" s="491"/>
      <c r="AF20" s="491"/>
      <c r="AG20" s="491"/>
      <c r="AH20" s="319"/>
      <c r="AI20" s="322"/>
      <c r="AJ20" s="321"/>
      <c r="AK20" s="320"/>
      <c r="AL20" s="315"/>
      <c r="AM20" s="308"/>
      <c r="AN20" s="308"/>
      <c r="AO20" s="308"/>
      <c r="AP20" s="308"/>
      <c r="AQ20" s="308"/>
      <c r="AR20" s="308"/>
      <c r="AS20" s="308"/>
      <c r="AT20" s="308"/>
      <c r="AU20" s="308"/>
      <c r="AV20" s="308"/>
      <c r="AW20" s="308"/>
      <c r="AX20" s="308"/>
      <c r="AY20" s="308"/>
      <c r="AZ20" s="308"/>
      <c r="BA20" s="308"/>
      <c r="BB20" s="308"/>
      <c r="BC20" s="308"/>
      <c r="BD20" s="308"/>
      <c r="BE20" s="308"/>
      <c r="BF20" s="308"/>
      <c r="BG20" s="308"/>
      <c r="BH20" s="308"/>
      <c r="BI20" s="308"/>
      <c r="BJ20" s="308"/>
      <c r="BK20" s="308"/>
      <c r="BL20" s="308"/>
      <c r="BM20" s="308"/>
      <c r="BN20" s="308"/>
      <c r="BO20" s="308"/>
      <c r="BP20" s="308"/>
      <c r="BQ20" s="308"/>
      <c r="BR20" s="308"/>
      <c r="BS20" s="308"/>
      <c r="BT20" s="308"/>
      <c r="BU20" s="308"/>
      <c r="BV20" s="308"/>
    </row>
    <row r="21" spans="1:74" ht="15.95" customHeight="1">
      <c r="A21" s="340" t="s">
        <v>412</v>
      </c>
      <c r="B21" s="346">
        <v>25</v>
      </c>
      <c r="C21" s="321"/>
      <c r="D21" s="319"/>
      <c r="E21" s="319"/>
      <c r="F21" s="319"/>
      <c r="G21" s="319"/>
      <c r="H21" s="319"/>
      <c r="I21" s="319" t="s">
        <v>268</v>
      </c>
      <c r="J21" s="319" t="s">
        <v>268</v>
      </c>
      <c r="K21" s="319" t="s">
        <v>268</v>
      </c>
      <c r="L21" s="319"/>
      <c r="M21" s="319"/>
      <c r="N21" s="319"/>
      <c r="O21" s="319"/>
      <c r="P21" s="319" t="s">
        <v>268</v>
      </c>
      <c r="Q21" s="319" t="s">
        <v>268</v>
      </c>
      <c r="R21" s="319"/>
      <c r="S21" s="319"/>
      <c r="T21" s="319"/>
      <c r="U21" s="319"/>
      <c r="V21" s="319"/>
      <c r="W21" s="319" t="s">
        <v>268</v>
      </c>
      <c r="X21" s="319" t="s">
        <v>268</v>
      </c>
      <c r="Y21" s="319"/>
      <c r="Z21" s="319"/>
      <c r="AA21" s="319"/>
      <c r="AB21" s="319"/>
      <c r="AC21" s="319"/>
      <c r="AD21" s="319" t="s">
        <v>268</v>
      </c>
      <c r="AE21" s="491" t="s">
        <v>268</v>
      </c>
      <c r="AF21" s="491"/>
      <c r="AG21" s="491"/>
      <c r="AH21" s="319"/>
      <c r="AI21" s="322"/>
      <c r="AJ21" s="321">
        <f>AL21-AK21</f>
        <v>550</v>
      </c>
      <c r="AK21" s="320">
        <f>SUM(D21:AH21)</f>
        <v>0</v>
      </c>
      <c r="AL21" s="315">
        <f>B21*L9</f>
        <v>550</v>
      </c>
      <c r="AM21" s="308"/>
      <c r="AN21" s="308"/>
      <c r="AO21" s="308"/>
      <c r="AP21" s="308"/>
      <c r="AQ21" s="308"/>
      <c r="AR21" s="308"/>
      <c r="AS21" s="308"/>
      <c r="AT21" s="308"/>
      <c r="AU21" s="308"/>
      <c r="AV21" s="308"/>
      <c r="AW21" s="308"/>
      <c r="AX21" s="308"/>
      <c r="AY21" s="308"/>
      <c r="AZ21" s="308"/>
      <c r="BA21" s="308"/>
      <c r="BB21" s="308"/>
      <c r="BC21" s="308"/>
      <c r="BD21" s="308"/>
      <c r="BE21" s="308"/>
      <c r="BF21" s="308"/>
      <c r="BG21" s="308"/>
      <c r="BH21" s="308"/>
      <c r="BI21" s="308"/>
      <c r="BJ21" s="308"/>
      <c r="BK21" s="308"/>
      <c r="BL21" s="308"/>
      <c r="BM21" s="308"/>
      <c r="BN21" s="308"/>
      <c r="BO21" s="308"/>
      <c r="BP21" s="308"/>
      <c r="BQ21" s="308"/>
      <c r="BR21" s="308"/>
      <c r="BS21" s="308"/>
      <c r="BT21" s="308"/>
      <c r="BU21" s="308"/>
      <c r="BV21" s="308"/>
    </row>
    <row r="22" spans="1:74" ht="15.95" customHeight="1">
      <c r="A22" s="402" t="s">
        <v>271</v>
      </c>
      <c r="B22" s="346">
        <v>18</v>
      </c>
      <c r="C22" s="321"/>
      <c r="D22" s="319"/>
      <c r="E22" s="319"/>
      <c r="F22" s="319"/>
      <c r="G22" s="319"/>
      <c r="H22" s="319"/>
      <c r="I22" s="319" t="s">
        <v>268</v>
      </c>
      <c r="J22" s="319" t="s">
        <v>268</v>
      </c>
      <c r="K22" s="319" t="s">
        <v>268</v>
      </c>
      <c r="L22" s="319"/>
      <c r="M22" s="319"/>
      <c r="N22" s="319"/>
      <c r="O22" s="319"/>
      <c r="P22" s="319" t="s">
        <v>268</v>
      </c>
      <c r="Q22" s="319" t="s">
        <v>268</v>
      </c>
      <c r="R22" s="319"/>
      <c r="S22" s="319"/>
      <c r="T22" s="319"/>
      <c r="U22" s="319"/>
      <c r="V22" s="319"/>
      <c r="W22" s="319" t="s">
        <v>268</v>
      </c>
      <c r="X22" s="319" t="s">
        <v>268</v>
      </c>
      <c r="Y22" s="319"/>
      <c r="Z22" s="319"/>
      <c r="AA22" s="319"/>
      <c r="AB22" s="319"/>
      <c r="AC22" s="319"/>
      <c r="AD22" s="319" t="s">
        <v>268</v>
      </c>
      <c r="AE22" s="491" t="s">
        <v>268</v>
      </c>
      <c r="AF22" s="491"/>
      <c r="AG22" s="491"/>
      <c r="AH22" s="319"/>
      <c r="AI22" s="322"/>
      <c r="AJ22" s="321">
        <f>AL22-AK22</f>
        <v>396</v>
      </c>
      <c r="AK22" s="320">
        <f>SUM(D22:AH22)</f>
        <v>0</v>
      </c>
      <c r="AL22" s="315">
        <f>B22*L9</f>
        <v>396</v>
      </c>
      <c r="AM22" s="308"/>
      <c r="AN22" s="308"/>
      <c r="AO22" s="308"/>
      <c r="AP22" s="308"/>
      <c r="AQ22" s="308"/>
      <c r="AR22" s="308"/>
      <c r="AS22" s="308"/>
      <c r="AT22" s="308"/>
      <c r="AU22" s="308"/>
      <c r="AV22" s="308"/>
      <c r="AW22" s="308"/>
      <c r="AX22" s="308"/>
      <c r="AY22" s="308"/>
      <c r="AZ22" s="308"/>
      <c r="BA22" s="308"/>
      <c r="BB22" s="308"/>
      <c r="BC22" s="308"/>
      <c r="BD22" s="308"/>
      <c r="BE22" s="308"/>
      <c r="BF22" s="308"/>
      <c r="BG22" s="308"/>
      <c r="BH22" s="308"/>
      <c r="BI22" s="308"/>
      <c r="BJ22" s="308"/>
      <c r="BK22" s="308"/>
      <c r="BL22" s="308"/>
      <c r="BM22" s="308"/>
      <c r="BN22" s="308"/>
      <c r="BO22" s="308"/>
      <c r="BP22" s="308"/>
      <c r="BQ22" s="308"/>
      <c r="BR22" s="308"/>
      <c r="BS22" s="308"/>
      <c r="BT22" s="308"/>
      <c r="BU22" s="308"/>
      <c r="BV22" s="308"/>
    </row>
    <row r="23" spans="1:74" ht="15.95" customHeight="1">
      <c r="A23" s="402" t="s">
        <v>270</v>
      </c>
      <c r="B23" s="346">
        <v>31</v>
      </c>
      <c r="C23" s="321"/>
      <c r="D23" s="319"/>
      <c r="E23" s="319"/>
      <c r="F23" s="319"/>
      <c r="G23" s="319"/>
      <c r="H23" s="319"/>
      <c r="I23" s="319" t="s">
        <v>268</v>
      </c>
      <c r="J23" s="319" t="s">
        <v>268</v>
      </c>
      <c r="K23" s="319" t="s">
        <v>268</v>
      </c>
      <c r="L23" s="319"/>
      <c r="M23" s="319"/>
      <c r="N23" s="319"/>
      <c r="O23" s="319"/>
      <c r="P23" s="319" t="s">
        <v>268</v>
      </c>
      <c r="Q23" s="319" t="s">
        <v>268</v>
      </c>
      <c r="R23" s="319"/>
      <c r="S23" s="319"/>
      <c r="T23" s="319"/>
      <c r="U23" s="319"/>
      <c r="V23" s="319"/>
      <c r="W23" s="319" t="s">
        <v>268</v>
      </c>
      <c r="X23" s="319" t="s">
        <v>268</v>
      </c>
      <c r="Y23" s="319"/>
      <c r="Z23" s="319"/>
      <c r="AA23" s="319"/>
      <c r="AB23" s="319"/>
      <c r="AC23" s="319"/>
      <c r="AD23" s="319" t="s">
        <v>268</v>
      </c>
      <c r="AE23" s="491" t="s">
        <v>268</v>
      </c>
      <c r="AF23" s="491"/>
      <c r="AG23" s="491"/>
      <c r="AH23" s="319"/>
      <c r="AI23" s="322"/>
      <c r="AJ23" s="321">
        <f>AL23-AK23</f>
        <v>682</v>
      </c>
      <c r="AK23" s="320">
        <f>SUM(D23:AH23)</f>
        <v>0</v>
      </c>
      <c r="AL23" s="315">
        <f>B23*L9</f>
        <v>682</v>
      </c>
      <c r="AM23" s="308"/>
      <c r="AN23" s="308"/>
      <c r="AO23" s="308"/>
      <c r="AP23" s="308"/>
      <c r="AQ23" s="308"/>
      <c r="AR23" s="308"/>
      <c r="AS23" s="308"/>
      <c r="AT23" s="308"/>
      <c r="AU23" s="308"/>
      <c r="AV23" s="308"/>
      <c r="AW23" s="308"/>
      <c r="AX23" s="308"/>
      <c r="AY23" s="308"/>
      <c r="AZ23" s="308"/>
      <c r="BA23" s="308"/>
      <c r="BB23" s="308"/>
      <c r="BC23" s="308"/>
      <c r="BD23" s="308"/>
      <c r="BE23" s="308"/>
      <c r="BF23" s="308"/>
      <c r="BG23" s="308"/>
      <c r="BH23" s="308"/>
      <c r="BI23" s="308"/>
      <c r="BJ23" s="308"/>
      <c r="BK23" s="308"/>
      <c r="BL23" s="308"/>
      <c r="BM23" s="308"/>
      <c r="BN23" s="308"/>
      <c r="BO23" s="308"/>
      <c r="BP23" s="308"/>
      <c r="BQ23" s="308"/>
      <c r="BR23" s="308"/>
      <c r="BS23" s="308"/>
      <c r="BT23" s="308"/>
      <c r="BU23" s="308"/>
      <c r="BV23" s="308"/>
    </row>
    <row r="24" spans="1:74" ht="15.95" customHeight="1">
      <c r="A24" s="340" t="s">
        <v>413</v>
      </c>
      <c r="B24" s="346">
        <v>24</v>
      </c>
      <c r="C24" s="321"/>
      <c r="D24" s="319"/>
      <c r="E24" s="319"/>
      <c r="F24" s="319"/>
      <c r="G24" s="319"/>
      <c r="H24" s="319"/>
      <c r="I24" s="319" t="s">
        <v>268</v>
      </c>
      <c r="J24" s="319" t="s">
        <v>268</v>
      </c>
      <c r="K24" s="319" t="s">
        <v>268</v>
      </c>
      <c r="L24" s="319"/>
      <c r="M24" s="319"/>
      <c r="N24" s="319"/>
      <c r="O24" s="319"/>
      <c r="P24" s="319" t="s">
        <v>268</v>
      </c>
      <c r="Q24" s="319" t="s">
        <v>268</v>
      </c>
      <c r="R24" s="319"/>
      <c r="S24" s="319"/>
      <c r="T24" s="319"/>
      <c r="U24" s="319"/>
      <c r="V24" s="319"/>
      <c r="W24" s="319" t="s">
        <v>268</v>
      </c>
      <c r="X24" s="319" t="s">
        <v>268</v>
      </c>
      <c r="Y24" s="319"/>
      <c r="Z24" s="319"/>
      <c r="AA24" s="319"/>
      <c r="AB24" s="319"/>
      <c r="AC24" s="319"/>
      <c r="AD24" s="319" t="s">
        <v>268</v>
      </c>
      <c r="AE24" s="491" t="s">
        <v>268</v>
      </c>
      <c r="AF24" s="491"/>
      <c r="AG24" s="491"/>
      <c r="AH24" s="319"/>
      <c r="AI24" s="322"/>
      <c r="AJ24" s="321">
        <f>AL24-AK24</f>
        <v>528</v>
      </c>
      <c r="AK24" s="320">
        <f>SUM(D24:AH24)</f>
        <v>0</v>
      </c>
      <c r="AL24" s="315">
        <f>B24*L9</f>
        <v>528</v>
      </c>
      <c r="AM24" s="308"/>
      <c r="AN24" s="308"/>
      <c r="AO24" s="308"/>
      <c r="AP24" s="308"/>
      <c r="AQ24" s="308"/>
      <c r="AR24" s="308"/>
      <c r="AS24" s="308"/>
      <c r="AT24" s="308"/>
      <c r="AU24" s="308"/>
      <c r="AV24" s="308"/>
      <c r="AW24" s="308"/>
      <c r="AX24" s="308"/>
      <c r="AY24" s="308"/>
      <c r="AZ24" s="308"/>
      <c r="BA24" s="308"/>
      <c r="BB24" s="308"/>
      <c r="BC24" s="308"/>
      <c r="BD24" s="308"/>
      <c r="BE24" s="308"/>
      <c r="BF24" s="308"/>
      <c r="BG24" s="308"/>
      <c r="BH24" s="308"/>
      <c r="BI24" s="308"/>
      <c r="BJ24" s="308"/>
      <c r="BK24" s="308"/>
      <c r="BL24" s="308"/>
      <c r="BM24" s="308"/>
      <c r="BN24" s="308"/>
      <c r="BO24" s="308"/>
      <c r="BP24" s="308"/>
      <c r="BQ24" s="308"/>
      <c r="BR24" s="308"/>
      <c r="BS24" s="308"/>
      <c r="BT24" s="308"/>
      <c r="BU24" s="308"/>
      <c r="BV24" s="308"/>
    </row>
    <row r="25" spans="1:74" ht="15.95" customHeight="1">
      <c r="A25" s="340" t="s">
        <v>269</v>
      </c>
      <c r="B25" s="346">
        <f>B21+B22+B23+B24</f>
        <v>98</v>
      </c>
      <c r="C25" s="321"/>
      <c r="D25" s="319">
        <f>D21+D22+D23+D24</f>
        <v>0</v>
      </c>
      <c r="E25" s="319">
        <f t="shared" ref="E25:H25" si="5">E21+E22+E23+E24</f>
        <v>0</v>
      </c>
      <c r="F25" s="319">
        <f t="shared" si="5"/>
        <v>0</v>
      </c>
      <c r="G25" s="319">
        <f t="shared" si="5"/>
        <v>0</v>
      </c>
      <c r="H25" s="319">
        <f t="shared" si="5"/>
        <v>0</v>
      </c>
      <c r="I25" s="319" t="s">
        <v>268</v>
      </c>
      <c r="J25" s="319" t="s">
        <v>268</v>
      </c>
      <c r="K25" s="319" t="s">
        <v>268</v>
      </c>
      <c r="L25" s="319">
        <f t="shared" ref="L25:O25" si="6">L21+L22+L23+L24</f>
        <v>0</v>
      </c>
      <c r="M25" s="319">
        <f t="shared" si="6"/>
        <v>0</v>
      </c>
      <c r="N25" s="319">
        <f t="shared" si="6"/>
        <v>0</v>
      </c>
      <c r="O25" s="319">
        <f t="shared" si="6"/>
        <v>0</v>
      </c>
      <c r="P25" s="319" t="s">
        <v>268</v>
      </c>
      <c r="Q25" s="319" t="s">
        <v>268</v>
      </c>
      <c r="R25" s="319">
        <f>R21+R22+R23+R24</f>
        <v>0</v>
      </c>
      <c r="S25" s="319">
        <f t="shared" ref="S25:V25" si="7">S21+S22+S23+S24</f>
        <v>0</v>
      </c>
      <c r="T25" s="319">
        <f t="shared" si="7"/>
        <v>0</v>
      </c>
      <c r="U25" s="319">
        <f t="shared" si="7"/>
        <v>0</v>
      </c>
      <c r="V25" s="319">
        <f t="shared" si="7"/>
        <v>0</v>
      </c>
      <c r="W25" s="319" t="s">
        <v>268</v>
      </c>
      <c r="X25" s="319" t="s">
        <v>268</v>
      </c>
      <c r="Y25" s="319">
        <f t="shared" ref="Y25:Z25" si="8">Y21+Y22+Y24+Y23</f>
        <v>0</v>
      </c>
      <c r="Z25" s="319">
        <f t="shared" si="8"/>
        <v>0</v>
      </c>
      <c r="AA25" s="319">
        <f>AA21+AA22+AA23+AA24</f>
        <v>0</v>
      </c>
      <c r="AB25" s="319">
        <f t="shared" ref="AB25:AC25" si="9">AB21+AB22+AB23+AB24</f>
        <v>0</v>
      </c>
      <c r="AC25" s="319">
        <f t="shared" si="9"/>
        <v>0</v>
      </c>
      <c r="AD25" s="319" t="s">
        <v>268</v>
      </c>
      <c r="AE25" s="491" t="s">
        <v>268</v>
      </c>
      <c r="AF25" s="491">
        <f>AF21+AF22+AF23+AF24</f>
        <v>0</v>
      </c>
      <c r="AG25" s="491">
        <f t="shared" ref="AG25:AH25" si="10">AG21+AG22+AG23+AG24</f>
        <v>0</v>
      </c>
      <c r="AH25" s="491">
        <f t="shared" si="10"/>
        <v>0</v>
      </c>
      <c r="AI25" s="322"/>
      <c r="AJ25" s="341">
        <f>SUM(AJ21:AJ24)</f>
        <v>2156</v>
      </c>
      <c r="AK25" s="320">
        <f>SUM(AK21:AK24)</f>
        <v>0</v>
      </c>
      <c r="AL25" s="342">
        <f>SUM(AL21:AL24)</f>
        <v>2156</v>
      </c>
      <c r="AM25" s="308"/>
      <c r="AN25" s="308"/>
      <c r="AO25" s="308"/>
      <c r="AP25" s="308"/>
      <c r="AQ25" s="308"/>
      <c r="AR25" s="308"/>
      <c r="AS25" s="308"/>
      <c r="AT25" s="308"/>
      <c r="AU25" s="308"/>
      <c r="AV25" s="308"/>
      <c r="AW25" s="308"/>
      <c r="AX25" s="308"/>
      <c r="AY25" s="308"/>
      <c r="AZ25" s="308"/>
      <c r="BA25" s="308"/>
      <c r="BB25" s="308"/>
      <c r="BC25" s="308"/>
      <c r="BD25" s="308"/>
      <c r="BE25" s="308"/>
      <c r="BF25" s="308"/>
      <c r="BG25" s="308"/>
      <c r="BH25" s="308"/>
      <c r="BI25" s="308"/>
      <c r="BJ25" s="308"/>
      <c r="BK25" s="308"/>
      <c r="BL25" s="308"/>
      <c r="BM25" s="308"/>
      <c r="BN25" s="308"/>
      <c r="BO25" s="308"/>
      <c r="BP25" s="308"/>
      <c r="BQ25" s="308"/>
      <c r="BR25" s="308"/>
      <c r="BS25" s="308"/>
      <c r="BT25" s="308"/>
      <c r="BU25" s="308"/>
      <c r="BV25" s="308"/>
    </row>
    <row r="26" spans="1:74" ht="15.95" customHeight="1">
      <c r="A26" s="340"/>
      <c r="B26" s="346"/>
      <c r="C26" s="321"/>
      <c r="D26" s="319"/>
      <c r="E26" s="319"/>
      <c r="F26" s="319"/>
      <c r="G26" s="319"/>
      <c r="H26" s="319"/>
      <c r="I26" s="319"/>
      <c r="J26" s="319"/>
      <c r="K26" s="319"/>
      <c r="L26" s="319"/>
      <c r="M26" s="319"/>
      <c r="N26" s="319"/>
      <c r="O26" s="319"/>
      <c r="P26" s="319"/>
      <c r="Q26" s="319"/>
      <c r="R26" s="319"/>
      <c r="S26" s="319"/>
      <c r="T26" s="319"/>
      <c r="U26" s="319"/>
      <c r="V26" s="319"/>
      <c r="W26" s="319"/>
      <c r="X26" s="319"/>
      <c r="Y26" s="319"/>
      <c r="Z26" s="319"/>
      <c r="AA26" s="319"/>
      <c r="AB26" s="319"/>
      <c r="AC26" s="319"/>
      <c r="AD26" s="319"/>
      <c r="AE26" s="491"/>
      <c r="AF26" s="491"/>
      <c r="AG26" s="491"/>
      <c r="AH26" s="319"/>
      <c r="AI26" s="322"/>
      <c r="AJ26" s="321"/>
      <c r="AK26" s="320"/>
      <c r="AL26" s="315"/>
      <c r="AM26" s="308"/>
      <c r="AN26" s="308"/>
      <c r="AO26" s="308"/>
      <c r="AP26" s="308"/>
      <c r="AQ26" s="308"/>
      <c r="AR26" s="308"/>
      <c r="AS26" s="308"/>
      <c r="AT26" s="308"/>
      <c r="AU26" s="308"/>
      <c r="AV26" s="308"/>
      <c r="AW26" s="308"/>
      <c r="AX26" s="308"/>
      <c r="AY26" s="308"/>
      <c r="AZ26" s="308"/>
      <c r="BA26" s="308"/>
      <c r="BB26" s="308"/>
      <c r="BC26" s="308"/>
      <c r="BD26" s="308"/>
      <c r="BE26" s="308"/>
      <c r="BF26" s="308"/>
      <c r="BG26" s="308"/>
      <c r="BH26" s="308"/>
      <c r="BI26" s="308"/>
      <c r="BJ26" s="308"/>
      <c r="BK26" s="308"/>
      <c r="BL26" s="308"/>
      <c r="BM26" s="308"/>
      <c r="BN26" s="308"/>
      <c r="BO26" s="308"/>
      <c r="BP26" s="308"/>
      <c r="BQ26" s="308"/>
      <c r="BR26" s="308"/>
      <c r="BS26" s="308"/>
      <c r="BT26" s="308"/>
      <c r="BU26" s="308"/>
      <c r="BV26" s="308"/>
    </row>
    <row r="27" spans="1:74" ht="15.95" customHeight="1">
      <c r="A27" s="340"/>
      <c r="B27" s="346"/>
      <c r="C27" s="321"/>
      <c r="D27" s="319"/>
      <c r="E27" s="319"/>
      <c r="F27" s="319"/>
      <c r="G27" s="319"/>
      <c r="H27" s="319"/>
      <c r="I27" s="319"/>
      <c r="J27" s="319"/>
      <c r="K27" s="319"/>
      <c r="L27" s="319"/>
      <c r="M27" s="319"/>
      <c r="N27" s="319"/>
      <c r="O27" s="319"/>
      <c r="P27" s="319"/>
      <c r="Q27" s="319"/>
      <c r="R27" s="319"/>
      <c r="S27" s="319"/>
      <c r="T27" s="319"/>
      <c r="U27" s="319"/>
      <c r="V27" s="319"/>
      <c r="W27" s="319"/>
      <c r="X27" s="319"/>
      <c r="Y27" s="319"/>
      <c r="Z27" s="319"/>
      <c r="AA27" s="319"/>
      <c r="AB27" s="319"/>
      <c r="AC27" s="319"/>
      <c r="AD27" s="319"/>
      <c r="AE27" s="491"/>
      <c r="AF27" s="491"/>
      <c r="AG27" s="491"/>
      <c r="AH27" s="319"/>
      <c r="AI27" s="322"/>
      <c r="AJ27" s="321"/>
      <c r="AK27" s="320"/>
      <c r="AL27" s="315"/>
      <c r="AM27" s="308"/>
      <c r="AN27" s="308"/>
      <c r="AO27" s="308"/>
      <c r="AP27" s="308"/>
      <c r="AQ27" s="308"/>
      <c r="AR27" s="308"/>
      <c r="AS27" s="308"/>
      <c r="AT27" s="308"/>
      <c r="AU27" s="308"/>
      <c r="AV27" s="308"/>
      <c r="AW27" s="308"/>
      <c r="AX27" s="308"/>
      <c r="AY27" s="308"/>
      <c r="AZ27" s="308"/>
      <c r="BA27" s="308"/>
      <c r="BB27" s="308"/>
      <c r="BC27" s="308"/>
      <c r="BD27" s="308"/>
      <c r="BE27" s="308"/>
      <c r="BF27" s="308"/>
      <c r="BG27" s="308"/>
      <c r="BH27" s="308"/>
      <c r="BI27" s="308"/>
      <c r="BJ27" s="308"/>
      <c r="BK27" s="308"/>
      <c r="BL27" s="308"/>
      <c r="BM27" s="308"/>
      <c r="BN27" s="308"/>
      <c r="BO27" s="308"/>
      <c r="BP27" s="308"/>
      <c r="BQ27" s="308"/>
      <c r="BR27" s="308"/>
      <c r="BS27" s="308"/>
      <c r="BT27" s="308"/>
      <c r="BU27" s="308"/>
      <c r="BV27" s="308"/>
    </row>
    <row r="28" spans="1:74" ht="15.95" customHeight="1">
      <c r="A28" s="340" t="s">
        <v>411</v>
      </c>
      <c r="B28" s="346">
        <f>B18</f>
        <v>11</v>
      </c>
      <c r="C28" s="321"/>
      <c r="D28" s="319">
        <f t="shared" ref="D28:AH28" si="11">D18</f>
        <v>0</v>
      </c>
      <c r="E28" s="319">
        <f t="shared" si="11"/>
        <v>0</v>
      </c>
      <c r="F28" s="319">
        <f t="shared" si="11"/>
        <v>0</v>
      </c>
      <c r="G28" s="319">
        <f t="shared" si="11"/>
        <v>0</v>
      </c>
      <c r="H28" s="319">
        <f t="shared" si="11"/>
        <v>0</v>
      </c>
      <c r="I28" s="319" t="str">
        <f t="shared" si="11"/>
        <v>в</v>
      </c>
      <c r="J28" s="319" t="str">
        <f t="shared" si="11"/>
        <v>в</v>
      </c>
      <c r="K28" s="319" t="str">
        <f t="shared" si="11"/>
        <v>в</v>
      </c>
      <c r="L28" s="319">
        <f t="shared" si="11"/>
        <v>0</v>
      </c>
      <c r="M28" s="319">
        <f t="shared" si="11"/>
        <v>0</v>
      </c>
      <c r="N28" s="319">
        <f t="shared" si="11"/>
        <v>0</v>
      </c>
      <c r="O28" s="319">
        <f t="shared" si="11"/>
        <v>0</v>
      </c>
      <c r="P28" s="319" t="str">
        <f t="shared" si="11"/>
        <v>в</v>
      </c>
      <c r="Q28" s="319" t="str">
        <f t="shared" si="11"/>
        <v>в</v>
      </c>
      <c r="R28" s="319">
        <f t="shared" si="11"/>
        <v>0</v>
      </c>
      <c r="S28" s="319">
        <f t="shared" si="11"/>
        <v>0</v>
      </c>
      <c r="T28" s="319">
        <f t="shared" si="11"/>
        <v>0</v>
      </c>
      <c r="U28" s="319">
        <f t="shared" si="11"/>
        <v>0</v>
      </c>
      <c r="V28" s="319">
        <f t="shared" si="11"/>
        <v>0</v>
      </c>
      <c r="W28" s="319" t="str">
        <f t="shared" si="11"/>
        <v>в</v>
      </c>
      <c r="X28" s="319" t="str">
        <f t="shared" si="11"/>
        <v>в</v>
      </c>
      <c r="Y28" s="319">
        <f t="shared" si="11"/>
        <v>0</v>
      </c>
      <c r="Z28" s="319">
        <f t="shared" si="11"/>
        <v>0</v>
      </c>
      <c r="AA28" s="319">
        <f t="shared" si="11"/>
        <v>0</v>
      </c>
      <c r="AB28" s="319">
        <f t="shared" si="11"/>
        <v>0</v>
      </c>
      <c r="AC28" s="319">
        <f t="shared" si="11"/>
        <v>0</v>
      </c>
      <c r="AD28" s="319" t="str">
        <f t="shared" si="11"/>
        <v>в</v>
      </c>
      <c r="AE28" s="491" t="s">
        <v>268</v>
      </c>
      <c r="AF28" s="491"/>
      <c r="AG28" s="491"/>
      <c r="AH28" s="319">
        <f t="shared" si="11"/>
        <v>0</v>
      </c>
      <c r="AI28" s="322"/>
      <c r="AJ28" s="321">
        <f>AL28-AK28</f>
        <v>242</v>
      </c>
      <c r="AK28" s="320">
        <f>SUM(D28:AH28)</f>
        <v>0</v>
      </c>
      <c r="AL28" s="315">
        <f>AL18</f>
        <v>242</v>
      </c>
      <c r="AM28" s="308"/>
      <c r="AN28" s="308"/>
      <c r="AO28" s="308"/>
      <c r="AP28" s="308"/>
      <c r="AQ28" s="308"/>
      <c r="AR28" s="308"/>
      <c r="AS28" s="308"/>
      <c r="AT28" s="308"/>
      <c r="AU28" s="308"/>
      <c r="AV28" s="308"/>
      <c r="AW28" s="308"/>
      <c r="AX28" s="308"/>
      <c r="AY28" s="308"/>
      <c r="AZ28" s="308"/>
      <c r="BA28" s="308"/>
      <c r="BB28" s="308"/>
      <c r="BC28" s="308"/>
      <c r="BD28" s="308"/>
      <c r="BE28" s="308"/>
      <c r="BF28" s="308"/>
      <c r="BG28" s="308"/>
      <c r="BH28" s="308"/>
      <c r="BI28" s="308"/>
      <c r="BJ28" s="308"/>
      <c r="BK28" s="308"/>
      <c r="BL28" s="308"/>
      <c r="BM28" s="308"/>
      <c r="BN28" s="308"/>
      <c r="BO28" s="308"/>
      <c r="BP28" s="308"/>
      <c r="BQ28" s="308"/>
      <c r="BR28" s="308"/>
      <c r="BS28" s="308"/>
      <c r="BT28" s="308"/>
      <c r="BU28" s="308"/>
      <c r="BV28" s="308"/>
    </row>
    <row r="29" spans="1:74" ht="15.95" customHeight="1">
      <c r="A29" s="340" t="s">
        <v>1</v>
      </c>
      <c r="B29" s="346">
        <f>B25</f>
        <v>98</v>
      </c>
      <c r="C29" s="321"/>
      <c r="D29" s="319">
        <f>D25</f>
        <v>0</v>
      </c>
      <c r="E29" s="319">
        <f>E25</f>
        <v>0</v>
      </c>
      <c r="F29" s="319">
        <f>F25</f>
        <v>0</v>
      </c>
      <c r="G29" s="319">
        <f>G25</f>
        <v>0</v>
      </c>
      <c r="H29" s="319">
        <f t="shared" ref="H29:AH29" si="12">H25</f>
        <v>0</v>
      </c>
      <c r="I29" s="319" t="str">
        <f t="shared" si="12"/>
        <v>в</v>
      </c>
      <c r="J29" s="319" t="str">
        <f t="shared" si="12"/>
        <v>в</v>
      </c>
      <c r="K29" s="319" t="str">
        <f t="shared" si="12"/>
        <v>в</v>
      </c>
      <c r="L29" s="319">
        <f t="shared" si="12"/>
        <v>0</v>
      </c>
      <c r="M29" s="319">
        <f t="shared" si="12"/>
        <v>0</v>
      </c>
      <c r="N29" s="319">
        <f t="shared" si="12"/>
        <v>0</v>
      </c>
      <c r="O29" s="319">
        <f t="shared" si="12"/>
        <v>0</v>
      </c>
      <c r="P29" s="319" t="str">
        <f t="shared" si="12"/>
        <v>в</v>
      </c>
      <c r="Q29" s="319" t="str">
        <f t="shared" si="12"/>
        <v>в</v>
      </c>
      <c r="R29" s="319">
        <f t="shared" si="12"/>
        <v>0</v>
      </c>
      <c r="S29" s="319">
        <f t="shared" si="12"/>
        <v>0</v>
      </c>
      <c r="T29" s="319">
        <f t="shared" si="12"/>
        <v>0</v>
      </c>
      <c r="U29" s="319">
        <f t="shared" si="12"/>
        <v>0</v>
      </c>
      <c r="V29" s="319">
        <f t="shared" si="12"/>
        <v>0</v>
      </c>
      <c r="W29" s="319" t="str">
        <f t="shared" si="12"/>
        <v>в</v>
      </c>
      <c r="X29" s="319" t="str">
        <f t="shared" si="12"/>
        <v>в</v>
      </c>
      <c r="Y29" s="319">
        <f t="shared" si="12"/>
        <v>0</v>
      </c>
      <c r="Z29" s="319">
        <f t="shared" si="12"/>
        <v>0</v>
      </c>
      <c r="AA29" s="319">
        <f t="shared" si="12"/>
        <v>0</v>
      </c>
      <c r="AB29" s="319">
        <f t="shared" si="12"/>
        <v>0</v>
      </c>
      <c r="AC29" s="319">
        <f t="shared" si="12"/>
        <v>0</v>
      </c>
      <c r="AD29" s="319" t="str">
        <f t="shared" si="12"/>
        <v>в</v>
      </c>
      <c r="AE29" s="491" t="s">
        <v>268</v>
      </c>
      <c r="AF29" s="491"/>
      <c r="AG29" s="491"/>
      <c r="AH29" s="319">
        <f t="shared" si="12"/>
        <v>0</v>
      </c>
      <c r="AI29" s="322"/>
      <c r="AJ29" s="321">
        <f>SUM(AJ21+AJ22+AJ23+AJ24)</f>
        <v>2156</v>
      </c>
      <c r="AK29" s="320">
        <f>SUM(D29:AH29)</f>
        <v>0</v>
      </c>
      <c r="AL29" s="315">
        <f>AL25</f>
        <v>2156</v>
      </c>
      <c r="AM29" s="308"/>
      <c r="AN29" s="308"/>
      <c r="AO29" s="308"/>
      <c r="AP29" s="308"/>
      <c r="AQ29" s="308"/>
      <c r="AR29" s="308"/>
      <c r="AS29" s="308"/>
      <c r="AT29" s="308"/>
      <c r="AU29" s="308"/>
      <c r="AV29" s="308"/>
      <c r="AW29" s="308"/>
      <c r="AX29" s="308"/>
      <c r="AY29" s="308"/>
      <c r="AZ29" s="308"/>
      <c r="BA29" s="308"/>
      <c r="BB29" s="308"/>
      <c r="BC29" s="308"/>
      <c r="BD29" s="308"/>
      <c r="BE29" s="308"/>
      <c r="BF29" s="308"/>
      <c r="BG29" s="308"/>
      <c r="BH29" s="308"/>
      <c r="BI29" s="308"/>
      <c r="BJ29" s="308"/>
      <c r="BK29" s="308"/>
      <c r="BL29" s="308"/>
      <c r="BM29" s="308"/>
      <c r="BN29" s="308"/>
      <c r="BO29" s="308"/>
      <c r="BP29" s="308"/>
      <c r="BQ29" s="308"/>
      <c r="BR29" s="308"/>
      <c r="BS29" s="308"/>
      <c r="BT29" s="308"/>
      <c r="BU29" s="308"/>
      <c r="BV29" s="308"/>
    </row>
    <row r="30" spans="1:74" ht="15.95" customHeight="1">
      <c r="A30" s="340" t="s">
        <v>269</v>
      </c>
      <c r="B30" s="346">
        <f>B28+B29</f>
        <v>109</v>
      </c>
      <c r="C30" s="321"/>
      <c r="D30" s="319">
        <f>D28+D29</f>
        <v>0</v>
      </c>
      <c r="E30" s="319">
        <f t="shared" ref="E30:H30" si="13">E28+E29</f>
        <v>0</v>
      </c>
      <c r="F30" s="319">
        <f t="shared" si="13"/>
        <v>0</v>
      </c>
      <c r="G30" s="319">
        <f t="shared" si="13"/>
        <v>0</v>
      </c>
      <c r="H30" s="319">
        <f t="shared" si="13"/>
        <v>0</v>
      </c>
      <c r="I30" s="319" t="s">
        <v>268</v>
      </c>
      <c r="J30" s="319" t="s">
        <v>268</v>
      </c>
      <c r="K30" s="319" t="s">
        <v>268</v>
      </c>
      <c r="L30" s="319">
        <f t="shared" ref="L30:O30" si="14">L28+L29</f>
        <v>0</v>
      </c>
      <c r="M30" s="319">
        <f t="shared" si="14"/>
        <v>0</v>
      </c>
      <c r="N30" s="319">
        <f t="shared" si="14"/>
        <v>0</v>
      </c>
      <c r="O30" s="319">
        <f t="shared" si="14"/>
        <v>0</v>
      </c>
      <c r="P30" s="319" t="s">
        <v>268</v>
      </c>
      <c r="Q30" s="319" t="s">
        <v>268</v>
      </c>
      <c r="R30" s="319">
        <f t="shared" ref="R30:V30" si="15">R28+R29</f>
        <v>0</v>
      </c>
      <c r="S30" s="319">
        <f t="shared" si="15"/>
        <v>0</v>
      </c>
      <c r="T30" s="319">
        <f t="shared" si="15"/>
        <v>0</v>
      </c>
      <c r="U30" s="319">
        <f t="shared" si="15"/>
        <v>0</v>
      </c>
      <c r="V30" s="319">
        <f t="shared" si="15"/>
        <v>0</v>
      </c>
      <c r="W30" s="319" t="s">
        <v>268</v>
      </c>
      <c r="X30" s="319" t="s">
        <v>268</v>
      </c>
      <c r="Y30" s="319">
        <f t="shared" ref="Y30:Z30" si="16">Y28+Y29</f>
        <v>0</v>
      </c>
      <c r="Z30" s="319">
        <f t="shared" si="16"/>
        <v>0</v>
      </c>
      <c r="AA30" s="319">
        <f>AA28+AA29</f>
        <v>0</v>
      </c>
      <c r="AB30" s="319">
        <f t="shared" ref="AB30" si="17">AB28+AB29</f>
        <v>0</v>
      </c>
      <c r="AC30" s="319">
        <f>AC28+AC29</f>
        <v>0</v>
      </c>
      <c r="AD30" s="319" t="s">
        <v>268</v>
      </c>
      <c r="AE30" s="491" t="s">
        <v>268</v>
      </c>
      <c r="AF30" s="491">
        <f>AF28+AF29</f>
        <v>0</v>
      </c>
      <c r="AG30" s="491">
        <f t="shared" ref="AG30:AH30" si="18">AG28+AG29</f>
        <v>0</v>
      </c>
      <c r="AH30" s="491">
        <f t="shared" si="18"/>
        <v>0</v>
      </c>
      <c r="AI30" s="322"/>
      <c r="AJ30" s="341">
        <f>AJ29+AJ28</f>
        <v>2398</v>
      </c>
      <c r="AK30" s="320">
        <f>AK28+AK29</f>
        <v>0</v>
      </c>
      <c r="AL30" s="342">
        <f>AL28+AL29</f>
        <v>2398</v>
      </c>
      <c r="AM30" s="308"/>
      <c r="AN30" s="308"/>
      <c r="AO30" s="308"/>
      <c r="AP30" s="308"/>
      <c r="AQ30" s="308"/>
      <c r="AR30" s="308"/>
      <c r="AS30" s="308"/>
      <c r="AT30" s="308"/>
      <c r="AU30" s="308"/>
      <c r="AV30" s="308"/>
      <c r="AW30" s="308"/>
      <c r="AX30" s="308"/>
      <c r="AY30" s="308"/>
      <c r="AZ30" s="308"/>
      <c r="BA30" s="308"/>
      <c r="BB30" s="308"/>
      <c r="BC30" s="308"/>
      <c r="BD30" s="308"/>
      <c r="BE30" s="308"/>
      <c r="BF30" s="308"/>
      <c r="BG30" s="308"/>
      <c r="BH30" s="308"/>
      <c r="BI30" s="308"/>
      <c r="BJ30" s="308"/>
      <c r="BK30" s="308"/>
      <c r="BL30" s="308"/>
      <c r="BM30" s="308"/>
      <c r="BN30" s="308"/>
      <c r="BO30" s="308"/>
      <c r="BP30" s="308"/>
      <c r="BQ30" s="308"/>
      <c r="BR30" s="308"/>
      <c r="BS30" s="308"/>
      <c r="BT30" s="308"/>
      <c r="BU30" s="308"/>
      <c r="BV30" s="308"/>
    </row>
    <row r="31" spans="1:74" ht="15.95" customHeight="1">
      <c r="A31" s="319"/>
      <c r="B31" s="346"/>
      <c r="C31" s="321"/>
      <c r="D31" s="319"/>
      <c r="E31" s="319"/>
      <c r="F31" s="319"/>
      <c r="G31" s="319"/>
      <c r="H31" s="319"/>
      <c r="I31" s="319"/>
      <c r="J31" s="319"/>
      <c r="K31" s="319"/>
      <c r="L31" s="319"/>
      <c r="M31" s="319"/>
      <c r="N31" s="319"/>
      <c r="O31" s="319"/>
      <c r="P31" s="319"/>
      <c r="Q31" s="319"/>
      <c r="R31" s="319"/>
      <c r="S31" s="319"/>
      <c r="T31" s="319"/>
      <c r="U31" s="319"/>
      <c r="V31" s="319"/>
      <c r="W31" s="319"/>
      <c r="X31" s="319"/>
      <c r="Y31" s="319"/>
      <c r="Z31" s="319"/>
      <c r="AA31" s="319"/>
      <c r="AB31" s="319"/>
      <c r="AC31" s="319"/>
      <c r="AD31" s="319"/>
      <c r="AE31" s="491"/>
      <c r="AF31" s="491"/>
      <c r="AG31" s="491"/>
      <c r="AH31" s="319"/>
      <c r="AI31" s="322"/>
      <c r="AJ31" s="321"/>
      <c r="AK31" s="320"/>
      <c r="AL31" s="315"/>
      <c r="AM31" s="308"/>
      <c r="AN31" s="308"/>
      <c r="AO31" s="308"/>
      <c r="AP31" s="308"/>
      <c r="AQ31" s="308"/>
      <c r="AR31" s="308"/>
      <c r="AS31" s="308"/>
      <c r="AT31" s="308"/>
      <c r="AU31" s="308"/>
      <c r="AV31" s="308"/>
      <c r="AW31" s="308"/>
      <c r="AX31" s="308"/>
      <c r="AY31" s="308"/>
      <c r="AZ31" s="308"/>
      <c r="BA31" s="308"/>
      <c r="BB31" s="308"/>
      <c r="BC31" s="308"/>
      <c r="BD31" s="308"/>
      <c r="BE31" s="308"/>
      <c r="BF31" s="308"/>
      <c r="BG31" s="308"/>
      <c r="BH31" s="308"/>
      <c r="BI31" s="308"/>
      <c r="BJ31" s="308"/>
      <c r="BK31" s="308"/>
      <c r="BL31" s="308"/>
      <c r="BM31" s="308"/>
      <c r="BN31" s="308"/>
      <c r="BO31" s="308"/>
      <c r="BP31" s="308"/>
      <c r="BQ31" s="308"/>
      <c r="BR31" s="308"/>
      <c r="BS31" s="308"/>
      <c r="BT31" s="308"/>
      <c r="BU31" s="308"/>
      <c r="BV31" s="308"/>
    </row>
    <row r="32" spans="1:74" ht="15.95" customHeight="1">
      <c r="A32" s="319"/>
      <c r="B32" s="346"/>
      <c r="C32" s="321"/>
      <c r="D32" s="319"/>
      <c r="E32" s="319"/>
      <c r="F32" s="319"/>
      <c r="G32" s="319"/>
      <c r="H32" s="319"/>
      <c r="I32" s="319"/>
      <c r="J32" s="319"/>
      <c r="K32" s="319"/>
      <c r="L32" s="319"/>
      <c r="M32" s="319"/>
      <c r="N32" s="319"/>
      <c r="O32" s="319"/>
      <c r="P32" s="319"/>
      <c r="Q32" s="319"/>
      <c r="R32" s="319"/>
      <c r="S32" s="319"/>
      <c r="T32" s="319"/>
      <c r="U32" s="319"/>
      <c r="V32" s="319"/>
      <c r="W32" s="319"/>
      <c r="X32" s="319"/>
      <c r="Y32" s="319"/>
      <c r="Z32" s="319"/>
      <c r="AA32" s="319"/>
      <c r="AB32" s="319"/>
      <c r="AC32" s="319"/>
      <c r="AD32" s="319"/>
      <c r="AE32" s="491"/>
      <c r="AF32" s="491"/>
      <c r="AG32" s="491"/>
      <c r="AH32" s="319"/>
      <c r="AI32" s="322"/>
      <c r="AJ32" s="321"/>
      <c r="AK32" s="320"/>
      <c r="AL32" s="315"/>
      <c r="AM32" s="308"/>
      <c r="AN32" s="308"/>
      <c r="AO32" s="308"/>
      <c r="AP32" s="308"/>
      <c r="AQ32" s="308"/>
      <c r="AR32" s="308"/>
      <c r="AS32" s="308"/>
      <c r="AT32" s="308"/>
      <c r="AU32" s="308"/>
      <c r="AV32" s="308"/>
      <c r="AW32" s="308"/>
      <c r="AX32" s="308"/>
      <c r="AY32" s="308"/>
      <c r="AZ32" s="308"/>
      <c r="BA32" s="308"/>
      <c r="BB32" s="308"/>
      <c r="BC32" s="308"/>
      <c r="BD32" s="308"/>
      <c r="BE32" s="308"/>
      <c r="BF32" s="308"/>
      <c r="BG32" s="308"/>
      <c r="BH32" s="308"/>
      <c r="BI32" s="308"/>
      <c r="BJ32" s="308"/>
      <c r="BK32" s="308"/>
      <c r="BL32" s="308"/>
      <c r="BM32" s="308"/>
      <c r="BN32" s="308"/>
      <c r="BO32" s="308"/>
      <c r="BP32" s="308"/>
      <c r="BQ32" s="308"/>
      <c r="BR32" s="308"/>
      <c r="BS32" s="308"/>
      <c r="BT32" s="308"/>
      <c r="BU32" s="308"/>
      <c r="BV32" s="308"/>
    </row>
    <row r="33" spans="1:74" ht="15.95" customHeight="1" thickBot="1">
      <c r="A33" s="319"/>
      <c r="B33" s="318"/>
      <c r="C33" s="317"/>
      <c r="D33" s="319"/>
      <c r="E33" s="319"/>
      <c r="F33" s="319"/>
      <c r="G33" s="319"/>
      <c r="H33" s="319"/>
      <c r="I33" s="319"/>
      <c r="J33" s="319"/>
      <c r="K33" s="319"/>
      <c r="L33" s="319"/>
      <c r="M33" s="319"/>
      <c r="N33" s="319"/>
      <c r="O33" s="319"/>
      <c r="P33" s="319"/>
      <c r="Q33" s="319"/>
      <c r="R33" s="319"/>
      <c r="S33" s="319"/>
      <c r="T33" s="319"/>
      <c r="U33" s="319"/>
      <c r="V33" s="319"/>
      <c r="W33" s="319"/>
      <c r="X33" s="319"/>
      <c r="Y33" s="319"/>
      <c r="Z33" s="319"/>
      <c r="AA33" s="319"/>
      <c r="AB33" s="319"/>
      <c r="AC33" s="319"/>
      <c r="AD33" s="319"/>
      <c r="AE33" s="491"/>
      <c r="AF33" s="491"/>
      <c r="AG33" s="491"/>
      <c r="AH33" s="319"/>
      <c r="AI33" s="318"/>
      <c r="AJ33" s="317"/>
      <c r="AK33" s="316"/>
      <c r="AL33" s="315"/>
      <c r="AM33" s="308"/>
      <c r="AN33" s="308"/>
      <c r="AO33" s="308"/>
      <c r="AP33" s="308"/>
      <c r="AQ33" s="308"/>
      <c r="AR33" s="308"/>
      <c r="AS33" s="308"/>
      <c r="AT33" s="308"/>
      <c r="AU33" s="308"/>
      <c r="AV33" s="308"/>
      <c r="AW33" s="308"/>
      <c r="AX33" s="308"/>
      <c r="AY33" s="308"/>
      <c r="AZ33" s="308"/>
      <c r="BA33" s="308"/>
      <c r="BB33" s="308"/>
      <c r="BC33" s="308"/>
      <c r="BD33" s="308"/>
      <c r="BE33" s="308"/>
      <c r="BF33" s="308"/>
      <c r="BG33" s="308"/>
      <c r="BH33" s="308"/>
      <c r="BI33" s="308"/>
      <c r="BJ33" s="308"/>
      <c r="BK33" s="308"/>
      <c r="BL33" s="308"/>
      <c r="BM33" s="308"/>
      <c r="BN33" s="308"/>
      <c r="BO33" s="308"/>
      <c r="BP33" s="308"/>
      <c r="BQ33" s="308"/>
      <c r="BR33" s="308"/>
      <c r="BS33" s="308"/>
      <c r="BT33" s="308"/>
      <c r="BU33" s="308"/>
      <c r="BV33" s="308"/>
    </row>
    <row r="34" spans="1:74" ht="15.95" customHeight="1">
      <c r="A34" s="312"/>
      <c r="B34" s="312"/>
      <c r="C34" s="312"/>
      <c r="D34" s="312"/>
      <c r="E34" s="312"/>
      <c r="F34" s="312"/>
      <c r="G34" s="312"/>
      <c r="H34" s="312"/>
      <c r="I34" s="312"/>
      <c r="J34" s="312"/>
      <c r="K34" s="312"/>
      <c r="L34" s="312"/>
      <c r="M34" s="312"/>
      <c r="N34" s="312"/>
      <c r="O34" s="312"/>
      <c r="P34" s="312"/>
      <c r="Q34" s="312"/>
      <c r="R34" s="312"/>
      <c r="S34" s="312"/>
      <c r="T34" s="312"/>
      <c r="U34" s="312"/>
      <c r="V34" s="312"/>
      <c r="W34" s="312"/>
      <c r="X34" s="312"/>
      <c r="Y34" s="312"/>
      <c r="Z34" s="312"/>
      <c r="AA34" s="312"/>
      <c r="AB34" s="312"/>
      <c r="AC34" s="312"/>
      <c r="AD34" s="312"/>
      <c r="AE34" s="312"/>
      <c r="AF34" s="312"/>
      <c r="AG34" s="312"/>
      <c r="AH34" s="312"/>
      <c r="AI34" s="312"/>
      <c r="AJ34" s="312"/>
      <c r="AK34" s="312"/>
      <c r="AL34" s="312"/>
      <c r="AM34" s="308"/>
      <c r="AN34" s="308"/>
      <c r="AO34" s="308"/>
      <c r="AP34" s="308"/>
      <c r="AQ34" s="308"/>
      <c r="AR34" s="308"/>
      <c r="AS34" s="308"/>
      <c r="AT34" s="308"/>
      <c r="AU34" s="308"/>
      <c r="AV34" s="308"/>
      <c r="AW34" s="308"/>
      <c r="AX34" s="308"/>
      <c r="AY34" s="308"/>
      <c r="AZ34" s="308"/>
      <c r="BA34" s="308"/>
      <c r="BB34" s="308"/>
      <c r="BC34" s="308"/>
      <c r="BD34" s="308"/>
      <c r="BE34" s="308"/>
      <c r="BF34" s="308"/>
      <c r="BG34" s="308"/>
      <c r="BH34" s="308"/>
      <c r="BI34" s="308"/>
      <c r="BJ34" s="308"/>
      <c r="BK34" s="308"/>
      <c r="BL34" s="308"/>
      <c r="BM34" s="308"/>
      <c r="BN34" s="308"/>
      <c r="BO34" s="308"/>
      <c r="BP34" s="308"/>
      <c r="BQ34" s="308"/>
      <c r="BR34" s="308"/>
      <c r="BS34" s="308"/>
      <c r="BT34" s="308"/>
      <c r="BU34" s="308"/>
      <c r="BV34" s="308"/>
    </row>
    <row r="35" spans="1:74" ht="15.75" customHeight="1">
      <c r="A35" s="308"/>
      <c r="B35" s="308"/>
      <c r="C35" s="308"/>
      <c r="D35" s="308"/>
      <c r="E35" s="308"/>
      <c r="F35" s="308"/>
      <c r="G35" s="308"/>
      <c r="H35" s="308"/>
      <c r="I35" s="308"/>
      <c r="J35" s="308"/>
      <c r="K35" s="308"/>
      <c r="L35" s="308"/>
      <c r="M35" s="308"/>
      <c r="N35" s="308"/>
      <c r="O35" s="308"/>
      <c r="P35" s="308"/>
      <c r="Q35" s="308"/>
      <c r="R35" s="308"/>
      <c r="S35" s="308"/>
      <c r="T35" s="308"/>
      <c r="U35" s="308"/>
      <c r="V35" s="308"/>
      <c r="W35" s="308"/>
      <c r="X35" s="308"/>
      <c r="Y35" s="308"/>
      <c r="Z35" s="308"/>
      <c r="AA35" s="308"/>
      <c r="AB35" s="308"/>
      <c r="AC35" s="308"/>
      <c r="AD35" s="308"/>
      <c r="AE35" s="308"/>
      <c r="AF35" s="308"/>
      <c r="AG35" s="308"/>
      <c r="AH35" s="308"/>
      <c r="AI35" s="308"/>
      <c r="AJ35" s="308"/>
      <c r="AK35" s="312"/>
      <c r="AM35" s="308"/>
      <c r="AN35" s="308"/>
      <c r="AO35" s="308"/>
      <c r="AP35" s="308"/>
      <c r="AQ35" s="308"/>
      <c r="AR35" s="308"/>
      <c r="AS35" s="308"/>
      <c r="AT35" s="308"/>
      <c r="AU35" s="308"/>
      <c r="AV35" s="308"/>
      <c r="AW35" s="308"/>
      <c r="AX35" s="308"/>
      <c r="AY35" s="308"/>
      <c r="AZ35" s="308"/>
      <c r="BA35" s="308"/>
      <c r="BB35" s="308"/>
      <c r="BC35" s="308"/>
      <c r="BD35" s="308"/>
      <c r="BE35" s="308"/>
      <c r="BF35" s="308"/>
      <c r="BG35" s="308"/>
      <c r="BH35" s="308"/>
      <c r="BI35" s="308"/>
      <c r="BJ35" s="308"/>
      <c r="BK35" s="308"/>
      <c r="BL35" s="308"/>
      <c r="BM35" s="308"/>
      <c r="BN35" s="308"/>
      <c r="BO35" s="308"/>
      <c r="BP35" s="308"/>
      <c r="BQ35" s="308"/>
      <c r="BR35" s="308"/>
      <c r="BS35" s="308"/>
      <c r="BT35" s="308"/>
      <c r="BU35" s="308"/>
      <c r="BV35" s="308"/>
    </row>
    <row r="36" spans="1:74" ht="10.5" hidden="1" customHeight="1">
      <c r="A36" s="314"/>
      <c r="B36" s="314"/>
      <c r="C36" s="314"/>
      <c r="D36" s="1436"/>
      <c r="E36" s="1436"/>
      <c r="F36" s="1436"/>
      <c r="G36" s="1436"/>
      <c r="H36" s="1436"/>
      <c r="I36" s="1436"/>
      <c r="J36" s="1436"/>
      <c r="K36" s="1436"/>
      <c r="L36" s="1436"/>
      <c r="M36" s="1436"/>
      <c r="N36" s="1436"/>
      <c r="O36" s="1436"/>
      <c r="P36" s="1436"/>
      <c r="Q36" s="1436"/>
      <c r="R36" s="1436"/>
      <c r="S36" s="1436"/>
      <c r="T36" s="1436"/>
      <c r="U36" s="1436"/>
      <c r="V36" s="1436"/>
      <c r="W36" s="1436"/>
      <c r="X36" s="1436"/>
      <c r="Y36" s="1436"/>
      <c r="Z36" s="1436"/>
      <c r="AA36" s="1436"/>
      <c r="AB36" s="1436"/>
      <c r="AC36" s="1436"/>
      <c r="AD36" s="1436"/>
      <c r="AE36" s="1436"/>
      <c r="AF36" s="1436"/>
      <c r="AG36" s="1436"/>
      <c r="AH36" s="1436"/>
      <c r="AI36" s="312"/>
      <c r="AJ36" s="312"/>
      <c r="AK36" s="312"/>
      <c r="AL36" s="313"/>
      <c r="AM36" s="308"/>
      <c r="AN36" s="308"/>
      <c r="AO36" s="308"/>
      <c r="AP36" s="308"/>
      <c r="AQ36" s="308"/>
      <c r="AR36" s="308"/>
      <c r="AS36" s="308"/>
      <c r="AT36" s="308"/>
      <c r="AU36" s="308"/>
      <c r="AV36" s="308"/>
      <c r="AW36" s="308"/>
      <c r="AX36" s="308"/>
      <c r="AY36" s="308"/>
      <c r="AZ36" s="308"/>
      <c r="BA36" s="308"/>
      <c r="BB36" s="308"/>
      <c r="BC36" s="308"/>
      <c r="BD36" s="308"/>
      <c r="BE36" s="308"/>
      <c r="BF36" s="308"/>
      <c r="BG36" s="308"/>
      <c r="BH36" s="308"/>
      <c r="BI36" s="308"/>
      <c r="BJ36" s="308"/>
      <c r="BK36" s="308"/>
      <c r="BL36" s="308"/>
      <c r="BM36" s="308"/>
      <c r="BN36" s="308"/>
      <c r="BO36" s="308"/>
      <c r="BP36" s="308"/>
      <c r="BQ36" s="308"/>
      <c r="BR36" s="308"/>
      <c r="BS36" s="308"/>
      <c r="BT36" s="308"/>
      <c r="BU36" s="308"/>
      <c r="BV36" s="308"/>
    </row>
    <row r="37" spans="1:74" ht="10.5" hidden="1" customHeight="1">
      <c r="A37" s="314"/>
      <c r="B37" s="313"/>
      <c r="C37" s="313"/>
      <c r="D37" s="314"/>
      <c r="E37" s="312"/>
      <c r="F37" s="312"/>
      <c r="G37" s="312"/>
      <c r="H37" s="312"/>
      <c r="I37" s="312"/>
      <c r="J37" s="312"/>
      <c r="K37" s="312"/>
      <c r="L37" s="312"/>
      <c r="M37" s="312"/>
      <c r="N37" s="312"/>
      <c r="O37" s="312"/>
      <c r="P37" s="312"/>
      <c r="Q37" s="312"/>
      <c r="R37" s="312"/>
      <c r="S37" s="312"/>
      <c r="T37" s="312"/>
      <c r="U37" s="312"/>
      <c r="V37" s="312"/>
      <c r="W37" s="312"/>
      <c r="X37" s="312"/>
      <c r="Y37" s="312"/>
      <c r="Z37" s="312"/>
      <c r="AA37" s="312"/>
      <c r="AB37" s="312"/>
      <c r="AC37" s="312"/>
      <c r="AD37" s="312"/>
      <c r="AE37" s="312"/>
      <c r="AF37" s="312"/>
      <c r="AG37" s="312"/>
      <c r="AH37" s="312"/>
      <c r="AI37" s="1436"/>
      <c r="AJ37" s="1436"/>
      <c r="AK37" s="312"/>
      <c r="AL37" s="313"/>
      <c r="AM37" s="308"/>
      <c r="AN37" s="308"/>
      <c r="AO37" s="308"/>
      <c r="AP37" s="308"/>
      <c r="AQ37" s="308"/>
      <c r="AR37" s="308"/>
      <c r="AS37" s="308"/>
      <c r="AT37" s="308"/>
      <c r="AU37" s="308"/>
      <c r="AV37" s="308"/>
      <c r="AW37" s="308"/>
      <c r="AX37" s="308"/>
      <c r="AY37" s="308"/>
      <c r="AZ37" s="308"/>
      <c r="BA37" s="308"/>
      <c r="BB37" s="308"/>
      <c r="BC37" s="308"/>
      <c r="BD37" s="308"/>
      <c r="BE37" s="308"/>
      <c r="BF37" s="308"/>
      <c r="BG37" s="308"/>
      <c r="BH37" s="308"/>
      <c r="BI37" s="308"/>
      <c r="BJ37" s="308"/>
      <c r="BK37" s="308"/>
      <c r="BL37" s="308"/>
      <c r="BM37" s="308"/>
      <c r="BN37" s="308"/>
      <c r="BO37" s="308"/>
      <c r="BP37" s="308"/>
      <c r="BQ37" s="308"/>
      <c r="BR37" s="308"/>
      <c r="BS37" s="308"/>
      <c r="BT37" s="308"/>
      <c r="BU37" s="308"/>
      <c r="BV37" s="308"/>
    </row>
    <row r="38" spans="1:74" ht="10.5" hidden="1" customHeight="1">
      <c r="A38" s="313"/>
      <c r="B38" s="313"/>
      <c r="C38" s="313"/>
      <c r="D38" s="313"/>
      <c r="E38" s="313"/>
      <c r="F38" s="313"/>
      <c r="G38" s="313"/>
      <c r="H38" s="313"/>
      <c r="I38" s="313"/>
      <c r="J38" s="313"/>
      <c r="K38" s="313"/>
      <c r="L38" s="313"/>
      <c r="M38" s="313"/>
      <c r="N38" s="313"/>
      <c r="O38" s="313"/>
      <c r="P38" s="313"/>
      <c r="Q38" s="313"/>
      <c r="R38" s="313"/>
      <c r="S38" s="313"/>
      <c r="T38" s="313"/>
      <c r="U38" s="313"/>
      <c r="V38" s="313"/>
      <c r="W38" s="313"/>
      <c r="X38" s="313"/>
      <c r="Y38" s="313"/>
      <c r="Z38" s="313"/>
      <c r="AA38" s="313"/>
      <c r="AB38" s="313"/>
      <c r="AC38" s="313"/>
      <c r="AD38" s="313"/>
      <c r="AE38" s="488"/>
      <c r="AF38" s="488"/>
      <c r="AG38" s="488"/>
      <c r="AH38" s="313"/>
      <c r="AI38" s="314"/>
      <c r="AJ38" s="312"/>
      <c r="AK38" s="312"/>
      <c r="AL38" s="313"/>
      <c r="AM38" s="308"/>
      <c r="AN38" s="308"/>
      <c r="AO38" s="308"/>
      <c r="AP38" s="308"/>
      <c r="AQ38" s="308"/>
      <c r="AR38" s="308"/>
      <c r="AS38" s="308"/>
      <c r="AT38" s="308"/>
      <c r="AU38" s="308"/>
      <c r="AV38" s="308"/>
      <c r="AW38" s="308"/>
      <c r="AX38" s="308"/>
      <c r="AY38" s="308"/>
      <c r="AZ38" s="308"/>
      <c r="BA38" s="308"/>
      <c r="BB38" s="308"/>
      <c r="BC38" s="308"/>
      <c r="BD38" s="308"/>
      <c r="BE38" s="308"/>
      <c r="BF38" s="308"/>
      <c r="BG38" s="308"/>
      <c r="BH38" s="308"/>
      <c r="BI38" s="308"/>
      <c r="BJ38" s="308"/>
      <c r="BK38" s="308"/>
      <c r="BL38" s="308"/>
      <c r="BM38" s="308"/>
      <c r="BN38" s="308"/>
      <c r="BO38" s="308"/>
      <c r="BP38" s="308"/>
      <c r="BQ38" s="308"/>
      <c r="BR38" s="308"/>
      <c r="BS38" s="308"/>
      <c r="BT38" s="308"/>
      <c r="BU38" s="308"/>
      <c r="BV38" s="308"/>
    </row>
    <row r="39" spans="1:74" ht="10.5" hidden="1" customHeight="1">
      <c r="A39" s="313"/>
      <c r="B39" s="313"/>
      <c r="C39" s="313"/>
      <c r="D39" s="313"/>
      <c r="E39" s="313"/>
      <c r="F39" s="313"/>
      <c r="G39" s="313"/>
      <c r="H39" s="313"/>
      <c r="I39" s="313"/>
      <c r="J39" s="313"/>
      <c r="K39" s="313"/>
      <c r="L39" s="313"/>
      <c r="M39" s="313"/>
      <c r="N39" s="313"/>
      <c r="O39" s="313"/>
      <c r="P39" s="313"/>
      <c r="Q39" s="313"/>
      <c r="R39" s="313"/>
      <c r="S39" s="313"/>
      <c r="T39" s="313"/>
      <c r="U39" s="313"/>
      <c r="V39" s="313"/>
      <c r="W39" s="313"/>
      <c r="X39" s="313"/>
      <c r="Y39" s="313"/>
      <c r="Z39" s="313"/>
      <c r="AA39" s="313"/>
      <c r="AB39" s="313"/>
      <c r="AC39" s="313"/>
      <c r="AD39" s="313"/>
      <c r="AE39" s="488"/>
      <c r="AF39" s="488"/>
      <c r="AG39" s="488"/>
      <c r="AH39" s="313"/>
      <c r="AI39" s="313"/>
      <c r="AJ39" s="312"/>
      <c r="AK39" s="312"/>
      <c r="AL39" s="313"/>
      <c r="AM39" s="308"/>
      <c r="AN39" s="308"/>
      <c r="AO39" s="308"/>
      <c r="AP39" s="308"/>
      <c r="AQ39" s="308"/>
      <c r="AR39" s="308"/>
      <c r="AS39" s="308"/>
      <c r="AT39" s="308"/>
      <c r="AU39" s="308"/>
      <c r="AV39" s="308"/>
      <c r="AW39" s="308"/>
      <c r="AX39" s="308"/>
      <c r="AY39" s="308"/>
      <c r="AZ39" s="308"/>
      <c r="BA39" s="308"/>
      <c r="BB39" s="308"/>
      <c r="BC39" s="308"/>
      <c r="BD39" s="308"/>
      <c r="BE39" s="308"/>
      <c r="BF39" s="308"/>
      <c r="BG39" s="308"/>
      <c r="BH39" s="308"/>
      <c r="BI39" s="308"/>
      <c r="BJ39" s="308"/>
      <c r="BK39" s="308"/>
      <c r="BL39" s="308"/>
      <c r="BM39" s="308"/>
      <c r="BN39" s="308"/>
      <c r="BO39" s="308"/>
      <c r="BP39" s="308"/>
      <c r="BQ39" s="308"/>
      <c r="BR39" s="308"/>
      <c r="BS39" s="308"/>
      <c r="BT39" s="308"/>
      <c r="BU39" s="308"/>
      <c r="BV39" s="308"/>
    </row>
    <row r="40" spans="1:74" ht="10.5" hidden="1" customHeight="1">
      <c r="A40" s="312"/>
      <c r="B40" s="314"/>
      <c r="C40" s="313"/>
      <c r="D40" s="313"/>
      <c r="E40" s="313"/>
      <c r="F40" s="313"/>
      <c r="G40" s="313"/>
      <c r="H40" s="313"/>
      <c r="I40" s="313"/>
      <c r="J40" s="313"/>
      <c r="K40" s="313"/>
      <c r="L40" s="313"/>
      <c r="M40" s="313"/>
      <c r="N40" s="313"/>
      <c r="O40" s="313"/>
      <c r="P40" s="313"/>
      <c r="Q40" s="313"/>
      <c r="R40" s="313"/>
      <c r="S40" s="313"/>
      <c r="T40" s="313"/>
      <c r="U40" s="313"/>
      <c r="V40" s="313"/>
      <c r="W40" s="313"/>
      <c r="X40" s="313"/>
      <c r="Y40" s="313"/>
      <c r="Z40" s="313"/>
      <c r="AA40" s="313"/>
      <c r="AB40" s="313"/>
      <c r="AC40" s="313"/>
      <c r="AD40" s="313"/>
      <c r="AE40" s="488"/>
      <c r="AF40" s="488"/>
      <c r="AG40" s="488"/>
      <c r="AH40" s="313"/>
      <c r="AI40" s="313"/>
      <c r="AJ40" s="312"/>
      <c r="AK40" s="312"/>
      <c r="AL40" s="312"/>
      <c r="AM40" s="308"/>
      <c r="AN40" s="308"/>
      <c r="AO40" s="308"/>
      <c r="AP40" s="308"/>
      <c r="AQ40" s="308"/>
      <c r="AR40" s="308"/>
      <c r="AS40" s="308"/>
      <c r="AT40" s="308"/>
      <c r="AU40" s="308"/>
      <c r="AV40" s="308"/>
      <c r="AW40" s="308"/>
      <c r="AX40" s="308"/>
      <c r="AY40" s="308"/>
      <c r="AZ40" s="308"/>
      <c r="BA40" s="308"/>
      <c r="BB40" s="308"/>
      <c r="BC40" s="308"/>
      <c r="BD40" s="308"/>
      <c r="BE40" s="308"/>
      <c r="BF40" s="308"/>
      <c r="BG40" s="308"/>
      <c r="BH40" s="308"/>
      <c r="BI40" s="308"/>
      <c r="BJ40" s="308"/>
      <c r="BK40" s="308"/>
      <c r="BL40" s="308"/>
      <c r="BM40" s="308"/>
      <c r="BN40" s="308"/>
      <c r="BO40" s="308"/>
      <c r="BP40" s="308"/>
      <c r="BQ40" s="308"/>
      <c r="BR40" s="308"/>
      <c r="BS40" s="308"/>
      <c r="BT40" s="308"/>
      <c r="BU40" s="308"/>
      <c r="BV40" s="308"/>
    </row>
    <row r="41" spans="1:74" ht="10.5" hidden="1" customHeight="1">
      <c r="A41" s="312"/>
      <c r="B41" s="312"/>
      <c r="C41" s="312"/>
      <c r="D41" s="313"/>
      <c r="E41" s="313"/>
      <c r="F41" s="313"/>
      <c r="G41" s="313"/>
      <c r="H41" s="313"/>
      <c r="I41" s="313"/>
      <c r="J41" s="313"/>
      <c r="K41" s="313"/>
      <c r="L41" s="313"/>
      <c r="M41" s="313"/>
      <c r="N41" s="313"/>
      <c r="O41" s="313"/>
      <c r="P41" s="313"/>
      <c r="Q41" s="313"/>
      <c r="R41" s="313"/>
      <c r="S41" s="313"/>
      <c r="T41" s="313"/>
      <c r="U41" s="313"/>
      <c r="V41" s="313"/>
      <c r="W41" s="313"/>
      <c r="X41" s="313"/>
      <c r="Y41" s="313"/>
      <c r="Z41" s="313"/>
      <c r="AA41" s="313"/>
      <c r="AB41" s="313"/>
      <c r="AC41" s="313"/>
      <c r="AD41" s="313"/>
      <c r="AE41" s="488"/>
      <c r="AF41" s="488"/>
      <c r="AG41" s="488"/>
      <c r="AH41" s="313"/>
      <c r="AI41" s="313"/>
      <c r="AJ41" s="312"/>
      <c r="AK41" s="312"/>
      <c r="AL41" s="312"/>
      <c r="AM41" s="308"/>
      <c r="AN41" s="308"/>
      <c r="AO41" s="308"/>
      <c r="AP41" s="308"/>
      <c r="AQ41" s="308"/>
      <c r="AR41" s="308"/>
      <c r="AS41" s="308"/>
      <c r="AT41" s="308"/>
      <c r="AU41" s="308"/>
      <c r="AV41" s="308"/>
      <c r="AW41" s="308"/>
      <c r="AX41" s="308"/>
      <c r="AY41" s="308"/>
      <c r="AZ41" s="308"/>
      <c r="BA41" s="308"/>
      <c r="BB41" s="308"/>
      <c r="BC41" s="308"/>
      <c r="BD41" s="308"/>
      <c r="BE41" s="308"/>
      <c r="BF41" s="308"/>
      <c r="BG41" s="308"/>
      <c r="BH41" s="308"/>
      <c r="BI41" s="308"/>
      <c r="BJ41" s="308"/>
      <c r="BK41" s="308"/>
      <c r="BL41" s="308"/>
      <c r="BM41" s="308"/>
      <c r="BN41" s="308"/>
      <c r="BO41" s="308"/>
      <c r="BP41" s="308"/>
      <c r="BQ41" s="308"/>
      <c r="BR41" s="308"/>
      <c r="BS41" s="308"/>
      <c r="BT41" s="308"/>
      <c r="BU41" s="308"/>
      <c r="BV41" s="308"/>
    </row>
    <row r="42" spans="1:74" ht="10.5" hidden="1" customHeight="1">
      <c r="A42" s="312"/>
      <c r="B42" s="312"/>
      <c r="C42" s="312"/>
      <c r="D42" s="312"/>
      <c r="E42" s="312"/>
      <c r="F42" s="312"/>
      <c r="G42" s="312"/>
      <c r="H42" s="312"/>
      <c r="I42" s="312"/>
      <c r="J42" s="312"/>
      <c r="K42" s="312"/>
      <c r="L42" s="312"/>
      <c r="M42" s="312"/>
      <c r="N42" s="312"/>
      <c r="O42" s="312"/>
      <c r="P42" s="312"/>
      <c r="Q42" s="312"/>
      <c r="R42" s="312"/>
      <c r="S42" s="312"/>
      <c r="T42" s="312"/>
      <c r="U42" s="312"/>
      <c r="V42" s="312"/>
      <c r="W42" s="312"/>
      <c r="X42" s="312"/>
      <c r="Y42" s="312"/>
      <c r="Z42" s="312"/>
      <c r="AA42" s="312"/>
      <c r="AB42" s="312"/>
      <c r="AC42" s="312"/>
      <c r="AD42" s="312"/>
      <c r="AE42" s="312"/>
      <c r="AF42" s="312"/>
      <c r="AG42" s="312"/>
      <c r="AH42" s="312"/>
      <c r="AI42" s="313"/>
      <c r="AJ42" s="312"/>
      <c r="AK42" s="312"/>
      <c r="AL42" s="312"/>
      <c r="AM42" s="308"/>
      <c r="AN42" s="308"/>
      <c r="AO42" s="308"/>
      <c r="AP42" s="308"/>
      <c r="AQ42" s="308"/>
      <c r="AR42" s="308"/>
      <c r="AS42" s="308"/>
      <c r="AT42" s="308"/>
      <c r="AU42" s="308"/>
      <c r="AV42" s="308"/>
      <c r="AW42" s="308"/>
      <c r="AX42" s="308"/>
      <c r="AY42" s="308"/>
      <c r="AZ42" s="308"/>
      <c r="BA42" s="308"/>
      <c r="BB42" s="308"/>
      <c r="BC42" s="308"/>
      <c r="BD42" s="308"/>
      <c r="BE42" s="308"/>
      <c r="BF42" s="308"/>
      <c r="BG42" s="308"/>
      <c r="BH42" s="308"/>
      <c r="BI42" s="308"/>
      <c r="BJ42" s="308"/>
      <c r="BK42" s="308"/>
      <c r="BL42" s="308"/>
      <c r="BM42" s="308"/>
      <c r="BN42" s="308"/>
      <c r="BO42" s="308"/>
      <c r="BP42" s="308"/>
      <c r="BQ42" s="308"/>
      <c r="BR42" s="308"/>
      <c r="BS42" s="308"/>
      <c r="BT42" s="308"/>
      <c r="BU42" s="308"/>
      <c r="BV42" s="308"/>
    </row>
    <row r="43" spans="1:74" ht="15.75" hidden="1" customHeight="1">
      <c r="A43" s="312"/>
      <c r="B43" s="312"/>
      <c r="C43" s="312"/>
      <c r="D43" s="312"/>
      <c r="E43" s="312"/>
      <c r="F43" s="312"/>
      <c r="G43" s="312"/>
      <c r="H43" s="312"/>
      <c r="I43" s="312"/>
      <c r="J43" s="312"/>
      <c r="K43" s="312"/>
      <c r="L43" s="312"/>
      <c r="M43" s="312"/>
      <c r="N43" s="312"/>
      <c r="O43" s="312"/>
      <c r="P43" s="312"/>
      <c r="Q43" s="312"/>
      <c r="R43" s="312"/>
      <c r="S43" s="312"/>
      <c r="T43" s="312"/>
      <c r="U43" s="312"/>
      <c r="V43" s="312"/>
      <c r="W43" s="312"/>
      <c r="X43" s="312"/>
      <c r="Y43" s="312"/>
      <c r="Z43" s="312"/>
      <c r="AA43" s="312"/>
      <c r="AB43" s="312"/>
      <c r="AC43" s="312"/>
      <c r="AD43" s="312"/>
      <c r="AE43" s="312"/>
      <c r="AF43" s="312"/>
      <c r="AG43" s="312"/>
      <c r="AH43" s="312"/>
      <c r="AI43" s="312"/>
      <c r="AJ43" s="312"/>
      <c r="AK43" s="312"/>
      <c r="AL43" s="312"/>
      <c r="AM43" s="308"/>
      <c r="AN43" s="308"/>
      <c r="AO43" s="308"/>
      <c r="AP43" s="308"/>
      <c r="AQ43" s="308"/>
      <c r="AR43" s="308"/>
      <c r="AS43" s="308"/>
      <c r="AT43" s="308"/>
      <c r="AU43" s="308"/>
      <c r="AV43" s="308"/>
      <c r="AW43" s="308"/>
      <c r="AX43" s="308"/>
      <c r="AY43" s="308"/>
      <c r="AZ43" s="308"/>
      <c r="BA43" s="308"/>
      <c r="BB43" s="308"/>
      <c r="BC43" s="308"/>
      <c r="BD43" s="308"/>
      <c r="BE43" s="308"/>
      <c r="BF43" s="308"/>
      <c r="BG43" s="308"/>
      <c r="BH43" s="308"/>
      <c r="BI43" s="308"/>
      <c r="BJ43" s="308"/>
      <c r="BK43" s="308"/>
      <c r="BL43" s="308"/>
      <c r="BM43" s="308"/>
      <c r="BN43" s="308"/>
      <c r="BO43" s="308"/>
      <c r="BP43" s="308"/>
      <c r="BQ43" s="308"/>
      <c r="BR43" s="308"/>
      <c r="BS43" s="308"/>
      <c r="BT43" s="308"/>
      <c r="BU43" s="308"/>
      <c r="BV43" s="308"/>
    </row>
    <row r="44" spans="1:74" ht="15.75" hidden="1" customHeight="1">
      <c r="A44" s="312"/>
      <c r="B44" s="312"/>
      <c r="C44" s="312"/>
      <c r="D44" s="312"/>
      <c r="E44" s="312"/>
      <c r="F44" s="312"/>
      <c r="G44" s="312"/>
      <c r="H44" s="312"/>
      <c r="I44" s="312"/>
      <c r="J44" s="312"/>
      <c r="K44" s="312"/>
      <c r="L44" s="312"/>
      <c r="M44" s="312"/>
      <c r="N44" s="312"/>
      <c r="O44" s="312"/>
      <c r="P44" s="312"/>
      <c r="Q44" s="312"/>
      <c r="R44" s="312"/>
      <c r="S44" s="312"/>
      <c r="T44" s="312"/>
      <c r="U44" s="312"/>
      <c r="V44" s="312"/>
      <c r="W44" s="312"/>
      <c r="X44" s="312"/>
      <c r="Y44" s="312"/>
      <c r="Z44" s="312"/>
      <c r="AA44" s="312"/>
      <c r="AB44" s="312"/>
      <c r="AC44" s="312"/>
      <c r="AD44" s="312"/>
      <c r="AE44" s="312"/>
      <c r="AF44" s="312"/>
      <c r="AG44" s="312"/>
      <c r="AH44" s="312"/>
      <c r="AI44" s="312"/>
      <c r="AJ44" s="312"/>
      <c r="AK44" s="312"/>
      <c r="AL44" s="312"/>
      <c r="AM44" s="308"/>
      <c r="AN44" s="308"/>
      <c r="AO44" s="308"/>
      <c r="AP44" s="308"/>
      <c r="AQ44" s="308"/>
      <c r="AR44" s="308"/>
      <c r="AS44" s="308"/>
      <c r="AT44" s="308"/>
      <c r="AU44" s="308"/>
      <c r="AV44" s="308"/>
      <c r="AW44" s="308"/>
      <c r="AX44" s="308"/>
      <c r="AY44" s="308"/>
      <c r="AZ44" s="308"/>
      <c r="BA44" s="308"/>
      <c r="BB44" s="308"/>
      <c r="BC44" s="308"/>
      <c r="BD44" s="308"/>
      <c r="BE44" s="308"/>
      <c r="BF44" s="308"/>
      <c r="BG44" s="308"/>
      <c r="BH44" s="308"/>
      <c r="BI44" s="308"/>
      <c r="BJ44" s="308"/>
      <c r="BK44" s="308"/>
      <c r="BL44" s="308"/>
      <c r="BM44" s="308"/>
      <c r="BN44" s="308"/>
      <c r="BO44" s="308"/>
      <c r="BP44" s="308"/>
      <c r="BQ44" s="308"/>
      <c r="BR44" s="308"/>
      <c r="BS44" s="308"/>
      <c r="BT44" s="308"/>
      <c r="BU44" s="308"/>
      <c r="BV44" s="308"/>
    </row>
    <row r="45" spans="1:74" ht="15.75" hidden="1" customHeight="1">
      <c r="A45" s="312"/>
      <c r="B45" s="312"/>
      <c r="C45" s="312"/>
      <c r="D45" s="312"/>
      <c r="E45" s="312"/>
      <c r="F45" s="312"/>
      <c r="G45" s="312"/>
      <c r="H45" s="312"/>
      <c r="I45" s="312"/>
      <c r="J45" s="312"/>
      <c r="K45" s="312"/>
      <c r="L45" s="312"/>
      <c r="M45" s="312"/>
      <c r="N45" s="312"/>
      <c r="O45" s="312"/>
      <c r="P45" s="312"/>
      <c r="Q45" s="312"/>
      <c r="R45" s="312"/>
      <c r="S45" s="312"/>
      <c r="T45" s="312"/>
      <c r="U45" s="312"/>
      <c r="V45" s="312"/>
      <c r="W45" s="312"/>
      <c r="X45" s="312"/>
      <c r="Y45" s="312"/>
      <c r="Z45" s="312"/>
      <c r="AA45" s="312"/>
      <c r="AB45" s="312"/>
      <c r="AC45" s="312"/>
      <c r="AD45" s="312"/>
      <c r="AE45" s="312"/>
      <c r="AF45" s="312"/>
      <c r="AG45" s="312"/>
      <c r="AH45" s="312"/>
      <c r="AI45" s="312"/>
      <c r="AJ45" s="312"/>
      <c r="AK45" s="312"/>
      <c r="AL45" s="312"/>
      <c r="AM45" s="308"/>
      <c r="AN45" s="308"/>
      <c r="AO45" s="308"/>
      <c r="AP45" s="308"/>
      <c r="AQ45" s="308"/>
      <c r="AR45" s="308"/>
      <c r="AS45" s="308"/>
      <c r="AT45" s="308"/>
      <c r="AU45" s="308"/>
      <c r="AV45" s="308"/>
      <c r="AW45" s="308"/>
      <c r="AX45" s="308"/>
      <c r="AY45" s="308"/>
      <c r="AZ45" s="308"/>
      <c r="BA45" s="308"/>
      <c r="BB45" s="308"/>
      <c r="BC45" s="308"/>
      <c r="BD45" s="308"/>
      <c r="BE45" s="308"/>
      <c r="BF45" s="308"/>
      <c r="BG45" s="308"/>
      <c r="BH45" s="308"/>
      <c r="BI45" s="308"/>
      <c r="BJ45" s="308"/>
      <c r="BK45" s="308"/>
      <c r="BL45" s="308"/>
      <c r="BM45" s="308"/>
      <c r="BN45" s="308"/>
      <c r="BO45" s="308"/>
      <c r="BP45" s="308"/>
      <c r="BQ45" s="308"/>
      <c r="BR45" s="308"/>
      <c r="BS45" s="308"/>
      <c r="BT45" s="308"/>
      <c r="BU45" s="308"/>
      <c r="BV45" s="308"/>
    </row>
    <row r="46" spans="1:74" ht="15.75" hidden="1" customHeight="1">
      <c r="A46" s="312"/>
      <c r="B46" s="312"/>
      <c r="C46" s="312"/>
      <c r="D46" s="312"/>
      <c r="E46" s="312"/>
      <c r="F46" s="312"/>
      <c r="G46" s="312"/>
      <c r="H46" s="312"/>
      <c r="I46" s="312"/>
      <c r="J46" s="312"/>
      <c r="K46" s="312"/>
      <c r="L46" s="312"/>
      <c r="M46" s="312"/>
      <c r="N46" s="312"/>
      <c r="O46" s="312"/>
      <c r="P46" s="312"/>
      <c r="Q46" s="312"/>
      <c r="R46" s="312"/>
      <c r="S46" s="312"/>
      <c r="T46" s="312"/>
      <c r="U46" s="312"/>
      <c r="V46" s="312"/>
      <c r="W46" s="312"/>
      <c r="X46" s="312"/>
      <c r="Y46" s="312"/>
      <c r="Z46" s="312"/>
      <c r="AA46" s="312"/>
      <c r="AB46" s="312"/>
      <c r="AC46" s="312"/>
      <c r="AD46" s="312"/>
      <c r="AE46" s="312"/>
      <c r="AF46" s="312"/>
      <c r="AG46" s="312"/>
      <c r="AH46" s="312"/>
      <c r="AI46" s="312"/>
      <c r="AJ46" s="312"/>
      <c r="AK46" s="312"/>
      <c r="AL46" s="312"/>
      <c r="AM46" s="308"/>
      <c r="AN46" s="308"/>
      <c r="AO46" s="308"/>
      <c r="AP46" s="308"/>
      <c r="AQ46" s="308"/>
      <c r="AR46" s="308"/>
      <c r="AS46" s="308"/>
      <c r="AT46" s="308"/>
      <c r="AU46" s="308"/>
      <c r="AV46" s="308"/>
      <c r="AW46" s="308"/>
      <c r="AX46" s="308"/>
      <c r="AY46" s="308"/>
      <c r="AZ46" s="308"/>
      <c r="BA46" s="308"/>
      <c r="BB46" s="308"/>
      <c r="BC46" s="308"/>
      <c r="BD46" s="308"/>
      <c r="BE46" s="308"/>
      <c r="BF46" s="308"/>
      <c r="BG46" s="308"/>
      <c r="BH46" s="308"/>
      <c r="BI46" s="308"/>
      <c r="BJ46" s="308"/>
      <c r="BK46" s="308"/>
      <c r="BL46" s="308"/>
      <c r="BM46" s="308"/>
      <c r="BN46" s="308"/>
      <c r="BO46" s="308"/>
      <c r="BP46" s="308"/>
      <c r="BQ46" s="308"/>
      <c r="BR46" s="308"/>
      <c r="BS46" s="308"/>
      <c r="BT46" s="308"/>
      <c r="BU46" s="308"/>
      <c r="BV46" s="308"/>
    </row>
    <row r="47" spans="1:74" ht="2.25" hidden="1" customHeight="1">
      <c r="A47" s="312"/>
      <c r="B47" s="312"/>
      <c r="C47" s="312"/>
      <c r="D47" s="312"/>
      <c r="E47" s="312"/>
      <c r="F47" s="312"/>
      <c r="G47" s="312"/>
      <c r="H47" s="312"/>
      <c r="I47" s="312"/>
      <c r="J47" s="312"/>
      <c r="K47" s="312"/>
      <c r="L47" s="312"/>
      <c r="M47" s="312"/>
      <c r="N47" s="312"/>
      <c r="O47" s="312"/>
      <c r="P47" s="312"/>
      <c r="Q47" s="312"/>
      <c r="R47" s="312"/>
      <c r="S47" s="312"/>
      <c r="T47" s="312"/>
      <c r="U47" s="312"/>
      <c r="V47" s="312"/>
      <c r="W47" s="312"/>
      <c r="X47" s="312"/>
      <c r="Y47" s="312"/>
      <c r="Z47" s="312"/>
      <c r="AA47" s="312"/>
      <c r="AB47" s="312"/>
      <c r="AC47" s="312"/>
      <c r="AD47" s="312"/>
      <c r="AE47" s="312"/>
      <c r="AF47" s="312"/>
      <c r="AG47" s="312"/>
      <c r="AH47" s="312"/>
      <c r="AI47" s="312"/>
      <c r="AJ47" s="312"/>
      <c r="AK47" s="312"/>
      <c r="AL47" s="312"/>
      <c r="AM47" s="308"/>
      <c r="AN47" s="308"/>
      <c r="AO47" s="308"/>
      <c r="AP47" s="308"/>
      <c r="AQ47" s="308"/>
      <c r="AR47" s="308"/>
      <c r="AS47" s="308"/>
      <c r="AT47" s="308"/>
      <c r="AU47" s="308"/>
      <c r="AV47" s="308"/>
      <c r="AW47" s="308"/>
      <c r="AX47" s="308"/>
      <c r="AY47" s="308"/>
      <c r="AZ47" s="308"/>
      <c r="BA47" s="308"/>
      <c r="BB47" s="308"/>
      <c r="BC47" s="308"/>
      <c r="BD47" s="308"/>
      <c r="BE47" s="308"/>
      <c r="BF47" s="308"/>
      <c r="BG47" s="308"/>
      <c r="BH47" s="308"/>
      <c r="BI47" s="308"/>
      <c r="BJ47" s="308"/>
      <c r="BK47" s="308"/>
      <c r="BL47" s="308"/>
      <c r="BM47" s="308"/>
      <c r="BN47" s="308"/>
      <c r="BO47" s="308"/>
      <c r="BP47" s="308"/>
      <c r="BQ47" s="308"/>
      <c r="BR47" s="308"/>
      <c r="BS47" s="308"/>
      <c r="BT47" s="308"/>
      <c r="BU47" s="308"/>
      <c r="BV47" s="308"/>
    </row>
    <row r="48" spans="1:74" ht="15.75" hidden="1" customHeight="1">
      <c r="A48" s="312"/>
      <c r="B48" s="312"/>
      <c r="C48" s="312"/>
      <c r="D48" s="312"/>
      <c r="E48" s="312"/>
      <c r="F48" s="312"/>
      <c r="G48" s="312"/>
      <c r="H48" s="312"/>
      <c r="I48" s="312"/>
      <c r="J48" s="312"/>
      <c r="K48" s="312"/>
      <c r="L48" s="312"/>
      <c r="M48" s="312"/>
      <c r="N48" s="312"/>
      <c r="O48" s="312"/>
      <c r="P48" s="312"/>
      <c r="Q48" s="312"/>
      <c r="R48" s="312"/>
      <c r="S48" s="312"/>
      <c r="T48" s="312"/>
      <c r="U48" s="312"/>
      <c r="V48" s="312"/>
      <c r="W48" s="312"/>
      <c r="X48" s="312"/>
      <c r="Y48" s="312"/>
      <c r="Z48" s="312"/>
      <c r="AA48" s="312"/>
      <c r="AB48" s="312"/>
      <c r="AC48" s="312"/>
      <c r="AD48" s="312"/>
      <c r="AE48" s="312"/>
      <c r="AF48" s="312"/>
      <c r="AG48" s="312"/>
      <c r="AH48" s="312"/>
      <c r="AI48" s="312"/>
      <c r="AJ48" s="312"/>
      <c r="AK48" s="312"/>
      <c r="AL48" s="312"/>
      <c r="AM48" s="308"/>
      <c r="AN48" s="308"/>
      <c r="AO48" s="308"/>
      <c r="AP48" s="308"/>
      <c r="AQ48" s="308"/>
      <c r="AR48" s="308"/>
      <c r="AS48" s="308"/>
      <c r="AT48" s="308"/>
      <c r="AU48" s="308"/>
      <c r="AV48" s="308"/>
      <c r="AW48" s="308"/>
      <c r="AX48" s="308"/>
      <c r="AY48" s="308"/>
      <c r="AZ48" s="308"/>
      <c r="BA48" s="308"/>
      <c r="BB48" s="308"/>
      <c r="BC48" s="308"/>
      <c r="BD48" s="308"/>
      <c r="BE48" s="308"/>
      <c r="BF48" s="308"/>
      <c r="BG48" s="308"/>
      <c r="BH48" s="308"/>
      <c r="BI48" s="308"/>
      <c r="BJ48" s="308"/>
      <c r="BK48" s="308"/>
      <c r="BL48" s="308"/>
      <c r="BM48" s="308"/>
      <c r="BN48" s="308"/>
      <c r="BO48" s="308"/>
      <c r="BP48" s="308"/>
      <c r="BQ48" s="308"/>
      <c r="BR48" s="308"/>
      <c r="BS48" s="308"/>
      <c r="BT48" s="308"/>
      <c r="BU48" s="308"/>
      <c r="BV48" s="308"/>
    </row>
    <row r="49" spans="1:74" ht="15.75" hidden="1" customHeight="1">
      <c r="A49" s="312"/>
      <c r="B49" s="312"/>
      <c r="C49" s="312"/>
      <c r="D49" s="312"/>
      <c r="E49" s="312"/>
      <c r="F49" s="312"/>
      <c r="G49" s="312"/>
      <c r="H49" s="312"/>
      <c r="I49" s="312"/>
      <c r="J49" s="312"/>
      <c r="K49" s="312"/>
      <c r="L49" s="312"/>
      <c r="M49" s="312"/>
      <c r="N49" s="312"/>
      <c r="O49" s="312"/>
      <c r="P49" s="312"/>
      <c r="Q49" s="312"/>
      <c r="R49" s="312"/>
      <c r="S49" s="312"/>
      <c r="T49" s="312"/>
      <c r="U49" s="312"/>
      <c r="V49" s="312"/>
      <c r="W49" s="312"/>
      <c r="X49" s="312"/>
      <c r="Y49" s="312"/>
      <c r="Z49" s="312"/>
      <c r="AA49" s="312"/>
      <c r="AB49" s="312"/>
      <c r="AC49" s="312"/>
      <c r="AD49" s="312"/>
      <c r="AE49" s="312"/>
      <c r="AF49" s="312"/>
      <c r="AG49" s="312"/>
      <c r="AH49" s="312"/>
      <c r="AI49" s="312"/>
      <c r="AJ49" s="312"/>
      <c r="AK49" s="312"/>
      <c r="AL49" s="312"/>
      <c r="AM49" s="308"/>
      <c r="AN49" s="308"/>
      <c r="AO49" s="308"/>
      <c r="AP49" s="308"/>
      <c r="AQ49" s="308"/>
      <c r="AR49" s="308"/>
      <c r="AS49" s="308"/>
      <c r="AT49" s="308"/>
      <c r="AU49" s="308"/>
      <c r="AV49" s="308"/>
      <c r="AW49" s="308"/>
      <c r="AX49" s="308"/>
      <c r="AY49" s="308"/>
      <c r="AZ49" s="308"/>
      <c r="BA49" s="308"/>
      <c r="BB49" s="308"/>
      <c r="BC49" s="308"/>
      <c r="BD49" s="308"/>
      <c r="BE49" s="308"/>
      <c r="BF49" s="308"/>
      <c r="BG49" s="308"/>
      <c r="BH49" s="308"/>
      <c r="BI49" s="308"/>
      <c r="BJ49" s="308"/>
      <c r="BK49" s="308"/>
      <c r="BL49" s="308"/>
      <c r="BM49" s="308"/>
      <c r="BN49" s="308"/>
      <c r="BO49" s="308"/>
      <c r="BP49" s="308"/>
      <c r="BQ49" s="308"/>
      <c r="BR49" s="308"/>
      <c r="BS49" s="308"/>
      <c r="BT49" s="308"/>
      <c r="BU49" s="308"/>
      <c r="BV49" s="308"/>
    </row>
    <row r="50" spans="1:74" ht="15.75" hidden="1" customHeight="1">
      <c r="A50" s="312"/>
      <c r="B50" s="312"/>
      <c r="C50" s="312"/>
      <c r="D50" s="312"/>
      <c r="E50" s="312"/>
      <c r="F50" s="312"/>
      <c r="G50" s="312"/>
      <c r="H50" s="312"/>
      <c r="I50" s="312"/>
      <c r="J50" s="312"/>
      <c r="K50" s="312"/>
      <c r="L50" s="312"/>
      <c r="M50" s="312"/>
      <c r="N50" s="312"/>
      <c r="O50" s="312"/>
      <c r="P50" s="312"/>
      <c r="Q50" s="312"/>
      <c r="R50" s="312"/>
      <c r="S50" s="312"/>
      <c r="T50" s="312"/>
      <c r="U50" s="312"/>
      <c r="V50" s="312"/>
      <c r="W50" s="312"/>
      <c r="X50" s="312"/>
      <c r="Y50" s="312"/>
      <c r="Z50" s="312"/>
      <c r="AA50" s="312"/>
      <c r="AB50" s="312"/>
      <c r="AC50" s="312"/>
      <c r="AD50" s="312"/>
      <c r="AE50" s="312"/>
      <c r="AF50" s="312"/>
      <c r="AG50" s="312"/>
      <c r="AH50" s="312"/>
      <c r="AI50" s="312"/>
      <c r="AJ50" s="312"/>
      <c r="AK50" s="312"/>
      <c r="AL50" s="312"/>
      <c r="AM50" s="308"/>
      <c r="AN50" s="308"/>
      <c r="AO50" s="308"/>
      <c r="AP50" s="308"/>
      <c r="AQ50" s="308"/>
      <c r="AR50" s="308"/>
      <c r="AS50" s="308"/>
      <c r="AT50" s="308"/>
      <c r="AU50" s="308"/>
      <c r="AV50" s="308"/>
      <c r="AW50" s="308"/>
      <c r="AX50" s="308"/>
      <c r="AY50" s="308"/>
      <c r="AZ50" s="308"/>
      <c r="BA50" s="308"/>
      <c r="BB50" s="308"/>
      <c r="BC50" s="308"/>
      <c r="BD50" s="308"/>
      <c r="BE50" s="308"/>
      <c r="BF50" s="308"/>
      <c r="BG50" s="308"/>
      <c r="BH50" s="308"/>
      <c r="BI50" s="308"/>
      <c r="BJ50" s="308"/>
      <c r="BK50" s="308"/>
      <c r="BL50" s="308"/>
      <c r="BM50" s="308"/>
      <c r="BN50" s="308"/>
      <c r="BO50" s="308"/>
      <c r="BP50" s="308"/>
      <c r="BQ50" s="308"/>
      <c r="BR50" s="308"/>
      <c r="BS50" s="308"/>
      <c r="BT50" s="308"/>
      <c r="BU50" s="308"/>
      <c r="BV50" s="308"/>
    </row>
    <row r="51" spans="1:74" ht="15.75" hidden="1" customHeight="1">
      <c r="A51" s="312"/>
      <c r="B51" s="312"/>
      <c r="C51" s="312"/>
      <c r="D51" s="312"/>
      <c r="E51" s="312"/>
      <c r="F51" s="312"/>
      <c r="G51" s="312"/>
      <c r="H51" s="312"/>
      <c r="I51" s="312"/>
      <c r="J51" s="312"/>
      <c r="K51" s="312"/>
      <c r="L51" s="312"/>
      <c r="M51" s="312"/>
      <c r="N51" s="312"/>
      <c r="O51" s="312"/>
      <c r="P51" s="312"/>
      <c r="Q51" s="312"/>
      <c r="R51" s="312"/>
      <c r="S51" s="312"/>
      <c r="T51" s="312"/>
      <c r="U51" s="312"/>
      <c r="V51" s="312"/>
      <c r="W51" s="312"/>
      <c r="X51" s="312"/>
      <c r="Y51" s="312"/>
      <c r="Z51" s="312"/>
      <c r="AA51" s="312"/>
      <c r="AB51" s="312"/>
      <c r="AC51" s="312"/>
      <c r="AD51" s="312"/>
      <c r="AE51" s="312"/>
      <c r="AF51" s="312"/>
      <c r="AG51" s="312"/>
      <c r="AH51" s="312"/>
      <c r="AI51" s="312"/>
      <c r="AJ51" s="312"/>
      <c r="AK51" s="312"/>
      <c r="AL51" s="312"/>
      <c r="AM51" s="308"/>
      <c r="AN51" s="308"/>
      <c r="AO51" s="308"/>
      <c r="AP51" s="308"/>
      <c r="AQ51" s="308"/>
      <c r="AR51" s="308"/>
      <c r="AS51" s="308"/>
      <c r="AT51" s="308"/>
      <c r="AU51" s="308"/>
      <c r="AV51" s="308"/>
      <c r="AW51" s="308"/>
      <c r="AX51" s="308"/>
      <c r="AY51" s="308"/>
      <c r="AZ51" s="308"/>
      <c r="BA51" s="308"/>
      <c r="BB51" s="308"/>
      <c r="BC51" s="308"/>
      <c r="BD51" s="308"/>
      <c r="BE51" s="308"/>
      <c r="BF51" s="308"/>
      <c r="BG51" s="308"/>
      <c r="BH51" s="308"/>
      <c r="BI51" s="308"/>
      <c r="BJ51" s="308"/>
      <c r="BK51" s="308"/>
      <c r="BL51" s="308"/>
      <c r="BM51" s="308"/>
      <c r="BN51" s="308"/>
      <c r="BO51" s="308"/>
      <c r="BP51" s="308"/>
      <c r="BQ51" s="308"/>
      <c r="BR51" s="308"/>
      <c r="BS51" s="308"/>
      <c r="BT51" s="308"/>
      <c r="BU51" s="308"/>
      <c r="BV51" s="308"/>
    </row>
    <row r="52" spans="1:74" ht="15.75" hidden="1" customHeight="1">
      <c r="A52" s="312"/>
      <c r="B52" s="312"/>
      <c r="C52" s="312"/>
      <c r="D52" s="312"/>
      <c r="E52" s="312"/>
      <c r="F52" s="312"/>
      <c r="G52" s="312"/>
      <c r="H52" s="312"/>
      <c r="I52" s="312"/>
      <c r="J52" s="312"/>
      <c r="K52" s="312"/>
      <c r="L52" s="312"/>
      <c r="M52" s="312"/>
      <c r="N52" s="312"/>
      <c r="O52" s="312"/>
      <c r="P52" s="312"/>
      <c r="Q52" s="312"/>
      <c r="R52" s="312"/>
      <c r="S52" s="312"/>
      <c r="T52" s="312"/>
      <c r="U52" s="312"/>
      <c r="V52" s="312"/>
      <c r="W52" s="312"/>
      <c r="X52" s="312"/>
      <c r="Y52" s="312"/>
      <c r="Z52" s="312"/>
      <c r="AA52" s="312"/>
      <c r="AB52" s="312"/>
      <c r="AC52" s="312"/>
      <c r="AD52" s="312"/>
      <c r="AE52" s="312"/>
      <c r="AF52" s="312"/>
      <c r="AG52" s="312"/>
      <c r="AH52" s="312"/>
      <c r="AI52" s="312"/>
      <c r="AJ52" s="312"/>
      <c r="AK52" s="312"/>
      <c r="AL52" s="312"/>
      <c r="AM52" s="308"/>
      <c r="AN52" s="308"/>
      <c r="AO52" s="308"/>
      <c r="AP52" s="308"/>
      <c r="AQ52" s="308"/>
      <c r="AR52" s="308"/>
      <c r="AS52" s="308"/>
      <c r="AT52" s="308"/>
      <c r="AU52" s="308"/>
      <c r="AV52" s="308"/>
      <c r="AW52" s="308"/>
      <c r="AX52" s="308"/>
      <c r="AY52" s="308"/>
      <c r="AZ52" s="308"/>
      <c r="BA52" s="308"/>
      <c r="BB52" s="308"/>
      <c r="BC52" s="308"/>
      <c r="BD52" s="308"/>
      <c r="BE52" s="308"/>
      <c r="BF52" s="308"/>
      <c r="BG52" s="308"/>
      <c r="BH52" s="308"/>
      <c r="BI52" s="308"/>
      <c r="BJ52" s="308"/>
      <c r="BK52" s="308"/>
      <c r="BL52" s="308"/>
      <c r="BM52" s="308"/>
      <c r="BN52" s="308"/>
      <c r="BO52" s="308"/>
      <c r="BP52" s="308"/>
      <c r="BQ52" s="308"/>
      <c r="BR52" s="308"/>
      <c r="BS52" s="308"/>
      <c r="BT52" s="308"/>
      <c r="BU52" s="308"/>
      <c r="BV52" s="308"/>
    </row>
    <row r="53" spans="1:74" ht="15.75" hidden="1" customHeight="1">
      <c r="A53" s="312"/>
      <c r="B53" s="312"/>
      <c r="C53" s="312"/>
      <c r="D53" s="312"/>
      <c r="E53" s="312"/>
      <c r="F53" s="312"/>
      <c r="G53" s="312"/>
      <c r="H53" s="312"/>
      <c r="I53" s="312"/>
      <c r="J53" s="312"/>
      <c r="K53" s="312"/>
      <c r="L53" s="312"/>
      <c r="M53" s="312"/>
      <c r="N53" s="312"/>
      <c r="O53" s="312"/>
      <c r="P53" s="312"/>
      <c r="Q53" s="312"/>
      <c r="R53" s="312"/>
      <c r="S53" s="312"/>
      <c r="T53" s="312"/>
      <c r="U53" s="312"/>
      <c r="V53" s="312"/>
      <c r="W53" s="312"/>
      <c r="X53" s="312"/>
      <c r="Y53" s="312"/>
      <c r="Z53" s="312"/>
      <c r="AA53" s="312"/>
      <c r="AB53" s="312"/>
      <c r="AC53" s="312"/>
      <c r="AD53" s="312"/>
      <c r="AE53" s="312"/>
      <c r="AF53" s="312"/>
      <c r="AG53" s="312"/>
      <c r="AH53" s="312"/>
      <c r="AI53" s="312"/>
      <c r="AJ53" s="312"/>
      <c r="AK53" s="312"/>
      <c r="AL53" s="312"/>
      <c r="AM53" s="308"/>
      <c r="AN53" s="308"/>
      <c r="AO53" s="308"/>
      <c r="AP53" s="308"/>
      <c r="AQ53" s="308"/>
      <c r="AR53" s="308"/>
      <c r="AS53" s="308"/>
      <c r="AT53" s="308"/>
      <c r="AU53" s="308"/>
      <c r="AV53" s="308"/>
      <c r="AW53" s="308"/>
      <c r="AX53" s="308"/>
      <c r="AY53" s="308"/>
      <c r="AZ53" s="308"/>
      <c r="BA53" s="308"/>
      <c r="BB53" s="308"/>
      <c r="BC53" s="308"/>
      <c r="BD53" s="308"/>
      <c r="BE53" s="308"/>
      <c r="BF53" s="308"/>
      <c r="BG53" s="308"/>
      <c r="BH53" s="308"/>
      <c r="BI53" s="308"/>
      <c r="BJ53" s="308"/>
      <c r="BK53" s="308"/>
      <c r="BL53" s="308"/>
      <c r="BM53" s="308"/>
      <c r="BN53" s="308"/>
      <c r="BO53" s="308"/>
      <c r="BP53" s="308"/>
      <c r="BQ53" s="308"/>
      <c r="BR53" s="308"/>
      <c r="BS53" s="308"/>
      <c r="BT53" s="308"/>
      <c r="BU53" s="308"/>
      <c r="BV53" s="308"/>
    </row>
    <row r="54" spans="1:74" ht="15.75" hidden="1" customHeight="1">
      <c r="A54" s="312"/>
      <c r="B54" s="312"/>
      <c r="C54" s="312"/>
      <c r="D54" s="312"/>
      <c r="E54" s="312"/>
      <c r="F54" s="312"/>
      <c r="G54" s="312"/>
      <c r="H54" s="312"/>
      <c r="I54" s="312"/>
      <c r="J54" s="312"/>
      <c r="K54" s="312"/>
      <c r="L54" s="312"/>
      <c r="M54" s="312"/>
      <c r="N54" s="312"/>
      <c r="O54" s="312"/>
      <c r="P54" s="312"/>
      <c r="Q54" s="312"/>
      <c r="R54" s="312"/>
      <c r="S54" s="312"/>
      <c r="T54" s="312"/>
      <c r="U54" s="312"/>
      <c r="V54" s="312"/>
      <c r="W54" s="312"/>
      <c r="X54" s="312"/>
      <c r="Y54" s="312"/>
      <c r="Z54" s="312"/>
      <c r="AA54" s="312"/>
      <c r="AB54" s="312"/>
      <c r="AC54" s="312"/>
      <c r="AD54" s="312"/>
      <c r="AE54" s="312"/>
      <c r="AF54" s="312"/>
      <c r="AG54" s="312"/>
      <c r="AH54" s="312"/>
      <c r="AI54" s="312"/>
      <c r="AJ54" s="312"/>
      <c r="AK54" s="312"/>
      <c r="AL54" s="312"/>
      <c r="AM54" s="308"/>
      <c r="AN54" s="308"/>
      <c r="AO54" s="308"/>
      <c r="AP54" s="308"/>
      <c r="AQ54" s="308"/>
      <c r="AR54" s="308"/>
      <c r="AS54" s="308"/>
      <c r="AT54" s="308"/>
      <c r="AU54" s="308"/>
      <c r="AV54" s="308"/>
      <c r="AW54" s="308"/>
      <c r="AX54" s="308"/>
      <c r="AY54" s="308"/>
      <c r="AZ54" s="308"/>
      <c r="BA54" s="308"/>
      <c r="BB54" s="308"/>
      <c r="BC54" s="308"/>
      <c r="BD54" s="308"/>
      <c r="BE54" s="308"/>
      <c r="BF54" s="308"/>
      <c r="BG54" s="308"/>
      <c r="BH54" s="308"/>
      <c r="BI54" s="308"/>
      <c r="BJ54" s="308"/>
      <c r="BK54" s="308"/>
      <c r="BL54" s="308"/>
      <c r="BM54" s="308"/>
      <c r="BN54" s="308"/>
      <c r="BO54" s="308"/>
      <c r="BP54" s="308"/>
      <c r="BQ54" s="308"/>
      <c r="BR54" s="308"/>
      <c r="BS54" s="308"/>
      <c r="BT54" s="308"/>
      <c r="BU54" s="308"/>
      <c r="BV54" s="308"/>
    </row>
    <row r="55" spans="1:74" ht="15.75" hidden="1" customHeight="1">
      <c r="A55" s="312"/>
      <c r="B55" s="312"/>
      <c r="C55" s="312"/>
      <c r="D55" s="312"/>
      <c r="E55" s="312"/>
      <c r="F55" s="312"/>
      <c r="G55" s="312"/>
      <c r="H55" s="312"/>
      <c r="I55" s="312"/>
      <c r="J55" s="312"/>
      <c r="K55" s="312"/>
      <c r="L55" s="312"/>
      <c r="M55" s="312"/>
      <c r="N55" s="312"/>
      <c r="O55" s="312"/>
      <c r="P55" s="312"/>
      <c r="Q55" s="312"/>
      <c r="R55" s="312"/>
      <c r="S55" s="312"/>
      <c r="T55" s="312"/>
      <c r="U55" s="312"/>
      <c r="V55" s="312"/>
      <c r="W55" s="312"/>
      <c r="X55" s="312"/>
      <c r="Y55" s="312"/>
      <c r="Z55" s="312"/>
      <c r="AA55" s="312"/>
      <c r="AB55" s="312"/>
      <c r="AC55" s="312"/>
      <c r="AD55" s="312"/>
      <c r="AE55" s="312"/>
      <c r="AF55" s="312"/>
      <c r="AG55" s="312"/>
      <c r="AH55" s="312"/>
      <c r="AI55" s="312"/>
      <c r="AJ55" s="312"/>
      <c r="AK55" s="312"/>
      <c r="AL55" s="312"/>
      <c r="AM55" s="308"/>
      <c r="AN55" s="308"/>
      <c r="AO55" s="308"/>
      <c r="AP55" s="308"/>
      <c r="AQ55" s="308"/>
      <c r="AR55" s="308"/>
      <c r="AS55" s="308"/>
      <c r="AT55" s="308"/>
      <c r="AU55" s="308"/>
      <c r="AV55" s="308"/>
      <c r="AW55" s="308"/>
      <c r="AX55" s="308"/>
      <c r="AY55" s="308"/>
      <c r="AZ55" s="308"/>
      <c r="BA55" s="308"/>
      <c r="BB55" s="308"/>
      <c r="BC55" s="308"/>
      <c r="BD55" s="308"/>
      <c r="BE55" s="308"/>
      <c r="BF55" s="308"/>
      <c r="BG55" s="308"/>
      <c r="BH55" s="308"/>
      <c r="BI55" s="308"/>
      <c r="BJ55" s="308"/>
      <c r="BK55" s="308"/>
      <c r="BL55" s="308"/>
      <c r="BM55" s="308"/>
      <c r="BN55" s="308"/>
      <c r="BO55" s="308"/>
      <c r="BP55" s="308"/>
      <c r="BQ55" s="308"/>
      <c r="BR55" s="308"/>
      <c r="BS55" s="308"/>
      <c r="BT55" s="308"/>
      <c r="BU55" s="308"/>
      <c r="BV55" s="308"/>
    </row>
    <row r="56" spans="1:74" ht="15.75" hidden="1" customHeight="1">
      <c r="A56" s="312"/>
      <c r="B56" s="312"/>
      <c r="C56" s="312"/>
      <c r="D56" s="312"/>
      <c r="E56" s="312"/>
      <c r="F56" s="312"/>
      <c r="G56" s="312"/>
      <c r="H56" s="312"/>
      <c r="I56" s="312"/>
      <c r="J56" s="312"/>
      <c r="K56" s="312"/>
      <c r="L56" s="312"/>
      <c r="M56" s="312"/>
      <c r="N56" s="312"/>
      <c r="O56" s="312"/>
      <c r="P56" s="312"/>
      <c r="Q56" s="312"/>
      <c r="R56" s="312"/>
      <c r="S56" s="312"/>
      <c r="T56" s="312"/>
      <c r="U56" s="312"/>
      <c r="V56" s="312"/>
      <c r="W56" s="312"/>
      <c r="X56" s="312"/>
      <c r="Y56" s="312"/>
      <c r="Z56" s="312"/>
      <c r="AA56" s="312"/>
      <c r="AB56" s="312"/>
      <c r="AC56" s="312"/>
      <c r="AD56" s="312"/>
      <c r="AE56" s="312"/>
      <c r="AF56" s="312"/>
      <c r="AG56" s="312"/>
      <c r="AH56" s="312"/>
      <c r="AI56" s="312"/>
      <c r="AJ56" s="312"/>
      <c r="AK56" s="312"/>
      <c r="AL56" s="312"/>
      <c r="AM56" s="308"/>
      <c r="AN56" s="308"/>
      <c r="AO56" s="308"/>
      <c r="AP56" s="308"/>
      <c r="AQ56" s="308"/>
      <c r="AR56" s="308"/>
      <c r="AS56" s="308"/>
      <c r="AT56" s="308"/>
      <c r="AU56" s="308"/>
      <c r="AV56" s="308"/>
      <c r="AW56" s="308"/>
      <c r="AX56" s="308"/>
      <c r="AY56" s="308"/>
      <c r="AZ56" s="308"/>
      <c r="BA56" s="308"/>
      <c r="BB56" s="308"/>
      <c r="BC56" s="308"/>
      <c r="BD56" s="308"/>
      <c r="BE56" s="308"/>
      <c r="BF56" s="308"/>
      <c r="BG56" s="308"/>
      <c r="BH56" s="308"/>
      <c r="BI56" s="308"/>
      <c r="BJ56" s="308"/>
      <c r="BK56" s="308"/>
      <c r="BL56" s="308"/>
      <c r="BM56" s="308"/>
      <c r="BN56" s="308"/>
      <c r="BO56" s="308"/>
      <c r="BP56" s="308"/>
      <c r="BQ56" s="308"/>
      <c r="BR56" s="308"/>
      <c r="BS56" s="308"/>
      <c r="BT56" s="308"/>
      <c r="BU56" s="308"/>
      <c r="BV56" s="308"/>
    </row>
    <row r="57" spans="1:74" ht="15.75" hidden="1" customHeight="1">
      <c r="A57" s="312"/>
      <c r="B57" s="312"/>
      <c r="C57" s="312"/>
      <c r="D57" s="312"/>
      <c r="E57" s="312"/>
      <c r="F57" s="312"/>
      <c r="G57" s="312"/>
      <c r="H57" s="312"/>
      <c r="I57" s="312"/>
      <c r="J57" s="312"/>
      <c r="K57" s="312"/>
      <c r="L57" s="312"/>
      <c r="M57" s="312"/>
      <c r="N57" s="312"/>
      <c r="O57" s="312"/>
      <c r="P57" s="312"/>
      <c r="Q57" s="312"/>
      <c r="R57" s="312"/>
      <c r="S57" s="312"/>
      <c r="T57" s="312"/>
      <c r="U57" s="312"/>
      <c r="V57" s="312"/>
      <c r="W57" s="312"/>
      <c r="X57" s="312"/>
      <c r="Y57" s="312"/>
      <c r="Z57" s="312"/>
      <c r="AA57" s="312"/>
      <c r="AB57" s="312"/>
      <c r="AC57" s="312"/>
      <c r="AD57" s="312"/>
      <c r="AE57" s="312"/>
      <c r="AF57" s="312"/>
      <c r="AG57" s="312"/>
      <c r="AH57" s="312"/>
      <c r="AI57" s="312"/>
      <c r="AJ57" s="312"/>
      <c r="AK57" s="312"/>
      <c r="AL57" s="312"/>
      <c r="AM57" s="308"/>
      <c r="AN57" s="308"/>
      <c r="AO57" s="308"/>
      <c r="AP57" s="308"/>
      <c r="AQ57" s="308"/>
      <c r="AR57" s="308"/>
      <c r="AS57" s="308"/>
      <c r="AT57" s="308"/>
      <c r="AU57" s="308"/>
      <c r="AV57" s="308"/>
      <c r="AW57" s="308"/>
      <c r="AX57" s="308"/>
      <c r="AY57" s="308"/>
      <c r="AZ57" s="308"/>
      <c r="BA57" s="308"/>
      <c r="BB57" s="308"/>
      <c r="BC57" s="308"/>
      <c r="BD57" s="308"/>
      <c r="BE57" s="308"/>
      <c r="BF57" s="308"/>
      <c r="BG57" s="308"/>
      <c r="BH57" s="308"/>
      <c r="BI57" s="308"/>
      <c r="BJ57" s="308"/>
      <c r="BK57" s="308"/>
      <c r="BL57" s="308"/>
      <c r="BM57" s="308"/>
      <c r="BN57" s="308"/>
      <c r="BO57" s="308"/>
      <c r="BP57" s="308"/>
      <c r="BQ57" s="308"/>
      <c r="BR57" s="308"/>
      <c r="BS57" s="308"/>
      <c r="BT57" s="308"/>
      <c r="BU57" s="308"/>
      <c r="BV57" s="308"/>
    </row>
    <row r="58" spans="1:74" ht="15.75" hidden="1" customHeight="1">
      <c r="A58" s="312"/>
      <c r="B58" s="312"/>
      <c r="C58" s="312"/>
      <c r="D58" s="312"/>
      <c r="E58" s="312"/>
      <c r="F58" s="312"/>
      <c r="G58" s="312"/>
      <c r="H58" s="312"/>
      <c r="I58" s="312"/>
      <c r="J58" s="312"/>
      <c r="K58" s="312"/>
      <c r="L58" s="312"/>
      <c r="M58" s="312"/>
      <c r="N58" s="312"/>
      <c r="O58" s="312"/>
      <c r="P58" s="312"/>
      <c r="Q58" s="312"/>
      <c r="R58" s="312"/>
      <c r="S58" s="312"/>
      <c r="T58" s="312"/>
      <c r="U58" s="312"/>
      <c r="V58" s="312"/>
      <c r="W58" s="312"/>
      <c r="X58" s="312"/>
      <c r="Y58" s="312"/>
      <c r="Z58" s="312"/>
      <c r="AA58" s="312"/>
      <c r="AB58" s="312"/>
      <c r="AC58" s="312"/>
      <c r="AD58" s="312"/>
      <c r="AE58" s="312"/>
      <c r="AF58" s="312"/>
      <c r="AG58" s="312"/>
      <c r="AH58" s="312"/>
      <c r="AI58" s="312"/>
      <c r="AJ58" s="312"/>
      <c r="AK58" s="312"/>
      <c r="AL58" s="312"/>
      <c r="AM58" s="308"/>
      <c r="AN58" s="308"/>
      <c r="AO58" s="308"/>
      <c r="AP58" s="308"/>
      <c r="AQ58" s="308"/>
      <c r="AR58" s="308"/>
      <c r="AS58" s="308"/>
      <c r="AT58" s="308"/>
      <c r="AU58" s="308"/>
      <c r="AV58" s="308"/>
      <c r="AW58" s="308"/>
      <c r="AX58" s="308"/>
      <c r="AY58" s="308"/>
      <c r="AZ58" s="308"/>
      <c r="BA58" s="308"/>
      <c r="BB58" s="308"/>
      <c r="BC58" s="308"/>
      <c r="BD58" s="308"/>
      <c r="BE58" s="308"/>
      <c r="BF58" s="308"/>
      <c r="BG58" s="308"/>
      <c r="BH58" s="308"/>
      <c r="BI58" s="308"/>
      <c r="BJ58" s="308"/>
      <c r="BK58" s="308"/>
      <c r="BL58" s="308"/>
      <c r="BM58" s="308"/>
      <c r="BN58" s="308"/>
      <c r="BO58" s="308"/>
      <c r="BP58" s="308"/>
      <c r="BQ58" s="308"/>
      <c r="BR58" s="308"/>
      <c r="BS58" s="308"/>
      <c r="BT58" s="308"/>
      <c r="BU58" s="308"/>
      <c r="BV58" s="308"/>
    </row>
    <row r="59" spans="1:74" ht="15.75" hidden="1" customHeight="1">
      <c r="A59" s="312"/>
      <c r="B59" s="312"/>
      <c r="C59" s="312"/>
      <c r="D59" s="312"/>
      <c r="E59" s="312"/>
      <c r="F59" s="312"/>
      <c r="G59" s="312"/>
      <c r="H59" s="312"/>
      <c r="I59" s="312"/>
      <c r="J59" s="312"/>
      <c r="K59" s="312"/>
      <c r="L59" s="312"/>
      <c r="M59" s="312"/>
      <c r="N59" s="312"/>
      <c r="O59" s="312"/>
      <c r="P59" s="312"/>
      <c r="Q59" s="312"/>
      <c r="R59" s="312"/>
      <c r="S59" s="312"/>
      <c r="T59" s="312"/>
      <c r="U59" s="312"/>
      <c r="V59" s="312"/>
      <c r="W59" s="312"/>
      <c r="X59" s="312"/>
      <c r="Y59" s="312"/>
      <c r="Z59" s="312"/>
      <c r="AA59" s="312"/>
      <c r="AB59" s="312"/>
      <c r="AC59" s="312"/>
      <c r="AD59" s="312"/>
      <c r="AE59" s="312"/>
      <c r="AF59" s="312"/>
      <c r="AG59" s="312"/>
      <c r="AH59" s="312"/>
      <c r="AI59" s="312"/>
      <c r="AJ59" s="312"/>
      <c r="AK59" s="312"/>
      <c r="AL59" s="312"/>
      <c r="AM59" s="308"/>
      <c r="AN59" s="308"/>
      <c r="AO59" s="308"/>
      <c r="AP59" s="308"/>
      <c r="AQ59" s="308"/>
      <c r="AR59" s="308"/>
      <c r="AS59" s="308"/>
      <c r="AT59" s="308"/>
      <c r="AU59" s="308"/>
      <c r="AV59" s="308"/>
      <c r="AW59" s="308"/>
      <c r="AX59" s="308"/>
      <c r="AY59" s="308"/>
      <c r="AZ59" s="308"/>
      <c r="BA59" s="308"/>
      <c r="BB59" s="308"/>
      <c r="BC59" s="308"/>
      <c r="BD59" s="308"/>
      <c r="BE59" s="308"/>
      <c r="BF59" s="308"/>
      <c r="BG59" s="308"/>
      <c r="BH59" s="308"/>
      <c r="BI59" s="308"/>
      <c r="BJ59" s="308"/>
      <c r="BK59" s="308"/>
      <c r="BL59" s="308"/>
      <c r="BM59" s="308"/>
      <c r="BN59" s="308"/>
      <c r="BO59" s="308"/>
      <c r="BP59" s="308"/>
      <c r="BQ59" s="308"/>
      <c r="BR59" s="308"/>
      <c r="BS59" s="308"/>
      <c r="BT59" s="308"/>
      <c r="BU59" s="308"/>
      <c r="BV59" s="308"/>
    </row>
    <row r="60" spans="1:74" ht="15.75" hidden="1" customHeight="1">
      <c r="A60" s="312"/>
      <c r="B60" s="312"/>
      <c r="C60" s="312"/>
      <c r="D60" s="312"/>
      <c r="E60" s="312"/>
      <c r="F60" s="312"/>
      <c r="G60" s="312"/>
      <c r="H60" s="312"/>
      <c r="I60" s="312"/>
      <c r="J60" s="312"/>
      <c r="K60" s="312"/>
      <c r="L60" s="312"/>
      <c r="M60" s="312"/>
      <c r="N60" s="312"/>
      <c r="O60" s="312"/>
      <c r="P60" s="312"/>
      <c r="Q60" s="312"/>
      <c r="R60" s="312"/>
      <c r="S60" s="312"/>
      <c r="T60" s="312"/>
      <c r="U60" s="312"/>
      <c r="V60" s="312"/>
      <c r="W60" s="312"/>
      <c r="X60" s="312"/>
      <c r="Y60" s="312"/>
      <c r="Z60" s="312"/>
      <c r="AA60" s="312"/>
      <c r="AB60" s="312"/>
      <c r="AC60" s="312"/>
      <c r="AD60" s="312"/>
      <c r="AE60" s="312"/>
      <c r="AF60" s="312"/>
      <c r="AG60" s="312"/>
      <c r="AH60" s="312"/>
      <c r="AI60" s="312"/>
      <c r="AJ60" s="312"/>
      <c r="AK60" s="312"/>
      <c r="AL60" s="312"/>
      <c r="AM60" s="308"/>
      <c r="AN60" s="308"/>
      <c r="AO60" s="308"/>
      <c r="AP60" s="308"/>
      <c r="AQ60" s="308"/>
      <c r="AR60" s="308"/>
      <c r="AS60" s="308"/>
      <c r="AT60" s="308"/>
      <c r="AU60" s="308"/>
      <c r="AV60" s="308"/>
      <c r="AW60" s="308"/>
      <c r="AX60" s="308"/>
      <c r="AY60" s="308"/>
      <c r="AZ60" s="308"/>
      <c r="BA60" s="308"/>
      <c r="BB60" s="308"/>
      <c r="BC60" s="308"/>
      <c r="BD60" s="308"/>
      <c r="BE60" s="308"/>
      <c r="BF60" s="308"/>
      <c r="BG60" s="308"/>
      <c r="BH60" s="308"/>
      <c r="BI60" s="308"/>
      <c r="BJ60" s="308"/>
      <c r="BK60" s="308"/>
      <c r="BL60" s="308"/>
      <c r="BM60" s="308"/>
      <c r="BN60" s="308"/>
      <c r="BO60" s="308"/>
      <c r="BP60" s="308"/>
      <c r="BQ60" s="308"/>
      <c r="BR60" s="308"/>
      <c r="BS60" s="308"/>
      <c r="BT60" s="308"/>
      <c r="BU60" s="308"/>
      <c r="BV60" s="308"/>
    </row>
    <row r="61" spans="1:74" ht="15.75" hidden="1" customHeight="1">
      <c r="A61" s="312"/>
      <c r="B61" s="312"/>
      <c r="C61" s="312"/>
      <c r="D61" s="312"/>
      <c r="E61" s="312"/>
      <c r="F61" s="312"/>
      <c r="G61" s="312"/>
      <c r="H61" s="312"/>
      <c r="I61" s="312"/>
      <c r="J61" s="312"/>
      <c r="K61" s="312"/>
      <c r="L61" s="312"/>
      <c r="M61" s="312"/>
      <c r="N61" s="312"/>
      <c r="O61" s="312"/>
      <c r="P61" s="312"/>
      <c r="Q61" s="312"/>
      <c r="R61" s="312"/>
      <c r="S61" s="312"/>
      <c r="T61" s="312"/>
      <c r="U61" s="312"/>
      <c r="V61" s="312"/>
      <c r="W61" s="312"/>
      <c r="X61" s="312"/>
      <c r="Y61" s="312"/>
      <c r="Z61" s="312"/>
      <c r="AA61" s="312"/>
      <c r="AB61" s="312"/>
      <c r="AC61" s="312"/>
      <c r="AD61" s="312"/>
      <c r="AE61" s="312"/>
      <c r="AF61" s="312"/>
      <c r="AG61" s="312"/>
      <c r="AH61" s="312"/>
      <c r="AI61" s="312"/>
      <c r="AJ61" s="312"/>
      <c r="AK61" s="312"/>
      <c r="AL61" s="312"/>
      <c r="AM61" s="308"/>
      <c r="AN61" s="308"/>
      <c r="AO61" s="308"/>
      <c r="AP61" s="308"/>
      <c r="AQ61" s="308"/>
      <c r="AR61" s="308"/>
      <c r="AS61" s="308"/>
      <c r="AT61" s="308"/>
      <c r="AU61" s="308"/>
      <c r="AV61" s="308"/>
      <c r="AW61" s="308"/>
      <c r="AX61" s="308"/>
      <c r="AY61" s="308"/>
      <c r="AZ61" s="308"/>
      <c r="BA61" s="308"/>
      <c r="BB61" s="308"/>
      <c r="BC61" s="308"/>
      <c r="BD61" s="308"/>
      <c r="BE61" s="308"/>
      <c r="BF61" s="308"/>
      <c r="BG61" s="308"/>
      <c r="BH61" s="308"/>
      <c r="BI61" s="308"/>
      <c r="BJ61" s="308"/>
      <c r="BK61" s="308"/>
      <c r="BL61" s="308"/>
      <c r="BM61" s="308"/>
      <c r="BN61" s="308"/>
      <c r="BO61" s="308"/>
      <c r="BP61" s="308"/>
      <c r="BQ61" s="308"/>
      <c r="BR61" s="308"/>
      <c r="BS61" s="308"/>
      <c r="BT61" s="308"/>
      <c r="BU61" s="308"/>
      <c r="BV61" s="308"/>
    </row>
    <row r="62" spans="1:74" ht="15.75" hidden="1" customHeight="1">
      <c r="A62" s="312"/>
      <c r="B62" s="312"/>
      <c r="C62" s="312"/>
      <c r="D62" s="312"/>
      <c r="E62" s="312"/>
      <c r="F62" s="312"/>
      <c r="G62" s="312"/>
      <c r="H62" s="312"/>
      <c r="I62" s="312"/>
      <c r="J62" s="312"/>
      <c r="K62" s="312"/>
      <c r="L62" s="312"/>
      <c r="M62" s="312"/>
      <c r="N62" s="312"/>
      <c r="O62" s="312"/>
      <c r="P62" s="312"/>
      <c r="Q62" s="312"/>
      <c r="R62" s="312"/>
      <c r="S62" s="312"/>
      <c r="T62" s="312"/>
      <c r="U62" s="312"/>
      <c r="V62" s="312"/>
      <c r="W62" s="312"/>
      <c r="X62" s="312"/>
      <c r="Y62" s="312"/>
      <c r="Z62" s="312"/>
      <c r="AA62" s="312"/>
      <c r="AB62" s="312"/>
      <c r="AC62" s="312"/>
      <c r="AD62" s="312"/>
      <c r="AE62" s="312"/>
      <c r="AF62" s="312"/>
      <c r="AG62" s="312"/>
      <c r="AH62" s="312"/>
      <c r="AI62" s="312"/>
      <c r="AJ62" s="312"/>
      <c r="AK62" s="312"/>
      <c r="AL62" s="312"/>
      <c r="AM62" s="308"/>
      <c r="AN62" s="308"/>
      <c r="AO62" s="308"/>
      <c r="AP62" s="308"/>
      <c r="AQ62" s="308"/>
      <c r="AR62" s="308"/>
      <c r="AS62" s="308"/>
      <c r="AT62" s="308"/>
      <c r="AU62" s="308"/>
      <c r="AV62" s="308"/>
      <c r="AW62" s="308"/>
      <c r="AX62" s="308"/>
      <c r="AY62" s="308"/>
      <c r="AZ62" s="308"/>
      <c r="BA62" s="308"/>
      <c r="BB62" s="308"/>
      <c r="BC62" s="308"/>
      <c r="BD62" s="308"/>
      <c r="BE62" s="308"/>
      <c r="BF62" s="308"/>
      <c r="BG62" s="308"/>
      <c r="BH62" s="308"/>
      <c r="BI62" s="308"/>
      <c r="BJ62" s="308"/>
      <c r="BK62" s="308"/>
      <c r="BL62" s="308"/>
      <c r="BM62" s="308"/>
      <c r="BN62" s="308"/>
      <c r="BO62" s="308"/>
      <c r="BP62" s="308"/>
      <c r="BQ62" s="308"/>
      <c r="BR62" s="308"/>
      <c r="BS62" s="308"/>
      <c r="BT62" s="308"/>
      <c r="BU62" s="308"/>
      <c r="BV62" s="308"/>
    </row>
    <row r="63" spans="1:74" ht="15.75" hidden="1" customHeight="1">
      <c r="A63" s="312"/>
      <c r="B63" s="312"/>
      <c r="C63" s="312"/>
      <c r="D63" s="312"/>
      <c r="E63" s="312"/>
      <c r="F63" s="312"/>
      <c r="G63" s="312"/>
      <c r="H63" s="312"/>
      <c r="I63" s="312"/>
      <c r="J63" s="312"/>
      <c r="K63" s="312"/>
      <c r="L63" s="312"/>
      <c r="M63" s="312"/>
      <c r="N63" s="312"/>
      <c r="O63" s="312"/>
      <c r="P63" s="312"/>
      <c r="Q63" s="312"/>
      <c r="R63" s="312"/>
      <c r="S63" s="312"/>
      <c r="T63" s="312"/>
      <c r="U63" s="312"/>
      <c r="V63" s="312"/>
      <c r="W63" s="312"/>
      <c r="X63" s="312"/>
      <c r="Y63" s="312"/>
      <c r="Z63" s="312"/>
      <c r="AA63" s="312"/>
      <c r="AB63" s="312"/>
      <c r="AC63" s="312"/>
      <c r="AD63" s="312"/>
      <c r="AE63" s="312"/>
      <c r="AF63" s="312"/>
      <c r="AG63" s="312"/>
      <c r="AH63" s="312"/>
      <c r="AI63" s="312"/>
      <c r="AJ63" s="312"/>
      <c r="AK63" s="312"/>
      <c r="AL63" s="312"/>
      <c r="AM63" s="308"/>
      <c r="AN63" s="308"/>
      <c r="AO63" s="308"/>
      <c r="AP63" s="308"/>
      <c r="AQ63" s="308"/>
      <c r="AR63" s="308"/>
      <c r="AS63" s="308"/>
      <c r="AT63" s="308"/>
      <c r="AU63" s="308"/>
      <c r="AV63" s="308"/>
      <c r="AW63" s="308"/>
      <c r="AX63" s="308"/>
      <c r="AY63" s="308"/>
      <c r="AZ63" s="308"/>
      <c r="BA63" s="308"/>
      <c r="BB63" s="308"/>
      <c r="BC63" s="308"/>
      <c r="BD63" s="308"/>
      <c r="BE63" s="308"/>
      <c r="BF63" s="308"/>
      <c r="BG63" s="308"/>
      <c r="BH63" s="308"/>
      <c r="BI63" s="308"/>
      <c r="BJ63" s="308"/>
      <c r="BK63" s="308"/>
      <c r="BL63" s="308"/>
      <c r="BM63" s="308"/>
      <c r="BN63" s="308"/>
      <c r="BO63" s="308"/>
      <c r="BP63" s="308"/>
      <c r="BQ63" s="308"/>
      <c r="BR63" s="308"/>
      <c r="BS63" s="308"/>
      <c r="BT63" s="308"/>
      <c r="BU63" s="308"/>
      <c r="BV63" s="308"/>
    </row>
    <row r="64" spans="1:74" ht="10.5" hidden="1" customHeight="1">
      <c r="A64" s="312"/>
      <c r="B64" s="312"/>
      <c r="C64" s="312"/>
      <c r="D64" s="312"/>
      <c r="E64" s="312"/>
      <c r="F64" s="312"/>
      <c r="G64" s="312"/>
      <c r="H64" s="312"/>
      <c r="I64" s="312"/>
      <c r="J64" s="312"/>
      <c r="K64" s="312"/>
      <c r="L64" s="312"/>
      <c r="M64" s="312"/>
      <c r="N64" s="312"/>
      <c r="O64" s="312"/>
      <c r="P64" s="312"/>
      <c r="Q64" s="312"/>
      <c r="R64" s="312"/>
      <c r="S64" s="312"/>
      <c r="T64" s="312"/>
      <c r="U64" s="312"/>
      <c r="V64" s="312"/>
      <c r="W64" s="312"/>
      <c r="X64" s="312"/>
      <c r="Y64" s="312"/>
      <c r="Z64" s="312"/>
      <c r="AA64" s="312"/>
      <c r="AB64" s="312"/>
      <c r="AC64" s="312"/>
      <c r="AD64" s="312"/>
      <c r="AE64" s="312"/>
      <c r="AF64" s="312"/>
      <c r="AG64" s="312"/>
      <c r="AH64" s="312"/>
      <c r="AI64" s="312"/>
      <c r="AJ64" s="312"/>
      <c r="AK64" s="312"/>
      <c r="AL64" s="312"/>
      <c r="AM64" s="308"/>
      <c r="AN64" s="308"/>
      <c r="AO64" s="308"/>
      <c r="AP64" s="308"/>
      <c r="AQ64" s="308"/>
      <c r="AR64" s="308"/>
      <c r="AS64" s="308"/>
      <c r="AT64" s="308"/>
      <c r="AU64" s="308"/>
      <c r="AV64" s="308"/>
      <c r="AW64" s="308"/>
      <c r="AX64" s="308"/>
      <c r="AY64" s="308"/>
      <c r="AZ64" s="308"/>
      <c r="BA64" s="308"/>
      <c r="BB64" s="308"/>
      <c r="BC64" s="308"/>
      <c r="BD64" s="308"/>
      <c r="BE64" s="308"/>
      <c r="BF64" s="308"/>
      <c r="BG64" s="308"/>
      <c r="BH64" s="308"/>
      <c r="BI64" s="308"/>
      <c r="BJ64" s="308"/>
      <c r="BK64" s="308"/>
      <c r="BL64" s="308"/>
      <c r="BM64" s="308"/>
      <c r="BN64" s="308"/>
      <c r="BO64" s="308"/>
      <c r="BP64" s="308"/>
      <c r="BQ64" s="308"/>
      <c r="BR64" s="308"/>
      <c r="BS64" s="308"/>
      <c r="BT64" s="308"/>
      <c r="BU64" s="308"/>
      <c r="BV64" s="308"/>
    </row>
    <row r="65" spans="1:74" ht="10.5" hidden="1" customHeight="1">
      <c r="A65" s="312"/>
      <c r="B65" s="313"/>
      <c r="C65" s="313"/>
      <c r="D65" s="312"/>
      <c r="E65" s="312"/>
      <c r="F65" s="312"/>
      <c r="G65" s="312"/>
      <c r="H65" s="312"/>
      <c r="I65" s="312"/>
      <c r="J65" s="312"/>
      <c r="K65" s="312"/>
      <c r="L65" s="312"/>
      <c r="M65" s="312"/>
      <c r="N65" s="312"/>
      <c r="O65" s="312"/>
      <c r="P65" s="312"/>
      <c r="Q65" s="312"/>
      <c r="R65" s="312"/>
      <c r="S65" s="312"/>
      <c r="T65" s="312"/>
      <c r="U65" s="312"/>
      <c r="V65" s="312"/>
      <c r="W65" s="312"/>
      <c r="X65" s="312"/>
      <c r="Y65" s="312"/>
      <c r="Z65" s="312"/>
      <c r="AA65" s="312"/>
      <c r="AB65" s="312"/>
      <c r="AC65" s="312"/>
      <c r="AD65" s="312"/>
      <c r="AE65" s="312"/>
      <c r="AF65" s="312"/>
      <c r="AG65" s="312"/>
      <c r="AH65" s="312"/>
      <c r="AI65" s="312"/>
      <c r="AJ65" s="312"/>
      <c r="AK65" s="312"/>
      <c r="AL65" s="312"/>
      <c r="AM65" s="308"/>
      <c r="AN65" s="308"/>
      <c r="AO65" s="308"/>
      <c r="AP65" s="308"/>
      <c r="AQ65" s="308"/>
      <c r="AR65" s="308"/>
      <c r="AS65" s="308"/>
      <c r="AT65" s="308"/>
      <c r="AU65" s="308"/>
      <c r="AV65" s="308"/>
      <c r="AW65" s="308"/>
      <c r="AX65" s="308"/>
      <c r="AY65" s="308"/>
      <c r="AZ65" s="308"/>
      <c r="BA65" s="308"/>
      <c r="BB65" s="308"/>
      <c r="BC65" s="308"/>
      <c r="BD65" s="308"/>
      <c r="BE65" s="308"/>
      <c r="BF65" s="308"/>
      <c r="BG65" s="308"/>
      <c r="BH65" s="308"/>
      <c r="BI65" s="308"/>
      <c r="BJ65" s="308"/>
      <c r="BK65" s="308"/>
      <c r="BL65" s="308"/>
      <c r="BM65" s="308"/>
      <c r="BN65" s="308"/>
      <c r="BO65" s="308"/>
      <c r="BP65" s="308"/>
      <c r="BQ65" s="308"/>
      <c r="BR65" s="308"/>
      <c r="BS65" s="308"/>
      <c r="BT65" s="308"/>
      <c r="BU65" s="308"/>
      <c r="BV65" s="308"/>
    </row>
    <row r="66" spans="1:74">
      <c r="A66" s="308"/>
      <c r="B66" s="308"/>
      <c r="C66" s="308"/>
      <c r="D66" s="308"/>
      <c r="E66" s="308"/>
      <c r="F66" s="308"/>
      <c r="G66" s="308"/>
      <c r="H66" s="308"/>
      <c r="I66" s="308"/>
      <c r="J66" s="308"/>
      <c r="K66" s="308"/>
      <c r="L66" s="308"/>
      <c r="M66" s="308"/>
      <c r="N66" s="308"/>
      <c r="O66" s="308"/>
      <c r="P66" s="308"/>
      <c r="Q66" s="308"/>
      <c r="R66" s="308"/>
      <c r="S66" s="308"/>
      <c r="T66" s="308"/>
      <c r="U66" s="308"/>
      <c r="V66" s="308"/>
      <c r="W66" s="308"/>
      <c r="X66" s="308"/>
      <c r="Y66" s="308"/>
      <c r="Z66" s="308"/>
      <c r="AA66" s="308"/>
      <c r="AB66" s="308"/>
      <c r="AC66" s="308"/>
      <c r="AD66" s="308"/>
      <c r="AE66" s="308"/>
      <c r="AF66" s="308"/>
      <c r="AG66" s="308"/>
      <c r="AH66" s="308"/>
      <c r="AI66" s="308"/>
      <c r="AJ66" s="308"/>
      <c r="AK66" s="308"/>
      <c r="AL66" s="308"/>
      <c r="AM66" s="308"/>
      <c r="AN66" s="308"/>
      <c r="AO66" s="308"/>
      <c r="AP66" s="308"/>
      <c r="AQ66" s="308"/>
      <c r="AR66" s="308"/>
      <c r="AS66" s="308"/>
      <c r="AT66" s="308"/>
      <c r="AU66" s="308"/>
      <c r="AV66" s="308"/>
      <c r="AW66" s="308"/>
      <c r="AX66" s="308"/>
      <c r="AY66" s="308"/>
      <c r="AZ66" s="308"/>
      <c r="BA66" s="308"/>
      <c r="BB66" s="308"/>
      <c r="BC66" s="308"/>
      <c r="BD66" s="308"/>
      <c r="BE66" s="308"/>
      <c r="BF66" s="308"/>
      <c r="BG66" s="308"/>
      <c r="BH66" s="308"/>
      <c r="BI66" s="308"/>
      <c r="BJ66" s="308"/>
      <c r="BK66" s="308"/>
      <c r="BL66" s="308"/>
      <c r="BM66" s="308"/>
      <c r="BN66" s="308"/>
      <c r="BO66" s="308"/>
      <c r="BP66" s="308"/>
      <c r="BQ66" s="308"/>
      <c r="BR66" s="308"/>
      <c r="BS66" s="308"/>
      <c r="BT66" s="308"/>
      <c r="BU66" s="308"/>
      <c r="BV66" s="308"/>
    </row>
    <row r="67" spans="1:74">
      <c r="A67" s="308" t="s">
        <v>267</v>
      </c>
      <c r="B67" s="311"/>
      <c r="C67" s="311"/>
      <c r="D67" s="311"/>
      <c r="E67" s="311"/>
      <c r="F67" s="311"/>
      <c r="G67" s="308" t="s">
        <v>97</v>
      </c>
      <c r="H67" s="308"/>
      <c r="I67" s="308"/>
      <c r="J67" s="308"/>
      <c r="K67" s="308"/>
      <c r="L67" s="308"/>
      <c r="M67" s="308"/>
      <c r="N67" s="308"/>
      <c r="O67" s="308"/>
      <c r="P67" s="308"/>
      <c r="Q67" s="308"/>
      <c r="R67" s="308"/>
      <c r="T67" s="308"/>
      <c r="U67" s="308"/>
      <c r="V67" s="308"/>
      <c r="W67" s="308"/>
      <c r="Y67" s="308"/>
      <c r="Z67" s="308"/>
      <c r="AA67" s="308"/>
      <c r="AB67" s="308"/>
      <c r="AC67" s="308"/>
      <c r="AD67" s="308"/>
      <c r="AE67" s="308"/>
      <c r="AF67" s="308"/>
      <c r="AG67" s="308"/>
      <c r="AH67" s="308"/>
      <c r="AI67" s="308"/>
      <c r="AJ67" s="308"/>
      <c r="AK67" s="308"/>
      <c r="AL67" s="308"/>
      <c r="AM67" s="308"/>
      <c r="AN67" s="308"/>
      <c r="AO67" s="308"/>
      <c r="AP67" s="308"/>
      <c r="AQ67" s="308"/>
      <c r="AR67" s="308"/>
      <c r="AS67" s="308"/>
      <c r="AT67" s="308"/>
      <c r="AU67" s="308"/>
      <c r="AV67" s="308"/>
      <c r="AW67" s="308"/>
      <c r="AX67" s="308"/>
      <c r="AY67" s="308"/>
      <c r="AZ67" s="308"/>
      <c r="BA67" s="308"/>
      <c r="BB67" s="308"/>
      <c r="BC67" s="308"/>
      <c r="BD67" s="308"/>
      <c r="BE67" s="308"/>
      <c r="BF67" s="308"/>
      <c r="BG67" s="308"/>
      <c r="BH67" s="308"/>
      <c r="BI67" s="308"/>
      <c r="BJ67" s="308"/>
      <c r="BK67" s="308"/>
      <c r="BL67" s="308"/>
      <c r="BM67" s="308"/>
      <c r="BN67" s="308"/>
      <c r="BO67" s="308"/>
      <c r="BP67" s="308"/>
      <c r="BQ67" s="308"/>
      <c r="BR67" s="308"/>
      <c r="BS67" s="308"/>
      <c r="BT67" s="308"/>
      <c r="BU67" s="308"/>
      <c r="BV67" s="308"/>
    </row>
    <row r="68" spans="1:74" ht="9.75" customHeight="1">
      <c r="A68" s="308"/>
      <c r="B68" s="308"/>
      <c r="C68" s="308" t="s">
        <v>266</v>
      </c>
      <c r="D68" s="308"/>
      <c r="E68" s="308"/>
      <c r="F68" s="308"/>
      <c r="H68" s="308"/>
      <c r="I68" s="308"/>
      <c r="J68" s="308"/>
      <c r="K68" s="308"/>
      <c r="L68" s="308"/>
      <c r="M68" s="308"/>
      <c r="N68" s="308"/>
      <c r="O68" s="308"/>
      <c r="P68" s="308"/>
      <c r="Q68" s="308"/>
      <c r="R68" s="308"/>
      <c r="S68" s="308"/>
      <c r="T68" s="308"/>
      <c r="U68" s="308"/>
      <c r="V68" s="308"/>
      <c r="W68" s="308"/>
      <c r="Y68" s="308"/>
      <c r="Z68" s="308"/>
      <c r="AA68" s="308"/>
      <c r="AB68" s="308"/>
      <c r="AC68" s="308"/>
      <c r="AD68" s="308"/>
      <c r="AE68" s="308"/>
      <c r="AF68" s="308"/>
      <c r="AG68" s="308"/>
      <c r="AH68" s="308"/>
      <c r="AI68" s="308"/>
      <c r="AJ68" s="308"/>
      <c r="AK68" s="308"/>
      <c r="AL68" s="308"/>
      <c r="AM68" s="308"/>
      <c r="AN68" s="308"/>
      <c r="AO68" s="308"/>
      <c r="AP68" s="308"/>
      <c r="AQ68" s="308"/>
      <c r="AR68" s="308"/>
      <c r="AS68" s="308"/>
      <c r="AT68" s="308"/>
      <c r="AU68" s="308"/>
      <c r="AV68" s="308"/>
      <c r="AW68" s="308"/>
      <c r="AX68" s="308"/>
      <c r="AY68" s="308"/>
      <c r="AZ68" s="308"/>
      <c r="BA68" s="308"/>
      <c r="BB68" s="308"/>
      <c r="BC68" s="308"/>
      <c r="BD68" s="308"/>
      <c r="BE68" s="308"/>
      <c r="BF68" s="308"/>
      <c r="BG68" s="308"/>
      <c r="BH68" s="308"/>
      <c r="BI68" s="308"/>
      <c r="BJ68" s="308"/>
      <c r="BK68" s="308"/>
      <c r="BL68" s="308"/>
      <c r="BM68" s="308"/>
      <c r="BN68" s="308"/>
      <c r="BO68" s="308"/>
      <c r="BP68" s="308"/>
      <c r="BQ68" s="308"/>
      <c r="BR68" s="308"/>
      <c r="BS68" s="308"/>
      <c r="BT68" s="308"/>
      <c r="BU68" s="308"/>
      <c r="BV68" s="308"/>
    </row>
    <row r="69" spans="1:74">
      <c r="A69" s="308"/>
      <c r="B69" s="308"/>
      <c r="C69" s="308"/>
      <c r="D69" s="308"/>
      <c r="E69" s="308"/>
      <c r="F69" s="308"/>
      <c r="G69" s="308"/>
      <c r="H69" s="308"/>
      <c r="I69" s="308"/>
      <c r="J69" s="308"/>
      <c r="K69" s="308"/>
      <c r="L69" s="308"/>
      <c r="M69" s="308"/>
      <c r="N69" s="308"/>
      <c r="O69" s="308"/>
      <c r="P69" s="308"/>
      <c r="Q69" s="308"/>
      <c r="R69" s="308"/>
      <c r="S69" s="308"/>
      <c r="T69" s="308"/>
      <c r="U69" s="308"/>
      <c r="V69" s="308"/>
      <c r="W69" s="308"/>
      <c r="Y69" s="308"/>
      <c r="Z69" s="308"/>
      <c r="AA69" s="308"/>
      <c r="AB69" s="308"/>
      <c r="AC69" s="308"/>
      <c r="AD69" s="308"/>
      <c r="AE69" s="308"/>
      <c r="AF69" s="308"/>
      <c r="AG69" s="308"/>
      <c r="AH69" s="308"/>
      <c r="AI69" s="308"/>
      <c r="AJ69" s="308"/>
      <c r="AK69" s="308"/>
      <c r="AL69" s="308"/>
      <c r="AM69" s="308"/>
      <c r="AN69" s="308"/>
      <c r="AO69" s="308"/>
      <c r="AP69" s="308"/>
      <c r="AQ69" s="308"/>
      <c r="AR69" s="308"/>
      <c r="AS69" s="308"/>
      <c r="AT69" s="308"/>
      <c r="AU69" s="308"/>
      <c r="AV69" s="308"/>
      <c r="AW69" s="308"/>
      <c r="AX69" s="308"/>
      <c r="AY69" s="308"/>
      <c r="AZ69" s="308"/>
      <c r="BA69" s="308"/>
      <c r="BB69" s="308"/>
      <c r="BC69" s="308"/>
      <c r="BD69" s="308"/>
      <c r="BE69" s="308"/>
      <c r="BF69" s="308"/>
      <c r="BG69" s="308"/>
      <c r="BH69" s="308"/>
      <c r="BI69" s="308"/>
      <c r="BJ69" s="308"/>
      <c r="BK69" s="308"/>
      <c r="BL69" s="308"/>
      <c r="BM69" s="308"/>
      <c r="BN69" s="308"/>
      <c r="BO69" s="308"/>
      <c r="BP69" s="308"/>
      <c r="BQ69" s="308"/>
      <c r="BR69" s="308"/>
      <c r="BS69" s="308"/>
      <c r="BT69" s="308"/>
      <c r="BU69" s="308"/>
      <c r="BV69" s="308"/>
    </row>
    <row r="70" spans="1:74">
      <c r="A70" s="308" t="s">
        <v>265</v>
      </c>
      <c r="B70" s="310"/>
      <c r="C70" s="309"/>
      <c r="D70" s="309"/>
      <c r="E70" s="309"/>
      <c r="F70" s="308"/>
      <c r="G70" s="308"/>
      <c r="H70" s="308"/>
      <c r="I70" s="308"/>
      <c r="J70" s="308"/>
      <c r="K70" s="308"/>
      <c r="L70" s="308"/>
      <c r="M70" s="308"/>
      <c r="N70" s="308"/>
      <c r="O70" s="308"/>
      <c r="P70" s="308"/>
      <c r="Q70" s="308"/>
      <c r="R70" s="308"/>
      <c r="S70" s="308" t="s">
        <v>264</v>
      </c>
      <c r="T70" s="308"/>
      <c r="U70" s="308"/>
      <c r="V70" s="1429" t="s">
        <v>438</v>
      </c>
      <c r="W70" s="1429"/>
      <c r="X70" s="1429"/>
      <c r="Y70" s="1429"/>
      <c r="Z70" s="1429"/>
      <c r="AA70" s="308"/>
      <c r="AB70" s="308"/>
      <c r="AC70" s="308"/>
      <c r="AD70" s="308"/>
      <c r="AE70" s="308"/>
      <c r="AF70" s="308"/>
      <c r="AG70" s="308"/>
      <c r="AH70" s="308"/>
      <c r="AI70" s="308"/>
      <c r="AJ70" s="308"/>
      <c r="AK70" s="308"/>
      <c r="AL70" s="308"/>
      <c r="AM70" s="308"/>
      <c r="AN70" s="308"/>
      <c r="AO70" s="308"/>
      <c r="AP70" s="308"/>
      <c r="AQ70" s="308"/>
      <c r="AR70" s="308"/>
      <c r="AS70" s="308"/>
      <c r="AT70" s="308"/>
      <c r="AU70" s="308"/>
      <c r="AV70" s="308"/>
      <c r="AW70" s="308"/>
      <c r="AX70" s="308"/>
      <c r="AY70" s="308"/>
      <c r="AZ70" s="308"/>
      <c r="BA70" s="308"/>
      <c r="BB70" s="308"/>
      <c r="BC70" s="308"/>
      <c r="BD70" s="308"/>
      <c r="BE70" s="308"/>
      <c r="BF70" s="308"/>
      <c r="BG70" s="308"/>
      <c r="BH70" s="308"/>
      <c r="BI70" s="308"/>
      <c r="BJ70" s="308"/>
      <c r="BK70" s="308"/>
      <c r="BL70" s="308"/>
      <c r="BM70" s="308"/>
      <c r="BN70" s="308"/>
      <c r="BO70" s="308"/>
      <c r="BP70" s="308"/>
      <c r="BQ70" s="308"/>
      <c r="BR70" s="308"/>
      <c r="BS70" s="308"/>
      <c r="BT70" s="308"/>
      <c r="BU70" s="308"/>
      <c r="BV70" s="308"/>
    </row>
    <row r="71" spans="1:74" ht="9.75" customHeight="1">
      <c r="A71" s="308" t="s">
        <v>263</v>
      </c>
      <c r="B71" s="308"/>
      <c r="D71" s="308"/>
      <c r="E71" s="308"/>
      <c r="F71" s="308"/>
      <c r="G71" s="308"/>
      <c r="H71" s="308"/>
      <c r="I71" s="308"/>
      <c r="J71" s="308"/>
      <c r="K71" s="308"/>
      <c r="L71" s="308"/>
      <c r="M71" s="308"/>
      <c r="N71" s="308"/>
      <c r="O71" s="308"/>
      <c r="P71" s="308"/>
      <c r="Q71" s="308"/>
      <c r="R71" s="308"/>
      <c r="S71" s="308"/>
      <c r="T71" s="308"/>
      <c r="U71" s="308"/>
      <c r="V71" s="308"/>
      <c r="W71" s="308"/>
      <c r="Y71" s="308"/>
      <c r="Z71" s="308"/>
      <c r="AA71" s="308"/>
      <c r="AB71" s="308"/>
      <c r="AC71" s="308"/>
      <c r="AD71" s="308"/>
      <c r="AE71" s="308"/>
      <c r="AF71" s="308"/>
      <c r="AG71" s="308"/>
      <c r="AH71" s="308"/>
      <c r="AI71" s="308"/>
      <c r="AJ71" s="308"/>
      <c r="AK71" s="308"/>
      <c r="AL71" s="308"/>
      <c r="AM71" s="308"/>
      <c r="AN71" s="308"/>
      <c r="AO71" s="308"/>
      <c r="AP71" s="308"/>
      <c r="AQ71" s="308"/>
      <c r="AR71" s="308"/>
      <c r="AS71" s="308"/>
      <c r="AT71" s="308"/>
      <c r="AU71" s="308"/>
      <c r="AV71" s="308"/>
      <c r="AW71" s="308"/>
      <c r="AX71" s="308"/>
      <c r="AY71" s="308"/>
      <c r="AZ71" s="308"/>
      <c r="BA71" s="308"/>
      <c r="BB71" s="308"/>
      <c r="BC71" s="308"/>
      <c r="BD71" s="308"/>
      <c r="BE71" s="308"/>
      <c r="BF71" s="308"/>
      <c r="BG71" s="308"/>
      <c r="BH71" s="308"/>
      <c r="BI71" s="308"/>
      <c r="BJ71" s="308"/>
      <c r="BK71" s="308"/>
      <c r="BL71" s="308"/>
      <c r="BM71" s="308"/>
      <c r="BN71" s="308"/>
      <c r="BO71" s="308"/>
      <c r="BP71" s="308"/>
      <c r="BQ71" s="308"/>
      <c r="BR71" s="308"/>
      <c r="BS71" s="308"/>
      <c r="BT71" s="308"/>
      <c r="BU71" s="308"/>
      <c r="BV71" s="308"/>
    </row>
    <row r="72" spans="1:74" ht="18.75" customHeight="1"/>
  </sheetData>
  <mergeCells count="11">
    <mergeCell ref="V70:Z70"/>
    <mergeCell ref="B10:B16"/>
    <mergeCell ref="P4:S4"/>
    <mergeCell ref="AJ12:AJ16"/>
    <mergeCell ref="AL10:AL16"/>
    <mergeCell ref="AI37:AJ37"/>
    <mergeCell ref="O6:X6"/>
    <mergeCell ref="D10:Q10"/>
    <mergeCell ref="R10:V10"/>
    <mergeCell ref="AI11:AJ11"/>
    <mergeCell ref="D36:AH36"/>
  </mergeCells>
  <pageMargins left="0" right="0" top="0" bottom="0" header="0.51181102362204722" footer="0.51181102362204722"/>
  <pageSetup paperSize="9" scale="95" firstPageNumber="0" orientation="landscape" r:id="rId1"/>
  <ignoredErrors>
    <ignoredError sqref="M29" formula="1"/>
  </ignoredErrors>
</worksheet>
</file>

<file path=xl/worksheets/sheet19.xml><?xml version="1.0" encoding="utf-8"?>
<worksheet xmlns="http://schemas.openxmlformats.org/spreadsheetml/2006/main" xmlns:r="http://schemas.openxmlformats.org/officeDocument/2006/relationships">
  <dimension ref="A1:I39"/>
  <sheetViews>
    <sheetView topLeftCell="A13" workbookViewId="0">
      <selection activeCell="F20" sqref="F20:G20"/>
    </sheetView>
  </sheetViews>
  <sheetFormatPr defaultRowHeight="15"/>
  <sheetData>
    <row r="1" spans="1:9">
      <c r="C1" s="1448" t="s">
        <v>160</v>
      </c>
      <c r="D1" s="1448"/>
      <c r="E1" s="1448"/>
      <c r="F1" s="1448"/>
    </row>
    <row r="2" spans="1:9">
      <c r="A2" s="1448" t="s">
        <v>442</v>
      </c>
      <c r="B2" s="1448"/>
      <c r="C2" s="1448"/>
      <c r="D2" s="1448"/>
      <c r="E2" s="1448"/>
      <c r="F2" s="1448"/>
      <c r="G2" s="1448"/>
      <c r="H2" s="1448"/>
    </row>
    <row r="4" spans="1:9">
      <c r="A4" s="1449" t="s">
        <v>256</v>
      </c>
      <c r="B4" s="1449"/>
      <c r="C4" s="1449"/>
      <c r="D4">
        <f>D5+D6</f>
        <v>109</v>
      </c>
    </row>
    <row r="5" spans="1:9">
      <c r="A5" s="1448" t="s">
        <v>254</v>
      </c>
      <c r="B5" s="1448"/>
      <c r="C5" s="1448"/>
      <c r="D5">
        <f>сводный!B18</f>
        <v>11</v>
      </c>
    </row>
    <row r="6" spans="1:9">
      <c r="A6" s="1448" t="s">
        <v>253</v>
      </c>
      <c r="B6" s="1448"/>
      <c r="C6" s="1448"/>
      <c r="D6">
        <f>сводный!B25</f>
        <v>98</v>
      </c>
    </row>
    <row r="7" spans="1:9">
      <c r="A7" s="1449" t="s">
        <v>255</v>
      </c>
      <c r="B7" s="1449"/>
      <c r="C7" s="1449"/>
      <c r="D7">
        <f>D8+D9</f>
        <v>0</v>
      </c>
    </row>
    <row r="8" spans="1:9">
      <c r="A8" s="1448" t="s">
        <v>254</v>
      </c>
      <c r="B8" s="1448"/>
      <c r="C8" s="1448"/>
      <c r="D8">
        <f>сводный!AK28</f>
        <v>0</v>
      </c>
    </row>
    <row r="9" spans="1:9">
      <c r="A9" s="1448" t="s">
        <v>253</v>
      </c>
      <c r="B9" s="1448"/>
      <c r="C9" s="1448"/>
      <c r="D9">
        <f>сводный!AK29</f>
        <v>0</v>
      </c>
    </row>
    <row r="11" spans="1:9">
      <c r="A11" s="1422" t="s">
        <v>47</v>
      </c>
      <c r="B11" s="1427"/>
      <c r="C11" s="1423"/>
      <c r="D11" s="1450" t="s">
        <v>252</v>
      </c>
      <c r="E11" s="1451"/>
      <c r="F11" s="1450" t="s">
        <v>251</v>
      </c>
      <c r="G11" s="1451"/>
      <c r="H11" s="1450" t="s">
        <v>250</v>
      </c>
      <c r="I11" s="1451"/>
    </row>
    <row r="12" spans="1:9">
      <c r="A12" s="1441" t="s">
        <v>249</v>
      </c>
      <c r="B12" s="1442"/>
      <c r="C12" s="1443"/>
      <c r="D12" s="1444">
        <f>(D8*14.95+D9*17.55)/1000</f>
        <v>0</v>
      </c>
      <c r="E12" s="1445"/>
      <c r="F12" s="1446">
        <f>расход!AN16+расход!AN17</f>
        <v>0</v>
      </c>
      <c r="G12" s="1447"/>
      <c r="H12" s="1444" t="e">
        <f>(F12/D12)*75</f>
        <v>#DIV/0!</v>
      </c>
      <c r="I12" s="1445"/>
    </row>
    <row r="13" spans="1:9">
      <c r="A13" s="1441" t="s">
        <v>248</v>
      </c>
      <c r="B13" s="1442"/>
      <c r="C13" s="1443"/>
      <c r="D13" s="1444">
        <f>(D7*38+D8*41)/1000</f>
        <v>0</v>
      </c>
      <c r="E13" s="1445"/>
      <c r="F13" s="1446">
        <f>расход!AN10+расход!AN11</f>
        <v>3.0249999999999999</v>
      </c>
      <c r="G13" s="1447"/>
      <c r="H13" s="1444" t="e">
        <f t="shared" ref="H13:H14" si="0">(F13/D13)*75</f>
        <v>#DIV/0!</v>
      </c>
      <c r="I13" s="1445"/>
    </row>
    <row r="14" spans="1:9">
      <c r="A14" s="1441" t="s">
        <v>106</v>
      </c>
      <c r="B14" s="1442"/>
      <c r="C14" s="1443"/>
      <c r="D14" s="1444">
        <f>(D8*38+D9*41)/1000</f>
        <v>0</v>
      </c>
      <c r="E14" s="1445"/>
      <c r="F14" s="1446">
        <f>расход!AN14+расход!AN15</f>
        <v>0</v>
      </c>
      <c r="G14" s="1447"/>
      <c r="H14" s="1444" t="e">
        <f t="shared" si="0"/>
        <v>#DIV/0!</v>
      </c>
      <c r="I14" s="1445"/>
    </row>
    <row r="15" spans="1:9">
      <c r="A15" s="1422" t="s">
        <v>247</v>
      </c>
      <c r="B15" s="1427"/>
      <c r="C15" s="1423"/>
      <c r="D15" s="1452">
        <f>D12+D14</f>
        <v>0</v>
      </c>
      <c r="E15" s="1423"/>
      <c r="F15" s="1453">
        <f>F12+F13+F14</f>
        <v>3.0249999999999999</v>
      </c>
      <c r="G15" s="1454"/>
      <c r="H15" s="1452" t="e">
        <f>(F15/D15)*75</f>
        <v>#DIV/0!</v>
      </c>
      <c r="I15" s="1455"/>
    </row>
    <row r="16" spans="1:9">
      <c r="A16" s="1441" t="s">
        <v>3</v>
      </c>
      <c r="B16" s="1442"/>
      <c r="C16" s="1443"/>
      <c r="D16" s="1444">
        <f>(D8*14+D9*16)/1000</f>
        <v>0</v>
      </c>
      <c r="E16" s="1445"/>
      <c r="F16" s="1446">
        <f>расход!AN18+расход!AN19</f>
        <v>2.0379999999999998</v>
      </c>
      <c r="G16" s="1447"/>
      <c r="H16" s="1444" t="e">
        <f>(F16/D16)*75</f>
        <v>#DIV/0!</v>
      </c>
      <c r="I16" s="1445"/>
    </row>
    <row r="17" spans="1:9">
      <c r="A17" s="1441" t="s">
        <v>246</v>
      </c>
      <c r="B17" s="1442"/>
      <c r="C17" s="1443"/>
      <c r="D17" s="1444">
        <f>(D8*7+D9*8)/1000</f>
        <v>0</v>
      </c>
      <c r="E17" s="1445"/>
      <c r="F17" s="1446">
        <f>расход!AN22+расход!AN23</f>
        <v>0</v>
      </c>
      <c r="G17" s="1447"/>
      <c r="H17" s="1444" t="e">
        <f t="shared" ref="H17:H36" si="1">(F17/D17)*75</f>
        <v>#DIV/0!</v>
      </c>
      <c r="I17" s="1445"/>
    </row>
    <row r="18" spans="1:9">
      <c r="A18" s="1441" t="s">
        <v>245</v>
      </c>
      <c r="B18" s="1442"/>
      <c r="C18" s="1443"/>
      <c r="D18" s="1444">
        <f>(D8*22.5+D9*30)/1000</f>
        <v>0</v>
      </c>
      <c r="E18" s="1445"/>
      <c r="F18" s="1446">
        <f>расход!AN24+расход!AN25</f>
        <v>0</v>
      </c>
      <c r="G18" s="1447"/>
      <c r="H18" s="1444" t="e">
        <f t="shared" si="1"/>
        <v>#DIV/0!</v>
      </c>
      <c r="I18" s="1445"/>
    </row>
    <row r="19" spans="1:9">
      <c r="A19" s="1441" t="s">
        <v>244</v>
      </c>
      <c r="B19" s="1442"/>
      <c r="C19" s="1443"/>
      <c r="D19" s="1456">
        <f>(D8*292+D9*338)/1000</f>
        <v>0</v>
      </c>
      <c r="E19" s="1457"/>
      <c r="F19" s="1446">
        <v>6</v>
      </c>
      <c r="G19" s="1447"/>
      <c r="H19" s="1444" t="e">
        <f t="shared" si="1"/>
        <v>#DIV/0!</v>
      </c>
      <c r="I19" s="1445"/>
    </row>
    <row r="20" spans="1:9">
      <c r="A20" s="1441" t="s">
        <v>257</v>
      </c>
      <c r="B20" s="1442"/>
      <c r="C20" s="1443"/>
      <c r="D20" s="1456">
        <f>(D7*90+D8*105)/1000</f>
        <v>0</v>
      </c>
      <c r="E20" s="1457"/>
      <c r="F20" s="1446">
        <f>расход!AN68+расход!AN70</f>
        <v>54.805</v>
      </c>
      <c r="G20" s="1447"/>
      <c r="H20" s="1444" t="e">
        <f t="shared" si="1"/>
        <v>#DIV/0!</v>
      </c>
      <c r="I20" s="1445"/>
    </row>
    <row r="21" spans="1:9">
      <c r="A21" s="1441" t="s">
        <v>243</v>
      </c>
      <c r="B21" s="1442"/>
      <c r="C21" s="1443"/>
      <c r="D21" s="1456">
        <f>(D8*135+D9*165)/1000</f>
        <v>0</v>
      </c>
      <c r="E21" s="1457"/>
      <c r="F21" s="1446">
        <f>расход!AN71+расход!AN75+расход!AN76+расход!AN79+расход!AN80+расход!AN82+расход!AN102+расход!AN103+расход!AN104+расход!AN108+расход!AN149+расход!AN150</f>
        <v>19.629000000000001</v>
      </c>
      <c r="G21" s="1447"/>
      <c r="H21" s="1444" t="e">
        <f t="shared" si="1"/>
        <v>#DIV/0!</v>
      </c>
      <c r="I21" s="1445"/>
    </row>
    <row r="22" spans="1:9">
      <c r="A22" s="1441" t="s">
        <v>242</v>
      </c>
      <c r="B22" s="1442"/>
      <c r="C22" s="1443"/>
      <c r="D22" s="1444">
        <f>(D8*71+D9*75)/1000</f>
        <v>0</v>
      </c>
      <c r="E22" s="1445"/>
      <c r="F22" s="1446">
        <f>расход!AN106+расход!AN88+расход!AN87+расход!AN84+расход!AN83+расход!AN112</f>
        <v>28.431000000000001</v>
      </c>
      <c r="G22" s="1447"/>
      <c r="H22" s="1444" t="e">
        <f t="shared" si="1"/>
        <v>#DIV/0!</v>
      </c>
      <c r="I22" s="1445"/>
    </row>
    <row r="23" spans="1:9">
      <c r="A23" s="1441" t="s">
        <v>241</v>
      </c>
      <c r="B23" s="1442"/>
      <c r="C23" s="1443"/>
      <c r="D23" s="1444">
        <f>(D8*30+D9*30)/40</f>
        <v>0</v>
      </c>
      <c r="E23" s="1445"/>
      <c r="F23" s="1446">
        <f>расход!AN99</f>
        <v>36</v>
      </c>
      <c r="G23" s="1447"/>
      <c r="H23" s="1444" t="e">
        <f t="shared" si="1"/>
        <v>#DIV/0!</v>
      </c>
      <c r="I23" s="1445"/>
    </row>
    <row r="24" spans="1:9">
      <c r="A24" s="1441" t="s">
        <v>240</v>
      </c>
      <c r="B24" s="1442"/>
      <c r="C24" s="1443"/>
      <c r="D24" s="1444">
        <f>(D8*24+D9*28)/1000</f>
        <v>0</v>
      </c>
      <c r="E24" s="1445"/>
      <c r="F24" s="1446">
        <f>расход!AN142+расход!AN143</f>
        <v>6.0780000000000003</v>
      </c>
      <c r="G24" s="1447"/>
      <c r="H24" s="1444" t="e">
        <f t="shared" si="1"/>
        <v>#DIV/0!</v>
      </c>
      <c r="I24" s="1445"/>
    </row>
    <row r="25" spans="1:9">
      <c r="A25" s="1441" t="s">
        <v>239</v>
      </c>
      <c r="B25" s="1442"/>
      <c r="C25" s="1443"/>
      <c r="D25" s="1444">
        <f>(D8*3+D9*5)/1000</f>
        <v>0</v>
      </c>
      <c r="E25" s="1445"/>
      <c r="F25" s="1446">
        <f>расход!AN26+расход!AN27</f>
        <v>0</v>
      </c>
      <c r="G25" s="1447"/>
      <c r="H25" s="1444" t="e">
        <f t="shared" si="1"/>
        <v>#DIV/0!</v>
      </c>
      <c r="I25" s="1445"/>
    </row>
    <row r="26" spans="1:9">
      <c r="A26" s="1441" t="s">
        <v>206</v>
      </c>
      <c r="B26" s="1442"/>
      <c r="C26" s="1443"/>
      <c r="D26" s="1444">
        <f>(D8*19+D9*23)/1000</f>
        <v>0</v>
      </c>
      <c r="E26" s="1445"/>
      <c r="F26" s="1446">
        <f>расход!AN93+расход!AN94</f>
        <v>10.744</v>
      </c>
      <c r="G26" s="1447"/>
      <c r="H26" s="1444" t="e">
        <f>(F26/D26)*55</f>
        <v>#DIV/0!</v>
      </c>
      <c r="I26" s="1445"/>
    </row>
    <row r="27" spans="1:9">
      <c r="A27" s="1441" t="s">
        <v>238</v>
      </c>
      <c r="B27" s="1442"/>
      <c r="C27" s="1443"/>
      <c r="D27" s="1444">
        <f>(D8*7+D9*8)/1000</f>
        <v>0</v>
      </c>
      <c r="E27" s="1445"/>
      <c r="F27" s="1446">
        <f>расход!AN95+расход!AN96</f>
        <v>0.75</v>
      </c>
      <c r="G27" s="1447"/>
      <c r="H27" s="1444" t="e">
        <f>(F27/D27)*65</f>
        <v>#DIV/0!</v>
      </c>
      <c r="I27" s="1445"/>
    </row>
    <row r="28" spans="1:9">
      <c r="A28" s="1441" t="s">
        <v>237</v>
      </c>
      <c r="B28" s="1442"/>
      <c r="C28" s="1443"/>
      <c r="D28" s="1444">
        <f>(D8*23+D9*32)/1000</f>
        <v>0</v>
      </c>
      <c r="E28" s="1445"/>
      <c r="F28" s="1446">
        <f>расход!AN28+расход!AN29+расход!AN30+расход!AN31+расход!AN32+расход!AN33+расход!AN34+расход!AN35+расход!AN36+расход!AN37+расход!AN38+расход!AN39+расход!AN40+расход!AN41+расход!AN42+расход!AN43+расход!AN44+расход!AN45+расход!AN46+расход!AN47+расход!AN48+расход!AN49+расход!AN50+расход!AN51+расход!AN52+расход!AN53+расход!AN54+расход!AN55+расход!AN56+расход!AN57+расход!AN58+расход!AN59+расход!AN60+расход!AN61</f>
        <v>21.850999999999999</v>
      </c>
      <c r="G28" s="1447"/>
      <c r="H28" s="1444" t="e">
        <f>(F28/D28)*65</f>
        <v>#DIV/0!</v>
      </c>
      <c r="I28" s="1445"/>
    </row>
    <row r="29" spans="1:9">
      <c r="A29" s="1441" t="s">
        <v>236</v>
      </c>
      <c r="B29" s="1442"/>
      <c r="C29" s="1443"/>
      <c r="D29" s="1444">
        <f>(D8*2.2+D9*3.8)/1000</f>
        <v>0</v>
      </c>
      <c r="E29" s="1445"/>
      <c r="F29" s="1446">
        <f>расход!AN90</f>
        <v>0</v>
      </c>
      <c r="G29" s="1447"/>
      <c r="H29" s="1444" t="e">
        <f t="shared" si="1"/>
        <v>#DIV/0!</v>
      </c>
      <c r="I29" s="1445"/>
    </row>
    <row r="30" spans="1:9">
      <c r="A30" s="1441" t="s">
        <v>235</v>
      </c>
      <c r="B30" s="1442"/>
      <c r="C30" s="1443"/>
      <c r="D30" s="1444">
        <f>(D8*7+D9*8)/1000</f>
        <v>0</v>
      </c>
      <c r="E30" s="1445"/>
      <c r="F30" s="1446">
        <f>расход!AN118+расход!AN119+расход!AN120+расход!AN138+расход!AN139</f>
        <v>6.351</v>
      </c>
      <c r="G30" s="1447"/>
      <c r="H30" s="1444" t="e">
        <f t="shared" si="1"/>
        <v>#DIV/0!</v>
      </c>
      <c r="I30" s="1445"/>
    </row>
    <row r="31" spans="1:9">
      <c r="A31" s="1441" t="s">
        <v>234</v>
      </c>
      <c r="B31" s="1442"/>
      <c r="C31" s="1443"/>
      <c r="D31" s="1444">
        <f>(D8*35+D9*50)/1000</f>
        <v>0</v>
      </c>
      <c r="E31" s="1445"/>
      <c r="F31" s="1446">
        <v>45.88</v>
      </c>
      <c r="G31" s="1447"/>
      <c r="H31" s="1444" t="e">
        <f t="shared" si="1"/>
        <v>#DIV/0!</v>
      </c>
      <c r="I31" s="1445"/>
    </row>
    <row r="32" spans="1:9">
      <c r="A32" s="1441" t="s">
        <v>233</v>
      </c>
      <c r="B32" s="1442"/>
      <c r="C32" s="1443"/>
      <c r="D32" s="1444">
        <f>(D8*9+D9*15)/1000</f>
        <v>0</v>
      </c>
      <c r="E32" s="1445"/>
      <c r="F32" s="1446">
        <f>расход!AN122</f>
        <v>1.36</v>
      </c>
      <c r="G32" s="1447"/>
      <c r="H32" s="1444" t="e">
        <f t="shared" si="1"/>
        <v>#DIV/0!</v>
      </c>
      <c r="I32" s="1445"/>
    </row>
    <row r="33" spans="1:9">
      <c r="A33" s="1441" t="s">
        <v>232</v>
      </c>
      <c r="B33" s="1442"/>
      <c r="C33" s="1443"/>
      <c r="D33" s="1444">
        <f>(D8*19+D9*22)/1000</f>
        <v>0</v>
      </c>
      <c r="E33" s="1445"/>
      <c r="F33" s="1446">
        <f>расход!AN65+расход!AN67</f>
        <v>5.899</v>
      </c>
      <c r="G33" s="1447"/>
      <c r="H33" s="1444" t="e">
        <f t="shared" si="1"/>
        <v>#DIV/0!</v>
      </c>
      <c r="I33" s="1445"/>
    </row>
    <row r="34" spans="1:9">
      <c r="A34" s="1441" t="s">
        <v>231</v>
      </c>
      <c r="B34" s="1442"/>
      <c r="C34" s="1443"/>
      <c r="D34" s="1444">
        <f>(D8*6+D9*9)/1000</f>
        <v>0</v>
      </c>
      <c r="E34" s="1445"/>
      <c r="F34" s="1446">
        <f>расход!AN62+расход!AN63+расход!AN64</f>
        <v>1.07</v>
      </c>
      <c r="G34" s="1447"/>
      <c r="H34" s="1444" t="e">
        <f t="shared" si="1"/>
        <v>#DIV/0!</v>
      </c>
      <c r="I34" s="1445"/>
    </row>
    <row r="35" spans="1:9">
      <c r="A35" s="1441" t="s">
        <v>197</v>
      </c>
      <c r="B35" s="1442"/>
      <c r="C35" s="1443"/>
      <c r="D35" s="1444">
        <f>(D8*45+D9*60)/1000</f>
        <v>0</v>
      </c>
      <c r="E35" s="1445"/>
      <c r="F35" s="1446">
        <f>расход!AN8</f>
        <v>8.6709999999999994</v>
      </c>
      <c r="G35" s="1447"/>
      <c r="H35" s="1444" t="e">
        <f t="shared" si="1"/>
        <v>#DIV/0!</v>
      </c>
      <c r="I35" s="1445"/>
    </row>
    <row r="36" spans="1:9">
      <c r="A36" s="1441" t="s">
        <v>198</v>
      </c>
      <c r="B36" s="1442"/>
      <c r="C36" s="1443"/>
      <c r="D36" s="1444">
        <f>(D8*30+D9*37)/1000</f>
        <v>0</v>
      </c>
      <c r="E36" s="1445"/>
      <c r="F36" s="1446">
        <f>расход!AN9</f>
        <v>3.45</v>
      </c>
      <c r="G36" s="1447"/>
      <c r="H36" s="1444" t="e">
        <f t="shared" si="1"/>
        <v>#DIV/0!</v>
      </c>
      <c r="I36" s="1445"/>
    </row>
    <row r="39" spans="1:9">
      <c r="A39" s="1448" t="s">
        <v>230</v>
      </c>
      <c r="B39" s="1448"/>
      <c r="C39" s="1448"/>
      <c r="D39" s="1448"/>
      <c r="F39" s="282" t="s">
        <v>97</v>
      </c>
      <c r="G39" s="282"/>
      <c r="H39" s="282"/>
    </row>
  </sheetData>
  <mergeCells count="113">
    <mergeCell ref="A39:D39"/>
    <mergeCell ref="A34:C34"/>
    <mergeCell ref="D34:E34"/>
    <mergeCell ref="F34:G34"/>
    <mergeCell ref="H34:I34"/>
    <mergeCell ref="A35:C35"/>
    <mergeCell ref="D35:E35"/>
    <mergeCell ref="F35:G35"/>
    <mergeCell ref="H35:I35"/>
    <mergeCell ref="A36:C36"/>
    <mergeCell ref="D36:E36"/>
    <mergeCell ref="F36:G36"/>
    <mergeCell ref="H36:I36"/>
    <mergeCell ref="A31:C31"/>
    <mergeCell ref="D31:E31"/>
    <mergeCell ref="F31:G31"/>
    <mergeCell ref="H31:I31"/>
    <mergeCell ref="A32:C32"/>
    <mergeCell ref="D32:E32"/>
    <mergeCell ref="F32:G32"/>
    <mergeCell ref="H32:I32"/>
    <mergeCell ref="A33:C33"/>
    <mergeCell ref="D33:E33"/>
    <mergeCell ref="F33:G33"/>
    <mergeCell ref="H33:I33"/>
    <mergeCell ref="A28:C28"/>
    <mergeCell ref="D28:E28"/>
    <mergeCell ref="F28:G28"/>
    <mergeCell ref="H28:I28"/>
    <mergeCell ref="A29:C29"/>
    <mergeCell ref="D29:E29"/>
    <mergeCell ref="F29:G29"/>
    <mergeCell ref="H29:I29"/>
    <mergeCell ref="A30:C30"/>
    <mergeCell ref="D30:E30"/>
    <mergeCell ref="F30:G30"/>
    <mergeCell ref="H30:I30"/>
    <mergeCell ref="A25:C25"/>
    <mergeCell ref="D25:E25"/>
    <mergeCell ref="F25:G25"/>
    <mergeCell ref="H25:I25"/>
    <mergeCell ref="A26:C26"/>
    <mergeCell ref="D26:E26"/>
    <mergeCell ref="F26:G26"/>
    <mergeCell ref="H26:I26"/>
    <mergeCell ref="A27:C27"/>
    <mergeCell ref="D27:E27"/>
    <mergeCell ref="F27:G27"/>
    <mergeCell ref="H27:I27"/>
    <mergeCell ref="A22:C22"/>
    <mergeCell ref="D22:E22"/>
    <mergeCell ref="F22:G22"/>
    <mergeCell ref="H22:I22"/>
    <mergeCell ref="A23:C23"/>
    <mergeCell ref="D23:E23"/>
    <mergeCell ref="F23:G23"/>
    <mergeCell ref="H23:I23"/>
    <mergeCell ref="A24:C24"/>
    <mergeCell ref="D24:E24"/>
    <mergeCell ref="F24:G24"/>
    <mergeCell ref="H24:I24"/>
    <mergeCell ref="A18:C18"/>
    <mergeCell ref="D18:E18"/>
    <mergeCell ref="F18:G18"/>
    <mergeCell ref="H18:I18"/>
    <mergeCell ref="A19:C19"/>
    <mergeCell ref="D19:E19"/>
    <mergeCell ref="F19:G19"/>
    <mergeCell ref="H19:I19"/>
    <mergeCell ref="A21:C21"/>
    <mergeCell ref="D21:E21"/>
    <mergeCell ref="F21:G21"/>
    <mergeCell ref="H21:I21"/>
    <mergeCell ref="A20:C20"/>
    <mergeCell ref="D20:E20"/>
    <mergeCell ref="F20:G20"/>
    <mergeCell ref="H20:I20"/>
    <mergeCell ref="A15:C15"/>
    <mergeCell ref="D15:E15"/>
    <mergeCell ref="F15:G15"/>
    <mergeCell ref="H15:I15"/>
    <mergeCell ref="A16:C16"/>
    <mergeCell ref="D16:E16"/>
    <mergeCell ref="F16:G16"/>
    <mergeCell ref="H16:I16"/>
    <mergeCell ref="A17:C17"/>
    <mergeCell ref="D17:E17"/>
    <mergeCell ref="F17:G17"/>
    <mergeCell ref="H17:I17"/>
    <mergeCell ref="C1:F1"/>
    <mergeCell ref="A2:H2"/>
    <mergeCell ref="A4:C4"/>
    <mergeCell ref="A5:C5"/>
    <mergeCell ref="A6:C6"/>
    <mergeCell ref="A7:C7"/>
    <mergeCell ref="A8:C8"/>
    <mergeCell ref="A9:C9"/>
    <mergeCell ref="A11:C11"/>
    <mergeCell ref="D11:E11"/>
    <mergeCell ref="F11:G11"/>
    <mergeCell ref="H11:I11"/>
    <mergeCell ref="A12:C12"/>
    <mergeCell ref="D12:E12"/>
    <mergeCell ref="F12:G12"/>
    <mergeCell ref="H12:I12"/>
    <mergeCell ref="A13:C13"/>
    <mergeCell ref="D13:E13"/>
    <mergeCell ref="F13:G13"/>
    <mergeCell ref="H13:I13"/>
    <mergeCell ref="A14:C14"/>
    <mergeCell ref="D14:E14"/>
    <mergeCell ref="F14:G14"/>
    <mergeCell ref="H14:I14"/>
  </mergeCells>
  <pageMargins left="0.7" right="0.7" top="0.75" bottom="0.75" header="0.3" footer="0.3"/>
  <pageSetup paperSize="9" orientation="portrait" horizontalDpi="180" verticalDpi="180" r:id="rId1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theme="3" tint="0.39997558519241921"/>
  </sheetPr>
  <dimension ref="A1:EA576"/>
  <sheetViews>
    <sheetView showZeros="0" zoomScale="71" zoomScaleNormal="71" zoomScaleSheetLayoutView="70" zoomScalePageLayoutView="10" workbookViewId="0">
      <selection activeCell="CH57" sqref="CH57"/>
    </sheetView>
  </sheetViews>
  <sheetFormatPr defaultColWidth="9.140625" defaultRowHeight="15.75"/>
  <cols>
    <col min="1" max="1" width="33.85546875" style="4" customWidth="1"/>
    <col min="2" max="2" width="7.42578125" style="4" customWidth="1"/>
    <col min="3" max="3" width="7.7109375" style="4" customWidth="1"/>
    <col min="4" max="26" width="10" style="4" customWidth="1"/>
    <col min="27" max="29" width="11" style="4" customWidth="1"/>
    <col min="30" max="30" width="11" style="5" customWidth="1"/>
    <col min="31" max="33" width="11.28515625" style="47" customWidth="1"/>
    <col min="34" max="34" width="33.85546875" style="4" customWidth="1"/>
    <col min="35" max="35" width="7.42578125" style="4" customWidth="1"/>
    <col min="36" max="36" width="7.7109375" style="4" customWidth="1"/>
    <col min="37" max="59" width="10" style="4" customWidth="1"/>
    <col min="60" max="62" width="11" style="4" customWidth="1"/>
    <col min="63" max="63" width="11" style="5" customWidth="1"/>
    <col min="64" max="66" width="11.28515625" style="47" customWidth="1"/>
    <col min="67" max="67" width="9.140625" style="3"/>
    <col min="68" max="68" width="10.42578125" style="3" customWidth="1"/>
    <col min="69" max="69" width="12.42578125" style="3" customWidth="1"/>
    <col min="70" max="70" width="11.140625" style="3" customWidth="1"/>
    <col min="71" max="71" width="11.42578125" style="3" customWidth="1"/>
    <col min="72" max="72" width="11.5703125" style="3" customWidth="1"/>
    <col min="73" max="73" width="10.7109375" style="3" customWidth="1"/>
    <col min="74" max="74" width="11" style="3" customWidth="1"/>
    <col min="75" max="75" width="11.42578125" style="3" customWidth="1"/>
    <col min="76" max="76" width="10.7109375" style="3" customWidth="1"/>
    <col min="77" max="77" width="11.42578125" style="3" customWidth="1"/>
    <col min="78" max="78" width="11.140625" style="3" customWidth="1"/>
    <col min="79" max="79" width="11.42578125" style="3" customWidth="1"/>
    <col min="80" max="80" width="14" style="3" customWidth="1"/>
    <col min="81" max="81" width="10" style="3" customWidth="1"/>
    <col min="82" max="82" width="10.42578125" style="3" customWidth="1"/>
    <col min="83" max="83" width="11.42578125" style="3" customWidth="1"/>
    <col min="84" max="84" width="11" style="3" customWidth="1"/>
    <col min="85" max="85" width="11.140625" style="3" customWidth="1"/>
    <col min="86" max="86" width="8.140625" style="3" customWidth="1"/>
    <col min="87" max="16384" width="9.140625" style="3"/>
  </cols>
  <sheetData>
    <row r="1" spans="1:131" ht="15" customHeight="1">
      <c r="A1" s="11"/>
      <c r="B1" s="11"/>
      <c r="C1" s="11" t="s">
        <v>71</v>
      </c>
      <c r="D1" s="11"/>
      <c r="E1" s="11"/>
      <c r="F1" s="11"/>
      <c r="G1" s="11"/>
      <c r="H1" s="11"/>
      <c r="I1" s="11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11"/>
      <c r="V1" s="26"/>
      <c r="W1" s="11"/>
      <c r="Y1" s="11"/>
      <c r="Z1" s="11"/>
      <c r="AA1" s="11"/>
      <c r="AB1" s="11"/>
      <c r="AC1" s="11"/>
      <c r="AD1" s="11"/>
      <c r="AE1" s="11"/>
      <c r="AF1" s="11"/>
      <c r="AG1" s="11"/>
      <c r="AH1" s="11"/>
      <c r="AI1" s="11"/>
      <c r="AJ1" s="11" t="s">
        <v>71</v>
      </c>
      <c r="AK1" s="11"/>
      <c r="AL1" s="11"/>
      <c r="AM1" s="11"/>
      <c r="AN1" s="11"/>
      <c r="AO1" s="11"/>
      <c r="AP1" s="11"/>
      <c r="AQ1" s="11"/>
      <c r="AR1" s="11"/>
      <c r="AS1" s="11"/>
      <c r="AT1" s="11"/>
      <c r="AU1" s="11"/>
      <c r="AV1" s="11"/>
      <c r="AW1" s="11"/>
      <c r="AX1" s="11"/>
      <c r="AY1" s="11"/>
      <c r="AZ1" s="11"/>
      <c r="BA1" s="11"/>
      <c r="BB1" s="11"/>
      <c r="BC1" s="26"/>
      <c r="BD1" s="11"/>
      <c r="BF1" s="11"/>
      <c r="BG1" s="11"/>
      <c r="BH1" s="11"/>
      <c r="BI1" s="11"/>
      <c r="BJ1" s="11"/>
      <c r="BK1" s="11"/>
      <c r="BL1" s="11"/>
      <c r="BM1" s="11"/>
      <c r="BN1" s="11"/>
      <c r="BO1" s="845" t="s">
        <v>51</v>
      </c>
      <c r="BP1" s="845"/>
      <c r="BQ1" s="846" t="s">
        <v>448</v>
      </c>
      <c r="BR1" s="828" t="str">
        <f>D16</f>
        <v>суп молочный с макаронными изделиями</v>
      </c>
      <c r="BS1" s="828" t="str">
        <f t="shared" ref="BS1:BU1" si="0">E16</f>
        <v>хлеб пшеничный</v>
      </c>
      <c r="BT1" s="828" t="str">
        <f t="shared" si="0"/>
        <v>чай с сахаром</v>
      </c>
      <c r="BU1" s="828" t="str">
        <f t="shared" si="0"/>
        <v>сыр порционно</v>
      </c>
      <c r="BV1" s="964" t="s">
        <v>50</v>
      </c>
      <c r="BW1" s="828" t="str">
        <f>K16</f>
        <v>суп картофельный с горохом и зеленью</v>
      </c>
      <c r="BX1" s="828" t="str">
        <f t="shared" ref="BX1:CC1" si="1">L16</f>
        <v>биточки из говядины</v>
      </c>
      <c r="BY1" s="828" t="str">
        <f t="shared" si="1"/>
        <v>соус томатный</v>
      </c>
      <c r="BZ1" s="828" t="str">
        <f t="shared" si="1"/>
        <v>каша пшеничная</v>
      </c>
      <c r="CA1" s="828" t="str">
        <f t="shared" si="1"/>
        <v>компот из сухофруктов</v>
      </c>
      <c r="CB1" s="828" t="str">
        <f t="shared" si="1"/>
        <v>хлеб пшеничный</v>
      </c>
      <c r="CC1" s="828" t="str">
        <f t="shared" si="1"/>
        <v>хлеб ржаной</v>
      </c>
      <c r="CD1" s="854" t="s">
        <v>49</v>
      </c>
      <c r="CE1" s="857" t="str">
        <f>T16</f>
        <v>печенье сахарное</v>
      </c>
      <c r="CF1" s="857" t="str">
        <f t="shared" ref="CF1" si="2">U16</f>
        <v>какао с молоком</v>
      </c>
      <c r="CG1" s="857" t="s">
        <v>564</v>
      </c>
      <c r="CH1" s="965" t="s">
        <v>109</v>
      </c>
      <c r="CL1" s="820"/>
      <c r="CM1" s="820"/>
      <c r="CN1" s="820"/>
      <c r="CO1" s="827"/>
      <c r="CP1" s="827"/>
      <c r="CQ1" s="820"/>
      <c r="CR1" s="820"/>
      <c r="CS1" s="820"/>
      <c r="CT1" s="820"/>
      <c r="CU1" s="820"/>
      <c r="CV1" s="820"/>
      <c r="CW1" s="820"/>
      <c r="CX1" s="820"/>
      <c r="CY1" s="39"/>
      <c r="CZ1" s="5"/>
      <c r="DA1" s="11"/>
      <c r="DB1" s="545"/>
      <c r="DC1" s="545"/>
      <c r="DD1" s="11"/>
      <c r="DE1" s="11"/>
      <c r="DF1" s="31"/>
      <c r="DG1" s="31"/>
      <c r="DH1" s="31"/>
      <c r="DI1" s="27"/>
      <c r="DJ1" s="30"/>
      <c r="DK1" s="30"/>
      <c r="DL1" s="30"/>
      <c r="DM1" s="30"/>
      <c r="DN1" s="4"/>
      <c r="DO1" s="824"/>
      <c r="DP1" s="824"/>
      <c r="DQ1" s="11"/>
      <c r="DR1" s="11"/>
      <c r="DS1" s="28"/>
      <c r="DT1" s="823"/>
      <c r="DU1" s="823"/>
      <c r="DV1" s="823"/>
    </row>
    <row r="2" spans="1:131" ht="15" customHeight="1">
      <c r="A2" s="11" t="s">
        <v>70</v>
      </c>
      <c r="B2" s="825"/>
      <c r="C2" s="825"/>
      <c r="D2" s="825"/>
      <c r="E2" s="825"/>
      <c r="F2" s="11"/>
      <c r="G2" s="825" t="s">
        <v>495</v>
      </c>
      <c r="H2" s="825"/>
      <c r="I2" s="825"/>
      <c r="J2" s="825"/>
      <c r="K2" s="825"/>
      <c r="L2" s="11"/>
      <c r="M2" s="11"/>
      <c r="N2" s="826" t="s">
        <v>69</v>
      </c>
      <c r="O2" s="826"/>
      <c r="P2" s="826"/>
      <c r="Q2" s="826"/>
      <c r="R2" s="826"/>
      <c r="S2" s="826"/>
      <c r="T2" s="826"/>
      <c r="U2" s="826"/>
      <c r="V2" s="826"/>
      <c r="W2" s="826"/>
      <c r="X2" s="826"/>
      <c r="Y2" s="11"/>
      <c r="Z2" s="46"/>
      <c r="AA2" s="46"/>
      <c r="AB2" s="46"/>
      <c r="AC2" s="46"/>
      <c r="AD2" s="11"/>
      <c r="AE2" s="11"/>
      <c r="AF2" s="11"/>
      <c r="AG2" s="11"/>
      <c r="AH2" s="11" t="s">
        <v>70</v>
      </c>
      <c r="AI2" s="825"/>
      <c r="AJ2" s="825"/>
      <c r="AK2" s="825"/>
      <c r="AL2" s="825"/>
      <c r="AM2" s="11"/>
      <c r="AN2" s="825" t="s">
        <v>495</v>
      </c>
      <c r="AO2" s="825"/>
      <c r="AP2" s="825"/>
      <c r="AQ2" s="825"/>
      <c r="AR2" s="825"/>
      <c r="AS2" s="11"/>
      <c r="AT2" s="11"/>
      <c r="AU2" s="826" t="s">
        <v>69</v>
      </c>
      <c r="AV2" s="826"/>
      <c r="AW2" s="826"/>
      <c r="AX2" s="826"/>
      <c r="AY2" s="826"/>
      <c r="AZ2" s="826"/>
      <c r="BA2" s="826"/>
      <c r="BB2" s="826"/>
      <c r="BC2" s="826"/>
      <c r="BD2" s="826"/>
      <c r="BE2" s="826"/>
      <c r="BF2" s="11"/>
      <c r="BG2" s="46"/>
      <c r="BH2" s="46"/>
      <c r="BI2" s="46"/>
      <c r="BJ2" s="46"/>
      <c r="BK2" s="11"/>
      <c r="BL2" s="11"/>
      <c r="BM2" s="11"/>
      <c r="BN2" s="11"/>
      <c r="BO2" s="845"/>
      <c r="BP2" s="845"/>
      <c r="BQ2" s="847"/>
      <c r="BR2" s="829"/>
      <c r="BS2" s="829"/>
      <c r="BT2" s="829"/>
      <c r="BU2" s="829"/>
      <c r="BV2" s="964"/>
      <c r="BW2" s="829"/>
      <c r="BX2" s="829"/>
      <c r="BY2" s="829"/>
      <c r="BZ2" s="829"/>
      <c r="CA2" s="829"/>
      <c r="CB2" s="829"/>
      <c r="CC2" s="829"/>
      <c r="CD2" s="855"/>
      <c r="CE2" s="858"/>
      <c r="CF2" s="858"/>
      <c r="CG2" s="858"/>
      <c r="CH2" s="966"/>
      <c r="CL2" s="820"/>
      <c r="CM2" s="820"/>
      <c r="CN2" s="820"/>
      <c r="CO2" s="827"/>
      <c r="CP2" s="827"/>
      <c r="CQ2" s="820"/>
      <c r="CR2" s="820"/>
      <c r="CS2" s="820"/>
      <c r="CT2" s="820"/>
      <c r="CU2" s="820"/>
      <c r="CV2" s="820"/>
      <c r="CW2" s="820"/>
      <c r="CX2" s="820"/>
      <c r="CY2" s="39"/>
      <c r="CZ2" s="39"/>
      <c r="DA2" s="11"/>
      <c r="DB2" s="11"/>
      <c r="DC2" s="11"/>
      <c r="DD2" s="11"/>
      <c r="DE2" s="11"/>
      <c r="DF2" s="11"/>
      <c r="DG2" s="11"/>
      <c r="DH2" s="11"/>
      <c r="DI2" s="26"/>
      <c r="DJ2" s="4"/>
      <c r="DK2" s="4"/>
      <c r="DL2" s="4"/>
      <c r="DM2" s="4"/>
      <c r="DN2" s="4"/>
      <c r="DO2" s="42"/>
      <c r="DP2" s="42"/>
      <c r="DQ2" s="11"/>
      <c r="DR2" s="11"/>
      <c r="DS2" s="28"/>
      <c r="DT2" s="28"/>
      <c r="DU2" s="28"/>
      <c r="DV2" s="117"/>
    </row>
    <row r="3" spans="1:131" ht="15" customHeight="1">
      <c r="A3" s="11"/>
      <c r="B3" s="819" t="s">
        <v>68</v>
      </c>
      <c r="C3" s="819"/>
      <c r="D3" s="819"/>
      <c r="E3" s="819"/>
      <c r="F3" s="11"/>
      <c r="G3" s="819" t="s">
        <v>96</v>
      </c>
      <c r="H3" s="819"/>
      <c r="I3" s="819"/>
      <c r="J3" s="819"/>
      <c r="K3" s="819"/>
      <c r="L3" s="11"/>
      <c r="M3" s="11"/>
      <c r="N3" s="826"/>
      <c r="O3" s="826"/>
      <c r="P3" s="826"/>
      <c r="Q3" s="826"/>
      <c r="R3" s="826"/>
      <c r="S3" s="826"/>
      <c r="T3" s="826"/>
      <c r="U3" s="826"/>
      <c r="V3" s="826"/>
      <c r="W3" s="826"/>
      <c r="X3" s="826"/>
      <c r="Y3" s="11"/>
      <c r="Z3" s="45"/>
      <c r="AA3" s="131"/>
      <c r="AB3" s="131"/>
      <c r="AC3" s="131"/>
      <c r="AD3" s="11"/>
      <c r="AE3" s="11"/>
      <c r="AF3" s="11"/>
      <c r="AG3" s="11"/>
      <c r="AH3" s="11"/>
      <c r="AI3" s="819" t="s">
        <v>68</v>
      </c>
      <c r="AJ3" s="819"/>
      <c r="AK3" s="819"/>
      <c r="AL3" s="819"/>
      <c r="AM3" s="11"/>
      <c r="AN3" s="819" t="s">
        <v>96</v>
      </c>
      <c r="AO3" s="819"/>
      <c r="AP3" s="819"/>
      <c r="AQ3" s="819"/>
      <c r="AR3" s="819"/>
      <c r="AS3" s="11"/>
      <c r="AT3" s="11"/>
      <c r="AU3" s="826"/>
      <c r="AV3" s="826"/>
      <c r="AW3" s="826"/>
      <c r="AX3" s="826"/>
      <c r="AY3" s="826"/>
      <c r="AZ3" s="826"/>
      <c r="BA3" s="826"/>
      <c r="BB3" s="826"/>
      <c r="BC3" s="826"/>
      <c r="BD3" s="826"/>
      <c r="BE3" s="826"/>
      <c r="BF3" s="11"/>
      <c r="BG3" s="45"/>
      <c r="BH3" s="131"/>
      <c r="BI3" s="131"/>
      <c r="BJ3" s="131"/>
      <c r="BK3" s="11"/>
      <c r="BL3" s="11"/>
      <c r="BM3" s="11"/>
      <c r="BN3" s="11"/>
      <c r="BO3" s="845"/>
      <c r="BP3" s="845"/>
      <c r="BQ3" s="847"/>
      <c r="BR3" s="829"/>
      <c r="BS3" s="829"/>
      <c r="BT3" s="829"/>
      <c r="BU3" s="829"/>
      <c r="BV3" s="964"/>
      <c r="BW3" s="829"/>
      <c r="BX3" s="829"/>
      <c r="BY3" s="829"/>
      <c r="BZ3" s="829"/>
      <c r="CA3" s="829"/>
      <c r="CB3" s="829"/>
      <c r="CC3" s="829"/>
      <c r="CD3" s="855"/>
      <c r="CE3" s="858"/>
      <c r="CF3" s="858"/>
      <c r="CG3" s="858"/>
      <c r="CH3" s="966"/>
      <c r="CL3" s="31"/>
      <c r="CM3" s="820"/>
      <c r="CN3" s="820"/>
      <c r="CO3" s="827"/>
      <c r="CP3" s="827"/>
      <c r="CQ3" s="820"/>
      <c r="CR3" s="820"/>
      <c r="CS3" s="820"/>
      <c r="CT3" s="820"/>
      <c r="CU3" s="820"/>
      <c r="CV3" s="820"/>
      <c r="CW3" s="820"/>
      <c r="CX3" s="820"/>
      <c r="CY3" s="39"/>
      <c r="CZ3" s="130"/>
      <c r="DA3" s="11"/>
      <c r="DB3" s="11"/>
      <c r="DC3" s="11"/>
      <c r="DD3" s="11"/>
      <c r="DE3" s="11"/>
      <c r="DF3" s="11"/>
      <c r="DG3" s="11"/>
      <c r="DH3" s="11"/>
      <c r="DI3" s="26"/>
      <c r="DJ3" s="4"/>
      <c r="DK3" s="4"/>
      <c r="DL3" s="4"/>
      <c r="DM3" s="4"/>
      <c r="DN3" s="4"/>
      <c r="DO3" s="11"/>
      <c r="DP3" s="11"/>
      <c r="DQ3" s="11"/>
      <c r="DR3" s="11"/>
      <c r="DS3" s="11"/>
      <c r="DT3" s="11"/>
      <c r="DU3" s="11"/>
      <c r="DV3" s="25"/>
    </row>
    <row r="4" spans="1:131" ht="15" customHeight="1">
      <c r="A4" s="11" t="s">
        <v>587</v>
      </c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26"/>
      <c r="W4" s="11"/>
      <c r="X4" s="11"/>
      <c r="AA4" s="546"/>
      <c r="AB4" s="546"/>
      <c r="AC4" s="546"/>
      <c r="AD4" s="11"/>
      <c r="AE4" s="549" t="s">
        <v>95</v>
      </c>
      <c r="AF4" s="821"/>
      <c r="AG4" s="822"/>
      <c r="AH4" s="11" t="s">
        <v>588</v>
      </c>
      <c r="AI4" s="11"/>
      <c r="AJ4" s="11"/>
      <c r="AK4" s="11"/>
      <c r="AL4" s="11"/>
      <c r="AM4" s="11"/>
      <c r="AN4" s="11"/>
      <c r="AO4" s="11"/>
      <c r="AP4" s="11"/>
      <c r="AQ4" s="11"/>
      <c r="AR4" s="11"/>
      <c r="AS4" s="11"/>
      <c r="AT4" s="11"/>
      <c r="AU4" s="11"/>
      <c r="AV4" s="11"/>
      <c r="AW4" s="11"/>
      <c r="AX4" s="11"/>
      <c r="AY4" s="11"/>
      <c r="AZ4" s="11"/>
      <c r="BA4" s="11"/>
      <c r="BB4" s="11"/>
      <c r="BC4" s="26"/>
      <c r="BD4" s="11"/>
      <c r="BE4" s="11"/>
      <c r="BH4" s="546"/>
      <c r="BI4" s="546"/>
      <c r="BJ4" s="546"/>
      <c r="BK4" s="11"/>
      <c r="BL4" s="549" t="s">
        <v>95</v>
      </c>
      <c r="BM4" s="821"/>
      <c r="BN4" s="822"/>
      <c r="BO4" s="845"/>
      <c r="BP4" s="845"/>
      <c r="BQ4" s="847"/>
      <c r="BR4" s="829"/>
      <c r="BS4" s="829"/>
      <c r="BT4" s="829"/>
      <c r="BU4" s="829"/>
      <c r="BV4" s="964"/>
      <c r="BW4" s="829"/>
      <c r="BX4" s="829"/>
      <c r="BY4" s="829"/>
      <c r="BZ4" s="829"/>
      <c r="CA4" s="829"/>
      <c r="CB4" s="829"/>
      <c r="CC4" s="829"/>
      <c r="CD4" s="855"/>
      <c r="CE4" s="858"/>
      <c r="CF4" s="858"/>
      <c r="CG4" s="858"/>
      <c r="CH4" s="966"/>
      <c r="CL4" s="28"/>
      <c r="CM4" s="823"/>
      <c r="CN4" s="823"/>
      <c r="CO4" s="823"/>
      <c r="CP4" s="823"/>
      <c r="CQ4" s="823"/>
      <c r="CR4" s="823"/>
      <c r="CS4" s="823"/>
      <c r="CT4" s="823"/>
      <c r="CU4" s="844"/>
      <c r="CV4" s="823"/>
      <c r="CW4" s="844"/>
      <c r="CX4" s="844"/>
      <c r="CY4" s="27"/>
      <c r="CZ4" s="121"/>
      <c r="DA4" s="11"/>
      <c r="DB4" s="11"/>
      <c r="DC4" s="11"/>
      <c r="DD4" s="11"/>
      <c r="DE4" s="11"/>
      <c r="DF4" s="11"/>
      <c r="DG4" s="11"/>
      <c r="DH4" s="11"/>
      <c r="DI4" s="11"/>
      <c r="DJ4" s="11"/>
      <c r="DK4" s="11"/>
      <c r="DL4" s="11"/>
      <c r="DM4" s="11"/>
      <c r="DN4" s="11"/>
      <c r="DO4" s="11"/>
      <c r="DP4" s="11"/>
      <c r="DQ4" s="11"/>
      <c r="DR4" s="11"/>
      <c r="DS4" s="11"/>
      <c r="DT4" s="11"/>
      <c r="DU4" s="11"/>
      <c r="DV4" s="25"/>
    </row>
    <row r="5" spans="1:131" ht="15" customHeight="1">
      <c r="A5" s="11"/>
      <c r="B5" s="11"/>
      <c r="C5" s="11"/>
      <c r="D5" s="11"/>
      <c r="E5" s="11"/>
      <c r="F5" s="11"/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26"/>
      <c r="X5" s="11"/>
      <c r="AA5" s="546"/>
      <c r="AB5" s="546"/>
      <c r="AC5" s="546"/>
      <c r="AD5" s="41" t="s">
        <v>67</v>
      </c>
      <c r="AE5" s="549">
        <v>504202</v>
      </c>
      <c r="AF5" s="821"/>
      <c r="AG5" s="822"/>
      <c r="AH5" s="11"/>
      <c r="AI5" s="11"/>
      <c r="AJ5" s="11"/>
      <c r="AK5" s="11"/>
      <c r="AL5" s="11"/>
      <c r="AM5" s="11"/>
      <c r="AN5" s="11"/>
      <c r="AO5" s="11"/>
      <c r="AP5" s="11"/>
      <c r="AQ5" s="11"/>
      <c r="AR5" s="11"/>
      <c r="AS5" s="11"/>
      <c r="AT5" s="11"/>
      <c r="AU5" s="11"/>
      <c r="AV5" s="11"/>
      <c r="AW5" s="11"/>
      <c r="AX5" s="11"/>
      <c r="AY5" s="11"/>
      <c r="AZ5" s="11"/>
      <c r="BA5" s="11"/>
      <c r="BB5" s="11"/>
      <c r="BC5" s="26"/>
      <c r="BE5" s="11"/>
      <c r="BH5" s="546"/>
      <c r="BI5" s="546"/>
      <c r="BJ5" s="546"/>
      <c r="BK5" s="41" t="s">
        <v>67</v>
      </c>
      <c r="BL5" s="549">
        <v>504202</v>
      </c>
      <c r="BM5" s="821"/>
      <c r="BN5" s="822"/>
      <c r="BO5" s="845"/>
      <c r="BP5" s="845"/>
      <c r="BQ5" s="847"/>
      <c r="BR5" s="829"/>
      <c r="BS5" s="829"/>
      <c r="BT5" s="829"/>
      <c r="BU5" s="829"/>
      <c r="BV5" s="964"/>
      <c r="BW5" s="829"/>
      <c r="BX5" s="829"/>
      <c r="BY5" s="829"/>
      <c r="BZ5" s="829"/>
      <c r="CA5" s="829"/>
      <c r="CB5" s="829"/>
      <c r="CC5" s="829"/>
      <c r="CD5" s="855"/>
      <c r="CE5" s="858"/>
      <c r="CF5" s="858"/>
      <c r="CG5" s="858"/>
      <c r="CH5" s="966"/>
      <c r="CL5" s="28"/>
      <c r="CM5" s="823"/>
      <c r="CN5" s="823"/>
      <c r="CO5" s="823"/>
      <c r="CP5" s="823"/>
      <c r="CQ5" s="823"/>
      <c r="CR5" s="823"/>
      <c r="CS5" s="823"/>
      <c r="CT5" s="823"/>
      <c r="CU5" s="823"/>
      <c r="CV5" s="823"/>
      <c r="CW5" s="844"/>
      <c r="CX5" s="844"/>
      <c r="CY5" s="27"/>
      <c r="CZ5" s="129"/>
    </row>
    <row r="6" spans="1:131" ht="16.5" customHeight="1">
      <c r="A6" s="830" t="s">
        <v>66</v>
      </c>
      <c r="B6" s="830"/>
      <c r="C6" s="830"/>
      <c r="D6" s="831" t="s">
        <v>65</v>
      </c>
      <c r="E6" s="832"/>
      <c r="F6" s="830" t="s">
        <v>64</v>
      </c>
      <c r="G6" s="830"/>
      <c r="H6" s="830" t="s">
        <v>63</v>
      </c>
      <c r="I6" s="830"/>
      <c r="J6" s="830" t="s">
        <v>62</v>
      </c>
      <c r="K6" s="830"/>
      <c r="L6" s="837" t="s">
        <v>61</v>
      </c>
      <c r="M6" s="838"/>
      <c r="N6" s="128"/>
      <c r="O6" s="274"/>
      <c r="P6" s="127" t="s">
        <v>94</v>
      </c>
      <c r="Q6" s="548">
        <v>19</v>
      </c>
      <c r="R6" s="843" t="s">
        <v>484</v>
      </c>
      <c r="S6" s="843"/>
      <c r="T6" s="274" t="s">
        <v>434</v>
      </c>
      <c r="U6" s="274"/>
      <c r="V6" s="43"/>
      <c r="W6" s="37"/>
      <c r="X6" s="11"/>
      <c r="AA6" s="125"/>
      <c r="AB6" s="125"/>
      <c r="AC6" s="125"/>
      <c r="AD6" s="4"/>
      <c r="AE6" s="851"/>
      <c r="AF6" s="852"/>
      <c r="AG6" s="853"/>
      <c r="AH6" s="830" t="s">
        <v>66</v>
      </c>
      <c r="AI6" s="830"/>
      <c r="AJ6" s="830"/>
      <c r="AK6" s="831" t="s">
        <v>65</v>
      </c>
      <c r="AL6" s="832"/>
      <c r="AM6" s="830" t="s">
        <v>64</v>
      </c>
      <c r="AN6" s="830"/>
      <c r="AO6" s="830" t="s">
        <v>63</v>
      </c>
      <c r="AP6" s="830"/>
      <c r="AQ6" s="830" t="s">
        <v>62</v>
      </c>
      <c r="AR6" s="830"/>
      <c r="AS6" s="837" t="s">
        <v>61</v>
      </c>
      <c r="AT6" s="838"/>
      <c r="AU6" s="128"/>
      <c r="AV6" s="274"/>
      <c r="AW6" s="127" t="s">
        <v>94</v>
      </c>
      <c r="AX6" s="548">
        <v>19</v>
      </c>
      <c r="AY6" s="843" t="s">
        <v>484</v>
      </c>
      <c r="AZ6" s="843"/>
      <c r="BA6" s="274" t="s">
        <v>434</v>
      </c>
      <c r="BB6" s="274"/>
      <c r="BC6" s="43"/>
      <c r="BD6" s="37"/>
      <c r="BE6" s="11"/>
      <c r="BH6" s="125"/>
      <c r="BI6" s="125"/>
      <c r="BJ6" s="125"/>
      <c r="BK6" s="4"/>
      <c r="BL6" s="851"/>
      <c r="BM6" s="852"/>
      <c r="BN6" s="853"/>
      <c r="BO6" s="845"/>
      <c r="BP6" s="845"/>
      <c r="BQ6" s="847"/>
      <c r="BR6" s="829"/>
      <c r="BS6" s="829"/>
      <c r="BT6" s="829"/>
      <c r="BU6" s="829"/>
      <c r="BV6" s="964"/>
      <c r="BW6" s="829"/>
      <c r="BX6" s="829"/>
      <c r="BY6" s="829"/>
      <c r="BZ6" s="829"/>
      <c r="CA6" s="829"/>
      <c r="CB6" s="829"/>
      <c r="CC6" s="829"/>
      <c r="CD6" s="855"/>
      <c r="CE6" s="858"/>
      <c r="CF6" s="858"/>
      <c r="CG6" s="858"/>
      <c r="CH6" s="966"/>
      <c r="CL6" s="28"/>
      <c r="CM6" s="823"/>
      <c r="CN6" s="823"/>
      <c r="CO6" s="823"/>
      <c r="CP6" s="823"/>
      <c r="CQ6" s="823"/>
      <c r="CR6" s="823"/>
      <c r="CS6" s="823"/>
      <c r="CT6" s="823"/>
      <c r="CU6" s="844"/>
      <c r="CV6" s="823"/>
      <c r="CW6" s="844"/>
      <c r="CX6" s="844"/>
      <c r="CY6" s="27"/>
      <c r="CZ6" s="124"/>
    </row>
    <row r="7" spans="1:131" ht="37.5" customHeight="1">
      <c r="A7" s="830"/>
      <c r="B7" s="830"/>
      <c r="C7" s="830"/>
      <c r="D7" s="833"/>
      <c r="E7" s="834"/>
      <c r="F7" s="830"/>
      <c r="G7" s="830"/>
      <c r="H7" s="830"/>
      <c r="I7" s="830"/>
      <c r="J7" s="830"/>
      <c r="K7" s="830"/>
      <c r="L7" s="839"/>
      <c r="M7" s="840"/>
      <c r="N7" s="15" t="s">
        <v>59</v>
      </c>
      <c r="O7" s="42"/>
      <c r="P7" s="850" t="s">
        <v>485</v>
      </c>
      <c r="Q7" s="850"/>
      <c r="R7" s="850"/>
      <c r="S7" s="850"/>
      <c r="T7" s="850"/>
      <c r="U7" s="850"/>
      <c r="V7" s="850"/>
      <c r="W7" s="850"/>
      <c r="X7" s="850"/>
      <c r="AA7" s="123"/>
      <c r="AB7" s="123"/>
      <c r="AC7" s="123"/>
      <c r="AD7" s="41" t="s">
        <v>60</v>
      </c>
      <c r="AE7" s="851"/>
      <c r="AF7" s="852"/>
      <c r="AG7" s="853"/>
      <c r="AH7" s="830"/>
      <c r="AI7" s="830"/>
      <c r="AJ7" s="830"/>
      <c r="AK7" s="833"/>
      <c r="AL7" s="834"/>
      <c r="AM7" s="830"/>
      <c r="AN7" s="830"/>
      <c r="AO7" s="830"/>
      <c r="AP7" s="830"/>
      <c r="AQ7" s="830"/>
      <c r="AR7" s="830"/>
      <c r="AS7" s="839"/>
      <c r="AT7" s="840"/>
      <c r="AU7" s="15" t="s">
        <v>59</v>
      </c>
      <c r="AV7" s="42"/>
      <c r="AW7" s="850" t="s">
        <v>485</v>
      </c>
      <c r="AX7" s="850"/>
      <c r="AY7" s="850"/>
      <c r="AZ7" s="850"/>
      <c r="BA7" s="850"/>
      <c r="BB7" s="850"/>
      <c r="BC7" s="850"/>
      <c r="BD7" s="850"/>
      <c r="BE7" s="850"/>
      <c r="BH7" s="123"/>
      <c r="BI7" s="123"/>
      <c r="BJ7" s="123"/>
      <c r="BK7" s="41" t="s">
        <v>60</v>
      </c>
      <c r="BL7" s="851"/>
      <c r="BM7" s="852"/>
      <c r="BN7" s="853"/>
      <c r="BO7" s="845"/>
      <c r="BP7" s="845"/>
      <c r="BQ7" s="847"/>
      <c r="BR7" s="829"/>
      <c r="BS7" s="829"/>
      <c r="BT7" s="829"/>
      <c r="BU7" s="829"/>
      <c r="BV7" s="964"/>
      <c r="BW7" s="829"/>
      <c r="BX7" s="829"/>
      <c r="BY7" s="829"/>
      <c r="BZ7" s="829"/>
      <c r="CA7" s="829"/>
      <c r="CB7" s="829"/>
      <c r="CC7" s="829"/>
      <c r="CD7" s="855"/>
      <c r="CE7" s="858"/>
      <c r="CF7" s="858"/>
      <c r="CG7" s="858"/>
      <c r="CH7" s="966"/>
      <c r="CI7" s="31"/>
      <c r="CJ7" s="122"/>
      <c r="CL7" s="28"/>
      <c r="CM7" s="823"/>
      <c r="CN7" s="823"/>
      <c r="CO7" s="823"/>
      <c r="CP7" s="823"/>
      <c r="CQ7" s="823"/>
      <c r="CR7" s="823"/>
      <c r="CS7" s="823"/>
      <c r="CT7" s="823"/>
      <c r="CU7" s="823"/>
      <c r="CV7" s="823"/>
      <c r="CW7" s="844"/>
      <c r="CX7" s="844"/>
      <c r="CY7" s="27"/>
      <c r="CZ7" s="121"/>
      <c r="DA7" s="23"/>
      <c r="DB7" s="23"/>
      <c r="DC7" s="23"/>
      <c r="DD7" s="23"/>
      <c r="DE7" s="23"/>
      <c r="DF7" s="23"/>
      <c r="DG7" s="23"/>
      <c r="DH7" s="23"/>
      <c r="DI7" s="23"/>
      <c r="DJ7" s="23"/>
      <c r="DK7" s="23"/>
      <c r="DL7" s="23"/>
      <c r="DM7" s="23"/>
      <c r="DN7" s="23"/>
      <c r="DO7" s="23"/>
      <c r="DP7" s="23"/>
      <c r="DQ7" s="23"/>
      <c r="DR7" s="23"/>
      <c r="DS7" s="23"/>
      <c r="DT7" s="23"/>
      <c r="DU7" s="23"/>
      <c r="DV7" s="23"/>
      <c r="DW7" s="23"/>
    </row>
    <row r="8" spans="1:131" ht="31.5" customHeight="1">
      <c r="A8" s="40" t="s">
        <v>55</v>
      </c>
      <c r="B8" s="830" t="s">
        <v>54</v>
      </c>
      <c r="C8" s="830"/>
      <c r="D8" s="835"/>
      <c r="E8" s="836"/>
      <c r="F8" s="830"/>
      <c r="G8" s="830"/>
      <c r="H8" s="830"/>
      <c r="I8" s="830"/>
      <c r="J8" s="830"/>
      <c r="K8" s="830"/>
      <c r="L8" s="841"/>
      <c r="M8" s="842"/>
      <c r="N8" s="15" t="s">
        <v>53</v>
      </c>
      <c r="O8" s="42"/>
      <c r="P8" s="30"/>
      <c r="Q8" s="849" t="s">
        <v>57</v>
      </c>
      <c r="R8" s="849"/>
      <c r="S8" s="849"/>
      <c r="T8" s="849"/>
      <c r="U8" s="849"/>
      <c r="V8" s="849"/>
      <c r="W8" s="849"/>
      <c r="X8" s="11"/>
      <c r="AA8" s="31"/>
      <c r="AB8" s="31"/>
      <c r="AC8" s="31"/>
      <c r="AD8" s="41" t="s">
        <v>56</v>
      </c>
      <c r="AE8" s="821"/>
      <c r="AF8" s="849"/>
      <c r="AG8" s="822"/>
      <c r="AH8" s="40" t="s">
        <v>55</v>
      </c>
      <c r="AI8" s="830" t="s">
        <v>54</v>
      </c>
      <c r="AJ8" s="830"/>
      <c r="AK8" s="835"/>
      <c r="AL8" s="836"/>
      <c r="AM8" s="830"/>
      <c r="AN8" s="830"/>
      <c r="AO8" s="830"/>
      <c r="AP8" s="830"/>
      <c r="AQ8" s="830"/>
      <c r="AR8" s="830"/>
      <c r="AS8" s="841"/>
      <c r="AT8" s="842"/>
      <c r="AU8" s="15" t="s">
        <v>53</v>
      </c>
      <c r="AV8" s="42"/>
      <c r="AW8" s="30"/>
      <c r="AX8" s="849" t="s">
        <v>306</v>
      </c>
      <c r="AY8" s="849"/>
      <c r="AZ8" s="849"/>
      <c r="BA8" s="849"/>
      <c r="BB8" s="849"/>
      <c r="BC8" s="849"/>
      <c r="BD8" s="849"/>
      <c r="BE8" s="11"/>
      <c r="BH8" s="31"/>
      <c r="BI8" s="31"/>
      <c r="BJ8" s="31"/>
      <c r="BK8" s="41" t="s">
        <v>56</v>
      </c>
      <c r="BL8" s="821"/>
      <c r="BM8" s="849"/>
      <c r="BN8" s="822"/>
      <c r="BO8" s="845"/>
      <c r="BP8" s="845"/>
      <c r="BQ8" s="848"/>
      <c r="BR8" s="829"/>
      <c r="BS8" s="829"/>
      <c r="BT8" s="829"/>
      <c r="BU8" s="829"/>
      <c r="BV8" s="964"/>
      <c r="BW8" s="829"/>
      <c r="BX8" s="829"/>
      <c r="BY8" s="829"/>
      <c r="BZ8" s="829"/>
      <c r="CA8" s="829"/>
      <c r="CB8" s="829"/>
      <c r="CC8" s="829"/>
      <c r="CD8" s="856"/>
      <c r="CE8" s="858"/>
      <c r="CF8" s="858"/>
      <c r="CG8" s="858"/>
      <c r="CH8" s="966"/>
      <c r="CI8" s="546"/>
      <c r="CJ8" s="546"/>
      <c r="CL8" s="28"/>
      <c r="CM8" s="823"/>
      <c r="CN8" s="823"/>
      <c r="CO8" s="823"/>
      <c r="CP8" s="823"/>
      <c r="CQ8" s="823"/>
      <c r="CR8" s="823"/>
      <c r="CS8" s="823"/>
      <c r="CT8" s="823"/>
      <c r="CU8" s="844"/>
      <c r="CV8" s="823"/>
      <c r="CW8" s="844"/>
      <c r="CX8" s="844"/>
      <c r="CY8" s="33"/>
      <c r="CZ8" s="119"/>
    </row>
    <row r="9" spans="1:131" ht="15" customHeight="1" thickBot="1">
      <c r="A9" s="24"/>
      <c r="B9" s="860" t="s">
        <v>93</v>
      </c>
      <c r="C9" s="860"/>
      <c r="D9" s="860"/>
      <c r="E9" s="860"/>
      <c r="F9" s="860">
        <f>D19</f>
        <v>26</v>
      </c>
      <c r="G9" s="860"/>
      <c r="H9" s="821">
        <f>SUM(D9*F9)</f>
        <v>0</v>
      </c>
      <c r="I9" s="822"/>
      <c r="J9" s="861">
        <f>AE66</f>
        <v>275.7</v>
      </c>
      <c r="K9" s="860"/>
      <c r="L9" s="862">
        <f>SUM(J9/F9)</f>
        <v>10.6</v>
      </c>
      <c r="M9" s="863"/>
      <c r="N9" s="36"/>
      <c r="O9" s="36"/>
      <c r="P9" s="36"/>
      <c r="Q9" s="36"/>
      <c r="R9" s="35"/>
      <c r="S9" s="35"/>
      <c r="T9" s="35"/>
      <c r="U9" s="35"/>
      <c r="V9" s="34"/>
      <c r="W9" s="37"/>
      <c r="X9" s="11"/>
      <c r="Y9" s="11"/>
      <c r="Z9" s="546"/>
      <c r="AA9" s="546"/>
      <c r="AB9" s="546"/>
      <c r="AC9" s="546"/>
      <c r="AD9" s="546"/>
      <c r="AE9" s="546"/>
      <c r="AF9" s="546"/>
      <c r="AG9" s="546"/>
      <c r="AH9" s="24"/>
      <c r="AI9" s="860" t="s">
        <v>93</v>
      </c>
      <c r="AJ9" s="860"/>
      <c r="AK9" s="860"/>
      <c r="AL9" s="860"/>
      <c r="AM9" s="860">
        <f>AK19</f>
        <v>47</v>
      </c>
      <c r="AN9" s="860"/>
      <c r="AO9" s="821">
        <f>SUM(AK9*AM9)</f>
        <v>0</v>
      </c>
      <c r="AP9" s="822"/>
      <c r="AQ9" s="861">
        <f>BL66</f>
        <v>498.68</v>
      </c>
      <c r="AR9" s="860"/>
      <c r="AS9" s="862">
        <f>SUM(AQ9/AM9)</f>
        <v>10.61</v>
      </c>
      <c r="AT9" s="863"/>
      <c r="AU9" s="36"/>
      <c r="AV9" s="36"/>
      <c r="AW9" s="36"/>
      <c r="AX9" s="36"/>
      <c r="AY9" s="35"/>
      <c r="AZ9" s="35"/>
      <c r="BA9" s="35"/>
      <c r="BB9" s="35"/>
      <c r="BC9" s="34"/>
      <c r="BD9" s="37"/>
      <c r="BE9" s="11"/>
      <c r="BF9" s="11"/>
      <c r="BG9" s="546"/>
      <c r="BH9" s="546"/>
      <c r="BI9" s="546"/>
      <c r="BJ9" s="546"/>
      <c r="BK9" s="546"/>
      <c r="BL9" s="546"/>
      <c r="BM9" s="546"/>
      <c r="BN9" s="546"/>
      <c r="BO9" s="864" t="s">
        <v>449</v>
      </c>
      <c r="BP9" s="865"/>
      <c r="BQ9" s="866"/>
      <c r="BR9" s="547">
        <v>26</v>
      </c>
      <c r="BS9" s="558">
        <v>26</v>
      </c>
      <c r="BT9" s="558">
        <v>26</v>
      </c>
      <c r="BU9" s="558">
        <v>26</v>
      </c>
      <c r="BV9" s="547"/>
      <c r="BW9" s="547">
        <v>26</v>
      </c>
      <c r="BX9" s="558">
        <v>26</v>
      </c>
      <c r="BY9" s="558">
        <v>26</v>
      </c>
      <c r="BZ9" s="558">
        <v>26</v>
      </c>
      <c r="CA9" s="558">
        <v>26</v>
      </c>
      <c r="CB9" s="558">
        <v>26</v>
      </c>
      <c r="CC9" s="547">
        <v>26</v>
      </c>
      <c r="CD9" s="547"/>
      <c r="CE9" s="547">
        <v>26</v>
      </c>
      <c r="CF9" s="547">
        <v>26</v>
      </c>
      <c r="CG9" s="109" t="s">
        <v>141</v>
      </c>
      <c r="CH9" s="639">
        <v>26</v>
      </c>
      <c r="CI9" s="546"/>
      <c r="CJ9" s="546"/>
      <c r="CL9" s="28"/>
      <c r="CM9" s="823"/>
      <c r="CN9" s="823"/>
      <c r="CO9" s="823"/>
      <c r="CP9" s="823"/>
      <c r="CQ9" s="823"/>
      <c r="CR9" s="823"/>
      <c r="CS9" s="823"/>
      <c r="CT9" s="823"/>
      <c r="CU9" s="823"/>
      <c r="CV9" s="823"/>
      <c r="CW9" s="823"/>
      <c r="CX9" s="823"/>
      <c r="CY9" s="33"/>
      <c r="CZ9" s="119"/>
      <c r="DA9" s="23"/>
      <c r="DB9" s="23"/>
      <c r="DC9" s="23"/>
      <c r="DD9" s="23"/>
      <c r="DE9" s="23"/>
      <c r="DF9" s="23"/>
      <c r="DG9" s="23"/>
      <c r="DH9" s="23"/>
      <c r="DI9" s="23"/>
      <c r="DJ9" s="23"/>
      <c r="DK9" s="23"/>
      <c r="DL9" s="23"/>
      <c r="DM9" s="23"/>
      <c r="DN9" s="23"/>
      <c r="DO9" s="23"/>
      <c r="DP9" s="23"/>
      <c r="DQ9" s="23"/>
      <c r="DR9" s="23"/>
      <c r="DS9" s="23"/>
      <c r="DT9" s="23"/>
      <c r="DU9" s="23"/>
      <c r="DV9" s="23"/>
      <c r="DW9" s="23"/>
    </row>
    <row r="10" spans="1:131" ht="15" customHeight="1" thickBot="1">
      <c r="A10" s="24"/>
      <c r="B10" s="860" t="s">
        <v>92</v>
      </c>
      <c r="C10" s="860"/>
      <c r="D10" s="860"/>
      <c r="E10" s="860"/>
      <c r="F10" s="860">
        <f>K19</f>
        <v>26</v>
      </c>
      <c r="G10" s="860"/>
      <c r="H10" s="821"/>
      <c r="I10" s="822"/>
      <c r="J10" s="861">
        <f>AF66</f>
        <v>1149.78</v>
      </c>
      <c r="K10" s="860"/>
      <c r="L10" s="862">
        <f>J10/F10</f>
        <v>44.22</v>
      </c>
      <c r="M10" s="863"/>
      <c r="N10" s="38" t="s">
        <v>52</v>
      </c>
      <c r="O10" s="38"/>
      <c r="P10" s="38"/>
      <c r="Q10" s="38"/>
      <c r="R10" s="867" t="s">
        <v>483</v>
      </c>
      <c r="S10" s="867"/>
      <c r="T10" s="867"/>
      <c r="U10" s="867"/>
      <c r="V10" s="867"/>
      <c r="W10" s="867"/>
      <c r="X10" s="11"/>
      <c r="Y10" s="11"/>
      <c r="Z10" s="546"/>
      <c r="AA10" s="546"/>
      <c r="AB10" s="546"/>
      <c r="AC10" s="546"/>
      <c r="AD10" s="546"/>
      <c r="AE10" s="546"/>
      <c r="AF10" s="546"/>
      <c r="AG10" s="546"/>
      <c r="AH10" s="24"/>
      <c r="AI10" s="860" t="s">
        <v>92</v>
      </c>
      <c r="AJ10" s="860"/>
      <c r="AK10" s="860"/>
      <c r="AL10" s="860"/>
      <c r="AM10" s="860">
        <f>AR19</f>
        <v>47</v>
      </c>
      <c r="AN10" s="860"/>
      <c r="AO10" s="821"/>
      <c r="AP10" s="822"/>
      <c r="AQ10" s="861">
        <f>BM66</f>
        <v>2499.33</v>
      </c>
      <c r="AR10" s="860"/>
      <c r="AS10" s="862">
        <f>AQ10/AM10</f>
        <v>53.18</v>
      </c>
      <c r="AT10" s="863"/>
      <c r="AU10" s="38" t="s">
        <v>52</v>
      </c>
      <c r="AV10" s="38"/>
      <c r="AW10" s="38"/>
      <c r="AX10" s="38"/>
      <c r="AY10" s="867" t="s">
        <v>483</v>
      </c>
      <c r="AZ10" s="867"/>
      <c r="BA10" s="867"/>
      <c r="BB10" s="867"/>
      <c r="BC10" s="867"/>
      <c r="BD10" s="867"/>
      <c r="BE10" s="11"/>
      <c r="BF10" s="11"/>
      <c r="BG10" s="546"/>
      <c r="BH10" s="546"/>
      <c r="BI10" s="546"/>
      <c r="BJ10" s="546"/>
      <c r="BK10" s="546"/>
      <c r="BL10" s="546"/>
      <c r="BM10" s="546"/>
      <c r="BN10" s="546"/>
      <c r="BO10" s="868" t="s">
        <v>450</v>
      </c>
      <c r="BP10" s="869"/>
      <c r="BQ10" s="870"/>
      <c r="BR10" s="495">
        <v>47</v>
      </c>
      <c r="BS10" s="495">
        <v>47</v>
      </c>
      <c r="BT10" s="495">
        <v>47</v>
      </c>
      <c r="BU10" s="495">
        <v>47</v>
      </c>
      <c r="BV10" s="495"/>
      <c r="BW10" s="495">
        <v>47</v>
      </c>
      <c r="BX10" s="495">
        <v>47</v>
      </c>
      <c r="BY10" s="495">
        <v>47</v>
      </c>
      <c r="BZ10" s="495">
        <v>47</v>
      </c>
      <c r="CA10" s="495">
        <v>47</v>
      </c>
      <c r="CB10" s="495">
        <v>47</v>
      </c>
      <c r="CC10" s="495">
        <v>47</v>
      </c>
      <c r="CD10" s="495"/>
      <c r="CE10" s="495">
        <v>47</v>
      </c>
      <c r="CF10" s="495">
        <v>47</v>
      </c>
      <c r="CG10" s="105">
        <v>47</v>
      </c>
      <c r="CH10" s="639"/>
      <c r="CI10" s="28"/>
      <c r="CJ10" s="117"/>
      <c r="CL10" s="28"/>
      <c r="CM10" s="823"/>
      <c r="CN10" s="823"/>
      <c r="CO10" s="823"/>
      <c r="CP10" s="823"/>
      <c r="CQ10" s="823"/>
      <c r="CR10" s="823"/>
      <c r="CS10" s="823"/>
      <c r="CT10" s="823"/>
      <c r="CU10" s="823"/>
      <c r="CV10" s="823"/>
      <c r="CW10" s="823"/>
      <c r="CX10" s="823"/>
      <c r="CY10" s="27"/>
      <c r="CZ10" s="116"/>
      <c r="DA10" s="22"/>
      <c r="DB10" s="22"/>
      <c r="DC10" s="22"/>
      <c r="DD10" s="22"/>
      <c r="DE10" s="22"/>
      <c r="DF10" s="22"/>
      <c r="DG10" s="22"/>
      <c r="DH10" s="22"/>
      <c r="DI10" s="22"/>
      <c r="DJ10" s="22"/>
      <c r="DK10" s="22"/>
      <c r="DL10" s="22"/>
      <c r="DM10" s="22"/>
      <c r="DN10" s="22"/>
      <c r="DO10" s="22"/>
      <c r="DP10" s="22"/>
      <c r="DQ10" s="22"/>
      <c r="DR10" s="22"/>
      <c r="DS10" s="22"/>
      <c r="DT10" s="22"/>
      <c r="DU10" s="22"/>
      <c r="DV10" s="22"/>
      <c r="DW10" s="22"/>
    </row>
    <row r="11" spans="1:131" ht="15" customHeight="1" thickBot="1">
      <c r="A11" s="28"/>
      <c r="B11" s="821" t="s">
        <v>90</v>
      </c>
      <c r="C11" s="822"/>
      <c r="D11" s="821">
        <v>54</v>
      </c>
      <c r="E11" s="822"/>
      <c r="F11" s="821">
        <f>K19</f>
        <v>26</v>
      </c>
      <c r="G11" s="822"/>
      <c r="H11" s="860">
        <f>D11*F11</f>
        <v>1404</v>
      </c>
      <c r="I11" s="860"/>
      <c r="J11" s="861">
        <f>AG66</f>
        <v>1425.49</v>
      </c>
      <c r="K11" s="860"/>
      <c r="L11" s="861">
        <f>J11/F11</f>
        <v>54.83</v>
      </c>
      <c r="M11" s="860"/>
      <c r="N11" s="27"/>
      <c r="O11" s="27"/>
      <c r="P11" s="11"/>
      <c r="Q11" s="11"/>
      <c r="R11" s="11"/>
      <c r="S11" s="11"/>
      <c r="T11" s="11"/>
      <c r="U11" s="11"/>
      <c r="V11" s="11"/>
      <c r="W11" s="11"/>
      <c r="X11" s="26"/>
      <c r="AA11" s="11"/>
      <c r="AB11" s="11"/>
      <c r="AC11" s="11"/>
      <c r="AD11" s="11"/>
      <c r="AE11" s="11"/>
      <c r="AF11" s="11"/>
      <c r="AG11" s="11"/>
      <c r="AH11" s="28"/>
      <c r="AI11" s="821" t="s">
        <v>90</v>
      </c>
      <c r="AJ11" s="822"/>
      <c r="AK11" s="821">
        <v>54</v>
      </c>
      <c r="AL11" s="822"/>
      <c r="AM11" s="821">
        <f>AR19</f>
        <v>47</v>
      </c>
      <c r="AN11" s="822"/>
      <c r="AO11" s="860">
        <f>AK11*AM11</f>
        <v>2538</v>
      </c>
      <c r="AP11" s="860"/>
      <c r="AQ11" s="861">
        <f>BN66</f>
        <v>2997.99</v>
      </c>
      <c r="AR11" s="860"/>
      <c r="AS11" s="861">
        <f>AQ11/AM11</f>
        <v>63.79</v>
      </c>
      <c r="AT11" s="860"/>
      <c r="AU11" s="27"/>
      <c r="AV11" s="27"/>
      <c r="AW11" s="11"/>
      <c r="AX11" s="11"/>
      <c r="AY11" s="11"/>
      <c r="AZ11" s="11"/>
      <c r="BA11" s="11"/>
      <c r="BB11" s="11"/>
      <c r="BC11" s="11"/>
      <c r="BD11" s="11"/>
      <c r="BE11" s="26"/>
      <c r="BH11" s="11"/>
      <c r="BI11" s="11"/>
      <c r="BJ11" s="11"/>
      <c r="BK11" s="11"/>
      <c r="BL11" s="11"/>
      <c r="BM11" s="11"/>
      <c r="BN11" s="11"/>
      <c r="BO11" s="908" t="s">
        <v>451</v>
      </c>
      <c r="BP11" s="909"/>
      <c r="BQ11" s="910"/>
      <c r="BR11" s="496">
        <v>130</v>
      </c>
      <c r="BS11" s="496">
        <v>15</v>
      </c>
      <c r="BT11" s="496">
        <v>150</v>
      </c>
      <c r="BU11" s="496">
        <v>5</v>
      </c>
      <c r="BV11" s="496"/>
      <c r="BW11" s="496">
        <v>150</v>
      </c>
      <c r="BX11" s="496">
        <v>110</v>
      </c>
      <c r="BY11" s="496">
        <v>30</v>
      </c>
      <c r="BZ11" s="496">
        <v>30</v>
      </c>
      <c r="CA11" s="496">
        <v>150</v>
      </c>
      <c r="CB11" s="496">
        <v>30</v>
      </c>
      <c r="CC11" s="496"/>
      <c r="CD11" s="496"/>
      <c r="CE11" s="496">
        <v>60</v>
      </c>
      <c r="CF11" s="496">
        <v>150</v>
      </c>
      <c r="CG11" s="500" t="s">
        <v>419</v>
      </c>
      <c r="CH11" s="654">
        <v>47</v>
      </c>
    </row>
    <row r="12" spans="1:131" ht="17.25" customHeight="1" thickBot="1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1"/>
      <c r="AH12" s="11"/>
      <c r="AI12" s="11"/>
      <c r="AJ12" s="11"/>
      <c r="AK12" s="11"/>
      <c r="AL12" s="11"/>
      <c r="AM12" s="11"/>
      <c r="AN12" s="11"/>
      <c r="AO12" s="11"/>
      <c r="AP12" s="11"/>
      <c r="AQ12" s="11"/>
      <c r="AR12" s="11"/>
      <c r="AS12" s="11"/>
      <c r="AT12" s="11"/>
      <c r="AU12" s="11"/>
      <c r="AV12" s="11"/>
      <c r="AW12" s="11"/>
      <c r="AX12" s="11"/>
      <c r="AY12" s="11"/>
      <c r="AZ12" s="11"/>
      <c r="BA12" s="11"/>
      <c r="BB12" s="11"/>
      <c r="BC12" s="11"/>
      <c r="BD12" s="11"/>
      <c r="BE12" s="11"/>
      <c r="BF12" s="11"/>
      <c r="BG12" s="11"/>
      <c r="BH12" s="11"/>
      <c r="BI12" s="11"/>
      <c r="BJ12" s="11"/>
      <c r="BK12" s="11"/>
      <c r="BL12" s="11"/>
      <c r="BM12" s="11"/>
      <c r="BN12" s="11"/>
      <c r="BO12" s="872" t="s">
        <v>452</v>
      </c>
      <c r="BP12" s="865"/>
      <c r="BQ12" s="866"/>
      <c r="BR12" s="505">
        <v>150</v>
      </c>
      <c r="BS12" s="455">
        <v>30</v>
      </c>
      <c r="BT12" s="455">
        <v>180</v>
      </c>
      <c r="BU12" s="455">
        <v>10</v>
      </c>
      <c r="BV12" s="456"/>
      <c r="BW12" s="455">
        <v>180</v>
      </c>
      <c r="BX12" s="456">
        <v>130</v>
      </c>
      <c r="BY12" s="455">
        <v>30</v>
      </c>
      <c r="BZ12" s="455">
        <v>50</v>
      </c>
      <c r="CA12" s="455">
        <v>180</v>
      </c>
      <c r="CB12" s="455">
        <v>30</v>
      </c>
      <c r="CC12" s="455"/>
      <c r="CD12" s="455"/>
      <c r="CE12" s="455">
        <v>60</v>
      </c>
      <c r="CF12" s="455">
        <v>180</v>
      </c>
      <c r="CG12" s="455">
        <v>150</v>
      </c>
      <c r="CH12" s="654"/>
      <c r="CI12" s="23"/>
      <c r="CJ12" s="23"/>
      <c r="CK12" s="23"/>
      <c r="CL12" s="23"/>
      <c r="CM12" s="23"/>
      <c r="CN12" s="23"/>
      <c r="CO12" s="23"/>
      <c r="CP12" s="23"/>
      <c r="CQ12" s="23"/>
      <c r="CR12" s="23"/>
      <c r="CS12" s="23"/>
      <c r="CT12" s="23"/>
      <c r="CU12" s="23"/>
      <c r="CV12" s="23"/>
      <c r="CW12" s="23"/>
      <c r="CX12" s="23"/>
      <c r="CY12" s="23"/>
      <c r="CZ12" s="23"/>
      <c r="DX12" s="23"/>
      <c r="DY12" s="23"/>
      <c r="DZ12" s="23"/>
      <c r="EA12" s="23"/>
    </row>
    <row r="13" spans="1:131" ht="17.25" customHeight="1" thickBot="1">
      <c r="A13" s="873" t="s">
        <v>51</v>
      </c>
      <c r="B13" s="874"/>
      <c r="C13" s="874"/>
      <c r="D13" s="879" t="s">
        <v>89</v>
      </c>
      <c r="E13" s="879"/>
      <c r="F13" s="879"/>
      <c r="G13" s="879"/>
      <c r="H13" s="879"/>
      <c r="I13" s="879"/>
      <c r="J13" s="879"/>
      <c r="K13" s="879"/>
      <c r="L13" s="879"/>
      <c r="M13" s="879"/>
      <c r="N13" s="879"/>
      <c r="O13" s="879"/>
      <c r="P13" s="879"/>
      <c r="Q13" s="879"/>
      <c r="R13" s="879"/>
      <c r="S13" s="879"/>
      <c r="T13" s="879"/>
      <c r="U13" s="879"/>
      <c r="V13" s="879"/>
      <c r="W13" s="879"/>
      <c r="X13" s="879"/>
      <c r="Y13" s="879"/>
      <c r="Z13" s="880"/>
      <c r="AA13" s="881"/>
      <c r="AB13" s="882"/>
      <c r="AC13" s="882"/>
      <c r="AD13" s="883"/>
      <c r="AE13" s="884"/>
      <c r="AF13" s="884"/>
      <c r="AG13" s="885"/>
      <c r="AH13" s="873" t="s">
        <v>51</v>
      </c>
      <c r="AI13" s="874"/>
      <c r="AJ13" s="874"/>
      <c r="AK13" s="879" t="s">
        <v>89</v>
      </c>
      <c r="AL13" s="879"/>
      <c r="AM13" s="879"/>
      <c r="AN13" s="879"/>
      <c r="AO13" s="879"/>
      <c r="AP13" s="879"/>
      <c r="AQ13" s="879"/>
      <c r="AR13" s="879"/>
      <c r="AS13" s="879"/>
      <c r="AT13" s="879"/>
      <c r="AU13" s="879"/>
      <c r="AV13" s="879"/>
      <c r="AW13" s="879"/>
      <c r="AX13" s="879"/>
      <c r="AY13" s="879"/>
      <c r="AZ13" s="879"/>
      <c r="BA13" s="879"/>
      <c r="BB13" s="879"/>
      <c r="BC13" s="879"/>
      <c r="BD13" s="879"/>
      <c r="BE13" s="879"/>
      <c r="BF13" s="879"/>
      <c r="BG13" s="880"/>
      <c r="BH13" s="881"/>
      <c r="BI13" s="882"/>
      <c r="BJ13" s="882"/>
      <c r="BK13" s="883"/>
      <c r="BL13" s="884"/>
      <c r="BM13" s="884"/>
      <c r="BN13" s="885"/>
      <c r="BO13" s="896" t="s">
        <v>6</v>
      </c>
      <c r="BP13" s="897"/>
      <c r="BQ13" s="898"/>
      <c r="BR13" s="871"/>
      <c r="BS13" s="914">
        <f>E21+AL21</f>
        <v>1.46</v>
      </c>
      <c r="BT13" s="871"/>
      <c r="BU13" s="917">
        <f>G21+AN21</f>
        <v>0</v>
      </c>
      <c r="BV13" s="871"/>
      <c r="BW13" s="871"/>
      <c r="BX13" s="914">
        <f>L21+AS21</f>
        <v>0.78900000000000003</v>
      </c>
      <c r="BY13" s="871"/>
      <c r="BZ13" s="871"/>
      <c r="CA13" s="914">
        <f>O21+AV21</f>
        <v>0</v>
      </c>
      <c r="CB13" s="914">
        <f>P21+AW21</f>
        <v>1.9510000000000001</v>
      </c>
      <c r="CC13" s="871"/>
      <c r="CD13" s="871"/>
      <c r="CE13" s="871"/>
      <c r="CF13" s="871"/>
      <c r="CG13" s="915"/>
      <c r="CH13" s="639">
        <v>4.2</v>
      </c>
      <c r="CI13" s="22"/>
      <c r="CJ13" s="22"/>
      <c r="CK13" s="22"/>
      <c r="CL13" s="22"/>
      <c r="CM13" s="22"/>
      <c r="CN13" s="22"/>
      <c r="CO13" s="22"/>
      <c r="CP13" s="22"/>
      <c r="CQ13" s="22"/>
      <c r="CR13" s="22"/>
      <c r="CS13" s="22"/>
      <c r="CT13" s="22"/>
      <c r="CU13" s="22"/>
      <c r="CV13" s="22"/>
      <c r="CW13" s="22"/>
      <c r="CX13" s="22"/>
      <c r="CY13" s="22"/>
      <c r="CZ13" s="22"/>
      <c r="DX13" s="22"/>
      <c r="DY13" s="22"/>
      <c r="DZ13" s="22"/>
      <c r="EA13" s="22"/>
    </row>
    <row r="14" spans="1:131" ht="14.25" customHeight="1">
      <c r="A14" s="875"/>
      <c r="B14" s="876"/>
      <c r="C14" s="876"/>
      <c r="D14" s="902" t="s">
        <v>88</v>
      </c>
      <c r="E14" s="906"/>
      <c r="F14" s="906"/>
      <c r="G14" s="906"/>
      <c r="H14" s="903"/>
      <c r="I14" s="902" t="s">
        <v>87</v>
      </c>
      <c r="J14" s="903"/>
      <c r="K14" s="902" t="s">
        <v>50</v>
      </c>
      <c r="L14" s="906"/>
      <c r="M14" s="906"/>
      <c r="N14" s="906"/>
      <c r="O14" s="906"/>
      <c r="P14" s="906"/>
      <c r="Q14" s="906"/>
      <c r="R14" s="906"/>
      <c r="S14" s="903"/>
      <c r="T14" s="902" t="s">
        <v>49</v>
      </c>
      <c r="U14" s="906"/>
      <c r="V14" s="906"/>
      <c r="W14" s="903"/>
      <c r="X14" s="902" t="s">
        <v>48</v>
      </c>
      <c r="Y14" s="906"/>
      <c r="Z14" s="906"/>
      <c r="AA14" s="886"/>
      <c r="AB14" s="887"/>
      <c r="AC14" s="887"/>
      <c r="AD14" s="888"/>
      <c r="AE14" s="889"/>
      <c r="AF14" s="889"/>
      <c r="AG14" s="890"/>
      <c r="AH14" s="875"/>
      <c r="AI14" s="876"/>
      <c r="AJ14" s="876"/>
      <c r="AK14" s="902" t="s">
        <v>88</v>
      </c>
      <c r="AL14" s="906"/>
      <c r="AM14" s="906"/>
      <c r="AN14" s="906"/>
      <c r="AO14" s="903"/>
      <c r="AP14" s="902" t="s">
        <v>87</v>
      </c>
      <c r="AQ14" s="903"/>
      <c r="AR14" s="902" t="s">
        <v>50</v>
      </c>
      <c r="AS14" s="906"/>
      <c r="AT14" s="906"/>
      <c r="AU14" s="906"/>
      <c r="AV14" s="906"/>
      <c r="AW14" s="906"/>
      <c r="AX14" s="906"/>
      <c r="AY14" s="906"/>
      <c r="AZ14" s="903"/>
      <c r="BA14" s="902" t="s">
        <v>49</v>
      </c>
      <c r="BB14" s="906"/>
      <c r="BC14" s="906"/>
      <c r="BD14" s="903"/>
      <c r="BE14" s="902" t="s">
        <v>48</v>
      </c>
      <c r="BF14" s="906"/>
      <c r="BG14" s="906"/>
      <c r="BH14" s="886"/>
      <c r="BI14" s="887"/>
      <c r="BJ14" s="887"/>
      <c r="BK14" s="888"/>
      <c r="BL14" s="889"/>
      <c r="BM14" s="889"/>
      <c r="BN14" s="890"/>
      <c r="BO14" s="899"/>
      <c r="BP14" s="900"/>
      <c r="BQ14" s="901"/>
      <c r="BR14" s="871"/>
      <c r="BS14" s="871"/>
      <c r="BT14" s="871"/>
      <c r="BU14" s="918"/>
      <c r="BV14" s="871"/>
      <c r="BW14" s="871"/>
      <c r="BX14" s="871"/>
      <c r="BY14" s="871"/>
      <c r="BZ14" s="871"/>
      <c r="CA14" s="871"/>
      <c r="CB14" s="871"/>
      <c r="CC14" s="871"/>
      <c r="CD14" s="871"/>
      <c r="CE14" s="871"/>
      <c r="CF14" s="871"/>
      <c r="CG14" s="916"/>
      <c r="CH14" s="639">
        <v>7</v>
      </c>
      <c r="CI14" s="21"/>
      <c r="CJ14" s="21"/>
      <c r="CK14" s="21"/>
      <c r="CL14" s="21"/>
      <c r="CM14" s="21"/>
      <c r="CN14" s="21"/>
      <c r="CO14" s="21"/>
      <c r="CP14" s="21"/>
      <c r="CQ14" s="21"/>
      <c r="CR14" s="21"/>
      <c r="CS14" s="21"/>
      <c r="CT14" s="21"/>
      <c r="CU14" s="21"/>
      <c r="CV14" s="21"/>
      <c r="CW14" s="21"/>
      <c r="CX14" s="21"/>
      <c r="CY14" s="21"/>
      <c r="CZ14" s="21"/>
      <c r="DX14" s="21"/>
      <c r="DY14" s="21"/>
      <c r="DZ14" s="21"/>
      <c r="EA14" s="21"/>
    </row>
    <row r="15" spans="1:131" s="23" customFormat="1" ht="13.5" customHeight="1" thickBot="1">
      <c r="A15" s="877"/>
      <c r="B15" s="878"/>
      <c r="C15" s="878"/>
      <c r="D15" s="904"/>
      <c r="E15" s="907"/>
      <c r="F15" s="907"/>
      <c r="G15" s="907"/>
      <c r="H15" s="905"/>
      <c r="I15" s="904"/>
      <c r="J15" s="905"/>
      <c r="K15" s="904"/>
      <c r="L15" s="907"/>
      <c r="M15" s="907"/>
      <c r="N15" s="907"/>
      <c r="O15" s="907"/>
      <c r="P15" s="907"/>
      <c r="Q15" s="907"/>
      <c r="R15" s="907"/>
      <c r="S15" s="905"/>
      <c r="T15" s="904"/>
      <c r="U15" s="907"/>
      <c r="V15" s="907"/>
      <c r="W15" s="905"/>
      <c r="X15" s="904"/>
      <c r="Y15" s="907"/>
      <c r="Z15" s="907"/>
      <c r="AA15" s="891"/>
      <c r="AB15" s="892"/>
      <c r="AC15" s="892"/>
      <c r="AD15" s="893"/>
      <c r="AE15" s="894"/>
      <c r="AF15" s="894"/>
      <c r="AG15" s="895"/>
      <c r="AH15" s="877"/>
      <c r="AI15" s="878"/>
      <c r="AJ15" s="878"/>
      <c r="AK15" s="904"/>
      <c r="AL15" s="907"/>
      <c r="AM15" s="907"/>
      <c r="AN15" s="907"/>
      <c r="AO15" s="905"/>
      <c r="AP15" s="904"/>
      <c r="AQ15" s="905"/>
      <c r="AR15" s="904"/>
      <c r="AS15" s="907"/>
      <c r="AT15" s="907"/>
      <c r="AU15" s="907"/>
      <c r="AV15" s="907"/>
      <c r="AW15" s="907"/>
      <c r="AX15" s="907"/>
      <c r="AY15" s="907"/>
      <c r="AZ15" s="905"/>
      <c r="BA15" s="904"/>
      <c r="BB15" s="907"/>
      <c r="BC15" s="907"/>
      <c r="BD15" s="905"/>
      <c r="BE15" s="904"/>
      <c r="BF15" s="907"/>
      <c r="BG15" s="907"/>
      <c r="BH15" s="891"/>
      <c r="BI15" s="892"/>
      <c r="BJ15" s="892"/>
      <c r="BK15" s="893"/>
      <c r="BL15" s="894"/>
      <c r="BM15" s="894"/>
      <c r="BN15" s="895"/>
      <c r="BO15" s="911" t="s">
        <v>14</v>
      </c>
      <c r="BP15" s="912"/>
      <c r="BQ15" s="913"/>
      <c r="BR15" s="871"/>
      <c r="BS15" s="871"/>
      <c r="BT15" s="871"/>
      <c r="BU15" s="871"/>
      <c r="BV15" s="871"/>
      <c r="BW15" s="871"/>
      <c r="BX15" s="871"/>
      <c r="BY15" s="914">
        <f>M23+AT23</f>
        <v>0</v>
      </c>
      <c r="BZ15" s="871"/>
      <c r="CA15" s="871"/>
      <c r="CB15" s="914">
        <f>P23+AW23</f>
        <v>0</v>
      </c>
      <c r="CC15" s="914">
        <f>Q23+AX23</f>
        <v>2</v>
      </c>
      <c r="CD15" s="871"/>
      <c r="CE15" s="871"/>
      <c r="CF15" s="871"/>
      <c r="CG15" s="915"/>
      <c r="CH15" s="639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"/>
      <c r="DY15" s="3"/>
      <c r="DZ15" s="3"/>
      <c r="EA15" s="3"/>
    </row>
    <row r="16" spans="1:131" ht="172.5" customHeight="1" thickBot="1">
      <c r="A16" s="115" t="s">
        <v>47</v>
      </c>
      <c r="B16" s="450" t="s">
        <v>46</v>
      </c>
      <c r="C16" s="451" t="s">
        <v>45</v>
      </c>
      <c r="D16" s="112" t="s">
        <v>555</v>
      </c>
      <c r="E16" s="110" t="s">
        <v>6</v>
      </c>
      <c r="F16" s="110" t="s">
        <v>415</v>
      </c>
      <c r="G16" s="110" t="s">
        <v>414</v>
      </c>
      <c r="H16" s="109"/>
      <c r="I16" s="111" t="s">
        <v>536</v>
      </c>
      <c r="J16" s="109"/>
      <c r="K16" s="111" t="s">
        <v>557</v>
      </c>
      <c r="L16" s="110" t="s">
        <v>422</v>
      </c>
      <c r="M16" s="110" t="s">
        <v>487</v>
      </c>
      <c r="N16" s="110" t="s">
        <v>560</v>
      </c>
      <c r="O16" s="110" t="s">
        <v>376</v>
      </c>
      <c r="P16" s="110" t="s">
        <v>6</v>
      </c>
      <c r="Q16" s="110" t="s">
        <v>14</v>
      </c>
      <c r="R16" s="110"/>
      <c r="S16" s="109"/>
      <c r="T16" s="111" t="s">
        <v>561</v>
      </c>
      <c r="U16" s="110" t="s">
        <v>563</v>
      </c>
      <c r="V16" s="110"/>
      <c r="W16" s="109"/>
      <c r="X16" s="111"/>
      <c r="Y16" s="110"/>
      <c r="Z16" s="109"/>
      <c r="AA16" s="108" t="s">
        <v>86</v>
      </c>
      <c r="AB16" s="108" t="s">
        <v>85</v>
      </c>
      <c r="AC16" s="108" t="s">
        <v>196</v>
      </c>
      <c r="AD16" s="107" t="s">
        <v>44</v>
      </c>
      <c r="AE16" s="106" t="s">
        <v>84</v>
      </c>
      <c r="AF16" s="106" t="s">
        <v>83</v>
      </c>
      <c r="AG16" s="106" t="s">
        <v>75</v>
      </c>
      <c r="AH16" s="115" t="s">
        <v>47</v>
      </c>
      <c r="AI16" s="450" t="s">
        <v>46</v>
      </c>
      <c r="AJ16" s="451" t="s">
        <v>45</v>
      </c>
      <c r="AK16" s="112" t="s">
        <v>562</v>
      </c>
      <c r="AL16" s="110" t="s">
        <v>6</v>
      </c>
      <c r="AM16" s="110" t="s">
        <v>415</v>
      </c>
      <c r="AN16" s="110" t="s">
        <v>19</v>
      </c>
      <c r="AO16" s="109"/>
      <c r="AP16" s="111" t="s">
        <v>536</v>
      </c>
      <c r="AQ16" s="109"/>
      <c r="AR16" s="111" t="s">
        <v>557</v>
      </c>
      <c r="AS16" s="110" t="s">
        <v>422</v>
      </c>
      <c r="AT16" s="110" t="s">
        <v>487</v>
      </c>
      <c r="AU16" s="110" t="s">
        <v>560</v>
      </c>
      <c r="AV16" s="110" t="s">
        <v>376</v>
      </c>
      <c r="AW16" s="110" t="s">
        <v>6</v>
      </c>
      <c r="AX16" s="110" t="s">
        <v>14</v>
      </c>
      <c r="AY16" s="110"/>
      <c r="AZ16" s="109"/>
      <c r="BA16" s="111" t="s">
        <v>561</v>
      </c>
      <c r="BB16" s="110" t="s">
        <v>563</v>
      </c>
      <c r="BC16" s="110"/>
      <c r="BD16" s="109"/>
      <c r="BE16" s="111"/>
      <c r="BF16" s="110"/>
      <c r="BG16" s="109"/>
      <c r="BH16" s="108" t="s">
        <v>86</v>
      </c>
      <c r="BI16" s="108" t="s">
        <v>85</v>
      </c>
      <c r="BJ16" s="108" t="s">
        <v>196</v>
      </c>
      <c r="BK16" s="107" t="s">
        <v>44</v>
      </c>
      <c r="BL16" s="106" t="s">
        <v>84</v>
      </c>
      <c r="BM16" s="106" t="s">
        <v>83</v>
      </c>
      <c r="BN16" s="106" t="s">
        <v>75</v>
      </c>
      <c r="BO16" s="899"/>
      <c r="BP16" s="900"/>
      <c r="BQ16" s="901"/>
      <c r="BR16" s="871"/>
      <c r="BS16" s="871"/>
      <c r="BT16" s="871"/>
      <c r="BU16" s="871"/>
      <c r="BV16" s="871"/>
      <c r="BW16" s="871"/>
      <c r="BX16" s="871"/>
      <c r="BY16" s="871"/>
      <c r="BZ16" s="871"/>
      <c r="CA16" s="871"/>
      <c r="CB16" s="871"/>
      <c r="CC16" s="871"/>
      <c r="CD16" s="871"/>
      <c r="CE16" s="871"/>
      <c r="CF16" s="871"/>
      <c r="CG16" s="916"/>
      <c r="CH16" s="639">
        <v>2</v>
      </c>
    </row>
    <row r="17" spans="1:131" s="23" customFormat="1" ht="15.75" customHeight="1" thickBot="1">
      <c r="A17" s="105">
        <v>1</v>
      </c>
      <c r="B17" s="105">
        <v>2</v>
      </c>
      <c r="C17" s="105">
        <v>3</v>
      </c>
      <c r="D17" s="105">
        <v>4</v>
      </c>
      <c r="E17" s="105">
        <v>5</v>
      </c>
      <c r="F17" s="105">
        <v>6</v>
      </c>
      <c r="G17" s="105">
        <v>7</v>
      </c>
      <c r="H17" s="105">
        <v>8</v>
      </c>
      <c r="I17" s="105">
        <v>9</v>
      </c>
      <c r="J17" s="105">
        <v>10</v>
      </c>
      <c r="K17" s="105">
        <v>11</v>
      </c>
      <c r="L17" s="105">
        <v>12</v>
      </c>
      <c r="M17" s="105">
        <v>13</v>
      </c>
      <c r="N17" s="105">
        <v>14</v>
      </c>
      <c r="O17" s="105">
        <v>15</v>
      </c>
      <c r="P17" s="105">
        <v>16</v>
      </c>
      <c r="Q17" s="105">
        <v>17</v>
      </c>
      <c r="R17" s="105">
        <v>18</v>
      </c>
      <c r="S17" s="105">
        <v>19</v>
      </c>
      <c r="T17" s="105">
        <v>20</v>
      </c>
      <c r="U17" s="105">
        <v>21</v>
      </c>
      <c r="V17" s="105">
        <v>22</v>
      </c>
      <c r="W17" s="105">
        <v>23</v>
      </c>
      <c r="X17" s="105">
        <v>24</v>
      </c>
      <c r="Y17" s="105">
        <v>25</v>
      </c>
      <c r="Z17" s="105">
        <v>26</v>
      </c>
      <c r="AA17" s="259">
        <v>27</v>
      </c>
      <c r="AB17" s="259">
        <v>27</v>
      </c>
      <c r="AC17" s="259">
        <v>27</v>
      </c>
      <c r="AD17" s="104">
        <v>28</v>
      </c>
      <c r="AE17" s="103">
        <v>29</v>
      </c>
      <c r="AF17" s="103">
        <v>29</v>
      </c>
      <c r="AG17" s="103">
        <v>29</v>
      </c>
      <c r="AH17" s="105">
        <v>1</v>
      </c>
      <c r="AI17" s="105">
        <v>2</v>
      </c>
      <c r="AJ17" s="105">
        <v>3</v>
      </c>
      <c r="AK17" s="105">
        <v>4</v>
      </c>
      <c r="AL17" s="105">
        <v>5</v>
      </c>
      <c r="AM17" s="105">
        <v>6</v>
      </c>
      <c r="AN17" s="105">
        <v>7</v>
      </c>
      <c r="AO17" s="105">
        <v>8</v>
      </c>
      <c r="AP17" s="105">
        <v>9</v>
      </c>
      <c r="AQ17" s="105">
        <v>10</v>
      </c>
      <c r="AR17" s="105">
        <v>11</v>
      </c>
      <c r="AS17" s="105">
        <v>12</v>
      </c>
      <c r="AT17" s="105">
        <v>17</v>
      </c>
      <c r="AU17" s="105">
        <v>14</v>
      </c>
      <c r="AV17" s="105">
        <v>15</v>
      </c>
      <c r="AW17" s="105">
        <v>16</v>
      </c>
      <c r="AX17" s="105">
        <v>17</v>
      </c>
      <c r="AY17" s="105">
        <v>18</v>
      </c>
      <c r="AZ17" s="105">
        <v>19</v>
      </c>
      <c r="BA17" s="105">
        <v>20</v>
      </c>
      <c r="BB17" s="105">
        <v>6</v>
      </c>
      <c r="BC17" s="105">
        <v>22</v>
      </c>
      <c r="BD17" s="105">
        <v>23</v>
      </c>
      <c r="BE17" s="105">
        <v>24</v>
      </c>
      <c r="BF17" s="105">
        <v>25</v>
      </c>
      <c r="BG17" s="105">
        <v>26</v>
      </c>
      <c r="BH17" s="259">
        <v>27</v>
      </c>
      <c r="BI17" s="259">
        <v>27</v>
      </c>
      <c r="BJ17" s="259">
        <v>27</v>
      </c>
      <c r="BK17" s="104">
        <v>28</v>
      </c>
      <c r="BL17" s="103">
        <v>29</v>
      </c>
      <c r="BM17" s="103">
        <v>29</v>
      </c>
      <c r="BN17" s="103">
        <v>29</v>
      </c>
      <c r="BO17" s="922" t="str">
        <f>A24</f>
        <v>говядина</v>
      </c>
      <c r="BP17" s="923"/>
      <c r="BQ17" s="924"/>
      <c r="BR17" s="871"/>
      <c r="BS17" s="871"/>
      <c r="BT17" s="871"/>
      <c r="BU17" s="871"/>
      <c r="BV17" s="871"/>
      <c r="BW17" s="871"/>
      <c r="BX17" s="914">
        <f>L25+AS25</f>
        <v>4</v>
      </c>
      <c r="BY17" s="914"/>
      <c r="BZ17" s="871"/>
      <c r="CA17" s="871"/>
      <c r="CB17" s="871"/>
      <c r="CC17" s="871"/>
      <c r="CD17" s="871"/>
      <c r="CE17" s="871"/>
      <c r="CF17" s="871"/>
      <c r="CG17" s="915"/>
      <c r="CH17" s="639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"/>
      <c r="DY17" s="3"/>
      <c r="DZ17" s="3"/>
      <c r="EA17" s="3"/>
    </row>
    <row r="18" spans="1:131" s="22" customFormat="1" ht="18.75" customHeight="1" thickBot="1">
      <c r="A18" s="102" t="s">
        <v>43</v>
      </c>
      <c r="B18" s="101"/>
      <c r="C18" s="100"/>
      <c r="D18" s="99">
        <v>200</v>
      </c>
      <c r="E18" s="97">
        <v>20</v>
      </c>
      <c r="F18" s="95" t="s">
        <v>260</v>
      </c>
      <c r="G18" s="95" t="s">
        <v>556</v>
      </c>
      <c r="H18" s="98"/>
      <c r="I18" s="96" t="s">
        <v>419</v>
      </c>
      <c r="J18" s="94"/>
      <c r="K18" s="96" t="s">
        <v>260</v>
      </c>
      <c r="L18" s="97" t="s">
        <v>558</v>
      </c>
      <c r="M18" s="97">
        <v>50</v>
      </c>
      <c r="N18" s="95" t="s">
        <v>463</v>
      </c>
      <c r="O18" s="97">
        <v>150</v>
      </c>
      <c r="P18" s="97">
        <v>20</v>
      </c>
      <c r="Q18" s="97">
        <v>30</v>
      </c>
      <c r="R18" s="95"/>
      <c r="S18" s="94"/>
      <c r="T18" s="96" t="s">
        <v>418</v>
      </c>
      <c r="U18" s="95" t="s">
        <v>260</v>
      </c>
      <c r="V18" s="95" t="s">
        <v>443</v>
      </c>
      <c r="W18" s="94"/>
      <c r="X18" s="96"/>
      <c r="Y18" s="95"/>
      <c r="Z18" s="94"/>
      <c r="AA18" s="93"/>
      <c r="AB18" s="93"/>
      <c r="AC18" s="93"/>
      <c r="AD18" s="452"/>
      <c r="AE18" s="91"/>
      <c r="AF18" s="91"/>
      <c r="AG18" s="91"/>
      <c r="AH18" s="102" t="s">
        <v>43</v>
      </c>
      <c r="AI18" s="101"/>
      <c r="AJ18" s="100"/>
      <c r="AK18" s="99">
        <v>200</v>
      </c>
      <c r="AL18" s="97">
        <v>30</v>
      </c>
      <c r="AM18" s="95" t="s">
        <v>262</v>
      </c>
      <c r="AN18" s="95" t="s">
        <v>154</v>
      </c>
      <c r="AO18" s="98"/>
      <c r="AP18" s="96" t="s">
        <v>260</v>
      </c>
      <c r="AQ18" s="94"/>
      <c r="AR18" s="96" t="s">
        <v>486</v>
      </c>
      <c r="AS18" s="97" t="s">
        <v>558</v>
      </c>
      <c r="AT18" s="97">
        <v>50</v>
      </c>
      <c r="AU18" s="95" t="s">
        <v>419</v>
      </c>
      <c r="AV18" s="97">
        <v>180</v>
      </c>
      <c r="AW18" s="97">
        <v>30</v>
      </c>
      <c r="AX18" s="97">
        <v>30</v>
      </c>
      <c r="AY18" s="95"/>
      <c r="AZ18" s="94"/>
      <c r="BA18" s="96" t="s">
        <v>418</v>
      </c>
      <c r="BB18" s="95" t="s">
        <v>262</v>
      </c>
      <c r="BC18" s="95"/>
      <c r="BD18" s="94"/>
      <c r="BE18" s="96"/>
      <c r="BF18" s="95"/>
      <c r="BG18" s="94"/>
      <c r="BH18" s="93"/>
      <c r="BI18" s="93"/>
      <c r="BJ18" s="93"/>
      <c r="BK18" s="452"/>
      <c r="BL18" s="91"/>
      <c r="BM18" s="91"/>
      <c r="BN18" s="91"/>
      <c r="BO18" s="925"/>
      <c r="BP18" s="926"/>
      <c r="BQ18" s="927"/>
      <c r="BR18" s="871"/>
      <c r="BS18" s="871"/>
      <c r="BT18" s="871"/>
      <c r="BU18" s="871"/>
      <c r="BV18" s="871"/>
      <c r="BW18" s="871"/>
      <c r="BX18" s="871"/>
      <c r="BY18" s="871"/>
      <c r="BZ18" s="871"/>
      <c r="CA18" s="871"/>
      <c r="CB18" s="871"/>
      <c r="CC18" s="871"/>
      <c r="CD18" s="871"/>
      <c r="CE18" s="871"/>
      <c r="CF18" s="871"/>
      <c r="CG18" s="916"/>
      <c r="CH18" s="655">
        <v>4</v>
      </c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</row>
    <row r="19" spans="1:131" s="21" customFormat="1" ht="18.75" customHeight="1" thickBot="1">
      <c r="A19" s="90" t="s">
        <v>41</v>
      </c>
      <c r="B19" s="453"/>
      <c r="C19" s="454"/>
      <c r="D19" s="455">
        <v>26</v>
      </c>
      <c r="E19" s="455">
        <v>26</v>
      </c>
      <c r="F19" s="455">
        <v>26</v>
      </c>
      <c r="G19" s="455">
        <v>26</v>
      </c>
      <c r="H19" s="455"/>
      <c r="I19" s="455">
        <v>26</v>
      </c>
      <c r="J19" s="455"/>
      <c r="K19" s="455">
        <v>26</v>
      </c>
      <c r="L19" s="455">
        <v>26</v>
      </c>
      <c r="M19" s="455">
        <v>26</v>
      </c>
      <c r="N19" s="455">
        <v>26</v>
      </c>
      <c r="O19" s="455">
        <v>26</v>
      </c>
      <c r="P19" s="455">
        <v>26</v>
      </c>
      <c r="Q19" s="455">
        <v>26</v>
      </c>
      <c r="R19" s="455"/>
      <c r="S19" s="455"/>
      <c r="T19" s="455">
        <v>26</v>
      </c>
      <c r="U19" s="455">
        <v>26</v>
      </c>
      <c r="V19" s="457">
        <v>6</v>
      </c>
      <c r="W19" s="456"/>
      <c r="X19" s="455"/>
      <c r="Y19" s="457"/>
      <c r="Z19" s="456"/>
      <c r="AA19" s="458"/>
      <c r="AB19" s="458"/>
      <c r="AC19" s="458"/>
      <c r="AD19" s="83"/>
      <c r="AE19" s="459"/>
      <c r="AF19" s="459"/>
      <c r="AG19" s="459"/>
      <c r="AH19" s="90" t="s">
        <v>41</v>
      </c>
      <c r="AI19" s="453"/>
      <c r="AJ19" s="454"/>
      <c r="AK19" s="455">
        <v>47</v>
      </c>
      <c r="AL19" s="455">
        <v>47</v>
      </c>
      <c r="AM19" s="455">
        <v>47</v>
      </c>
      <c r="AN19" s="455">
        <v>47</v>
      </c>
      <c r="AO19" s="455"/>
      <c r="AP19" s="455">
        <v>47</v>
      </c>
      <c r="AQ19" s="455"/>
      <c r="AR19" s="455">
        <v>47</v>
      </c>
      <c r="AS19" s="455">
        <v>47</v>
      </c>
      <c r="AT19" s="455">
        <v>47</v>
      </c>
      <c r="AU19" s="455">
        <v>47</v>
      </c>
      <c r="AV19" s="455">
        <v>47</v>
      </c>
      <c r="AW19" s="455">
        <v>47</v>
      </c>
      <c r="AX19" s="455">
        <v>47</v>
      </c>
      <c r="AY19" s="455"/>
      <c r="AZ19" s="455"/>
      <c r="BA19" s="455">
        <v>47</v>
      </c>
      <c r="BB19" s="455">
        <v>47</v>
      </c>
      <c r="BC19" s="457"/>
      <c r="BD19" s="456"/>
      <c r="BE19" s="455"/>
      <c r="BF19" s="457"/>
      <c r="BG19" s="456"/>
      <c r="BH19" s="458"/>
      <c r="BI19" s="458"/>
      <c r="BJ19" s="458"/>
      <c r="BK19" s="83"/>
      <c r="BL19" s="459"/>
      <c r="BM19" s="459"/>
      <c r="BN19" s="459"/>
      <c r="BO19" s="922" t="str">
        <f t="shared" ref="BO19" si="3">A26</f>
        <v>молоко</v>
      </c>
      <c r="BP19" s="923"/>
      <c r="BQ19" s="924"/>
      <c r="BR19" s="917">
        <f>D27+AK27</f>
        <v>7.3</v>
      </c>
      <c r="BS19" s="871"/>
      <c r="BT19" s="871"/>
      <c r="BU19" s="871"/>
      <c r="BV19" s="871"/>
      <c r="BW19" s="871"/>
      <c r="BX19" s="914">
        <f>L27+AS27</f>
        <v>0</v>
      </c>
      <c r="BY19" s="914"/>
      <c r="BZ19" s="871"/>
      <c r="CA19" s="871"/>
      <c r="CB19" s="871"/>
      <c r="CC19" s="871"/>
      <c r="CD19" s="871"/>
      <c r="CE19" s="914">
        <f>T27+BA27</f>
        <v>0</v>
      </c>
      <c r="CF19" s="914">
        <f>U27+BB27</f>
        <v>6.18</v>
      </c>
      <c r="CG19" s="915">
        <v>9.52</v>
      </c>
      <c r="CH19" s="639">
        <v>23</v>
      </c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3"/>
    </row>
    <row r="20" spans="1:131" s="55" customFormat="1" ht="18.75" customHeight="1">
      <c r="A20" s="919" t="s">
        <v>6</v>
      </c>
      <c r="B20" s="921"/>
      <c r="C20" s="460" t="s">
        <v>35</v>
      </c>
      <c r="D20" s="461"/>
      <c r="E20" s="462">
        <v>20</v>
      </c>
      <c r="F20" s="462"/>
      <c r="G20" s="462"/>
      <c r="H20" s="463"/>
      <c r="I20" s="461"/>
      <c r="J20" s="463"/>
      <c r="K20" s="461"/>
      <c r="L20" s="462">
        <v>10.8</v>
      </c>
      <c r="M20" s="462"/>
      <c r="N20" s="462"/>
      <c r="O20" s="462">
        <v>0</v>
      </c>
      <c r="P20" s="462">
        <v>20</v>
      </c>
      <c r="Q20" s="462"/>
      <c r="R20" s="462"/>
      <c r="S20" s="463"/>
      <c r="T20" s="461"/>
      <c r="U20" s="462"/>
      <c r="V20" s="462"/>
      <c r="W20" s="463"/>
      <c r="X20" s="461"/>
      <c r="Y20" s="462"/>
      <c r="Z20" s="464"/>
      <c r="AA20" s="814">
        <f>SUM(D21:H21)</f>
        <v>0.52</v>
      </c>
      <c r="AB20" s="814">
        <f>SUM(I21:W21)</f>
        <v>0.80100000000000005</v>
      </c>
      <c r="AC20" s="814">
        <f>SUM(AA20+AB20)</f>
        <v>1.321</v>
      </c>
      <c r="AD20" s="815">
        <v>35</v>
      </c>
      <c r="AE20" s="817">
        <f>SUM(AA20*AD20)</f>
        <v>18.2</v>
      </c>
      <c r="AF20" s="817">
        <f>SUM(AB20*AD20)</f>
        <v>28.04</v>
      </c>
      <c r="AG20" s="817">
        <f>SUM(AE20:AF21)</f>
        <v>46.24</v>
      </c>
      <c r="AH20" s="919" t="s">
        <v>6</v>
      </c>
      <c r="AI20" s="921"/>
      <c r="AJ20" s="460" t="s">
        <v>35</v>
      </c>
      <c r="AK20" s="461"/>
      <c r="AL20" s="462">
        <v>20</v>
      </c>
      <c r="AM20" s="462"/>
      <c r="AN20" s="462"/>
      <c r="AO20" s="463"/>
      <c r="AP20" s="461"/>
      <c r="AQ20" s="463"/>
      <c r="AR20" s="461"/>
      <c r="AS20" s="462">
        <v>10.8</v>
      </c>
      <c r="AT20" s="462"/>
      <c r="AU20" s="462"/>
      <c r="AV20" s="462">
        <v>0</v>
      </c>
      <c r="AW20" s="462">
        <v>30.44</v>
      </c>
      <c r="AX20" s="462"/>
      <c r="AY20" s="462"/>
      <c r="AZ20" s="463"/>
      <c r="BA20" s="461"/>
      <c r="BB20" s="462"/>
      <c r="BC20" s="462"/>
      <c r="BD20" s="463"/>
      <c r="BE20" s="461"/>
      <c r="BF20" s="462"/>
      <c r="BG20" s="464"/>
      <c r="BH20" s="814">
        <f>SUM(AK21:AO21)</f>
        <v>0.94</v>
      </c>
      <c r="BI20" s="814">
        <f>SUM(AP21:BD21)</f>
        <v>1.9390000000000001</v>
      </c>
      <c r="BJ20" s="814">
        <f>SUM(BH20+BI20)</f>
        <v>2.879</v>
      </c>
      <c r="BK20" s="815">
        <f>AD20</f>
        <v>35</v>
      </c>
      <c r="BL20" s="817">
        <f>SUM(BH20*BK20)</f>
        <v>32.9</v>
      </c>
      <c r="BM20" s="817">
        <f>SUM(BI20*BK20)</f>
        <v>67.87</v>
      </c>
      <c r="BN20" s="817">
        <f>SUM(BL20:BM21)</f>
        <v>100.77</v>
      </c>
      <c r="BO20" s="925"/>
      <c r="BP20" s="926"/>
      <c r="BQ20" s="927"/>
      <c r="BR20" s="918"/>
      <c r="BS20" s="871"/>
      <c r="BT20" s="871"/>
      <c r="BU20" s="871"/>
      <c r="BV20" s="871"/>
      <c r="BW20" s="871"/>
      <c r="BX20" s="871"/>
      <c r="BY20" s="871"/>
      <c r="BZ20" s="871"/>
      <c r="CA20" s="871"/>
      <c r="CB20" s="871"/>
      <c r="CC20" s="871"/>
      <c r="CD20" s="871"/>
      <c r="CE20" s="871"/>
      <c r="CF20" s="871"/>
      <c r="CG20" s="916"/>
      <c r="CH20" s="656"/>
    </row>
    <row r="21" spans="1:131" ht="18.75" customHeight="1" thickBot="1">
      <c r="A21" s="920"/>
      <c r="B21" s="813"/>
      <c r="C21" s="20" t="s">
        <v>34</v>
      </c>
      <c r="D21" s="76">
        <f t="shared" ref="D21:Z21" si="4">(D$19*D20)/1000</f>
        <v>0</v>
      </c>
      <c r="E21" s="76">
        <f t="shared" si="4"/>
        <v>0.52</v>
      </c>
      <c r="F21" s="76">
        <f t="shared" si="4"/>
        <v>0</v>
      </c>
      <c r="G21" s="76">
        <f t="shared" si="4"/>
        <v>0</v>
      </c>
      <c r="H21" s="76">
        <f t="shared" si="4"/>
        <v>0</v>
      </c>
      <c r="I21" s="76">
        <f t="shared" si="4"/>
        <v>0</v>
      </c>
      <c r="J21" s="76">
        <f t="shared" si="4"/>
        <v>0</v>
      </c>
      <c r="K21" s="76">
        <f t="shared" si="4"/>
        <v>0</v>
      </c>
      <c r="L21" s="76">
        <f t="shared" si="4"/>
        <v>0.28100000000000003</v>
      </c>
      <c r="M21" s="76">
        <f t="shared" si="4"/>
        <v>0</v>
      </c>
      <c r="N21" s="76">
        <f t="shared" si="4"/>
        <v>0</v>
      </c>
      <c r="O21" s="76">
        <f t="shared" si="4"/>
        <v>0</v>
      </c>
      <c r="P21" s="76">
        <f t="shared" si="4"/>
        <v>0.52</v>
      </c>
      <c r="Q21" s="76">
        <f t="shared" si="4"/>
        <v>0</v>
      </c>
      <c r="R21" s="76">
        <f t="shared" si="4"/>
        <v>0</v>
      </c>
      <c r="S21" s="76">
        <f t="shared" si="4"/>
        <v>0</v>
      </c>
      <c r="T21" s="76">
        <f t="shared" si="4"/>
        <v>0</v>
      </c>
      <c r="U21" s="76">
        <f t="shared" si="4"/>
        <v>0</v>
      </c>
      <c r="V21" s="76">
        <f t="shared" si="4"/>
        <v>0</v>
      </c>
      <c r="W21" s="76">
        <f t="shared" si="4"/>
        <v>0</v>
      </c>
      <c r="X21" s="76">
        <f t="shared" si="4"/>
        <v>0</v>
      </c>
      <c r="Y21" s="76">
        <f t="shared" si="4"/>
        <v>0</v>
      </c>
      <c r="Z21" s="76">
        <f t="shared" si="4"/>
        <v>0</v>
      </c>
      <c r="AA21" s="814"/>
      <c r="AB21" s="814"/>
      <c r="AC21" s="814"/>
      <c r="AD21" s="816"/>
      <c r="AE21" s="818"/>
      <c r="AF21" s="818"/>
      <c r="AG21" s="818"/>
      <c r="AH21" s="920"/>
      <c r="AI21" s="813"/>
      <c r="AJ21" s="20" t="s">
        <v>34</v>
      </c>
      <c r="AK21" s="76">
        <f t="shared" ref="AK21:BG21" si="5">(AK$19*AK20)/1000</f>
        <v>0</v>
      </c>
      <c r="AL21" s="76">
        <f t="shared" si="5"/>
        <v>0.94</v>
      </c>
      <c r="AM21" s="76">
        <f t="shared" si="5"/>
        <v>0</v>
      </c>
      <c r="AN21" s="76">
        <f t="shared" si="5"/>
        <v>0</v>
      </c>
      <c r="AO21" s="76">
        <f t="shared" si="5"/>
        <v>0</v>
      </c>
      <c r="AP21" s="76">
        <f t="shared" si="5"/>
        <v>0</v>
      </c>
      <c r="AQ21" s="76">
        <f t="shared" si="5"/>
        <v>0</v>
      </c>
      <c r="AR21" s="76">
        <f t="shared" si="5"/>
        <v>0</v>
      </c>
      <c r="AS21" s="76">
        <f t="shared" si="5"/>
        <v>0.50800000000000001</v>
      </c>
      <c r="AT21" s="76">
        <f t="shared" si="5"/>
        <v>0</v>
      </c>
      <c r="AU21" s="76">
        <f t="shared" si="5"/>
        <v>0</v>
      </c>
      <c r="AV21" s="76">
        <f t="shared" si="5"/>
        <v>0</v>
      </c>
      <c r="AW21" s="76">
        <f t="shared" si="5"/>
        <v>1.431</v>
      </c>
      <c r="AX21" s="76">
        <f t="shared" si="5"/>
        <v>0</v>
      </c>
      <c r="AY21" s="76">
        <f t="shared" si="5"/>
        <v>0</v>
      </c>
      <c r="AZ21" s="76">
        <f t="shared" si="5"/>
        <v>0</v>
      </c>
      <c r="BA21" s="76">
        <f t="shared" si="5"/>
        <v>0</v>
      </c>
      <c r="BB21" s="76">
        <f t="shared" si="5"/>
        <v>0</v>
      </c>
      <c r="BC21" s="76">
        <f t="shared" si="5"/>
        <v>0</v>
      </c>
      <c r="BD21" s="76">
        <f t="shared" si="5"/>
        <v>0</v>
      </c>
      <c r="BE21" s="76">
        <f t="shared" si="5"/>
        <v>0</v>
      </c>
      <c r="BF21" s="76">
        <f t="shared" si="5"/>
        <v>0</v>
      </c>
      <c r="BG21" s="76">
        <f t="shared" si="5"/>
        <v>0</v>
      </c>
      <c r="BH21" s="814"/>
      <c r="BI21" s="814"/>
      <c r="BJ21" s="814"/>
      <c r="BK21" s="816"/>
      <c r="BL21" s="818"/>
      <c r="BM21" s="818"/>
      <c r="BN21" s="818"/>
      <c r="BO21" s="922" t="str">
        <f t="shared" ref="BO21" si="6">A28</f>
        <v>сухофрукты</v>
      </c>
      <c r="BP21" s="923"/>
      <c r="BQ21" s="924"/>
      <c r="BR21" s="914">
        <f>D29+AK29</f>
        <v>0</v>
      </c>
      <c r="BS21" s="914"/>
      <c r="BT21" s="914">
        <f>F29+AM29</f>
        <v>0</v>
      </c>
      <c r="BU21" s="871"/>
      <c r="BV21" s="871"/>
      <c r="BW21" s="914">
        <f>K29+AR29</f>
        <v>0</v>
      </c>
      <c r="BX21" s="914">
        <f>L29+AS29</f>
        <v>0</v>
      </c>
      <c r="BY21" s="914">
        <f>M29+AT29</f>
        <v>0</v>
      </c>
      <c r="BZ21" s="914">
        <f>N29+AU29</f>
        <v>0</v>
      </c>
      <c r="CA21" s="914">
        <f>O29+AV29</f>
        <v>0.9</v>
      </c>
      <c r="CB21" s="871"/>
      <c r="CC21" s="914"/>
      <c r="CD21" s="871"/>
      <c r="CE21" s="914">
        <f>T29+BA29</f>
        <v>0</v>
      </c>
      <c r="CF21" s="914">
        <f>U29+BB29</f>
        <v>0</v>
      </c>
      <c r="CG21" s="915"/>
      <c r="CH21" s="639">
        <v>0.9</v>
      </c>
    </row>
    <row r="22" spans="1:131" s="55" customFormat="1" ht="18.75" customHeight="1">
      <c r="A22" s="920" t="s">
        <v>14</v>
      </c>
      <c r="B22" s="813"/>
      <c r="C22" s="64" t="s">
        <v>35</v>
      </c>
      <c r="D22" s="62"/>
      <c r="E22" s="517">
        <v>0</v>
      </c>
      <c r="F22" s="517"/>
      <c r="G22" s="517"/>
      <c r="H22" s="63"/>
      <c r="I22" s="62"/>
      <c r="J22" s="63"/>
      <c r="K22" s="62"/>
      <c r="L22" s="517"/>
      <c r="M22" s="517"/>
      <c r="N22" s="517"/>
      <c r="O22" s="517">
        <v>0</v>
      </c>
      <c r="P22" s="517">
        <v>0</v>
      </c>
      <c r="Q22" s="517">
        <v>30</v>
      </c>
      <c r="R22" s="517"/>
      <c r="S22" s="63"/>
      <c r="T22" s="62"/>
      <c r="U22" s="517"/>
      <c r="V22" s="517"/>
      <c r="W22" s="63"/>
      <c r="X22" s="62"/>
      <c r="Y22" s="517"/>
      <c r="Z22" s="60"/>
      <c r="AA22" s="814">
        <f>SUM(D23:H23)</f>
        <v>0</v>
      </c>
      <c r="AB22" s="814">
        <f>SUM(I23:W23)</f>
        <v>0.78</v>
      </c>
      <c r="AC22" s="814">
        <f>SUM(AA22+AB22)</f>
        <v>0.78</v>
      </c>
      <c r="AD22" s="816">
        <v>44</v>
      </c>
      <c r="AE22" s="817">
        <f>SUM(AA22*AD22)</f>
        <v>0</v>
      </c>
      <c r="AF22" s="817">
        <f>SUM(AB22*AD22)</f>
        <v>34.32</v>
      </c>
      <c r="AG22" s="817">
        <f>SUM(AE22:AF23)</f>
        <v>34.32</v>
      </c>
      <c r="AH22" s="920" t="s">
        <v>14</v>
      </c>
      <c r="AI22" s="813"/>
      <c r="AJ22" s="64" t="s">
        <v>35</v>
      </c>
      <c r="AK22" s="62"/>
      <c r="AL22" s="517">
        <v>0</v>
      </c>
      <c r="AM22" s="517"/>
      <c r="AN22" s="517"/>
      <c r="AO22" s="63"/>
      <c r="AP22" s="62"/>
      <c r="AQ22" s="63"/>
      <c r="AR22" s="62"/>
      <c r="AS22" s="517"/>
      <c r="AT22" s="517"/>
      <c r="AU22" s="517"/>
      <c r="AV22" s="517">
        <v>0</v>
      </c>
      <c r="AW22" s="517">
        <v>0</v>
      </c>
      <c r="AX22" s="517">
        <v>25.95</v>
      </c>
      <c r="AY22" s="517"/>
      <c r="AZ22" s="63"/>
      <c r="BA22" s="62"/>
      <c r="BB22" s="517"/>
      <c r="BC22" s="517"/>
      <c r="BD22" s="63"/>
      <c r="BE22" s="62"/>
      <c r="BF22" s="517"/>
      <c r="BG22" s="60"/>
      <c r="BH22" s="814">
        <f>SUM(AK23:AO23)</f>
        <v>0</v>
      </c>
      <c r="BI22" s="814">
        <f>SUM(AP23:BD23)</f>
        <v>1.22</v>
      </c>
      <c r="BJ22" s="814">
        <f>SUM(BH22+BI22)</f>
        <v>1.22</v>
      </c>
      <c r="BK22" s="815">
        <f t="shared" ref="BK22" si="7">AD22</f>
        <v>44</v>
      </c>
      <c r="BL22" s="817">
        <f>SUM(BH22*BK22)</f>
        <v>0</v>
      </c>
      <c r="BM22" s="817">
        <f>SUM(BI22*BK22)</f>
        <v>53.68</v>
      </c>
      <c r="BN22" s="817">
        <f>SUM(BL22:BM23)</f>
        <v>53.68</v>
      </c>
      <c r="BO22" s="925"/>
      <c r="BP22" s="926"/>
      <c r="BQ22" s="927"/>
      <c r="BR22" s="871"/>
      <c r="BS22" s="871"/>
      <c r="BT22" s="871"/>
      <c r="BU22" s="871"/>
      <c r="BV22" s="871"/>
      <c r="BW22" s="871"/>
      <c r="BX22" s="871"/>
      <c r="BY22" s="871"/>
      <c r="BZ22" s="871"/>
      <c r="CA22" s="871"/>
      <c r="CB22" s="871"/>
      <c r="CC22" s="871"/>
      <c r="CD22" s="871"/>
      <c r="CE22" s="871"/>
      <c r="CF22" s="871"/>
      <c r="CG22" s="916"/>
      <c r="CH22" s="656"/>
    </row>
    <row r="23" spans="1:131" ht="18.75" customHeight="1" thickBot="1">
      <c r="A23" s="928"/>
      <c r="B23" s="929"/>
      <c r="C23" s="65" t="s">
        <v>34</v>
      </c>
      <c r="D23" s="273">
        <f t="shared" ref="D23:Z23" si="8">(D$19*D22)/1000</f>
        <v>0</v>
      </c>
      <c r="E23" s="273">
        <f t="shared" si="8"/>
        <v>0</v>
      </c>
      <c r="F23" s="273">
        <f t="shared" si="8"/>
        <v>0</v>
      </c>
      <c r="G23" s="273">
        <f t="shared" si="8"/>
        <v>0</v>
      </c>
      <c r="H23" s="273">
        <f t="shared" si="8"/>
        <v>0</v>
      </c>
      <c r="I23" s="273">
        <f t="shared" si="8"/>
        <v>0</v>
      </c>
      <c r="J23" s="273">
        <f t="shared" si="8"/>
        <v>0</v>
      </c>
      <c r="K23" s="273">
        <f t="shared" si="8"/>
        <v>0</v>
      </c>
      <c r="L23" s="273">
        <f t="shared" si="8"/>
        <v>0</v>
      </c>
      <c r="M23" s="273">
        <f t="shared" si="8"/>
        <v>0</v>
      </c>
      <c r="N23" s="273">
        <f t="shared" si="8"/>
        <v>0</v>
      </c>
      <c r="O23" s="273">
        <f t="shared" si="8"/>
        <v>0</v>
      </c>
      <c r="P23" s="273">
        <f t="shared" si="8"/>
        <v>0</v>
      </c>
      <c r="Q23" s="273">
        <f t="shared" si="8"/>
        <v>0.78</v>
      </c>
      <c r="R23" s="273">
        <f t="shared" si="8"/>
        <v>0</v>
      </c>
      <c r="S23" s="273">
        <f t="shared" si="8"/>
        <v>0</v>
      </c>
      <c r="T23" s="273">
        <f t="shared" si="8"/>
        <v>0</v>
      </c>
      <c r="U23" s="273">
        <f t="shared" si="8"/>
        <v>0</v>
      </c>
      <c r="V23" s="273">
        <f t="shared" si="8"/>
        <v>0</v>
      </c>
      <c r="W23" s="273">
        <f t="shared" si="8"/>
        <v>0</v>
      </c>
      <c r="X23" s="273">
        <f t="shared" si="8"/>
        <v>0</v>
      </c>
      <c r="Y23" s="273">
        <f t="shared" si="8"/>
        <v>0</v>
      </c>
      <c r="Z23" s="273">
        <f t="shared" si="8"/>
        <v>0</v>
      </c>
      <c r="AA23" s="814"/>
      <c r="AB23" s="814"/>
      <c r="AC23" s="814"/>
      <c r="AD23" s="930"/>
      <c r="AE23" s="818"/>
      <c r="AF23" s="818"/>
      <c r="AG23" s="818"/>
      <c r="AH23" s="928"/>
      <c r="AI23" s="929"/>
      <c r="AJ23" s="65" t="s">
        <v>34</v>
      </c>
      <c r="AK23" s="273">
        <f t="shared" ref="AK23:BG23" si="9">(AK$19*AK22)/1000</f>
        <v>0</v>
      </c>
      <c r="AL23" s="273">
        <f t="shared" si="9"/>
        <v>0</v>
      </c>
      <c r="AM23" s="273">
        <f t="shared" si="9"/>
        <v>0</v>
      </c>
      <c r="AN23" s="273">
        <f t="shared" si="9"/>
        <v>0</v>
      </c>
      <c r="AO23" s="273">
        <f t="shared" si="9"/>
        <v>0</v>
      </c>
      <c r="AP23" s="273">
        <f t="shared" si="9"/>
        <v>0</v>
      </c>
      <c r="AQ23" s="273">
        <f t="shared" si="9"/>
        <v>0</v>
      </c>
      <c r="AR23" s="273">
        <f t="shared" si="9"/>
        <v>0</v>
      </c>
      <c r="AS23" s="273">
        <f t="shared" si="9"/>
        <v>0</v>
      </c>
      <c r="AT23" s="273">
        <f t="shared" si="9"/>
        <v>0</v>
      </c>
      <c r="AU23" s="273">
        <f t="shared" si="9"/>
        <v>0</v>
      </c>
      <c r="AV23" s="273">
        <f t="shared" si="9"/>
        <v>0</v>
      </c>
      <c r="AW23" s="273">
        <f t="shared" si="9"/>
        <v>0</v>
      </c>
      <c r="AX23" s="273">
        <f t="shared" si="9"/>
        <v>1.22</v>
      </c>
      <c r="AY23" s="273">
        <f t="shared" si="9"/>
        <v>0</v>
      </c>
      <c r="AZ23" s="273">
        <f t="shared" si="9"/>
        <v>0</v>
      </c>
      <c r="BA23" s="273">
        <f t="shared" si="9"/>
        <v>0</v>
      </c>
      <c r="BB23" s="273">
        <f t="shared" si="9"/>
        <v>0</v>
      </c>
      <c r="BC23" s="273">
        <f t="shared" si="9"/>
        <v>0</v>
      </c>
      <c r="BD23" s="273">
        <f t="shared" si="9"/>
        <v>0</v>
      </c>
      <c r="BE23" s="273">
        <f t="shared" si="9"/>
        <v>0</v>
      </c>
      <c r="BF23" s="273">
        <f t="shared" si="9"/>
        <v>0</v>
      </c>
      <c r="BG23" s="273">
        <f t="shared" si="9"/>
        <v>0</v>
      </c>
      <c r="BH23" s="814"/>
      <c r="BI23" s="814"/>
      <c r="BJ23" s="814"/>
      <c r="BK23" s="816"/>
      <c r="BL23" s="818"/>
      <c r="BM23" s="818"/>
      <c r="BN23" s="818"/>
      <c r="BO23" s="922" t="str">
        <f t="shared" ref="BO23" si="10">A30</f>
        <v>печенье</v>
      </c>
      <c r="BP23" s="923"/>
      <c r="BQ23" s="924"/>
      <c r="BR23" s="914">
        <f>D31+AK31</f>
        <v>0</v>
      </c>
      <c r="BS23" s="914">
        <f>E31+AL31</f>
        <v>0</v>
      </c>
      <c r="BT23" s="871"/>
      <c r="BU23" s="871"/>
      <c r="BV23" s="871"/>
      <c r="BW23" s="914">
        <f>K31+AR31</f>
        <v>0</v>
      </c>
      <c r="BX23" s="871"/>
      <c r="BY23" s="871"/>
      <c r="BZ23" s="871"/>
      <c r="CA23" s="871"/>
      <c r="CB23" s="871"/>
      <c r="CC23" s="871"/>
      <c r="CD23" s="871"/>
      <c r="CE23" s="914">
        <f>T31+BA31</f>
        <v>4.5</v>
      </c>
      <c r="CF23" s="871"/>
      <c r="CG23" s="915"/>
      <c r="CH23" s="639">
        <v>4.5</v>
      </c>
    </row>
    <row r="24" spans="1:131" s="55" customFormat="1" ht="18.75" customHeight="1">
      <c r="A24" s="932" t="s">
        <v>29</v>
      </c>
      <c r="B24" s="813"/>
      <c r="C24" s="64" t="s">
        <v>35</v>
      </c>
      <c r="D24" s="62"/>
      <c r="E24" s="517">
        <v>0</v>
      </c>
      <c r="F24" s="517"/>
      <c r="G24" s="517"/>
      <c r="H24" s="63"/>
      <c r="I24" s="62"/>
      <c r="J24" s="63"/>
      <c r="K24" s="62"/>
      <c r="L24" s="517">
        <v>50</v>
      </c>
      <c r="M24" s="517">
        <v>0</v>
      </c>
      <c r="N24" s="517"/>
      <c r="O24" s="517">
        <v>0</v>
      </c>
      <c r="P24" s="517">
        <v>0</v>
      </c>
      <c r="Q24" s="517">
        <v>0</v>
      </c>
      <c r="R24" s="517"/>
      <c r="S24" s="63"/>
      <c r="T24" s="62"/>
      <c r="U24" s="517"/>
      <c r="V24" s="517"/>
      <c r="W24" s="63"/>
      <c r="X24" s="62"/>
      <c r="Y24" s="517"/>
      <c r="Z24" s="60"/>
      <c r="AA24" s="814">
        <f>SUM(D25:H25)</f>
        <v>0</v>
      </c>
      <c r="AB24" s="814">
        <f>SUM(I25:W25)</f>
        <v>1.3</v>
      </c>
      <c r="AC24" s="814">
        <f>SUM(AA24+AB24)</f>
        <v>1.3</v>
      </c>
      <c r="AD24" s="816">
        <v>415</v>
      </c>
      <c r="AE24" s="817">
        <f>SUM(AA24*AD24)</f>
        <v>0</v>
      </c>
      <c r="AF24" s="817">
        <f>SUM(AB24*AD24)</f>
        <v>539.5</v>
      </c>
      <c r="AG24" s="817">
        <f>SUM(AE24:AF25)</f>
        <v>539.5</v>
      </c>
      <c r="AH24" s="932" t="s">
        <v>29</v>
      </c>
      <c r="AI24" s="813"/>
      <c r="AJ24" s="64" t="s">
        <v>35</v>
      </c>
      <c r="AK24" s="62"/>
      <c r="AL24" s="517">
        <v>0</v>
      </c>
      <c r="AM24" s="517"/>
      <c r="AN24" s="517"/>
      <c r="AO24" s="63"/>
      <c r="AP24" s="62"/>
      <c r="AQ24" s="63"/>
      <c r="AR24" s="62"/>
      <c r="AS24" s="517">
        <v>57.44</v>
      </c>
      <c r="AT24" s="517">
        <v>0</v>
      </c>
      <c r="AU24" s="517"/>
      <c r="AV24" s="517">
        <v>0</v>
      </c>
      <c r="AW24" s="517">
        <v>0</v>
      </c>
      <c r="AX24" s="517">
        <v>0</v>
      </c>
      <c r="AY24" s="517"/>
      <c r="AZ24" s="63"/>
      <c r="BA24" s="62"/>
      <c r="BB24" s="517"/>
      <c r="BC24" s="517"/>
      <c r="BD24" s="63"/>
      <c r="BE24" s="62"/>
      <c r="BF24" s="517"/>
      <c r="BG24" s="60"/>
      <c r="BH24" s="814">
        <f>SUM(AK25:AO25)</f>
        <v>0</v>
      </c>
      <c r="BI24" s="814">
        <f>SUM(AP25:BD25)</f>
        <v>2.7</v>
      </c>
      <c r="BJ24" s="814">
        <f>SUM(BH24+BI24)</f>
        <v>2.7</v>
      </c>
      <c r="BK24" s="815">
        <f t="shared" ref="BK24" si="11">AD24</f>
        <v>415</v>
      </c>
      <c r="BL24" s="817">
        <f>SUM(BH24*BK24)</f>
        <v>0</v>
      </c>
      <c r="BM24" s="817">
        <f>SUM(BI24*BK24)</f>
        <v>1120.5</v>
      </c>
      <c r="BN24" s="817">
        <f>SUM(BL24:BM25)</f>
        <v>1120.5</v>
      </c>
      <c r="BO24" s="925"/>
      <c r="BP24" s="926"/>
      <c r="BQ24" s="927"/>
      <c r="BR24" s="871"/>
      <c r="BS24" s="871"/>
      <c r="BT24" s="871"/>
      <c r="BU24" s="871"/>
      <c r="BV24" s="871"/>
      <c r="BW24" s="871"/>
      <c r="BX24" s="871"/>
      <c r="BY24" s="871"/>
      <c r="BZ24" s="871"/>
      <c r="CA24" s="871"/>
      <c r="CB24" s="871"/>
      <c r="CC24" s="871"/>
      <c r="CD24" s="871"/>
      <c r="CE24" s="871"/>
      <c r="CF24" s="871"/>
      <c r="CG24" s="916"/>
      <c r="CH24" s="656"/>
    </row>
    <row r="25" spans="1:131" ht="18.75" customHeight="1" thickBot="1">
      <c r="A25" s="932"/>
      <c r="B25" s="813"/>
      <c r="C25" s="20" t="s">
        <v>34</v>
      </c>
      <c r="D25" s="76">
        <f t="shared" ref="D25:Z25" si="12">(D$19*D24)/1000</f>
        <v>0</v>
      </c>
      <c r="E25" s="76">
        <f t="shared" si="12"/>
        <v>0</v>
      </c>
      <c r="F25" s="76">
        <f t="shared" si="12"/>
        <v>0</v>
      </c>
      <c r="G25" s="76">
        <f t="shared" si="12"/>
        <v>0</v>
      </c>
      <c r="H25" s="76">
        <f t="shared" si="12"/>
        <v>0</v>
      </c>
      <c r="I25" s="76">
        <f t="shared" si="12"/>
        <v>0</v>
      </c>
      <c r="J25" s="76">
        <f t="shared" si="12"/>
        <v>0</v>
      </c>
      <c r="K25" s="76">
        <f t="shared" si="12"/>
        <v>0</v>
      </c>
      <c r="L25" s="76">
        <f t="shared" si="12"/>
        <v>1.3</v>
      </c>
      <c r="M25" s="76">
        <f t="shared" si="12"/>
        <v>0</v>
      </c>
      <c r="N25" s="76">
        <f t="shared" si="12"/>
        <v>0</v>
      </c>
      <c r="O25" s="76">
        <f t="shared" si="12"/>
        <v>0</v>
      </c>
      <c r="P25" s="76">
        <f t="shared" si="12"/>
        <v>0</v>
      </c>
      <c r="Q25" s="76">
        <f t="shared" si="12"/>
        <v>0</v>
      </c>
      <c r="R25" s="76">
        <f t="shared" si="12"/>
        <v>0</v>
      </c>
      <c r="S25" s="76">
        <f t="shared" si="12"/>
        <v>0</v>
      </c>
      <c r="T25" s="76">
        <f t="shared" si="12"/>
        <v>0</v>
      </c>
      <c r="U25" s="76">
        <f t="shared" si="12"/>
        <v>0</v>
      </c>
      <c r="V25" s="76">
        <f t="shared" si="12"/>
        <v>0</v>
      </c>
      <c r="W25" s="76">
        <f t="shared" si="12"/>
        <v>0</v>
      </c>
      <c r="X25" s="76">
        <f t="shared" si="12"/>
        <v>0</v>
      </c>
      <c r="Y25" s="76">
        <f t="shared" si="12"/>
        <v>0</v>
      </c>
      <c r="Z25" s="76">
        <f t="shared" si="12"/>
        <v>0</v>
      </c>
      <c r="AA25" s="814"/>
      <c r="AB25" s="814"/>
      <c r="AC25" s="814"/>
      <c r="AD25" s="816"/>
      <c r="AE25" s="818"/>
      <c r="AF25" s="818"/>
      <c r="AG25" s="818"/>
      <c r="AH25" s="932"/>
      <c r="AI25" s="813"/>
      <c r="AJ25" s="20" t="s">
        <v>34</v>
      </c>
      <c r="AK25" s="76">
        <f t="shared" ref="AK25:BG25" si="13">(AK$19*AK24)/1000</f>
        <v>0</v>
      </c>
      <c r="AL25" s="76">
        <f t="shared" si="13"/>
        <v>0</v>
      </c>
      <c r="AM25" s="76">
        <f t="shared" si="13"/>
        <v>0</v>
      </c>
      <c r="AN25" s="76">
        <f t="shared" si="13"/>
        <v>0</v>
      </c>
      <c r="AO25" s="76">
        <f t="shared" si="13"/>
        <v>0</v>
      </c>
      <c r="AP25" s="76">
        <f t="shared" si="13"/>
        <v>0</v>
      </c>
      <c r="AQ25" s="76">
        <f t="shared" si="13"/>
        <v>0</v>
      </c>
      <c r="AR25" s="76">
        <f t="shared" si="13"/>
        <v>0</v>
      </c>
      <c r="AS25" s="76">
        <f t="shared" si="13"/>
        <v>2.7</v>
      </c>
      <c r="AT25" s="76">
        <f t="shared" si="13"/>
        <v>0</v>
      </c>
      <c r="AU25" s="76">
        <f t="shared" si="13"/>
        <v>0</v>
      </c>
      <c r="AV25" s="76">
        <f t="shared" si="13"/>
        <v>0</v>
      </c>
      <c r="AW25" s="76">
        <f t="shared" si="13"/>
        <v>0</v>
      </c>
      <c r="AX25" s="76">
        <f t="shared" si="13"/>
        <v>0</v>
      </c>
      <c r="AY25" s="76">
        <f t="shared" si="13"/>
        <v>0</v>
      </c>
      <c r="AZ25" s="76">
        <f t="shared" si="13"/>
        <v>0</v>
      </c>
      <c r="BA25" s="76">
        <f t="shared" si="13"/>
        <v>0</v>
      </c>
      <c r="BB25" s="76">
        <f t="shared" si="13"/>
        <v>0</v>
      </c>
      <c r="BC25" s="76">
        <f t="shared" si="13"/>
        <v>0</v>
      </c>
      <c r="BD25" s="76">
        <f t="shared" si="13"/>
        <v>0</v>
      </c>
      <c r="BE25" s="76">
        <f t="shared" si="13"/>
        <v>0</v>
      </c>
      <c r="BF25" s="76">
        <f t="shared" si="13"/>
        <v>0</v>
      </c>
      <c r="BG25" s="76">
        <f t="shared" si="13"/>
        <v>0</v>
      </c>
      <c r="BH25" s="814"/>
      <c r="BI25" s="814"/>
      <c r="BJ25" s="814"/>
      <c r="BK25" s="816"/>
      <c r="BL25" s="818"/>
      <c r="BM25" s="818"/>
      <c r="BN25" s="818"/>
      <c r="BO25" s="922" t="str">
        <f t="shared" ref="BO25" si="14">A32</f>
        <v>сыр</v>
      </c>
      <c r="BP25" s="923"/>
      <c r="BQ25" s="924"/>
      <c r="BR25" s="914">
        <f>D33+AK33</f>
        <v>0</v>
      </c>
      <c r="BS25" s="871"/>
      <c r="BT25" s="914"/>
      <c r="BU25" s="914">
        <f>G33+AN33</f>
        <v>0.58499999999999996</v>
      </c>
      <c r="BV25" s="871"/>
      <c r="BW25" s="914">
        <f>K33+AR33</f>
        <v>0</v>
      </c>
      <c r="BX25" s="914">
        <f>L33+AS33</f>
        <v>0</v>
      </c>
      <c r="BY25" s="914">
        <f>M33+AT33</f>
        <v>0</v>
      </c>
      <c r="BZ25" s="914"/>
      <c r="CA25" s="871"/>
      <c r="CB25" s="871"/>
      <c r="CC25" s="871"/>
      <c r="CD25" s="871"/>
      <c r="CE25" s="914">
        <f>T33+BA33</f>
        <v>0</v>
      </c>
      <c r="CF25" s="871"/>
      <c r="CG25" s="915"/>
      <c r="CH25" s="639">
        <v>0.58499999999999996</v>
      </c>
    </row>
    <row r="26" spans="1:131" s="55" customFormat="1" ht="18.75" customHeight="1">
      <c r="A26" s="931" t="s">
        <v>5</v>
      </c>
      <c r="B26" s="921"/>
      <c r="C26" s="460" t="s">
        <v>35</v>
      </c>
      <c r="D26" s="461">
        <v>100</v>
      </c>
      <c r="E26" s="462"/>
      <c r="F26" s="462"/>
      <c r="G26" s="462"/>
      <c r="H26" s="463"/>
      <c r="I26" s="461">
        <v>100</v>
      </c>
      <c r="J26" s="463"/>
      <c r="K26" s="461"/>
      <c r="L26" s="462"/>
      <c r="M26" s="462">
        <v>0</v>
      </c>
      <c r="N26" s="462"/>
      <c r="O26" s="462"/>
      <c r="P26" s="462"/>
      <c r="Q26" s="462">
        <v>0</v>
      </c>
      <c r="R26" s="462"/>
      <c r="S26" s="463"/>
      <c r="T26" s="461"/>
      <c r="U26" s="462">
        <v>75</v>
      </c>
      <c r="V26" s="462"/>
      <c r="W26" s="463"/>
      <c r="X26" s="461"/>
      <c r="Y26" s="462"/>
      <c r="Z26" s="464"/>
      <c r="AA26" s="814">
        <f>SUM(D27:H27)</f>
        <v>2.6</v>
      </c>
      <c r="AB26" s="814">
        <f>SUM(I27:W27)</f>
        <v>4.55</v>
      </c>
      <c r="AC26" s="814">
        <f>SUM(AA26+AB26)</f>
        <v>7.15</v>
      </c>
      <c r="AD26" s="815">
        <v>40</v>
      </c>
      <c r="AE26" s="817">
        <f>SUM(AA26*AD26)</f>
        <v>104</v>
      </c>
      <c r="AF26" s="817">
        <f>SUM(AB26*AD26)</f>
        <v>182</v>
      </c>
      <c r="AG26" s="817">
        <f>SUM(AE26:AF27)</f>
        <v>286</v>
      </c>
      <c r="AH26" s="931" t="s">
        <v>5</v>
      </c>
      <c r="AI26" s="921"/>
      <c r="AJ26" s="460" t="s">
        <v>35</v>
      </c>
      <c r="AK26" s="461">
        <v>100</v>
      </c>
      <c r="AL26" s="462"/>
      <c r="AM26" s="462"/>
      <c r="AN26" s="462"/>
      <c r="AO26" s="463"/>
      <c r="AP26" s="461">
        <v>150</v>
      </c>
      <c r="AQ26" s="463"/>
      <c r="AR26" s="461"/>
      <c r="AS26" s="462"/>
      <c r="AT26" s="462">
        <v>0</v>
      </c>
      <c r="AU26" s="462"/>
      <c r="AV26" s="462"/>
      <c r="AW26" s="462"/>
      <c r="AX26" s="462">
        <v>0</v>
      </c>
      <c r="AY26" s="462"/>
      <c r="AZ26" s="463"/>
      <c r="BA26" s="461"/>
      <c r="BB26" s="462">
        <v>90</v>
      </c>
      <c r="BC26" s="462"/>
      <c r="BD26" s="463"/>
      <c r="BE26" s="461"/>
      <c r="BF26" s="462"/>
      <c r="BG26" s="464"/>
      <c r="BH26" s="814">
        <f>SUM(AK27:AO27)</f>
        <v>4.7</v>
      </c>
      <c r="BI26" s="814">
        <f>SUM(AP27:BD27)</f>
        <v>11.28</v>
      </c>
      <c r="BJ26" s="814">
        <f>SUM(BH26+BI26)</f>
        <v>15.98</v>
      </c>
      <c r="BK26" s="815">
        <f t="shared" ref="BK26" si="15">AD26</f>
        <v>40</v>
      </c>
      <c r="BL26" s="817">
        <f>SUM(BH26*BK26)</f>
        <v>188</v>
      </c>
      <c r="BM26" s="817">
        <f>SUM(BI26*BK26)</f>
        <v>451.2</v>
      </c>
      <c r="BN26" s="817">
        <f>SUM(BL26:BM27)</f>
        <v>639.20000000000005</v>
      </c>
      <c r="BO26" s="925"/>
      <c r="BP26" s="926"/>
      <c r="BQ26" s="927"/>
      <c r="BR26" s="871"/>
      <c r="BS26" s="871"/>
      <c r="BT26" s="871"/>
      <c r="BU26" s="871"/>
      <c r="BV26" s="871"/>
      <c r="BW26" s="871"/>
      <c r="BX26" s="871"/>
      <c r="BY26" s="871"/>
      <c r="BZ26" s="871"/>
      <c r="CA26" s="871"/>
      <c r="CB26" s="871"/>
      <c r="CC26" s="871"/>
      <c r="CD26" s="871"/>
      <c r="CE26" s="871"/>
      <c r="CF26" s="871"/>
      <c r="CG26" s="916"/>
      <c r="CH26" s="656"/>
      <c r="CI26" s="68"/>
      <c r="CJ26" s="68"/>
      <c r="CK26" s="68"/>
      <c r="CL26" s="68"/>
      <c r="CM26" s="68"/>
      <c r="CN26" s="68"/>
      <c r="CO26" s="68"/>
      <c r="CP26" s="68"/>
      <c r="CQ26" s="68"/>
      <c r="CR26" s="68"/>
      <c r="CS26" s="68"/>
      <c r="CT26" s="68"/>
      <c r="CU26" s="68"/>
      <c r="CV26" s="68"/>
      <c r="CW26" s="68"/>
      <c r="CX26" s="68"/>
      <c r="CY26" s="68"/>
      <c r="CZ26" s="68"/>
      <c r="DX26" s="68"/>
      <c r="DY26" s="68"/>
      <c r="DZ26" s="68"/>
      <c r="EA26" s="68"/>
    </row>
    <row r="27" spans="1:131" ht="18.75" customHeight="1" thickBot="1">
      <c r="A27" s="932"/>
      <c r="B27" s="813"/>
      <c r="C27" s="20" t="s">
        <v>34</v>
      </c>
      <c r="D27" s="76">
        <f t="shared" ref="D27:Z27" si="16">(D$19*D26)/1000</f>
        <v>2.6</v>
      </c>
      <c r="E27" s="76">
        <f t="shared" si="16"/>
        <v>0</v>
      </c>
      <c r="F27" s="76">
        <f t="shared" si="16"/>
        <v>0</v>
      </c>
      <c r="G27" s="76">
        <f t="shared" si="16"/>
        <v>0</v>
      </c>
      <c r="H27" s="76">
        <f t="shared" si="16"/>
        <v>0</v>
      </c>
      <c r="I27" s="76">
        <f t="shared" si="16"/>
        <v>2.6</v>
      </c>
      <c r="J27" s="76">
        <f t="shared" si="16"/>
        <v>0</v>
      </c>
      <c r="K27" s="76">
        <f t="shared" si="16"/>
        <v>0</v>
      </c>
      <c r="L27" s="76">
        <f t="shared" si="16"/>
        <v>0</v>
      </c>
      <c r="M27" s="76">
        <f t="shared" si="16"/>
        <v>0</v>
      </c>
      <c r="N27" s="76">
        <f t="shared" si="16"/>
        <v>0</v>
      </c>
      <c r="O27" s="76">
        <f t="shared" si="16"/>
        <v>0</v>
      </c>
      <c r="P27" s="76">
        <f t="shared" si="16"/>
        <v>0</v>
      </c>
      <c r="Q27" s="76">
        <f t="shared" si="16"/>
        <v>0</v>
      </c>
      <c r="R27" s="76">
        <f t="shared" si="16"/>
        <v>0</v>
      </c>
      <c r="S27" s="76">
        <f t="shared" si="16"/>
        <v>0</v>
      </c>
      <c r="T27" s="76">
        <f t="shared" si="16"/>
        <v>0</v>
      </c>
      <c r="U27" s="76">
        <f t="shared" si="16"/>
        <v>1.95</v>
      </c>
      <c r="V27" s="76">
        <f t="shared" si="16"/>
        <v>0</v>
      </c>
      <c r="W27" s="76">
        <f t="shared" si="16"/>
        <v>0</v>
      </c>
      <c r="X27" s="76">
        <f t="shared" si="16"/>
        <v>0</v>
      </c>
      <c r="Y27" s="76">
        <f t="shared" si="16"/>
        <v>0</v>
      </c>
      <c r="Z27" s="76">
        <f t="shared" si="16"/>
        <v>0</v>
      </c>
      <c r="AA27" s="814"/>
      <c r="AB27" s="814"/>
      <c r="AC27" s="814"/>
      <c r="AD27" s="816"/>
      <c r="AE27" s="818"/>
      <c r="AF27" s="818"/>
      <c r="AG27" s="818"/>
      <c r="AH27" s="932"/>
      <c r="AI27" s="813"/>
      <c r="AJ27" s="20" t="s">
        <v>34</v>
      </c>
      <c r="AK27" s="76">
        <f t="shared" ref="AK27:BG27" si="17">(AK$19*AK26)/1000</f>
        <v>4.7</v>
      </c>
      <c r="AL27" s="76">
        <f t="shared" si="17"/>
        <v>0</v>
      </c>
      <c r="AM27" s="76">
        <f t="shared" si="17"/>
        <v>0</v>
      </c>
      <c r="AN27" s="76">
        <f t="shared" si="17"/>
        <v>0</v>
      </c>
      <c r="AO27" s="76">
        <f t="shared" si="17"/>
        <v>0</v>
      </c>
      <c r="AP27" s="76">
        <f t="shared" si="17"/>
        <v>7.05</v>
      </c>
      <c r="AQ27" s="76">
        <f t="shared" si="17"/>
        <v>0</v>
      </c>
      <c r="AR27" s="76">
        <f t="shared" si="17"/>
        <v>0</v>
      </c>
      <c r="AS27" s="76">
        <f t="shared" si="17"/>
        <v>0</v>
      </c>
      <c r="AT27" s="76">
        <f t="shared" si="17"/>
        <v>0</v>
      </c>
      <c r="AU27" s="76">
        <f t="shared" si="17"/>
        <v>0</v>
      </c>
      <c r="AV27" s="76">
        <f t="shared" si="17"/>
        <v>0</v>
      </c>
      <c r="AW27" s="76">
        <f t="shared" si="17"/>
        <v>0</v>
      </c>
      <c r="AX27" s="76">
        <f t="shared" si="17"/>
        <v>0</v>
      </c>
      <c r="AY27" s="76">
        <f t="shared" si="17"/>
        <v>0</v>
      </c>
      <c r="AZ27" s="76">
        <f t="shared" si="17"/>
        <v>0</v>
      </c>
      <c r="BA27" s="76">
        <f t="shared" si="17"/>
        <v>0</v>
      </c>
      <c r="BB27" s="76">
        <f t="shared" si="17"/>
        <v>4.2300000000000004</v>
      </c>
      <c r="BC27" s="76">
        <f t="shared" si="17"/>
        <v>0</v>
      </c>
      <c r="BD27" s="76">
        <f t="shared" si="17"/>
        <v>0</v>
      </c>
      <c r="BE27" s="76">
        <f t="shared" si="17"/>
        <v>0</v>
      </c>
      <c r="BF27" s="76">
        <f t="shared" si="17"/>
        <v>0</v>
      </c>
      <c r="BG27" s="76">
        <f t="shared" si="17"/>
        <v>0</v>
      </c>
      <c r="BH27" s="814"/>
      <c r="BI27" s="814"/>
      <c r="BJ27" s="814"/>
      <c r="BK27" s="816"/>
      <c r="BL27" s="818"/>
      <c r="BM27" s="818"/>
      <c r="BN27" s="818"/>
      <c r="BO27" s="922" t="str">
        <f t="shared" ref="BO27" si="18">A34</f>
        <v>масло сливочное</v>
      </c>
      <c r="BP27" s="923"/>
      <c r="BQ27" s="924"/>
      <c r="BR27" s="914">
        <f>D35+AK35</f>
        <v>0.219</v>
      </c>
      <c r="BS27" s="871"/>
      <c r="BT27" s="914">
        <f>F35+AM35</f>
        <v>0</v>
      </c>
      <c r="BU27" s="871"/>
      <c r="BV27" s="871"/>
      <c r="BW27" s="914">
        <f>K35+AR35</f>
        <v>0.313</v>
      </c>
      <c r="BX27" s="914">
        <v>8.1000000000000003E-2</v>
      </c>
      <c r="BY27" s="914"/>
      <c r="BZ27" s="914">
        <f>N35+AU35</f>
        <v>0.187</v>
      </c>
      <c r="CA27" s="871"/>
      <c r="CB27" s="871"/>
      <c r="CC27" s="871"/>
      <c r="CD27" s="871"/>
      <c r="CE27" s="914">
        <f>T35+BA35</f>
        <v>0</v>
      </c>
      <c r="CF27" s="914">
        <f>U35+BB35</f>
        <v>0</v>
      </c>
      <c r="CG27" s="915"/>
      <c r="CH27" s="639">
        <v>0.8</v>
      </c>
      <c r="CI27" s="21"/>
      <c r="CJ27" s="21"/>
      <c r="CK27" s="21"/>
      <c r="CL27" s="21"/>
      <c r="CM27" s="21"/>
      <c r="CN27" s="21"/>
      <c r="CO27" s="21"/>
      <c r="CP27" s="21"/>
      <c r="CQ27" s="21"/>
      <c r="CR27" s="21"/>
      <c r="CS27" s="21"/>
      <c r="CT27" s="21"/>
      <c r="CU27" s="21"/>
      <c r="CV27" s="21"/>
      <c r="CW27" s="21"/>
      <c r="CX27" s="21"/>
      <c r="CY27" s="21"/>
      <c r="CZ27" s="21"/>
      <c r="DX27" s="21"/>
      <c r="DY27" s="21"/>
      <c r="DZ27" s="21"/>
      <c r="EA27" s="21"/>
    </row>
    <row r="28" spans="1:131" s="55" customFormat="1" ht="18.75" customHeight="1">
      <c r="A28" s="931" t="s">
        <v>13</v>
      </c>
      <c r="B28" s="921"/>
      <c r="C28" s="460" t="s">
        <v>35</v>
      </c>
      <c r="D28" s="461"/>
      <c r="E28" s="462"/>
      <c r="F28" s="462"/>
      <c r="G28" s="462"/>
      <c r="H28" s="463"/>
      <c r="I28" s="461"/>
      <c r="J28" s="463"/>
      <c r="K28" s="461"/>
      <c r="L28" s="462"/>
      <c r="M28" s="462">
        <v>0</v>
      </c>
      <c r="N28" s="462"/>
      <c r="O28" s="462">
        <v>11.2</v>
      </c>
      <c r="P28" s="462"/>
      <c r="Q28" s="462">
        <v>0</v>
      </c>
      <c r="R28" s="462"/>
      <c r="S28" s="463"/>
      <c r="T28" s="461"/>
      <c r="U28" s="462"/>
      <c r="V28" s="462"/>
      <c r="W28" s="463"/>
      <c r="X28" s="461"/>
      <c r="Y28" s="462"/>
      <c r="Z28" s="464"/>
      <c r="AA28" s="814">
        <f>SUM(D29:H29)</f>
        <v>0</v>
      </c>
      <c r="AB28" s="814">
        <f>SUM(I29:W29)</f>
        <v>0.29099999999999998</v>
      </c>
      <c r="AC28" s="814">
        <f>SUM(AA28+AB28)</f>
        <v>0.29099999999999998</v>
      </c>
      <c r="AD28" s="815">
        <v>80</v>
      </c>
      <c r="AE28" s="817">
        <f>SUM(AA28*AD28)</f>
        <v>0</v>
      </c>
      <c r="AF28" s="817">
        <f>SUM(AB28*AD28)</f>
        <v>23.28</v>
      </c>
      <c r="AG28" s="817">
        <f>SUM(AE28:AF29)</f>
        <v>23.28</v>
      </c>
      <c r="AH28" s="931" t="s">
        <v>13</v>
      </c>
      <c r="AI28" s="921"/>
      <c r="AJ28" s="460" t="s">
        <v>35</v>
      </c>
      <c r="AK28" s="461"/>
      <c r="AL28" s="462"/>
      <c r="AM28" s="462"/>
      <c r="AN28" s="462"/>
      <c r="AO28" s="463"/>
      <c r="AP28" s="461"/>
      <c r="AQ28" s="463"/>
      <c r="AR28" s="461"/>
      <c r="AS28" s="462"/>
      <c r="AT28" s="462">
        <v>0</v>
      </c>
      <c r="AU28" s="462"/>
      <c r="AV28" s="462">
        <v>12.95</v>
      </c>
      <c r="AW28" s="462"/>
      <c r="AX28" s="462">
        <v>0</v>
      </c>
      <c r="AY28" s="462"/>
      <c r="AZ28" s="463"/>
      <c r="BA28" s="461"/>
      <c r="BB28" s="462"/>
      <c r="BC28" s="462"/>
      <c r="BD28" s="463"/>
      <c r="BE28" s="461"/>
      <c r="BF28" s="462"/>
      <c r="BG28" s="464"/>
      <c r="BH28" s="814">
        <f>SUM(AK29:AO29)</f>
        <v>0</v>
      </c>
      <c r="BI28" s="814">
        <f>SUM(AP29:BD29)</f>
        <v>0.60899999999999999</v>
      </c>
      <c r="BJ28" s="814">
        <f>SUM(BH28+BI28)</f>
        <v>0.60899999999999999</v>
      </c>
      <c r="BK28" s="815">
        <f t="shared" ref="BK28" si="19">AD28</f>
        <v>80</v>
      </c>
      <c r="BL28" s="817">
        <f>SUM(BH28*BK28)</f>
        <v>0</v>
      </c>
      <c r="BM28" s="817">
        <f>SUM(BI28*BK28)</f>
        <v>48.72</v>
      </c>
      <c r="BN28" s="817">
        <f>SUM(BL28:BM29)</f>
        <v>48.72</v>
      </c>
      <c r="BO28" s="925"/>
      <c r="BP28" s="926"/>
      <c r="BQ28" s="927"/>
      <c r="BR28" s="871"/>
      <c r="BS28" s="871"/>
      <c r="BT28" s="871"/>
      <c r="BU28" s="871"/>
      <c r="BV28" s="871"/>
      <c r="BW28" s="871"/>
      <c r="BX28" s="871"/>
      <c r="BY28" s="871"/>
      <c r="BZ28" s="871"/>
      <c r="CA28" s="871"/>
      <c r="CB28" s="871"/>
      <c r="CC28" s="871"/>
      <c r="CD28" s="871"/>
      <c r="CE28" s="871"/>
      <c r="CF28" s="871"/>
      <c r="CG28" s="916"/>
      <c r="CH28" s="656"/>
      <c r="CI28" s="68"/>
      <c r="CJ28" s="68"/>
      <c r="CK28" s="68"/>
      <c r="CL28" s="68"/>
      <c r="CM28" s="68"/>
      <c r="CN28" s="68"/>
      <c r="CO28" s="68"/>
      <c r="CP28" s="68"/>
      <c r="CQ28" s="68"/>
      <c r="CR28" s="68"/>
      <c r="CS28" s="68"/>
      <c r="CT28" s="68"/>
      <c r="CU28" s="68"/>
      <c r="CV28" s="68"/>
      <c r="CW28" s="68"/>
      <c r="CX28" s="68"/>
      <c r="CY28" s="68"/>
      <c r="CZ28" s="68"/>
      <c r="DX28" s="68"/>
      <c r="DY28" s="68"/>
      <c r="DZ28" s="68"/>
      <c r="EA28" s="68"/>
    </row>
    <row r="29" spans="1:131" ht="18.75" customHeight="1" thickBot="1">
      <c r="A29" s="932"/>
      <c r="B29" s="813"/>
      <c r="C29" s="20" t="s">
        <v>34</v>
      </c>
      <c r="D29" s="76">
        <f t="shared" ref="D29:Z29" si="20">(D$19*D28)/1000</f>
        <v>0</v>
      </c>
      <c r="E29" s="76">
        <f t="shared" si="20"/>
        <v>0</v>
      </c>
      <c r="F29" s="76">
        <f t="shared" si="20"/>
        <v>0</v>
      </c>
      <c r="G29" s="76">
        <f t="shared" si="20"/>
        <v>0</v>
      </c>
      <c r="H29" s="76">
        <f t="shared" si="20"/>
        <v>0</v>
      </c>
      <c r="I29" s="76">
        <f t="shared" si="20"/>
        <v>0</v>
      </c>
      <c r="J29" s="76">
        <f t="shared" si="20"/>
        <v>0</v>
      </c>
      <c r="K29" s="76">
        <f t="shared" si="20"/>
        <v>0</v>
      </c>
      <c r="L29" s="76">
        <f t="shared" si="20"/>
        <v>0</v>
      </c>
      <c r="M29" s="76">
        <f t="shared" si="20"/>
        <v>0</v>
      </c>
      <c r="N29" s="76">
        <f t="shared" si="20"/>
        <v>0</v>
      </c>
      <c r="O29" s="76">
        <f t="shared" si="20"/>
        <v>0.29099999999999998</v>
      </c>
      <c r="P29" s="76">
        <f t="shared" si="20"/>
        <v>0</v>
      </c>
      <c r="Q29" s="76">
        <f t="shared" si="20"/>
        <v>0</v>
      </c>
      <c r="R29" s="76">
        <f t="shared" si="20"/>
        <v>0</v>
      </c>
      <c r="S29" s="76">
        <f t="shared" si="20"/>
        <v>0</v>
      </c>
      <c r="T29" s="76">
        <f t="shared" si="20"/>
        <v>0</v>
      </c>
      <c r="U29" s="76">
        <f t="shared" si="20"/>
        <v>0</v>
      </c>
      <c r="V29" s="76">
        <f t="shared" si="20"/>
        <v>0</v>
      </c>
      <c r="W29" s="76">
        <f t="shared" si="20"/>
        <v>0</v>
      </c>
      <c r="X29" s="76">
        <f t="shared" si="20"/>
        <v>0</v>
      </c>
      <c r="Y29" s="76">
        <f t="shared" si="20"/>
        <v>0</v>
      </c>
      <c r="Z29" s="76">
        <f t="shared" si="20"/>
        <v>0</v>
      </c>
      <c r="AA29" s="814"/>
      <c r="AB29" s="814"/>
      <c r="AC29" s="814"/>
      <c r="AD29" s="816"/>
      <c r="AE29" s="818"/>
      <c r="AF29" s="818"/>
      <c r="AG29" s="818"/>
      <c r="AH29" s="932"/>
      <c r="AI29" s="813"/>
      <c r="AJ29" s="20" t="s">
        <v>34</v>
      </c>
      <c r="AK29" s="76">
        <f t="shared" ref="AK29:BG29" si="21">(AK$19*AK28)/1000</f>
        <v>0</v>
      </c>
      <c r="AL29" s="76">
        <f t="shared" si="21"/>
        <v>0</v>
      </c>
      <c r="AM29" s="76">
        <f t="shared" si="21"/>
        <v>0</v>
      </c>
      <c r="AN29" s="76">
        <f t="shared" si="21"/>
        <v>0</v>
      </c>
      <c r="AO29" s="76">
        <f t="shared" si="21"/>
        <v>0</v>
      </c>
      <c r="AP29" s="76">
        <f t="shared" si="21"/>
        <v>0</v>
      </c>
      <c r="AQ29" s="76">
        <f t="shared" si="21"/>
        <v>0</v>
      </c>
      <c r="AR29" s="76">
        <f t="shared" si="21"/>
        <v>0</v>
      </c>
      <c r="AS29" s="76">
        <f t="shared" si="21"/>
        <v>0</v>
      </c>
      <c r="AT29" s="76">
        <f t="shared" si="21"/>
        <v>0</v>
      </c>
      <c r="AU29" s="76">
        <f t="shared" si="21"/>
        <v>0</v>
      </c>
      <c r="AV29" s="76">
        <f t="shared" si="21"/>
        <v>0.60899999999999999</v>
      </c>
      <c r="AW29" s="76">
        <f t="shared" si="21"/>
        <v>0</v>
      </c>
      <c r="AX29" s="76">
        <f t="shared" si="21"/>
        <v>0</v>
      </c>
      <c r="AY29" s="76">
        <f t="shared" si="21"/>
        <v>0</v>
      </c>
      <c r="AZ29" s="76">
        <f t="shared" si="21"/>
        <v>0</v>
      </c>
      <c r="BA29" s="76">
        <f t="shared" si="21"/>
        <v>0</v>
      </c>
      <c r="BB29" s="76">
        <f t="shared" si="21"/>
        <v>0</v>
      </c>
      <c r="BC29" s="76">
        <f t="shared" si="21"/>
        <v>0</v>
      </c>
      <c r="BD29" s="76">
        <f t="shared" si="21"/>
        <v>0</v>
      </c>
      <c r="BE29" s="76">
        <f t="shared" si="21"/>
        <v>0</v>
      </c>
      <c r="BF29" s="76">
        <f t="shared" si="21"/>
        <v>0</v>
      </c>
      <c r="BG29" s="76">
        <f t="shared" si="21"/>
        <v>0</v>
      </c>
      <c r="BH29" s="814"/>
      <c r="BI29" s="814"/>
      <c r="BJ29" s="814"/>
      <c r="BK29" s="816"/>
      <c r="BL29" s="818"/>
      <c r="BM29" s="818"/>
      <c r="BN29" s="818"/>
      <c r="BO29" s="922" t="str">
        <f t="shared" ref="BO29" si="22">A36</f>
        <v>масло раст</v>
      </c>
      <c r="BP29" s="923"/>
      <c r="BQ29" s="924"/>
      <c r="BR29" s="914">
        <f>D37+AK37</f>
        <v>0</v>
      </c>
      <c r="BS29" s="914"/>
      <c r="BT29" s="914">
        <f>F37+AM37</f>
        <v>0</v>
      </c>
      <c r="BU29" s="871"/>
      <c r="BV29" s="871"/>
      <c r="BW29" s="914">
        <f>K37+AR37</f>
        <v>0</v>
      </c>
      <c r="BX29" s="914">
        <f>L37+AS37</f>
        <v>0.2</v>
      </c>
      <c r="BY29" s="914">
        <f>M37+AT37</f>
        <v>0</v>
      </c>
      <c r="BZ29" s="871"/>
      <c r="CA29" s="914">
        <f>O37+AV37</f>
        <v>0</v>
      </c>
      <c r="CB29" s="871"/>
      <c r="CC29" s="914"/>
      <c r="CD29" s="871"/>
      <c r="CE29" s="914">
        <f>T37+BA37</f>
        <v>0</v>
      </c>
      <c r="CF29" s="914"/>
      <c r="CG29" s="915"/>
      <c r="CH29" s="639">
        <v>0.2</v>
      </c>
      <c r="CI29" s="21"/>
      <c r="CJ29" s="21"/>
      <c r="CK29" s="21"/>
      <c r="CL29" s="21"/>
      <c r="CM29" s="21"/>
      <c r="CN29" s="21"/>
      <c r="CO29" s="21"/>
      <c r="CP29" s="21"/>
      <c r="CQ29" s="21"/>
      <c r="CR29" s="21"/>
      <c r="CS29" s="21"/>
      <c r="CT29" s="21"/>
      <c r="CU29" s="21"/>
      <c r="CV29" s="21"/>
      <c r="CW29" s="21"/>
      <c r="CX29" s="21"/>
      <c r="CY29" s="21"/>
      <c r="CZ29" s="21"/>
      <c r="DX29" s="21"/>
      <c r="DY29" s="21"/>
      <c r="DZ29" s="21"/>
      <c r="EA29" s="21"/>
    </row>
    <row r="30" spans="1:131" s="68" customFormat="1" ht="18.75" customHeight="1">
      <c r="A30" s="932" t="s">
        <v>117</v>
      </c>
      <c r="B30" s="813"/>
      <c r="C30" s="64" t="s">
        <v>35</v>
      </c>
      <c r="D30" s="62"/>
      <c r="E30" s="517">
        <v>0</v>
      </c>
      <c r="F30" s="517"/>
      <c r="G30" s="517"/>
      <c r="H30" s="63"/>
      <c r="I30" s="62"/>
      <c r="J30" s="63"/>
      <c r="K30" s="62"/>
      <c r="L30" s="517"/>
      <c r="M30" s="517">
        <v>0</v>
      </c>
      <c r="N30" s="517"/>
      <c r="O30" s="517"/>
      <c r="P30" s="517">
        <v>0</v>
      </c>
      <c r="Q30" s="517">
        <v>0</v>
      </c>
      <c r="R30" s="517"/>
      <c r="S30" s="63"/>
      <c r="T30" s="62">
        <v>61.53</v>
      </c>
      <c r="U30" s="517"/>
      <c r="V30" s="517"/>
      <c r="W30" s="63"/>
      <c r="X30" s="62"/>
      <c r="Y30" s="517"/>
      <c r="Z30" s="60"/>
      <c r="AA30" s="814">
        <f>SUM(D31:H31)</f>
        <v>0</v>
      </c>
      <c r="AB30" s="814">
        <f>SUM(I31:W31)</f>
        <v>1.6</v>
      </c>
      <c r="AC30" s="814">
        <f>SUM(AA30+AB30)</f>
        <v>1.6</v>
      </c>
      <c r="AD30" s="816">
        <v>80</v>
      </c>
      <c r="AE30" s="817">
        <f>SUM(AA30*AD30)</f>
        <v>0</v>
      </c>
      <c r="AF30" s="817">
        <f>SUM(AB30*AD30)</f>
        <v>128</v>
      </c>
      <c r="AG30" s="817">
        <f>SUM(AE30:AF31)</f>
        <v>128</v>
      </c>
      <c r="AH30" s="932" t="s">
        <v>117</v>
      </c>
      <c r="AI30" s="813"/>
      <c r="AJ30" s="64" t="s">
        <v>35</v>
      </c>
      <c r="AK30" s="62"/>
      <c r="AL30" s="517">
        <v>0</v>
      </c>
      <c r="AM30" s="517"/>
      <c r="AN30" s="517"/>
      <c r="AO30" s="63"/>
      <c r="AP30" s="62"/>
      <c r="AQ30" s="63"/>
      <c r="AR30" s="62"/>
      <c r="AS30" s="517"/>
      <c r="AT30" s="517">
        <v>0</v>
      </c>
      <c r="AU30" s="517"/>
      <c r="AV30" s="517">
        <v>0</v>
      </c>
      <c r="AW30" s="517">
        <v>0</v>
      </c>
      <c r="AX30" s="517">
        <v>0</v>
      </c>
      <c r="AY30" s="517"/>
      <c r="AZ30" s="63"/>
      <c r="BA30" s="62">
        <v>61.7</v>
      </c>
      <c r="BB30" s="517"/>
      <c r="BC30" s="517"/>
      <c r="BD30" s="63"/>
      <c r="BE30" s="62"/>
      <c r="BF30" s="517"/>
      <c r="BG30" s="60"/>
      <c r="BH30" s="814">
        <f>SUM(AK31:AO31)</f>
        <v>0</v>
      </c>
      <c r="BI30" s="814">
        <f>SUM(AP31:BD31)</f>
        <v>2.9</v>
      </c>
      <c r="BJ30" s="814">
        <f>SUM(BH30+BI30)</f>
        <v>2.9</v>
      </c>
      <c r="BK30" s="815">
        <f t="shared" ref="BK30" si="23">AD30</f>
        <v>80</v>
      </c>
      <c r="BL30" s="817">
        <f>SUM(BH30*BK30)</f>
        <v>0</v>
      </c>
      <c r="BM30" s="817">
        <f>SUM(BI30*BK30)</f>
        <v>232</v>
      </c>
      <c r="BN30" s="817">
        <f>SUM(BL30:BM31)</f>
        <v>232</v>
      </c>
      <c r="BO30" s="925"/>
      <c r="BP30" s="926"/>
      <c r="BQ30" s="927"/>
      <c r="BR30" s="871"/>
      <c r="BS30" s="871"/>
      <c r="BT30" s="871"/>
      <c r="BU30" s="871"/>
      <c r="BV30" s="871"/>
      <c r="BW30" s="871"/>
      <c r="BX30" s="871"/>
      <c r="BY30" s="871"/>
      <c r="BZ30" s="871"/>
      <c r="CA30" s="871"/>
      <c r="CB30" s="871"/>
      <c r="CC30" s="871"/>
      <c r="CD30" s="871"/>
      <c r="CE30" s="871"/>
      <c r="CF30" s="871"/>
      <c r="CG30" s="916"/>
      <c r="CH30" s="656"/>
      <c r="CI30" s="55"/>
      <c r="CJ30" s="55"/>
      <c r="CK30" s="55"/>
      <c r="CL30" s="55"/>
      <c r="CM30" s="55"/>
      <c r="CN30" s="55"/>
      <c r="CO30" s="55"/>
      <c r="CP30" s="55"/>
      <c r="CQ30" s="55"/>
      <c r="CR30" s="55"/>
      <c r="CS30" s="55"/>
      <c r="CT30" s="55"/>
      <c r="CU30" s="55"/>
      <c r="CV30" s="55"/>
      <c r="CW30" s="55"/>
      <c r="CX30" s="55"/>
      <c r="CY30" s="55"/>
      <c r="CZ30" s="55"/>
      <c r="DA30" s="75"/>
      <c r="DB30" s="75"/>
      <c r="DC30" s="75"/>
      <c r="DD30" s="75"/>
      <c r="DE30" s="75"/>
      <c r="DF30" s="75"/>
      <c r="DG30" s="75"/>
      <c r="DH30" s="75"/>
      <c r="DI30" s="75"/>
      <c r="DJ30" s="75"/>
      <c r="DK30" s="75"/>
      <c r="DL30" s="75"/>
      <c r="DM30" s="75"/>
      <c r="DN30" s="75"/>
      <c r="DO30" s="75"/>
      <c r="DP30" s="75"/>
      <c r="DQ30" s="75"/>
      <c r="DR30" s="75"/>
      <c r="DS30" s="75"/>
      <c r="DT30" s="75"/>
      <c r="DU30" s="75"/>
      <c r="DV30" s="75"/>
      <c r="DW30" s="75"/>
      <c r="DX30" s="55"/>
      <c r="DY30" s="55"/>
      <c r="DZ30" s="55"/>
      <c r="EA30" s="55"/>
    </row>
    <row r="31" spans="1:131" s="21" customFormat="1" ht="18.75" customHeight="1" thickBot="1">
      <c r="A31" s="932"/>
      <c r="B31" s="813"/>
      <c r="C31" s="20" t="s">
        <v>34</v>
      </c>
      <c r="D31" s="76">
        <f t="shared" ref="D31:Z31" si="24">(D$19*D30)/1000</f>
        <v>0</v>
      </c>
      <c r="E31" s="76">
        <f t="shared" si="24"/>
        <v>0</v>
      </c>
      <c r="F31" s="76">
        <f t="shared" si="24"/>
        <v>0</v>
      </c>
      <c r="G31" s="76">
        <f t="shared" si="24"/>
        <v>0</v>
      </c>
      <c r="H31" s="76">
        <f t="shared" si="24"/>
        <v>0</v>
      </c>
      <c r="I31" s="76">
        <f t="shared" si="24"/>
        <v>0</v>
      </c>
      <c r="J31" s="76">
        <f t="shared" si="24"/>
        <v>0</v>
      </c>
      <c r="K31" s="76">
        <f t="shared" si="24"/>
        <v>0</v>
      </c>
      <c r="L31" s="76">
        <f t="shared" si="24"/>
        <v>0</v>
      </c>
      <c r="M31" s="76">
        <f t="shared" si="24"/>
        <v>0</v>
      </c>
      <c r="N31" s="76">
        <f t="shared" si="24"/>
        <v>0</v>
      </c>
      <c r="O31" s="76">
        <f t="shared" si="24"/>
        <v>0</v>
      </c>
      <c r="P31" s="76">
        <f t="shared" si="24"/>
        <v>0</v>
      </c>
      <c r="Q31" s="76">
        <f t="shared" si="24"/>
        <v>0</v>
      </c>
      <c r="R31" s="76">
        <f t="shared" si="24"/>
        <v>0</v>
      </c>
      <c r="S31" s="76">
        <f t="shared" si="24"/>
        <v>0</v>
      </c>
      <c r="T31" s="76">
        <f t="shared" si="24"/>
        <v>1.6</v>
      </c>
      <c r="U31" s="76">
        <f t="shared" si="24"/>
        <v>0</v>
      </c>
      <c r="V31" s="76">
        <f t="shared" si="24"/>
        <v>0</v>
      </c>
      <c r="W31" s="76">
        <f t="shared" si="24"/>
        <v>0</v>
      </c>
      <c r="X31" s="76">
        <f t="shared" si="24"/>
        <v>0</v>
      </c>
      <c r="Y31" s="76">
        <f t="shared" si="24"/>
        <v>0</v>
      </c>
      <c r="Z31" s="76">
        <f t="shared" si="24"/>
        <v>0</v>
      </c>
      <c r="AA31" s="814"/>
      <c r="AB31" s="814"/>
      <c r="AC31" s="814"/>
      <c r="AD31" s="816"/>
      <c r="AE31" s="818"/>
      <c r="AF31" s="818"/>
      <c r="AG31" s="818"/>
      <c r="AH31" s="932"/>
      <c r="AI31" s="813"/>
      <c r="AJ31" s="20" t="s">
        <v>34</v>
      </c>
      <c r="AK31" s="76">
        <f t="shared" ref="AK31:BG31" si="25">(AK$19*AK30)/1000</f>
        <v>0</v>
      </c>
      <c r="AL31" s="76">
        <f t="shared" si="25"/>
        <v>0</v>
      </c>
      <c r="AM31" s="76">
        <f t="shared" si="25"/>
        <v>0</v>
      </c>
      <c r="AN31" s="76">
        <f t="shared" si="25"/>
        <v>0</v>
      </c>
      <c r="AO31" s="76">
        <f t="shared" si="25"/>
        <v>0</v>
      </c>
      <c r="AP31" s="76">
        <f t="shared" si="25"/>
        <v>0</v>
      </c>
      <c r="AQ31" s="76">
        <f t="shared" si="25"/>
        <v>0</v>
      </c>
      <c r="AR31" s="76">
        <f t="shared" si="25"/>
        <v>0</v>
      </c>
      <c r="AS31" s="76">
        <f t="shared" si="25"/>
        <v>0</v>
      </c>
      <c r="AT31" s="76">
        <f t="shared" si="25"/>
        <v>0</v>
      </c>
      <c r="AU31" s="76">
        <f t="shared" si="25"/>
        <v>0</v>
      </c>
      <c r="AV31" s="76">
        <f t="shared" si="25"/>
        <v>0</v>
      </c>
      <c r="AW31" s="76">
        <f t="shared" si="25"/>
        <v>0</v>
      </c>
      <c r="AX31" s="76">
        <f t="shared" si="25"/>
        <v>0</v>
      </c>
      <c r="AY31" s="76">
        <f t="shared" si="25"/>
        <v>0</v>
      </c>
      <c r="AZ31" s="76">
        <f t="shared" si="25"/>
        <v>0</v>
      </c>
      <c r="BA31" s="76">
        <f t="shared" si="25"/>
        <v>2.9</v>
      </c>
      <c r="BB31" s="76">
        <f t="shared" si="25"/>
        <v>0</v>
      </c>
      <c r="BC31" s="76">
        <f t="shared" si="25"/>
        <v>0</v>
      </c>
      <c r="BD31" s="76">
        <f t="shared" si="25"/>
        <v>0</v>
      </c>
      <c r="BE31" s="76">
        <f t="shared" si="25"/>
        <v>0</v>
      </c>
      <c r="BF31" s="76">
        <f t="shared" si="25"/>
        <v>0</v>
      </c>
      <c r="BG31" s="76">
        <f t="shared" si="25"/>
        <v>0</v>
      </c>
      <c r="BH31" s="814"/>
      <c r="BI31" s="814"/>
      <c r="BJ31" s="814"/>
      <c r="BK31" s="816"/>
      <c r="BL31" s="818"/>
      <c r="BM31" s="818"/>
      <c r="BN31" s="818"/>
      <c r="BO31" s="922" t="str">
        <f t="shared" ref="BO31" si="26">A38</f>
        <v>сахар</v>
      </c>
      <c r="BP31" s="923"/>
      <c r="BQ31" s="924"/>
      <c r="BR31" s="914">
        <f>D39+AK39</f>
        <v>0.24</v>
      </c>
      <c r="BS31" s="871"/>
      <c r="BT31" s="914">
        <f>F39+AM39</f>
        <v>0.374</v>
      </c>
      <c r="BU31" s="871"/>
      <c r="BV31" s="871"/>
      <c r="BW31" s="914">
        <f>K39+AR39</f>
        <v>0</v>
      </c>
      <c r="BX31" s="914">
        <f>L39+AS39</f>
        <v>0</v>
      </c>
      <c r="BY31" s="914">
        <f>M39+AT39</f>
        <v>0</v>
      </c>
      <c r="BZ31" s="914"/>
      <c r="CA31" s="914">
        <f>O39+AV39</f>
        <v>0.44</v>
      </c>
      <c r="CB31" s="871"/>
      <c r="CC31" s="871"/>
      <c r="CD31" s="871"/>
      <c r="CE31" s="914">
        <f>T39+BA39</f>
        <v>0</v>
      </c>
      <c r="CF31" s="914">
        <f>U39+BB39</f>
        <v>0.49199999999999999</v>
      </c>
      <c r="CG31" s="915"/>
      <c r="CH31" s="639">
        <v>1.546</v>
      </c>
      <c r="CI31" s="3"/>
      <c r="CJ31" s="3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X31" s="3"/>
      <c r="DY31" s="3"/>
      <c r="DZ31" s="3"/>
      <c r="EA31" s="3"/>
    </row>
    <row r="32" spans="1:131" s="68" customFormat="1" ht="18.75" customHeight="1">
      <c r="A32" s="932" t="s">
        <v>19</v>
      </c>
      <c r="B32" s="813"/>
      <c r="C32" s="64" t="s">
        <v>35</v>
      </c>
      <c r="D32" s="62"/>
      <c r="E32" s="517"/>
      <c r="F32" s="517"/>
      <c r="G32" s="517">
        <v>8</v>
      </c>
      <c r="H32" s="63"/>
      <c r="I32" s="62"/>
      <c r="J32" s="63"/>
      <c r="K32" s="62"/>
      <c r="L32" s="517"/>
      <c r="M32" s="517">
        <v>0</v>
      </c>
      <c r="N32" s="517"/>
      <c r="O32" s="517">
        <v>0</v>
      </c>
      <c r="P32" s="517">
        <v>0</v>
      </c>
      <c r="Q32" s="517">
        <v>0</v>
      </c>
      <c r="R32" s="517"/>
      <c r="S32" s="63"/>
      <c r="T32" s="62"/>
      <c r="U32" s="517"/>
      <c r="V32" s="517"/>
      <c r="W32" s="63"/>
      <c r="X32" s="62"/>
      <c r="Y32" s="517"/>
      <c r="Z32" s="60"/>
      <c r="AA32" s="814">
        <f>SUM(D33:H33)</f>
        <v>0.20799999999999999</v>
      </c>
      <c r="AB32" s="814">
        <f>SUM(I33:W33)</f>
        <v>0</v>
      </c>
      <c r="AC32" s="814">
        <f>SUM(AA32+AB32)</f>
        <v>0.20799999999999999</v>
      </c>
      <c r="AD32" s="816">
        <v>400</v>
      </c>
      <c r="AE32" s="817">
        <f>SUM(AA32*AD32)</f>
        <v>83.2</v>
      </c>
      <c r="AF32" s="817">
        <f>SUM(AB32*AD32)</f>
        <v>0</v>
      </c>
      <c r="AG32" s="817">
        <f>SUM(AE32:AF33)</f>
        <v>83.2</v>
      </c>
      <c r="AH32" s="932" t="s">
        <v>19</v>
      </c>
      <c r="AI32" s="813"/>
      <c r="AJ32" s="64" t="s">
        <v>35</v>
      </c>
      <c r="AK32" s="62"/>
      <c r="AL32" s="517"/>
      <c r="AM32" s="517"/>
      <c r="AN32" s="517">
        <v>8.02</v>
      </c>
      <c r="AO32" s="63"/>
      <c r="AP32" s="62"/>
      <c r="AQ32" s="63"/>
      <c r="AR32" s="62"/>
      <c r="AS32" s="517"/>
      <c r="AT32" s="517">
        <v>0</v>
      </c>
      <c r="AU32" s="517"/>
      <c r="AV32" s="517">
        <v>0</v>
      </c>
      <c r="AW32" s="517">
        <v>0</v>
      </c>
      <c r="AX32" s="517">
        <v>0</v>
      </c>
      <c r="AY32" s="517"/>
      <c r="AZ32" s="63"/>
      <c r="BA32" s="62"/>
      <c r="BB32" s="517"/>
      <c r="BC32" s="517"/>
      <c r="BD32" s="63"/>
      <c r="BE32" s="62"/>
      <c r="BF32" s="517"/>
      <c r="BG32" s="60"/>
      <c r="BH32" s="814">
        <f>SUM(AK33:AO33)</f>
        <v>0.377</v>
      </c>
      <c r="BI32" s="814">
        <f>SUM(AP33:BD33)</f>
        <v>0</v>
      </c>
      <c r="BJ32" s="814">
        <f>SUM(BH32+BI32)</f>
        <v>0.377</v>
      </c>
      <c r="BK32" s="815">
        <f t="shared" ref="BK32" si="27">AD32</f>
        <v>400</v>
      </c>
      <c r="BL32" s="817">
        <f>SUM(BH32*BK32)</f>
        <v>150.80000000000001</v>
      </c>
      <c r="BM32" s="817">
        <f>SUM(BI32*BK32)</f>
        <v>0</v>
      </c>
      <c r="BN32" s="817">
        <f>SUM(BL32:BM33)</f>
        <v>150.80000000000001</v>
      </c>
      <c r="BO32" s="925"/>
      <c r="BP32" s="926"/>
      <c r="BQ32" s="927"/>
      <c r="BR32" s="871"/>
      <c r="BS32" s="871"/>
      <c r="BT32" s="871"/>
      <c r="BU32" s="871"/>
      <c r="BV32" s="871"/>
      <c r="BW32" s="871"/>
      <c r="BX32" s="871"/>
      <c r="BY32" s="871"/>
      <c r="BZ32" s="871"/>
      <c r="CA32" s="871"/>
      <c r="CB32" s="871"/>
      <c r="CC32" s="871"/>
      <c r="CD32" s="871"/>
      <c r="CE32" s="871"/>
      <c r="CF32" s="871"/>
      <c r="CG32" s="916"/>
      <c r="CH32" s="656"/>
      <c r="CI32" s="55"/>
      <c r="CJ32" s="55"/>
      <c r="CK32" s="55"/>
      <c r="CL32" s="55"/>
      <c r="CM32" s="55"/>
      <c r="CN32" s="55"/>
      <c r="CO32" s="55"/>
      <c r="CP32" s="55"/>
      <c r="CQ32" s="55"/>
      <c r="CR32" s="55"/>
      <c r="CS32" s="55"/>
      <c r="CT32" s="55"/>
      <c r="CU32" s="55"/>
      <c r="CV32" s="55"/>
      <c r="CW32" s="55"/>
      <c r="CX32" s="55"/>
      <c r="CY32" s="55"/>
      <c r="CZ32" s="55"/>
      <c r="DX32" s="55"/>
      <c r="DY32" s="55"/>
      <c r="DZ32" s="55"/>
      <c r="EA32" s="55"/>
    </row>
    <row r="33" spans="1:131" s="21" customFormat="1" ht="18.75" customHeight="1" thickBot="1">
      <c r="A33" s="932"/>
      <c r="B33" s="813"/>
      <c r="C33" s="20" t="s">
        <v>34</v>
      </c>
      <c r="D33" s="76">
        <f t="shared" ref="D33:Z33" si="28">(D$19*D32)/1000</f>
        <v>0</v>
      </c>
      <c r="E33" s="76">
        <f t="shared" si="28"/>
        <v>0</v>
      </c>
      <c r="F33" s="76">
        <f t="shared" si="28"/>
        <v>0</v>
      </c>
      <c r="G33" s="76">
        <f t="shared" si="28"/>
        <v>0.20799999999999999</v>
      </c>
      <c r="H33" s="76">
        <f t="shared" si="28"/>
        <v>0</v>
      </c>
      <c r="I33" s="76">
        <f t="shared" si="28"/>
        <v>0</v>
      </c>
      <c r="J33" s="76">
        <f t="shared" si="28"/>
        <v>0</v>
      </c>
      <c r="K33" s="76">
        <f t="shared" si="28"/>
        <v>0</v>
      </c>
      <c r="L33" s="76">
        <f t="shared" si="28"/>
        <v>0</v>
      </c>
      <c r="M33" s="76">
        <f t="shared" si="28"/>
        <v>0</v>
      </c>
      <c r="N33" s="76">
        <f t="shared" si="28"/>
        <v>0</v>
      </c>
      <c r="O33" s="76">
        <f t="shared" si="28"/>
        <v>0</v>
      </c>
      <c r="P33" s="76">
        <f t="shared" si="28"/>
        <v>0</v>
      </c>
      <c r="Q33" s="76">
        <f t="shared" si="28"/>
        <v>0</v>
      </c>
      <c r="R33" s="76">
        <f t="shared" si="28"/>
        <v>0</v>
      </c>
      <c r="S33" s="76">
        <f t="shared" si="28"/>
        <v>0</v>
      </c>
      <c r="T33" s="76">
        <f t="shared" si="28"/>
        <v>0</v>
      </c>
      <c r="U33" s="76">
        <f t="shared" si="28"/>
        <v>0</v>
      </c>
      <c r="V33" s="76">
        <f t="shared" si="28"/>
        <v>0</v>
      </c>
      <c r="W33" s="76">
        <f t="shared" si="28"/>
        <v>0</v>
      </c>
      <c r="X33" s="76">
        <f t="shared" si="28"/>
        <v>0</v>
      </c>
      <c r="Y33" s="76">
        <f t="shared" si="28"/>
        <v>0</v>
      </c>
      <c r="Z33" s="76">
        <f t="shared" si="28"/>
        <v>0</v>
      </c>
      <c r="AA33" s="814"/>
      <c r="AB33" s="814"/>
      <c r="AC33" s="814"/>
      <c r="AD33" s="816"/>
      <c r="AE33" s="818"/>
      <c r="AF33" s="818"/>
      <c r="AG33" s="818"/>
      <c r="AH33" s="932"/>
      <c r="AI33" s="813"/>
      <c r="AJ33" s="20" t="s">
        <v>34</v>
      </c>
      <c r="AK33" s="76">
        <f t="shared" ref="AK33:BG33" si="29">(AK$19*AK32)/1000</f>
        <v>0</v>
      </c>
      <c r="AL33" s="76">
        <f t="shared" si="29"/>
        <v>0</v>
      </c>
      <c r="AM33" s="76">
        <f t="shared" si="29"/>
        <v>0</v>
      </c>
      <c r="AN33" s="76">
        <f t="shared" si="29"/>
        <v>0.377</v>
      </c>
      <c r="AO33" s="76">
        <f t="shared" si="29"/>
        <v>0</v>
      </c>
      <c r="AP33" s="76">
        <f t="shared" si="29"/>
        <v>0</v>
      </c>
      <c r="AQ33" s="76">
        <f t="shared" si="29"/>
        <v>0</v>
      </c>
      <c r="AR33" s="76">
        <f t="shared" si="29"/>
        <v>0</v>
      </c>
      <c r="AS33" s="76">
        <f t="shared" si="29"/>
        <v>0</v>
      </c>
      <c r="AT33" s="76">
        <f t="shared" si="29"/>
        <v>0</v>
      </c>
      <c r="AU33" s="76">
        <f t="shared" si="29"/>
        <v>0</v>
      </c>
      <c r="AV33" s="76">
        <f t="shared" si="29"/>
        <v>0</v>
      </c>
      <c r="AW33" s="76">
        <f t="shared" si="29"/>
        <v>0</v>
      </c>
      <c r="AX33" s="76">
        <f t="shared" si="29"/>
        <v>0</v>
      </c>
      <c r="AY33" s="76">
        <f t="shared" si="29"/>
        <v>0</v>
      </c>
      <c r="AZ33" s="76">
        <f t="shared" si="29"/>
        <v>0</v>
      </c>
      <c r="BA33" s="76">
        <f t="shared" si="29"/>
        <v>0</v>
      </c>
      <c r="BB33" s="76">
        <f t="shared" si="29"/>
        <v>0</v>
      </c>
      <c r="BC33" s="76">
        <f t="shared" si="29"/>
        <v>0</v>
      </c>
      <c r="BD33" s="76">
        <f t="shared" si="29"/>
        <v>0</v>
      </c>
      <c r="BE33" s="76">
        <f t="shared" si="29"/>
        <v>0</v>
      </c>
      <c r="BF33" s="76">
        <f t="shared" si="29"/>
        <v>0</v>
      </c>
      <c r="BG33" s="76">
        <f t="shared" si="29"/>
        <v>0</v>
      </c>
      <c r="BH33" s="814"/>
      <c r="BI33" s="814"/>
      <c r="BJ33" s="814"/>
      <c r="BK33" s="816"/>
      <c r="BL33" s="818"/>
      <c r="BM33" s="818"/>
      <c r="BN33" s="818"/>
      <c r="BO33" s="922" t="str">
        <f t="shared" ref="BO33" si="30">A40</f>
        <v>соль</v>
      </c>
      <c r="BP33" s="923"/>
      <c r="BQ33" s="924"/>
      <c r="BR33" s="914">
        <f>D41+AK41</f>
        <v>4.2000000000000003E-2</v>
      </c>
      <c r="BS33" s="914"/>
      <c r="BT33" s="914">
        <f>F41+AM41</f>
        <v>0</v>
      </c>
      <c r="BU33" s="871"/>
      <c r="BV33" s="871"/>
      <c r="BW33" s="914">
        <v>0.17</v>
      </c>
      <c r="BX33" s="914"/>
      <c r="BY33" s="871"/>
      <c r="BZ33" s="871"/>
      <c r="CA33" s="871"/>
      <c r="CB33" s="871"/>
      <c r="CC33" s="871"/>
      <c r="CD33" s="871"/>
      <c r="CE33" s="914">
        <f>T41+BA41</f>
        <v>0</v>
      </c>
      <c r="CF33" s="914">
        <f>U41+BB41</f>
        <v>0</v>
      </c>
      <c r="CG33" s="915"/>
      <c r="CH33" s="639">
        <v>0.21199999999999999</v>
      </c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</row>
    <row r="34" spans="1:131" s="55" customFormat="1" ht="18.75" customHeight="1">
      <c r="A34" s="932" t="s">
        <v>3</v>
      </c>
      <c r="B34" s="813"/>
      <c r="C34" s="64" t="s">
        <v>35</v>
      </c>
      <c r="D34" s="62">
        <v>3</v>
      </c>
      <c r="E34" s="517"/>
      <c r="F34" s="517"/>
      <c r="G34" s="517"/>
      <c r="H34" s="63"/>
      <c r="I34" s="62"/>
      <c r="J34" s="63"/>
      <c r="K34" s="62">
        <v>3</v>
      </c>
      <c r="L34" s="517"/>
      <c r="M34" s="517">
        <v>1.1000000000000001</v>
      </c>
      <c r="N34" s="517">
        <v>2.4</v>
      </c>
      <c r="O34" s="517"/>
      <c r="P34" s="517"/>
      <c r="Q34" s="517">
        <v>0</v>
      </c>
      <c r="R34" s="517"/>
      <c r="S34" s="63"/>
      <c r="T34" s="62"/>
      <c r="U34" s="517"/>
      <c r="V34" s="517"/>
      <c r="W34" s="63"/>
      <c r="X34" s="62"/>
      <c r="Y34" s="517"/>
      <c r="Z34" s="60"/>
      <c r="AA34" s="814">
        <f>SUM(D35:H35)</f>
        <v>7.8E-2</v>
      </c>
      <c r="AB34" s="814">
        <f>SUM(I35:W35)</f>
        <v>0.16900000000000001</v>
      </c>
      <c r="AC34" s="814">
        <f>SUM(AA34+AB34)</f>
        <v>0.247</v>
      </c>
      <c r="AD34" s="934">
        <v>400</v>
      </c>
      <c r="AE34" s="817">
        <f>SUM(AA34*AD34)</f>
        <v>31.2</v>
      </c>
      <c r="AF34" s="817">
        <f>SUM(AB34*AD34)</f>
        <v>67.599999999999994</v>
      </c>
      <c r="AG34" s="817">
        <f>SUM(AE34:AF35)</f>
        <v>98.8</v>
      </c>
      <c r="AH34" s="932" t="s">
        <v>3</v>
      </c>
      <c r="AI34" s="813"/>
      <c r="AJ34" s="64" t="s">
        <v>35</v>
      </c>
      <c r="AK34" s="62">
        <v>3</v>
      </c>
      <c r="AL34" s="517"/>
      <c r="AM34" s="517"/>
      <c r="AN34" s="517"/>
      <c r="AO34" s="63"/>
      <c r="AP34" s="62"/>
      <c r="AQ34" s="63"/>
      <c r="AR34" s="62">
        <v>5</v>
      </c>
      <c r="AS34" s="517"/>
      <c r="AT34" s="517">
        <v>1.1000000000000001</v>
      </c>
      <c r="AU34" s="517">
        <v>2.65</v>
      </c>
      <c r="AV34" s="517"/>
      <c r="AW34" s="517"/>
      <c r="AX34" s="517">
        <v>0</v>
      </c>
      <c r="AY34" s="517"/>
      <c r="AZ34" s="63"/>
      <c r="BA34" s="62"/>
      <c r="BB34" s="517"/>
      <c r="BC34" s="517"/>
      <c r="BD34" s="63"/>
      <c r="BE34" s="62"/>
      <c r="BF34" s="517"/>
      <c r="BG34" s="60"/>
      <c r="BH34" s="814">
        <f>SUM(AK35:AO35)</f>
        <v>0.14099999999999999</v>
      </c>
      <c r="BI34" s="814">
        <f>SUM(AP35:BD35)</f>
        <v>0.41199999999999998</v>
      </c>
      <c r="BJ34" s="814">
        <f>SUM(BH34+BI34)</f>
        <v>0.55300000000000005</v>
      </c>
      <c r="BK34" s="815">
        <f t="shared" ref="BK34" si="31">AD34</f>
        <v>400</v>
      </c>
      <c r="BL34" s="817">
        <f>SUM(BH34*BK34)</f>
        <v>56.4</v>
      </c>
      <c r="BM34" s="817">
        <f>SUM(BI34*BK34)</f>
        <v>164.8</v>
      </c>
      <c r="BN34" s="817">
        <f>SUM(BL34:BM35)</f>
        <v>221.2</v>
      </c>
      <c r="BO34" s="925"/>
      <c r="BP34" s="926"/>
      <c r="BQ34" s="927"/>
      <c r="BR34" s="871"/>
      <c r="BS34" s="871"/>
      <c r="BT34" s="871"/>
      <c r="BU34" s="871"/>
      <c r="BV34" s="871"/>
      <c r="BW34" s="871"/>
      <c r="BX34" s="871"/>
      <c r="BY34" s="871"/>
      <c r="BZ34" s="871"/>
      <c r="CA34" s="871"/>
      <c r="CB34" s="871"/>
      <c r="CC34" s="871"/>
      <c r="CD34" s="871"/>
      <c r="CE34" s="871"/>
      <c r="CF34" s="871"/>
      <c r="CG34" s="916"/>
      <c r="CH34" s="656" t="s">
        <v>290</v>
      </c>
    </row>
    <row r="35" spans="1:131" ht="18.75" customHeight="1" thickBot="1">
      <c r="A35" s="933"/>
      <c r="B35" s="929"/>
      <c r="C35" s="65" t="s">
        <v>34</v>
      </c>
      <c r="D35" s="273">
        <f t="shared" ref="D35:Z35" si="32">(D$19*D34)/1000</f>
        <v>7.8E-2</v>
      </c>
      <c r="E35" s="273">
        <f t="shared" si="32"/>
        <v>0</v>
      </c>
      <c r="F35" s="273">
        <f t="shared" si="32"/>
        <v>0</v>
      </c>
      <c r="G35" s="273">
        <f t="shared" si="32"/>
        <v>0</v>
      </c>
      <c r="H35" s="273">
        <f t="shared" si="32"/>
        <v>0</v>
      </c>
      <c r="I35" s="273">
        <f t="shared" si="32"/>
        <v>0</v>
      </c>
      <c r="J35" s="273">
        <f t="shared" si="32"/>
        <v>0</v>
      </c>
      <c r="K35" s="273">
        <f t="shared" si="32"/>
        <v>7.8E-2</v>
      </c>
      <c r="L35" s="273">
        <f t="shared" si="32"/>
        <v>0</v>
      </c>
      <c r="M35" s="273">
        <f t="shared" si="32"/>
        <v>2.9000000000000001E-2</v>
      </c>
      <c r="N35" s="273">
        <f t="shared" si="32"/>
        <v>6.2E-2</v>
      </c>
      <c r="O35" s="273">
        <f t="shared" si="32"/>
        <v>0</v>
      </c>
      <c r="P35" s="273">
        <f t="shared" si="32"/>
        <v>0</v>
      </c>
      <c r="Q35" s="273">
        <f t="shared" si="32"/>
        <v>0</v>
      </c>
      <c r="R35" s="273">
        <f t="shared" si="32"/>
        <v>0</v>
      </c>
      <c r="S35" s="273">
        <f t="shared" si="32"/>
        <v>0</v>
      </c>
      <c r="T35" s="273">
        <f t="shared" si="32"/>
        <v>0</v>
      </c>
      <c r="U35" s="273">
        <f t="shared" si="32"/>
        <v>0</v>
      </c>
      <c r="V35" s="273">
        <f t="shared" si="32"/>
        <v>0</v>
      </c>
      <c r="W35" s="273">
        <f t="shared" si="32"/>
        <v>0</v>
      </c>
      <c r="X35" s="273">
        <f t="shared" si="32"/>
        <v>0</v>
      </c>
      <c r="Y35" s="273">
        <f t="shared" si="32"/>
        <v>0</v>
      </c>
      <c r="Z35" s="273">
        <f t="shared" si="32"/>
        <v>0</v>
      </c>
      <c r="AA35" s="814"/>
      <c r="AB35" s="814"/>
      <c r="AC35" s="814"/>
      <c r="AD35" s="935"/>
      <c r="AE35" s="818"/>
      <c r="AF35" s="818"/>
      <c r="AG35" s="818"/>
      <c r="AH35" s="933"/>
      <c r="AI35" s="929"/>
      <c r="AJ35" s="65" t="s">
        <v>34</v>
      </c>
      <c r="AK35" s="273">
        <f t="shared" ref="AK35:BG35" si="33">(AK$19*AK34)/1000</f>
        <v>0.14099999999999999</v>
      </c>
      <c r="AL35" s="273">
        <f t="shared" si="33"/>
        <v>0</v>
      </c>
      <c r="AM35" s="273">
        <f t="shared" si="33"/>
        <v>0</v>
      </c>
      <c r="AN35" s="273">
        <f t="shared" si="33"/>
        <v>0</v>
      </c>
      <c r="AO35" s="273">
        <f t="shared" si="33"/>
        <v>0</v>
      </c>
      <c r="AP35" s="273">
        <f t="shared" si="33"/>
        <v>0</v>
      </c>
      <c r="AQ35" s="273">
        <f t="shared" si="33"/>
        <v>0</v>
      </c>
      <c r="AR35" s="273">
        <f t="shared" si="33"/>
        <v>0.23499999999999999</v>
      </c>
      <c r="AS35" s="273">
        <f t="shared" si="33"/>
        <v>0</v>
      </c>
      <c r="AT35" s="273">
        <f t="shared" si="33"/>
        <v>5.1999999999999998E-2</v>
      </c>
      <c r="AU35" s="273">
        <f t="shared" si="33"/>
        <v>0.125</v>
      </c>
      <c r="AV35" s="273">
        <f t="shared" si="33"/>
        <v>0</v>
      </c>
      <c r="AW35" s="273">
        <f t="shared" si="33"/>
        <v>0</v>
      </c>
      <c r="AX35" s="273">
        <f t="shared" si="33"/>
        <v>0</v>
      </c>
      <c r="AY35" s="273">
        <f t="shared" si="33"/>
        <v>0</v>
      </c>
      <c r="AZ35" s="273">
        <f t="shared" si="33"/>
        <v>0</v>
      </c>
      <c r="BA35" s="273">
        <f t="shared" si="33"/>
        <v>0</v>
      </c>
      <c r="BB35" s="273">
        <f t="shared" si="33"/>
        <v>0</v>
      </c>
      <c r="BC35" s="273">
        <f t="shared" si="33"/>
        <v>0</v>
      </c>
      <c r="BD35" s="273">
        <f t="shared" si="33"/>
        <v>0</v>
      </c>
      <c r="BE35" s="273">
        <f t="shared" si="33"/>
        <v>0</v>
      </c>
      <c r="BF35" s="273">
        <f t="shared" si="33"/>
        <v>0</v>
      </c>
      <c r="BG35" s="273">
        <f t="shared" si="33"/>
        <v>0</v>
      </c>
      <c r="BH35" s="814"/>
      <c r="BI35" s="814"/>
      <c r="BJ35" s="814"/>
      <c r="BK35" s="816"/>
      <c r="BL35" s="818"/>
      <c r="BM35" s="818"/>
      <c r="BN35" s="818"/>
      <c r="BO35" s="922" t="str">
        <f t="shared" ref="BO35" si="34">A42</f>
        <v>чай</v>
      </c>
      <c r="BP35" s="923"/>
      <c r="BQ35" s="924"/>
      <c r="BR35" s="914">
        <f>D43+AK43</f>
        <v>0</v>
      </c>
      <c r="BS35" s="871"/>
      <c r="BT35" s="939">
        <f>F43+AM43</f>
        <v>7.2999999999999995E-2</v>
      </c>
      <c r="BU35" s="871"/>
      <c r="BV35" s="871"/>
      <c r="BW35" s="871"/>
      <c r="BX35" s="871"/>
      <c r="BY35" s="871"/>
      <c r="BZ35" s="871"/>
      <c r="CA35" s="871"/>
      <c r="CB35" s="871"/>
      <c r="CC35" s="871"/>
      <c r="CD35" s="871"/>
      <c r="CE35" s="914">
        <f>T43+BA43</f>
        <v>0</v>
      </c>
      <c r="CF35" s="914"/>
      <c r="CG35" s="915"/>
      <c r="CH35" s="639">
        <v>7.2999999999999995E-2</v>
      </c>
      <c r="CI35" s="21"/>
      <c r="CJ35" s="21"/>
      <c r="CK35" s="21"/>
      <c r="CL35" s="21"/>
      <c r="CM35" s="21"/>
      <c r="CN35" s="21"/>
      <c r="CO35" s="21"/>
      <c r="CP35" s="21"/>
      <c r="CQ35" s="21"/>
      <c r="CR35" s="21"/>
      <c r="CS35" s="21"/>
      <c r="CT35" s="21"/>
      <c r="CU35" s="21"/>
      <c r="CV35" s="21"/>
      <c r="CW35" s="21"/>
      <c r="CX35" s="21"/>
      <c r="CY35" s="21"/>
      <c r="CZ35" s="21"/>
      <c r="DX35" s="21"/>
      <c r="DY35" s="21"/>
      <c r="DZ35" s="21"/>
      <c r="EA35" s="21"/>
    </row>
    <row r="36" spans="1:131" s="55" customFormat="1" ht="18.75" customHeight="1">
      <c r="A36" s="932" t="s">
        <v>81</v>
      </c>
      <c r="B36" s="813"/>
      <c r="C36" s="64" t="s">
        <v>35</v>
      </c>
      <c r="D36" s="62"/>
      <c r="E36" s="517">
        <v>0</v>
      </c>
      <c r="F36" s="517"/>
      <c r="G36" s="517"/>
      <c r="H36" s="63"/>
      <c r="I36" s="62"/>
      <c r="J36" s="63"/>
      <c r="K36" s="62"/>
      <c r="L36" s="517">
        <v>3</v>
      </c>
      <c r="M36" s="517">
        <v>0</v>
      </c>
      <c r="N36" s="517"/>
      <c r="O36" s="517">
        <v>0</v>
      </c>
      <c r="P36" s="517">
        <v>0</v>
      </c>
      <c r="Q36" s="517">
        <v>0</v>
      </c>
      <c r="R36" s="517"/>
      <c r="S36" s="63"/>
      <c r="T36" s="62"/>
      <c r="U36" s="517"/>
      <c r="V36" s="517"/>
      <c r="W36" s="63"/>
      <c r="X36" s="62"/>
      <c r="Y36" s="517"/>
      <c r="Z36" s="60"/>
      <c r="AA36" s="814">
        <f>SUM(D37:H37)</f>
        <v>0</v>
      </c>
      <c r="AB36" s="814">
        <f>SUM(I37:W37)</f>
        <v>7.8E-2</v>
      </c>
      <c r="AC36" s="814">
        <f>SUM(AA36+AB36)</f>
        <v>7.8E-2</v>
      </c>
      <c r="AD36" s="967">
        <v>105</v>
      </c>
      <c r="AE36" s="817">
        <f>SUM(AA36*AD36)</f>
        <v>0</v>
      </c>
      <c r="AF36" s="817">
        <f>SUM(AB36*AD36)</f>
        <v>8.19</v>
      </c>
      <c r="AG36" s="817">
        <f>SUM(AE36:AF37)</f>
        <v>8.19</v>
      </c>
      <c r="AH36" s="932" t="s">
        <v>81</v>
      </c>
      <c r="AI36" s="813"/>
      <c r="AJ36" s="64" t="s">
        <v>35</v>
      </c>
      <c r="AK36" s="62"/>
      <c r="AL36" s="517">
        <v>0</v>
      </c>
      <c r="AM36" s="517"/>
      <c r="AN36" s="517"/>
      <c r="AO36" s="63"/>
      <c r="AP36" s="62"/>
      <c r="AQ36" s="63"/>
      <c r="AR36" s="62"/>
      <c r="AS36" s="517">
        <v>2.59</v>
      </c>
      <c r="AT36" s="517">
        <v>0</v>
      </c>
      <c r="AU36" s="517"/>
      <c r="AV36" s="517">
        <v>0</v>
      </c>
      <c r="AW36" s="517">
        <v>0</v>
      </c>
      <c r="AX36" s="517">
        <v>0</v>
      </c>
      <c r="AY36" s="517"/>
      <c r="AZ36" s="63"/>
      <c r="BA36" s="62"/>
      <c r="BB36" s="517"/>
      <c r="BC36" s="517"/>
      <c r="BD36" s="63"/>
      <c r="BE36" s="62"/>
      <c r="BF36" s="517"/>
      <c r="BG36" s="60"/>
      <c r="BH36" s="814">
        <f>SUM(AK37:AO37)</f>
        <v>0</v>
      </c>
      <c r="BI36" s="814">
        <f>SUM(AP37:BD37)</f>
        <v>0.122</v>
      </c>
      <c r="BJ36" s="814">
        <f>SUM(BH36+BI36)</f>
        <v>0.122</v>
      </c>
      <c r="BK36" s="815">
        <f t="shared" ref="BK36" si="35">AD36</f>
        <v>105</v>
      </c>
      <c r="BL36" s="817">
        <f>SUM(BH36*BK36)</f>
        <v>0</v>
      </c>
      <c r="BM36" s="817">
        <f>SUM(BI36*BK36)</f>
        <v>12.81</v>
      </c>
      <c r="BN36" s="817">
        <f>SUM(BL36:BM37)</f>
        <v>12.81</v>
      </c>
      <c r="BO36" s="925"/>
      <c r="BP36" s="926"/>
      <c r="BQ36" s="927"/>
      <c r="BR36" s="871"/>
      <c r="BS36" s="871"/>
      <c r="BT36" s="871"/>
      <c r="BU36" s="871"/>
      <c r="BV36" s="871"/>
      <c r="BW36" s="871"/>
      <c r="BX36" s="871"/>
      <c r="BY36" s="871"/>
      <c r="BZ36" s="871"/>
      <c r="CA36" s="871"/>
      <c r="CB36" s="871"/>
      <c r="CC36" s="871"/>
      <c r="CD36" s="871"/>
      <c r="CE36" s="871"/>
      <c r="CF36" s="871"/>
      <c r="CG36" s="916"/>
      <c r="CH36" s="656"/>
    </row>
    <row r="37" spans="1:131" ht="18.75" customHeight="1" thickBot="1">
      <c r="A37" s="932"/>
      <c r="B37" s="813"/>
      <c r="C37" s="20" t="s">
        <v>34</v>
      </c>
      <c r="D37" s="76">
        <f t="shared" ref="D37:Z37" si="36">(D$19*D36)/1000</f>
        <v>0</v>
      </c>
      <c r="E37" s="76">
        <f t="shared" si="36"/>
        <v>0</v>
      </c>
      <c r="F37" s="76">
        <f t="shared" si="36"/>
        <v>0</v>
      </c>
      <c r="G37" s="76">
        <f t="shared" si="36"/>
        <v>0</v>
      </c>
      <c r="H37" s="76">
        <f t="shared" si="36"/>
        <v>0</v>
      </c>
      <c r="I37" s="76">
        <f t="shared" si="36"/>
        <v>0</v>
      </c>
      <c r="J37" s="76">
        <f t="shared" si="36"/>
        <v>0</v>
      </c>
      <c r="K37" s="76">
        <f t="shared" si="36"/>
        <v>0</v>
      </c>
      <c r="L37" s="76">
        <f t="shared" si="36"/>
        <v>7.8E-2</v>
      </c>
      <c r="M37" s="76">
        <f t="shared" si="36"/>
        <v>0</v>
      </c>
      <c r="N37" s="76">
        <f t="shared" si="36"/>
        <v>0</v>
      </c>
      <c r="O37" s="76">
        <f t="shared" si="36"/>
        <v>0</v>
      </c>
      <c r="P37" s="76">
        <f t="shared" si="36"/>
        <v>0</v>
      </c>
      <c r="Q37" s="76">
        <f t="shared" si="36"/>
        <v>0</v>
      </c>
      <c r="R37" s="76">
        <f t="shared" si="36"/>
        <v>0</v>
      </c>
      <c r="S37" s="76">
        <f t="shared" si="36"/>
        <v>0</v>
      </c>
      <c r="T37" s="76">
        <f t="shared" si="36"/>
        <v>0</v>
      </c>
      <c r="U37" s="76">
        <f t="shared" si="36"/>
        <v>0</v>
      </c>
      <c r="V37" s="76">
        <f t="shared" si="36"/>
        <v>0</v>
      </c>
      <c r="W37" s="76">
        <f t="shared" si="36"/>
        <v>0</v>
      </c>
      <c r="X37" s="76">
        <f t="shared" si="36"/>
        <v>0</v>
      </c>
      <c r="Y37" s="76">
        <f t="shared" si="36"/>
        <v>0</v>
      </c>
      <c r="Z37" s="76">
        <f t="shared" si="36"/>
        <v>0</v>
      </c>
      <c r="AA37" s="814"/>
      <c r="AB37" s="814"/>
      <c r="AC37" s="814"/>
      <c r="AD37" s="968"/>
      <c r="AE37" s="818"/>
      <c r="AF37" s="818"/>
      <c r="AG37" s="818"/>
      <c r="AH37" s="932"/>
      <c r="AI37" s="813"/>
      <c r="AJ37" s="20" t="s">
        <v>34</v>
      </c>
      <c r="AK37" s="76">
        <f t="shared" ref="AK37:BG37" si="37">(AK$19*AK36)/1000</f>
        <v>0</v>
      </c>
      <c r="AL37" s="76">
        <f t="shared" si="37"/>
        <v>0</v>
      </c>
      <c r="AM37" s="76">
        <f t="shared" si="37"/>
        <v>0</v>
      </c>
      <c r="AN37" s="76">
        <f t="shared" si="37"/>
        <v>0</v>
      </c>
      <c r="AO37" s="76">
        <f t="shared" si="37"/>
        <v>0</v>
      </c>
      <c r="AP37" s="76">
        <f t="shared" si="37"/>
        <v>0</v>
      </c>
      <c r="AQ37" s="76">
        <f t="shared" si="37"/>
        <v>0</v>
      </c>
      <c r="AR37" s="76">
        <f t="shared" si="37"/>
        <v>0</v>
      </c>
      <c r="AS37" s="76">
        <f t="shared" si="37"/>
        <v>0.122</v>
      </c>
      <c r="AT37" s="76">
        <f t="shared" si="37"/>
        <v>0</v>
      </c>
      <c r="AU37" s="76">
        <f t="shared" si="37"/>
        <v>0</v>
      </c>
      <c r="AV37" s="76">
        <f t="shared" si="37"/>
        <v>0</v>
      </c>
      <c r="AW37" s="76">
        <f t="shared" si="37"/>
        <v>0</v>
      </c>
      <c r="AX37" s="76">
        <f t="shared" si="37"/>
        <v>0</v>
      </c>
      <c r="AY37" s="76">
        <f t="shared" si="37"/>
        <v>0</v>
      </c>
      <c r="AZ37" s="76">
        <f t="shared" si="37"/>
        <v>0</v>
      </c>
      <c r="BA37" s="76">
        <f t="shared" si="37"/>
        <v>0</v>
      </c>
      <c r="BB37" s="76">
        <f t="shared" si="37"/>
        <v>0</v>
      </c>
      <c r="BC37" s="76">
        <f t="shared" si="37"/>
        <v>0</v>
      </c>
      <c r="BD37" s="76">
        <f t="shared" si="37"/>
        <v>0</v>
      </c>
      <c r="BE37" s="76">
        <f t="shared" si="37"/>
        <v>0</v>
      </c>
      <c r="BF37" s="76">
        <f t="shared" si="37"/>
        <v>0</v>
      </c>
      <c r="BG37" s="76">
        <f t="shared" si="37"/>
        <v>0</v>
      </c>
      <c r="BH37" s="814"/>
      <c r="BI37" s="814"/>
      <c r="BJ37" s="814"/>
      <c r="BK37" s="816"/>
      <c r="BL37" s="818"/>
      <c r="BM37" s="818"/>
      <c r="BN37" s="818"/>
      <c r="BO37" s="922" t="str">
        <f t="shared" ref="BO37" si="38">A44</f>
        <v>какао</v>
      </c>
      <c r="BP37" s="923"/>
      <c r="BQ37" s="924"/>
      <c r="BR37" s="914"/>
      <c r="BS37" s="871"/>
      <c r="BT37" s="871"/>
      <c r="BU37" s="871"/>
      <c r="BV37" s="871"/>
      <c r="BW37" s="871"/>
      <c r="BX37" s="914">
        <f>L45+AS45</f>
        <v>0</v>
      </c>
      <c r="BY37" s="914">
        <f>M45+AT45</f>
        <v>0</v>
      </c>
      <c r="BZ37" s="871"/>
      <c r="CA37" s="914">
        <f>O45+AV45</f>
        <v>0</v>
      </c>
      <c r="CB37" s="871"/>
      <c r="CC37" s="871"/>
      <c r="CD37" s="871"/>
      <c r="CE37" s="914">
        <f>T45+BA45</f>
        <v>0</v>
      </c>
      <c r="CF37" s="914">
        <f>U45+BB45</f>
        <v>0.124</v>
      </c>
      <c r="CG37" s="915"/>
      <c r="CH37" s="639">
        <v>0.124</v>
      </c>
    </row>
    <row r="38" spans="1:131" s="55" customFormat="1" ht="15.75" customHeight="1">
      <c r="A38" s="936" t="s">
        <v>2</v>
      </c>
      <c r="B38" s="937"/>
      <c r="C38" s="74" t="s">
        <v>35</v>
      </c>
      <c r="D38" s="72">
        <v>3.8</v>
      </c>
      <c r="E38" s="465"/>
      <c r="F38" s="465">
        <v>5</v>
      </c>
      <c r="G38" s="465"/>
      <c r="H38" s="73"/>
      <c r="I38" s="72"/>
      <c r="J38" s="73"/>
      <c r="K38" s="72"/>
      <c r="L38" s="465"/>
      <c r="M38" s="465">
        <v>0</v>
      </c>
      <c r="N38" s="465"/>
      <c r="O38" s="465">
        <v>5</v>
      </c>
      <c r="P38" s="465"/>
      <c r="Q38" s="465">
        <v>0</v>
      </c>
      <c r="R38" s="465"/>
      <c r="S38" s="73"/>
      <c r="T38" s="72"/>
      <c r="U38" s="465">
        <v>5</v>
      </c>
      <c r="V38" s="465"/>
      <c r="W38" s="73"/>
      <c r="X38" s="72"/>
      <c r="Y38" s="465"/>
      <c r="Z38" s="70"/>
      <c r="AA38" s="814">
        <f>SUM(D39:H39)</f>
        <v>0.22900000000000001</v>
      </c>
      <c r="AB38" s="814">
        <f>SUM(I39:W39)</f>
        <v>0.26</v>
      </c>
      <c r="AC38" s="814">
        <f>SUM(AA38+AB38)</f>
        <v>0.48899999999999999</v>
      </c>
      <c r="AD38" s="938">
        <v>46</v>
      </c>
      <c r="AE38" s="817">
        <f>SUM(AA38*AD38)</f>
        <v>10.53</v>
      </c>
      <c r="AF38" s="817">
        <f>SUM(AB38*AD38)</f>
        <v>11.96</v>
      </c>
      <c r="AG38" s="817">
        <f>SUM(AE38:AF39)</f>
        <v>22.49</v>
      </c>
      <c r="AH38" s="936" t="s">
        <v>2</v>
      </c>
      <c r="AI38" s="937"/>
      <c r="AJ38" s="74" t="s">
        <v>35</v>
      </c>
      <c r="AK38" s="72">
        <v>3</v>
      </c>
      <c r="AL38" s="465"/>
      <c r="AM38" s="465">
        <v>5.2</v>
      </c>
      <c r="AN38" s="465"/>
      <c r="AO38" s="73"/>
      <c r="AP38" s="72"/>
      <c r="AQ38" s="73"/>
      <c r="AR38" s="72"/>
      <c r="AS38" s="465"/>
      <c r="AT38" s="465">
        <v>0</v>
      </c>
      <c r="AU38" s="465"/>
      <c r="AV38" s="465">
        <v>6.6</v>
      </c>
      <c r="AW38" s="465"/>
      <c r="AX38" s="465">
        <v>0</v>
      </c>
      <c r="AY38" s="465"/>
      <c r="AZ38" s="73"/>
      <c r="BA38" s="72"/>
      <c r="BB38" s="465">
        <v>7.7</v>
      </c>
      <c r="BC38" s="465"/>
      <c r="BD38" s="73"/>
      <c r="BE38" s="72"/>
      <c r="BF38" s="465"/>
      <c r="BG38" s="70"/>
      <c r="BH38" s="814">
        <f>SUM(AK39:AO39)</f>
        <v>0.38500000000000001</v>
      </c>
      <c r="BI38" s="814">
        <f>SUM(AP39:BD39)</f>
        <v>0.67200000000000004</v>
      </c>
      <c r="BJ38" s="814">
        <f>SUM(BH38+BI38)</f>
        <v>1.0569999999999999</v>
      </c>
      <c r="BK38" s="815">
        <f t="shared" ref="BK38" si="39">AD38</f>
        <v>46</v>
      </c>
      <c r="BL38" s="817">
        <f>SUM(BH38*BK38)</f>
        <v>17.71</v>
      </c>
      <c r="BM38" s="817">
        <f>SUM(BI38*BK38)</f>
        <v>30.91</v>
      </c>
      <c r="BN38" s="817">
        <f>SUM(BL38:BM39)</f>
        <v>48.62</v>
      </c>
      <c r="BO38" s="925"/>
      <c r="BP38" s="926"/>
      <c r="BQ38" s="927"/>
      <c r="BR38" s="871"/>
      <c r="BS38" s="871"/>
      <c r="BT38" s="871"/>
      <c r="BU38" s="871"/>
      <c r="BV38" s="871"/>
      <c r="BW38" s="871"/>
      <c r="BX38" s="871"/>
      <c r="BY38" s="871"/>
      <c r="BZ38" s="871"/>
      <c r="CA38" s="871"/>
      <c r="CB38" s="871"/>
      <c r="CC38" s="871"/>
      <c r="CD38" s="871"/>
      <c r="CE38" s="871"/>
      <c r="CF38" s="871"/>
      <c r="CG38" s="916"/>
      <c r="CH38" s="656"/>
    </row>
    <row r="39" spans="1:131" ht="18.75" customHeight="1" thickBot="1">
      <c r="A39" s="932"/>
      <c r="B39" s="813"/>
      <c r="C39" s="20" t="s">
        <v>34</v>
      </c>
      <c r="D39" s="76">
        <f t="shared" ref="D39:Z39" si="40">(D$19*D38)/1000</f>
        <v>9.9000000000000005E-2</v>
      </c>
      <c r="E39" s="76">
        <f t="shared" si="40"/>
        <v>0</v>
      </c>
      <c r="F39" s="76">
        <f t="shared" si="40"/>
        <v>0.13</v>
      </c>
      <c r="G39" s="76">
        <f t="shared" si="40"/>
        <v>0</v>
      </c>
      <c r="H39" s="76">
        <f t="shared" si="40"/>
        <v>0</v>
      </c>
      <c r="I39" s="76">
        <f t="shared" si="40"/>
        <v>0</v>
      </c>
      <c r="J39" s="76">
        <f t="shared" si="40"/>
        <v>0</v>
      </c>
      <c r="K39" s="76">
        <f t="shared" si="40"/>
        <v>0</v>
      </c>
      <c r="L39" s="76">
        <f t="shared" si="40"/>
        <v>0</v>
      </c>
      <c r="M39" s="76">
        <f t="shared" si="40"/>
        <v>0</v>
      </c>
      <c r="N39" s="76">
        <f t="shared" si="40"/>
        <v>0</v>
      </c>
      <c r="O39" s="76">
        <f t="shared" si="40"/>
        <v>0.13</v>
      </c>
      <c r="P39" s="76">
        <f t="shared" si="40"/>
        <v>0</v>
      </c>
      <c r="Q39" s="76">
        <f t="shared" si="40"/>
        <v>0</v>
      </c>
      <c r="R39" s="76">
        <f t="shared" si="40"/>
        <v>0</v>
      </c>
      <c r="S39" s="76">
        <f t="shared" si="40"/>
        <v>0</v>
      </c>
      <c r="T39" s="76">
        <f t="shared" si="40"/>
        <v>0</v>
      </c>
      <c r="U39" s="76">
        <f t="shared" si="40"/>
        <v>0.13</v>
      </c>
      <c r="V39" s="76">
        <f t="shared" si="40"/>
        <v>0</v>
      </c>
      <c r="W39" s="76">
        <f t="shared" si="40"/>
        <v>0</v>
      </c>
      <c r="X39" s="76">
        <f t="shared" si="40"/>
        <v>0</v>
      </c>
      <c r="Y39" s="76">
        <f t="shared" si="40"/>
        <v>0</v>
      </c>
      <c r="Z39" s="76">
        <f t="shared" si="40"/>
        <v>0</v>
      </c>
      <c r="AA39" s="814"/>
      <c r="AB39" s="814"/>
      <c r="AC39" s="814"/>
      <c r="AD39" s="816"/>
      <c r="AE39" s="818"/>
      <c r="AF39" s="818"/>
      <c r="AG39" s="818"/>
      <c r="AH39" s="932"/>
      <c r="AI39" s="813"/>
      <c r="AJ39" s="20" t="s">
        <v>34</v>
      </c>
      <c r="AK39" s="76">
        <f t="shared" ref="AK39:BG39" si="41">(AK$19*AK38)/1000</f>
        <v>0.14099999999999999</v>
      </c>
      <c r="AL39" s="76">
        <f t="shared" si="41"/>
        <v>0</v>
      </c>
      <c r="AM39" s="76">
        <f t="shared" si="41"/>
        <v>0.24399999999999999</v>
      </c>
      <c r="AN39" s="76">
        <f t="shared" si="41"/>
        <v>0</v>
      </c>
      <c r="AO39" s="76">
        <f t="shared" si="41"/>
        <v>0</v>
      </c>
      <c r="AP39" s="76">
        <f t="shared" si="41"/>
        <v>0</v>
      </c>
      <c r="AQ39" s="76">
        <f t="shared" si="41"/>
        <v>0</v>
      </c>
      <c r="AR39" s="76">
        <f t="shared" si="41"/>
        <v>0</v>
      </c>
      <c r="AS39" s="76">
        <f t="shared" si="41"/>
        <v>0</v>
      </c>
      <c r="AT39" s="76">
        <f t="shared" si="41"/>
        <v>0</v>
      </c>
      <c r="AU39" s="76">
        <f t="shared" si="41"/>
        <v>0</v>
      </c>
      <c r="AV39" s="76">
        <f t="shared" si="41"/>
        <v>0.31</v>
      </c>
      <c r="AW39" s="76">
        <f t="shared" si="41"/>
        <v>0</v>
      </c>
      <c r="AX39" s="76">
        <f t="shared" si="41"/>
        <v>0</v>
      </c>
      <c r="AY39" s="76">
        <f t="shared" si="41"/>
        <v>0</v>
      </c>
      <c r="AZ39" s="76">
        <f t="shared" si="41"/>
        <v>0</v>
      </c>
      <c r="BA39" s="76">
        <f t="shared" si="41"/>
        <v>0</v>
      </c>
      <c r="BB39" s="76">
        <f t="shared" si="41"/>
        <v>0.36199999999999999</v>
      </c>
      <c r="BC39" s="76">
        <f t="shared" si="41"/>
        <v>0</v>
      </c>
      <c r="BD39" s="76">
        <f t="shared" si="41"/>
        <v>0</v>
      </c>
      <c r="BE39" s="76">
        <f t="shared" si="41"/>
        <v>0</v>
      </c>
      <c r="BF39" s="76">
        <f t="shared" si="41"/>
        <v>0</v>
      </c>
      <c r="BG39" s="76">
        <f t="shared" si="41"/>
        <v>0</v>
      </c>
      <c r="BH39" s="814"/>
      <c r="BI39" s="814"/>
      <c r="BJ39" s="814"/>
      <c r="BK39" s="816"/>
      <c r="BL39" s="818"/>
      <c r="BM39" s="818"/>
      <c r="BN39" s="818"/>
      <c r="BO39" s="922" t="str">
        <f t="shared" ref="BO39" si="42">A46</f>
        <v xml:space="preserve">круп пшеничная </v>
      </c>
      <c r="BP39" s="923"/>
      <c r="BQ39" s="924"/>
      <c r="BR39" s="914">
        <f>D47+AK47</f>
        <v>0</v>
      </c>
      <c r="BS39" s="871"/>
      <c r="BT39" s="871"/>
      <c r="BU39" s="871"/>
      <c r="BV39" s="871"/>
      <c r="BW39" s="871"/>
      <c r="BX39" s="914"/>
      <c r="BY39" s="914">
        <f>M47+AT47</f>
        <v>0</v>
      </c>
      <c r="BZ39" s="914">
        <f>N47+AU47</f>
        <v>1.7</v>
      </c>
      <c r="CA39" s="871"/>
      <c r="CB39" s="871"/>
      <c r="CC39" s="914"/>
      <c r="CD39" s="871"/>
      <c r="CE39" s="871"/>
      <c r="CF39" s="871"/>
      <c r="CG39" s="915"/>
      <c r="CH39" s="639">
        <v>1.7</v>
      </c>
    </row>
    <row r="40" spans="1:131" s="55" customFormat="1" ht="18.75" customHeight="1">
      <c r="A40" s="932" t="s">
        <v>4</v>
      </c>
      <c r="B40" s="813"/>
      <c r="C40" s="64" t="s">
        <v>35</v>
      </c>
      <c r="D40" s="62">
        <v>0.52</v>
      </c>
      <c r="E40" s="517"/>
      <c r="F40" s="517"/>
      <c r="G40" s="517"/>
      <c r="H40" s="63"/>
      <c r="I40" s="62"/>
      <c r="J40" s="63"/>
      <c r="K40" s="62">
        <v>0.15</v>
      </c>
      <c r="L40" s="517">
        <v>1.1000000000000001</v>
      </c>
      <c r="M40" s="517">
        <v>0.53</v>
      </c>
      <c r="N40" s="517"/>
      <c r="O40" s="517"/>
      <c r="P40" s="517"/>
      <c r="Q40" s="517">
        <v>0</v>
      </c>
      <c r="R40" s="517"/>
      <c r="S40" s="63"/>
      <c r="T40" s="62"/>
      <c r="U40" s="517"/>
      <c r="V40" s="517"/>
      <c r="W40" s="63"/>
      <c r="X40" s="62"/>
      <c r="Y40" s="517"/>
      <c r="Z40" s="60"/>
      <c r="AA40" s="814">
        <f>SUM(D41:H41)</f>
        <v>1.4E-2</v>
      </c>
      <c r="AB40" s="814">
        <f>SUM(I41:W41)</f>
        <v>4.7E-2</v>
      </c>
      <c r="AC40" s="814">
        <f>SUM(AA40+AB40)</f>
        <v>6.0999999999999999E-2</v>
      </c>
      <c r="AD40" s="816">
        <v>13</v>
      </c>
      <c r="AE40" s="817">
        <f>SUM(AA40*AD40)</f>
        <v>0.18</v>
      </c>
      <c r="AF40" s="817">
        <f>SUM(AB40*AD40)</f>
        <v>0.61</v>
      </c>
      <c r="AG40" s="817">
        <f>SUM(AE40:AF41)</f>
        <v>0.79</v>
      </c>
      <c r="AH40" s="932" t="s">
        <v>4</v>
      </c>
      <c r="AI40" s="813"/>
      <c r="AJ40" s="64" t="s">
        <v>35</v>
      </c>
      <c r="AK40" s="62">
        <v>0.6</v>
      </c>
      <c r="AL40" s="517"/>
      <c r="AM40" s="517"/>
      <c r="AN40" s="517"/>
      <c r="AO40" s="63"/>
      <c r="AP40" s="62"/>
      <c r="AQ40" s="63"/>
      <c r="AR40" s="62">
        <v>0.25</v>
      </c>
      <c r="AS40" s="517">
        <v>1.5</v>
      </c>
      <c r="AT40" s="517">
        <v>0.85</v>
      </c>
      <c r="AU40" s="517"/>
      <c r="AV40" s="517"/>
      <c r="AW40" s="517"/>
      <c r="AX40" s="517">
        <v>0</v>
      </c>
      <c r="AY40" s="517"/>
      <c r="AZ40" s="63"/>
      <c r="BA40" s="62"/>
      <c r="BB40" s="517"/>
      <c r="BC40" s="517"/>
      <c r="BD40" s="63"/>
      <c r="BE40" s="62"/>
      <c r="BF40" s="517"/>
      <c r="BG40" s="60"/>
      <c r="BH40" s="814">
        <f>SUM(AK41:AO41)</f>
        <v>2.8000000000000001E-2</v>
      </c>
      <c r="BI40" s="814">
        <f>SUM(AP41:BD41)</f>
        <v>0.123</v>
      </c>
      <c r="BJ40" s="814">
        <f>SUM(BH40+BI40)</f>
        <v>0.151</v>
      </c>
      <c r="BK40" s="815">
        <f t="shared" ref="BK40" si="43">AD40</f>
        <v>13</v>
      </c>
      <c r="BL40" s="817">
        <f>SUM(BH40*BK40)</f>
        <v>0.36</v>
      </c>
      <c r="BM40" s="817">
        <f>SUM(BI40*BK40)</f>
        <v>1.6</v>
      </c>
      <c r="BN40" s="817">
        <f>SUM(BL40:BM41)</f>
        <v>1.96</v>
      </c>
      <c r="BO40" s="925"/>
      <c r="BP40" s="926"/>
      <c r="BQ40" s="927"/>
      <c r="BR40" s="871"/>
      <c r="BS40" s="871"/>
      <c r="BT40" s="871"/>
      <c r="BU40" s="871"/>
      <c r="BV40" s="871"/>
      <c r="BW40" s="871"/>
      <c r="BX40" s="871"/>
      <c r="BY40" s="871"/>
      <c r="BZ40" s="871"/>
      <c r="CA40" s="871"/>
      <c r="CB40" s="871"/>
      <c r="CC40" s="871"/>
      <c r="CD40" s="871"/>
      <c r="CE40" s="871"/>
      <c r="CF40" s="871"/>
      <c r="CG40" s="916"/>
      <c r="CH40" s="656"/>
    </row>
    <row r="41" spans="1:131" ht="18.75" customHeight="1" thickBot="1">
      <c r="A41" s="932"/>
      <c r="B41" s="813"/>
      <c r="C41" s="20" t="s">
        <v>34</v>
      </c>
      <c r="D41" s="76">
        <f t="shared" ref="D41:Z41" si="44">(D$19*D40)/1000</f>
        <v>1.4E-2</v>
      </c>
      <c r="E41" s="76">
        <f t="shared" si="44"/>
        <v>0</v>
      </c>
      <c r="F41" s="76">
        <f t="shared" si="44"/>
        <v>0</v>
      </c>
      <c r="G41" s="76">
        <f t="shared" si="44"/>
        <v>0</v>
      </c>
      <c r="H41" s="76">
        <f t="shared" si="44"/>
        <v>0</v>
      </c>
      <c r="I41" s="76">
        <f t="shared" si="44"/>
        <v>0</v>
      </c>
      <c r="J41" s="76">
        <f t="shared" si="44"/>
        <v>0</v>
      </c>
      <c r="K41" s="76">
        <f t="shared" si="44"/>
        <v>4.0000000000000001E-3</v>
      </c>
      <c r="L41" s="76">
        <f t="shared" si="44"/>
        <v>2.9000000000000001E-2</v>
      </c>
      <c r="M41" s="76">
        <f t="shared" si="44"/>
        <v>1.4E-2</v>
      </c>
      <c r="N41" s="76">
        <f t="shared" si="44"/>
        <v>0</v>
      </c>
      <c r="O41" s="76">
        <f t="shared" si="44"/>
        <v>0</v>
      </c>
      <c r="P41" s="76">
        <f t="shared" si="44"/>
        <v>0</v>
      </c>
      <c r="Q41" s="76">
        <f t="shared" si="44"/>
        <v>0</v>
      </c>
      <c r="R41" s="76">
        <f t="shared" si="44"/>
        <v>0</v>
      </c>
      <c r="S41" s="76">
        <f t="shared" si="44"/>
        <v>0</v>
      </c>
      <c r="T41" s="76">
        <f t="shared" si="44"/>
        <v>0</v>
      </c>
      <c r="U41" s="76">
        <f t="shared" si="44"/>
        <v>0</v>
      </c>
      <c r="V41" s="76">
        <f t="shared" si="44"/>
        <v>0</v>
      </c>
      <c r="W41" s="76">
        <f t="shared" si="44"/>
        <v>0</v>
      </c>
      <c r="X41" s="76">
        <f t="shared" si="44"/>
        <v>0</v>
      </c>
      <c r="Y41" s="76">
        <f t="shared" si="44"/>
        <v>0</v>
      </c>
      <c r="Z41" s="76">
        <f t="shared" si="44"/>
        <v>0</v>
      </c>
      <c r="AA41" s="814"/>
      <c r="AB41" s="814"/>
      <c r="AC41" s="814"/>
      <c r="AD41" s="816"/>
      <c r="AE41" s="818"/>
      <c r="AF41" s="818"/>
      <c r="AG41" s="818"/>
      <c r="AH41" s="932"/>
      <c r="AI41" s="813"/>
      <c r="AJ41" s="20" t="s">
        <v>34</v>
      </c>
      <c r="AK41" s="76">
        <f t="shared" ref="AK41:BG41" si="45">(AK$19*AK40)/1000</f>
        <v>2.8000000000000001E-2</v>
      </c>
      <c r="AL41" s="76">
        <f t="shared" si="45"/>
        <v>0</v>
      </c>
      <c r="AM41" s="76">
        <f t="shared" si="45"/>
        <v>0</v>
      </c>
      <c r="AN41" s="76">
        <f t="shared" si="45"/>
        <v>0</v>
      </c>
      <c r="AO41" s="76">
        <f t="shared" si="45"/>
        <v>0</v>
      </c>
      <c r="AP41" s="76">
        <f t="shared" si="45"/>
        <v>0</v>
      </c>
      <c r="AQ41" s="76">
        <f t="shared" si="45"/>
        <v>0</v>
      </c>
      <c r="AR41" s="76">
        <f t="shared" si="45"/>
        <v>1.2E-2</v>
      </c>
      <c r="AS41" s="76">
        <f t="shared" si="45"/>
        <v>7.0999999999999994E-2</v>
      </c>
      <c r="AT41" s="76">
        <f t="shared" si="45"/>
        <v>0.04</v>
      </c>
      <c r="AU41" s="76">
        <f t="shared" si="45"/>
        <v>0</v>
      </c>
      <c r="AV41" s="76">
        <f t="shared" si="45"/>
        <v>0</v>
      </c>
      <c r="AW41" s="76">
        <f t="shared" si="45"/>
        <v>0</v>
      </c>
      <c r="AX41" s="76">
        <f t="shared" si="45"/>
        <v>0</v>
      </c>
      <c r="AY41" s="76">
        <f t="shared" si="45"/>
        <v>0</v>
      </c>
      <c r="AZ41" s="76">
        <f t="shared" si="45"/>
        <v>0</v>
      </c>
      <c r="BA41" s="76">
        <f t="shared" si="45"/>
        <v>0</v>
      </c>
      <c r="BB41" s="76">
        <f t="shared" si="45"/>
        <v>0</v>
      </c>
      <c r="BC41" s="76">
        <f t="shared" si="45"/>
        <v>0</v>
      </c>
      <c r="BD41" s="76">
        <f t="shared" si="45"/>
        <v>0</v>
      </c>
      <c r="BE41" s="76">
        <f t="shared" si="45"/>
        <v>0</v>
      </c>
      <c r="BF41" s="76">
        <f t="shared" si="45"/>
        <v>0</v>
      </c>
      <c r="BG41" s="76">
        <f t="shared" si="45"/>
        <v>0</v>
      </c>
      <c r="BH41" s="814"/>
      <c r="BI41" s="814"/>
      <c r="BJ41" s="814"/>
      <c r="BK41" s="816"/>
      <c r="BL41" s="818"/>
      <c r="BM41" s="818"/>
      <c r="BN41" s="818"/>
      <c r="BO41" s="922" t="str">
        <f t="shared" ref="BO41" si="46">A48</f>
        <v>горох</v>
      </c>
      <c r="BP41" s="923"/>
      <c r="BQ41" s="924"/>
      <c r="BR41" s="941"/>
      <c r="BS41" s="941"/>
      <c r="BT41" s="941"/>
      <c r="BU41" s="941"/>
      <c r="BV41" s="941"/>
      <c r="BW41" s="917">
        <f>K49+AR49</f>
        <v>1.4</v>
      </c>
      <c r="BX41" s="917"/>
      <c r="BY41" s="917">
        <f>M49+AT49</f>
        <v>0</v>
      </c>
      <c r="BZ41" s="941"/>
      <c r="CA41" s="941"/>
      <c r="CB41" s="941"/>
      <c r="CC41" s="941"/>
      <c r="CD41" s="941"/>
      <c r="CE41" s="941"/>
      <c r="CF41" s="941"/>
      <c r="CG41" s="941"/>
      <c r="CH41" s="639">
        <v>1.4</v>
      </c>
    </row>
    <row r="42" spans="1:131" s="55" customFormat="1" ht="18.75" customHeight="1">
      <c r="A42" s="932" t="s">
        <v>7</v>
      </c>
      <c r="B42" s="813"/>
      <c r="C42" s="64" t="s">
        <v>35</v>
      </c>
      <c r="D42" s="62"/>
      <c r="E42" s="517">
        <v>0</v>
      </c>
      <c r="F42" s="517">
        <v>1</v>
      </c>
      <c r="G42" s="517"/>
      <c r="H42" s="63"/>
      <c r="I42" s="62"/>
      <c r="J42" s="63"/>
      <c r="K42" s="62"/>
      <c r="L42" s="517"/>
      <c r="M42" s="517">
        <v>0</v>
      </c>
      <c r="N42" s="517"/>
      <c r="O42" s="517">
        <v>0</v>
      </c>
      <c r="P42" s="517">
        <v>0</v>
      </c>
      <c r="Q42" s="517">
        <v>0</v>
      </c>
      <c r="R42" s="517"/>
      <c r="S42" s="63"/>
      <c r="T42" s="62"/>
      <c r="U42" s="517"/>
      <c r="V42" s="517"/>
      <c r="W42" s="63"/>
      <c r="X42" s="62"/>
      <c r="Y42" s="517"/>
      <c r="Z42" s="60"/>
      <c r="AA42" s="814">
        <f>SUM(D43:H43)</f>
        <v>2.5999999999999999E-2</v>
      </c>
      <c r="AB42" s="814">
        <f>SUM(I43:W43)</f>
        <v>0</v>
      </c>
      <c r="AC42" s="814">
        <f>SUM(AA42+AB42)</f>
        <v>2.5999999999999999E-2</v>
      </c>
      <c r="AD42" s="816">
        <v>500</v>
      </c>
      <c r="AE42" s="817">
        <f>SUM(AA42*AD42)</f>
        <v>13</v>
      </c>
      <c r="AF42" s="817">
        <f>SUM(AB42*AD42)</f>
        <v>0</v>
      </c>
      <c r="AG42" s="817">
        <f>SUM(AE42:AF43)</f>
        <v>13</v>
      </c>
      <c r="AH42" s="932" t="s">
        <v>7</v>
      </c>
      <c r="AI42" s="813"/>
      <c r="AJ42" s="64" t="s">
        <v>35</v>
      </c>
      <c r="AK42" s="62"/>
      <c r="AL42" s="517">
        <v>0</v>
      </c>
      <c r="AM42" s="517">
        <v>1</v>
      </c>
      <c r="AN42" s="517"/>
      <c r="AO42" s="63"/>
      <c r="AP42" s="62"/>
      <c r="AQ42" s="63"/>
      <c r="AR42" s="62"/>
      <c r="AS42" s="517"/>
      <c r="AT42" s="517">
        <v>0</v>
      </c>
      <c r="AU42" s="517"/>
      <c r="AV42" s="517">
        <v>0</v>
      </c>
      <c r="AW42" s="517">
        <v>0</v>
      </c>
      <c r="AX42" s="517">
        <v>0</v>
      </c>
      <c r="AY42" s="517"/>
      <c r="AZ42" s="63"/>
      <c r="BA42" s="62"/>
      <c r="BB42" s="517"/>
      <c r="BC42" s="517"/>
      <c r="BD42" s="63"/>
      <c r="BE42" s="62"/>
      <c r="BF42" s="517"/>
      <c r="BG42" s="60"/>
      <c r="BH42" s="814">
        <f>SUM(AK43:AO43)</f>
        <v>4.7E-2</v>
      </c>
      <c r="BI42" s="814">
        <f>SUM(AP43:BD43)</f>
        <v>0</v>
      </c>
      <c r="BJ42" s="814">
        <f>SUM(BH42+BI42)</f>
        <v>4.7E-2</v>
      </c>
      <c r="BK42" s="815">
        <f t="shared" ref="BK42" si="47">AD42</f>
        <v>500</v>
      </c>
      <c r="BL42" s="817">
        <f>SUM(BH42*BK42)</f>
        <v>23.5</v>
      </c>
      <c r="BM42" s="817">
        <f>SUM(BI42*BK42)</f>
        <v>0</v>
      </c>
      <c r="BN42" s="817">
        <f>SUM(BL42:BM43)</f>
        <v>23.5</v>
      </c>
      <c r="BO42" s="925"/>
      <c r="BP42" s="926"/>
      <c r="BQ42" s="927"/>
      <c r="BR42" s="918"/>
      <c r="BS42" s="918"/>
      <c r="BT42" s="918"/>
      <c r="BU42" s="918"/>
      <c r="BV42" s="918"/>
      <c r="BW42" s="918"/>
      <c r="BX42" s="918"/>
      <c r="BY42" s="918"/>
      <c r="BZ42" s="918"/>
      <c r="CA42" s="918"/>
      <c r="CB42" s="918"/>
      <c r="CC42" s="918"/>
      <c r="CD42" s="918"/>
      <c r="CE42" s="918"/>
      <c r="CF42" s="918"/>
      <c r="CG42" s="918"/>
      <c r="CH42" s="656"/>
    </row>
    <row r="43" spans="1:131" ht="18.75" customHeight="1" thickBot="1">
      <c r="A43" s="932"/>
      <c r="B43" s="813"/>
      <c r="C43" s="20" t="s">
        <v>34</v>
      </c>
      <c r="D43" s="76">
        <f t="shared" ref="D43:Z43" si="48">(D$19*D42)/1000</f>
        <v>0</v>
      </c>
      <c r="E43" s="76">
        <f t="shared" si="48"/>
        <v>0</v>
      </c>
      <c r="F43" s="76">
        <f t="shared" si="48"/>
        <v>2.5999999999999999E-2</v>
      </c>
      <c r="G43" s="76">
        <f t="shared" si="48"/>
        <v>0</v>
      </c>
      <c r="H43" s="76">
        <f t="shared" si="48"/>
        <v>0</v>
      </c>
      <c r="I43" s="76">
        <f t="shared" si="48"/>
        <v>0</v>
      </c>
      <c r="J43" s="76">
        <f t="shared" si="48"/>
        <v>0</v>
      </c>
      <c r="K43" s="76">
        <f t="shared" si="48"/>
        <v>0</v>
      </c>
      <c r="L43" s="76">
        <f t="shared" si="48"/>
        <v>0</v>
      </c>
      <c r="M43" s="76">
        <f t="shared" si="48"/>
        <v>0</v>
      </c>
      <c r="N43" s="76">
        <f t="shared" si="48"/>
        <v>0</v>
      </c>
      <c r="O43" s="76">
        <f t="shared" si="48"/>
        <v>0</v>
      </c>
      <c r="P43" s="76">
        <f t="shared" si="48"/>
        <v>0</v>
      </c>
      <c r="Q43" s="76">
        <f t="shared" si="48"/>
        <v>0</v>
      </c>
      <c r="R43" s="76">
        <f t="shared" si="48"/>
        <v>0</v>
      </c>
      <c r="S43" s="76">
        <f t="shared" si="48"/>
        <v>0</v>
      </c>
      <c r="T43" s="76">
        <f t="shared" si="48"/>
        <v>0</v>
      </c>
      <c r="U43" s="76">
        <f t="shared" si="48"/>
        <v>0</v>
      </c>
      <c r="V43" s="76">
        <f t="shared" si="48"/>
        <v>0</v>
      </c>
      <c r="W43" s="76">
        <f t="shared" si="48"/>
        <v>0</v>
      </c>
      <c r="X43" s="76">
        <f t="shared" si="48"/>
        <v>0</v>
      </c>
      <c r="Y43" s="76">
        <f t="shared" si="48"/>
        <v>0</v>
      </c>
      <c r="Z43" s="76">
        <f t="shared" si="48"/>
        <v>0</v>
      </c>
      <c r="AA43" s="814"/>
      <c r="AB43" s="814"/>
      <c r="AC43" s="814"/>
      <c r="AD43" s="816"/>
      <c r="AE43" s="818"/>
      <c r="AF43" s="818"/>
      <c r="AG43" s="818"/>
      <c r="AH43" s="932"/>
      <c r="AI43" s="813"/>
      <c r="AJ43" s="20" t="s">
        <v>34</v>
      </c>
      <c r="AK43" s="76">
        <f t="shared" ref="AK43:BG43" si="49">(AK$19*AK42)/1000</f>
        <v>0</v>
      </c>
      <c r="AL43" s="76">
        <f t="shared" si="49"/>
        <v>0</v>
      </c>
      <c r="AM43" s="76">
        <f t="shared" si="49"/>
        <v>4.7E-2</v>
      </c>
      <c r="AN43" s="76">
        <f t="shared" si="49"/>
        <v>0</v>
      </c>
      <c r="AO43" s="76">
        <f t="shared" si="49"/>
        <v>0</v>
      </c>
      <c r="AP43" s="76">
        <f t="shared" si="49"/>
        <v>0</v>
      </c>
      <c r="AQ43" s="76">
        <f t="shared" si="49"/>
        <v>0</v>
      </c>
      <c r="AR43" s="76">
        <f t="shared" si="49"/>
        <v>0</v>
      </c>
      <c r="AS43" s="76">
        <f t="shared" si="49"/>
        <v>0</v>
      </c>
      <c r="AT43" s="76">
        <f t="shared" si="49"/>
        <v>0</v>
      </c>
      <c r="AU43" s="76">
        <f t="shared" si="49"/>
        <v>0</v>
      </c>
      <c r="AV43" s="76">
        <f t="shared" si="49"/>
        <v>0</v>
      </c>
      <c r="AW43" s="76">
        <f t="shared" si="49"/>
        <v>0</v>
      </c>
      <c r="AX43" s="76">
        <f t="shared" si="49"/>
        <v>0</v>
      </c>
      <c r="AY43" s="76">
        <f t="shared" si="49"/>
        <v>0</v>
      </c>
      <c r="AZ43" s="76">
        <f t="shared" si="49"/>
        <v>0</v>
      </c>
      <c r="BA43" s="76">
        <f t="shared" si="49"/>
        <v>0</v>
      </c>
      <c r="BB43" s="76">
        <f t="shared" si="49"/>
        <v>0</v>
      </c>
      <c r="BC43" s="76">
        <f t="shared" si="49"/>
        <v>0</v>
      </c>
      <c r="BD43" s="76">
        <f t="shared" si="49"/>
        <v>0</v>
      </c>
      <c r="BE43" s="76">
        <f t="shared" si="49"/>
        <v>0</v>
      </c>
      <c r="BF43" s="76">
        <f t="shared" si="49"/>
        <v>0</v>
      </c>
      <c r="BG43" s="76">
        <f t="shared" si="49"/>
        <v>0</v>
      </c>
      <c r="BH43" s="814"/>
      <c r="BI43" s="814"/>
      <c r="BJ43" s="814"/>
      <c r="BK43" s="816"/>
      <c r="BL43" s="818"/>
      <c r="BM43" s="818"/>
      <c r="BN43" s="818"/>
      <c r="BO43" s="922" t="str">
        <f t="shared" ref="BO43" si="50">A50</f>
        <v>мука пшеничная</v>
      </c>
      <c r="BP43" s="923"/>
      <c r="BQ43" s="924"/>
      <c r="BR43" s="871"/>
      <c r="BS43" s="871"/>
      <c r="BT43" s="871"/>
      <c r="BU43" s="871"/>
      <c r="BV43" s="871"/>
      <c r="BW43" s="914">
        <v>0.438</v>
      </c>
      <c r="BX43" s="871"/>
      <c r="BY43" s="914">
        <f>M51+AT51</f>
        <v>0.16200000000000001</v>
      </c>
      <c r="BZ43" s="871"/>
      <c r="CA43" s="871"/>
      <c r="CB43" s="871"/>
      <c r="CC43" s="914"/>
      <c r="CD43" s="871"/>
      <c r="CE43" s="914">
        <f>T51+BA51</f>
        <v>0</v>
      </c>
      <c r="CF43" s="871"/>
      <c r="CG43" s="915"/>
      <c r="CH43" s="639">
        <v>0.6</v>
      </c>
      <c r="DA43" s="16"/>
      <c r="DB43" s="16"/>
      <c r="DC43" s="16"/>
      <c r="DD43" s="16"/>
      <c r="DE43" s="16"/>
      <c r="DF43" s="16"/>
      <c r="DG43" s="16"/>
      <c r="DH43" s="16"/>
      <c r="DI43" s="16"/>
      <c r="DJ43" s="16"/>
      <c r="DK43" s="16"/>
      <c r="DL43" s="16"/>
      <c r="DM43" s="16"/>
      <c r="DN43" s="16"/>
      <c r="DO43" s="16"/>
      <c r="DP43" s="16"/>
      <c r="DQ43" s="16"/>
      <c r="DR43" s="16"/>
      <c r="DS43" s="16"/>
      <c r="DT43" s="16"/>
      <c r="DU43" s="16"/>
      <c r="DV43" s="16"/>
      <c r="DW43" s="16"/>
    </row>
    <row r="44" spans="1:131" s="55" customFormat="1" ht="18.75" customHeight="1">
      <c r="A44" s="932" t="s">
        <v>28</v>
      </c>
      <c r="B44" s="813"/>
      <c r="C44" s="64" t="s">
        <v>35</v>
      </c>
      <c r="D44" s="62"/>
      <c r="E44" s="517">
        <v>0</v>
      </c>
      <c r="F44" s="517"/>
      <c r="G44" s="517"/>
      <c r="H44" s="63"/>
      <c r="I44" s="62"/>
      <c r="J44" s="63"/>
      <c r="K44" s="62"/>
      <c r="L44" s="517"/>
      <c r="M44" s="517">
        <v>0</v>
      </c>
      <c r="N44" s="517"/>
      <c r="O44" s="517">
        <v>0</v>
      </c>
      <c r="P44" s="517">
        <v>0</v>
      </c>
      <c r="Q44" s="517">
        <v>0</v>
      </c>
      <c r="R44" s="517"/>
      <c r="S44" s="63"/>
      <c r="T44" s="62"/>
      <c r="U44" s="517">
        <v>1.5</v>
      </c>
      <c r="V44" s="517"/>
      <c r="W44" s="63"/>
      <c r="X44" s="62"/>
      <c r="Y44" s="517"/>
      <c r="Z44" s="60"/>
      <c r="AA44" s="814">
        <f>SUM(D45:H45)</f>
        <v>0</v>
      </c>
      <c r="AB44" s="814">
        <f>SUM(I45:W45)</f>
        <v>3.9E-2</v>
      </c>
      <c r="AC44" s="814">
        <f>SUM(AA44+AB44)</f>
        <v>3.9E-2</v>
      </c>
      <c r="AD44" s="816">
        <v>420</v>
      </c>
      <c r="AE44" s="817">
        <f>SUM(AA44*AD44)</f>
        <v>0</v>
      </c>
      <c r="AF44" s="817">
        <f>SUM(AB44*AD44)</f>
        <v>16.38</v>
      </c>
      <c r="AG44" s="817">
        <f>SUM(AE44:AF45)</f>
        <v>16.38</v>
      </c>
      <c r="AH44" s="932" t="s">
        <v>28</v>
      </c>
      <c r="AI44" s="813"/>
      <c r="AJ44" s="64" t="s">
        <v>35</v>
      </c>
      <c r="AK44" s="62"/>
      <c r="AL44" s="517">
        <v>0</v>
      </c>
      <c r="AM44" s="517"/>
      <c r="AN44" s="517"/>
      <c r="AO44" s="63"/>
      <c r="AP44" s="62"/>
      <c r="AQ44" s="63"/>
      <c r="AR44" s="62"/>
      <c r="AS44" s="517"/>
      <c r="AT44" s="517">
        <v>0</v>
      </c>
      <c r="AU44" s="517"/>
      <c r="AV44" s="517">
        <v>0</v>
      </c>
      <c r="AW44" s="517">
        <v>0</v>
      </c>
      <c r="AX44" s="517">
        <v>0</v>
      </c>
      <c r="AY44" s="517"/>
      <c r="AZ44" s="63"/>
      <c r="BA44" s="62"/>
      <c r="BB44" s="517">
        <v>1.8</v>
      </c>
      <c r="BC44" s="517"/>
      <c r="BD44" s="63"/>
      <c r="BE44" s="62"/>
      <c r="BF44" s="517"/>
      <c r="BG44" s="60"/>
      <c r="BH44" s="814"/>
      <c r="BI44" s="814">
        <f>SUM(AP45:BD45)</f>
        <v>8.5000000000000006E-2</v>
      </c>
      <c r="BJ44" s="814">
        <f>SUM(BH44+BI44)</f>
        <v>8.5000000000000006E-2</v>
      </c>
      <c r="BK44" s="815">
        <f t="shared" ref="BK44" si="51">AD44</f>
        <v>420</v>
      </c>
      <c r="BL44" s="817">
        <f>SUM(BH44*BK44)</f>
        <v>0</v>
      </c>
      <c r="BM44" s="817">
        <f>SUM(BI44*BK44)</f>
        <v>35.700000000000003</v>
      </c>
      <c r="BN44" s="817">
        <f>SUM(BL44:BM45)</f>
        <v>35.700000000000003</v>
      </c>
      <c r="BO44" s="925"/>
      <c r="BP44" s="926"/>
      <c r="BQ44" s="927"/>
      <c r="BR44" s="871"/>
      <c r="BS44" s="871"/>
      <c r="BT44" s="871"/>
      <c r="BU44" s="871"/>
      <c r="BV44" s="871"/>
      <c r="BW44" s="871"/>
      <c r="BX44" s="871"/>
      <c r="BY44" s="871"/>
      <c r="BZ44" s="871"/>
      <c r="CA44" s="871"/>
      <c r="CB44" s="871"/>
      <c r="CC44" s="871"/>
      <c r="CD44" s="871"/>
      <c r="CE44" s="871"/>
      <c r="CF44" s="871"/>
      <c r="CG44" s="916"/>
      <c r="CH44" s="656"/>
    </row>
    <row r="45" spans="1:131" ht="18.75" customHeight="1" thickBot="1">
      <c r="A45" s="932"/>
      <c r="B45" s="813"/>
      <c r="C45" s="20" t="s">
        <v>34</v>
      </c>
      <c r="D45" s="76">
        <f t="shared" ref="D45:Z45" si="52">(D$19*D44)/1000</f>
        <v>0</v>
      </c>
      <c r="E45" s="76">
        <f t="shared" si="52"/>
        <v>0</v>
      </c>
      <c r="F45" s="76">
        <f t="shared" si="52"/>
        <v>0</v>
      </c>
      <c r="G45" s="76">
        <f t="shared" si="52"/>
        <v>0</v>
      </c>
      <c r="H45" s="76">
        <f t="shared" si="52"/>
        <v>0</v>
      </c>
      <c r="I45" s="76">
        <f t="shared" si="52"/>
        <v>0</v>
      </c>
      <c r="J45" s="76">
        <f t="shared" si="52"/>
        <v>0</v>
      </c>
      <c r="K45" s="76">
        <f t="shared" si="52"/>
        <v>0</v>
      </c>
      <c r="L45" s="76">
        <f t="shared" si="52"/>
        <v>0</v>
      </c>
      <c r="M45" s="76">
        <f t="shared" si="52"/>
        <v>0</v>
      </c>
      <c r="N45" s="76">
        <f t="shared" si="52"/>
        <v>0</v>
      </c>
      <c r="O45" s="76">
        <f t="shared" si="52"/>
        <v>0</v>
      </c>
      <c r="P45" s="76">
        <f t="shared" si="52"/>
        <v>0</v>
      </c>
      <c r="Q45" s="76">
        <f t="shared" si="52"/>
        <v>0</v>
      </c>
      <c r="R45" s="76">
        <f t="shared" si="52"/>
        <v>0</v>
      </c>
      <c r="S45" s="76">
        <f t="shared" si="52"/>
        <v>0</v>
      </c>
      <c r="T45" s="76">
        <f t="shared" si="52"/>
        <v>0</v>
      </c>
      <c r="U45" s="76">
        <f t="shared" si="52"/>
        <v>3.9E-2</v>
      </c>
      <c r="V45" s="76">
        <f t="shared" si="52"/>
        <v>0</v>
      </c>
      <c r="W45" s="76">
        <f t="shared" si="52"/>
        <v>0</v>
      </c>
      <c r="X45" s="76">
        <f t="shared" si="52"/>
        <v>0</v>
      </c>
      <c r="Y45" s="76">
        <f t="shared" si="52"/>
        <v>0</v>
      </c>
      <c r="Z45" s="76">
        <f t="shared" si="52"/>
        <v>0</v>
      </c>
      <c r="AA45" s="814"/>
      <c r="AB45" s="814"/>
      <c r="AC45" s="814"/>
      <c r="AD45" s="816"/>
      <c r="AE45" s="818"/>
      <c r="AF45" s="818"/>
      <c r="AG45" s="818"/>
      <c r="AH45" s="932"/>
      <c r="AI45" s="813"/>
      <c r="AJ45" s="20" t="s">
        <v>34</v>
      </c>
      <c r="AK45" s="76">
        <f t="shared" ref="AK45:BG45" si="53">(AK$19*AK44)/1000</f>
        <v>0</v>
      </c>
      <c r="AL45" s="76">
        <f t="shared" si="53"/>
        <v>0</v>
      </c>
      <c r="AM45" s="76">
        <f t="shared" si="53"/>
        <v>0</v>
      </c>
      <c r="AN45" s="76">
        <f t="shared" si="53"/>
        <v>0</v>
      </c>
      <c r="AO45" s="76">
        <f t="shared" si="53"/>
        <v>0</v>
      </c>
      <c r="AP45" s="76">
        <f t="shared" si="53"/>
        <v>0</v>
      </c>
      <c r="AQ45" s="76">
        <f t="shared" si="53"/>
        <v>0</v>
      </c>
      <c r="AR45" s="76">
        <f t="shared" si="53"/>
        <v>0</v>
      </c>
      <c r="AS45" s="76">
        <f t="shared" si="53"/>
        <v>0</v>
      </c>
      <c r="AT45" s="76">
        <f t="shared" si="53"/>
        <v>0</v>
      </c>
      <c r="AU45" s="76">
        <f t="shared" si="53"/>
        <v>0</v>
      </c>
      <c r="AV45" s="76">
        <f t="shared" si="53"/>
        <v>0</v>
      </c>
      <c r="AW45" s="76">
        <f t="shared" si="53"/>
        <v>0</v>
      </c>
      <c r="AX45" s="76">
        <f t="shared" si="53"/>
        <v>0</v>
      </c>
      <c r="AY45" s="76">
        <f t="shared" si="53"/>
        <v>0</v>
      </c>
      <c r="AZ45" s="76">
        <f t="shared" si="53"/>
        <v>0</v>
      </c>
      <c r="BA45" s="76">
        <f t="shared" si="53"/>
        <v>0</v>
      </c>
      <c r="BB45" s="76">
        <f t="shared" si="53"/>
        <v>8.5000000000000006E-2</v>
      </c>
      <c r="BC45" s="76">
        <f t="shared" si="53"/>
        <v>0</v>
      </c>
      <c r="BD45" s="76">
        <f t="shared" si="53"/>
        <v>0</v>
      </c>
      <c r="BE45" s="76">
        <f t="shared" si="53"/>
        <v>0</v>
      </c>
      <c r="BF45" s="76">
        <f t="shared" si="53"/>
        <v>0</v>
      </c>
      <c r="BG45" s="76">
        <f t="shared" si="53"/>
        <v>0</v>
      </c>
      <c r="BH45" s="814"/>
      <c r="BI45" s="814"/>
      <c r="BJ45" s="814"/>
      <c r="BK45" s="816"/>
      <c r="BL45" s="818"/>
      <c r="BM45" s="818"/>
      <c r="BN45" s="818"/>
      <c r="BO45" s="922" t="str">
        <f t="shared" ref="BO45" si="54">A52</f>
        <v>яйца</v>
      </c>
      <c r="BP45" s="923"/>
      <c r="BQ45" s="924"/>
      <c r="BR45" s="941"/>
      <c r="BS45" s="941"/>
      <c r="BT45" s="941"/>
      <c r="BU45" s="941"/>
      <c r="BV45" s="941"/>
      <c r="BW45" s="969">
        <f>K53+AR53</f>
        <v>0</v>
      </c>
      <c r="BX45" s="941"/>
      <c r="BY45" s="941"/>
      <c r="BZ45" s="941"/>
      <c r="CA45" s="941"/>
      <c r="CB45" s="941"/>
      <c r="CC45" s="941"/>
      <c r="CD45" s="941"/>
      <c r="CE45" s="969">
        <f>T53+BA53</f>
        <v>0</v>
      </c>
      <c r="CF45" s="941"/>
      <c r="CG45" s="941"/>
      <c r="CH45" s="639"/>
    </row>
    <row r="46" spans="1:131" s="55" customFormat="1" ht="18.75" customHeight="1">
      <c r="A46" s="931" t="s">
        <v>186</v>
      </c>
      <c r="B46" s="921"/>
      <c r="C46" s="460" t="s">
        <v>35</v>
      </c>
      <c r="D46" s="461"/>
      <c r="E46" s="462">
        <v>0</v>
      </c>
      <c r="F46" s="462"/>
      <c r="G46" s="462"/>
      <c r="H46" s="463"/>
      <c r="I46" s="461"/>
      <c r="J46" s="463"/>
      <c r="K46" s="461"/>
      <c r="L46" s="462"/>
      <c r="M46" s="462">
        <v>0</v>
      </c>
      <c r="N46" s="462">
        <v>20.100000000000001</v>
      </c>
      <c r="O46" s="462">
        <v>0</v>
      </c>
      <c r="P46" s="462">
        <v>0</v>
      </c>
      <c r="Q46" s="462">
        <v>0</v>
      </c>
      <c r="R46" s="462"/>
      <c r="S46" s="463"/>
      <c r="T46" s="461"/>
      <c r="U46" s="462"/>
      <c r="V46" s="462"/>
      <c r="W46" s="463"/>
      <c r="X46" s="461"/>
      <c r="Y46" s="462"/>
      <c r="Z46" s="464"/>
      <c r="AA46" s="814">
        <f>SUM(D47:H47)</f>
        <v>0</v>
      </c>
      <c r="AB46" s="814">
        <f>SUM(I47:W47)</f>
        <v>0.52300000000000002</v>
      </c>
      <c r="AC46" s="814">
        <f>SUM(AA46+AB46)</f>
        <v>0.52300000000000002</v>
      </c>
      <c r="AD46" s="815">
        <v>37</v>
      </c>
      <c r="AE46" s="817">
        <f>SUM(AA46*AD46)</f>
        <v>0</v>
      </c>
      <c r="AF46" s="817">
        <f>SUM(AB46*AD46)</f>
        <v>19.350000000000001</v>
      </c>
      <c r="AG46" s="817">
        <f>SUM(AE46:AF47)</f>
        <v>19.350000000000001</v>
      </c>
      <c r="AH46" s="931" t="s">
        <v>186</v>
      </c>
      <c r="AI46" s="921"/>
      <c r="AJ46" s="460" t="s">
        <v>35</v>
      </c>
      <c r="AK46" s="461"/>
      <c r="AL46" s="462">
        <v>0</v>
      </c>
      <c r="AM46" s="462"/>
      <c r="AN46" s="462"/>
      <c r="AO46" s="463"/>
      <c r="AP46" s="461"/>
      <c r="AQ46" s="463"/>
      <c r="AR46" s="461"/>
      <c r="AS46" s="462"/>
      <c r="AT46" s="462"/>
      <c r="AU46" s="462">
        <v>25.04</v>
      </c>
      <c r="AV46" s="462">
        <v>0</v>
      </c>
      <c r="AW46" s="462">
        <v>0</v>
      </c>
      <c r="AX46" s="462">
        <v>0</v>
      </c>
      <c r="AY46" s="462"/>
      <c r="AZ46" s="463"/>
      <c r="BA46" s="461"/>
      <c r="BB46" s="462"/>
      <c r="BC46" s="462"/>
      <c r="BD46" s="463"/>
      <c r="BE46" s="461"/>
      <c r="BF46" s="462"/>
      <c r="BG46" s="464"/>
      <c r="BH46" s="814">
        <f>SUM(AK47:AO47)</f>
        <v>0</v>
      </c>
      <c r="BI46" s="814">
        <f>SUM(AP47:BD47)</f>
        <v>1.177</v>
      </c>
      <c r="BJ46" s="814">
        <f>SUM(BH46+BI46)</f>
        <v>1.177</v>
      </c>
      <c r="BK46" s="815">
        <f t="shared" ref="BK46" si="55">AD46</f>
        <v>37</v>
      </c>
      <c r="BL46" s="817">
        <f>SUM(BH46*BK46)</f>
        <v>0</v>
      </c>
      <c r="BM46" s="817">
        <f>SUM(BI46*BK46)</f>
        <v>43.55</v>
      </c>
      <c r="BN46" s="817">
        <f>SUM(BL46:BM47)</f>
        <v>43.55</v>
      </c>
      <c r="BO46" s="925"/>
      <c r="BP46" s="926"/>
      <c r="BQ46" s="927"/>
      <c r="BR46" s="918"/>
      <c r="BS46" s="918"/>
      <c r="BT46" s="918"/>
      <c r="BU46" s="918"/>
      <c r="BV46" s="918"/>
      <c r="BW46" s="918"/>
      <c r="BX46" s="918"/>
      <c r="BY46" s="918"/>
      <c r="BZ46" s="918"/>
      <c r="CA46" s="918"/>
      <c r="CB46" s="918"/>
      <c r="CC46" s="918"/>
      <c r="CD46" s="918"/>
      <c r="CE46" s="918"/>
      <c r="CF46" s="918"/>
      <c r="CG46" s="918"/>
      <c r="CH46" s="656"/>
    </row>
    <row r="47" spans="1:131" ht="18.75" customHeight="1" thickBot="1">
      <c r="A47" s="932"/>
      <c r="B47" s="813"/>
      <c r="C47" s="20" t="s">
        <v>34</v>
      </c>
      <c r="D47" s="76">
        <f t="shared" ref="D47:Z47" si="56">(D$19*D46)/1000</f>
        <v>0</v>
      </c>
      <c r="E47" s="76">
        <f t="shared" si="56"/>
        <v>0</v>
      </c>
      <c r="F47" s="76">
        <f t="shared" si="56"/>
        <v>0</v>
      </c>
      <c r="G47" s="76">
        <f t="shared" si="56"/>
        <v>0</v>
      </c>
      <c r="H47" s="76">
        <f t="shared" si="56"/>
        <v>0</v>
      </c>
      <c r="I47" s="76">
        <f t="shared" si="56"/>
        <v>0</v>
      </c>
      <c r="J47" s="76">
        <f t="shared" si="56"/>
        <v>0</v>
      </c>
      <c r="K47" s="76">
        <f t="shared" si="56"/>
        <v>0</v>
      </c>
      <c r="L47" s="76">
        <f t="shared" si="56"/>
        <v>0</v>
      </c>
      <c r="M47" s="76">
        <f t="shared" si="56"/>
        <v>0</v>
      </c>
      <c r="N47" s="76">
        <f t="shared" si="56"/>
        <v>0.52300000000000002</v>
      </c>
      <c r="O47" s="76">
        <f t="shared" si="56"/>
        <v>0</v>
      </c>
      <c r="P47" s="76">
        <f t="shared" si="56"/>
        <v>0</v>
      </c>
      <c r="Q47" s="76">
        <f t="shared" si="56"/>
        <v>0</v>
      </c>
      <c r="R47" s="76">
        <f t="shared" si="56"/>
        <v>0</v>
      </c>
      <c r="S47" s="76">
        <f t="shared" si="56"/>
        <v>0</v>
      </c>
      <c r="T47" s="76">
        <f t="shared" si="56"/>
        <v>0</v>
      </c>
      <c r="U47" s="76">
        <f t="shared" si="56"/>
        <v>0</v>
      </c>
      <c r="V47" s="76">
        <f t="shared" si="56"/>
        <v>0</v>
      </c>
      <c r="W47" s="76">
        <f t="shared" si="56"/>
        <v>0</v>
      </c>
      <c r="X47" s="76">
        <f t="shared" si="56"/>
        <v>0</v>
      </c>
      <c r="Y47" s="76">
        <f t="shared" si="56"/>
        <v>0</v>
      </c>
      <c r="Z47" s="76">
        <f t="shared" si="56"/>
        <v>0</v>
      </c>
      <c r="AA47" s="814"/>
      <c r="AB47" s="814"/>
      <c r="AC47" s="814"/>
      <c r="AD47" s="816"/>
      <c r="AE47" s="818"/>
      <c r="AF47" s="818"/>
      <c r="AG47" s="818"/>
      <c r="AH47" s="932"/>
      <c r="AI47" s="813"/>
      <c r="AJ47" s="20" t="s">
        <v>34</v>
      </c>
      <c r="AK47" s="76">
        <f t="shared" ref="AK47:BG47" si="57">(AK$19*AK46)/1000</f>
        <v>0</v>
      </c>
      <c r="AL47" s="76">
        <f t="shared" si="57"/>
        <v>0</v>
      </c>
      <c r="AM47" s="76">
        <f t="shared" si="57"/>
        <v>0</v>
      </c>
      <c r="AN47" s="76">
        <f t="shared" si="57"/>
        <v>0</v>
      </c>
      <c r="AO47" s="76">
        <f t="shared" si="57"/>
        <v>0</v>
      </c>
      <c r="AP47" s="76">
        <f t="shared" si="57"/>
        <v>0</v>
      </c>
      <c r="AQ47" s="76">
        <f t="shared" si="57"/>
        <v>0</v>
      </c>
      <c r="AR47" s="76">
        <f t="shared" si="57"/>
        <v>0</v>
      </c>
      <c r="AS47" s="76">
        <f t="shared" si="57"/>
        <v>0</v>
      </c>
      <c r="AT47" s="76">
        <f t="shared" si="57"/>
        <v>0</v>
      </c>
      <c r="AU47" s="76">
        <f t="shared" si="57"/>
        <v>1.177</v>
      </c>
      <c r="AV47" s="76">
        <f t="shared" si="57"/>
        <v>0</v>
      </c>
      <c r="AW47" s="76">
        <f t="shared" si="57"/>
        <v>0</v>
      </c>
      <c r="AX47" s="76">
        <f t="shared" si="57"/>
        <v>0</v>
      </c>
      <c r="AY47" s="76">
        <f t="shared" si="57"/>
        <v>0</v>
      </c>
      <c r="AZ47" s="76">
        <f t="shared" si="57"/>
        <v>0</v>
      </c>
      <c r="BA47" s="76">
        <f t="shared" si="57"/>
        <v>0</v>
      </c>
      <c r="BB47" s="76">
        <f t="shared" si="57"/>
        <v>0</v>
      </c>
      <c r="BC47" s="76">
        <f t="shared" si="57"/>
        <v>0</v>
      </c>
      <c r="BD47" s="76">
        <f t="shared" si="57"/>
        <v>0</v>
      </c>
      <c r="BE47" s="76">
        <f t="shared" si="57"/>
        <v>0</v>
      </c>
      <c r="BF47" s="76">
        <f t="shared" si="57"/>
        <v>0</v>
      </c>
      <c r="BG47" s="76">
        <f t="shared" si="57"/>
        <v>0</v>
      </c>
      <c r="BH47" s="814"/>
      <c r="BI47" s="814"/>
      <c r="BJ47" s="814"/>
      <c r="BK47" s="816"/>
      <c r="BL47" s="818"/>
      <c r="BM47" s="818"/>
      <c r="BN47" s="818"/>
      <c r="BO47" s="922" t="str">
        <f t="shared" ref="BO47" si="58">A56</f>
        <v>морковь</v>
      </c>
      <c r="BP47" s="923"/>
      <c r="BQ47" s="924"/>
      <c r="BR47" s="941"/>
      <c r="BS47" s="941"/>
      <c r="BT47" s="917">
        <f>F57+AM57</f>
        <v>0</v>
      </c>
      <c r="BU47" s="941"/>
      <c r="BV47" s="941"/>
      <c r="BW47" s="917">
        <f>K57+AR57</f>
        <v>0.78300000000000003</v>
      </c>
      <c r="BX47" s="917">
        <f>L57+AS57</f>
        <v>0</v>
      </c>
      <c r="BY47" s="941">
        <v>0.317</v>
      </c>
      <c r="BZ47" s="917"/>
      <c r="CA47" s="941"/>
      <c r="CB47" s="941"/>
      <c r="CC47" s="941"/>
      <c r="CD47" s="941"/>
      <c r="CE47" s="917"/>
      <c r="CF47" s="941"/>
      <c r="CG47" s="941"/>
      <c r="CH47" s="639">
        <v>1.1000000000000001</v>
      </c>
    </row>
    <row r="48" spans="1:131" s="55" customFormat="1" ht="18.75" customHeight="1">
      <c r="A48" s="932" t="s">
        <v>27</v>
      </c>
      <c r="B48" s="813"/>
      <c r="C48" s="64" t="s">
        <v>35</v>
      </c>
      <c r="D48" s="62"/>
      <c r="E48" s="517">
        <v>0</v>
      </c>
      <c r="F48" s="517"/>
      <c r="G48" s="517"/>
      <c r="H48" s="63"/>
      <c r="I48" s="62"/>
      <c r="J48" s="63"/>
      <c r="K48" s="62">
        <v>12.2</v>
      </c>
      <c r="L48" s="517"/>
      <c r="M48" s="517">
        <v>0</v>
      </c>
      <c r="N48" s="517"/>
      <c r="O48" s="517">
        <v>0</v>
      </c>
      <c r="P48" s="517">
        <v>0</v>
      </c>
      <c r="Q48" s="517">
        <v>0</v>
      </c>
      <c r="R48" s="517"/>
      <c r="S48" s="63"/>
      <c r="T48" s="62"/>
      <c r="U48" s="517"/>
      <c r="V48" s="517"/>
      <c r="W48" s="63"/>
      <c r="X48" s="62"/>
      <c r="Y48" s="517"/>
      <c r="Z48" s="60"/>
      <c r="AA48" s="814">
        <f>SUM(D49:H49)</f>
        <v>0</v>
      </c>
      <c r="AB48" s="814">
        <f>SUM(I49:W49)</f>
        <v>0.317</v>
      </c>
      <c r="AC48" s="814">
        <f>SUM(AA48+AB48)</f>
        <v>0.317</v>
      </c>
      <c r="AD48" s="816">
        <v>33</v>
      </c>
      <c r="AE48" s="817">
        <f>SUM(AA48*AD48)</f>
        <v>0</v>
      </c>
      <c r="AF48" s="817">
        <f>SUM(AB48*AD48)</f>
        <v>10.46</v>
      </c>
      <c r="AG48" s="817">
        <f>SUM(AE48:AF49)</f>
        <v>10.46</v>
      </c>
      <c r="AH48" s="932" t="s">
        <v>27</v>
      </c>
      <c r="AI48" s="813"/>
      <c r="AJ48" s="64" t="s">
        <v>35</v>
      </c>
      <c r="AK48" s="62"/>
      <c r="AL48" s="517">
        <v>0</v>
      </c>
      <c r="AM48" s="517"/>
      <c r="AN48" s="517"/>
      <c r="AO48" s="63"/>
      <c r="AP48" s="62"/>
      <c r="AQ48" s="63"/>
      <c r="AR48" s="62">
        <v>23.04</v>
      </c>
      <c r="AS48" s="517"/>
      <c r="AT48" s="517">
        <v>0</v>
      </c>
      <c r="AU48" s="517"/>
      <c r="AV48" s="517">
        <v>0</v>
      </c>
      <c r="AW48" s="517">
        <v>0</v>
      </c>
      <c r="AX48" s="517">
        <v>0</v>
      </c>
      <c r="AY48" s="517"/>
      <c r="AZ48" s="63"/>
      <c r="BA48" s="62"/>
      <c r="BB48" s="517"/>
      <c r="BC48" s="517"/>
      <c r="BD48" s="63"/>
      <c r="BE48" s="62"/>
      <c r="BF48" s="517"/>
      <c r="BG48" s="60"/>
      <c r="BH48" s="814">
        <f>SUM(AK49:AO49)</f>
        <v>0</v>
      </c>
      <c r="BI48" s="814">
        <f>SUM(AP49:BD49)</f>
        <v>1.083</v>
      </c>
      <c r="BJ48" s="814">
        <f>SUM(BH48+BI48)</f>
        <v>1.083</v>
      </c>
      <c r="BK48" s="815">
        <f t="shared" ref="BK48" si="59">AD48</f>
        <v>33</v>
      </c>
      <c r="BL48" s="817">
        <f>SUM(BH48*BK48)</f>
        <v>0</v>
      </c>
      <c r="BM48" s="817">
        <f>SUM(BI48*BK48)</f>
        <v>35.74</v>
      </c>
      <c r="BN48" s="817">
        <f>SUM(BL48:BM49)</f>
        <v>35.74</v>
      </c>
      <c r="BO48" s="925"/>
      <c r="BP48" s="926"/>
      <c r="BQ48" s="927"/>
      <c r="BR48" s="918"/>
      <c r="BS48" s="918"/>
      <c r="BT48" s="918"/>
      <c r="BU48" s="918"/>
      <c r="BV48" s="918"/>
      <c r="BW48" s="918"/>
      <c r="BX48" s="918"/>
      <c r="BY48" s="918"/>
      <c r="BZ48" s="918"/>
      <c r="CA48" s="918"/>
      <c r="CB48" s="918"/>
      <c r="CC48" s="918"/>
      <c r="CD48" s="918"/>
      <c r="CE48" s="944"/>
      <c r="CF48" s="918"/>
      <c r="CG48" s="918"/>
      <c r="CH48" s="656"/>
      <c r="CI48" s="75"/>
      <c r="CJ48" s="75"/>
      <c r="CK48" s="75"/>
      <c r="CL48" s="75"/>
      <c r="CM48" s="75"/>
      <c r="CN48" s="75"/>
      <c r="CO48" s="75"/>
      <c r="CP48" s="75"/>
      <c r="CQ48" s="75"/>
      <c r="CR48" s="75"/>
      <c r="CS48" s="75"/>
      <c r="CT48" s="75"/>
      <c r="CU48" s="75"/>
      <c r="CV48" s="75"/>
      <c r="CW48" s="75"/>
      <c r="CX48" s="75"/>
      <c r="CY48" s="75"/>
      <c r="CZ48" s="75"/>
      <c r="DX48" s="75"/>
      <c r="DY48" s="75"/>
      <c r="DZ48" s="75"/>
      <c r="EA48" s="75"/>
    </row>
    <row r="49" spans="1:131" ht="18.75" customHeight="1" thickBot="1">
      <c r="A49" s="932"/>
      <c r="B49" s="813"/>
      <c r="C49" s="20" t="s">
        <v>34</v>
      </c>
      <c r="D49" s="76">
        <f t="shared" ref="D49:Z49" si="60">(D$19*D48)/1000</f>
        <v>0</v>
      </c>
      <c r="E49" s="76">
        <f t="shared" si="60"/>
        <v>0</v>
      </c>
      <c r="F49" s="76">
        <f t="shared" si="60"/>
        <v>0</v>
      </c>
      <c r="G49" s="76">
        <f t="shared" si="60"/>
        <v>0</v>
      </c>
      <c r="H49" s="76">
        <f t="shared" si="60"/>
        <v>0</v>
      </c>
      <c r="I49" s="76">
        <f t="shared" si="60"/>
        <v>0</v>
      </c>
      <c r="J49" s="76">
        <f t="shared" si="60"/>
        <v>0</v>
      </c>
      <c r="K49" s="76">
        <f t="shared" si="60"/>
        <v>0.317</v>
      </c>
      <c r="L49" s="76">
        <f t="shared" si="60"/>
        <v>0</v>
      </c>
      <c r="M49" s="76">
        <f t="shared" si="60"/>
        <v>0</v>
      </c>
      <c r="N49" s="76">
        <f t="shared" si="60"/>
        <v>0</v>
      </c>
      <c r="O49" s="76">
        <f t="shared" si="60"/>
        <v>0</v>
      </c>
      <c r="P49" s="76">
        <f t="shared" si="60"/>
        <v>0</v>
      </c>
      <c r="Q49" s="76">
        <f t="shared" si="60"/>
        <v>0</v>
      </c>
      <c r="R49" s="76">
        <f t="shared" si="60"/>
        <v>0</v>
      </c>
      <c r="S49" s="76">
        <f t="shared" si="60"/>
        <v>0</v>
      </c>
      <c r="T49" s="76">
        <f t="shared" si="60"/>
        <v>0</v>
      </c>
      <c r="U49" s="76">
        <f t="shared" si="60"/>
        <v>0</v>
      </c>
      <c r="V49" s="76">
        <f t="shared" si="60"/>
        <v>0</v>
      </c>
      <c r="W49" s="76">
        <f t="shared" si="60"/>
        <v>0</v>
      </c>
      <c r="X49" s="76">
        <f t="shared" si="60"/>
        <v>0</v>
      </c>
      <c r="Y49" s="76">
        <f t="shared" si="60"/>
        <v>0</v>
      </c>
      <c r="Z49" s="76">
        <f t="shared" si="60"/>
        <v>0</v>
      </c>
      <c r="AA49" s="814"/>
      <c r="AB49" s="814"/>
      <c r="AC49" s="814"/>
      <c r="AD49" s="816"/>
      <c r="AE49" s="818"/>
      <c r="AF49" s="818"/>
      <c r="AG49" s="818"/>
      <c r="AH49" s="932"/>
      <c r="AI49" s="813"/>
      <c r="AJ49" s="20" t="s">
        <v>34</v>
      </c>
      <c r="AK49" s="76">
        <f t="shared" ref="AK49:BG49" si="61">(AK$19*AK48)/1000</f>
        <v>0</v>
      </c>
      <c r="AL49" s="76">
        <f t="shared" si="61"/>
        <v>0</v>
      </c>
      <c r="AM49" s="76">
        <f t="shared" si="61"/>
        <v>0</v>
      </c>
      <c r="AN49" s="76">
        <f t="shared" si="61"/>
        <v>0</v>
      </c>
      <c r="AO49" s="76">
        <f t="shared" si="61"/>
        <v>0</v>
      </c>
      <c r="AP49" s="76">
        <f t="shared" si="61"/>
        <v>0</v>
      </c>
      <c r="AQ49" s="76">
        <f t="shared" si="61"/>
        <v>0</v>
      </c>
      <c r="AR49" s="76">
        <f t="shared" si="61"/>
        <v>1.083</v>
      </c>
      <c r="AS49" s="76">
        <f t="shared" si="61"/>
        <v>0</v>
      </c>
      <c r="AT49" s="76">
        <f t="shared" si="61"/>
        <v>0</v>
      </c>
      <c r="AU49" s="76">
        <f t="shared" si="61"/>
        <v>0</v>
      </c>
      <c r="AV49" s="76">
        <f t="shared" si="61"/>
        <v>0</v>
      </c>
      <c r="AW49" s="76">
        <f t="shared" si="61"/>
        <v>0</v>
      </c>
      <c r="AX49" s="76">
        <f t="shared" si="61"/>
        <v>0</v>
      </c>
      <c r="AY49" s="76">
        <f t="shared" si="61"/>
        <v>0</v>
      </c>
      <c r="AZ49" s="76">
        <f t="shared" si="61"/>
        <v>0</v>
      </c>
      <c r="BA49" s="76">
        <f t="shared" si="61"/>
        <v>0</v>
      </c>
      <c r="BB49" s="76">
        <f t="shared" si="61"/>
        <v>0</v>
      </c>
      <c r="BC49" s="76">
        <f t="shared" si="61"/>
        <v>0</v>
      </c>
      <c r="BD49" s="76">
        <f t="shared" si="61"/>
        <v>0</v>
      </c>
      <c r="BE49" s="76">
        <f t="shared" si="61"/>
        <v>0</v>
      </c>
      <c r="BF49" s="76">
        <f t="shared" si="61"/>
        <v>0</v>
      </c>
      <c r="BG49" s="76">
        <f t="shared" si="61"/>
        <v>0</v>
      </c>
      <c r="BH49" s="814"/>
      <c r="BI49" s="814"/>
      <c r="BJ49" s="814"/>
      <c r="BK49" s="816"/>
      <c r="BL49" s="818"/>
      <c r="BM49" s="818"/>
      <c r="BN49" s="818"/>
      <c r="BO49" s="922" t="str">
        <f t="shared" ref="BO49" si="62">A58</f>
        <v>картофель</v>
      </c>
      <c r="BP49" s="923"/>
      <c r="BQ49" s="924"/>
      <c r="BR49" s="553"/>
      <c r="BS49" s="553"/>
      <c r="BT49" s="551"/>
      <c r="BU49" s="553"/>
      <c r="BV49" s="553"/>
      <c r="BW49" s="553">
        <v>5000</v>
      </c>
      <c r="BX49" s="553"/>
      <c r="BY49" s="551">
        <f>M59+AT59</f>
        <v>0</v>
      </c>
      <c r="BZ49" s="551">
        <f>N59+AU59</f>
        <v>0</v>
      </c>
      <c r="CA49" s="917">
        <f>O59+AV59</f>
        <v>0</v>
      </c>
      <c r="CB49" s="553"/>
      <c r="CC49" s="553"/>
      <c r="CD49" s="553"/>
      <c r="CE49" s="551"/>
      <c r="CF49" s="553"/>
      <c r="CG49" s="553"/>
      <c r="CH49" s="639">
        <v>5</v>
      </c>
      <c r="CI49" s="21"/>
      <c r="CJ49" s="21"/>
      <c r="CK49" s="21"/>
      <c r="CL49" s="21"/>
      <c r="CM49" s="21"/>
      <c r="CN49" s="21"/>
      <c r="CO49" s="21"/>
      <c r="CP49" s="21"/>
      <c r="CQ49" s="21"/>
      <c r="CR49" s="21"/>
      <c r="CS49" s="21"/>
      <c r="CT49" s="21"/>
      <c r="CU49" s="21"/>
      <c r="CV49" s="21"/>
      <c r="CW49" s="21"/>
      <c r="CX49" s="21"/>
      <c r="CY49" s="21"/>
      <c r="CZ49" s="21"/>
      <c r="DX49" s="21"/>
      <c r="DY49" s="21"/>
      <c r="DZ49" s="21"/>
      <c r="EA49" s="21"/>
    </row>
    <row r="50" spans="1:131" s="55" customFormat="1" ht="18.75" customHeight="1">
      <c r="A50" s="932" t="s">
        <v>39</v>
      </c>
      <c r="B50" s="813"/>
      <c r="C50" s="64" t="s">
        <v>35</v>
      </c>
      <c r="D50" s="62"/>
      <c r="E50" s="517">
        <v>0</v>
      </c>
      <c r="F50" s="517"/>
      <c r="G50" s="517"/>
      <c r="H50" s="63"/>
      <c r="I50" s="62"/>
      <c r="J50" s="63"/>
      <c r="K50" s="62"/>
      <c r="L50" s="517">
        <v>6</v>
      </c>
      <c r="M50" s="517">
        <v>2</v>
      </c>
      <c r="N50" s="517"/>
      <c r="O50" s="517">
        <v>0</v>
      </c>
      <c r="P50" s="517">
        <v>0</v>
      </c>
      <c r="Q50" s="517">
        <v>0</v>
      </c>
      <c r="R50" s="517"/>
      <c r="S50" s="63"/>
      <c r="T50" s="62"/>
      <c r="U50" s="517"/>
      <c r="V50" s="517"/>
      <c r="W50" s="63"/>
      <c r="X50" s="62"/>
      <c r="Y50" s="517"/>
      <c r="Z50" s="60"/>
      <c r="AA50" s="814">
        <f>SUM(D51:H51)</f>
        <v>0</v>
      </c>
      <c r="AB50" s="814">
        <f>SUM(I51:W51)</f>
        <v>0.20799999999999999</v>
      </c>
      <c r="AC50" s="814">
        <f>SUM(AA50+AB50)</f>
        <v>0.20799999999999999</v>
      </c>
      <c r="AD50" s="816">
        <v>35</v>
      </c>
      <c r="AE50" s="817">
        <f>SUM(AA50*AD50)</f>
        <v>0</v>
      </c>
      <c r="AF50" s="817">
        <f>SUM(AB50*AD50)</f>
        <v>7.28</v>
      </c>
      <c r="AG50" s="817">
        <f>SUM(AE50:AF51)</f>
        <v>7.28</v>
      </c>
      <c r="AH50" s="932" t="s">
        <v>39</v>
      </c>
      <c r="AI50" s="813"/>
      <c r="AJ50" s="64" t="s">
        <v>35</v>
      </c>
      <c r="AK50" s="62"/>
      <c r="AL50" s="517">
        <v>0</v>
      </c>
      <c r="AM50" s="517"/>
      <c r="AN50" s="517"/>
      <c r="AO50" s="63"/>
      <c r="AP50" s="62"/>
      <c r="AQ50" s="63"/>
      <c r="AR50" s="62"/>
      <c r="AS50" s="517">
        <v>6</v>
      </c>
      <c r="AT50" s="517">
        <v>2.34</v>
      </c>
      <c r="AU50" s="517"/>
      <c r="AV50" s="517">
        <v>0</v>
      </c>
      <c r="AW50" s="517">
        <v>0</v>
      </c>
      <c r="AX50" s="517">
        <v>0</v>
      </c>
      <c r="AY50" s="517"/>
      <c r="AZ50" s="63"/>
      <c r="BA50" s="62"/>
      <c r="BB50" s="517"/>
      <c r="BC50" s="517"/>
      <c r="BD50" s="63"/>
      <c r="BE50" s="62"/>
      <c r="BF50" s="517"/>
      <c r="BG50" s="60"/>
      <c r="BH50" s="814">
        <f>SUM(AK51:AO51)</f>
        <v>0</v>
      </c>
      <c r="BI50" s="814">
        <f>SUM(AP51:BD51)</f>
        <v>0.39200000000000002</v>
      </c>
      <c r="BJ50" s="814">
        <f>SUM(BH50+BI50)</f>
        <v>0.39200000000000002</v>
      </c>
      <c r="BK50" s="815">
        <f t="shared" ref="BK50" si="63">AD50</f>
        <v>35</v>
      </c>
      <c r="BL50" s="817">
        <f>SUM(BH50*BK50)</f>
        <v>0</v>
      </c>
      <c r="BM50" s="817">
        <f>SUM(BI50*BK50)</f>
        <v>13.72</v>
      </c>
      <c r="BN50" s="817">
        <f>SUM(BL50:BM51)</f>
        <v>13.72</v>
      </c>
      <c r="BO50" s="925"/>
      <c r="BP50" s="926"/>
      <c r="BQ50" s="927"/>
      <c r="BR50" s="552"/>
      <c r="BS50" s="552"/>
      <c r="BT50" s="552"/>
      <c r="BU50" s="552"/>
      <c r="BV50" s="552"/>
      <c r="BW50" s="552"/>
      <c r="BX50" s="552"/>
      <c r="BY50" s="552"/>
      <c r="BZ50" s="552"/>
      <c r="CA50" s="918"/>
      <c r="CB50" s="552"/>
      <c r="CC50" s="552"/>
      <c r="CD50" s="552"/>
      <c r="CE50" s="554"/>
      <c r="CF50" s="552"/>
      <c r="CG50" s="552"/>
      <c r="CH50" s="656"/>
    </row>
    <row r="51" spans="1:131" ht="18.75" customHeight="1" thickBot="1">
      <c r="A51" s="932"/>
      <c r="B51" s="813"/>
      <c r="C51" s="20" t="s">
        <v>34</v>
      </c>
      <c r="D51" s="76">
        <f t="shared" ref="D51:Z51" si="64">(D$19*D50)/1000</f>
        <v>0</v>
      </c>
      <c r="E51" s="76">
        <f t="shared" si="64"/>
        <v>0</v>
      </c>
      <c r="F51" s="76">
        <f t="shared" si="64"/>
        <v>0</v>
      </c>
      <c r="G51" s="76">
        <f t="shared" si="64"/>
        <v>0</v>
      </c>
      <c r="H51" s="76">
        <f t="shared" si="64"/>
        <v>0</v>
      </c>
      <c r="I51" s="76">
        <f t="shared" si="64"/>
        <v>0</v>
      </c>
      <c r="J51" s="76">
        <f t="shared" si="64"/>
        <v>0</v>
      </c>
      <c r="K51" s="76">
        <f t="shared" si="64"/>
        <v>0</v>
      </c>
      <c r="L51" s="76">
        <f t="shared" si="64"/>
        <v>0.156</v>
      </c>
      <c r="M51" s="76">
        <f t="shared" si="64"/>
        <v>5.1999999999999998E-2</v>
      </c>
      <c r="N51" s="76">
        <f t="shared" si="64"/>
        <v>0</v>
      </c>
      <c r="O51" s="76">
        <f t="shared" si="64"/>
        <v>0</v>
      </c>
      <c r="P51" s="76">
        <f t="shared" si="64"/>
        <v>0</v>
      </c>
      <c r="Q51" s="76">
        <f t="shared" si="64"/>
        <v>0</v>
      </c>
      <c r="R51" s="76">
        <f t="shared" si="64"/>
        <v>0</v>
      </c>
      <c r="S51" s="76">
        <f t="shared" si="64"/>
        <v>0</v>
      </c>
      <c r="T51" s="76">
        <f t="shared" si="64"/>
        <v>0</v>
      </c>
      <c r="U51" s="76">
        <f t="shared" si="64"/>
        <v>0</v>
      </c>
      <c r="V51" s="76">
        <f t="shared" si="64"/>
        <v>0</v>
      </c>
      <c r="W51" s="76">
        <f t="shared" si="64"/>
        <v>0</v>
      </c>
      <c r="X51" s="76">
        <f t="shared" si="64"/>
        <v>0</v>
      </c>
      <c r="Y51" s="76">
        <f t="shared" si="64"/>
        <v>0</v>
      </c>
      <c r="Z51" s="76">
        <f t="shared" si="64"/>
        <v>0</v>
      </c>
      <c r="AA51" s="814"/>
      <c r="AB51" s="814"/>
      <c r="AC51" s="814"/>
      <c r="AD51" s="816"/>
      <c r="AE51" s="818"/>
      <c r="AF51" s="818"/>
      <c r="AG51" s="818"/>
      <c r="AH51" s="932"/>
      <c r="AI51" s="813"/>
      <c r="AJ51" s="20" t="s">
        <v>34</v>
      </c>
      <c r="AK51" s="76">
        <f t="shared" ref="AK51:BG51" si="65">(AK$19*AK50)/1000</f>
        <v>0</v>
      </c>
      <c r="AL51" s="76">
        <f t="shared" si="65"/>
        <v>0</v>
      </c>
      <c r="AM51" s="76">
        <f t="shared" si="65"/>
        <v>0</v>
      </c>
      <c r="AN51" s="76">
        <f t="shared" si="65"/>
        <v>0</v>
      </c>
      <c r="AO51" s="76">
        <f t="shared" si="65"/>
        <v>0</v>
      </c>
      <c r="AP51" s="76">
        <f t="shared" si="65"/>
        <v>0</v>
      </c>
      <c r="AQ51" s="76">
        <f t="shared" si="65"/>
        <v>0</v>
      </c>
      <c r="AR51" s="76">
        <f t="shared" si="65"/>
        <v>0</v>
      </c>
      <c r="AS51" s="76">
        <f t="shared" si="65"/>
        <v>0.28199999999999997</v>
      </c>
      <c r="AT51" s="76">
        <f t="shared" si="65"/>
        <v>0.11</v>
      </c>
      <c r="AU51" s="76">
        <f t="shared" si="65"/>
        <v>0</v>
      </c>
      <c r="AV51" s="76">
        <f t="shared" si="65"/>
        <v>0</v>
      </c>
      <c r="AW51" s="76">
        <f t="shared" si="65"/>
        <v>0</v>
      </c>
      <c r="AX51" s="76">
        <f t="shared" si="65"/>
        <v>0</v>
      </c>
      <c r="AY51" s="76">
        <f t="shared" si="65"/>
        <v>0</v>
      </c>
      <c r="AZ51" s="76">
        <f t="shared" si="65"/>
        <v>0</v>
      </c>
      <c r="BA51" s="76">
        <f t="shared" si="65"/>
        <v>0</v>
      </c>
      <c r="BB51" s="76">
        <f t="shared" si="65"/>
        <v>0</v>
      </c>
      <c r="BC51" s="76">
        <f t="shared" si="65"/>
        <v>0</v>
      </c>
      <c r="BD51" s="76">
        <f t="shared" si="65"/>
        <v>0</v>
      </c>
      <c r="BE51" s="76">
        <f t="shared" si="65"/>
        <v>0</v>
      </c>
      <c r="BF51" s="76">
        <f t="shared" si="65"/>
        <v>0</v>
      </c>
      <c r="BG51" s="76">
        <f t="shared" si="65"/>
        <v>0</v>
      </c>
      <c r="BH51" s="814"/>
      <c r="BI51" s="814"/>
      <c r="BJ51" s="814"/>
      <c r="BK51" s="816"/>
      <c r="BL51" s="818"/>
      <c r="BM51" s="818"/>
      <c r="BN51" s="818"/>
      <c r="BO51" s="922" t="str">
        <f t="shared" ref="BO51" si="66">A62</f>
        <v>зелень</v>
      </c>
      <c r="BP51" s="923"/>
      <c r="BQ51" s="924"/>
      <c r="BR51" s="941"/>
      <c r="BS51" s="941"/>
      <c r="BT51" s="941"/>
      <c r="BU51" s="941"/>
      <c r="BV51" s="941"/>
      <c r="BW51" s="917">
        <v>0.14599999999999999</v>
      </c>
      <c r="BX51" s="941"/>
      <c r="BY51" s="941"/>
      <c r="BZ51" s="941"/>
      <c r="CA51" s="917">
        <f>O63+AV63</f>
        <v>0</v>
      </c>
      <c r="CB51" s="941"/>
      <c r="CC51" s="941"/>
      <c r="CD51" s="941"/>
      <c r="CE51" s="917">
        <f>T63+BA63</f>
        <v>0</v>
      </c>
      <c r="CF51" s="941"/>
      <c r="CG51" s="941"/>
      <c r="CH51" s="639">
        <v>0.14599999999999999</v>
      </c>
    </row>
    <row r="52" spans="1:131" s="55" customFormat="1" ht="18.75" customHeight="1">
      <c r="A52" s="932" t="s">
        <v>559</v>
      </c>
      <c r="B52" s="813"/>
      <c r="C52" s="64" t="s">
        <v>35</v>
      </c>
      <c r="D52" s="62"/>
      <c r="E52" s="517">
        <v>0</v>
      </c>
      <c r="F52" s="517"/>
      <c r="G52" s="517"/>
      <c r="H52" s="63"/>
      <c r="I52" s="62"/>
      <c r="J52" s="63"/>
      <c r="K52" s="62"/>
      <c r="L52" s="517"/>
      <c r="M52" s="517"/>
      <c r="N52" s="517"/>
      <c r="O52" s="517">
        <v>0</v>
      </c>
      <c r="P52" s="517">
        <v>0</v>
      </c>
      <c r="Q52" s="517">
        <v>0</v>
      </c>
      <c r="R52" s="517"/>
      <c r="S52" s="63"/>
      <c r="T52" s="62"/>
      <c r="U52" s="517"/>
      <c r="V52" s="517"/>
      <c r="W52" s="63"/>
      <c r="X52" s="62"/>
      <c r="Y52" s="517"/>
      <c r="Z52" s="60"/>
      <c r="AA52" s="814">
        <f>SUM(D53:H53)</f>
        <v>0</v>
      </c>
      <c r="AB52" s="814">
        <f>SUM(I53:W53)</f>
        <v>0</v>
      </c>
      <c r="AC52" s="814">
        <f>SUM(AA52+AB52)</f>
        <v>0</v>
      </c>
      <c r="AD52" s="816"/>
      <c r="AE52" s="817">
        <f>SUM(AA52*AD52)</f>
        <v>0</v>
      </c>
      <c r="AF52" s="817">
        <f>SUM(AB52*AD52)</f>
        <v>0</v>
      </c>
      <c r="AG52" s="817">
        <f>SUM(AE52:AF53)</f>
        <v>0</v>
      </c>
      <c r="AH52" s="932" t="s">
        <v>11</v>
      </c>
      <c r="AI52" s="813"/>
      <c r="AJ52" s="64" t="s">
        <v>35</v>
      </c>
      <c r="AK52" s="62"/>
      <c r="AL52" s="517">
        <v>0</v>
      </c>
      <c r="AM52" s="517"/>
      <c r="AN52" s="517"/>
      <c r="AO52" s="63"/>
      <c r="AP52" s="62"/>
      <c r="AQ52" s="63"/>
      <c r="AR52" s="62"/>
      <c r="AS52" s="517"/>
      <c r="AT52" s="517">
        <v>0</v>
      </c>
      <c r="AU52" s="517"/>
      <c r="AV52" s="517">
        <v>0</v>
      </c>
      <c r="AW52" s="517">
        <v>0</v>
      </c>
      <c r="AX52" s="517">
        <v>0</v>
      </c>
      <c r="AY52" s="517"/>
      <c r="AZ52" s="63"/>
      <c r="BA52" s="62"/>
      <c r="BB52" s="517"/>
      <c r="BC52" s="517"/>
      <c r="BD52" s="63"/>
      <c r="BE52" s="62"/>
      <c r="BF52" s="517"/>
      <c r="BG52" s="60"/>
      <c r="BH52" s="814">
        <f>SUM(AK53:AO53)</f>
        <v>0</v>
      </c>
      <c r="BI52" s="814">
        <f>SUM(AP53:BD53)</f>
        <v>0</v>
      </c>
      <c r="BJ52" s="814">
        <f>SUM(BH52+BI52)</f>
        <v>0</v>
      </c>
      <c r="BK52" s="815">
        <f t="shared" ref="BK52" si="67">AD52</f>
        <v>0</v>
      </c>
      <c r="BL52" s="817">
        <f>SUM(BH52*BK52)</f>
        <v>0</v>
      </c>
      <c r="BM52" s="817">
        <f>SUM(BI52*BK52)</f>
        <v>0</v>
      </c>
      <c r="BN52" s="817">
        <f>SUM(BL52:BM53)</f>
        <v>0</v>
      </c>
      <c r="BO52" s="925"/>
      <c r="BP52" s="926"/>
      <c r="BQ52" s="927"/>
      <c r="BR52" s="918"/>
      <c r="BS52" s="918"/>
      <c r="BT52" s="918"/>
      <c r="BU52" s="918"/>
      <c r="BV52" s="918"/>
      <c r="BW52" s="918"/>
      <c r="BX52" s="918"/>
      <c r="BY52" s="918"/>
      <c r="BZ52" s="918"/>
      <c r="CA52" s="918"/>
      <c r="CB52" s="918"/>
      <c r="CC52" s="918"/>
      <c r="CD52" s="918"/>
      <c r="CE52" s="944"/>
      <c r="CF52" s="918"/>
      <c r="CG52" s="918"/>
      <c r="CH52" s="656"/>
    </row>
    <row r="53" spans="1:131" ht="18.75" customHeight="1" thickBot="1">
      <c r="A53" s="942"/>
      <c r="B53" s="943"/>
      <c r="C53" s="467" t="s">
        <v>34</v>
      </c>
      <c r="D53" s="66">
        <f t="shared" ref="D53:Z53" si="68">(D$19*D52)/40</f>
        <v>0</v>
      </c>
      <c r="E53" s="66">
        <f t="shared" si="68"/>
        <v>0</v>
      </c>
      <c r="F53" s="66">
        <f t="shared" si="68"/>
        <v>0</v>
      </c>
      <c r="G53" s="66">
        <f t="shared" si="68"/>
        <v>0</v>
      </c>
      <c r="H53" s="66">
        <f t="shared" si="68"/>
        <v>0</v>
      </c>
      <c r="I53" s="66">
        <f t="shared" si="68"/>
        <v>0</v>
      </c>
      <c r="J53" s="66">
        <f t="shared" si="68"/>
        <v>0</v>
      </c>
      <c r="K53" s="66">
        <f t="shared" si="68"/>
        <v>0</v>
      </c>
      <c r="L53" s="66">
        <f t="shared" si="68"/>
        <v>0</v>
      </c>
      <c r="M53" s="66">
        <v>0</v>
      </c>
      <c r="N53" s="66">
        <f t="shared" si="68"/>
        <v>0</v>
      </c>
      <c r="O53" s="66">
        <f t="shared" si="68"/>
        <v>0</v>
      </c>
      <c r="P53" s="66">
        <f t="shared" si="68"/>
        <v>0</v>
      </c>
      <c r="Q53" s="66">
        <f t="shared" si="68"/>
        <v>0</v>
      </c>
      <c r="R53" s="66">
        <f t="shared" si="68"/>
        <v>0</v>
      </c>
      <c r="S53" s="66">
        <f t="shared" si="68"/>
        <v>0</v>
      </c>
      <c r="T53" s="66">
        <f t="shared" si="68"/>
        <v>0</v>
      </c>
      <c r="U53" s="66">
        <f t="shared" si="68"/>
        <v>0</v>
      </c>
      <c r="V53" s="66">
        <f t="shared" si="68"/>
        <v>0</v>
      </c>
      <c r="W53" s="66">
        <f t="shared" si="68"/>
        <v>0</v>
      </c>
      <c r="X53" s="66">
        <f t="shared" si="68"/>
        <v>0</v>
      </c>
      <c r="Y53" s="66">
        <f t="shared" si="68"/>
        <v>0</v>
      </c>
      <c r="Z53" s="66">
        <f t="shared" si="68"/>
        <v>0</v>
      </c>
      <c r="AA53" s="814"/>
      <c r="AB53" s="814"/>
      <c r="AC53" s="814"/>
      <c r="AD53" s="945"/>
      <c r="AE53" s="818"/>
      <c r="AF53" s="818"/>
      <c r="AG53" s="818"/>
      <c r="AH53" s="942"/>
      <c r="AI53" s="943"/>
      <c r="AJ53" s="467" t="s">
        <v>34</v>
      </c>
      <c r="AK53" s="66">
        <f t="shared" ref="AK53:BG53" si="69">(AK$19*AK52)/40</f>
        <v>0</v>
      </c>
      <c r="AL53" s="66">
        <f t="shared" si="69"/>
        <v>0</v>
      </c>
      <c r="AM53" s="66">
        <f t="shared" si="69"/>
        <v>0</v>
      </c>
      <c r="AN53" s="66">
        <f t="shared" si="69"/>
        <v>0</v>
      </c>
      <c r="AO53" s="66">
        <f t="shared" si="69"/>
        <v>0</v>
      </c>
      <c r="AP53" s="66">
        <f t="shared" si="69"/>
        <v>0</v>
      </c>
      <c r="AQ53" s="66">
        <f t="shared" si="69"/>
        <v>0</v>
      </c>
      <c r="AR53" s="66">
        <f t="shared" si="69"/>
        <v>0</v>
      </c>
      <c r="AS53" s="66">
        <f t="shared" si="69"/>
        <v>0</v>
      </c>
      <c r="AT53" s="66">
        <f t="shared" si="69"/>
        <v>0</v>
      </c>
      <c r="AU53" s="66">
        <f t="shared" si="69"/>
        <v>0</v>
      </c>
      <c r="AV53" s="66">
        <f t="shared" si="69"/>
        <v>0</v>
      </c>
      <c r="AW53" s="66">
        <f t="shared" si="69"/>
        <v>0</v>
      </c>
      <c r="AX53" s="66">
        <f t="shared" si="69"/>
        <v>0</v>
      </c>
      <c r="AY53" s="66">
        <f t="shared" si="69"/>
        <v>0</v>
      </c>
      <c r="AZ53" s="66">
        <f t="shared" si="69"/>
        <v>0</v>
      </c>
      <c r="BA53" s="66">
        <f t="shared" si="69"/>
        <v>0</v>
      </c>
      <c r="BB53" s="66">
        <f t="shared" si="69"/>
        <v>0</v>
      </c>
      <c r="BC53" s="66">
        <f t="shared" si="69"/>
        <v>0</v>
      </c>
      <c r="BD53" s="66">
        <f t="shared" si="69"/>
        <v>0</v>
      </c>
      <c r="BE53" s="66">
        <f t="shared" si="69"/>
        <v>0</v>
      </c>
      <c r="BF53" s="66">
        <f t="shared" si="69"/>
        <v>0</v>
      </c>
      <c r="BG53" s="66">
        <f t="shared" si="69"/>
        <v>0</v>
      </c>
      <c r="BH53" s="814"/>
      <c r="BI53" s="814"/>
      <c r="BJ53" s="814"/>
      <c r="BK53" s="816"/>
      <c r="BL53" s="818"/>
      <c r="BM53" s="818"/>
      <c r="BN53" s="818"/>
      <c r="BO53" s="922" t="s">
        <v>9</v>
      </c>
      <c r="BP53" s="923"/>
      <c r="BQ53" s="924"/>
      <c r="BR53" s="941"/>
      <c r="BS53" s="941"/>
      <c r="BT53" s="941"/>
      <c r="BU53" s="941"/>
      <c r="BV53" s="941"/>
      <c r="BW53" s="917">
        <f>K55+AR55</f>
        <v>0.751</v>
      </c>
      <c r="BX53" s="917">
        <f>L55+AS55</f>
        <v>0.35699999999999998</v>
      </c>
      <c r="BY53" s="917">
        <v>9.1999999999999998E-2</v>
      </c>
      <c r="BZ53" s="941"/>
      <c r="CA53" s="941"/>
      <c r="CB53" s="941"/>
      <c r="CC53" s="941"/>
      <c r="CD53" s="941"/>
      <c r="CE53" s="917"/>
      <c r="CF53" s="941"/>
      <c r="CG53" s="917">
        <f>BC63+V63</f>
        <v>0</v>
      </c>
      <c r="CH53" s="639">
        <v>1.2</v>
      </c>
    </row>
    <row r="54" spans="1:131" s="55" customFormat="1" ht="18.75" customHeight="1">
      <c r="A54" s="932" t="s">
        <v>9</v>
      </c>
      <c r="B54" s="813"/>
      <c r="C54" s="64" t="s">
        <v>35</v>
      </c>
      <c r="D54" s="62"/>
      <c r="E54" s="517">
        <v>0</v>
      </c>
      <c r="F54" s="517"/>
      <c r="G54" s="517"/>
      <c r="H54" s="63"/>
      <c r="I54" s="62"/>
      <c r="J54" s="63"/>
      <c r="K54" s="62">
        <v>7.2</v>
      </c>
      <c r="L54" s="517">
        <v>4.9000000000000004</v>
      </c>
      <c r="M54" s="517">
        <v>1.1000000000000001</v>
      </c>
      <c r="N54" s="517"/>
      <c r="O54" s="517">
        <v>0</v>
      </c>
      <c r="P54" s="517">
        <v>0</v>
      </c>
      <c r="Q54" s="517">
        <v>0</v>
      </c>
      <c r="R54" s="517"/>
      <c r="S54" s="63"/>
      <c r="T54" s="62"/>
      <c r="U54" s="517"/>
      <c r="V54" s="517"/>
      <c r="W54" s="63"/>
      <c r="X54" s="62"/>
      <c r="Y54" s="517"/>
      <c r="Z54" s="60"/>
      <c r="AA54" s="814">
        <f>SUM(D55:H55)</f>
        <v>0</v>
      </c>
      <c r="AB54" s="814">
        <f>SUM(I55:W55)</f>
        <v>0.34300000000000003</v>
      </c>
      <c r="AC54" s="814">
        <f>SUM(AA54+AB54)</f>
        <v>0.34300000000000003</v>
      </c>
      <c r="AD54" s="816">
        <v>24</v>
      </c>
      <c r="AE54" s="817">
        <f>SUM(AA54*AD54)</f>
        <v>0</v>
      </c>
      <c r="AF54" s="817">
        <f>SUM(AB54*AD54)</f>
        <v>8.23</v>
      </c>
      <c r="AG54" s="817">
        <f>SUM(AE54:AF55)</f>
        <v>8.23</v>
      </c>
      <c r="AH54" s="932" t="s">
        <v>9</v>
      </c>
      <c r="AI54" s="813"/>
      <c r="AJ54" s="64" t="s">
        <v>35</v>
      </c>
      <c r="AK54" s="62"/>
      <c r="AL54" s="517">
        <v>0</v>
      </c>
      <c r="AM54" s="517"/>
      <c r="AN54" s="517"/>
      <c r="AO54" s="63"/>
      <c r="AP54" s="62"/>
      <c r="AQ54" s="63"/>
      <c r="AR54" s="62">
        <v>12</v>
      </c>
      <c r="AS54" s="517">
        <v>4.9000000000000004</v>
      </c>
      <c r="AT54" s="517">
        <v>1.34</v>
      </c>
      <c r="AU54" s="517"/>
      <c r="AV54" s="517">
        <v>0</v>
      </c>
      <c r="AW54" s="517">
        <v>0</v>
      </c>
      <c r="AX54" s="517">
        <v>0</v>
      </c>
      <c r="AY54" s="517"/>
      <c r="AZ54" s="63"/>
      <c r="BA54" s="62"/>
      <c r="BB54" s="517"/>
      <c r="BC54" s="517"/>
      <c r="BD54" s="63"/>
      <c r="BE54" s="62"/>
      <c r="BF54" s="517"/>
      <c r="BG54" s="60"/>
      <c r="BH54" s="814">
        <f>SUM(AK55:AO55)</f>
        <v>0</v>
      </c>
      <c r="BI54" s="814">
        <f>SUM(AP55:BD55)</f>
        <v>0.85699999999999998</v>
      </c>
      <c r="BJ54" s="814">
        <f>SUM(BH54+BI54)</f>
        <v>0.85699999999999998</v>
      </c>
      <c r="BK54" s="815">
        <f t="shared" ref="BK54" si="70">AD54</f>
        <v>24</v>
      </c>
      <c r="BL54" s="817">
        <f>SUM(BH54*BK54)</f>
        <v>0</v>
      </c>
      <c r="BM54" s="817">
        <f>SUM(BI54*BK54)</f>
        <v>20.57</v>
      </c>
      <c r="BN54" s="817">
        <f>SUM(BL54:BM55)</f>
        <v>20.57</v>
      </c>
      <c r="BO54" s="925"/>
      <c r="BP54" s="926"/>
      <c r="BQ54" s="927"/>
      <c r="BR54" s="918"/>
      <c r="BS54" s="918"/>
      <c r="BT54" s="918"/>
      <c r="BU54" s="918"/>
      <c r="BV54" s="918"/>
      <c r="BW54" s="918"/>
      <c r="BX54" s="918"/>
      <c r="BY54" s="918"/>
      <c r="BZ54" s="918"/>
      <c r="CA54" s="918"/>
      <c r="CB54" s="918"/>
      <c r="CC54" s="918"/>
      <c r="CD54" s="918"/>
      <c r="CE54" s="944"/>
      <c r="CF54" s="918"/>
      <c r="CG54" s="918"/>
      <c r="CH54" s="656"/>
    </row>
    <row r="55" spans="1:131" ht="18.75" customHeight="1" thickBot="1">
      <c r="A55" s="932"/>
      <c r="B55" s="813"/>
      <c r="C55" s="20" t="s">
        <v>34</v>
      </c>
      <c r="D55" s="76">
        <f t="shared" ref="D55:Z55" si="71">(D$19*D54)/1000</f>
        <v>0</v>
      </c>
      <c r="E55" s="76">
        <f t="shared" si="71"/>
        <v>0</v>
      </c>
      <c r="F55" s="76">
        <f t="shared" si="71"/>
        <v>0</v>
      </c>
      <c r="G55" s="76">
        <f t="shared" si="71"/>
        <v>0</v>
      </c>
      <c r="H55" s="76">
        <f t="shared" si="71"/>
        <v>0</v>
      </c>
      <c r="I55" s="76">
        <f t="shared" si="71"/>
        <v>0</v>
      </c>
      <c r="J55" s="76">
        <f t="shared" si="71"/>
        <v>0</v>
      </c>
      <c r="K55" s="76">
        <f t="shared" si="71"/>
        <v>0.187</v>
      </c>
      <c r="L55" s="76">
        <f t="shared" si="71"/>
        <v>0.127</v>
      </c>
      <c r="M55" s="76">
        <f t="shared" si="71"/>
        <v>2.9000000000000001E-2</v>
      </c>
      <c r="N55" s="76">
        <f t="shared" si="71"/>
        <v>0</v>
      </c>
      <c r="O55" s="76">
        <f t="shared" si="71"/>
        <v>0</v>
      </c>
      <c r="P55" s="76">
        <f t="shared" si="71"/>
        <v>0</v>
      </c>
      <c r="Q55" s="76">
        <f t="shared" si="71"/>
        <v>0</v>
      </c>
      <c r="R55" s="76">
        <f t="shared" si="71"/>
        <v>0</v>
      </c>
      <c r="S55" s="76">
        <f t="shared" si="71"/>
        <v>0</v>
      </c>
      <c r="T55" s="76">
        <f t="shared" si="71"/>
        <v>0</v>
      </c>
      <c r="U55" s="76">
        <f t="shared" si="71"/>
        <v>0</v>
      </c>
      <c r="V55" s="76">
        <f t="shared" si="71"/>
        <v>0</v>
      </c>
      <c r="W55" s="76">
        <f t="shared" si="71"/>
        <v>0</v>
      </c>
      <c r="X55" s="76">
        <f t="shared" si="71"/>
        <v>0</v>
      </c>
      <c r="Y55" s="76">
        <f t="shared" si="71"/>
        <v>0</v>
      </c>
      <c r="Z55" s="76">
        <f t="shared" si="71"/>
        <v>0</v>
      </c>
      <c r="AA55" s="814"/>
      <c r="AB55" s="814"/>
      <c r="AC55" s="814"/>
      <c r="AD55" s="816"/>
      <c r="AE55" s="818"/>
      <c r="AF55" s="818"/>
      <c r="AG55" s="818"/>
      <c r="AH55" s="932"/>
      <c r="AI55" s="813"/>
      <c r="AJ55" s="20" t="s">
        <v>34</v>
      </c>
      <c r="AK55" s="76">
        <f t="shared" ref="AK55:BG55" si="72">(AK$19*AK54)/1000</f>
        <v>0</v>
      </c>
      <c r="AL55" s="76">
        <f t="shared" si="72"/>
        <v>0</v>
      </c>
      <c r="AM55" s="76">
        <f t="shared" si="72"/>
        <v>0</v>
      </c>
      <c r="AN55" s="76">
        <f t="shared" si="72"/>
        <v>0</v>
      </c>
      <c r="AO55" s="76">
        <f t="shared" si="72"/>
        <v>0</v>
      </c>
      <c r="AP55" s="76">
        <f t="shared" si="72"/>
        <v>0</v>
      </c>
      <c r="AQ55" s="76">
        <f t="shared" si="72"/>
        <v>0</v>
      </c>
      <c r="AR55" s="76">
        <f t="shared" si="72"/>
        <v>0.56399999999999995</v>
      </c>
      <c r="AS55" s="76">
        <f t="shared" si="72"/>
        <v>0.23</v>
      </c>
      <c r="AT55" s="76">
        <f t="shared" si="72"/>
        <v>6.3E-2</v>
      </c>
      <c r="AU55" s="76">
        <f t="shared" si="72"/>
        <v>0</v>
      </c>
      <c r="AV55" s="76">
        <f t="shared" si="72"/>
        <v>0</v>
      </c>
      <c r="AW55" s="76">
        <f t="shared" si="72"/>
        <v>0</v>
      </c>
      <c r="AX55" s="76">
        <f t="shared" si="72"/>
        <v>0</v>
      </c>
      <c r="AY55" s="76">
        <f t="shared" si="72"/>
        <v>0</v>
      </c>
      <c r="AZ55" s="76">
        <f t="shared" si="72"/>
        <v>0</v>
      </c>
      <c r="BA55" s="76">
        <f t="shared" si="72"/>
        <v>0</v>
      </c>
      <c r="BB55" s="76">
        <f t="shared" si="72"/>
        <v>0</v>
      </c>
      <c r="BC55" s="76">
        <f t="shared" si="72"/>
        <v>0</v>
      </c>
      <c r="BD55" s="76">
        <f t="shared" si="72"/>
        <v>0</v>
      </c>
      <c r="BE55" s="76">
        <f t="shared" si="72"/>
        <v>0</v>
      </c>
      <c r="BF55" s="76">
        <f t="shared" si="72"/>
        <v>0</v>
      </c>
      <c r="BG55" s="76">
        <f t="shared" si="72"/>
        <v>0</v>
      </c>
      <c r="BH55" s="814"/>
      <c r="BI55" s="814"/>
      <c r="BJ55" s="814"/>
      <c r="BK55" s="816"/>
      <c r="BL55" s="818"/>
      <c r="BM55" s="818"/>
      <c r="BN55" s="818"/>
      <c r="BO55" s="922" t="s">
        <v>26</v>
      </c>
      <c r="BP55" s="923"/>
      <c r="BQ55" s="924"/>
      <c r="BR55" s="941">
        <v>1.2</v>
      </c>
      <c r="BS55" s="941"/>
      <c r="BT55" s="941"/>
      <c r="BU55" s="941"/>
      <c r="BV55" s="941"/>
      <c r="BW55" s="917"/>
      <c r="BX55" s="917"/>
      <c r="BY55" s="917"/>
      <c r="BZ55" s="917">
        <f>N61+AU61</f>
        <v>0</v>
      </c>
      <c r="CA55" s="941"/>
      <c r="CB55" s="941"/>
      <c r="CC55" s="941"/>
      <c r="CD55" s="941"/>
      <c r="CE55" s="917"/>
      <c r="CF55" s="941"/>
      <c r="CG55" s="917">
        <f>BC63+V63</f>
        <v>0</v>
      </c>
      <c r="CH55" s="639">
        <v>1.2</v>
      </c>
    </row>
    <row r="56" spans="1:131" s="55" customFormat="1" ht="18.75" customHeight="1">
      <c r="A56" s="932" t="s">
        <v>10</v>
      </c>
      <c r="B56" s="813"/>
      <c r="C56" s="64" t="s">
        <v>35</v>
      </c>
      <c r="D56" s="62"/>
      <c r="E56" s="517">
        <v>0</v>
      </c>
      <c r="F56" s="517"/>
      <c r="G56" s="517"/>
      <c r="H56" s="63"/>
      <c r="I56" s="62"/>
      <c r="J56" s="63"/>
      <c r="K56" s="62">
        <v>7.5</v>
      </c>
      <c r="L56" s="517"/>
      <c r="M56" s="517">
        <v>4.5</v>
      </c>
      <c r="N56" s="517"/>
      <c r="O56" s="517">
        <v>0</v>
      </c>
      <c r="P56" s="517">
        <v>0</v>
      </c>
      <c r="Q56" s="517">
        <v>0</v>
      </c>
      <c r="R56" s="517"/>
      <c r="S56" s="63"/>
      <c r="T56" s="62"/>
      <c r="U56" s="517"/>
      <c r="V56" s="517"/>
      <c r="W56" s="63"/>
      <c r="X56" s="62"/>
      <c r="Y56" s="517"/>
      <c r="Z56" s="60"/>
      <c r="AA56" s="814">
        <f>SUM(D57:H57)</f>
        <v>0</v>
      </c>
      <c r="AB56" s="814">
        <f>SUM(I57:W57)</f>
        <v>0.312</v>
      </c>
      <c r="AC56" s="814">
        <f>SUM(AA56+AB56)</f>
        <v>0.312</v>
      </c>
      <c r="AD56" s="816">
        <v>35</v>
      </c>
      <c r="AE56" s="817">
        <f>SUM(AA56*AD56)</f>
        <v>0</v>
      </c>
      <c r="AF56" s="817">
        <f>SUM(AB56*AD56)</f>
        <v>10.92</v>
      </c>
      <c r="AG56" s="817">
        <f>SUM(AE56:AF57)</f>
        <v>10.92</v>
      </c>
      <c r="AH56" s="932" t="s">
        <v>10</v>
      </c>
      <c r="AI56" s="813"/>
      <c r="AJ56" s="64" t="s">
        <v>35</v>
      </c>
      <c r="AK56" s="62"/>
      <c r="AL56" s="517">
        <v>0</v>
      </c>
      <c r="AM56" s="517"/>
      <c r="AN56" s="517"/>
      <c r="AO56" s="63"/>
      <c r="AP56" s="62"/>
      <c r="AQ56" s="63"/>
      <c r="AR56" s="62">
        <v>12.5</v>
      </c>
      <c r="AS56" s="517"/>
      <c r="AT56" s="517">
        <v>4.25</v>
      </c>
      <c r="AU56" s="517"/>
      <c r="AV56" s="517">
        <v>0</v>
      </c>
      <c r="AW56" s="517">
        <v>0</v>
      </c>
      <c r="AX56" s="517">
        <v>0</v>
      </c>
      <c r="AY56" s="517"/>
      <c r="AZ56" s="63"/>
      <c r="BA56" s="62"/>
      <c r="BB56" s="517"/>
      <c r="BC56" s="517"/>
      <c r="BD56" s="63"/>
      <c r="BE56" s="62"/>
      <c r="BF56" s="517"/>
      <c r="BG56" s="60"/>
      <c r="BH56" s="814">
        <f>SUM(AK57:AO57)</f>
        <v>0</v>
      </c>
      <c r="BI56" s="814">
        <f>SUM(AP57:BD57)</f>
        <v>0.78800000000000003</v>
      </c>
      <c r="BJ56" s="814">
        <f>SUM(BH56+BI56)</f>
        <v>0.78800000000000003</v>
      </c>
      <c r="BK56" s="815">
        <f t="shared" ref="BK56" si="73">AD56</f>
        <v>35</v>
      </c>
      <c r="BL56" s="817">
        <f>SUM(BH56*BK56)</f>
        <v>0</v>
      </c>
      <c r="BM56" s="817">
        <f>SUM(BI56*BK56)</f>
        <v>27.58</v>
      </c>
      <c r="BN56" s="817">
        <f>SUM(BL56:BM57)</f>
        <v>27.58</v>
      </c>
      <c r="BO56" s="925"/>
      <c r="BP56" s="926"/>
      <c r="BQ56" s="927"/>
      <c r="BR56" s="918"/>
      <c r="BS56" s="918"/>
      <c r="BT56" s="918"/>
      <c r="BU56" s="918"/>
      <c r="BV56" s="918"/>
      <c r="BW56" s="918"/>
      <c r="BX56" s="918"/>
      <c r="BY56" s="918"/>
      <c r="BZ56" s="918"/>
      <c r="CA56" s="918"/>
      <c r="CB56" s="918"/>
      <c r="CC56" s="918"/>
      <c r="CD56" s="918"/>
      <c r="CE56" s="944"/>
      <c r="CF56" s="918"/>
      <c r="CG56" s="918"/>
      <c r="CH56" s="656"/>
    </row>
    <row r="57" spans="1:131" ht="18.75" customHeight="1" thickBot="1">
      <c r="A57" s="932"/>
      <c r="B57" s="813"/>
      <c r="C57" s="20" t="s">
        <v>34</v>
      </c>
      <c r="D57" s="76">
        <f t="shared" ref="D57:Z57" si="74">(D$19*D56)/1000</f>
        <v>0</v>
      </c>
      <c r="E57" s="76">
        <f t="shared" si="74"/>
        <v>0</v>
      </c>
      <c r="F57" s="76">
        <f t="shared" si="74"/>
        <v>0</v>
      </c>
      <c r="G57" s="76">
        <f t="shared" si="74"/>
        <v>0</v>
      </c>
      <c r="H57" s="76">
        <f t="shared" si="74"/>
        <v>0</v>
      </c>
      <c r="I57" s="76">
        <f t="shared" si="74"/>
        <v>0</v>
      </c>
      <c r="J57" s="76">
        <f t="shared" si="74"/>
        <v>0</v>
      </c>
      <c r="K57" s="76">
        <f t="shared" si="74"/>
        <v>0.19500000000000001</v>
      </c>
      <c r="L57" s="76">
        <f t="shared" si="74"/>
        <v>0</v>
      </c>
      <c r="M57" s="76">
        <f t="shared" si="74"/>
        <v>0.11700000000000001</v>
      </c>
      <c r="N57" s="76">
        <f t="shared" si="74"/>
        <v>0</v>
      </c>
      <c r="O57" s="76">
        <f t="shared" si="74"/>
        <v>0</v>
      </c>
      <c r="P57" s="76">
        <f t="shared" si="74"/>
        <v>0</v>
      </c>
      <c r="Q57" s="76">
        <f t="shared" si="74"/>
        <v>0</v>
      </c>
      <c r="R57" s="76">
        <f t="shared" si="74"/>
        <v>0</v>
      </c>
      <c r="S57" s="76">
        <f t="shared" si="74"/>
        <v>0</v>
      </c>
      <c r="T57" s="76">
        <f t="shared" si="74"/>
        <v>0</v>
      </c>
      <c r="U57" s="76">
        <f t="shared" si="74"/>
        <v>0</v>
      </c>
      <c r="V57" s="76">
        <f t="shared" si="74"/>
        <v>0</v>
      </c>
      <c r="W57" s="76">
        <f t="shared" si="74"/>
        <v>0</v>
      </c>
      <c r="X57" s="76">
        <f t="shared" si="74"/>
        <v>0</v>
      </c>
      <c r="Y57" s="76">
        <f t="shared" si="74"/>
        <v>0</v>
      </c>
      <c r="Z57" s="76">
        <f t="shared" si="74"/>
        <v>0</v>
      </c>
      <c r="AA57" s="814"/>
      <c r="AB57" s="814"/>
      <c r="AC57" s="814"/>
      <c r="AD57" s="816"/>
      <c r="AE57" s="818"/>
      <c r="AF57" s="818"/>
      <c r="AG57" s="818"/>
      <c r="AH57" s="932"/>
      <c r="AI57" s="813"/>
      <c r="AJ57" s="20" t="s">
        <v>34</v>
      </c>
      <c r="AK57" s="76">
        <f t="shared" ref="AK57:BG57" si="75">(AK$19*AK56)/1000</f>
        <v>0</v>
      </c>
      <c r="AL57" s="76">
        <f t="shared" si="75"/>
        <v>0</v>
      </c>
      <c r="AM57" s="76">
        <f t="shared" si="75"/>
        <v>0</v>
      </c>
      <c r="AN57" s="76">
        <f t="shared" si="75"/>
        <v>0</v>
      </c>
      <c r="AO57" s="76">
        <f t="shared" si="75"/>
        <v>0</v>
      </c>
      <c r="AP57" s="76">
        <f t="shared" si="75"/>
        <v>0</v>
      </c>
      <c r="AQ57" s="76">
        <f t="shared" si="75"/>
        <v>0</v>
      </c>
      <c r="AR57" s="76">
        <f t="shared" si="75"/>
        <v>0.58799999999999997</v>
      </c>
      <c r="AS57" s="76">
        <f t="shared" si="75"/>
        <v>0</v>
      </c>
      <c r="AT57" s="76">
        <f t="shared" si="75"/>
        <v>0.2</v>
      </c>
      <c r="AU57" s="76">
        <f t="shared" si="75"/>
        <v>0</v>
      </c>
      <c r="AV57" s="76">
        <f t="shared" si="75"/>
        <v>0</v>
      </c>
      <c r="AW57" s="76">
        <f t="shared" si="75"/>
        <v>0</v>
      </c>
      <c r="AX57" s="76">
        <f t="shared" si="75"/>
        <v>0</v>
      </c>
      <c r="AY57" s="76">
        <f t="shared" si="75"/>
        <v>0</v>
      </c>
      <c r="AZ57" s="76">
        <f t="shared" si="75"/>
        <v>0</v>
      </c>
      <c r="BA57" s="76">
        <f t="shared" si="75"/>
        <v>0</v>
      </c>
      <c r="BB57" s="76">
        <f t="shared" si="75"/>
        <v>0</v>
      </c>
      <c r="BC57" s="76">
        <f t="shared" si="75"/>
        <v>0</v>
      </c>
      <c r="BD57" s="76">
        <f t="shared" si="75"/>
        <v>0</v>
      </c>
      <c r="BE57" s="76">
        <f t="shared" si="75"/>
        <v>0</v>
      </c>
      <c r="BF57" s="76">
        <f t="shared" si="75"/>
        <v>0</v>
      </c>
      <c r="BG57" s="76">
        <f t="shared" si="75"/>
        <v>0</v>
      </c>
      <c r="BH57" s="814"/>
      <c r="BI57" s="814"/>
      <c r="BJ57" s="814"/>
      <c r="BK57" s="816"/>
      <c r="BL57" s="818"/>
      <c r="BM57" s="818"/>
      <c r="BN57" s="818"/>
      <c r="BO57" s="922" t="s">
        <v>530</v>
      </c>
      <c r="BP57" s="923"/>
      <c r="BQ57" s="924"/>
      <c r="BR57" s="941"/>
      <c r="BS57" s="941"/>
      <c r="BT57" s="941"/>
      <c r="BU57" s="941"/>
      <c r="BV57" s="941"/>
      <c r="BW57" s="917"/>
      <c r="BX57" s="917"/>
      <c r="BY57" s="917">
        <v>0.15</v>
      </c>
      <c r="BZ57" s="917"/>
      <c r="CA57" s="941"/>
      <c r="CB57" s="941"/>
      <c r="CC57" s="941"/>
      <c r="CD57" s="941"/>
      <c r="CE57" s="917">
        <f>T65+BA65</f>
        <v>0</v>
      </c>
      <c r="CF57" s="941"/>
      <c r="CG57" s="917">
        <f>BC65+V65</f>
        <v>0</v>
      </c>
      <c r="CH57" s="639">
        <v>0.15</v>
      </c>
    </row>
    <row r="58" spans="1:131" s="55" customFormat="1" ht="18.75" customHeight="1">
      <c r="A58" s="932" t="s">
        <v>8</v>
      </c>
      <c r="B58" s="813"/>
      <c r="C58" s="64" t="s">
        <v>35</v>
      </c>
      <c r="D58" s="62"/>
      <c r="E58" s="517">
        <v>0</v>
      </c>
      <c r="F58" s="517"/>
      <c r="G58" s="517"/>
      <c r="H58" s="63"/>
      <c r="I58" s="62"/>
      <c r="J58" s="63"/>
      <c r="K58" s="62">
        <v>50</v>
      </c>
      <c r="L58" s="517"/>
      <c r="M58" s="517">
        <v>0</v>
      </c>
      <c r="N58" s="517"/>
      <c r="O58" s="517"/>
      <c r="P58" s="517">
        <v>0</v>
      </c>
      <c r="Q58" s="517">
        <v>0</v>
      </c>
      <c r="R58" s="517"/>
      <c r="S58" s="63"/>
      <c r="T58" s="62"/>
      <c r="U58" s="517"/>
      <c r="V58" s="517"/>
      <c r="W58" s="63"/>
      <c r="X58" s="62"/>
      <c r="Y58" s="517"/>
      <c r="Z58" s="60"/>
      <c r="AA58" s="814">
        <f>SUM(D59:H59)</f>
        <v>0</v>
      </c>
      <c r="AB58" s="814">
        <f>SUM(I59:W59)</f>
        <v>1.3</v>
      </c>
      <c r="AC58" s="814">
        <f>SUM(AA58+AB58)</f>
        <v>1.3</v>
      </c>
      <c r="AD58" s="816">
        <v>29</v>
      </c>
      <c r="AE58" s="817">
        <f>SUM(AA58*AD58)</f>
        <v>0</v>
      </c>
      <c r="AF58" s="817">
        <f>SUM(AB58*AD58)</f>
        <v>37.700000000000003</v>
      </c>
      <c r="AG58" s="817">
        <f>SUM(AE58:AF59)</f>
        <v>37.700000000000003</v>
      </c>
      <c r="AH58" s="932" t="s">
        <v>8</v>
      </c>
      <c r="AI58" s="813"/>
      <c r="AJ58" s="64" t="s">
        <v>35</v>
      </c>
      <c r="AK58" s="62"/>
      <c r="AL58" s="517">
        <v>0</v>
      </c>
      <c r="AM58" s="517"/>
      <c r="AN58" s="517"/>
      <c r="AO58" s="63"/>
      <c r="AP58" s="62"/>
      <c r="AQ58" s="63"/>
      <c r="AR58" s="62">
        <v>78.72</v>
      </c>
      <c r="AS58" s="517"/>
      <c r="AT58" s="517">
        <v>0</v>
      </c>
      <c r="AU58" s="517"/>
      <c r="AV58" s="517"/>
      <c r="AW58" s="517">
        <v>0</v>
      </c>
      <c r="AX58" s="517">
        <v>0</v>
      </c>
      <c r="AY58" s="517"/>
      <c r="AZ58" s="63"/>
      <c r="BA58" s="62"/>
      <c r="BB58" s="517"/>
      <c r="BC58" s="517"/>
      <c r="BD58" s="63"/>
      <c r="BE58" s="62"/>
      <c r="BF58" s="517"/>
      <c r="BG58" s="60"/>
      <c r="BH58" s="814">
        <f>SUM(AK59:AO59)</f>
        <v>0</v>
      </c>
      <c r="BI58" s="814">
        <f>SUM(AP59:BD59)</f>
        <v>3.7</v>
      </c>
      <c r="BJ58" s="814">
        <f>SUM(BH58+BI58)</f>
        <v>3.7</v>
      </c>
      <c r="BK58" s="815">
        <f t="shared" ref="BK58" si="76">AD58</f>
        <v>29</v>
      </c>
      <c r="BL58" s="817">
        <f>SUM(BH58*BK58)</f>
        <v>0</v>
      </c>
      <c r="BM58" s="817">
        <f>SUM(BI58*BK58)</f>
        <v>107.3</v>
      </c>
      <c r="BN58" s="817">
        <f>SUM(BL58:BM59)</f>
        <v>107.3</v>
      </c>
      <c r="BO58" s="925"/>
      <c r="BP58" s="926"/>
      <c r="BQ58" s="927"/>
      <c r="BR58" s="918"/>
      <c r="BS58" s="918"/>
      <c r="BT58" s="918"/>
      <c r="BU58" s="918"/>
      <c r="BV58" s="918"/>
      <c r="BW58" s="918"/>
      <c r="BX58" s="918"/>
      <c r="BY58" s="918"/>
      <c r="BZ58" s="918"/>
      <c r="CA58" s="918"/>
      <c r="CB58" s="918"/>
      <c r="CC58" s="918"/>
      <c r="CD58" s="918"/>
      <c r="CE58" s="944"/>
      <c r="CF58" s="918"/>
      <c r="CG58" s="918"/>
      <c r="CH58" s="656"/>
    </row>
    <row r="59" spans="1:131" ht="18.75" customHeight="1" thickBot="1">
      <c r="A59" s="932"/>
      <c r="B59" s="813"/>
      <c r="C59" s="20" t="s">
        <v>34</v>
      </c>
      <c r="D59" s="76">
        <f t="shared" ref="D59:Z59" si="77">(D$19*D58)/1000</f>
        <v>0</v>
      </c>
      <c r="E59" s="76">
        <f t="shared" si="77"/>
        <v>0</v>
      </c>
      <c r="F59" s="76">
        <f t="shared" si="77"/>
        <v>0</v>
      </c>
      <c r="G59" s="76">
        <f t="shared" si="77"/>
        <v>0</v>
      </c>
      <c r="H59" s="76">
        <f t="shared" si="77"/>
        <v>0</v>
      </c>
      <c r="I59" s="76">
        <f t="shared" si="77"/>
        <v>0</v>
      </c>
      <c r="J59" s="76">
        <f t="shared" si="77"/>
        <v>0</v>
      </c>
      <c r="K59" s="76">
        <f t="shared" si="77"/>
        <v>1.3</v>
      </c>
      <c r="L59" s="76">
        <f t="shared" si="77"/>
        <v>0</v>
      </c>
      <c r="M59" s="76">
        <f t="shared" si="77"/>
        <v>0</v>
      </c>
      <c r="N59" s="76">
        <f t="shared" si="77"/>
        <v>0</v>
      </c>
      <c r="O59" s="76">
        <f t="shared" si="77"/>
        <v>0</v>
      </c>
      <c r="P59" s="76">
        <f t="shared" si="77"/>
        <v>0</v>
      </c>
      <c r="Q59" s="76">
        <f t="shared" si="77"/>
        <v>0</v>
      </c>
      <c r="R59" s="76">
        <f t="shared" si="77"/>
        <v>0</v>
      </c>
      <c r="S59" s="76">
        <f t="shared" si="77"/>
        <v>0</v>
      </c>
      <c r="T59" s="76">
        <f t="shared" si="77"/>
        <v>0</v>
      </c>
      <c r="U59" s="76">
        <f t="shared" si="77"/>
        <v>0</v>
      </c>
      <c r="V59" s="76">
        <f t="shared" si="77"/>
        <v>0</v>
      </c>
      <c r="W59" s="76">
        <f t="shared" si="77"/>
        <v>0</v>
      </c>
      <c r="X59" s="76">
        <f t="shared" si="77"/>
        <v>0</v>
      </c>
      <c r="Y59" s="76">
        <f t="shared" si="77"/>
        <v>0</v>
      </c>
      <c r="Z59" s="76">
        <f t="shared" si="77"/>
        <v>0</v>
      </c>
      <c r="AA59" s="814"/>
      <c r="AB59" s="814"/>
      <c r="AC59" s="814"/>
      <c r="AD59" s="816"/>
      <c r="AE59" s="818"/>
      <c r="AF59" s="818"/>
      <c r="AG59" s="818"/>
      <c r="AH59" s="932"/>
      <c r="AI59" s="813"/>
      <c r="AJ59" s="20" t="s">
        <v>34</v>
      </c>
      <c r="AK59" s="76">
        <f t="shared" ref="AK59:BG59" si="78">(AK$19*AK58)/1000</f>
        <v>0</v>
      </c>
      <c r="AL59" s="76">
        <f t="shared" si="78"/>
        <v>0</v>
      </c>
      <c r="AM59" s="76">
        <f t="shared" si="78"/>
        <v>0</v>
      </c>
      <c r="AN59" s="76">
        <f t="shared" si="78"/>
        <v>0</v>
      </c>
      <c r="AO59" s="76">
        <f t="shared" si="78"/>
        <v>0</v>
      </c>
      <c r="AP59" s="76">
        <f t="shared" si="78"/>
        <v>0</v>
      </c>
      <c r="AQ59" s="76">
        <f t="shared" si="78"/>
        <v>0</v>
      </c>
      <c r="AR59" s="76">
        <f t="shared" si="78"/>
        <v>3.7</v>
      </c>
      <c r="AS59" s="76">
        <f t="shared" si="78"/>
        <v>0</v>
      </c>
      <c r="AT59" s="76">
        <f t="shared" si="78"/>
        <v>0</v>
      </c>
      <c r="AU59" s="76">
        <f t="shared" si="78"/>
        <v>0</v>
      </c>
      <c r="AV59" s="76">
        <f t="shared" si="78"/>
        <v>0</v>
      </c>
      <c r="AW59" s="76">
        <f t="shared" si="78"/>
        <v>0</v>
      </c>
      <c r="AX59" s="76">
        <f t="shared" si="78"/>
        <v>0</v>
      </c>
      <c r="AY59" s="76">
        <f t="shared" si="78"/>
        <v>0</v>
      </c>
      <c r="AZ59" s="76">
        <f t="shared" si="78"/>
        <v>0</v>
      </c>
      <c r="BA59" s="76">
        <f t="shared" si="78"/>
        <v>0</v>
      </c>
      <c r="BB59" s="76">
        <f t="shared" si="78"/>
        <v>0</v>
      </c>
      <c r="BC59" s="76">
        <f t="shared" si="78"/>
        <v>0</v>
      </c>
      <c r="BD59" s="76">
        <f t="shared" si="78"/>
        <v>0</v>
      </c>
      <c r="BE59" s="76">
        <f t="shared" si="78"/>
        <v>0</v>
      </c>
      <c r="BF59" s="76">
        <f t="shared" si="78"/>
        <v>0</v>
      </c>
      <c r="BG59" s="76">
        <f t="shared" si="78"/>
        <v>0</v>
      </c>
      <c r="BH59" s="814"/>
      <c r="BI59" s="814"/>
      <c r="BJ59" s="814"/>
      <c r="BK59" s="816"/>
      <c r="BL59" s="818"/>
      <c r="BM59" s="818"/>
      <c r="BN59" s="818"/>
      <c r="BO59" s="504"/>
      <c r="BP59" s="504"/>
      <c r="BQ59" s="504"/>
      <c r="BR59" s="504"/>
      <c r="BS59" s="504"/>
      <c r="BT59" s="504"/>
      <c r="BU59" s="504"/>
      <c r="BV59" s="504"/>
      <c r="BW59" s="504"/>
      <c r="BX59" s="504"/>
      <c r="BY59" s="504"/>
      <c r="BZ59" s="504"/>
      <c r="CA59" s="504"/>
      <c r="CB59" s="504"/>
      <c r="CC59" s="504"/>
      <c r="CD59" s="504"/>
      <c r="CE59" s="504"/>
      <c r="CF59" s="504"/>
      <c r="CG59" s="504"/>
    </row>
    <row r="60" spans="1:131" s="55" customFormat="1" ht="18.75" customHeight="1">
      <c r="A60" s="970" t="s">
        <v>26</v>
      </c>
      <c r="B60" s="813"/>
      <c r="C60" s="64" t="s">
        <v>35</v>
      </c>
      <c r="D60" s="62">
        <v>16</v>
      </c>
      <c r="E60" s="517">
        <v>0</v>
      </c>
      <c r="F60" s="517"/>
      <c r="G60" s="517"/>
      <c r="H60" s="63"/>
      <c r="I60" s="62"/>
      <c r="J60" s="63"/>
      <c r="K60" s="62"/>
      <c r="L60" s="517"/>
      <c r="M60" s="517">
        <v>0</v>
      </c>
      <c r="N60" s="517"/>
      <c r="O60" s="517">
        <v>0</v>
      </c>
      <c r="P60" s="517">
        <v>0</v>
      </c>
      <c r="Q60" s="517">
        <v>0</v>
      </c>
      <c r="R60" s="517"/>
      <c r="S60" s="63"/>
      <c r="T60" s="62"/>
      <c r="U60" s="517"/>
      <c r="V60" s="517"/>
      <c r="W60" s="63"/>
      <c r="X60" s="62"/>
      <c r="Y60" s="517"/>
      <c r="Z60" s="60"/>
      <c r="AA60" s="814">
        <f>SUM(D61:H61)</f>
        <v>0.41599999999999998</v>
      </c>
      <c r="AB60" s="814">
        <f>SUM(I61:W61)</f>
        <v>0</v>
      </c>
      <c r="AC60" s="814">
        <f>SUM(AA60+AB60)</f>
        <v>0.41599999999999998</v>
      </c>
      <c r="AD60" s="816">
        <v>37</v>
      </c>
      <c r="AE60" s="817">
        <f>SUM(AA60*AD60)</f>
        <v>15.39</v>
      </c>
      <c r="AF60" s="817">
        <f>SUM(AB60*AD60)</f>
        <v>0</v>
      </c>
      <c r="AG60" s="817">
        <f>SUM(AE60:AF61)</f>
        <v>15.39</v>
      </c>
      <c r="AH60" s="970" t="s">
        <v>26</v>
      </c>
      <c r="AI60" s="813"/>
      <c r="AJ60" s="64" t="s">
        <v>35</v>
      </c>
      <c r="AK60" s="62">
        <v>16.68</v>
      </c>
      <c r="AL60" s="517">
        <v>0</v>
      </c>
      <c r="AM60" s="517"/>
      <c r="AN60" s="517"/>
      <c r="AO60" s="63"/>
      <c r="AP60" s="62"/>
      <c r="AQ60" s="63"/>
      <c r="AR60" s="62"/>
      <c r="AS60" s="517"/>
      <c r="AT60" s="517">
        <v>0</v>
      </c>
      <c r="AU60" s="517"/>
      <c r="AV60" s="517">
        <v>0</v>
      </c>
      <c r="AW60" s="517">
        <v>0</v>
      </c>
      <c r="AX60" s="517">
        <v>0</v>
      </c>
      <c r="AY60" s="517"/>
      <c r="AZ60" s="63"/>
      <c r="BA60" s="62"/>
      <c r="BB60" s="517"/>
      <c r="BC60" s="517"/>
      <c r="BD60" s="63"/>
      <c r="BE60" s="62"/>
      <c r="BF60" s="517"/>
      <c r="BG60" s="60"/>
      <c r="BH60" s="814">
        <f>SUM(AK61:AO61)</f>
        <v>0.78400000000000003</v>
      </c>
      <c r="BI60" s="814">
        <f>SUM(AP61:BD61)</f>
        <v>0</v>
      </c>
      <c r="BJ60" s="814">
        <f>SUM(BH60+BI60)</f>
        <v>0.78400000000000003</v>
      </c>
      <c r="BK60" s="815">
        <f t="shared" ref="BK60" si="79">AD60</f>
        <v>37</v>
      </c>
      <c r="BL60" s="817">
        <f>SUM(BH60*BK60)</f>
        <v>29.01</v>
      </c>
      <c r="BM60" s="817">
        <f>SUM(BI60*BK60)</f>
        <v>0</v>
      </c>
      <c r="BN60" s="817">
        <f>SUM(BL60:BM61)</f>
        <v>29.01</v>
      </c>
      <c r="BO60" s="504"/>
      <c r="BP60" s="504"/>
      <c r="BQ60" s="504"/>
      <c r="BR60" s="504"/>
      <c r="BS60" s="504"/>
      <c r="BT60" s="504"/>
      <c r="BU60" s="504"/>
      <c r="BV60" s="504"/>
      <c r="BW60" s="504"/>
      <c r="BX60" s="504"/>
      <c r="BY60" s="504"/>
      <c r="BZ60" s="504"/>
      <c r="CA60" s="504"/>
      <c r="CB60" s="504"/>
      <c r="CC60" s="504"/>
      <c r="CD60" s="504"/>
      <c r="CE60" s="504"/>
      <c r="CF60" s="504"/>
      <c r="CG60" s="504"/>
    </row>
    <row r="61" spans="1:131" ht="18.75" customHeight="1" thickBot="1">
      <c r="A61" s="970"/>
      <c r="B61" s="813"/>
      <c r="C61" s="20" t="s">
        <v>34</v>
      </c>
      <c r="D61" s="76">
        <f t="shared" ref="D61:Z61" si="80">(D$19*D60)/1000</f>
        <v>0.41599999999999998</v>
      </c>
      <c r="E61" s="76">
        <f t="shared" si="80"/>
        <v>0</v>
      </c>
      <c r="F61" s="76">
        <f t="shared" si="80"/>
        <v>0</v>
      </c>
      <c r="G61" s="76">
        <f t="shared" si="80"/>
        <v>0</v>
      </c>
      <c r="H61" s="76">
        <f t="shared" si="80"/>
        <v>0</v>
      </c>
      <c r="I61" s="76">
        <f t="shared" si="80"/>
        <v>0</v>
      </c>
      <c r="J61" s="76">
        <f t="shared" si="80"/>
        <v>0</v>
      </c>
      <c r="K61" s="76">
        <f t="shared" si="80"/>
        <v>0</v>
      </c>
      <c r="L61" s="76">
        <f t="shared" si="80"/>
        <v>0</v>
      </c>
      <c r="M61" s="76">
        <f t="shared" si="80"/>
        <v>0</v>
      </c>
      <c r="N61" s="76">
        <f t="shared" si="80"/>
        <v>0</v>
      </c>
      <c r="O61" s="76">
        <f t="shared" si="80"/>
        <v>0</v>
      </c>
      <c r="P61" s="76">
        <f t="shared" si="80"/>
        <v>0</v>
      </c>
      <c r="Q61" s="76">
        <f t="shared" si="80"/>
        <v>0</v>
      </c>
      <c r="R61" s="76">
        <f t="shared" si="80"/>
        <v>0</v>
      </c>
      <c r="S61" s="76">
        <f t="shared" si="80"/>
        <v>0</v>
      </c>
      <c r="T61" s="76">
        <f t="shared" si="80"/>
        <v>0</v>
      </c>
      <c r="U61" s="76">
        <f t="shared" si="80"/>
        <v>0</v>
      </c>
      <c r="V61" s="76">
        <f t="shared" si="80"/>
        <v>0</v>
      </c>
      <c r="W61" s="76">
        <f t="shared" si="80"/>
        <v>0</v>
      </c>
      <c r="X61" s="76">
        <f t="shared" si="80"/>
        <v>0</v>
      </c>
      <c r="Y61" s="76">
        <f t="shared" si="80"/>
        <v>0</v>
      </c>
      <c r="Z61" s="76">
        <f t="shared" si="80"/>
        <v>0</v>
      </c>
      <c r="AA61" s="814"/>
      <c r="AB61" s="814"/>
      <c r="AC61" s="814"/>
      <c r="AD61" s="816"/>
      <c r="AE61" s="818"/>
      <c r="AF61" s="818"/>
      <c r="AG61" s="818"/>
      <c r="AH61" s="970"/>
      <c r="AI61" s="813"/>
      <c r="AJ61" s="20" t="s">
        <v>34</v>
      </c>
      <c r="AK61" s="76">
        <f t="shared" ref="AK61:BG61" si="81">(AK$19*AK60)/1000</f>
        <v>0.78400000000000003</v>
      </c>
      <c r="AL61" s="76">
        <f t="shared" si="81"/>
        <v>0</v>
      </c>
      <c r="AM61" s="76">
        <f t="shared" si="81"/>
        <v>0</v>
      </c>
      <c r="AN61" s="76">
        <f t="shared" si="81"/>
        <v>0</v>
      </c>
      <c r="AO61" s="76">
        <f t="shared" si="81"/>
        <v>0</v>
      </c>
      <c r="AP61" s="76">
        <f t="shared" si="81"/>
        <v>0</v>
      </c>
      <c r="AQ61" s="76">
        <f t="shared" si="81"/>
        <v>0</v>
      </c>
      <c r="AR61" s="76">
        <f t="shared" si="81"/>
        <v>0</v>
      </c>
      <c r="AS61" s="76">
        <f t="shared" si="81"/>
        <v>0</v>
      </c>
      <c r="AT61" s="76">
        <f t="shared" si="81"/>
        <v>0</v>
      </c>
      <c r="AU61" s="76">
        <f t="shared" si="81"/>
        <v>0</v>
      </c>
      <c r="AV61" s="76">
        <f t="shared" si="81"/>
        <v>0</v>
      </c>
      <c r="AW61" s="76">
        <f t="shared" si="81"/>
        <v>0</v>
      </c>
      <c r="AX61" s="76">
        <f t="shared" si="81"/>
        <v>0</v>
      </c>
      <c r="AY61" s="76">
        <f t="shared" si="81"/>
        <v>0</v>
      </c>
      <c r="AZ61" s="76">
        <f t="shared" si="81"/>
        <v>0</v>
      </c>
      <c r="BA61" s="76">
        <f t="shared" si="81"/>
        <v>0</v>
      </c>
      <c r="BB61" s="76">
        <f t="shared" si="81"/>
        <v>0</v>
      </c>
      <c r="BC61" s="76">
        <f t="shared" si="81"/>
        <v>0</v>
      </c>
      <c r="BD61" s="76">
        <f t="shared" si="81"/>
        <v>0</v>
      </c>
      <c r="BE61" s="76">
        <f t="shared" si="81"/>
        <v>0</v>
      </c>
      <c r="BF61" s="76">
        <f t="shared" si="81"/>
        <v>0</v>
      </c>
      <c r="BG61" s="76">
        <f t="shared" si="81"/>
        <v>0</v>
      </c>
      <c r="BH61" s="814"/>
      <c r="BI61" s="814"/>
      <c r="BJ61" s="814"/>
      <c r="BK61" s="816"/>
      <c r="BL61" s="818"/>
      <c r="BM61" s="818"/>
      <c r="BN61" s="818"/>
      <c r="BO61" s="504"/>
      <c r="BP61" s="504"/>
      <c r="BQ61" s="504"/>
      <c r="BR61" s="504"/>
      <c r="BS61" s="504"/>
      <c r="BT61" s="504"/>
      <c r="BU61" s="504"/>
      <c r="BV61" s="504"/>
      <c r="BW61" s="504"/>
      <c r="BX61" s="504"/>
      <c r="BY61" s="504"/>
      <c r="BZ61" s="504"/>
      <c r="CA61" s="504"/>
      <c r="CB61" s="504"/>
      <c r="CC61" s="504"/>
      <c r="CD61" s="504"/>
      <c r="CE61" s="504"/>
      <c r="CF61" s="504"/>
      <c r="CG61" s="504"/>
    </row>
    <row r="62" spans="1:131" s="55" customFormat="1" ht="18.75" customHeight="1">
      <c r="A62" s="946" t="s">
        <v>388</v>
      </c>
      <c r="B62" s="813"/>
      <c r="C62" s="64" t="s">
        <v>35</v>
      </c>
      <c r="D62" s="62"/>
      <c r="E62" s="517">
        <v>0</v>
      </c>
      <c r="F62" s="517"/>
      <c r="G62" s="517"/>
      <c r="H62" s="63"/>
      <c r="I62" s="62"/>
      <c r="J62" s="63"/>
      <c r="K62" s="62">
        <v>0.8</v>
      </c>
      <c r="L62" s="517"/>
      <c r="M62" s="517">
        <v>1.1000000000000001</v>
      </c>
      <c r="N62" s="517"/>
      <c r="O62" s="517">
        <v>0</v>
      </c>
      <c r="P62" s="517">
        <v>0</v>
      </c>
      <c r="Q62" s="517">
        <v>0</v>
      </c>
      <c r="R62" s="517"/>
      <c r="S62" s="63"/>
      <c r="T62" s="62"/>
      <c r="U62" s="517"/>
      <c r="V62" s="517"/>
      <c r="W62" s="63"/>
      <c r="X62" s="62"/>
      <c r="Y62" s="517"/>
      <c r="Z62" s="60"/>
      <c r="AA62" s="814">
        <f>SUM(D63:H63)</f>
        <v>0</v>
      </c>
      <c r="AB62" s="814">
        <f>SUM(I63:W63)</f>
        <v>0.05</v>
      </c>
      <c r="AC62" s="814">
        <f>SUM(AA62+AB62)</f>
        <v>0.05</v>
      </c>
      <c r="AD62" s="816">
        <v>210</v>
      </c>
      <c r="AE62" s="817">
        <f>SUM(AA62*AD62)</f>
        <v>0</v>
      </c>
      <c r="AF62" s="817">
        <f>SUM(AB62*AD62)</f>
        <v>10.5</v>
      </c>
      <c r="AG62" s="817">
        <f>SUM(AE62:AF63)</f>
        <v>10.5</v>
      </c>
      <c r="AH62" s="946" t="s">
        <v>388</v>
      </c>
      <c r="AI62" s="813"/>
      <c r="AJ62" s="64" t="s">
        <v>35</v>
      </c>
      <c r="AK62" s="62"/>
      <c r="AL62" s="517">
        <v>0</v>
      </c>
      <c r="AM62" s="517"/>
      <c r="AN62" s="517"/>
      <c r="AO62" s="63"/>
      <c r="AP62" s="62"/>
      <c r="AQ62" s="63"/>
      <c r="AR62" s="62">
        <v>1</v>
      </c>
      <c r="AS62" s="517"/>
      <c r="AT62" s="517">
        <v>1.1000000000000001</v>
      </c>
      <c r="AU62" s="517"/>
      <c r="AV62" s="517">
        <v>0</v>
      </c>
      <c r="AW62" s="517">
        <v>0</v>
      </c>
      <c r="AX62" s="517">
        <v>0</v>
      </c>
      <c r="AY62" s="517"/>
      <c r="AZ62" s="63"/>
      <c r="BA62" s="62"/>
      <c r="BB62" s="517"/>
      <c r="BC62" s="517"/>
      <c r="BD62" s="63"/>
      <c r="BE62" s="62"/>
      <c r="BF62" s="517"/>
      <c r="BG62" s="60"/>
      <c r="BH62" s="814">
        <f>SUM(AK63:AO63)</f>
        <v>0</v>
      </c>
      <c r="BI62" s="814">
        <f>SUM(AP63:BD63)</f>
        <v>9.9000000000000005E-2</v>
      </c>
      <c r="BJ62" s="814">
        <f>SUM(BH62+BI62)</f>
        <v>9.9000000000000005E-2</v>
      </c>
      <c r="BK62" s="815">
        <f t="shared" ref="BK62" si="82">AD62</f>
        <v>210</v>
      </c>
      <c r="BL62" s="817">
        <f>SUM(BH62*BK62)</f>
        <v>0</v>
      </c>
      <c r="BM62" s="817">
        <f>SUM(BI62*BK62)</f>
        <v>20.79</v>
      </c>
      <c r="BN62" s="817">
        <f>SUM(BL62:BM63)</f>
        <v>20.79</v>
      </c>
      <c r="BO62" s="504"/>
      <c r="BP62" s="504"/>
      <c r="BQ62" s="504"/>
      <c r="BR62" s="504"/>
      <c r="BS62" s="504"/>
      <c r="BT62" s="504"/>
      <c r="BU62" s="504"/>
      <c r="BV62" s="504"/>
      <c r="BW62" s="504"/>
      <c r="BX62" s="504"/>
      <c r="BY62" s="504"/>
      <c r="BZ62" s="504"/>
      <c r="CA62" s="504"/>
      <c r="CB62" s="504"/>
      <c r="CC62" s="504"/>
      <c r="CD62" s="504"/>
      <c r="CE62" s="504"/>
      <c r="CF62" s="504"/>
      <c r="CG62" s="504"/>
    </row>
    <row r="63" spans="1:131" ht="18.75" customHeight="1" thickBot="1">
      <c r="A63" s="946"/>
      <c r="B63" s="813"/>
      <c r="C63" s="20" t="s">
        <v>34</v>
      </c>
      <c r="D63" s="76">
        <f t="shared" ref="D63:Z63" si="83">(D$19*D62)/1000</f>
        <v>0</v>
      </c>
      <c r="E63" s="76">
        <f t="shared" si="83"/>
        <v>0</v>
      </c>
      <c r="F63" s="76">
        <f t="shared" si="83"/>
        <v>0</v>
      </c>
      <c r="G63" s="76">
        <f t="shared" si="83"/>
        <v>0</v>
      </c>
      <c r="H63" s="76">
        <f t="shared" si="83"/>
        <v>0</v>
      </c>
      <c r="I63" s="76">
        <f t="shared" si="83"/>
        <v>0</v>
      </c>
      <c r="J63" s="76">
        <f t="shared" si="83"/>
        <v>0</v>
      </c>
      <c r="K63" s="76">
        <f t="shared" si="83"/>
        <v>2.1000000000000001E-2</v>
      </c>
      <c r="L63" s="76">
        <f t="shared" si="83"/>
        <v>0</v>
      </c>
      <c r="M63" s="76">
        <f t="shared" si="83"/>
        <v>2.9000000000000001E-2</v>
      </c>
      <c r="N63" s="76">
        <f t="shared" si="83"/>
        <v>0</v>
      </c>
      <c r="O63" s="76">
        <f t="shared" si="83"/>
        <v>0</v>
      </c>
      <c r="P63" s="76">
        <f t="shared" si="83"/>
        <v>0</v>
      </c>
      <c r="Q63" s="76">
        <f t="shared" si="83"/>
        <v>0</v>
      </c>
      <c r="R63" s="76">
        <f t="shared" si="83"/>
        <v>0</v>
      </c>
      <c r="S63" s="76">
        <f t="shared" si="83"/>
        <v>0</v>
      </c>
      <c r="T63" s="76">
        <f t="shared" si="83"/>
        <v>0</v>
      </c>
      <c r="U63" s="76">
        <f t="shared" si="83"/>
        <v>0</v>
      </c>
      <c r="V63" s="76">
        <f t="shared" si="83"/>
        <v>0</v>
      </c>
      <c r="W63" s="76">
        <f t="shared" si="83"/>
        <v>0</v>
      </c>
      <c r="X63" s="76">
        <f t="shared" si="83"/>
        <v>0</v>
      </c>
      <c r="Y63" s="76">
        <f t="shared" si="83"/>
        <v>0</v>
      </c>
      <c r="Z63" s="76">
        <f t="shared" si="83"/>
        <v>0</v>
      </c>
      <c r="AA63" s="814"/>
      <c r="AB63" s="814"/>
      <c r="AC63" s="814"/>
      <c r="AD63" s="816"/>
      <c r="AE63" s="818"/>
      <c r="AF63" s="818"/>
      <c r="AG63" s="818"/>
      <c r="AH63" s="946"/>
      <c r="AI63" s="813"/>
      <c r="AJ63" s="20" t="s">
        <v>34</v>
      </c>
      <c r="AK63" s="76">
        <f t="shared" ref="AK63:BG63" si="84">(AK$19*AK62)/1000</f>
        <v>0</v>
      </c>
      <c r="AL63" s="76">
        <f t="shared" si="84"/>
        <v>0</v>
      </c>
      <c r="AM63" s="76">
        <f t="shared" si="84"/>
        <v>0</v>
      </c>
      <c r="AN63" s="76">
        <f t="shared" si="84"/>
        <v>0</v>
      </c>
      <c r="AO63" s="76">
        <f t="shared" si="84"/>
        <v>0</v>
      </c>
      <c r="AP63" s="76">
        <f t="shared" si="84"/>
        <v>0</v>
      </c>
      <c r="AQ63" s="76">
        <f t="shared" si="84"/>
        <v>0</v>
      </c>
      <c r="AR63" s="76">
        <f t="shared" si="84"/>
        <v>4.7E-2</v>
      </c>
      <c r="AS63" s="76">
        <f t="shared" si="84"/>
        <v>0</v>
      </c>
      <c r="AT63" s="76">
        <f t="shared" si="84"/>
        <v>5.1999999999999998E-2</v>
      </c>
      <c r="AU63" s="76">
        <f t="shared" si="84"/>
        <v>0</v>
      </c>
      <c r="AV63" s="76">
        <f t="shared" si="84"/>
        <v>0</v>
      </c>
      <c r="AW63" s="76">
        <f t="shared" si="84"/>
        <v>0</v>
      </c>
      <c r="AX63" s="76">
        <f t="shared" si="84"/>
        <v>0</v>
      </c>
      <c r="AY63" s="76">
        <f t="shared" si="84"/>
        <v>0</v>
      </c>
      <c r="AZ63" s="76">
        <f t="shared" si="84"/>
        <v>0</v>
      </c>
      <c r="BA63" s="76">
        <f t="shared" si="84"/>
        <v>0</v>
      </c>
      <c r="BB63" s="76">
        <f t="shared" si="84"/>
        <v>0</v>
      </c>
      <c r="BC63" s="76">
        <f t="shared" si="84"/>
        <v>0</v>
      </c>
      <c r="BD63" s="76">
        <f t="shared" si="84"/>
        <v>0</v>
      </c>
      <c r="BE63" s="76">
        <f t="shared" si="84"/>
        <v>0</v>
      </c>
      <c r="BF63" s="76">
        <f t="shared" si="84"/>
        <v>0</v>
      </c>
      <c r="BG63" s="76">
        <f t="shared" si="84"/>
        <v>0</v>
      </c>
      <c r="BH63" s="814"/>
      <c r="BI63" s="814"/>
      <c r="BJ63" s="814"/>
      <c r="BK63" s="816"/>
      <c r="BL63" s="818"/>
      <c r="BM63" s="818"/>
      <c r="BN63" s="818"/>
      <c r="BO63" s="504"/>
      <c r="BP63" s="504"/>
      <c r="BQ63" s="504"/>
      <c r="BR63" s="504"/>
      <c r="BS63" s="504"/>
      <c r="BT63" s="504"/>
      <c r="BU63" s="504"/>
      <c r="BV63" s="504"/>
      <c r="BW63" s="504"/>
      <c r="BX63" s="504"/>
      <c r="BY63" s="504"/>
      <c r="BZ63" s="504"/>
      <c r="CA63" s="504"/>
      <c r="CB63" s="504"/>
      <c r="CC63" s="504"/>
      <c r="CD63" s="504"/>
      <c r="CE63" s="504"/>
      <c r="CF63" s="504"/>
      <c r="CG63" s="504"/>
    </row>
    <row r="64" spans="1:131" s="55" customFormat="1" ht="18.75" customHeight="1">
      <c r="A64" s="932" t="s">
        <v>530</v>
      </c>
      <c r="B64" s="813"/>
      <c r="C64" s="64" t="s">
        <v>35</v>
      </c>
      <c r="D64" s="62"/>
      <c r="E64" s="517">
        <v>0</v>
      </c>
      <c r="F64" s="517"/>
      <c r="G64" s="517"/>
      <c r="H64" s="63"/>
      <c r="I64" s="62"/>
      <c r="J64" s="63"/>
      <c r="K64" s="62"/>
      <c r="L64" s="517"/>
      <c r="M64" s="517">
        <v>2</v>
      </c>
      <c r="N64" s="517"/>
      <c r="O64" s="517">
        <v>0</v>
      </c>
      <c r="P64" s="517">
        <v>0</v>
      </c>
      <c r="Q64" s="517">
        <v>0</v>
      </c>
      <c r="R64" s="517"/>
      <c r="S64" s="63"/>
      <c r="T64" s="62"/>
      <c r="U64" s="517"/>
      <c r="V64" s="517"/>
      <c r="W64" s="63"/>
      <c r="X64" s="62"/>
      <c r="Y64" s="517"/>
      <c r="Z64" s="60"/>
      <c r="AA64" s="814">
        <f>SUM(D65:H65)</f>
        <v>0</v>
      </c>
      <c r="AB64" s="814">
        <f>SUM(I65:W65)</f>
        <v>5.1999999999999998E-2</v>
      </c>
      <c r="AC64" s="814">
        <f>SUM(AA64+AB64)</f>
        <v>5.1999999999999998E-2</v>
      </c>
      <c r="AD64" s="816">
        <v>105</v>
      </c>
      <c r="AE64" s="817">
        <f>SUM(AA64*AD64)</f>
        <v>0</v>
      </c>
      <c r="AF64" s="817">
        <f>SUM(AB64*AD64)</f>
        <v>5.46</v>
      </c>
      <c r="AG64" s="817">
        <f>SUM(AE64:AF65)</f>
        <v>5.46</v>
      </c>
      <c r="AH64" s="932" t="s">
        <v>530</v>
      </c>
      <c r="AI64" s="813"/>
      <c r="AJ64" s="64" t="s">
        <v>35</v>
      </c>
      <c r="AK64" s="62"/>
      <c r="AL64" s="517">
        <v>0</v>
      </c>
      <c r="AM64" s="517"/>
      <c r="AN64" s="517"/>
      <c r="AO64" s="63"/>
      <c r="AP64" s="62"/>
      <c r="AQ64" s="63"/>
      <c r="AR64" s="62"/>
      <c r="AS64" s="517"/>
      <c r="AT64" s="517">
        <v>2.08</v>
      </c>
      <c r="AU64" s="517"/>
      <c r="AV64" s="517">
        <v>0</v>
      </c>
      <c r="AW64" s="517">
        <v>0</v>
      </c>
      <c r="AX64" s="517">
        <v>0</v>
      </c>
      <c r="AY64" s="517"/>
      <c r="AZ64" s="63"/>
      <c r="BA64" s="62"/>
      <c r="BB64" s="517"/>
      <c r="BC64" s="517"/>
      <c r="BD64" s="63"/>
      <c r="BE64" s="62"/>
      <c r="BF64" s="517"/>
      <c r="BG64" s="60"/>
      <c r="BH64" s="814">
        <f>SUM(AK65:AO65)</f>
        <v>0</v>
      </c>
      <c r="BI64" s="814">
        <f>SUM(AP65:BD65)</f>
        <v>9.8000000000000004E-2</v>
      </c>
      <c r="BJ64" s="814">
        <f>SUM(BH64+BI64)</f>
        <v>9.8000000000000004E-2</v>
      </c>
      <c r="BK64" s="815">
        <f t="shared" ref="BK64" si="85">AD64</f>
        <v>105</v>
      </c>
      <c r="BL64" s="817">
        <f>SUM(BH64*BK64)</f>
        <v>0</v>
      </c>
      <c r="BM64" s="817">
        <f>SUM(BI64*BK64)</f>
        <v>10.29</v>
      </c>
      <c r="BN64" s="817">
        <f>SUM(BL64:BM65)</f>
        <v>10.29</v>
      </c>
      <c r="BO64" s="504"/>
      <c r="BP64" s="504"/>
      <c r="BQ64" s="504"/>
      <c r="BR64" s="504"/>
      <c r="BS64" s="504"/>
      <c r="BT64" s="504"/>
      <c r="BU64" s="504"/>
      <c r="BV64" s="504"/>
      <c r="BW64" s="504"/>
      <c r="BX64" s="504"/>
      <c r="BY64" s="504"/>
      <c r="BZ64" s="504"/>
      <c r="CA64" s="504"/>
      <c r="CB64" s="504"/>
      <c r="CC64" s="504"/>
      <c r="CD64" s="504"/>
      <c r="CE64" s="504"/>
      <c r="CF64" s="504"/>
      <c r="CG64" s="504"/>
    </row>
    <row r="65" spans="1:131" ht="18.75" customHeight="1" thickBot="1">
      <c r="A65" s="932"/>
      <c r="B65" s="813"/>
      <c r="C65" s="20" t="s">
        <v>34</v>
      </c>
      <c r="D65" s="76">
        <f t="shared" ref="D65:Z65" si="86">(D$19*D64)/1000</f>
        <v>0</v>
      </c>
      <c r="E65" s="76">
        <f t="shared" si="86"/>
        <v>0</v>
      </c>
      <c r="F65" s="76">
        <f t="shared" si="86"/>
        <v>0</v>
      </c>
      <c r="G65" s="76">
        <f t="shared" si="86"/>
        <v>0</v>
      </c>
      <c r="H65" s="76">
        <f t="shared" si="86"/>
        <v>0</v>
      </c>
      <c r="I65" s="76">
        <f t="shared" si="86"/>
        <v>0</v>
      </c>
      <c r="J65" s="76">
        <f t="shared" si="86"/>
        <v>0</v>
      </c>
      <c r="K65" s="76">
        <f t="shared" si="86"/>
        <v>0</v>
      </c>
      <c r="L65" s="76">
        <f t="shared" si="86"/>
        <v>0</v>
      </c>
      <c r="M65" s="76">
        <f t="shared" si="86"/>
        <v>5.1999999999999998E-2</v>
      </c>
      <c r="N65" s="76">
        <f t="shared" si="86"/>
        <v>0</v>
      </c>
      <c r="O65" s="76">
        <f t="shared" si="86"/>
        <v>0</v>
      </c>
      <c r="P65" s="76">
        <f t="shared" si="86"/>
        <v>0</v>
      </c>
      <c r="Q65" s="76">
        <f t="shared" si="86"/>
        <v>0</v>
      </c>
      <c r="R65" s="76">
        <f t="shared" si="86"/>
        <v>0</v>
      </c>
      <c r="S65" s="76">
        <f t="shared" si="86"/>
        <v>0</v>
      </c>
      <c r="T65" s="76">
        <f t="shared" si="86"/>
        <v>0</v>
      </c>
      <c r="U65" s="76">
        <f t="shared" si="86"/>
        <v>0</v>
      </c>
      <c r="V65" s="76">
        <f t="shared" si="86"/>
        <v>0</v>
      </c>
      <c r="W65" s="76">
        <f t="shared" si="86"/>
        <v>0</v>
      </c>
      <c r="X65" s="76">
        <f t="shared" si="86"/>
        <v>0</v>
      </c>
      <c r="Y65" s="76">
        <f t="shared" si="86"/>
        <v>0</v>
      </c>
      <c r="Z65" s="76">
        <f t="shared" si="86"/>
        <v>0</v>
      </c>
      <c r="AA65" s="814"/>
      <c r="AB65" s="814"/>
      <c r="AC65" s="814"/>
      <c r="AD65" s="816"/>
      <c r="AE65" s="818"/>
      <c r="AF65" s="818"/>
      <c r="AG65" s="818"/>
      <c r="AH65" s="932"/>
      <c r="AI65" s="813"/>
      <c r="AJ65" s="20" t="s">
        <v>34</v>
      </c>
      <c r="AK65" s="76">
        <f t="shared" ref="AK65:BG65" si="87">(AK$19*AK64)/1000</f>
        <v>0</v>
      </c>
      <c r="AL65" s="76">
        <f t="shared" si="87"/>
        <v>0</v>
      </c>
      <c r="AM65" s="76">
        <f t="shared" si="87"/>
        <v>0</v>
      </c>
      <c r="AN65" s="76">
        <f t="shared" si="87"/>
        <v>0</v>
      </c>
      <c r="AO65" s="76">
        <f t="shared" si="87"/>
        <v>0</v>
      </c>
      <c r="AP65" s="76">
        <f t="shared" si="87"/>
        <v>0</v>
      </c>
      <c r="AQ65" s="76">
        <f t="shared" si="87"/>
        <v>0</v>
      </c>
      <c r="AR65" s="76">
        <f t="shared" si="87"/>
        <v>0</v>
      </c>
      <c r="AS65" s="76">
        <f t="shared" si="87"/>
        <v>0</v>
      </c>
      <c r="AT65" s="76">
        <f t="shared" si="87"/>
        <v>9.8000000000000004E-2</v>
      </c>
      <c r="AU65" s="76">
        <f t="shared" si="87"/>
        <v>0</v>
      </c>
      <c r="AV65" s="76">
        <f t="shared" si="87"/>
        <v>0</v>
      </c>
      <c r="AW65" s="76">
        <f t="shared" si="87"/>
        <v>0</v>
      </c>
      <c r="AX65" s="76">
        <f t="shared" si="87"/>
        <v>0</v>
      </c>
      <c r="AY65" s="76">
        <f t="shared" si="87"/>
        <v>0</v>
      </c>
      <c r="AZ65" s="76">
        <f t="shared" si="87"/>
        <v>0</v>
      </c>
      <c r="BA65" s="76">
        <f t="shared" si="87"/>
        <v>0</v>
      </c>
      <c r="BB65" s="76">
        <f t="shared" si="87"/>
        <v>0</v>
      </c>
      <c r="BC65" s="76">
        <f t="shared" si="87"/>
        <v>0</v>
      </c>
      <c r="BD65" s="76">
        <f t="shared" si="87"/>
        <v>0</v>
      </c>
      <c r="BE65" s="76">
        <f t="shared" si="87"/>
        <v>0</v>
      </c>
      <c r="BF65" s="76">
        <f t="shared" si="87"/>
        <v>0</v>
      </c>
      <c r="BG65" s="76">
        <f t="shared" si="87"/>
        <v>0</v>
      </c>
      <c r="BH65" s="814"/>
      <c r="BI65" s="814"/>
      <c r="BJ65" s="814"/>
      <c r="BK65" s="816"/>
      <c r="BL65" s="818"/>
      <c r="BM65" s="818"/>
      <c r="BN65" s="818"/>
      <c r="BO65" s="504"/>
      <c r="BP65" s="504"/>
      <c r="BQ65" s="504"/>
      <c r="BR65" s="504"/>
      <c r="BS65" s="504"/>
      <c r="BT65" s="504"/>
      <c r="BU65" s="504"/>
      <c r="BV65" s="504"/>
      <c r="BW65" s="504"/>
      <c r="BX65" s="504"/>
      <c r="BY65" s="504"/>
      <c r="BZ65" s="504"/>
      <c r="CA65" s="504"/>
      <c r="CB65" s="504"/>
      <c r="CC65" s="504"/>
      <c r="CD65" s="504"/>
      <c r="CE65" s="504"/>
      <c r="CF65" s="504"/>
      <c r="CG65" s="504"/>
    </row>
    <row r="66" spans="1:131" s="55" customFormat="1" ht="18.75" customHeight="1">
      <c r="A66" s="947"/>
      <c r="B66" s="948"/>
      <c r="C66" s="58"/>
      <c r="D66" s="59"/>
      <c r="E66" s="59"/>
      <c r="F66" s="59"/>
      <c r="G66" s="59"/>
      <c r="H66" s="59"/>
      <c r="I66" s="59"/>
      <c r="J66" s="59"/>
      <c r="K66" s="59"/>
      <c r="L66" s="59"/>
      <c r="M66" s="59"/>
      <c r="N66" s="59"/>
      <c r="O66" s="59"/>
      <c r="P66" s="59"/>
      <c r="Q66" s="59"/>
      <c r="R66" s="59"/>
      <c r="S66" s="59"/>
      <c r="T66" s="59"/>
      <c r="U66" s="59"/>
      <c r="V66" s="59"/>
      <c r="W66" s="59"/>
      <c r="X66" s="59"/>
      <c r="Y66" s="59"/>
      <c r="Z66" s="59"/>
      <c r="AA66" s="949" t="s">
        <v>75</v>
      </c>
      <c r="AB66" s="950"/>
      <c r="AC66" s="950"/>
      <c r="AD66" s="951"/>
      <c r="AE66" s="817">
        <f>SUM(AE20:AE65)</f>
        <v>275.7</v>
      </c>
      <c r="AF66" s="817">
        <f>SUM(AF20:AF65)</f>
        <v>1149.78</v>
      </c>
      <c r="AG66" s="817">
        <f>SUM(AG20:AG65)+0.01</f>
        <v>1425.49</v>
      </c>
      <c r="AH66" s="947"/>
      <c r="AI66" s="948"/>
      <c r="AJ66" s="58"/>
      <c r="AK66" s="59"/>
      <c r="AL66" s="59"/>
      <c r="AM66" s="59"/>
      <c r="AN66" s="59"/>
      <c r="AO66" s="59"/>
      <c r="AP66" s="59"/>
      <c r="AQ66" s="59"/>
      <c r="AR66" s="59"/>
      <c r="AS66" s="59"/>
      <c r="AT66" s="59"/>
      <c r="AU66" s="59"/>
      <c r="AV66" s="59"/>
      <c r="AW66" s="59"/>
      <c r="AX66" s="59"/>
      <c r="AY66" s="59"/>
      <c r="AZ66" s="59"/>
      <c r="BA66" s="59"/>
      <c r="BB66" s="59"/>
      <c r="BC66" s="59"/>
      <c r="BD66" s="59"/>
      <c r="BE66" s="59"/>
      <c r="BF66" s="59"/>
      <c r="BG66" s="59"/>
      <c r="BH66" s="949" t="s">
        <v>75</v>
      </c>
      <c r="BI66" s="950"/>
      <c r="BJ66" s="950"/>
      <c r="BK66" s="951"/>
      <c r="BL66" s="817">
        <f>SUM(BL20:BL65)</f>
        <v>498.68</v>
      </c>
      <c r="BM66" s="817">
        <f>SUM(BM20:BM65)</f>
        <v>2499.33</v>
      </c>
      <c r="BN66" s="817">
        <f>SUM(BN20:BN65)-0.02</f>
        <v>2997.99</v>
      </c>
      <c r="BO66" s="504"/>
      <c r="BP66" s="504"/>
      <c r="BQ66" s="504"/>
      <c r="BR66" s="504"/>
      <c r="BS66" s="504"/>
      <c r="BT66" s="504"/>
      <c r="BU66" s="504"/>
      <c r="BV66" s="504"/>
      <c r="BW66" s="504"/>
      <c r="BX66" s="504"/>
      <c r="BY66" s="504"/>
      <c r="BZ66" s="504"/>
      <c r="CA66" s="504"/>
      <c r="CB66" s="504"/>
      <c r="CC66" s="504"/>
      <c r="CD66" s="504"/>
      <c r="CE66" s="504"/>
      <c r="CF66" s="504"/>
      <c r="CG66" s="504"/>
    </row>
    <row r="67" spans="1:131" ht="18.75" customHeight="1">
      <c r="A67" s="947"/>
      <c r="B67" s="948"/>
      <c r="C67" s="58"/>
      <c r="D67" s="57"/>
      <c r="E67" s="57"/>
      <c r="F67" s="57"/>
      <c r="G67" s="57"/>
      <c r="H67" s="57"/>
      <c r="I67" s="57"/>
      <c r="J67" s="57"/>
      <c r="K67" s="57"/>
      <c r="L67" s="57"/>
      <c r="M67" s="57"/>
      <c r="N67" s="57"/>
      <c r="O67" s="57"/>
      <c r="P67" s="57"/>
      <c r="Q67" s="57"/>
      <c r="R67" s="57"/>
      <c r="S67" s="57"/>
      <c r="T67" s="57"/>
      <c r="U67" s="57"/>
      <c r="V67" s="57"/>
      <c r="W67" s="57"/>
      <c r="X67" s="57"/>
      <c r="Y67" s="57"/>
      <c r="Z67" s="57"/>
      <c r="AA67" s="952"/>
      <c r="AB67" s="953"/>
      <c r="AC67" s="953"/>
      <c r="AD67" s="954"/>
      <c r="AE67" s="818"/>
      <c r="AF67" s="818"/>
      <c r="AG67" s="818"/>
      <c r="AH67" s="947"/>
      <c r="AI67" s="948"/>
      <c r="AJ67" s="58"/>
      <c r="AK67" s="57"/>
      <c r="AL67" s="57"/>
      <c r="AM67" s="57"/>
      <c r="AN67" s="57"/>
      <c r="AO67" s="57"/>
      <c r="AP67" s="57"/>
      <c r="AQ67" s="57"/>
      <c r="AR67" s="57"/>
      <c r="AS67" s="57"/>
      <c r="AT67" s="57"/>
      <c r="AU67" s="57"/>
      <c r="AV67" s="57"/>
      <c r="AW67" s="57"/>
      <c r="AX67" s="57"/>
      <c r="AY67" s="57"/>
      <c r="AZ67" s="57"/>
      <c r="BA67" s="57"/>
      <c r="BB67" s="57"/>
      <c r="BC67" s="57"/>
      <c r="BD67" s="57"/>
      <c r="BE67" s="57"/>
      <c r="BF67" s="57"/>
      <c r="BG67" s="57"/>
      <c r="BH67" s="952"/>
      <c r="BI67" s="953"/>
      <c r="BJ67" s="953"/>
      <c r="BK67" s="954"/>
      <c r="BL67" s="818"/>
      <c r="BM67" s="818"/>
      <c r="BN67" s="818"/>
      <c r="BO67" s="16"/>
      <c r="BP67" s="16"/>
      <c r="BQ67" s="16"/>
      <c r="BR67" s="16"/>
      <c r="BS67" s="16"/>
      <c r="BT67" s="16"/>
      <c r="BU67" s="16"/>
      <c r="BV67" s="16"/>
      <c r="BW67" s="16"/>
      <c r="BX67" s="16"/>
      <c r="BY67" s="16"/>
      <c r="BZ67" s="16"/>
      <c r="CA67" s="16"/>
      <c r="CB67" s="16"/>
      <c r="CC67" s="16"/>
      <c r="CD67" s="16"/>
      <c r="CE67" s="16"/>
      <c r="CF67" s="16"/>
      <c r="CI67" s="16"/>
      <c r="CJ67" s="16"/>
      <c r="CK67" s="16"/>
      <c r="CL67" s="16"/>
      <c r="CM67" s="16"/>
      <c r="CN67" s="16"/>
      <c r="CO67" s="16"/>
      <c r="CP67" s="16"/>
      <c r="CQ67" s="16"/>
      <c r="CR67" s="16"/>
      <c r="CS67" s="16"/>
      <c r="CT67" s="16"/>
      <c r="CU67" s="16"/>
      <c r="CV67" s="16"/>
      <c r="CW67" s="16"/>
      <c r="CX67" s="16"/>
      <c r="CY67" s="16"/>
      <c r="CZ67" s="16"/>
      <c r="DX67" s="16"/>
      <c r="DY67" s="16"/>
      <c r="DZ67" s="16"/>
      <c r="EA67" s="16"/>
    </row>
    <row r="68" spans="1:131">
      <c r="D68" s="6"/>
      <c r="E68" s="6"/>
      <c r="F68" s="19"/>
      <c r="G68" s="6"/>
      <c r="H68" s="6"/>
      <c r="I68" s="6"/>
      <c r="J68" s="6"/>
      <c r="K68" s="6"/>
      <c r="L68" s="14"/>
      <c r="M68" s="9"/>
      <c r="N68" s="14"/>
      <c r="O68" s="6"/>
      <c r="P68" s="19">
        <v>0</v>
      </c>
      <c r="Q68" s="19">
        <v>0</v>
      </c>
      <c r="R68" s="6"/>
      <c r="S68" s="6"/>
      <c r="T68" s="56"/>
      <c r="U68" s="19"/>
      <c r="V68" s="19"/>
      <c r="W68" s="19"/>
      <c r="X68" s="56"/>
      <c r="Y68" s="56"/>
      <c r="Z68" s="56"/>
      <c r="AA68" s="6"/>
      <c r="AB68" s="6"/>
      <c r="AC68" s="6"/>
      <c r="AD68" s="7"/>
      <c r="AE68" s="48"/>
      <c r="AF68" s="48"/>
      <c r="AG68" s="48"/>
      <c r="AK68" s="6"/>
      <c r="AL68" s="6"/>
      <c r="AM68" s="19"/>
      <c r="AN68" s="6"/>
      <c r="AO68" s="6"/>
      <c r="AP68" s="6"/>
      <c r="AQ68" s="6"/>
      <c r="AR68" s="6"/>
      <c r="AS68" s="14"/>
      <c r="AT68" s="9"/>
      <c r="AU68" s="14"/>
      <c r="AV68" s="6"/>
      <c r="AW68" s="19">
        <v>0</v>
      </c>
      <c r="AX68" s="19">
        <v>0</v>
      </c>
      <c r="AY68" s="6"/>
      <c r="AZ68" s="6"/>
      <c r="BA68" s="56"/>
      <c r="BB68" s="19"/>
      <c r="BC68" s="19"/>
      <c r="BD68" s="19"/>
      <c r="BE68" s="56"/>
      <c r="BF68" s="56"/>
      <c r="BG68" s="56"/>
      <c r="BH68" s="6"/>
      <c r="BI68" s="6"/>
      <c r="BJ68" s="6"/>
      <c r="BK68" s="7"/>
      <c r="BL68" s="48"/>
      <c r="BM68" s="48"/>
      <c r="BN68" s="48" t="s">
        <v>290</v>
      </c>
    </row>
    <row r="69" spans="1:131" ht="27" customHeight="1">
      <c r="A69" s="550" t="s">
        <v>33</v>
      </c>
      <c r="B69" s="825"/>
      <c r="C69" s="825"/>
      <c r="D69" s="10"/>
      <c r="E69" s="961"/>
      <c r="F69" s="961"/>
      <c r="G69" s="961"/>
      <c r="H69" s="10"/>
      <c r="I69" s="13"/>
      <c r="J69" s="13"/>
      <c r="K69" s="13"/>
      <c r="L69" s="10"/>
      <c r="M69" s="8"/>
      <c r="N69" s="10"/>
      <c r="O69" s="10"/>
      <c r="P69" s="555">
        <f>(P$19*P68)/1000</f>
        <v>0</v>
      </c>
      <c r="Q69" s="555">
        <f>(Q$19*Q68)/1000</f>
        <v>0</v>
      </c>
      <c r="R69" s="955" t="s">
        <v>32</v>
      </c>
      <c r="S69" s="955"/>
      <c r="T69" s="956"/>
      <c r="U69" s="956"/>
      <c r="V69" s="555">
        <f>(V$19*V68)/1000</f>
        <v>0</v>
      </c>
      <c r="W69" s="957" t="s">
        <v>542</v>
      </c>
      <c r="X69" s="957"/>
      <c r="Y69" s="957"/>
      <c r="Z69" s="54"/>
      <c r="AA69" s="10"/>
      <c r="AB69" s="10"/>
      <c r="AC69" s="10"/>
      <c r="AD69" s="49"/>
      <c r="AE69" s="18"/>
      <c r="AF69" s="18"/>
      <c r="AG69" s="18"/>
      <c r="AH69" s="550" t="s">
        <v>33</v>
      </c>
      <c r="AI69" s="825"/>
      <c r="AJ69" s="825"/>
      <c r="AK69" s="10"/>
      <c r="AL69" s="961"/>
      <c r="AM69" s="961"/>
      <c r="AN69" s="961"/>
      <c r="AO69" s="10"/>
      <c r="AP69" s="13"/>
      <c r="AQ69" s="13"/>
      <c r="AR69" s="13"/>
      <c r="AS69" s="10"/>
      <c r="AT69" s="8"/>
      <c r="AU69" s="10"/>
      <c r="AV69" s="10"/>
      <c r="AW69" s="555">
        <f>(AW$19*AW68)/1000</f>
        <v>0</v>
      </c>
      <c r="AX69" s="555">
        <f>(AX$19*AX68)/1000</f>
        <v>0</v>
      </c>
      <c r="AY69" s="955" t="s">
        <v>32</v>
      </c>
      <c r="AZ69" s="955"/>
      <c r="BA69" s="956"/>
      <c r="BB69" s="956"/>
      <c r="BC69" s="555">
        <f>(BC$19*BC68)/1000</f>
        <v>0</v>
      </c>
      <c r="BD69" s="957" t="s">
        <v>542</v>
      </c>
      <c r="BE69" s="957"/>
      <c r="BF69" s="957"/>
      <c r="BG69" s="54"/>
      <c r="BH69" s="10"/>
      <c r="BI69" s="10"/>
      <c r="BJ69" s="10"/>
      <c r="BK69" s="49"/>
      <c r="BL69" s="18"/>
      <c r="BM69" s="18"/>
      <c r="BN69" s="18"/>
      <c r="CH69" s="12"/>
    </row>
    <row r="70" spans="1:131" s="16" customFormat="1" ht="27" customHeight="1">
      <c r="A70" s="38"/>
      <c r="B70" s="958" t="s">
        <v>30</v>
      </c>
      <c r="C70" s="958"/>
      <c r="D70" s="14"/>
      <c r="E70" s="35" t="s">
        <v>72</v>
      </c>
      <c r="F70" s="35"/>
      <c r="G70" s="38"/>
      <c r="H70" s="14"/>
      <c r="I70" s="38"/>
      <c r="J70" s="38"/>
      <c r="K70" s="38"/>
      <c r="L70" s="10"/>
      <c r="M70" s="8"/>
      <c r="N70" s="10"/>
      <c r="O70" s="14"/>
      <c r="P70" s="19">
        <v>0</v>
      </c>
      <c r="Q70" s="19">
        <v>0</v>
      </c>
      <c r="R70" s="38"/>
      <c r="S70" s="38"/>
      <c r="T70" s="959" t="s">
        <v>30</v>
      </c>
      <c r="U70" s="959"/>
      <c r="V70" s="19"/>
      <c r="W70" s="960" t="s">
        <v>72</v>
      </c>
      <c r="X70" s="960"/>
      <c r="Y70" s="960"/>
      <c r="Z70" s="960"/>
      <c r="AA70" s="14"/>
      <c r="AB70" s="14"/>
      <c r="AC70" s="14"/>
      <c r="AD70" s="53"/>
      <c r="AE70" s="52"/>
      <c r="AF70" s="52"/>
      <c r="AG70" s="52"/>
      <c r="AH70" s="38"/>
      <c r="AI70" s="958" t="s">
        <v>30</v>
      </c>
      <c r="AJ70" s="958"/>
      <c r="AK70" s="14"/>
      <c r="AL70" s="35" t="s">
        <v>72</v>
      </c>
      <c r="AM70" s="35"/>
      <c r="AN70" s="38"/>
      <c r="AO70" s="14"/>
      <c r="AP70" s="38"/>
      <c r="AQ70" s="38"/>
      <c r="AR70" s="38"/>
      <c r="AS70" s="10"/>
      <c r="AT70" s="8"/>
      <c r="AU70" s="10"/>
      <c r="AV70" s="14"/>
      <c r="AW70" s="19">
        <v>0</v>
      </c>
      <c r="AX70" s="19">
        <v>0</v>
      </c>
      <c r="AY70" s="38"/>
      <c r="AZ70" s="38"/>
      <c r="BA70" s="959" t="s">
        <v>30</v>
      </c>
      <c r="BB70" s="959"/>
      <c r="BC70" s="19"/>
      <c r="BD70" s="960" t="s">
        <v>72</v>
      </c>
      <c r="BE70" s="960"/>
      <c r="BF70" s="960"/>
      <c r="BG70" s="960"/>
      <c r="BH70" s="14"/>
      <c r="BI70" s="14"/>
      <c r="BJ70" s="14"/>
      <c r="BK70" s="53"/>
      <c r="BL70" s="52"/>
      <c r="BM70" s="52"/>
      <c r="BN70" s="52"/>
      <c r="BO70" s="3"/>
      <c r="BP70" s="3"/>
      <c r="BQ70" s="3"/>
      <c r="BR70" s="3"/>
      <c r="BS70" s="3"/>
      <c r="BT70" s="3"/>
      <c r="BU70" s="3"/>
      <c r="BV70" s="3"/>
      <c r="BW70" s="3"/>
      <c r="BX70" s="3"/>
      <c r="BY70" s="3"/>
      <c r="BZ70" s="3"/>
      <c r="CA70" s="3"/>
      <c r="CB70" s="3"/>
      <c r="CC70" s="3"/>
      <c r="CD70" s="3"/>
      <c r="CE70" s="3"/>
      <c r="CF70" s="3"/>
      <c r="CG70" s="3"/>
      <c r="CH70" s="17"/>
      <c r="CI70" s="3"/>
      <c r="CJ70" s="3"/>
      <c r="CK70" s="3"/>
      <c r="CL70" s="3"/>
      <c r="CM70" s="3"/>
      <c r="CN70" s="3"/>
      <c r="CO70" s="3"/>
      <c r="CP70" s="3"/>
      <c r="CQ70" s="3"/>
      <c r="CR70" s="3"/>
      <c r="CS70" s="3"/>
      <c r="CT70" s="3"/>
      <c r="CU70" s="3"/>
      <c r="CV70" s="3"/>
      <c r="CW70" s="3"/>
      <c r="CX70" s="3"/>
      <c r="CY70" s="3"/>
      <c r="CZ70" s="3"/>
      <c r="DA70" s="3"/>
      <c r="DB70" s="3"/>
      <c r="DC70" s="3"/>
      <c r="DD70" s="3"/>
      <c r="DE70" s="3"/>
      <c r="DF70" s="3"/>
      <c r="DG70" s="3"/>
      <c r="DH70" s="3"/>
      <c r="DI70" s="3"/>
      <c r="DJ70" s="3"/>
      <c r="DK70" s="3"/>
      <c r="DL70" s="3"/>
      <c r="DM70" s="3"/>
      <c r="DN70" s="3"/>
      <c r="DO70" s="3"/>
      <c r="DP70" s="3"/>
      <c r="DQ70" s="3"/>
      <c r="DR70" s="3"/>
      <c r="DS70" s="3"/>
      <c r="DT70" s="3"/>
      <c r="DU70" s="3"/>
      <c r="DV70" s="3"/>
      <c r="DW70" s="3"/>
      <c r="DX70" s="3"/>
      <c r="DY70" s="3"/>
      <c r="DZ70" s="3"/>
      <c r="EA70" s="3"/>
    </row>
    <row r="71" spans="1:131" ht="27" customHeight="1">
      <c r="A71" s="550" t="s">
        <v>74</v>
      </c>
      <c r="B71" s="825"/>
      <c r="C71" s="825"/>
      <c r="D71" s="10"/>
      <c r="E71" s="957"/>
      <c r="F71" s="957"/>
      <c r="G71" s="957"/>
      <c r="H71" s="10"/>
      <c r="I71" s="13"/>
      <c r="J71" s="13"/>
      <c r="K71" s="13"/>
      <c r="L71" s="10"/>
      <c r="M71" s="8"/>
      <c r="N71" s="10"/>
      <c r="O71" s="10"/>
      <c r="P71" s="6"/>
      <c r="Q71" s="6"/>
      <c r="R71" s="955" t="s">
        <v>488</v>
      </c>
      <c r="S71" s="955"/>
      <c r="T71" s="956"/>
      <c r="U71" s="956"/>
      <c r="V71" s="19"/>
      <c r="W71" s="957" t="s">
        <v>483</v>
      </c>
      <c r="X71" s="957"/>
      <c r="Y71" s="957"/>
      <c r="Z71" s="50"/>
      <c r="AA71" s="10"/>
      <c r="AB71" s="10"/>
      <c r="AC71" s="10"/>
      <c r="AD71" s="49"/>
      <c r="AE71" s="18"/>
      <c r="AF71" s="18"/>
      <c r="AG71" s="18"/>
      <c r="AH71" s="550" t="s">
        <v>74</v>
      </c>
      <c r="AI71" s="825"/>
      <c r="AJ71" s="825"/>
      <c r="AK71" s="10"/>
      <c r="AL71" s="957"/>
      <c r="AM71" s="957"/>
      <c r="AN71" s="957"/>
      <c r="AO71" s="10"/>
      <c r="AP71" s="13"/>
      <c r="AQ71" s="13"/>
      <c r="AR71" s="13"/>
      <c r="AS71" s="10"/>
      <c r="AT71" s="8"/>
      <c r="AU71" s="10"/>
      <c r="AV71" s="10"/>
      <c r="AW71" s="6"/>
      <c r="AX71" s="6"/>
      <c r="AY71" s="955" t="s">
        <v>488</v>
      </c>
      <c r="AZ71" s="955"/>
      <c r="BA71" s="956"/>
      <c r="BB71" s="956"/>
      <c r="BC71" s="19"/>
      <c r="BD71" s="957" t="s">
        <v>483</v>
      </c>
      <c r="BE71" s="957"/>
      <c r="BF71" s="957"/>
      <c r="BG71" s="50"/>
      <c r="BH71" s="10"/>
      <c r="BI71" s="10"/>
      <c r="BJ71" s="10"/>
      <c r="BK71" s="49"/>
      <c r="BL71" s="18"/>
      <c r="BM71" s="18"/>
      <c r="BN71" s="18"/>
      <c r="CH71" s="12"/>
    </row>
    <row r="72" spans="1:131" ht="27" customHeight="1">
      <c r="A72" s="11"/>
      <c r="B72" s="958" t="s">
        <v>30</v>
      </c>
      <c r="C72" s="958"/>
      <c r="D72" s="10"/>
      <c r="E72" s="963" t="s">
        <v>72</v>
      </c>
      <c r="F72" s="963"/>
      <c r="G72" s="963"/>
      <c r="H72" s="10"/>
      <c r="I72" s="13"/>
      <c r="J72" s="13"/>
      <c r="K72" s="13"/>
      <c r="L72" s="6"/>
      <c r="M72" s="6"/>
      <c r="N72" s="6"/>
      <c r="O72" s="10"/>
      <c r="P72" s="10"/>
      <c r="Q72" s="10"/>
      <c r="R72" s="13"/>
      <c r="S72" s="13"/>
      <c r="T72" s="958" t="s">
        <v>30</v>
      </c>
      <c r="U72" s="958"/>
      <c r="V72" s="555">
        <f>(V$19*V71)/1000</f>
        <v>0</v>
      </c>
      <c r="W72" s="962" t="s">
        <v>72</v>
      </c>
      <c r="X72" s="962"/>
      <c r="Y72" s="962"/>
      <c r="Z72" s="962"/>
      <c r="AA72" s="10"/>
      <c r="AB72" s="10"/>
      <c r="AC72" s="10"/>
      <c r="AD72" s="49"/>
      <c r="AE72" s="18"/>
      <c r="AF72" s="18"/>
      <c r="AG72" s="18"/>
      <c r="AH72" s="11"/>
      <c r="AI72" s="958" t="s">
        <v>30</v>
      </c>
      <c r="AJ72" s="958"/>
      <c r="AK72" s="10"/>
      <c r="AL72" s="963" t="s">
        <v>72</v>
      </c>
      <c r="AM72" s="963"/>
      <c r="AN72" s="963"/>
      <c r="AO72" s="10"/>
      <c r="AP72" s="13"/>
      <c r="AQ72" s="13"/>
      <c r="AR72" s="13"/>
      <c r="AS72" s="6"/>
      <c r="AT72" s="6"/>
      <c r="AU72" s="6"/>
      <c r="AV72" s="10"/>
      <c r="AW72" s="10"/>
      <c r="AX72" s="10"/>
      <c r="AY72" s="13"/>
      <c r="AZ72" s="13"/>
      <c r="BA72" s="958" t="s">
        <v>30</v>
      </c>
      <c r="BB72" s="958"/>
      <c r="BC72" s="555">
        <f>(BC$19*BC71)/1000</f>
        <v>0</v>
      </c>
      <c r="BD72" s="962" t="s">
        <v>72</v>
      </c>
      <c r="BE72" s="962"/>
      <c r="BF72" s="962"/>
      <c r="BG72" s="962"/>
      <c r="BH72" s="10"/>
      <c r="BI72" s="10"/>
      <c r="BJ72" s="10"/>
      <c r="BK72" s="49"/>
      <c r="BL72" s="18"/>
      <c r="BM72" s="18"/>
      <c r="BN72" s="18"/>
      <c r="CH72" s="12"/>
    </row>
    <row r="73" spans="1:131">
      <c r="A73" s="11"/>
      <c r="B73" s="11"/>
      <c r="C73" s="11"/>
      <c r="D73" s="10"/>
      <c r="E73" s="10"/>
      <c r="F73" s="14"/>
      <c r="G73" s="13"/>
      <c r="H73" s="10"/>
      <c r="I73" s="13"/>
      <c r="J73" s="13"/>
      <c r="K73" s="13"/>
      <c r="L73" s="6"/>
      <c r="M73" s="6"/>
      <c r="N73" s="6"/>
      <c r="O73" s="10"/>
      <c r="P73" s="14"/>
      <c r="Q73" s="10"/>
      <c r="R73" s="13"/>
      <c r="S73" s="13"/>
      <c r="T73" s="13"/>
      <c r="U73" s="14"/>
      <c r="V73" s="6"/>
      <c r="W73" s="6"/>
      <c r="X73" s="13"/>
      <c r="Y73" s="13"/>
      <c r="Z73" s="13"/>
      <c r="AA73" s="10"/>
      <c r="AB73" s="10"/>
      <c r="AC73" s="10"/>
      <c r="AD73" s="49"/>
      <c r="AE73" s="18"/>
      <c r="AF73" s="18"/>
      <c r="AG73" s="18"/>
      <c r="AH73" s="11"/>
      <c r="AI73" s="11"/>
      <c r="AJ73" s="11"/>
      <c r="AK73" s="10"/>
      <c r="AL73" s="10"/>
      <c r="AM73" s="14"/>
      <c r="AN73" s="13"/>
      <c r="AO73" s="10"/>
      <c r="AP73" s="13"/>
      <c r="AQ73" s="13"/>
      <c r="AR73" s="13"/>
      <c r="AS73" s="6"/>
      <c r="AT73" s="6"/>
      <c r="AU73" s="6"/>
      <c r="AV73" s="10"/>
      <c r="AW73" s="14"/>
      <c r="AX73" s="10"/>
      <c r="AY73" s="13"/>
      <c r="AZ73" s="13"/>
      <c r="BA73" s="13"/>
      <c r="BB73" s="14"/>
      <c r="BC73" s="6"/>
      <c r="BD73" s="6"/>
      <c r="BE73" s="13"/>
      <c r="BF73" s="13"/>
      <c r="BG73" s="13"/>
      <c r="BH73" s="10"/>
      <c r="BI73" s="10"/>
      <c r="BJ73" s="10"/>
      <c r="BK73" s="49"/>
      <c r="BL73" s="18"/>
      <c r="BM73" s="18"/>
      <c r="BN73" s="18"/>
      <c r="BO73" s="406"/>
      <c r="BP73" s="406"/>
      <c r="BQ73" s="406"/>
      <c r="BR73" s="406"/>
      <c r="BS73" s="406"/>
      <c r="BT73" s="406"/>
      <c r="BU73" s="406"/>
      <c r="BV73" s="406"/>
      <c r="BW73" s="406"/>
      <c r="BX73" s="406"/>
      <c r="BY73" s="406"/>
      <c r="BZ73" s="406"/>
      <c r="CA73" s="406"/>
      <c r="CB73" s="406"/>
      <c r="CC73" s="406"/>
      <c r="CD73" s="406"/>
      <c r="CE73" s="406"/>
      <c r="CF73" s="406"/>
      <c r="CG73" s="406"/>
      <c r="CH73" s="12"/>
    </row>
    <row r="74" spans="1:131">
      <c r="D74" s="6"/>
      <c r="E74" s="6"/>
      <c r="F74" s="10"/>
      <c r="G74" s="6"/>
      <c r="H74" s="6"/>
      <c r="I74" s="6"/>
      <c r="J74" s="6"/>
      <c r="K74" s="6"/>
      <c r="L74" s="6"/>
      <c r="M74" s="6"/>
      <c r="N74" s="6"/>
      <c r="O74" s="6"/>
      <c r="P74" s="10"/>
      <c r="Q74" s="10"/>
      <c r="R74" s="6"/>
      <c r="S74" s="6"/>
      <c r="T74" s="6"/>
      <c r="U74" s="10"/>
      <c r="V74" s="10"/>
      <c r="W74" s="10"/>
      <c r="X74" s="6"/>
      <c r="Y74" s="6"/>
      <c r="Z74" s="6"/>
      <c r="AA74" s="6"/>
      <c r="AB74" s="6"/>
      <c r="AC74" s="6"/>
      <c r="AD74" s="7"/>
      <c r="AE74" s="48"/>
      <c r="AF74" s="48"/>
      <c r="AG74" s="48"/>
      <c r="AK74" s="6"/>
      <c r="AL74" s="6"/>
      <c r="AM74" s="10"/>
      <c r="AN74" s="6"/>
      <c r="AO74" s="6"/>
      <c r="AP74" s="6"/>
      <c r="AQ74" s="6"/>
      <c r="AR74" s="6"/>
      <c r="AS74" s="6"/>
      <c r="AT74" s="6"/>
      <c r="AU74" s="6"/>
      <c r="AV74" s="6"/>
      <c r="AW74" s="10"/>
      <c r="AX74" s="10"/>
      <c r="AY74" s="6"/>
      <c r="AZ74" s="6"/>
      <c r="BA74" s="6"/>
      <c r="BB74" s="10"/>
      <c r="BC74" s="10"/>
      <c r="BD74" s="10"/>
      <c r="BE74" s="6"/>
      <c r="BF74" s="6"/>
      <c r="BG74" s="6"/>
      <c r="BH74" s="6"/>
      <c r="BI74" s="6"/>
      <c r="BJ74" s="6"/>
      <c r="BK74" s="7"/>
      <c r="BL74" s="48"/>
      <c r="BM74" s="48"/>
      <c r="BN74" s="48"/>
      <c r="BO74" s="406"/>
      <c r="BP74" s="406"/>
      <c r="BQ74" s="406"/>
      <c r="BR74" s="406"/>
      <c r="BS74" s="406"/>
      <c r="BT74" s="406"/>
      <c r="BU74" s="406"/>
      <c r="BV74" s="406"/>
      <c r="BW74" s="406"/>
      <c r="BX74" s="406"/>
      <c r="BY74" s="406"/>
      <c r="BZ74" s="406"/>
      <c r="CA74" s="406"/>
      <c r="CB74" s="406"/>
      <c r="CC74" s="406"/>
      <c r="CD74" s="406"/>
      <c r="CE74" s="406"/>
      <c r="CF74" s="406"/>
      <c r="CG74" s="406"/>
    </row>
    <row r="75" spans="1:131">
      <c r="D75" s="6"/>
      <c r="E75" s="6"/>
      <c r="F75" s="10"/>
      <c r="G75" s="6"/>
      <c r="H75" s="6"/>
      <c r="I75" s="6"/>
      <c r="J75" s="6"/>
      <c r="K75" s="6"/>
      <c r="L75" s="6"/>
      <c r="M75" s="6"/>
      <c r="N75" s="6"/>
      <c r="O75" s="6"/>
      <c r="P75" s="10"/>
      <c r="Q75" s="6"/>
      <c r="R75" s="6"/>
      <c r="S75" s="6"/>
      <c r="T75" s="6"/>
      <c r="U75" s="10"/>
      <c r="V75" s="14"/>
      <c r="W75" s="14"/>
      <c r="X75" s="6"/>
      <c r="Y75" s="6"/>
      <c r="Z75" s="6"/>
      <c r="AA75" s="6"/>
      <c r="AB75" s="6"/>
      <c r="AC75" s="6"/>
      <c r="AD75" s="7"/>
      <c r="AE75" s="48"/>
      <c r="AF75" s="48"/>
      <c r="AG75" s="48"/>
      <c r="AK75" s="6"/>
      <c r="AL75" s="6"/>
      <c r="AM75" s="10"/>
      <c r="AN75" s="6"/>
      <c r="AO75" s="6"/>
      <c r="AP75" s="6"/>
      <c r="AQ75" s="6"/>
      <c r="AR75" s="6"/>
      <c r="AS75" s="6"/>
      <c r="AT75" s="6"/>
      <c r="AU75" s="6"/>
      <c r="AV75" s="6"/>
      <c r="AW75" s="10"/>
      <c r="AX75" s="6"/>
      <c r="AY75" s="6"/>
      <c r="AZ75" s="6"/>
      <c r="BA75" s="6"/>
      <c r="BB75" s="10"/>
      <c r="BC75" s="14"/>
      <c r="BD75" s="14"/>
      <c r="BE75" s="6"/>
      <c r="BF75" s="6"/>
      <c r="BG75" s="6"/>
      <c r="BH75" s="6"/>
      <c r="BI75" s="6"/>
      <c r="BJ75" s="6"/>
      <c r="BK75" s="7"/>
      <c r="BL75" s="48"/>
      <c r="BM75" s="48"/>
      <c r="BN75" s="48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</row>
    <row r="76" spans="1:131">
      <c r="D76" s="6"/>
      <c r="E76" s="6"/>
      <c r="F76" s="10"/>
      <c r="G76" s="6"/>
      <c r="H76" s="6"/>
      <c r="I76" s="6"/>
      <c r="J76" s="6"/>
      <c r="K76" s="6"/>
      <c r="L76" s="6"/>
      <c r="M76" s="6"/>
      <c r="N76" s="6"/>
      <c r="O76" s="6"/>
      <c r="P76" s="10"/>
      <c r="Q76" s="6"/>
      <c r="R76" s="6"/>
      <c r="S76" s="6"/>
      <c r="T76" s="6"/>
      <c r="U76" s="10"/>
      <c r="V76" s="10"/>
      <c r="W76" s="10"/>
      <c r="X76" s="6"/>
      <c r="Y76" s="6"/>
      <c r="Z76" s="6"/>
      <c r="AA76" s="6"/>
      <c r="AB76" s="6"/>
      <c r="AC76" s="6"/>
      <c r="AD76" s="7"/>
      <c r="AE76" s="48"/>
      <c r="AF76" s="48"/>
      <c r="AG76" s="48"/>
      <c r="AK76" s="6"/>
      <c r="AL76" s="6"/>
      <c r="AM76" s="10"/>
      <c r="AN76" s="6"/>
      <c r="AO76" s="6"/>
      <c r="AP76" s="6"/>
      <c r="AQ76" s="6"/>
      <c r="AR76" s="6"/>
      <c r="AS76" s="6"/>
      <c r="AT76" s="6"/>
      <c r="AU76" s="6"/>
      <c r="AV76" s="6"/>
      <c r="AW76" s="10"/>
      <c r="AX76" s="6"/>
      <c r="AY76" s="6"/>
      <c r="AZ76" s="6"/>
      <c r="BA76" s="6"/>
      <c r="BB76" s="10"/>
      <c r="BC76" s="10"/>
      <c r="BD76" s="10"/>
      <c r="BE76" s="6"/>
      <c r="BF76" s="6"/>
      <c r="BG76" s="6"/>
      <c r="BH76" s="6"/>
      <c r="BI76" s="6"/>
      <c r="BJ76" s="6"/>
      <c r="BK76" s="7"/>
      <c r="BL76" s="48"/>
      <c r="BM76" s="48"/>
      <c r="BN76" s="48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</row>
    <row r="77" spans="1:131">
      <c r="D77" s="6"/>
      <c r="E77" s="6"/>
      <c r="F77" s="10"/>
      <c r="G77" s="6"/>
      <c r="H77" s="6"/>
      <c r="I77" s="6"/>
      <c r="J77" s="6"/>
      <c r="K77" s="6"/>
      <c r="L77" s="6"/>
      <c r="M77" s="6"/>
      <c r="N77" s="6"/>
      <c r="O77" s="6"/>
      <c r="P77" s="10"/>
      <c r="Q77" s="10"/>
      <c r="R77" s="6"/>
      <c r="S77" s="6"/>
      <c r="T77" s="6"/>
      <c r="U77" s="10"/>
      <c r="V77" s="10"/>
      <c r="W77" s="10"/>
      <c r="X77" s="6"/>
      <c r="Y77" s="6"/>
      <c r="Z77" s="6"/>
      <c r="AA77" s="6"/>
      <c r="AB77" s="6"/>
      <c r="AC77" s="6"/>
      <c r="AD77" s="7"/>
      <c r="AE77" s="48"/>
      <c r="AF77" s="48"/>
      <c r="AG77" s="48"/>
      <c r="AK77" s="6"/>
      <c r="AL77" s="6"/>
      <c r="AM77" s="10"/>
      <c r="AN77" s="6"/>
      <c r="AO77" s="6"/>
      <c r="AP77" s="6"/>
      <c r="AQ77" s="6"/>
      <c r="AR77" s="6"/>
      <c r="AS77" s="6"/>
      <c r="AT77" s="6"/>
      <c r="AU77" s="6"/>
      <c r="AV77" s="6"/>
      <c r="AW77" s="10"/>
      <c r="AX77" s="10"/>
      <c r="AY77" s="6"/>
      <c r="AZ77" s="6"/>
      <c r="BA77" s="6"/>
      <c r="BB77" s="10"/>
      <c r="BC77" s="10"/>
      <c r="BD77" s="10"/>
      <c r="BE77" s="6"/>
      <c r="BF77" s="6"/>
      <c r="BG77" s="6"/>
      <c r="BH77" s="6"/>
      <c r="BI77" s="6"/>
      <c r="BJ77" s="6"/>
      <c r="BK77" s="7"/>
      <c r="BL77" s="48"/>
      <c r="BM77" s="48"/>
      <c r="BN77" s="48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</row>
    <row r="78" spans="1:131"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10"/>
      <c r="W78" s="10"/>
      <c r="X78" s="6"/>
      <c r="Y78" s="6"/>
      <c r="Z78" s="6"/>
      <c r="AA78" s="6"/>
      <c r="AB78" s="6"/>
      <c r="AC78" s="6"/>
      <c r="AD78" s="7"/>
      <c r="AE78" s="48"/>
      <c r="AF78" s="48"/>
      <c r="AG78" s="48"/>
      <c r="AK78" s="6"/>
      <c r="AL78" s="6"/>
      <c r="AM78" s="6"/>
      <c r="AN78" s="6"/>
      <c r="AO78" s="6"/>
      <c r="AP78" s="6"/>
      <c r="AQ78" s="6"/>
      <c r="AR78" s="6"/>
      <c r="AS78" s="6"/>
      <c r="AT78" s="6"/>
      <c r="AU78" s="6"/>
      <c r="AV78" s="6"/>
      <c r="AW78" s="6"/>
      <c r="AX78" s="6"/>
      <c r="AY78" s="6"/>
      <c r="AZ78" s="6"/>
      <c r="BA78" s="6"/>
      <c r="BB78" s="6"/>
      <c r="BC78" s="10"/>
      <c r="BD78" s="10"/>
      <c r="BE78" s="6"/>
      <c r="BF78" s="6"/>
      <c r="BG78" s="6"/>
      <c r="BH78" s="6"/>
      <c r="BI78" s="6"/>
      <c r="BJ78" s="6"/>
      <c r="BK78" s="7"/>
      <c r="BL78" s="48"/>
      <c r="BM78" s="48"/>
      <c r="BN78" s="4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</row>
    <row r="79" spans="1:131"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10"/>
      <c r="W79" s="10"/>
      <c r="X79" s="6"/>
      <c r="Y79" s="6"/>
      <c r="Z79" s="6"/>
      <c r="AA79" s="6"/>
      <c r="AB79" s="6"/>
      <c r="AC79" s="6"/>
      <c r="AD79" s="7"/>
      <c r="AE79" s="48"/>
      <c r="AF79" s="48"/>
      <c r="AG79" s="48"/>
      <c r="AK79" s="6"/>
      <c r="AL79" s="6"/>
      <c r="AM79" s="6"/>
      <c r="AN79" s="6"/>
      <c r="AO79" s="6"/>
      <c r="AP79" s="6"/>
      <c r="AQ79" s="6"/>
      <c r="AR79" s="6"/>
      <c r="AS79" s="6"/>
      <c r="AT79" s="6"/>
      <c r="AU79" s="6"/>
      <c r="AV79" s="6"/>
      <c r="AW79" s="6"/>
      <c r="AX79" s="6"/>
      <c r="AY79" s="6"/>
      <c r="AZ79" s="6"/>
      <c r="BA79" s="6"/>
      <c r="BB79" s="6"/>
      <c r="BC79" s="10"/>
      <c r="BD79" s="10"/>
      <c r="BE79" s="6"/>
      <c r="BF79" s="6"/>
      <c r="BG79" s="6"/>
      <c r="BH79" s="6"/>
      <c r="BI79" s="6"/>
      <c r="BJ79" s="6"/>
      <c r="BK79" s="7"/>
      <c r="BL79" s="48"/>
      <c r="BM79" s="48"/>
      <c r="BN79" s="48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</row>
    <row r="80" spans="1:131"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  <c r="AC80" s="6"/>
      <c r="AD80" s="7"/>
      <c r="AE80" s="48"/>
      <c r="AF80" s="48"/>
      <c r="AG80" s="48"/>
      <c r="AK80" s="6"/>
      <c r="AL80" s="6"/>
      <c r="AM80" s="6"/>
      <c r="AN80" s="6"/>
      <c r="AO80" s="6"/>
      <c r="AP80" s="6"/>
      <c r="AQ80" s="6"/>
      <c r="AR80" s="6"/>
      <c r="AS80" s="6"/>
      <c r="AT80" s="6"/>
      <c r="AU80" s="6"/>
      <c r="AV80" s="6"/>
      <c r="AW80" s="6"/>
      <c r="AX80" s="6"/>
      <c r="AY80" s="6"/>
      <c r="AZ80" s="6"/>
      <c r="BA80" s="6"/>
      <c r="BB80" s="6"/>
      <c r="BC80" s="6"/>
      <c r="BD80" s="6"/>
      <c r="BE80" s="6"/>
      <c r="BF80" s="6"/>
      <c r="BG80" s="6"/>
      <c r="BH80" s="6"/>
      <c r="BI80" s="6"/>
      <c r="BJ80" s="6"/>
      <c r="BK80" s="7"/>
      <c r="BL80" s="48"/>
      <c r="BM80" s="48"/>
      <c r="BN80" s="48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</row>
    <row r="81" spans="4:85"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  <c r="AC81" s="6"/>
      <c r="AD81" s="7"/>
      <c r="AE81" s="48"/>
      <c r="AF81" s="48"/>
      <c r="AG81" s="48"/>
      <c r="AK81" s="6"/>
      <c r="AL81" s="6"/>
      <c r="AM81" s="6"/>
      <c r="AN81" s="6"/>
      <c r="AO81" s="6"/>
      <c r="AP81" s="6"/>
      <c r="AQ81" s="6"/>
      <c r="AR81" s="6"/>
      <c r="AS81" s="6"/>
      <c r="AT81" s="6"/>
      <c r="AU81" s="6"/>
      <c r="AV81" s="6"/>
      <c r="AW81" s="6"/>
      <c r="AX81" s="6"/>
      <c r="AY81" s="6"/>
      <c r="AZ81" s="6"/>
      <c r="BA81" s="6"/>
      <c r="BB81" s="6"/>
      <c r="BC81" s="6"/>
      <c r="BD81" s="6"/>
      <c r="BE81" s="6"/>
      <c r="BF81" s="6"/>
      <c r="BG81" s="6"/>
      <c r="BH81" s="6"/>
      <c r="BI81" s="6"/>
      <c r="BJ81" s="6"/>
      <c r="BK81" s="7"/>
      <c r="BL81" s="48"/>
      <c r="BM81" s="48"/>
      <c r="BN81" s="48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</row>
    <row r="82" spans="4:85"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  <c r="AC82" s="6"/>
      <c r="AD82" s="7"/>
      <c r="AE82" s="48"/>
      <c r="AF82" s="48"/>
      <c r="AG82" s="48"/>
      <c r="AK82" s="6"/>
      <c r="AL82" s="6"/>
      <c r="AM82" s="6"/>
      <c r="AN82" s="6"/>
      <c r="AO82" s="6"/>
      <c r="AP82" s="6"/>
      <c r="AQ82" s="6"/>
      <c r="AR82" s="6"/>
      <c r="AS82" s="6"/>
      <c r="AT82" s="6"/>
      <c r="AU82" s="6"/>
      <c r="AV82" s="6"/>
      <c r="AW82" s="6"/>
      <c r="AX82" s="6"/>
      <c r="AY82" s="6"/>
      <c r="AZ82" s="6"/>
      <c r="BA82" s="6"/>
      <c r="BB82" s="6"/>
      <c r="BC82" s="6"/>
      <c r="BD82" s="6"/>
      <c r="BE82" s="6"/>
      <c r="BF82" s="6"/>
      <c r="BG82" s="6"/>
      <c r="BH82" s="6"/>
      <c r="BI82" s="6"/>
      <c r="BJ82" s="6"/>
      <c r="BK82" s="7"/>
      <c r="BL82" s="48"/>
      <c r="BM82" s="48"/>
      <c r="BN82" s="48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</row>
    <row r="83" spans="4:85"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  <c r="AC83" s="6"/>
      <c r="AD83" s="7"/>
      <c r="AE83" s="48"/>
      <c r="AF83" s="48"/>
      <c r="AG83" s="48"/>
      <c r="AK83" s="6"/>
      <c r="AL83" s="6"/>
      <c r="AM83" s="6"/>
      <c r="AN83" s="6"/>
      <c r="AO83" s="6"/>
      <c r="AP83" s="6"/>
      <c r="AQ83" s="6"/>
      <c r="AR83" s="6"/>
      <c r="AS83" s="6"/>
      <c r="AT83" s="6"/>
      <c r="AU83" s="6"/>
      <c r="AV83" s="6"/>
      <c r="AW83" s="6"/>
      <c r="AX83" s="6"/>
      <c r="AY83" s="6"/>
      <c r="AZ83" s="6"/>
      <c r="BA83" s="6"/>
      <c r="BB83" s="6"/>
      <c r="BC83" s="6"/>
      <c r="BD83" s="6"/>
      <c r="BE83" s="6"/>
      <c r="BF83" s="6"/>
      <c r="BG83" s="6"/>
      <c r="BH83" s="6"/>
      <c r="BI83" s="6"/>
      <c r="BJ83" s="6"/>
      <c r="BK83" s="7"/>
      <c r="BL83" s="48"/>
      <c r="BM83" s="48"/>
      <c r="BN83" s="48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</row>
    <row r="84" spans="4:85"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  <c r="AC84" s="6"/>
      <c r="AD84" s="7"/>
      <c r="AE84" s="48"/>
      <c r="AF84" s="48"/>
      <c r="AG84" s="48"/>
      <c r="AK84" s="6"/>
      <c r="AL84" s="6"/>
      <c r="AM84" s="6"/>
      <c r="AN84" s="6"/>
      <c r="AO84" s="6"/>
      <c r="AP84" s="6"/>
      <c r="AQ84" s="6"/>
      <c r="AR84" s="6"/>
      <c r="AS84" s="6"/>
      <c r="AT84" s="6"/>
      <c r="AU84" s="6"/>
      <c r="AV84" s="6"/>
      <c r="AW84" s="6"/>
      <c r="AX84" s="6"/>
      <c r="AY84" s="6"/>
      <c r="AZ84" s="6"/>
      <c r="BA84" s="6"/>
      <c r="BB84" s="6"/>
      <c r="BC84" s="6"/>
      <c r="BD84" s="6"/>
      <c r="BE84" s="6"/>
      <c r="BF84" s="6"/>
      <c r="BG84" s="6"/>
      <c r="BH84" s="6"/>
      <c r="BI84" s="6"/>
      <c r="BJ84" s="6"/>
      <c r="BK84" s="7"/>
      <c r="BL84" s="48"/>
      <c r="BM84" s="48"/>
      <c r="BN84" s="48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</row>
    <row r="85" spans="4:85"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  <c r="AC85" s="6"/>
      <c r="AD85" s="7"/>
      <c r="AE85" s="48"/>
      <c r="AF85" s="48"/>
      <c r="AG85" s="48"/>
      <c r="AK85" s="6"/>
      <c r="AL85" s="6"/>
      <c r="AM85" s="6"/>
      <c r="AN85" s="6"/>
      <c r="AO85" s="6"/>
      <c r="AP85" s="6"/>
      <c r="AQ85" s="6"/>
      <c r="AR85" s="6"/>
      <c r="AS85" s="6"/>
      <c r="AT85" s="6"/>
      <c r="AU85" s="6"/>
      <c r="AV85" s="6"/>
      <c r="AW85" s="6"/>
      <c r="AX85" s="6"/>
      <c r="AY85" s="6"/>
      <c r="AZ85" s="6"/>
      <c r="BA85" s="6"/>
      <c r="BB85" s="6"/>
      <c r="BC85" s="6"/>
      <c r="BD85" s="6"/>
      <c r="BE85" s="6"/>
      <c r="BF85" s="6"/>
      <c r="BG85" s="6"/>
      <c r="BH85" s="6"/>
      <c r="BI85" s="6"/>
      <c r="BJ85" s="6"/>
      <c r="BK85" s="7"/>
      <c r="BL85" s="48"/>
      <c r="BM85" s="48"/>
      <c r="BN85" s="48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</row>
    <row r="86" spans="4:85"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  <c r="AC86" s="6"/>
      <c r="AD86" s="7"/>
      <c r="AE86" s="48"/>
      <c r="AF86" s="48"/>
      <c r="AG86" s="48"/>
      <c r="AK86" s="6"/>
      <c r="AL86" s="6"/>
      <c r="AM86" s="6"/>
      <c r="AN86" s="6"/>
      <c r="AO86" s="6"/>
      <c r="AP86" s="6"/>
      <c r="AQ86" s="6"/>
      <c r="AR86" s="6"/>
      <c r="AS86" s="6"/>
      <c r="AT86" s="6"/>
      <c r="AU86" s="6"/>
      <c r="AV86" s="6"/>
      <c r="AW86" s="6"/>
      <c r="AX86" s="6"/>
      <c r="AY86" s="6"/>
      <c r="AZ86" s="6"/>
      <c r="BA86" s="6"/>
      <c r="BB86" s="6"/>
      <c r="BC86" s="6"/>
      <c r="BD86" s="6"/>
      <c r="BE86" s="6"/>
      <c r="BF86" s="6"/>
      <c r="BG86" s="6"/>
      <c r="BH86" s="6"/>
      <c r="BI86" s="6"/>
      <c r="BJ86" s="6"/>
      <c r="BK86" s="7"/>
      <c r="BL86" s="48"/>
      <c r="BM86" s="48"/>
      <c r="BN86" s="48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</row>
    <row r="87" spans="4:85"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  <c r="AC87" s="6"/>
      <c r="AD87" s="7"/>
      <c r="AE87" s="48"/>
      <c r="AF87" s="48"/>
      <c r="AG87" s="48"/>
      <c r="AK87" s="6"/>
      <c r="AL87" s="6"/>
      <c r="AM87" s="6"/>
      <c r="AN87" s="6"/>
      <c r="AO87" s="6"/>
      <c r="AP87" s="6"/>
      <c r="AQ87" s="6"/>
      <c r="AR87" s="6"/>
      <c r="AS87" s="6"/>
      <c r="AT87" s="6"/>
      <c r="AU87" s="6"/>
      <c r="AV87" s="6"/>
      <c r="AW87" s="6"/>
      <c r="AX87" s="6"/>
      <c r="AY87" s="6"/>
      <c r="AZ87" s="6"/>
      <c r="BA87" s="6"/>
      <c r="BB87" s="6"/>
      <c r="BC87" s="6"/>
      <c r="BD87" s="6"/>
      <c r="BE87" s="6"/>
      <c r="BF87" s="6"/>
      <c r="BG87" s="6"/>
      <c r="BH87" s="6"/>
      <c r="BI87" s="6"/>
      <c r="BJ87" s="6"/>
      <c r="BK87" s="7"/>
      <c r="BL87" s="48"/>
      <c r="BM87" s="48"/>
      <c r="BN87" s="48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</row>
    <row r="88" spans="4:85"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  <c r="AC88" s="6"/>
      <c r="AD88" s="7"/>
      <c r="AE88" s="48"/>
      <c r="AF88" s="48"/>
      <c r="AG88" s="48"/>
      <c r="AK88" s="6"/>
      <c r="AL88" s="6"/>
      <c r="AM88" s="6"/>
      <c r="AN88" s="6"/>
      <c r="AO88" s="6"/>
      <c r="AP88" s="6"/>
      <c r="AQ88" s="6"/>
      <c r="AR88" s="6"/>
      <c r="AS88" s="6"/>
      <c r="AT88" s="6"/>
      <c r="AU88" s="6"/>
      <c r="AV88" s="6"/>
      <c r="AW88" s="6"/>
      <c r="AX88" s="6"/>
      <c r="AY88" s="6"/>
      <c r="AZ88" s="6"/>
      <c r="BA88" s="6"/>
      <c r="BB88" s="6"/>
      <c r="BC88" s="6"/>
      <c r="BD88" s="6"/>
      <c r="BE88" s="6"/>
      <c r="BF88" s="6"/>
      <c r="BG88" s="6"/>
      <c r="BH88" s="6"/>
      <c r="BI88" s="6"/>
      <c r="BJ88" s="6"/>
      <c r="BK88" s="7"/>
      <c r="BL88" s="48"/>
      <c r="BM88" s="48"/>
      <c r="BN88" s="4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</row>
    <row r="89" spans="4:85"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  <c r="AC89" s="6"/>
      <c r="AD89" s="7"/>
      <c r="AE89" s="48"/>
      <c r="AF89" s="48"/>
      <c r="AG89" s="48"/>
      <c r="AK89" s="6"/>
      <c r="AL89" s="6"/>
      <c r="AM89" s="6"/>
      <c r="AN89" s="6"/>
      <c r="AO89" s="6"/>
      <c r="AP89" s="6"/>
      <c r="AQ89" s="6"/>
      <c r="AR89" s="6"/>
      <c r="AS89" s="6"/>
      <c r="AT89" s="6"/>
      <c r="AU89" s="6"/>
      <c r="AV89" s="6"/>
      <c r="AW89" s="6"/>
      <c r="AX89" s="6"/>
      <c r="AY89" s="6"/>
      <c r="AZ89" s="6"/>
      <c r="BA89" s="6"/>
      <c r="BB89" s="6"/>
      <c r="BC89" s="6"/>
      <c r="BD89" s="6"/>
      <c r="BE89" s="6"/>
      <c r="BF89" s="6"/>
      <c r="BG89" s="6"/>
      <c r="BH89" s="6"/>
      <c r="BI89" s="6"/>
      <c r="BJ89" s="6"/>
      <c r="BK89" s="7"/>
      <c r="BL89" s="48"/>
      <c r="BM89" s="48"/>
      <c r="BN89" s="48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</row>
    <row r="90" spans="4:85"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  <c r="AC90" s="6"/>
      <c r="AD90" s="7"/>
      <c r="AE90" s="48"/>
      <c r="AF90" s="48"/>
      <c r="AG90" s="48"/>
      <c r="AK90" s="6"/>
      <c r="AL90" s="6"/>
      <c r="AM90" s="6"/>
      <c r="AN90" s="6"/>
      <c r="AO90" s="6"/>
      <c r="AP90" s="6"/>
      <c r="AQ90" s="6"/>
      <c r="AR90" s="6"/>
      <c r="AS90" s="6"/>
      <c r="AT90" s="6"/>
      <c r="AU90" s="6"/>
      <c r="AV90" s="6"/>
      <c r="AW90" s="6"/>
      <c r="AX90" s="6"/>
      <c r="AY90" s="6"/>
      <c r="AZ90" s="6"/>
      <c r="BA90" s="6"/>
      <c r="BB90" s="6"/>
      <c r="BC90" s="6"/>
      <c r="BD90" s="6"/>
      <c r="BE90" s="6"/>
      <c r="BF90" s="6"/>
      <c r="BG90" s="6"/>
      <c r="BH90" s="6"/>
      <c r="BI90" s="6"/>
      <c r="BJ90" s="6"/>
      <c r="BK90" s="7"/>
      <c r="BL90" s="48"/>
      <c r="BM90" s="48"/>
      <c r="BN90" s="48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</row>
    <row r="91" spans="4:85"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  <c r="AC91" s="6"/>
      <c r="AD91" s="7"/>
      <c r="AE91" s="48"/>
      <c r="AF91" s="48"/>
      <c r="AG91" s="48"/>
      <c r="AK91" s="6"/>
      <c r="AL91" s="6"/>
      <c r="AM91" s="6"/>
      <c r="AN91" s="6"/>
      <c r="AO91" s="6"/>
      <c r="AP91" s="6"/>
      <c r="AQ91" s="6"/>
      <c r="AR91" s="6"/>
      <c r="AS91" s="6"/>
      <c r="AT91" s="6"/>
      <c r="AU91" s="6"/>
      <c r="AV91" s="6"/>
      <c r="AW91" s="6"/>
      <c r="AX91" s="6"/>
      <c r="AY91" s="6"/>
      <c r="AZ91" s="6"/>
      <c r="BA91" s="6"/>
      <c r="BB91" s="6"/>
      <c r="BC91" s="6"/>
      <c r="BD91" s="6"/>
      <c r="BE91" s="6"/>
      <c r="BF91" s="6"/>
      <c r="BG91" s="6"/>
      <c r="BH91" s="6"/>
      <c r="BI91" s="6"/>
      <c r="BJ91" s="6"/>
      <c r="BK91" s="7"/>
      <c r="BL91" s="48"/>
      <c r="BM91" s="48"/>
      <c r="BN91" s="48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</row>
    <row r="92" spans="4:85"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  <c r="AC92" s="6"/>
      <c r="AD92" s="7"/>
      <c r="AE92" s="48"/>
      <c r="AF92" s="48"/>
      <c r="AG92" s="48"/>
      <c r="AK92" s="6"/>
      <c r="AL92" s="6"/>
      <c r="AM92" s="6"/>
      <c r="AN92" s="6"/>
      <c r="AO92" s="6"/>
      <c r="AP92" s="6"/>
      <c r="AQ92" s="6"/>
      <c r="AR92" s="6"/>
      <c r="AS92" s="6"/>
      <c r="AT92" s="6"/>
      <c r="AU92" s="6"/>
      <c r="AV92" s="6"/>
      <c r="AW92" s="6"/>
      <c r="AX92" s="6"/>
      <c r="AY92" s="6"/>
      <c r="AZ92" s="6"/>
      <c r="BA92" s="6"/>
      <c r="BB92" s="6"/>
      <c r="BC92" s="6"/>
      <c r="BD92" s="6"/>
      <c r="BE92" s="6"/>
      <c r="BF92" s="6"/>
      <c r="BG92" s="6"/>
      <c r="BH92" s="6"/>
      <c r="BI92" s="6"/>
      <c r="BJ92" s="6"/>
      <c r="BK92" s="7"/>
      <c r="BL92" s="48"/>
      <c r="BM92" s="48"/>
      <c r="BN92" s="48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</row>
    <row r="93" spans="4:85"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  <c r="AC93" s="6"/>
      <c r="AD93" s="7"/>
      <c r="AE93" s="48"/>
      <c r="AF93" s="48"/>
      <c r="AG93" s="48"/>
      <c r="AK93" s="6"/>
      <c r="AL93" s="6"/>
      <c r="AM93" s="6"/>
      <c r="AN93" s="6"/>
      <c r="AO93" s="6"/>
      <c r="AP93" s="6"/>
      <c r="AQ93" s="6"/>
      <c r="AR93" s="6"/>
      <c r="AS93" s="6"/>
      <c r="AT93" s="6"/>
      <c r="AU93" s="6"/>
      <c r="AV93" s="6"/>
      <c r="AW93" s="6"/>
      <c r="AX93" s="6"/>
      <c r="AY93" s="6"/>
      <c r="AZ93" s="6"/>
      <c r="BA93" s="6"/>
      <c r="BB93" s="6"/>
      <c r="BC93" s="6"/>
      <c r="BD93" s="6"/>
      <c r="BE93" s="6"/>
      <c r="BF93" s="6"/>
      <c r="BG93" s="6"/>
      <c r="BH93" s="6"/>
      <c r="BI93" s="6"/>
      <c r="BJ93" s="6"/>
      <c r="BK93" s="7"/>
      <c r="BL93" s="48"/>
      <c r="BM93" s="48"/>
      <c r="BN93" s="48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</row>
    <row r="94" spans="4:85"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  <c r="AC94" s="6"/>
      <c r="AD94" s="7"/>
      <c r="AE94" s="48"/>
      <c r="AF94" s="48"/>
      <c r="AG94" s="48"/>
      <c r="AK94" s="6"/>
      <c r="AL94" s="6"/>
      <c r="AM94" s="6"/>
      <c r="AN94" s="6"/>
      <c r="AO94" s="6"/>
      <c r="AP94" s="6"/>
      <c r="AQ94" s="6"/>
      <c r="AR94" s="6"/>
      <c r="AS94" s="6"/>
      <c r="AT94" s="6"/>
      <c r="AU94" s="6"/>
      <c r="AV94" s="6"/>
      <c r="AW94" s="6"/>
      <c r="AX94" s="6"/>
      <c r="AY94" s="6"/>
      <c r="AZ94" s="6"/>
      <c r="BA94" s="6"/>
      <c r="BB94" s="6"/>
      <c r="BC94" s="6"/>
      <c r="BD94" s="6"/>
      <c r="BE94" s="6"/>
      <c r="BF94" s="6"/>
      <c r="BG94" s="6"/>
      <c r="BH94" s="6"/>
      <c r="BI94" s="6"/>
      <c r="BJ94" s="6"/>
      <c r="BK94" s="7"/>
      <c r="BL94" s="48"/>
      <c r="BM94" s="48"/>
      <c r="BN94" s="48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</row>
    <row r="95" spans="4:85"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  <c r="AC95" s="6"/>
      <c r="AD95" s="7"/>
      <c r="AE95" s="48"/>
      <c r="AF95" s="48"/>
      <c r="AG95" s="48"/>
      <c r="AK95" s="6"/>
      <c r="AL95" s="6"/>
      <c r="AM95" s="6"/>
      <c r="AN95" s="6"/>
      <c r="AO95" s="6"/>
      <c r="AP95" s="6"/>
      <c r="AQ95" s="6"/>
      <c r="AR95" s="6"/>
      <c r="AS95" s="6"/>
      <c r="AT95" s="6"/>
      <c r="AU95" s="6"/>
      <c r="AV95" s="6"/>
      <c r="AW95" s="6"/>
      <c r="AX95" s="6"/>
      <c r="AY95" s="6"/>
      <c r="AZ95" s="6"/>
      <c r="BA95" s="6"/>
      <c r="BB95" s="6"/>
      <c r="BC95" s="6"/>
      <c r="BD95" s="6"/>
      <c r="BE95" s="6"/>
      <c r="BF95" s="6"/>
      <c r="BG95" s="6"/>
      <c r="BH95" s="6"/>
      <c r="BI95" s="6"/>
      <c r="BJ95" s="6"/>
      <c r="BK95" s="7"/>
      <c r="BL95" s="48"/>
      <c r="BM95" s="48"/>
      <c r="BN95" s="48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</row>
    <row r="96" spans="4:85"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  <c r="AC96" s="6"/>
      <c r="AD96" s="7"/>
      <c r="AE96" s="48"/>
      <c r="AF96" s="48"/>
      <c r="AG96" s="48"/>
      <c r="AK96" s="6"/>
      <c r="AL96" s="6"/>
      <c r="AM96" s="6"/>
      <c r="AN96" s="6"/>
      <c r="AO96" s="6"/>
      <c r="AP96" s="6"/>
      <c r="AQ96" s="6"/>
      <c r="AR96" s="6"/>
      <c r="AS96" s="6"/>
      <c r="AT96" s="6"/>
      <c r="AU96" s="6"/>
      <c r="AV96" s="6"/>
      <c r="AW96" s="6"/>
      <c r="AX96" s="6"/>
      <c r="AY96" s="6"/>
      <c r="AZ96" s="6"/>
      <c r="BA96" s="6"/>
      <c r="BB96" s="6"/>
      <c r="BC96" s="6"/>
      <c r="BD96" s="6"/>
      <c r="BE96" s="6"/>
      <c r="BF96" s="6"/>
      <c r="BG96" s="6"/>
      <c r="BH96" s="6"/>
      <c r="BI96" s="6"/>
      <c r="BJ96" s="6"/>
      <c r="BK96" s="7"/>
      <c r="BL96" s="48"/>
      <c r="BM96" s="48"/>
      <c r="BN96" s="48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</row>
    <row r="97" spans="4:85"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  <c r="AC97" s="6"/>
      <c r="AD97" s="7"/>
      <c r="AE97" s="48"/>
      <c r="AF97" s="48"/>
      <c r="AG97" s="48"/>
      <c r="AK97" s="6"/>
      <c r="AL97" s="6"/>
      <c r="AM97" s="6"/>
      <c r="AN97" s="6"/>
      <c r="AO97" s="6"/>
      <c r="AP97" s="6"/>
      <c r="AQ97" s="6"/>
      <c r="AR97" s="6"/>
      <c r="AS97" s="6"/>
      <c r="AT97" s="6"/>
      <c r="AU97" s="6"/>
      <c r="AV97" s="6"/>
      <c r="AW97" s="6"/>
      <c r="AX97" s="6"/>
      <c r="AY97" s="6"/>
      <c r="AZ97" s="6"/>
      <c r="BA97" s="6"/>
      <c r="BB97" s="6"/>
      <c r="BC97" s="6"/>
      <c r="BD97" s="6"/>
      <c r="BE97" s="6"/>
      <c r="BF97" s="6"/>
      <c r="BG97" s="6"/>
      <c r="BH97" s="6"/>
      <c r="BI97" s="6"/>
      <c r="BJ97" s="6"/>
      <c r="BK97" s="7"/>
      <c r="BL97" s="48"/>
      <c r="BM97" s="48"/>
      <c r="BN97" s="48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</row>
    <row r="98" spans="4:85"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  <c r="AC98" s="6"/>
      <c r="AD98" s="7"/>
      <c r="AE98" s="48"/>
      <c r="AF98" s="48"/>
      <c r="AG98" s="48"/>
      <c r="AK98" s="6"/>
      <c r="AL98" s="6"/>
      <c r="AM98" s="6"/>
      <c r="AN98" s="6"/>
      <c r="AO98" s="6"/>
      <c r="AP98" s="6"/>
      <c r="AQ98" s="6"/>
      <c r="AR98" s="6"/>
      <c r="AS98" s="6"/>
      <c r="AT98" s="6"/>
      <c r="AU98" s="6"/>
      <c r="AV98" s="6"/>
      <c r="AW98" s="6"/>
      <c r="AX98" s="6"/>
      <c r="AY98" s="6"/>
      <c r="AZ98" s="6"/>
      <c r="BA98" s="6"/>
      <c r="BB98" s="6"/>
      <c r="BC98" s="6"/>
      <c r="BD98" s="6"/>
      <c r="BE98" s="6"/>
      <c r="BF98" s="6"/>
      <c r="BG98" s="6"/>
      <c r="BH98" s="6"/>
      <c r="BI98" s="6"/>
      <c r="BJ98" s="6"/>
      <c r="BK98" s="7"/>
      <c r="BL98" s="48"/>
      <c r="BM98" s="48"/>
      <c r="BN98" s="4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</row>
    <row r="99" spans="4:85"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  <c r="AC99" s="6"/>
      <c r="AD99" s="7"/>
      <c r="AE99" s="48"/>
      <c r="AF99" s="48"/>
      <c r="AG99" s="48"/>
      <c r="AK99" s="6"/>
      <c r="AL99" s="6"/>
      <c r="AM99" s="6"/>
      <c r="AN99" s="6"/>
      <c r="AO99" s="6"/>
      <c r="AP99" s="6"/>
      <c r="AQ99" s="6"/>
      <c r="AR99" s="6"/>
      <c r="AS99" s="6"/>
      <c r="AT99" s="6"/>
      <c r="AU99" s="6"/>
      <c r="AV99" s="6"/>
      <c r="AW99" s="6"/>
      <c r="AX99" s="6"/>
      <c r="AY99" s="6"/>
      <c r="AZ99" s="6"/>
      <c r="BA99" s="6"/>
      <c r="BB99" s="6"/>
      <c r="BC99" s="6"/>
      <c r="BD99" s="6"/>
      <c r="BE99" s="6"/>
      <c r="BF99" s="6"/>
      <c r="BG99" s="6"/>
      <c r="BH99" s="6"/>
      <c r="BI99" s="6"/>
      <c r="BJ99" s="6"/>
      <c r="BK99" s="7"/>
      <c r="BL99" s="48"/>
      <c r="BM99" s="48"/>
      <c r="BN99" s="48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</row>
    <row r="100" spans="4:85"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  <c r="AC100" s="6"/>
      <c r="AD100" s="7"/>
      <c r="AE100" s="48"/>
      <c r="AF100" s="48"/>
      <c r="AG100" s="48"/>
      <c r="AK100" s="6"/>
      <c r="AL100" s="6"/>
      <c r="AM100" s="6"/>
      <c r="AN100" s="6"/>
      <c r="AO100" s="6"/>
      <c r="AP100" s="6"/>
      <c r="AQ100" s="6"/>
      <c r="AR100" s="6"/>
      <c r="AS100" s="6"/>
      <c r="AT100" s="6"/>
      <c r="AU100" s="6"/>
      <c r="AV100" s="6"/>
      <c r="AW100" s="6"/>
      <c r="AX100" s="6"/>
      <c r="AY100" s="6"/>
      <c r="AZ100" s="6"/>
      <c r="BA100" s="6"/>
      <c r="BB100" s="6"/>
      <c r="BC100" s="6"/>
      <c r="BD100" s="6"/>
      <c r="BE100" s="6"/>
      <c r="BF100" s="6"/>
      <c r="BG100" s="6"/>
      <c r="BH100" s="6"/>
      <c r="BI100" s="6"/>
      <c r="BJ100" s="6"/>
      <c r="BK100" s="7"/>
      <c r="BL100" s="48"/>
      <c r="BM100" s="48"/>
      <c r="BN100" s="48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</row>
    <row r="101" spans="4:85"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  <c r="AC101" s="6"/>
      <c r="AD101" s="7"/>
      <c r="AE101" s="48"/>
      <c r="AF101" s="48"/>
      <c r="AG101" s="48"/>
      <c r="AK101" s="6"/>
      <c r="AL101" s="6"/>
      <c r="AM101" s="6"/>
      <c r="AN101" s="6"/>
      <c r="AO101" s="6"/>
      <c r="AP101" s="6"/>
      <c r="AQ101" s="6"/>
      <c r="AR101" s="6"/>
      <c r="AS101" s="6"/>
      <c r="AT101" s="6"/>
      <c r="AU101" s="6"/>
      <c r="AV101" s="6"/>
      <c r="AW101" s="6"/>
      <c r="AX101" s="6"/>
      <c r="AY101" s="6"/>
      <c r="AZ101" s="6"/>
      <c r="BA101" s="6"/>
      <c r="BB101" s="6"/>
      <c r="BC101" s="6"/>
      <c r="BD101" s="6"/>
      <c r="BE101" s="6"/>
      <c r="BF101" s="6"/>
      <c r="BG101" s="6"/>
      <c r="BH101" s="6"/>
      <c r="BI101" s="6"/>
      <c r="BJ101" s="6"/>
      <c r="BK101" s="7"/>
      <c r="BL101" s="48"/>
      <c r="BM101" s="48"/>
      <c r="BN101" s="48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</row>
    <row r="102" spans="4:85"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  <c r="AC102" s="6"/>
      <c r="AD102" s="7"/>
      <c r="AE102" s="48"/>
      <c r="AF102" s="48"/>
      <c r="AG102" s="48"/>
      <c r="AK102" s="6"/>
      <c r="AL102" s="6"/>
      <c r="AM102" s="6"/>
      <c r="AN102" s="6"/>
      <c r="AO102" s="6"/>
      <c r="AP102" s="6"/>
      <c r="AQ102" s="6"/>
      <c r="AR102" s="6"/>
      <c r="AS102" s="6"/>
      <c r="AT102" s="6"/>
      <c r="AU102" s="6"/>
      <c r="AV102" s="6"/>
      <c r="AW102" s="6"/>
      <c r="AX102" s="6"/>
      <c r="AY102" s="6"/>
      <c r="AZ102" s="6"/>
      <c r="BA102" s="6"/>
      <c r="BB102" s="6"/>
      <c r="BC102" s="6"/>
      <c r="BD102" s="6"/>
      <c r="BE102" s="6"/>
      <c r="BF102" s="6"/>
      <c r="BG102" s="6"/>
      <c r="BH102" s="6"/>
      <c r="BI102" s="6"/>
      <c r="BJ102" s="6"/>
      <c r="BK102" s="7"/>
      <c r="BL102" s="48"/>
      <c r="BM102" s="48"/>
      <c r="BN102" s="48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</row>
    <row r="103" spans="4:85"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  <c r="AC103" s="6"/>
      <c r="AD103" s="7"/>
      <c r="AE103" s="48"/>
      <c r="AF103" s="48"/>
      <c r="AG103" s="48"/>
      <c r="AK103" s="6"/>
      <c r="AL103" s="6"/>
      <c r="AM103" s="6"/>
      <c r="AN103" s="6"/>
      <c r="AO103" s="6"/>
      <c r="AP103" s="6"/>
      <c r="AQ103" s="6"/>
      <c r="AR103" s="6"/>
      <c r="AS103" s="6"/>
      <c r="AT103" s="6"/>
      <c r="AU103" s="6"/>
      <c r="AV103" s="6"/>
      <c r="AW103" s="6"/>
      <c r="AX103" s="6"/>
      <c r="AY103" s="6"/>
      <c r="AZ103" s="6"/>
      <c r="BA103" s="6"/>
      <c r="BB103" s="6"/>
      <c r="BC103" s="6"/>
      <c r="BD103" s="6"/>
      <c r="BE103" s="6"/>
      <c r="BF103" s="6"/>
      <c r="BG103" s="6"/>
      <c r="BH103" s="6"/>
      <c r="BI103" s="6"/>
      <c r="BJ103" s="6"/>
      <c r="BK103" s="7"/>
      <c r="BL103" s="48"/>
      <c r="BM103" s="48"/>
      <c r="BN103" s="48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</row>
    <row r="104" spans="4:85"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  <c r="AC104" s="6"/>
      <c r="AD104" s="7"/>
      <c r="AE104" s="48"/>
      <c r="AF104" s="48"/>
      <c r="AG104" s="48"/>
      <c r="AK104" s="6"/>
      <c r="AL104" s="6"/>
      <c r="AM104" s="6"/>
      <c r="AN104" s="6"/>
      <c r="AO104" s="6"/>
      <c r="AP104" s="6"/>
      <c r="AQ104" s="6"/>
      <c r="AR104" s="6"/>
      <c r="AS104" s="6"/>
      <c r="AT104" s="6"/>
      <c r="AU104" s="6"/>
      <c r="AV104" s="6"/>
      <c r="AW104" s="6"/>
      <c r="AX104" s="6"/>
      <c r="AY104" s="6"/>
      <c r="AZ104" s="6"/>
      <c r="BA104" s="6"/>
      <c r="BB104" s="6"/>
      <c r="BC104" s="6"/>
      <c r="BD104" s="6"/>
      <c r="BE104" s="6"/>
      <c r="BF104" s="6"/>
      <c r="BG104" s="6"/>
      <c r="BH104" s="6"/>
      <c r="BI104" s="6"/>
      <c r="BJ104" s="6"/>
      <c r="BK104" s="7"/>
      <c r="BL104" s="48"/>
      <c r="BM104" s="48"/>
      <c r="BN104" s="48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</row>
    <row r="105" spans="4:85"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  <c r="AC105" s="6"/>
      <c r="AD105" s="7"/>
      <c r="AE105" s="48"/>
      <c r="AF105" s="48"/>
      <c r="AG105" s="48"/>
      <c r="AK105" s="6"/>
      <c r="AL105" s="6"/>
      <c r="AM105" s="6"/>
      <c r="AN105" s="6"/>
      <c r="AO105" s="6"/>
      <c r="AP105" s="6"/>
      <c r="AQ105" s="6"/>
      <c r="AR105" s="6"/>
      <c r="AS105" s="6"/>
      <c r="AT105" s="6"/>
      <c r="AU105" s="6"/>
      <c r="AV105" s="6"/>
      <c r="AW105" s="6"/>
      <c r="AX105" s="6"/>
      <c r="AY105" s="6"/>
      <c r="AZ105" s="6"/>
      <c r="BA105" s="6"/>
      <c r="BB105" s="6"/>
      <c r="BC105" s="6"/>
      <c r="BD105" s="6"/>
      <c r="BE105" s="6"/>
      <c r="BF105" s="6"/>
      <c r="BG105" s="6"/>
      <c r="BH105" s="6"/>
      <c r="BI105" s="6"/>
      <c r="BJ105" s="6"/>
      <c r="BK105" s="7"/>
      <c r="BL105" s="48"/>
      <c r="BM105" s="48"/>
      <c r="BN105" s="48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</row>
    <row r="106" spans="4:85"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  <c r="AC106" s="6"/>
      <c r="AD106" s="7"/>
      <c r="AE106" s="48"/>
      <c r="AF106" s="48"/>
      <c r="AG106" s="48"/>
      <c r="AK106" s="6"/>
      <c r="AL106" s="6"/>
      <c r="AM106" s="6"/>
      <c r="AN106" s="6"/>
      <c r="AO106" s="6"/>
      <c r="AP106" s="6"/>
      <c r="AQ106" s="6"/>
      <c r="AR106" s="6"/>
      <c r="AS106" s="6"/>
      <c r="AT106" s="6"/>
      <c r="AU106" s="6"/>
      <c r="AV106" s="6"/>
      <c r="AW106" s="6"/>
      <c r="AX106" s="6"/>
      <c r="AY106" s="6"/>
      <c r="AZ106" s="6"/>
      <c r="BA106" s="6"/>
      <c r="BB106" s="6"/>
      <c r="BC106" s="6"/>
      <c r="BD106" s="6"/>
      <c r="BE106" s="6"/>
      <c r="BF106" s="6"/>
      <c r="BG106" s="6"/>
      <c r="BH106" s="6"/>
      <c r="BI106" s="6"/>
      <c r="BJ106" s="6"/>
      <c r="BK106" s="7"/>
      <c r="BL106" s="48"/>
      <c r="BM106" s="48"/>
      <c r="BN106" s="48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</row>
    <row r="107" spans="4:85"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  <c r="AC107" s="6"/>
      <c r="AD107" s="7"/>
      <c r="AE107" s="48"/>
      <c r="AF107" s="48"/>
      <c r="AG107" s="48"/>
      <c r="AK107" s="6"/>
      <c r="AL107" s="6"/>
      <c r="AM107" s="6"/>
      <c r="AN107" s="6"/>
      <c r="AO107" s="6"/>
      <c r="AP107" s="6"/>
      <c r="AQ107" s="6"/>
      <c r="AR107" s="6"/>
      <c r="AS107" s="6"/>
      <c r="AT107" s="6"/>
      <c r="AU107" s="6"/>
      <c r="AV107" s="6"/>
      <c r="AW107" s="6"/>
      <c r="AX107" s="6"/>
      <c r="AY107" s="6"/>
      <c r="AZ107" s="6"/>
      <c r="BA107" s="6"/>
      <c r="BB107" s="6"/>
      <c r="BC107" s="6"/>
      <c r="BD107" s="6"/>
      <c r="BE107" s="6"/>
      <c r="BF107" s="6"/>
      <c r="BG107" s="6"/>
      <c r="BH107" s="6"/>
      <c r="BI107" s="6"/>
      <c r="BJ107" s="6"/>
      <c r="BK107" s="7"/>
      <c r="BL107" s="48"/>
      <c r="BM107" s="48"/>
      <c r="BN107" s="48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</row>
    <row r="108" spans="4:85"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  <c r="AC108" s="6"/>
      <c r="AD108" s="7"/>
      <c r="AE108" s="48"/>
      <c r="AF108" s="48"/>
      <c r="AG108" s="48"/>
      <c r="AK108" s="6"/>
      <c r="AL108" s="6"/>
      <c r="AM108" s="6"/>
      <c r="AN108" s="6"/>
      <c r="AO108" s="6"/>
      <c r="AP108" s="6"/>
      <c r="AQ108" s="6"/>
      <c r="AR108" s="6"/>
      <c r="AS108" s="6"/>
      <c r="AT108" s="6"/>
      <c r="AU108" s="6"/>
      <c r="AV108" s="6"/>
      <c r="AW108" s="6"/>
      <c r="AX108" s="6"/>
      <c r="AY108" s="6"/>
      <c r="AZ108" s="6"/>
      <c r="BA108" s="6"/>
      <c r="BB108" s="6"/>
      <c r="BC108" s="6"/>
      <c r="BD108" s="6"/>
      <c r="BE108" s="6"/>
      <c r="BF108" s="6"/>
      <c r="BG108" s="6"/>
      <c r="BH108" s="6"/>
      <c r="BI108" s="6"/>
      <c r="BJ108" s="6"/>
      <c r="BK108" s="7"/>
      <c r="BL108" s="48"/>
      <c r="BM108" s="48"/>
      <c r="BN108" s="4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</row>
    <row r="109" spans="4:85"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  <c r="AC109" s="6"/>
      <c r="AD109" s="7"/>
      <c r="AE109" s="48"/>
      <c r="AF109" s="48"/>
      <c r="AG109" s="48"/>
      <c r="AK109" s="6"/>
      <c r="AL109" s="6"/>
      <c r="AM109" s="6"/>
      <c r="AN109" s="6"/>
      <c r="AO109" s="6"/>
      <c r="AP109" s="6"/>
      <c r="AQ109" s="6"/>
      <c r="AR109" s="6"/>
      <c r="AS109" s="6"/>
      <c r="AT109" s="6"/>
      <c r="AU109" s="6"/>
      <c r="AV109" s="6"/>
      <c r="AW109" s="6"/>
      <c r="AX109" s="6"/>
      <c r="AY109" s="6"/>
      <c r="AZ109" s="6"/>
      <c r="BA109" s="6"/>
      <c r="BB109" s="6"/>
      <c r="BC109" s="6"/>
      <c r="BD109" s="6"/>
      <c r="BE109" s="6"/>
      <c r="BF109" s="6"/>
      <c r="BG109" s="6"/>
      <c r="BH109" s="6"/>
      <c r="BI109" s="6"/>
      <c r="BJ109" s="6"/>
      <c r="BK109" s="7"/>
      <c r="BL109" s="48"/>
      <c r="BM109" s="48"/>
      <c r="BN109" s="48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</row>
    <row r="110" spans="4:85"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  <c r="AC110" s="6"/>
      <c r="AD110" s="7"/>
      <c r="AE110" s="48"/>
      <c r="AF110" s="48"/>
      <c r="AG110" s="48"/>
      <c r="AK110" s="6"/>
      <c r="AL110" s="6"/>
      <c r="AM110" s="6"/>
      <c r="AN110" s="6"/>
      <c r="AO110" s="6"/>
      <c r="AP110" s="6"/>
      <c r="AQ110" s="6"/>
      <c r="AR110" s="6"/>
      <c r="AS110" s="6"/>
      <c r="AT110" s="6"/>
      <c r="AU110" s="6"/>
      <c r="AV110" s="6"/>
      <c r="AW110" s="6"/>
      <c r="AX110" s="6"/>
      <c r="AY110" s="6"/>
      <c r="AZ110" s="6"/>
      <c r="BA110" s="6"/>
      <c r="BB110" s="6"/>
      <c r="BC110" s="6"/>
      <c r="BD110" s="6"/>
      <c r="BE110" s="6"/>
      <c r="BF110" s="6"/>
      <c r="BG110" s="6"/>
      <c r="BH110" s="6"/>
      <c r="BI110" s="6"/>
      <c r="BJ110" s="6"/>
      <c r="BK110" s="7"/>
      <c r="BL110" s="48"/>
      <c r="BM110" s="48"/>
      <c r="BN110" s="48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</row>
    <row r="111" spans="4:85"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  <c r="AC111" s="6"/>
      <c r="AD111" s="7"/>
      <c r="AE111" s="48"/>
      <c r="AF111" s="48"/>
      <c r="AG111" s="48"/>
      <c r="AK111" s="6"/>
      <c r="AL111" s="6"/>
      <c r="AM111" s="6"/>
      <c r="AN111" s="6"/>
      <c r="AO111" s="6"/>
      <c r="AP111" s="6"/>
      <c r="AQ111" s="6"/>
      <c r="AR111" s="6"/>
      <c r="AS111" s="6"/>
      <c r="AT111" s="6"/>
      <c r="AU111" s="6"/>
      <c r="AV111" s="6"/>
      <c r="AW111" s="6"/>
      <c r="AX111" s="6"/>
      <c r="AY111" s="6"/>
      <c r="AZ111" s="6"/>
      <c r="BA111" s="6"/>
      <c r="BB111" s="6"/>
      <c r="BC111" s="6"/>
      <c r="BD111" s="6"/>
      <c r="BE111" s="6"/>
      <c r="BF111" s="6"/>
      <c r="BG111" s="6"/>
      <c r="BH111" s="6"/>
      <c r="BI111" s="6"/>
      <c r="BJ111" s="6"/>
      <c r="BK111" s="7"/>
      <c r="BL111" s="48"/>
      <c r="BM111" s="48"/>
      <c r="BN111" s="48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</row>
    <row r="112" spans="4:85"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  <c r="AC112" s="6"/>
      <c r="AD112" s="7"/>
      <c r="AE112" s="48"/>
      <c r="AF112" s="48"/>
      <c r="AG112" s="48"/>
      <c r="AK112" s="6"/>
      <c r="AL112" s="6"/>
      <c r="AM112" s="6"/>
      <c r="AN112" s="6"/>
      <c r="AO112" s="6"/>
      <c r="AP112" s="6"/>
      <c r="AQ112" s="6"/>
      <c r="AR112" s="6"/>
      <c r="AS112" s="6"/>
      <c r="AT112" s="6"/>
      <c r="AU112" s="6"/>
      <c r="AV112" s="6"/>
      <c r="AW112" s="6"/>
      <c r="AX112" s="6"/>
      <c r="AY112" s="6"/>
      <c r="AZ112" s="6"/>
      <c r="BA112" s="6"/>
      <c r="BB112" s="6"/>
      <c r="BC112" s="6"/>
      <c r="BD112" s="6"/>
      <c r="BE112" s="6"/>
      <c r="BF112" s="6"/>
      <c r="BG112" s="6"/>
      <c r="BH112" s="6"/>
      <c r="BI112" s="6"/>
      <c r="BJ112" s="6"/>
      <c r="BK112" s="7"/>
      <c r="BL112" s="48"/>
      <c r="BM112" s="48"/>
      <c r="BN112" s="48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</row>
    <row r="113" spans="4:85"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  <c r="AC113" s="6"/>
      <c r="AD113" s="7"/>
      <c r="AE113" s="48"/>
      <c r="AF113" s="48"/>
      <c r="AG113" s="48"/>
      <c r="AK113" s="6"/>
      <c r="AL113" s="6"/>
      <c r="AM113" s="6"/>
      <c r="AN113" s="6"/>
      <c r="AO113" s="6"/>
      <c r="AP113" s="6"/>
      <c r="AQ113" s="6"/>
      <c r="AR113" s="6"/>
      <c r="AS113" s="6"/>
      <c r="AT113" s="6"/>
      <c r="AU113" s="6"/>
      <c r="AV113" s="6"/>
      <c r="AW113" s="6"/>
      <c r="AX113" s="6"/>
      <c r="AY113" s="6"/>
      <c r="AZ113" s="6"/>
      <c r="BA113" s="6"/>
      <c r="BB113" s="6"/>
      <c r="BC113" s="6"/>
      <c r="BD113" s="6"/>
      <c r="BE113" s="6"/>
      <c r="BF113" s="6"/>
      <c r="BG113" s="6"/>
      <c r="BH113" s="6"/>
      <c r="BI113" s="6"/>
      <c r="BJ113" s="6"/>
      <c r="BK113" s="7"/>
      <c r="BL113" s="48"/>
      <c r="BM113" s="48"/>
      <c r="BN113" s="48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</row>
    <row r="114" spans="4:85"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  <c r="AC114" s="6"/>
      <c r="AD114" s="7"/>
      <c r="AE114" s="48"/>
      <c r="AF114" s="48"/>
      <c r="AG114" s="48"/>
      <c r="AK114" s="6"/>
      <c r="AL114" s="6"/>
      <c r="AM114" s="6"/>
      <c r="AN114" s="6"/>
      <c r="AO114" s="6"/>
      <c r="AP114" s="6"/>
      <c r="AQ114" s="6"/>
      <c r="AR114" s="6"/>
      <c r="AS114" s="6"/>
      <c r="AT114" s="6"/>
      <c r="AU114" s="6"/>
      <c r="AV114" s="6"/>
      <c r="AW114" s="6"/>
      <c r="AX114" s="6"/>
      <c r="AY114" s="6"/>
      <c r="AZ114" s="6"/>
      <c r="BA114" s="6"/>
      <c r="BB114" s="6"/>
      <c r="BC114" s="6"/>
      <c r="BD114" s="6"/>
      <c r="BE114" s="6"/>
      <c r="BF114" s="6"/>
      <c r="BG114" s="6"/>
      <c r="BH114" s="6"/>
      <c r="BI114" s="6"/>
      <c r="BJ114" s="6"/>
      <c r="BK114" s="7"/>
      <c r="BL114" s="48"/>
      <c r="BM114" s="48"/>
      <c r="BN114" s="48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</row>
    <row r="115" spans="4:85"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  <c r="AC115" s="6"/>
      <c r="AD115" s="7"/>
      <c r="AE115" s="48"/>
      <c r="AF115" s="48"/>
      <c r="AG115" s="48"/>
      <c r="AK115" s="6"/>
      <c r="AL115" s="6"/>
      <c r="AM115" s="6"/>
      <c r="AN115" s="6"/>
      <c r="AO115" s="6"/>
      <c r="AP115" s="6"/>
      <c r="AQ115" s="6"/>
      <c r="AR115" s="6"/>
      <c r="AS115" s="6"/>
      <c r="AT115" s="6"/>
      <c r="AU115" s="6"/>
      <c r="AV115" s="6"/>
      <c r="AW115" s="6"/>
      <c r="AX115" s="6"/>
      <c r="AY115" s="6"/>
      <c r="AZ115" s="6"/>
      <c r="BA115" s="6"/>
      <c r="BB115" s="6"/>
      <c r="BC115" s="6"/>
      <c r="BD115" s="6"/>
      <c r="BE115" s="6"/>
      <c r="BF115" s="6"/>
      <c r="BG115" s="6"/>
      <c r="BH115" s="6"/>
      <c r="BI115" s="6"/>
      <c r="BJ115" s="6"/>
      <c r="BK115" s="7"/>
      <c r="BL115" s="48"/>
      <c r="BM115" s="48"/>
      <c r="BN115" s="48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</row>
    <row r="116" spans="4:85"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  <c r="AC116" s="6"/>
      <c r="AD116" s="7"/>
      <c r="AE116" s="48"/>
      <c r="AF116" s="48"/>
      <c r="AG116" s="48"/>
      <c r="AK116" s="6"/>
      <c r="AL116" s="6"/>
      <c r="AM116" s="6"/>
      <c r="AN116" s="6"/>
      <c r="AO116" s="6"/>
      <c r="AP116" s="6"/>
      <c r="AQ116" s="6"/>
      <c r="AR116" s="6"/>
      <c r="AS116" s="6"/>
      <c r="AT116" s="6"/>
      <c r="AU116" s="6"/>
      <c r="AV116" s="6"/>
      <c r="AW116" s="6"/>
      <c r="AX116" s="6"/>
      <c r="AY116" s="6"/>
      <c r="AZ116" s="6"/>
      <c r="BA116" s="6"/>
      <c r="BB116" s="6"/>
      <c r="BC116" s="6"/>
      <c r="BD116" s="6"/>
      <c r="BE116" s="6"/>
      <c r="BF116" s="6"/>
      <c r="BG116" s="6"/>
      <c r="BH116" s="6"/>
      <c r="BI116" s="6"/>
      <c r="BJ116" s="6"/>
      <c r="BK116" s="7"/>
      <c r="BL116" s="48"/>
      <c r="BM116" s="48"/>
      <c r="BN116" s="48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</row>
    <row r="117" spans="4:85"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6"/>
      <c r="AD117" s="7"/>
      <c r="AE117" s="48"/>
      <c r="AF117" s="48"/>
      <c r="AG117" s="48"/>
      <c r="AK117" s="6"/>
      <c r="AL117" s="6"/>
      <c r="AM117" s="6"/>
      <c r="AN117" s="6"/>
      <c r="AO117" s="6"/>
      <c r="AP117" s="6"/>
      <c r="AQ117" s="6"/>
      <c r="AR117" s="6"/>
      <c r="AS117" s="6"/>
      <c r="AT117" s="6"/>
      <c r="AU117" s="6"/>
      <c r="AV117" s="6"/>
      <c r="AW117" s="6"/>
      <c r="AX117" s="6"/>
      <c r="AY117" s="6"/>
      <c r="AZ117" s="6"/>
      <c r="BA117" s="6"/>
      <c r="BB117" s="6"/>
      <c r="BC117" s="6"/>
      <c r="BD117" s="6"/>
      <c r="BE117" s="6"/>
      <c r="BF117" s="6"/>
      <c r="BG117" s="6"/>
      <c r="BH117" s="6"/>
      <c r="BI117" s="6"/>
      <c r="BJ117" s="6"/>
      <c r="BK117" s="7"/>
      <c r="BL117" s="48"/>
      <c r="BM117" s="48"/>
      <c r="BN117" s="48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</row>
    <row r="118" spans="4:85"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  <c r="AC118" s="6"/>
      <c r="AD118" s="7"/>
      <c r="AE118" s="48"/>
      <c r="AF118" s="48"/>
      <c r="AG118" s="48"/>
      <c r="AK118" s="6"/>
      <c r="AL118" s="6"/>
      <c r="AM118" s="6"/>
      <c r="AN118" s="6"/>
      <c r="AO118" s="6"/>
      <c r="AP118" s="6"/>
      <c r="AQ118" s="6"/>
      <c r="AR118" s="6"/>
      <c r="AS118" s="6"/>
      <c r="AT118" s="6"/>
      <c r="AU118" s="6"/>
      <c r="AV118" s="6"/>
      <c r="AW118" s="6"/>
      <c r="AX118" s="6"/>
      <c r="AY118" s="6"/>
      <c r="AZ118" s="6"/>
      <c r="BA118" s="6"/>
      <c r="BB118" s="6"/>
      <c r="BC118" s="6"/>
      <c r="BD118" s="6"/>
      <c r="BE118" s="6"/>
      <c r="BF118" s="6"/>
      <c r="BG118" s="6"/>
      <c r="BH118" s="6"/>
      <c r="BI118" s="6"/>
      <c r="BJ118" s="6"/>
      <c r="BK118" s="7"/>
      <c r="BL118" s="48"/>
      <c r="BM118" s="48"/>
      <c r="BN118" s="4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</row>
    <row r="119" spans="4:85"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  <c r="AC119" s="6"/>
      <c r="AD119" s="7"/>
      <c r="AE119" s="48"/>
      <c r="AF119" s="48"/>
      <c r="AG119" s="48"/>
      <c r="AK119" s="6"/>
      <c r="AL119" s="6"/>
      <c r="AM119" s="6"/>
      <c r="AN119" s="6"/>
      <c r="AO119" s="6"/>
      <c r="AP119" s="6"/>
      <c r="AQ119" s="6"/>
      <c r="AR119" s="6"/>
      <c r="AS119" s="6"/>
      <c r="AT119" s="6"/>
      <c r="AU119" s="6"/>
      <c r="AV119" s="6"/>
      <c r="AW119" s="6"/>
      <c r="AX119" s="6"/>
      <c r="AY119" s="6"/>
      <c r="AZ119" s="6"/>
      <c r="BA119" s="6"/>
      <c r="BB119" s="6"/>
      <c r="BC119" s="6"/>
      <c r="BD119" s="6"/>
      <c r="BE119" s="6"/>
      <c r="BF119" s="6"/>
      <c r="BG119" s="6"/>
      <c r="BH119" s="6"/>
      <c r="BI119" s="6"/>
      <c r="BJ119" s="6"/>
      <c r="BK119" s="7"/>
      <c r="BL119" s="48"/>
      <c r="BM119" s="48"/>
      <c r="BN119" s="48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</row>
    <row r="120" spans="4:85"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  <c r="AC120" s="6"/>
      <c r="AD120" s="7"/>
      <c r="AE120" s="48"/>
      <c r="AF120" s="48"/>
      <c r="AG120" s="48"/>
      <c r="AK120" s="6"/>
      <c r="AL120" s="6"/>
      <c r="AM120" s="6"/>
      <c r="AN120" s="6"/>
      <c r="AO120" s="6"/>
      <c r="AP120" s="6"/>
      <c r="AQ120" s="6"/>
      <c r="AR120" s="6"/>
      <c r="AS120" s="6"/>
      <c r="AT120" s="6"/>
      <c r="AU120" s="6"/>
      <c r="AV120" s="6"/>
      <c r="AW120" s="6"/>
      <c r="AX120" s="6"/>
      <c r="AY120" s="6"/>
      <c r="AZ120" s="6"/>
      <c r="BA120" s="6"/>
      <c r="BB120" s="6"/>
      <c r="BC120" s="6"/>
      <c r="BD120" s="6"/>
      <c r="BE120" s="6"/>
      <c r="BF120" s="6"/>
      <c r="BG120" s="6"/>
      <c r="BH120" s="6"/>
      <c r="BI120" s="6"/>
      <c r="BJ120" s="6"/>
      <c r="BK120" s="7"/>
      <c r="BL120" s="48"/>
      <c r="BM120" s="48"/>
      <c r="BN120" s="48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</row>
    <row r="121" spans="4:85"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  <c r="AD121" s="7"/>
      <c r="AE121" s="48"/>
      <c r="AF121" s="48"/>
      <c r="AG121" s="48"/>
      <c r="AK121" s="6"/>
      <c r="AL121" s="6"/>
      <c r="AM121" s="6"/>
      <c r="AN121" s="6"/>
      <c r="AO121" s="6"/>
      <c r="AP121" s="6"/>
      <c r="AQ121" s="6"/>
      <c r="AR121" s="6"/>
      <c r="AS121" s="6"/>
      <c r="AT121" s="6"/>
      <c r="AU121" s="6"/>
      <c r="AV121" s="6"/>
      <c r="AW121" s="6"/>
      <c r="AX121" s="6"/>
      <c r="AY121" s="6"/>
      <c r="AZ121" s="6"/>
      <c r="BA121" s="6"/>
      <c r="BB121" s="6"/>
      <c r="BC121" s="6"/>
      <c r="BD121" s="6"/>
      <c r="BE121" s="6"/>
      <c r="BF121" s="6"/>
      <c r="BG121" s="6"/>
      <c r="BH121" s="6"/>
      <c r="BI121" s="6"/>
      <c r="BJ121" s="6"/>
      <c r="BK121" s="7"/>
      <c r="BL121" s="48"/>
      <c r="BM121" s="48"/>
      <c r="BN121" s="48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</row>
    <row r="122" spans="4:85"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  <c r="AD122" s="7"/>
      <c r="AE122" s="48"/>
      <c r="AF122" s="48"/>
      <c r="AG122" s="48"/>
      <c r="AK122" s="6"/>
      <c r="AL122" s="6"/>
      <c r="AM122" s="6"/>
      <c r="AN122" s="6"/>
      <c r="AO122" s="6"/>
      <c r="AP122" s="6"/>
      <c r="AQ122" s="6"/>
      <c r="AR122" s="6"/>
      <c r="AS122" s="6"/>
      <c r="AT122" s="6"/>
      <c r="AU122" s="6"/>
      <c r="AV122" s="6"/>
      <c r="AW122" s="6"/>
      <c r="AX122" s="6"/>
      <c r="AY122" s="6"/>
      <c r="AZ122" s="6"/>
      <c r="BA122" s="6"/>
      <c r="BB122" s="6"/>
      <c r="BC122" s="6"/>
      <c r="BD122" s="6"/>
      <c r="BE122" s="6"/>
      <c r="BF122" s="6"/>
      <c r="BG122" s="6"/>
      <c r="BH122" s="6"/>
      <c r="BI122" s="6"/>
      <c r="BJ122" s="6"/>
      <c r="BK122" s="7"/>
      <c r="BL122" s="48"/>
      <c r="BM122" s="48"/>
      <c r="BN122" s="48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</row>
    <row r="123" spans="4:85"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  <c r="AC123" s="6"/>
      <c r="AD123" s="7"/>
      <c r="AE123" s="48"/>
      <c r="AF123" s="48"/>
      <c r="AG123" s="48"/>
      <c r="AK123" s="6"/>
      <c r="AL123" s="6"/>
      <c r="AM123" s="6"/>
      <c r="AN123" s="6"/>
      <c r="AO123" s="6"/>
      <c r="AP123" s="6"/>
      <c r="AQ123" s="6"/>
      <c r="AR123" s="6"/>
      <c r="AS123" s="6"/>
      <c r="AT123" s="6"/>
      <c r="AU123" s="6"/>
      <c r="AV123" s="6"/>
      <c r="AW123" s="6"/>
      <c r="AX123" s="6"/>
      <c r="AY123" s="6"/>
      <c r="AZ123" s="6"/>
      <c r="BA123" s="6"/>
      <c r="BB123" s="6"/>
      <c r="BC123" s="6"/>
      <c r="BD123" s="6"/>
      <c r="BE123" s="6"/>
      <c r="BF123" s="6"/>
      <c r="BG123" s="6"/>
      <c r="BH123" s="6"/>
      <c r="BI123" s="6"/>
      <c r="BJ123" s="6"/>
      <c r="BK123" s="7"/>
      <c r="BL123" s="48"/>
      <c r="BM123" s="48"/>
      <c r="BN123" s="48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</row>
    <row r="124" spans="4:85"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  <c r="AD124" s="7"/>
      <c r="AE124" s="48"/>
      <c r="AF124" s="48"/>
      <c r="AG124" s="48"/>
      <c r="AK124" s="6"/>
      <c r="AL124" s="6"/>
      <c r="AM124" s="6"/>
      <c r="AN124" s="6"/>
      <c r="AO124" s="6"/>
      <c r="AP124" s="6"/>
      <c r="AQ124" s="6"/>
      <c r="AR124" s="6"/>
      <c r="AS124" s="6"/>
      <c r="AT124" s="6"/>
      <c r="AU124" s="6"/>
      <c r="AV124" s="6"/>
      <c r="AW124" s="6"/>
      <c r="AX124" s="6"/>
      <c r="AY124" s="6"/>
      <c r="AZ124" s="6"/>
      <c r="BA124" s="6"/>
      <c r="BB124" s="6"/>
      <c r="BC124" s="6"/>
      <c r="BD124" s="6"/>
      <c r="BE124" s="6"/>
      <c r="BF124" s="6"/>
      <c r="BG124" s="6"/>
      <c r="BH124" s="6"/>
      <c r="BI124" s="6"/>
      <c r="BJ124" s="6"/>
      <c r="BK124" s="7"/>
      <c r="BL124" s="48"/>
      <c r="BM124" s="48"/>
      <c r="BN124" s="48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</row>
    <row r="125" spans="4:85"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  <c r="AC125" s="6"/>
      <c r="AD125" s="7"/>
      <c r="AE125" s="48"/>
      <c r="AF125" s="48"/>
      <c r="AG125" s="48"/>
      <c r="AK125" s="6"/>
      <c r="AL125" s="6"/>
      <c r="AM125" s="6"/>
      <c r="AN125" s="6"/>
      <c r="AO125" s="6"/>
      <c r="AP125" s="6"/>
      <c r="AQ125" s="6"/>
      <c r="AR125" s="6"/>
      <c r="AS125" s="6"/>
      <c r="AT125" s="6"/>
      <c r="AU125" s="6"/>
      <c r="AV125" s="6"/>
      <c r="AW125" s="6"/>
      <c r="AX125" s="6"/>
      <c r="AY125" s="6"/>
      <c r="AZ125" s="6"/>
      <c r="BA125" s="6"/>
      <c r="BB125" s="6"/>
      <c r="BC125" s="6"/>
      <c r="BD125" s="6"/>
      <c r="BE125" s="6"/>
      <c r="BF125" s="6"/>
      <c r="BG125" s="6"/>
      <c r="BH125" s="6"/>
      <c r="BI125" s="6"/>
      <c r="BJ125" s="6"/>
      <c r="BK125" s="7"/>
      <c r="BL125" s="48"/>
      <c r="BM125" s="48"/>
      <c r="BN125" s="48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</row>
    <row r="126" spans="4:85"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  <c r="AC126" s="6"/>
      <c r="AD126" s="7"/>
      <c r="AE126" s="48"/>
      <c r="AF126" s="48"/>
      <c r="AG126" s="48"/>
      <c r="AK126" s="6"/>
      <c r="AL126" s="6"/>
      <c r="AM126" s="6"/>
      <c r="AN126" s="6"/>
      <c r="AO126" s="6"/>
      <c r="AP126" s="6"/>
      <c r="AQ126" s="6"/>
      <c r="AR126" s="6"/>
      <c r="AS126" s="6"/>
      <c r="AT126" s="6"/>
      <c r="AU126" s="6"/>
      <c r="AV126" s="6"/>
      <c r="AW126" s="6"/>
      <c r="AX126" s="6"/>
      <c r="AY126" s="6"/>
      <c r="AZ126" s="6"/>
      <c r="BA126" s="6"/>
      <c r="BB126" s="6"/>
      <c r="BC126" s="6"/>
      <c r="BD126" s="6"/>
      <c r="BE126" s="6"/>
      <c r="BF126" s="6"/>
      <c r="BG126" s="6"/>
      <c r="BH126" s="6"/>
      <c r="BI126" s="6"/>
      <c r="BJ126" s="6"/>
      <c r="BK126" s="7"/>
      <c r="BL126" s="48"/>
      <c r="BM126" s="48"/>
      <c r="BN126" s="48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</row>
    <row r="127" spans="4:85"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  <c r="AC127" s="6"/>
      <c r="AD127" s="7"/>
      <c r="AE127" s="48"/>
      <c r="AF127" s="48"/>
      <c r="AG127" s="48"/>
      <c r="AK127" s="6"/>
      <c r="AL127" s="6"/>
      <c r="AM127" s="6"/>
      <c r="AN127" s="6"/>
      <c r="AO127" s="6"/>
      <c r="AP127" s="6"/>
      <c r="AQ127" s="6"/>
      <c r="AR127" s="6"/>
      <c r="AS127" s="6"/>
      <c r="AT127" s="6"/>
      <c r="AU127" s="6"/>
      <c r="AV127" s="6"/>
      <c r="AW127" s="6"/>
      <c r="AX127" s="6"/>
      <c r="AY127" s="6"/>
      <c r="AZ127" s="6"/>
      <c r="BA127" s="6"/>
      <c r="BB127" s="6"/>
      <c r="BC127" s="6"/>
      <c r="BD127" s="6"/>
      <c r="BE127" s="6"/>
      <c r="BF127" s="6"/>
      <c r="BG127" s="6"/>
      <c r="BH127" s="6"/>
      <c r="BI127" s="6"/>
      <c r="BJ127" s="6"/>
      <c r="BK127" s="7"/>
      <c r="BL127" s="48"/>
      <c r="BM127" s="48"/>
      <c r="BN127" s="48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</row>
    <row r="128" spans="4:85"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  <c r="AC128" s="6"/>
      <c r="AD128" s="7"/>
      <c r="AE128" s="48"/>
      <c r="AF128" s="48"/>
      <c r="AG128" s="48"/>
      <c r="AK128" s="6"/>
      <c r="AL128" s="6"/>
      <c r="AM128" s="6"/>
      <c r="AN128" s="6"/>
      <c r="AO128" s="6"/>
      <c r="AP128" s="6"/>
      <c r="AQ128" s="6"/>
      <c r="AR128" s="6"/>
      <c r="AS128" s="6"/>
      <c r="AT128" s="6"/>
      <c r="AU128" s="6"/>
      <c r="AV128" s="6"/>
      <c r="AW128" s="6"/>
      <c r="AX128" s="6"/>
      <c r="AY128" s="6"/>
      <c r="AZ128" s="6"/>
      <c r="BA128" s="6"/>
      <c r="BB128" s="6"/>
      <c r="BC128" s="6"/>
      <c r="BD128" s="6"/>
      <c r="BE128" s="6"/>
      <c r="BF128" s="6"/>
      <c r="BG128" s="6"/>
      <c r="BH128" s="6"/>
      <c r="BI128" s="6"/>
      <c r="BJ128" s="6"/>
      <c r="BK128" s="7"/>
      <c r="BL128" s="48"/>
      <c r="BM128" s="48"/>
      <c r="BN128" s="4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</row>
    <row r="129" spans="4:66"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  <c r="AC129" s="6"/>
      <c r="AD129" s="7"/>
      <c r="AE129" s="48"/>
      <c r="AF129" s="48"/>
      <c r="AG129" s="48"/>
      <c r="AK129" s="6"/>
      <c r="AL129" s="6"/>
      <c r="AM129" s="6"/>
      <c r="AN129" s="6"/>
      <c r="AO129" s="6"/>
      <c r="AP129" s="6"/>
      <c r="AQ129" s="6"/>
      <c r="AR129" s="6"/>
      <c r="AS129" s="6"/>
      <c r="AT129" s="6"/>
      <c r="AU129" s="6"/>
      <c r="AV129" s="6"/>
      <c r="AW129" s="6"/>
      <c r="AX129" s="6"/>
      <c r="AY129" s="6"/>
      <c r="AZ129" s="6"/>
      <c r="BA129" s="6"/>
      <c r="BB129" s="6"/>
      <c r="BC129" s="6"/>
      <c r="BD129" s="6"/>
      <c r="BE129" s="6"/>
      <c r="BF129" s="6"/>
      <c r="BG129" s="6"/>
      <c r="BH129" s="6"/>
      <c r="BI129" s="6"/>
      <c r="BJ129" s="6"/>
      <c r="BK129" s="7"/>
      <c r="BL129" s="48"/>
      <c r="BM129" s="48"/>
      <c r="BN129" s="48"/>
    </row>
    <row r="130" spans="4:66"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  <c r="AC130" s="6"/>
      <c r="AD130" s="7"/>
      <c r="AE130" s="48"/>
      <c r="AF130" s="48"/>
      <c r="AG130" s="48"/>
      <c r="AK130" s="6"/>
      <c r="AL130" s="6"/>
      <c r="AM130" s="6"/>
      <c r="AN130" s="6"/>
      <c r="AO130" s="6"/>
      <c r="AP130" s="6"/>
      <c r="AQ130" s="6"/>
      <c r="AR130" s="6"/>
      <c r="AS130" s="6"/>
      <c r="AT130" s="6"/>
      <c r="AU130" s="6"/>
      <c r="AV130" s="6"/>
      <c r="AW130" s="6"/>
      <c r="AX130" s="6"/>
      <c r="AY130" s="6"/>
      <c r="AZ130" s="6"/>
      <c r="BA130" s="6"/>
      <c r="BB130" s="6"/>
      <c r="BC130" s="6"/>
      <c r="BD130" s="6"/>
      <c r="BE130" s="6"/>
      <c r="BF130" s="6"/>
      <c r="BG130" s="6"/>
      <c r="BH130" s="6"/>
      <c r="BI130" s="6"/>
      <c r="BJ130" s="6"/>
      <c r="BK130" s="7"/>
      <c r="BL130" s="48"/>
      <c r="BM130" s="48"/>
      <c r="BN130" s="48"/>
    </row>
    <row r="131" spans="4:66"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  <c r="AC131" s="6"/>
      <c r="AD131" s="7"/>
      <c r="AE131" s="48"/>
      <c r="AF131" s="48"/>
      <c r="AG131" s="48"/>
      <c r="AK131" s="6"/>
      <c r="AL131" s="6"/>
      <c r="AM131" s="6"/>
      <c r="AN131" s="6"/>
      <c r="AO131" s="6"/>
      <c r="AP131" s="6"/>
      <c r="AQ131" s="6"/>
      <c r="AR131" s="6"/>
      <c r="AS131" s="6"/>
      <c r="AT131" s="6"/>
      <c r="AU131" s="6"/>
      <c r="AV131" s="6"/>
      <c r="AW131" s="6"/>
      <c r="AX131" s="6"/>
      <c r="AY131" s="6"/>
      <c r="AZ131" s="6"/>
      <c r="BA131" s="6"/>
      <c r="BB131" s="6"/>
      <c r="BC131" s="6"/>
      <c r="BD131" s="6"/>
      <c r="BE131" s="6"/>
      <c r="BF131" s="6"/>
      <c r="BG131" s="6"/>
      <c r="BH131" s="6"/>
      <c r="BI131" s="6"/>
      <c r="BJ131" s="6"/>
      <c r="BK131" s="7"/>
      <c r="BL131" s="48"/>
      <c r="BM131" s="48"/>
      <c r="BN131" s="48"/>
    </row>
    <row r="132" spans="4:66"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  <c r="AC132" s="6"/>
      <c r="AD132" s="7"/>
      <c r="AE132" s="48"/>
      <c r="AF132" s="48"/>
      <c r="AG132" s="48"/>
      <c r="AK132" s="6"/>
      <c r="AL132" s="6"/>
      <c r="AM132" s="6"/>
      <c r="AN132" s="6"/>
      <c r="AO132" s="6"/>
      <c r="AP132" s="6"/>
      <c r="AQ132" s="6"/>
      <c r="AR132" s="6"/>
      <c r="AS132" s="6"/>
      <c r="AT132" s="6"/>
      <c r="AU132" s="6"/>
      <c r="AV132" s="6"/>
      <c r="AW132" s="6"/>
      <c r="AX132" s="6"/>
      <c r="AY132" s="6"/>
      <c r="AZ132" s="6"/>
      <c r="BA132" s="6"/>
      <c r="BB132" s="6"/>
      <c r="BC132" s="6"/>
      <c r="BD132" s="6"/>
      <c r="BE132" s="6"/>
      <c r="BF132" s="6"/>
      <c r="BG132" s="6"/>
      <c r="BH132" s="6"/>
      <c r="BI132" s="6"/>
      <c r="BJ132" s="6"/>
      <c r="BK132" s="7"/>
      <c r="BL132" s="48"/>
      <c r="BM132" s="48"/>
      <c r="BN132" s="48"/>
    </row>
    <row r="133" spans="4:66"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  <c r="AC133" s="6"/>
      <c r="AD133" s="7"/>
      <c r="AE133" s="48"/>
      <c r="AF133" s="48"/>
      <c r="AG133" s="48"/>
      <c r="AK133" s="6"/>
      <c r="AL133" s="6"/>
      <c r="AM133" s="6"/>
      <c r="AN133" s="6"/>
      <c r="AO133" s="6"/>
      <c r="AP133" s="6"/>
      <c r="AQ133" s="6"/>
      <c r="AR133" s="6"/>
      <c r="AS133" s="6"/>
      <c r="AT133" s="6"/>
      <c r="AU133" s="6"/>
      <c r="AV133" s="6"/>
      <c r="AW133" s="6"/>
      <c r="AX133" s="6"/>
      <c r="AY133" s="6"/>
      <c r="AZ133" s="6"/>
      <c r="BA133" s="6"/>
      <c r="BB133" s="6"/>
      <c r="BC133" s="6"/>
      <c r="BD133" s="6"/>
      <c r="BE133" s="6"/>
      <c r="BF133" s="6"/>
      <c r="BG133" s="6"/>
      <c r="BH133" s="6"/>
      <c r="BI133" s="6"/>
      <c r="BJ133" s="6"/>
      <c r="BK133" s="7"/>
      <c r="BL133" s="48"/>
      <c r="BM133" s="48"/>
      <c r="BN133" s="48"/>
    </row>
    <row r="134" spans="4:66"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  <c r="AC134" s="6"/>
      <c r="AD134" s="7"/>
      <c r="AE134" s="48"/>
      <c r="AF134" s="48"/>
      <c r="AG134" s="48"/>
      <c r="AK134" s="6"/>
      <c r="AL134" s="6"/>
      <c r="AM134" s="6"/>
      <c r="AN134" s="6"/>
      <c r="AO134" s="6"/>
      <c r="AP134" s="6"/>
      <c r="AQ134" s="6"/>
      <c r="AR134" s="6"/>
      <c r="AS134" s="6"/>
      <c r="AT134" s="6"/>
      <c r="AU134" s="6"/>
      <c r="AV134" s="6"/>
      <c r="AW134" s="6"/>
      <c r="AX134" s="6"/>
      <c r="AY134" s="6"/>
      <c r="AZ134" s="6"/>
      <c r="BA134" s="6"/>
      <c r="BB134" s="6"/>
      <c r="BC134" s="6"/>
      <c r="BD134" s="6"/>
      <c r="BE134" s="6"/>
      <c r="BF134" s="6"/>
      <c r="BG134" s="6"/>
      <c r="BH134" s="6"/>
      <c r="BI134" s="6"/>
      <c r="BJ134" s="6"/>
      <c r="BK134" s="7"/>
      <c r="BL134" s="48"/>
      <c r="BM134" s="48"/>
      <c r="BN134" s="48"/>
    </row>
    <row r="135" spans="4:66"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  <c r="AC135" s="6"/>
      <c r="AD135" s="7"/>
      <c r="AE135" s="48"/>
      <c r="AF135" s="48"/>
      <c r="AG135" s="48"/>
      <c r="AK135" s="6"/>
      <c r="AL135" s="6"/>
      <c r="AM135" s="6"/>
      <c r="AN135" s="6"/>
      <c r="AO135" s="6"/>
      <c r="AP135" s="6"/>
      <c r="AQ135" s="6"/>
      <c r="AR135" s="6"/>
      <c r="AS135" s="6"/>
      <c r="AT135" s="6"/>
      <c r="AU135" s="6"/>
      <c r="AV135" s="6"/>
      <c r="AW135" s="6"/>
      <c r="AX135" s="6"/>
      <c r="AY135" s="6"/>
      <c r="AZ135" s="6"/>
      <c r="BA135" s="6"/>
      <c r="BB135" s="6"/>
      <c r="BC135" s="6"/>
      <c r="BD135" s="6"/>
      <c r="BE135" s="6"/>
      <c r="BF135" s="6"/>
      <c r="BG135" s="6"/>
      <c r="BH135" s="6"/>
      <c r="BI135" s="6"/>
      <c r="BJ135" s="6"/>
      <c r="BK135" s="7"/>
      <c r="BL135" s="48"/>
      <c r="BM135" s="48"/>
      <c r="BN135" s="48"/>
    </row>
    <row r="136" spans="4:66"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  <c r="AC136" s="6"/>
      <c r="AD136" s="7"/>
      <c r="AE136" s="48"/>
      <c r="AF136" s="48"/>
      <c r="AG136" s="48"/>
      <c r="AK136" s="6"/>
      <c r="AL136" s="6"/>
      <c r="AM136" s="6"/>
      <c r="AN136" s="6"/>
      <c r="AO136" s="6"/>
      <c r="AP136" s="6"/>
      <c r="AQ136" s="6"/>
      <c r="AR136" s="6"/>
      <c r="AS136" s="6"/>
      <c r="AT136" s="6"/>
      <c r="AU136" s="6"/>
      <c r="AV136" s="6"/>
      <c r="AW136" s="6"/>
      <c r="AX136" s="6"/>
      <c r="AY136" s="6"/>
      <c r="AZ136" s="6"/>
      <c r="BA136" s="6"/>
      <c r="BB136" s="6"/>
      <c r="BC136" s="6"/>
      <c r="BD136" s="6"/>
      <c r="BE136" s="6"/>
      <c r="BF136" s="6"/>
      <c r="BG136" s="6"/>
      <c r="BH136" s="6"/>
      <c r="BI136" s="6"/>
      <c r="BJ136" s="6"/>
      <c r="BK136" s="7"/>
      <c r="BL136" s="48"/>
      <c r="BM136" s="48"/>
      <c r="BN136" s="48"/>
    </row>
    <row r="137" spans="4:66"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  <c r="AC137" s="6"/>
      <c r="AD137" s="7"/>
      <c r="AE137" s="48"/>
      <c r="AF137" s="48"/>
      <c r="AG137" s="48"/>
      <c r="AK137" s="6"/>
      <c r="AL137" s="6"/>
      <c r="AM137" s="6"/>
      <c r="AN137" s="6"/>
      <c r="AO137" s="6"/>
      <c r="AP137" s="6"/>
      <c r="AQ137" s="6"/>
      <c r="AR137" s="6"/>
      <c r="AS137" s="6"/>
      <c r="AT137" s="6"/>
      <c r="AU137" s="6"/>
      <c r="AV137" s="6"/>
      <c r="AW137" s="6"/>
      <c r="AX137" s="6"/>
      <c r="AY137" s="6"/>
      <c r="AZ137" s="6"/>
      <c r="BA137" s="6"/>
      <c r="BB137" s="6"/>
      <c r="BC137" s="6"/>
      <c r="BD137" s="6"/>
      <c r="BE137" s="6"/>
      <c r="BF137" s="6"/>
      <c r="BG137" s="6"/>
      <c r="BH137" s="6"/>
      <c r="BI137" s="6"/>
      <c r="BJ137" s="6"/>
      <c r="BK137" s="7"/>
      <c r="BL137" s="48"/>
      <c r="BM137" s="48"/>
      <c r="BN137" s="48"/>
    </row>
    <row r="138" spans="4:66"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  <c r="AC138" s="6"/>
      <c r="AD138" s="7"/>
      <c r="AE138" s="48"/>
      <c r="AF138" s="48"/>
      <c r="AG138" s="48"/>
      <c r="AK138" s="6"/>
      <c r="AL138" s="6"/>
      <c r="AM138" s="6"/>
      <c r="AN138" s="6"/>
      <c r="AO138" s="6"/>
      <c r="AP138" s="6"/>
      <c r="AQ138" s="6"/>
      <c r="AR138" s="6"/>
      <c r="AS138" s="6"/>
      <c r="AT138" s="6"/>
      <c r="AU138" s="6"/>
      <c r="AV138" s="6"/>
      <c r="AW138" s="6"/>
      <c r="AX138" s="6"/>
      <c r="AY138" s="6"/>
      <c r="AZ138" s="6"/>
      <c r="BA138" s="6"/>
      <c r="BB138" s="6"/>
      <c r="BC138" s="6"/>
      <c r="BD138" s="6"/>
      <c r="BE138" s="6"/>
      <c r="BF138" s="6"/>
      <c r="BG138" s="6"/>
      <c r="BH138" s="6"/>
      <c r="BI138" s="6"/>
      <c r="BJ138" s="6"/>
      <c r="BK138" s="7"/>
      <c r="BL138" s="48"/>
      <c r="BM138" s="48"/>
      <c r="BN138" s="48"/>
    </row>
    <row r="139" spans="4:66"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  <c r="AC139" s="6"/>
      <c r="AD139" s="7"/>
      <c r="AE139" s="48"/>
      <c r="AF139" s="48"/>
      <c r="AG139" s="48"/>
      <c r="AK139" s="6"/>
      <c r="AL139" s="6"/>
      <c r="AM139" s="6"/>
      <c r="AN139" s="6"/>
      <c r="AO139" s="6"/>
      <c r="AP139" s="6"/>
      <c r="AQ139" s="6"/>
      <c r="AR139" s="6"/>
      <c r="AS139" s="6"/>
      <c r="AT139" s="6"/>
      <c r="AU139" s="6"/>
      <c r="AV139" s="6"/>
      <c r="AW139" s="6"/>
      <c r="AX139" s="6"/>
      <c r="AY139" s="6"/>
      <c r="AZ139" s="6"/>
      <c r="BA139" s="6"/>
      <c r="BB139" s="6"/>
      <c r="BC139" s="6"/>
      <c r="BD139" s="6"/>
      <c r="BE139" s="6"/>
      <c r="BF139" s="6"/>
      <c r="BG139" s="6"/>
      <c r="BH139" s="6"/>
      <c r="BI139" s="6"/>
      <c r="BJ139" s="6"/>
      <c r="BK139" s="7"/>
      <c r="BL139" s="48"/>
      <c r="BM139" s="48"/>
      <c r="BN139" s="48"/>
    </row>
    <row r="140" spans="4:66"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  <c r="AC140" s="6"/>
      <c r="AD140" s="7"/>
      <c r="AE140" s="48"/>
      <c r="AF140" s="48"/>
      <c r="AG140" s="48"/>
      <c r="AK140" s="6"/>
      <c r="AL140" s="6"/>
      <c r="AM140" s="6"/>
      <c r="AN140" s="6"/>
      <c r="AO140" s="6"/>
      <c r="AP140" s="6"/>
      <c r="AQ140" s="6"/>
      <c r="AR140" s="6"/>
      <c r="AS140" s="6"/>
      <c r="AT140" s="6"/>
      <c r="AU140" s="6"/>
      <c r="AV140" s="6"/>
      <c r="AW140" s="6"/>
      <c r="AX140" s="6"/>
      <c r="AY140" s="6"/>
      <c r="AZ140" s="6"/>
      <c r="BA140" s="6"/>
      <c r="BB140" s="6"/>
      <c r="BC140" s="6"/>
      <c r="BD140" s="6"/>
      <c r="BE140" s="6"/>
      <c r="BF140" s="6"/>
      <c r="BG140" s="6"/>
      <c r="BH140" s="6"/>
      <c r="BI140" s="6"/>
      <c r="BJ140" s="6"/>
      <c r="BK140" s="7"/>
      <c r="BL140" s="48"/>
      <c r="BM140" s="48"/>
      <c r="BN140" s="48"/>
    </row>
    <row r="141" spans="4:66"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  <c r="AC141" s="6"/>
      <c r="AD141" s="7"/>
      <c r="AE141" s="48"/>
      <c r="AF141" s="48"/>
      <c r="AG141" s="48"/>
      <c r="AK141" s="6"/>
      <c r="AL141" s="6"/>
      <c r="AM141" s="6"/>
      <c r="AN141" s="6"/>
      <c r="AO141" s="6"/>
      <c r="AP141" s="6"/>
      <c r="AQ141" s="6"/>
      <c r="AR141" s="6"/>
      <c r="AS141" s="6"/>
      <c r="AT141" s="6"/>
      <c r="AU141" s="6"/>
      <c r="AV141" s="6"/>
      <c r="AW141" s="6"/>
      <c r="AX141" s="6"/>
      <c r="AY141" s="6"/>
      <c r="AZ141" s="6"/>
      <c r="BA141" s="6"/>
      <c r="BB141" s="6"/>
      <c r="BC141" s="6"/>
      <c r="BD141" s="6"/>
      <c r="BE141" s="6"/>
      <c r="BF141" s="6"/>
      <c r="BG141" s="6"/>
      <c r="BH141" s="6"/>
      <c r="BI141" s="6"/>
      <c r="BJ141" s="6"/>
      <c r="BK141" s="7"/>
      <c r="BL141" s="48"/>
      <c r="BM141" s="48"/>
      <c r="BN141" s="48"/>
    </row>
    <row r="142" spans="4:66"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  <c r="AC142" s="6"/>
      <c r="AD142" s="7"/>
      <c r="AE142" s="48"/>
      <c r="AF142" s="48"/>
      <c r="AG142" s="48"/>
      <c r="AK142" s="6"/>
      <c r="AL142" s="6"/>
      <c r="AM142" s="6"/>
      <c r="AN142" s="6"/>
      <c r="AO142" s="6"/>
      <c r="AP142" s="6"/>
      <c r="AQ142" s="6"/>
      <c r="AR142" s="6"/>
      <c r="AS142" s="6"/>
      <c r="AT142" s="6"/>
      <c r="AU142" s="6"/>
      <c r="AV142" s="6"/>
      <c r="AW142" s="6"/>
      <c r="AX142" s="6"/>
      <c r="AY142" s="6"/>
      <c r="AZ142" s="6"/>
      <c r="BA142" s="6"/>
      <c r="BB142" s="6"/>
      <c r="BC142" s="6"/>
      <c r="BD142" s="6"/>
      <c r="BE142" s="6"/>
      <c r="BF142" s="6"/>
      <c r="BG142" s="6"/>
      <c r="BH142" s="6"/>
      <c r="BI142" s="6"/>
      <c r="BJ142" s="6"/>
      <c r="BK142" s="7"/>
      <c r="BL142" s="48"/>
      <c r="BM142" s="48"/>
      <c r="BN142" s="48"/>
    </row>
    <row r="143" spans="4:66"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  <c r="AC143" s="6"/>
      <c r="AD143" s="7"/>
      <c r="AE143" s="48"/>
      <c r="AF143" s="48"/>
      <c r="AG143" s="48"/>
      <c r="AK143" s="6"/>
      <c r="AL143" s="6"/>
      <c r="AM143" s="6"/>
      <c r="AN143" s="6"/>
      <c r="AO143" s="6"/>
      <c r="AP143" s="6"/>
      <c r="AQ143" s="6"/>
      <c r="AR143" s="6"/>
      <c r="AS143" s="6"/>
      <c r="AT143" s="6"/>
      <c r="AU143" s="6"/>
      <c r="AV143" s="6"/>
      <c r="AW143" s="6"/>
      <c r="AX143" s="6"/>
      <c r="AY143" s="6"/>
      <c r="AZ143" s="6"/>
      <c r="BA143" s="6"/>
      <c r="BB143" s="6"/>
      <c r="BC143" s="6"/>
      <c r="BD143" s="6"/>
      <c r="BE143" s="6"/>
      <c r="BF143" s="6"/>
      <c r="BG143" s="6"/>
      <c r="BH143" s="6"/>
      <c r="BI143" s="6"/>
      <c r="BJ143" s="6"/>
      <c r="BK143" s="7"/>
      <c r="BL143" s="48"/>
      <c r="BM143" s="48"/>
      <c r="BN143" s="48"/>
    </row>
    <row r="144" spans="4:66"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  <c r="AC144" s="6"/>
      <c r="AD144" s="7"/>
      <c r="AE144" s="48"/>
      <c r="AF144" s="48"/>
      <c r="AG144" s="48"/>
      <c r="AK144" s="6"/>
      <c r="AL144" s="6"/>
      <c r="AM144" s="6"/>
      <c r="AN144" s="6"/>
      <c r="AO144" s="6"/>
      <c r="AP144" s="6"/>
      <c r="AQ144" s="6"/>
      <c r="AR144" s="6"/>
      <c r="AS144" s="6"/>
      <c r="AT144" s="6"/>
      <c r="AU144" s="6"/>
      <c r="AV144" s="6"/>
      <c r="AW144" s="6"/>
      <c r="AX144" s="6"/>
      <c r="AY144" s="6"/>
      <c r="AZ144" s="6"/>
      <c r="BA144" s="6"/>
      <c r="BB144" s="6"/>
      <c r="BC144" s="6"/>
      <c r="BD144" s="6"/>
      <c r="BE144" s="6"/>
      <c r="BF144" s="6"/>
      <c r="BG144" s="6"/>
      <c r="BH144" s="6"/>
      <c r="BI144" s="6"/>
      <c r="BJ144" s="6"/>
      <c r="BK144" s="7"/>
      <c r="BL144" s="48"/>
      <c r="BM144" s="48"/>
      <c r="BN144" s="48"/>
    </row>
    <row r="145" spans="4:66"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  <c r="AC145" s="6"/>
      <c r="AD145" s="7"/>
      <c r="AE145" s="48"/>
      <c r="AF145" s="48"/>
      <c r="AG145" s="48"/>
      <c r="AK145" s="6"/>
      <c r="AL145" s="6"/>
      <c r="AM145" s="6"/>
      <c r="AN145" s="6"/>
      <c r="AO145" s="6"/>
      <c r="AP145" s="6"/>
      <c r="AQ145" s="6"/>
      <c r="AR145" s="6"/>
      <c r="AS145" s="6"/>
      <c r="AT145" s="6"/>
      <c r="AU145" s="6"/>
      <c r="AV145" s="6"/>
      <c r="AW145" s="6"/>
      <c r="AX145" s="6"/>
      <c r="AY145" s="6"/>
      <c r="AZ145" s="6"/>
      <c r="BA145" s="6"/>
      <c r="BB145" s="6"/>
      <c r="BC145" s="6"/>
      <c r="BD145" s="6"/>
      <c r="BE145" s="6"/>
      <c r="BF145" s="6"/>
      <c r="BG145" s="6"/>
      <c r="BH145" s="6"/>
      <c r="BI145" s="6"/>
      <c r="BJ145" s="6"/>
      <c r="BK145" s="7"/>
      <c r="BL145" s="48"/>
      <c r="BM145" s="48"/>
      <c r="BN145" s="48"/>
    </row>
    <row r="146" spans="4:66"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  <c r="AC146" s="6"/>
      <c r="AD146" s="7"/>
      <c r="AE146" s="48"/>
      <c r="AF146" s="48"/>
      <c r="AG146" s="48"/>
      <c r="AK146" s="6"/>
      <c r="AL146" s="6"/>
      <c r="AM146" s="6"/>
      <c r="AN146" s="6"/>
      <c r="AO146" s="6"/>
      <c r="AP146" s="6"/>
      <c r="AQ146" s="6"/>
      <c r="AR146" s="6"/>
      <c r="AS146" s="6"/>
      <c r="AT146" s="6"/>
      <c r="AU146" s="6"/>
      <c r="AV146" s="6"/>
      <c r="AW146" s="6"/>
      <c r="AX146" s="6"/>
      <c r="AY146" s="6"/>
      <c r="AZ146" s="6"/>
      <c r="BA146" s="6"/>
      <c r="BB146" s="6"/>
      <c r="BC146" s="6"/>
      <c r="BD146" s="6"/>
      <c r="BE146" s="6"/>
      <c r="BF146" s="6"/>
      <c r="BG146" s="6"/>
      <c r="BH146" s="6"/>
      <c r="BI146" s="6"/>
      <c r="BJ146" s="6"/>
      <c r="BK146" s="7"/>
      <c r="BL146" s="48"/>
      <c r="BM146" s="48"/>
      <c r="BN146" s="48"/>
    </row>
    <row r="147" spans="4:66"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  <c r="AC147" s="6"/>
      <c r="AD147" s="7"/>
      <c r="AE147" s="48"/>
      <c r="AF147" s="48"/>
      <c r="AG147" s="48"/>
      <c r="AK147" s="6"/>
      <c r="AL147" s="6"/>
      <c r="AM147" s="6"/>
      <c r="AN147" s="6"/>
      <c r="AO147" s="6"/>
      <c r="AP147" s="6"/>
      <c r="AQ147" s="6"/>
      <c r="AR147" s="6"/>
      <c r="AS147" s="6"/>
      <c r="AT147" s="6"/>
      <c r="AU147" s="6"/>
      <c r="AV147" s="6"/>
      <c r="AW147" s="6"/>
      <c r="AX147" s="6"/>
      <c r="AY147" s="6"/>
      <c r="AZ147" s="6"/>
      <c r="BA147" s="6"/>
      <c r="BB147" s="6"/>
      <c r="BC147" s="6"/>
      <c r="BD147" s="6"/>
      <c r="BE147" s="6"/>
      <c r="BF147" s="6"/>
      <c r="BG147" s="6"/>
      <c r="BH147" s="6"/>
      <c r="BI147" s="6"/>
      <c r="BJ147" s="6"/>
      <c r="BK147" s="7"/>
      <c r="BL147" s="48"/>
      <c r="BM147" s="48"/>
      <c r="BN147" s="48"/>
    </row>
    <row r="148" spans="4:66"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  <c r="AC148" s="6"/>
      <c r="AD148" s="7"/>
      <c r="AE148" s="48"/>
      <c r="AF148" s="48"/>
      <c r="AG148" s="48"/>
      <c r="AK148" s="6"/>
      <c r="AL148" s="6"/>
      <c r="AM148" s="6"/>
      <c r="AN148" s="6"/>
      <c r="AO148" s="6"/>
      <c r="AP148" s="6"/>
      <c r="AQ148" s="6"/>
      <c r="AR148" s="6"/>
      <c r="AS148" s="6"/>
      <c r="AT148" s="6"/>
      <c r="AU148" s="6"/>
      <c r="AV148" s="6"/>
      <c r="AW148" s="6"/>
      <c r="AX148" s="6"/>
      <c r="AY148" s="6"/>
      <c r="AZ148" s="6"/>
      <c r="BA148" s="6"/>
      <c r="BB148" s="6"/>
      <c r="BC148" s="6"/>
      <c r="BD148" s="6"/>
      <c r="BE148" s="6"/>
      <c r="BF148" s="6"/>
      <c r="BG148" s="6"/>
      <c r="BH148" s="6"/>
      <c r="BI148" s="6"/>
      <c r="BJ148" s="6"/>
      <c r="BK148" s="7"/>
      <c r="BL148" s="48"/>
      <c r="BM148" s="48"/>
      <c r="BN148" s="48"/>
    </row>
    <row r="149" spans="4:66"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  <c r="AC149" s="6"/>
      <c r="AD149" s="7"/>
      <c r="AE149" s="48"/>
      <c r="AF149" s="48"/>
      <c r="AG149" s="48"/>
      <c r="AK149" s="6"/>
      <c r="AL149" s="6"/>
      <c r="AM149" s="6"/>
      <c r="AN149" s="6"/>
      <c r="AO149" s="6"/>
      <c r="AP149" s="6"/>
      <c r="AQ149" s="6"/>
      <c r="AR149" s="6"/>
      <c r="AS149" s="6"/>
      <c r="AT149" s="6"/>
      <c r="AU149" s="6"/>
      <c r="AV149" s="6"/>
      <c r="AW149" s="6"/>
      <c r="AX149" s="6"/>
      <c r="AY149" s="6"/>
      <c r="AZ149" s="6"/>
      <c r="BA149" s="6"/>
      <c r="BB149" s="6"/>
      <c r="BC149" s="6"/>
      <c r="BD149" s="6"/>
      <c r="BE149" s="6"/>
      <c r="BF149" s="6"/>
      <c r="BG149" s="6"/>
      <c r="BH149" s="6"/>
      <c r="BI149" s="6"/>
      <c r="BJ149" s="6"/>
      <c r="BK149" s="7"/>
      <c r="BL149" s="48"/>
      <c r="BM149" s="48"/>
      <c r="BN149" s="48"/>
    </row>
    <row r="150" spans="4:66"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  <c r="AC150" s="6"/>
      <c r="AD150" s="7"/>
      <c r="AE150" s="48"/>
      <c r="AF150" s="48"/>
      <c r="AG150" s="48"/>
      <c r="AK150" s="6"/>
      <c r="AL150" s="6"/>
      <c r="AM150" s="6"/>
      <c r="AN150" s="6"/>
      <c r="AO150" s="6"/>
      <c r="AP150" s="6"/>
      <c r="AQ150" s="6"/>
      <c r="AR150" s="6"/>
      <c r="AS150" s="6"/>
      <c r="AT150" s="6"/>
      <c r="AU150" s="6"/>
      <c r="AV150" s="6"/>
      <c r="AW150" s="6"/>
      <c r="AX150" s="6"/>
      <c r="AY150" s="6"/>
      <c r="AZ150" s="6"/>
      <c r="BA150" s="6"/>
      <c r="BB150" s="6"/>
      <c r="BC150" s="6"/>
      <c r="BD150" s="6"/>
      <c r="BE150" s="6"/>
      <c r="BF150" s="6"/>
      <c r="BG150" s="6"/>
      <c r="BH150" s="6"/>
      <c r="BI150" s="6"/>
      <c r="BJ150" s="6"/>
      <c r="BK150" s="7"/>
      <c r="BL150" s="48"/>
      <c r="BM150" s="48"/>
      <c r="BN150" s="48"/>
    </row>
    <row r="151" spans="4:66"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  <c r="AC151" s="6"/>
      <c r="AD151" s="7"/>
      <c r="AE151" s="48"/>
      <c r="AF151" s="48"/>
      <c r="AG151" s="48"/>
      <c r="AK151" s="6"/>
      <c r="AL151" s="6"/>
      <c r="AM151" s="6"/>
      <c r="AN151" s="6"/>
      <c r="AO151" s="6"/>
      <c r="AP151" s="6"/>
      <c r="AQ151" s="6"/>
      <c r="AR151" s="6"/>
      <c r="AS151" s="6"/>
      <c r="AT151" s="6"/>
      <c r="AU151" s="6"/>
      <c r="AV151" s="6"/>
      <c r="AW151" s="6"/>
      <c r="AX151" s="6"/>
      <c r="AY151" s="6"/>
      <c r="AZ151" s="6"/>
      <c r="BA151" s="6"/>
      <c r="BB151" s="6"/>
      <c r="BC151" s="6"/>
      <c r="BD151" s="6"/>
      <c r="BE151" s="6"/>
      <c r="BF151" s="6"/>
      <c r="BG151" s="6"/>
      <c r="BH151" s="6"/>
      <c r="BI151" s="6"/>
      <c r="BJ151" s="6"/>
      <c r="BK151" s="7"/>
      <c r="BL151" s="48"/>
      <c r="BM151" s="48"/>
      <c r="BN151" s="48"/>
    </row>
    <row r="152" spans="4:66"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  <c r="AC152" s="6"/>
      <c r="AD152" s="7"/>
      <c r="AE152" s="48"/>
      <c r="AF152" s="48"/>
      <c r="AG152" s="48"/>
      <c r="AK152" s="6"/>
      <c r="AL152" s="6"/>
      <c r="AM152" s="6"/>
      <c r="AN152" s="6"/>
      <c r="AO152" s="6"/>
      <c r="AP152" s="6"/>
      <c r="AQ152" s="6"/>
      <c r="AR152" s="6"/>
      <c r="AS152" s="6"/>
      <c r="AT152" s="6"/>
      <c r="AU152" s="6"/>
      <c r="AV152" s="6"/>
      <c r="AW152" s="6"/>
      <c r="AX152" s="6"/>
      <c r="AY152" s="6"/>
      <c r="AZ152" s="6"/>
      <c r="BA152" s="6"/>
      <c r="BB152" s="6"/>
      <c r="BC152" s="6"/>
      <c r="BD152" s="6"/>
      <c r="BE152" s="6"/>
      <c r="BF152" s="6"/>
      <c r="BG152" s="6"/>
      <c r="BH152" s="6"/>
      <c r="BI152" s="6"/>
      <c r="BJ152" s="6"/>
      <c r="BK152" s="7"/>
      <c r="BL152" s="48"/>
      <c r="BM152" s="48"/>
      <c r="BN152" s="48"/>
    </row>
    <row r="153" spans="4:66"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  <c r="AC153" s="6"/>
      <c r="AD153" s="7"/>
      <c r="AE153" s="48"/>
      <c r="AF153" s="48"/>
      <c r="AG153" s="48"/>
      <c r="AK153" s="6"/>
      <c r="AL153" s="6"/>
      <c r="AM153" s="6"/>
      <c r="AN153" s="6"/>
      <c r="AO153" s="6"/>
      <c r="AP153" s="6"/>
      <c r="AQ153" s="6"/>
      <c r="AR153" s="6"/>
      <c r="AS153" s="6"/>
      <c r="AT153" s="6"/>
      <c r="AU153" s="6"/>
      <c r="AV153" s="6"/>
      <c r="AW153" s="6"/>
      <c r="AX153" s="6"/>
      <c r="AY153" s="6"/>
      <c r="AZ153" s="6"/>
      <c r="BA153" s="6"/>
      <c r="BB153" s="6"/>
      <c r="BC153" s="6"/>
      <c r="BD153" s="6"/>
      <c r="BE153" s="6"/>
      <c r="BF153" s="6"/>
      <c r="BG153" s="6"/>
      <c r="BH153" s="6"/>
      <c r="BI153" s="6"/>
      <c r="BJ153" s="6"/>
      <c r="BK153" s="7"/>
      <c r="BL153" s="48"/>
      <c r="BM153" s="48"/>
      <c r="BN153" s="48"/>
    </row>
    <row r="154" spans="4:66"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  <c r="AC154" s="6"/>
      <c r="AD154" s="7"/>
      <c r="AE154" s="48"/>
      <c r="AF154" s="48"/>
      <c r="AG154" s="48"/>
      <c r="AK154" s="6"/>
      <c r="AL154" s="6"/>
      <c r="AM154" s="6"/>
      <c r="AN154" s="6"/>
      <c r="AO154" s="6"/>
      <c r="AP154" s="6"/>
      <c r="AQ154" s="6"/>
      <c r="AR154" s="6"/>
      <c r="AS154" s="6"/>
      <c r="AT154" s="6"/>
      <c r="AU154" s="6"/>
      <c r="AV154" s="6"/>
      <c r="AW154" s="6"/>
      <c r="AX154" s="6"/>
      <c r="AY154" s="6"/>
      <c r="AZ154" s="6"/>
      <c r="BA154" s="6"/>
      <c r="BB154" s="6"/>
      <c r="BC154" s="6"/>
      <c r="BD154" s="6"/>
      <c r="BE154" s="6"/>
      <c r="BF154" s="6"/>
      <c r="BG154" s="6"/>
      <c r="BH154" s="6"/>
      <c r="BI154" s="6"/>
      <c r="BJ154" s="6"/>
      <c r="BK154" s="7"/>
      <c r="BL154" s="48"/>
      <c r="BM154" s="48"/>
      <c r="BN154" s="48"/>
    </row>
    <row r="155" spans="4:66"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  <c r="AC155" s="6"/>
      <c r="AD155" s="7"/>
      <c r="AE155" s="48"/>
      <c r="AF155" s="48"/>
      <c r="AG155" s="48"/>
      <c r="AK155" s="6"/>
      <c r="AL155" s="6"/>
      <c r="AM155" s="6"/>
      <c r="AN155" s="6"/>
      <c r="AO155" s="6"/>
      <c r="AP155" s="6"/>
      <c r="AQ155" s="6"/>
      <c r="AR155" s="6"/>
      <c r="AS155" s="6"/>
      <c r="AT155" s="6"/>
      <c r="AU155" s="6"/>
      <c r="AV155" s="6"/>
      <c r="AW155" s="6"/>
      <c r="AX155" s="6"/>
      <c r="AY155" s="6"/>
      <c r="AZ155" s="6"/>
      <c r="BA155" s="6"/>
      <c r="BB155" s="6"/>
      <c r="BC155" s="6"/>
      <c r="BD155" s="6"/>
      <c r="BE155" s="6"/>
      <c r="BF155" s="6"/>
      <c r="BG155" s="6"/>
      <c r="BH155" s="6"/>
      <c r="BI155" s="6"/>
      <c r="BJ155" s="6"/>
      <c r="BK155" s="7"/>
      <c r="BL155" s="48"/>
      <c r="BM155" s="48"/>
      <c r="BN155" s="48"/>
    </row>
    <row r="156" spans="4:66"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  <c r="AC156" s="6"/>
      <c r="AD156" s="7"/>
      <c r="AE156" s="48"/>
      <c r="AF156" s="48"/>
      <c r="AG156" s="48"/>
      <c r="AK156" s="6"/>
      <c r="AL156" s="6"/>
      <c r="AM156" s="6"/>
      <c r="AN156" s="6"/>
      <c r="AO156" s="6"/>
      <c r="AP156" s="6"/>
      <c r="AQ156" s="6"/>
      <c r="AR156" s="6"/>
      <c r="AS156" s="6"/>
      <c r="AT156" s="6"/>
      <c r="AU156" s="6"/>
      <c r="AV156" s="6"/>
      <c r="AW156" s="6"/>
      <c r="AX156" s="6"/>
      <c r="AY156" s="6"/>
      <c r="AZ156" s="6"/>
      <c r="BA156" s="6"/>
      <c r="BB156" s="6"/>
      <c r="BC156" s="6"/>
      <c r="BD156" s="6"/>
      <c r="BE156" s="6"/>
      <c r="BF156" s="6"/>
      <c r="BG156" s="6"/>
      <c r="BH156" s="6"/>
      <c r="BI156" s="6"/>
      <c r="BJ156" s="6"/>
      <c r="BK156" s="7"/>
      <c r="BL156" s="48"/>
      <c r="BM156" s="48"/>
      <c r="BN156" s="48"/>
    </row>
    <row r="157" spans="4:66"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  <c r="AC157" s="6"/>
      <c r="AD157" s="7"/>
      <c r="AE157" s="48"/>
      <c r="AF157" s="48"/>
      <c r="AG157" s="48"/>
      <c r="AK157" s="6"/>
      <c r="AL157" s="6"/>
      <c r="AM157" s="6"/>
      <c r="AN157" s="6"/>
      <c r="AO157" s="6"/>
      <c r="AP157" s="6"/>
      <c r="AQ157" s="6"/>
      <c r="AR157" s="6"/>
      <c r="AS157" s="6"/>
      <c r="AT157" s="6"/>
      <c r="AU157" s="6"/>
      <c r="AV157" s="6"/>
      <c r="AW157" s="6"/>
      <c r="AX157" s="6"/>
      <c r="AY157" s="6"/>
      <c r="AZ157" s="6"/>
      <c r="BA157" s="6"/>
      <c r="BB157" s="6"/>
      <c r="BC157" s="6"/>
      <c r="BD157" s="6"/>
      <c r="BE157" s="6"/>
      <c r="BF157" s="6"/>
      <c r="BG157" s="6"/>
      <c r="BH157" s="6"/>
      <c r="BI157" s="6"/>
      <c r="BJ157" s="6"/>
      <c r="BK157" s="7"/>
      <c r="BL157" s="48"/>
      <c r="BM157" s="48"/>
      <c r="BN157" s="48"/>
    </row>
    <row r="158" spans="4:66"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  <c r="AC158" s="6"/>
      <c r="AD158" s="7"/>
      <c r="AE158" s="48"/>
      <c r="AF158" s="48"/>
      <c r="AG158" s="48"/>
      <c r="AK158" s="6"/>
      <c r="AL158" s="6"/>
      <c r="AM158" s="6"/>
      <c r="AN158" s="6"/>
      <c r="AO158" s="6"/>
      <c r="AP158" s="6"/>
      <c r="AQ158" s="6"/>
      <c r="AR158" s="6"/>
      <c r="AS158" s="6"/>
      <c r="AT158" s="6"/>
      <c r="AU158" s="6"/>
      <c r="AV158" s="6"/>
      <c r="AW158" s="6"/>
      <c r="AX158" s="6"/>
      <c r="AY158" s="6"/>
      <c r="AZ158" s="6"/>
      <c r="BA158" s="6"/>
      <c r="BB158" s="6"/>
      <c r="BC158" s="6"/>
      <c r="BD158" s="6"/>
      <c r="BE158" s="6"/>
      <c r="BF158" s="6"/>
      <c r="BG158" s="6"/>
      <c r="BH158" s="6"/>
      <c r="BI158" s="6"/>
      <c r="BJ158" s="6"/>
      <c r="BK158" s="7"/>
      <c r="BL158" s="48"/>
      <c r="BM158" s="48"/>
      <c r="BN158" s="48"/>
    </row>
    <row r="159" spans="4:66"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  <c r="AC159" s="6"/>
      <c r="AD159" s="7"/>
      <c r="AE159" s="48"/>
      <c r="AF159" s="48"/>
      <c r="AG159" s="48"/>
      <c r="AK159" s="6"/>
      <c r="AL159" s="6"/>
      <c r="AM159" s="6"/>
      <c r="AN159" s="6"/>
      <c r="AO159" s="6"/>
      <c r="AP159" s="6"/>
      <c r="AQ159" s="6"/>
      <c r="AR159" s="6"/>
      <c r="AS159" s="6"/>
      <c r="AT159" s="6"/>
      <c r="AU159" s="6"/>
      <c r="AV159" s="6"/>
      <c r="AW159" s="6"/>
      <c r="AX159" s="6"/>
      <c r="AY159" s="6"/>
      <c r="AZ159" s="6"/>
      <c r="BA159" s="6"/>
      <c r="BB159" s="6"/>
      <c r="BC159" s="6"/>
      <c r="BD159" s="6"/>
      <c r="BE159" s="6"/>
      <c r="BF159" s="6"/>
      <c r="BG159" s="6"/>
      <c r="BH159" s="6"/>
      <c r="BI159" s="6"/>
      <c r="BJ159" s="6"/>
      <c r="BK159" s="7"/>
      <c r="BL159" s="48"/>
      <c r="BM159" s="48"/>
      <c r="BN159" s="48"/>
    </row>
    <row r="160" spans="4:66"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  <c r="AC160" s="6"/>
      <c r="AD160" s="7"/>
      <c r="AE160" s="48"/>
      <c r="AF160" s="48"/>
      <c r="AG160" s="48"/>
      <c r="AK160" s="6"/>
      <c r="AL160" s="6"/>
      <c r="AM160" s="6"/>
      <c r="AN160" s="6"/>
      <c r="AO160" s="6"/>
      <c r="AP160" s="6"/>
      <c r="AQ160" s="6"/>
      <c r="AR160" s="6"/>
      <c r="AS160" s="6"/>
      <c r="AT160" s="6"/>
      <c r="AU160" s="6"/>
      <c r="AV160" s="6"/>
      <c r="AW160" s="6"/>
      <c r="AX160" s="6"/>
      <c r="AY160" s="6"/>
      <c r="AZ160" s="6"/>
      <c r="BA160" s="6"/>
      <c r="BB160" s="6"/>
      <c r="BC160" s="6"/>
      <c r="BD160" s="6"/>
      <c r="BE160" s="6"/>
      <c r="BF160" s="6"/>
      <c r="BG160" s="6"/>
      <c r="BH160" s="6"/>
      <c r="BI160" s="6"/>
      <c r="BJ160" s="6"/>
      <c r="BK160" s="7"/>
      <c r="BL160" s="48"/>
      <c r="BM160" s="48"/>
      <c r="BN160" s="48"/>
    </row>
    <row r="161" spans="4:66"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  <c r="AC161" s="6"/>
      <c r="AD161" s="7"/>
      <c r="AE161" s="48"/>
      <c r="AF161" s="48"/>
      <c r="AG161" s="48"/>
      <c r="AK161" s="6"/>
      <c r="AL161" s="6"/>
      <c r="AM161" s="6"/>
      <c r="AN161" s="6"/>
      <c r="AO161" s="6"/>
      <c r="AP161" s="6"/>
      <c r="AQ161" s="6"/>
      <c r="AR161" s="6"/>
      <c r="AS161" s="6"/>
      <c r="AT161" s="6"/>
      <c r="AU161" s="6"/>
      <c r="AV161" s="6"/>
      <c r="AW161" s="6"/>
      <c r="AX161" s="6"/>
      <c r="AY161" s="6"/>
      <c r="AZ161" s="6"/>
      <c r="BA161" s="6"/>
      <c r="BB161" s="6"/>
      <c r="BC161" s="6"/>
      <c r="BD161" s="6"/>
      <c r="BE161" s="6"/>
      <c r="BF161" s="6"/>
      <c r="BG161" s="6"/>
      <c r="BH161" s="6"/>
      <c r="BI161" s="6"/>
      <c r="BJ161" s="6"/>
      <c r="BK161" s="7"/>
      <c r="BL161" s="48"/>
      <c r="BM161" s="48"/>
      <c r="BN161" s="48"/>
    </row>
    <row r="162" spans="4:66"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  <c r="AC162" s="6"/>
      <c r="AD162" s="7"/>
      <c r="AE162" s="48"/>
      <c r="AF162" s="48"/>
      <c r="AG162" s="48"/>
      <c r="AK162" s="6"/>
      <c r="AL162" s="6"/>
      <c r="AM162" s="6"/>
      <c r="AN162" s="6"/>
      <c r="AO162" s="6"/>
      <c r="AP162" s="6"/>
      <c r="AQ162" s="6"/>
      <c r="AR162" s="6"/>
      <c r="AS162" s="6"/>
      <c r="AT162" s="6"/>
      <c r="AU162" s="6"/>
      <c r="AV162" s="6"/>
      <c r="AW162" s="6"/>
      <c r="AX162" s="6"/>
      <c r="AY162" s="6"/>
      <c r="AZ162" s="6"/>
      <c r="BA162" s="6"/>
      <c r="BB162" s="6"/>
      <c r="BC162" s="6"/>
      <c r="BD162" s="6"/>
      <c r="BE162" s="6"/>
      <c r="BF162" s="6"/>
      <c r="BG162" s="6"/>
      <c r="BH162" s="6"/>
      <c r="BI162" s="6"/>
      <c r="BJ162" s="6"/>
      <c r="BK162" s="7"/>
      <c r="BL162" s="48"/>
      <c r="BM162" s="48"/>
      <c r="BN162" s="48"/>
    </row>
    <row r="163" spans="4:66"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  <c r="AC163" s="6"/>
      <c r="AD163" s="7"/>
      <c r="AE163" s="48"/>
      <c r="AF163" s="48"/>
      <c r="AG163" s="48"/>
      <c r="AK163" s="6"/>
      <c r="AL163" s="6"/>
      <c r="AM163" s="6"/>
      <c r="AN163" s="6"/>
      <c r="AO163" s="6"/>
      <c r="AP163" s="6"/>
      <c r="AQ163" s="6"/>
      <c r="AR163" s="6"/>
      <c r="AS163" s="6"/>
      <c r="AT163" s="6"/>
      <c r="AU163" s="6"/>
      <c r="AV163" s="6"/>
      <c r="AW163" s="6"/>
      <c r="AX163" s="6"/>
      <c r="AY163" s="6"/>
      <c r="AZ163" s="6"/>
      <c r="BA163" s="6"/>
      <c r="BB163" s="6"/>
      <c r="BC163" s="6"/>
      <c r="BD163" s="6"/>
      <c r="BE163" s="6"/>
      <c r="BF163" s="6"/>
      <c r="BG163" s="6"/>
      <c r="BH163" s="6"/>
      <c r="BI163" s="6"/>
      <c r="BJ163" s="6"/>
      <c r="BK163" s="7"/>
      <c r="BL163" s="48"/>
      <c r="BM163" s="48"/>
      <c r="BN163" s="48"/>
    </row>
    <row r="164" spans="4:66"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  <c r="AC164" s="6"/>
      <c r="AD164" s="7"/>
      <c r="AE164" s="48"/>
      <c r="AF164" s="48"/>
      <c r="AG164" s="48"/>
      <c r="AK164" s="6"/>
      <c r="AL164" s="6"/>
      <c r="AM164" s="6"/>
      <c r="AN164" s="6"/>
      <c r="AO164" s="6"/>
      <c r="AP164" s="6"/>
      <c r="AQ164" s="6"/>
      <c r="AR164" s="6"/>
      <c r="AS164" s="6"/>
      <c r="AT164" s="6"/>
      <c r="AU164" s="6"/>
      <c r="AV164" s="6"/>
      <c r="AW164" s="6"/>
      <c r="AX164" s="6"/>
      <c r="AY164" s="6"/>
      <c r="AZ164" s="6"/>
      <c r="BA164" s="6"/>
      <c r="BB164" s="6"/>
      <c r="BC164" s="6"/>
      <c r="BD164" s="6"/>
      <c r="BE164" s="6"/>
      <c r="BF164" s="6"/>
      <c r="BG164" s="6"/>
      <c r="BH164" s="6"/>
      <c r="BI164" s="6"/>
      <c r="BJ164" s="6"/>
      <c r="BK164" s="7"/>
      <c r="BL164" s="48"/>
      <c r="BM164" s="48"/>
      <c r="BN164" s="48"/>
    </row>
    <row r="165" spans="4:66"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  <c r="AC165" s="6"/>
      <c r="AD165" s="7"/>
      <c r="AE165" s="48"/>
      <c r="AF165" s="48"/>
      <c r="AG165" s="48"/>
      <c r="AK165" s="6"/>
      <c r="AL165" s="6"/>
      <c r="AM165" s="6"/>
      <c r="AN165" s="6"/>
      <c r="AO165" s="6"/>
      <c r="AP165" s="6"/>
      <c r="AQ165" s="6"/>
      <c r="AR165" s="6"/>
      <c r="AS165" s="6"/>
      <c r="AT165" s="6"/>
      <c r="AU165" s="6"/>
      <c r="AV165" s="6"/>
      <c r="AW165" s="6"/>
      <c r="AX165" s="6"/>
      <c r="AY165" s="6"/>
      <c r="AZ165" s="6"/>
      <c r="BA165" s="6"/>
      <c r="BB165" s="6"/>
      <c r="BC165" s="6"/>
      <c r="BD165" s="6"/>
      <c r="BE165" s="6"/>
      <c r="BF165" s="6"/>
      <c r="BG165" s="6"/>
      <c r="BH165" s="6"/>
      <c r="BI165" s="6"/>
      <c r="BJ165" s="6"/>
      <c r="BK165" s="7"/>
      <c r="BL165" s="48"/>
      <c r="BM165" s="48"/>
      <c r="BN165" s="48"/>
    </row>
    <row r="166" spans="4:66"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  <c r="AC166" s="6"/>
      <c r="AD166" s="7"/>
      <c r="AE166" s="48"/>
      <c r="AF166" s="48"/>
      <c r="AG166" s="48"/>
      <c r="AK166" s="6"/>
      <c r="AL166" s="6"/>
      <c r="AM166" s="6"/>
      <c r="AN166" s="6"/>
      <c r="AO166" s="6"/>
      <c r="AP166" s="6"/>
      <c r="AQ166" s="6"/>
      <c r="AR166" s="6"/>
      <c r="AS166" s="6"/>
      <c r="AT166" s="6"/>
      <c r="AU166" s="6"/>
      <c r="AV166" s="6"/>
      <c r="AW166" s="6"/>
      <c r="AX166" s="6"/>
      <c r="AY166" s="6"/>
      <c r="AZ166" s="6"/>
      <c r="BA166" s="6"/>
      <c r="BB166" s="6"/>
      <c r="BC166" s="6"/>
      <c r="BD166" s="6"/>
      <c r="BE166" s="6"/>
      <c r="BF166" s="6"/>
      <c r="BG166" s="6"/>
      <c r="BH166" s="6"/>
      <c r="BI166" s="6"/>
      <c r="BJ166" s="6"/>
      <c r="BK166" s="7"/>
      <c r="BL166" s="48"/>
      <c r="BM166" s="48"/>
      <c r="BN166" s="48"/>
    </row>
    <row r="167" spans="4:66"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  <c r="AC167" s="6"/>
      <c r="AD167" s="7"/>
      <c r="AE167" s="48"/>
      <c r="AF167" s="48"/>
      <c r="AG167" s="48"/>
      <c r="AK167" s="6"/>
      <c r="AL167" s="6"/>
      <c r="AM167" s="6"/>
      <c r="AN167" s="6"/>
      <c r="AO167" s="6"/>
      <c r="AP167" s="6"/>
      <c r="AQ167" s="6"/>
      <c r="AR167" s="6"/>
      <c r="AS167" s="6"/>
      <c r="AT167" s="6"/>
      <c r="AU167" s="6"/>
      <c r="AV167" s="6"/>
      <c r="AW167" s="6"/>
      <c r="AX167" s="6"/>
      <c r="AY167" s="6"/>
      <c r="AZ167" s="6"/>
      <c r="BA167" s="6"/>
      <c r="BB167" s="6"/>
      <c r="BC167" s="6"/>
      <c r="BD167" s="6"/>
      <c r="BE167" s="6"/>
      <c r="BF167" s="6"/>
      <c r="BG167" s="6"/>
      <c r="BH167" s="6"/>
      <c r="BI167" s="6"/>
      <c r="BJ167" s="6"/>
      <c r="BK167" s="7"/>
      <c r="BL167" s="48"/>
      <c r="BM167" s="48"/>
      <c r="BN167" s="48"/>
    </row>
    <row r="168" spans="4:66"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  <c r="AC168" s="6"/>
      <c r="AD168" s="7"/>
      <c r="AE168" s="48"/>
      <c r="AF168" s="48"/>
      <c r="AG168" s="48"/>
      <c r="AK168" s="6"/>
      <c r="AL168" s="6"/>
      <c r="AM168" s="6"/>
      <c r="AN168" s="6"/>
      <c r="AO168" s="6"/>
      <c r="AP168" s="6"/>
      <c r="AQ168" s="6"/>
      <c r="AR168" s="6"/>
      <c r="AS168" s="6"/>
      <c r="AT168" s="6"/>
      <c r="AU168" s="6"/>
      <c r="AV168" s="6"/>
      <c r="AW168" s="6"/>
      <c r="AX168" s="6"/>
      <c r="AY168" s="6"/>
      <c r="AZ168" s="6"/>
      <c r="BA168" s="6"/>
      <c r="BB168" s="6"/>
      <c r="BC168" s="6"/>
      <c r="BD168" s="6"/>
      <c r="BE168" s="6"/>
      <c r="BF168" s="6"/>
      <c r="BG168" s="6"/>
      <c r="BH168" s="6"/>
      <c r="BI168" s="6"/>
      <c r="BJ168" s="6"/>
      <c r="BK168" s="7"/>
      <c r="BL168" s="48"/>
      <c r="BM168" s="48"/>
      <c r="BN168" s="48"/>
    </row>
    <row r="169" spans="4:66"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  <c r="AC169" s="6"/>
      <c r="AD169" s="7"/>
      <c r="AE169" s="48"/>
      <c r="AF169" s="48"/>
      <c r="AG169" s="48"/>
      <c r="AK169" s="6"/>
      <c r="AL169" s="6"/>
      <c r="AM169" s="6"/>
      <c r="AN169" s="6"/>
      <c r="AO169" s="6"/>
      <c r="AP169" s="6"/>
      <c r="AQ169" s="6"/>
      <c r="AR169" s="6"/>
      <c r="AS169" s="6"/>
      <c r="AT169" s="6"/>
      <c r="AU169" s="6"/>
      <c r="AV169" s="6"/>
      <c r="AW169" s="6"/>
      <c r="AX169" s="6"/>
      <c r="AY169" s="6"/>
      <c r="AZ169" s="6"/>
      <c r="BA169" s="6"/>
      <c r="BB169" s="6"/>
      <c r="BC169" s="6"/>
      <c r="BD169" s="6"/>
      <c r="BE169" s="6"/>
      <c r="BF169" s="6"/>
      <c r="BG169" s="6"/>
      <c r="BH169" s="6"/>
      <c r="BI169" s="6"/>
      <c r="BJ169" s="6"/>
      <c r="BK169" s="7"/>
      <c r="BL169" s="48"/>
      <c r="BM169" s="48"/>
      <c r="BN169" s="48"/>
    </row>
    <row r="170" spans="4:66"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  <c r="AC170" s="6"/>
      <c r="AD170" s="7"/>
      <c r="AE170" s="48"/>
      <c r="AF170" s="48"/>
      <c r="AG170" s="48"/>
      <c r="AK170" s="6"/>
      <c r="AL170" s="6"/>
      <c r="AM170" s="6"/>
      <c r="AN170" s="6"/>
      <c r="AO170" s="6"/>
      <c r="AP170" s="6"/>
      <c r="AQ170" s="6"/>
      <c r="AR170" s="6"/>
      <c r="AS170" s="6"/>
      <c r="AT170" s="6"/>
      <c r="AU170" s="6"/>
      <c r="AV170" s="6"/>
      <c r="AW170" s="6"/>
      <c r="AX170" s="6"/>
      <c r="AY170" s="6"/>
      <c r="AZ170" s="6"/>
      <c r="BA170" s="6"/>
      <c r="BB170" s="6"/>
      <c r="BC170" s="6"/>
      <c r="BD170" s="6"/>
      <c r="BE170" s="6"/>
      <c r="BF170" s="6"/>
      <c r="BG170" s="6"/>
      <c r="BH170" s="6"/>
      <c r="BI170" s="6"/>
      <c r="BJ170" s="6"/>
      <c r="BK170" s="7"/>
      <c r="BL170" s="48"/>
      <c r="BM170" s="48"/>
      <c r="BN170" s="48"/>
    </row>
    <row r="171" spans="4:66"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  <c r="AC171" s="6"/>
      <c r="AD171" s="7"/>
      <c r="AE171" s="48"/>
      <c r="AF171" s="48"/>
      <c r="AG171" s="48"/>
      <c r="AK171" s="6"/>
      <c r="AL171" s="6"/>
      <c r="AM171" s="6"/>
      <c r="AN171" s="6"/>
      <c r="AO171" s="6"/>
      <c r="AP171" s="6"/>
      <c r="AQ171" s="6"/>
      <c r="AR171" s="6"/>
      <c r="AS171" s="6"/>
      <c r="AT171" s="6"/>
      <c r="AU171" s="6"/>
      <c r="AV171" s="6"/>
      <c r="AW171" s="6"/>
      <c r="AX171" s="6"/>
      <c r="AY171" s="6"/>
      <c r="AZ171" s="6"/>
      <c r="BA171" s="6"/>
      <c r="BB171" s="6"/>
      <c r="BC171" s="6"/>
      <c r="BD171" s="6"/>
      <c r="BE171" s="6"/>
      <c r="BF171" s="6"/>
      <c r="BG171" s="6"/>
      <c r="BH171" s="6"/>
      <c r="BI171" s="6"/>
      <c r="BJ171" s="6"/>
      <c r="BK171" s="7"/>
      <c r="BL171" s="48"/>
      <c r="BM171" s="48"/>
      <c r="BN171" s="48"/>
    </row>
    <row r="172" spans="4:66"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  <c r="AC172" s="6"/>
      <c r="AD172" s="7"/>
      <c r="AE172" s="48"/>
      <c r="AF172" s="48"/>
      <c r="AG172" s="48"/>
      <c r="AK172" s="6"/>
      <c r="AL172" s="6"/>
      <c r="AM172" s="6"/>
      <c r="AN172" s="6"/>
      <c r="AO172" s="6"/>
      <c r="AP172" s="6"/>
      <c r="AQ172" s="6"/>
      <c r="AR172" s="6"/>
      <c r="AS172" s="6"/>
      <c r="AT172" s="6"/>
      <c r="AU172" s="6"/>
      <c r="AV172" s="6"/>
      <c r="AW172" s="6"/>
      <c r="AX172" s="6"/>
      <c r="AY172" s="6"/>
      <c r="AZ172" s="6"/>
      <c r="BA172" s="6"/>
      <c r="BB172" s="6"/>
      <c r="BC172" s="6"/>
      <c r="BD172" s="6"/>
      <c r="BE172" s="6"/>
      <c r="BF172" s="6"/>
      <c r="BG172" s="6"/>
      <c r="BH172" s="6"/>
      <c r="BI172" s="6"/>
      <c r="BJ172" s="6"/>
      <c r="BK172" s="7"/>
      <c r="BL172" s="48"/>
      <c r="BM172" s="48"/>
      <c r="BN172" s="48"/>
    </row>
    <row r="173" spans="4:66"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  <c r="AC173" s="6"/>
      <c r="AD173" s="7"/>
      <c r="AE173" s="48"/>
      <c r="AF173" s="48"/>
      <c r="AG173" s="48"/>
      <c r="AK173" s="6"/>
      <c r="AL173" s="6"/>
      <c r="AM173" s="6"/>
      <c r="AN173" s="6"/>
      <c r="AO173" s="6"/>
      <c r="AP173" s="6"/>
      <c r="AQ173" s="6"/>
      <c r="AR173" s="6"/>
      <c r="AS173" s="6"/>
      <c r="AT173" s="6"/>
      <c r="AU173" s="6"/>
      <c r="AV173" s="6"/>
      <c r="AW173" s="6"/>
      <c r="AX173" s="6"/>
      <c r="AY173" s="6"/>
      <c r="AZ173" s="6"/>
      <c r="BA173" s="6"/>
      <c r="BB173" s="6"/>
      <c r="BC173" s="6"/>
      <c r="BD173" s="6"/>
      <c r="BE173" s="6"/>
      <c r="BF173" s="6"/>
      <c r="BG173" s="6"/>
      <c r="BH173" s="6"/>
      <c r="BI173" s="6"/>
      <c r="BJ173" s="6"/>
      <c r="BK173" s="7"/>
      <c r="BL173" s="48"/>
      <c r="BM173" s="48"/>
      <c r="BN173" s="48"/>
    </row>
    <row r="174" spans="4:66"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  <c r="AC174" s="6"/>
      <c r="AD174" s="7"/>
      <c r="AE174" s="48"/>
      <c r="AF174" s="48"/>
      <c r="AG174" s="48"/>
      <c r="AK174" s="6"/>
      <c r="AL174" s="6"/>
      <c r="AM174" s="6"/>
      <c r="AN174" s="6"/>
      <c r="AO174" s="6"/>
      <c r="AP174" s="6"/>
      <c r="AQ174" s="6"/>
      <c r="AR174" s="6"/>
      <c r="AS174" s="6"/>
      <c r="AT174" s="6"/>
      <c r="AU174" s="6"/>
      <c r="AV174" s="6"/>
      <c r="AW174" s="6"/>
      <c r="AX174" s="6"/>
      <c r="AY174" s="6"/>
      <c r="AZ174" s="6"/>
      <c r="BA174" s="6"/>
      <c r="BB174" s="6"/>
      <c r="BC174" s="6"/>
      <c r="BD174" s="6"/>
      <c r="BE174" s="6"/>
      <c r="BF174" s="6"/>
      <c r="BG174" s="6"/>
      <c r="BH174" s="6"/>
      <c r="BI174" s="6"/>
      <c r="BJ174" s="6"/>
      <c r="BK174" s="7"/>
      <c r="BL174" s="48"/>
      <c r="BM174" s="48"/>
      <c r="BN174" s="48"/>
    </row>
    <row r="175" spans="4:66"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  <c r="AC175" s="6"/>
      <c r="AD175" s="7"/>
      <c r="AE175" s="48"/>
      <c r="AF175" s="48"/>
      <c r="AG175" s="48"/>
      <c r="AK175" s="6"/>
      <c r="AL175" s="6"/>
      <c r="AM175" s="6"/>
      <c r="AN175" s="6"/>
      <c r="AO175" s="6"/>
      <c r="AP175" s="6"/>
      <c r="AQ175" s="6"/>
      <c r="AR175" s="6"/>
      <c r="AS175" s="6"/>
      <c r="AT175" s="6"/>
      <c r="AU175" s="6"/>
      <c r="AV175" s="6"/>
      <c r="AW175" s="6"/>
      <c r="AX175" s="6"/>
      <c r="AY175" s="6"/>
      <c r="AZ175" s="6"/>
      <c r="BA175" s="6"/>
      <c r="BB175" s="6"/>
      <c r="BC175" s="6"/>
      <c r="BD175" s="6"/>
      <c r="BE175" s="6"/>
      <c r="BF175" s="6"/>
      <c r="BG175" s="6"/>
      <c r="BH175" s="6"/>
      <c r="BI175" s="6"/>
      <c r="BJ175" s="6"/>
      <c r="BK175" s="7"/>
      <c r="BL175" s="48"/>
      <c r="BM175" s="48"/>
      <c r="BN175" s="48"/>
    </row>
    <row r="176" spans="4:66"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  <c r="AC176" s="6"/>
      <c r="AD176" s="7"/>
      <c r="AE176" s="48"/>
      <c r="AF176" s="48"/>
      <c r="AG176" s="48"/>
      <c r="AK176" s="6"/>
      <c r="AL176" s="6"/>
      <c r="AM176" s="6"/>
      <c r="AN176" s="6"/>
      <c r="AO176" s="6"/>
      <c r="AP176" s="6"/>
      <c r="AQ176" s="6"/>
      <c r="AR176" s="6"/>
      <c r="AS176" s="6"/>
      <c r="AT176" s="6"/>
      <c r="AU176" s="6"/>
      <c r="AV176" s="6"/>
      <c r="AW176" s="6"/>
      <c r="AX176" s="6"/>
      <c r="AY176" s="6"/>
      <c r="AZ176" s="6"/>
      <c r="BA176" s="6"/>
      <c r="BB176" s="6"/>
      <c r="BC176" s="6"/>
      <c r="BD176" s="6"/>
      <c r="BE176" s="6"/>
      <c r="BF176" s="6"/>
      <c r="BG176" s="6"/>
      <c r="BH176" s="6"/>
      <c r="BI176" s="6"/>
      <c r="BJ176" s="6"/>
      <c r="BK176" s="7"/>
      <c r="BL176" s="48"/>
      <c r="BM176" s="48"/>
      <c r="BN176" s="48"/>
    </row>
    <row r="177" spans="4:66"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  <c r="AC177" s="6"/>
      <c r="AD177" s="7"/>
      <c r="AE177" s="48"/>
      <c r="AF177" s="48"/>
      <c r="AG177" s="48"/>
      <c r="AK177" s="6"/>
      <c r="AL177" s="6"/>
      <c r="AM177" s="6"/>
      <c r="AN177" s="6"/>
      <c r="AO177" s="6"/>
      <c r="AP177" s="6"/>
      <c r="AQ177" s="6"/>
      <c r="AR177" s="6"/>
      <c r="AS177" s="6"/>
      <c r="AT177" s="6"/>
      <c r="AU177" s="6"/>
      <c r="AV177" s="6"/>
      <c r="AW177" s="6"/>
      <c r="AX177" s="6"/>
      <c r="AY177" s="6"/>
      <c r="AZ177" s="6"/>
      <c r="BA177" s="6"/>
      <c r="BB177" s="6"/>
      <c r="BC177" s="6"/>
      <c r="BD177" s="6"/>
      <c r="BE177" s="6"/>
      <c r="BF177" s="6"/>
      <c r="BG177" s="6"/>
      <c r="BH177" s="6"/>
      <c r="BI177" s="6"/>
      <c r="BJ177" s="6"/>
      <c r="BK177" s="7"/>
      <c r="BL177" s="48"/>
      <c r="BM177" s="48"/>
      <c r="BN177" s="48"/>
    </row>
    <row r="178" spans="4:66"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  <c r="AC178" s="6"/>
      <c r="AD178" s="7"/>
      <c r="AE178" s="48"/>
      <c r="AF178" s="48"/>
      <c r="AG178" s="48"/>
      <c r="AK178" s="6"/>
      <c r="AL178" s="6"/>
      <c r="AM178" s="6"/>
      <c r="AN178" s="6"/>
      <c r="AO178" s="6"/>
      <c r="AP178" s="6"/>
      <c r="AQ178" s="6"/>
      <c r="AR178" s="6"/>
      <c r="AS178" s="6"/>
      <c r="AT178" s="6"/>
      <c r="AU178" s="6"/>
      <c r="AV178" s="6"/>
      <c r="AW178" s="6"/>
      <c r="AX178" s="6"/>
      <c r="AY178" s="6"/>
      <c r="AZ178" s="6"/>
      <c r="BA178" s="6"/>
      <c r="BB178" s="6"/>
      <c r="BC178" s="6"/>
      <c r="BD178" s="6"/>
      <c r="BE178" s="6"/>
      <c r="BF178" s="6"/>
      <c r="BG178" s="6"/>
      <c r="BH178" s="6"/>
      <c r="BI178" s="6"/>
      <c r="BJ178" s="6"/>
      <c r="BK178" s="7"/>
      <c r="BL178" s="48"/>
      <c r="BM178" s="48"/>
      <c r="BN178" s="48"/>
    </row>
    <row r="179" spans="4:66"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  <c r="AC179" s="6"/>
      <c r="AD179" s="7"/>
      <c r="AE179" s="48"/>
      <c r="AF179" s="48"/>
      <c r="AG179" s="48"/>
      <c r="AK179" s="6"/>
      <c r="AL179" s="6"/>
      <c r="AM179" s="6"/>
      <c r="AN179" s="6"/>
      <c r="AO179" s="6"/>
      <c r="AP179" s="6"/>
      <c r="AQ179" s="6"/>
      <c r="AR179" s="6"/>
      <c r="AS179" s="6"/>
      <c r="AT179" s="6"/>
      <c r="AU179" s="6"/>
      <c r="AV179" s="6"/>
      <c r="AW179" s="6"/>
      <c r="AX179" s="6"/>
      <c r="AY179" s="6"/>
      <c r="AZ179" s="6"/>
      <c r="BA179" s="6"/>
      <c r="BB179" s="6"/>
      <c r="BC179" s="6"/>
      <c r="BD179" s="6"/>
      <c r="BE179" s="6"/>
      <c r="BF179" s="6"/>
      <c r="BG179" s="6"/>
      <c r="BH179" s="6"/>
      <c r="BI179" s="6"/>
      <c r="BJ179" s="6"/>
      <c r="BK179" s="7"/>
      <c r="BL179" s="48"/>
      <c r="BM179" s="48"/>
      <c r="BN179" s="48"/>
    </row>
    <row r="180" spans="4:66"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  <c r="AC180" s="6"/>
      <c r="AD180" s="7"/>
      <c r="AE180" s="48"/>
      <c r="AF180" s="48"/>
      <c r="AG180" s="48"/>
      <c r="AK180" s="6"/>
      <c r="AL180" s="6"/>
      <c r="AM180" s="6"/>
      <c r="AN180" s="6"/>
      <c r="AO180" s="6"/>
      <c r="AP180" s="6"/>
      <c r="AQ180" s="6"/>
      <c r="AR180" s="6"/>
      <c r="AS180" s="6"/>
      <c r="AT180" s="6"/>
      <c r="AU180" s="6"/>
      <c r="AV180" s="6"/>
      <c r="AW180" s="6"/>
      <c r="AX180" s="6"/>
      <c r="AY180" s="6"/>
      <c r="AZ180" s="6"/>
      <c r="BA180" s="6"/>
      <c r="BB180" s="6"/>
      <c r="BC180" s="6"/>
      <c r="BD180" s="6"/>
      <c r="BE180" s="6"/>
      <c r="BF180" s="6"/>
      <c r="BG180" s="6"/>
      <c r="BH180" s="6"/>
      <c r="BI180" s="6"/>
      <c r="BJ180" s="6"/>
      <c r="BK180" s="7"/>
      <c r="BL180" s="48"/>
      <c r="BM180" s="48"/>
      <c r="BN180" s="48"/>
    </row>
    <row r="181" spans="4:66"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  <c r="AC181" s="6"/>
      <c r="AD181" s="7"/>
      <c r="AE181" s="48"/>
      <c r="AF181" s="48"/>
      <c r="AG181" s="48"/>
      <c r="AK181" s="6"/>
      <c r="AL181" s="6"/>
      <c r="AM181" s="6"/>
      <c r="AN181" s="6"/>
      <c r="AO181" s="6"/>
      <c r="AP181" s="6"/>
      <c r="AQ181" s="6"/>
      <c r="AR181" s="6"/>
      <c r="AS181" s="6"/>
      <c r="AT181" s="6"/>
      <c r="AU181" s="6"/>
      <c r="AV181" s="6"/>
      <c r="AW181" s="6"/>
      <c r="AX181" s="6"/>
      <c r="AY181" s="6"/>
      <c r="AZ181" s="6"/>
      <c r="BA181" s="6"/>
      <c r="BB181" s="6"/>
      <c r="BC181" s="6"/>
      <c r="BD181" s="6"/>
      <c r="BE181" s="6"/>
      <c r="BF181" s="6"/>
      <c r="BG181" s="6"/>
      <c r="BH181" s="6"/>
      <c r="BI181" s="6"/>
      <c r="BJ181" s="6"/>
      <c r="BK181" s="7"/>
      <c r="BL181" s="48"/>
      <c r="BM181" s="48"/>
      <c r="BN181" s="48"/>
    </row>
    <row r="182" spans="4:66"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  <c r="AC182" s="6"/>
      <c r="AD182" s="7"/>
      <c r="AE182" s="48"/>
      <c r="AF182" s="48"/>
      <c r="AG182" s="48"/>
      <c r="AK182" s="6"/>
      <c r="AL182" s="6"/>
      <c r="AM182" s="6"/>
      <c r="AN182" s="6"/>
      <c r="AO182" s="6"/>
      <c r="AP182" s="6"/>
      <c r="AQ182" s="6"/>
      <c r="AR182" s="6"/>
      <c r="AS182" s="6"/>
      <c r="AT182" s="6"/>
      <c r="AU182" s="6"/>
      <c r="AV182" s="6"/>
      <c r="AW182" s="6"/>
      <c r="AX182" s="6"/>
      <c r="AY182" s="6"/>
      <c r="AZ182" s="6"/>
      <c r="BA182" s="6"/>
      <c r="BB182" s="6"/>
      <c r="BC182" s="6"/>
      <c r="BD182" s="6"/>
      <c r="BE182" s="6"/>
      <c r="BF182" s="6"/>
      <c r="BG182" s="6"/>
      <c r="BH182" s="6"/>
      <c r="BI182" s="6"/>
      <c r="BJ182" s="6"/>
      <c r="BK182" s="7"/>
      <c r="BL182" s="48"/>
      <c r="BM182" s="48"/>
      <c r="BN182" s="48"/>
    </row>
    <row r="183" spans="4:66"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  <c r="AC183" s="6"/>
      <c r="AD183" s="7"/>
      <c r="AE183" s="48"/>
      <c r="AF183" s="48"/>
      <c r="AG183" s="48"/>
      <c r="AK183" s="6"/>
      <c r="AL183" s="6"/>
      <c r="AM183" s="6"/>
      <c r="AN183" s="6"/>
      <c r="AO183" s="6"/>
      <c r="AP183" s="6"/>
      <c r="AQ183" s="6"/>
      <c r="AR183" s="6"/>
      <c r="AS183" s="6"/>
      <c r="AT183" s="6"/>
      <c r="AU183" s="6"/>
      <c r="AV183" s="6"/>
      <c r="AW183" s="6"/>
      <c r="AX183" s="6"/>
      <c r="AY183" s="6"/>
      <c r="AZ183" s="6"/>
      <c r="BA183" s="6"/>
      <c r="BB183" s="6"/>
      <c r="BC183" s="6"/>
      <c r="BD183" s="6"/>
      <c r="BE183" s="6"/>
      <c r="BF183" s="6"/>
      <c r="BG183" s="6"/>
      <c r="BH183" s="6"/>
      <c r="BI183" s="6"/>
      <c r="BJ183" s="6"/>
      <c r="BK183" s="7"/>
      <c r="BL183" s="48"/>
      <c r="BM183" s="48"/>
      <c r="BN183" s="48"/>
    </row>
    <row r="184" spans="4:66"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  <c r="AC184" s="6"/>
      <c r="AD184" s="7"/>
      <c r="AE184" s="48"/>
      <c r="AF184" s="48"/>
      <c r="AG184" s="48"/>
      <c r="AK184" s="6"/>
      <c r="AL184" s="6"/>
      <c r="AM184" s="6"/>
      <c r="AN184" s="6"/>
      <c r="AO184" s="6"/>
      <c r="AP184" s="6"/>
      <c r="AQ184" s="6"/>
      <c r="AR184" s="6"/>
      <c r="AS184" s="6"/>
      <c r="AT184" s="6"/>
      <c r="AU184" s="6"/>
      <c r="AV184" s="6"/>
      <c r="AW184" s="6"/>
      <c r="AX184" s="6"/>
      <c r="AY184" s="6"/>
      <c r="AZ184" s="6"/>
      <c r="BA184" s="6"/>
      <c r="BB184" s="6"/>
      <c r="BC184" s="6"/>
      <c r="BD184" s="6"/>
      <c r="BE184" s="6"/>
      <c r="BF184" s="6"/>
      <c r="BG184" s="6"/>
      <c r="BH184" s="6"/>
      <c r="BI184" s="6"/>
      <c r="BJ184" s="6"/>
      <c r="BK184" s="7"/>
      <c r="BL184" s="48"/>
      <c r="BM184" s="48"/>
      <c r="BN184" s="48"/>
    </row>
    <row r="185" spans="4:66"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  <c r="AC185" s="6"/>
      <c r="AD185" s="7"/>
      <c r="AE185" s="48"/>
      <c r="AF185" s="48"/>
      <c r="AG185" s="48"/>
      <c r="AK185" s="6"/>
      <c r="AL185" s="6"/>
      <c r="AM185" s="6"/>
      <c r="AN185" s="6"/>
      <c r="AO185" s="6"/>
      <c r="AP185" s="6"/>
      <c r="AQ185" s="6"/>
      <c r="AR185" s="6"/>
      <c r="AS185" s="6"/>
      <c r="AT185" s="6"/>
      <c r="AU185" s="6"/>
      <c r="AV185" s="6"/>
      <c r="AW185" s="6"/>
      <c r="AX185" s="6"/>
      <c r="AY185" s="6"/>
      <c r="AZ185" s="6"/>
      <c r="BA185" s="6"/>
      <c r="BB185" s="6"/>
      <c r="BC185" s="6"/>
      <c r="BD185" s="6"/>
      <c r="BE185" s="6"/>
      <c r="BF185" s="6"/>
      <c r="BG185" s="6"/>
      <c r="BH185" s="6"/>
      <c r="BI185" s="6"/>
      <c r="BJ185" s="6"/>
      <c r="BK185" s="7"/>
      <c r="BL185" s="48"/>
      <c r="BM185" s="48"/>
      <c r="BN185" s="48"/>
    </row>
    <row r="186" spans="4:66"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  <c r="AC186" s="6"/>
      <c r="AD186" s="7"/>
      <c r="AE186" s="48"/>
      <c r="AF186" s="48"/>
      <c r="AG186" s="48"/>
      <c r="AK186" s="6"/>
      <c r="AL186" s="6"/>
      <c r="AM186" s="6"/>
      <c r="AN186" s="6"/>
      <c r="AO186" s="6"/>
      <c r="AP186" s="6"/>
      <c r="AQ186" s="6"/>
      <c r="AR186" s="6"/>
      <c r="AS186" s="6"/>
      <c r="AT186" s="6"/>
      <c r="AU186" s="6"/>
      <c r="AV186" s="6"/>
      <c r="AW186" s="6"/>
      <c r="AX186" s="6"/>
      <c r="AY186" s="6"/>
      <c r="AZ186" s="6"/>
      <c r="BA186" s="6"/>
      <c r="BB186" s="6"/>
      <c r="BC186" s="6"/>
      <c r="BD186" s="6"/>
      <c r="BE186" s="6"/>
      <c r="BF186" s="6"/>
      <c r="BG186" s="6"/>
      <c r="BH186" s="6"/>
      <c r="BI186" s="6"/>
      <c r="BJ186" s="6"/>
      <c r="BK186" s="7"/>
      <c r="BL186" s="48"/>
      <c r="BM186" s="48"/>
      <c r="BN186" s="48"/>
    </row>
    <row r="187" spans="4:66"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  <c r="AC187" s="6"/>
      <c r="AD187" s="7"/>
      <c r="AE187" s="48"/>
      <c r="AF187" s="48"/>
      <c r="AG187" s="48"/>
      <c r="AK187" s="6"/>
      <c r="AL187" s="6"/>
      <c r="AM187" s="6"/>
      <c r="AN187" s="6"/>
      <c r="AO187" s="6"/>
      <c r="AP187" s="6"/>
      <c r="AQ187" s="6"/>
      <c r="AR187" s="6"/>
      <c r="AS187" s="6"/>
      <c r="AT187" s="6"/>
      <c r="AU187" s="6"/>
      <c r="AV187" s="6"/>
      <c r="AW187" s="6"/>
      <c r="AX187" s="6"/>
      <c r="AY187" s="6"/>
      <c r="AZ187" s="6"/>
      <c r="BA187" s="6"/>
      <c r="BB187" s="6"/>
      <c r="BC187" s="6"/>
      <c r="BD187" s="6"/>
      <c r="BE187" s="6"/>
      <c r="BF187" s="6"/>
      <c r="BG187" s="6"/>
      <c r="BH187" s="6"/>
      <c r="BI187" s="6"/>
      <c r="BJ187" s="6"/>
      <c r="BK187" s="7"/>
      <c r="BL187" s="48"/>
      <c r="BM187" s="48"/>
      <c r="BN187" s="48"/>
    </row>
    <row r="188" spans="4:66"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  <c r="AC188" s="6"/>
      <c r="AD188" s="7"/>
      <c r="AE188" s="48"/>
      <c r="AF188" s="48"/>
      <c r="AG188" s="48"/>
      <c r="AK188" s="6"/>
      <c r="AL188" s="6"/>
      <c r="AM188" s="6"/>
      <c r="AN188" s="6"/>
      <c r="AO188" s="6"/>
      <c r="AP188" s="6"/>
      <c r="AQ188" s="6"/>
      <c r="AR188" s="6"/>
      <c r="AS188" s="6"/>
      <c r="AT188" s="6"/>
      <c r="AU188" s="6"/>
      <c r="AV188" s="6"/>
      <c r="AW188" s="6"/>
      <c r="AX188" s="6"/>
      <c r="AY188" s="6"/>
      <c r="AZ188" s="6"/>
      <c r="BA188" s="6"/>
      <c r="BB188" s="6"/>
      <c r="BC188" s="6"/>
      <c r="BD188" s="6"/>
      <c r="BE188" s="6"/>
      <c r="BF188" s="6"/>
      <c r="BG188" s="6"/>
      <c r="BH188" s="6"/>
      <c r="BI188" s="6"/>
      <c r="BJ188" s="6"/>
      <c r="BK188" s="7"/>
      <c r="BL188" s="48"/>
      <c r="BM188" s="48"/>
      <c r="BN188" s="48"/>
    </row>
    <row r="189" spans="4:66"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  <c r="AC189" s="6"/>
      <c r="AD189" s="7"/>
      <c r="AE189" s="48"/>
      <c r="AF189" s="48"/>
      <c r="AG189" s="48"/>
      <c r="AK189" s="6"/>
      <c r="AL189" s="6"/>
      <c r="AM189" s="6"/>
      <c r="AN189" s="6"/>
      <c r="AO189" s="6"/>
      <c r="AP189" s="6"/>
      <c r="AQ189" s="6"/>
      <c r="AR189" s="6"/>
      <c r="AS189" s="6"/>
      <c r="AT189" s="6"/>
      <c r="AU189" s="6"/>
      <c r="AV189" s="6"/>
      <c r="AW189" s="6"/>
      <c r="AX189" s="6"/>
      <c r="AY189" s="6"/>
      <c r="AZ189" s="6"/>
      <c r="BA189" s="6"/>
      <c r="BB189" s="6"/>
      <c r="BC189" s="6"/>
      <c r="BD189" s="6"/>
      <c r="BE189" s="6"/>
      <c r="BF189" s="6"/>
      <c r="BG189" s="6"/>
      <c r="BH189" s="6"/>
      <c r="BI189" s="6"/>
      <c r="BJ189" s="6"/>
      <c r="BK189" s="7"/>
      <c r="BL189" s="48"/>
      <c r="BM189" s="48"/>
      <c r="BN189" s="48"/>
    </row>
    <row r="190" spans="4:66"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  <c r="AC190" s="6"/>
      <c r="AD190" s="7"/>
      <c r="AE190" s="48"/>
      <c r="AF190" s="48"/>
      <c r="AG190" s="48"/>
      <c r="AK190" s="6"/>
      <c r="AL190" s="6"/>
      <c r="AM190" s="6"/>
      <c r="AN190" s="6"/>
      <c r="AO190" s="6"/>
      <c r="AP190" s="6"/>
      <c r="AQ190" s="6"/>
      <c r="AR190" s="6"/>
      <c r="AS190" s="6"/>
      <c r="AT190" s="6"/>
      <c r="AU190" s="6"/>
      <c r="AV190" s="6"/>
      <c r="AW190" s="6"/>
      <c r="AX190" s="6"/>
      <c r="AY190" s="6"/>
      <c r="AZ190" s="6"/>
      <c r="BA190" s="6"/>
      <c r="BB190" s="6"/>
      <c r="BC190" s="6"/>
      <c r="BD190" s="6"/>
      <c r="BE190" s="6"/>
      <c r="BF190" s="6"/>
      <c r="BG190" s="6"/>
      <c r="BH190" s="6"/>
      <c r="BI190" s="6"/>
      <c r="BJ190" s="6"/>
      <c r="BK190" s="7"/>
      <c r="BL190" s="48"/>
      <c r="BM190" s="48"/>
      <c r="BN190" s="48"/>
    </row>
    <row r="191" spans="4:66"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  <c r="AC191" s="6"/>
      <c r="AD191" s="7"/>
      <c r="AE191" s="48"/>
      <c r="AF191" s="48"/>
      <c r="AG191" s="48"/>
      <c r="AK191" s="6"/>
      <c r="AL191" s="6"/>
      <c r="AM191" s="6"/>
      <c r="AN191" s="6"/>
      <c r="AO191" s="6"/>
      <c r="AP191" s="6"/>
      <c r="AQ191" s="6"/>
      <c r="AR191" s="6"/>
      <c r="AS191" s="6"/>
      <c r="AT191" s="6"/>
      <c r="AU191" s="6"/>
      <c r="AV191" s="6"/>
      <c r="AW191" s="6"/>
      <c r="AX191" s="6"/>
      <c r="AY191" s="6"/>
      <c r="AZ191" s="6"/>
      <c r="BA191" s="6"/>
      <c r="BB191" s="6"/>
      <c r="BC191" s="6"/>
      <c r="BD191" s="6"/>
      <c r="BE191" s="6"/>
      <c r="BF191" s="6"/>
      <c r="BG191" s="6"/>
      <c r="BH191" s="6"/>
      <c r="BI191" s="6"/>
      <c r="BJ191" s="6"/>
      <c r="BK191" s="7"/>
      <c r="BL191" s="48"/>
      <c r="BM191" s="48"/>
      <c r="BN191" s="48"/>
    </row>
    <row r="192" spans="4:66"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  <c r="AC192" s="6"/>
      <c r="AD192" s="7"/>
      <c r="AE192" s="48"/>
      <c r="AF192" s="48"/>
      <c r="AG192" s="48"/>
      <c r="AK192" s="6"/>
      <c r="AL192" s="6"/>
      <c r="AM192" s="6"/>
      <c r="AN192" s="6"/>
      <c r="AO192" s="6"/>
      <c r="AP192" s="6"/>
      <c r="AQ192" s="6"/>
      <c r="AR192" s="6"/>
      <c r="AS192" s="6"/>
      <c r="AT192" s="6"/>
      <c r="AU192" s="6"/>
      <c r="AV192" s="6"/>
      <c r="AW192" s="6"/>
      <c r="AX192" s="6"/>
      <c r="AY192" s="6"/>
      <c r="AZ192" s="6"/>
      <c r="BA192" s="6"/>
      <c r="BB192" s="6"/>
      <c r="BC192" s="6"/>
      <c r="BD192" s="6"/>
      <c r="BE192" s="6"/>
      <c r="BF192" s="6"/>
      <c r="BG192" s="6"/>
      <c r="BH192" s="6"/>
      <c r="BI192" s="6"/>
      <c r="BJ192" s="6"/>
      <c r="BK192" s="7"/>
      <c r="BL192" s="48"/>
      <c r="BM192" s="48"/>
      <c r="BN192" s="48"/>
    </row>
    <row r="193" spans="4:66"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  <c r="AC193" s="6"/>
      <c r="AD193" s="7"/>
      <c r="AE193" s="48"/>
      <c r="AF193" s="48"/>
      <c r="AG193" s="48"/>
      <c r="AK193" s="6"/>
      <c r="AL193" s="6"/>
      <c r="AM193" s="6"/>
      <c r="AN193" s="6"/>
      <c r="AO193" s="6"/>
      <c r="AP193" s="6"/>
      <c r="AQ193" s="6"/>
      <c r="AR193" s="6"/>
      <c r="AS193" s="6"/>
      <c r="AT193" s="6"/>
      <c r="AU193" s="6"/>
      <c r="AV193" s="6"/>
      <c r="AW193" s="6"/>
      <c r="AX193" s="6"/>
      <c r="AY193" s="6"/>
      <c r="AZ193" s="6"/>
      <c r="BA193" s="6"/>
      <c r="BB193" s="6"/>
      <c r="BC193" s="6"/>
      <c r="BD193" s="6"/>
      <c r="BE193" s="6"/>
      <c r="BF193" s="6"/>
      <c r="BG193" s="6"/>
      <c r="BH193" s="6"/>
      <c r="BI193" s="6"/>
      <c r="BJ193" s="6"/>
      <c r="BK193" s="7"/>
      <c r="BL193" s="48"/>
      <c r="BM193" s="48"/>
      <c r="BN193" s="48"/>
    </row>
    <row r="194" spans="4:66"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  <c r="AC194" s="6"/>
      <c r="AD194" s="7"/>
      <c r="AE194" s="48"/>
      <c r="AF194" s="48"/>
      <c r="AG194" s="48"/>
      <c r="AK194" s="6"/>
      <c r="AL194" s="6"/>
      <c r="AM194" s="6"/>
      <c r="AN194" s="6"/>
      <c r="AO194" s="6"/>
      <c r="AP194" s="6"/>
      <c r="AQ194" s="6"/>
      <c r="AR194" s="6"/>
      <c r="AS194" s="6"/>
      <c r="AT194" s="6"/>
      <c r="AU194" s="6"/>
      <c r="AV194" s="6"/>
      <c r="AW194" s="6"/>
      <c r="AX194" s="6"/>
      <c r="AY194" s="6"/>
      <c r="AZ194" s="6"/>
      <c r="BA194" s="6"/>
      <c r="BB194" s="6"/>
      <c r="BC194" s="6"/>
      <c r="BD194" s="6"/>
      <c r="BE194" s="6"/>
      <c r="BF194" s="6"/>
      <c r="BG194" s="6"/>
      <c r="BH194" s="6"/>
      <c r="BI194" s="6"/>
      <c r="BJ194" s="6"/>
      <c r="BK194" s="7"/>
      <c r="BL194" s="48"/>
      <c r="BM194" s="48"/>
      <c r="BN194" s="48"/>
    </row>
    <row r="195" spans="4:66"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  <c r="AC195" s="6"/>
      <c r="AD195" s="7"/>
      <c r="AE195" s="48"/>
      <c r="AF195" s="48"/>
      <c r="AG195" s="48"/>
      <c r="AK195" s="6"/>
      <c r="AL195" s="6"/>
      <c r="AM195" s="6"/>
      <c r="AN195" s="6"/>
      <c r="AO195" s="6"/>
      <c r="AP195" s="6"/>
      <c r="AQ195" s="6"/>
      <c r="AR195" s="6"/>
      <c r="AS195" s="6"/>
      <c r="AT195" s="6"/>
      <c r="AU195" s="6"/>
      <c r="AV195" s="6"/>
      <c r="AW195" s="6"/>
      <c r="AX195" s="6"/>
      <c r="AY195" s="6"/>
      <c r="AZ195" s="6"/>
      <c r="BA195" s="6"/>
      <c r="BB195" s="6"/>
      <c r="BC195" s="6"/>
      <c r="BD195" s="6"/>
      <c r="BE195" s="6"/>
      <c r="BF195" s="6"/>
      <c r="BG195" s="6"/>
      <c r="BH195" s="6"/>
      <c r="BI195" s="6"/>
      <c r="BJ195" s="6"/>
      <c r="BK195" s="7"/>
      <c r="BL195" s="48"/>
      <c r="BM195" s="48"/>
      <c r="BN195" s="48"/>
    </row>
    <row r="196" spans="4:66"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  <c r="AC196" s="6"/>
      <c r="AD196" s="7"/>
      <c r="AE196" s="48"/>
      <c r="AF196" s="48"/>
      <c r="AG196" s="48"/>
      <c r="AK196" s="6"/>
      <c r="AL196" s="6"/>
      <c r="AM196" s="6"/>
      <c r="AN196" s="6"/>
      <c r="AO196" s="6"/>
      <c r="AP196" s="6"/>
      <c r="AQ196" s="6"/>
      <c r="AR196" s="6"/>
      <c r="AS196" s="6"/>
      <c r="AT196" s="6"/>
      <c r="AU196" s="6"/>
      <c r="AV196" s="6"/>
      <c r="AW196" s="6"/>
      <c r="AX196" s="6"/>
      <c r="AY196" s="6"/>
      <c r="AZ196" s="6"/>
      <c r="BA196" s="6"/>
      <c r="BB196" s="6"/>
      <c r="BC196" s="6"/>
      <c r="BD196" s="6"/>
      <c r="BE196" s="6"/>
      <c r="BF196" s="6"/>
      <c r="BG196" s="6"/>
      <c r="BH196" s="6"/>
      <c r="BI196" s="6"/>
      <c r="BJ196" s="6"/>
      <c r="BK196" s="7"/>
      <c r="BL196" s="48"/>
      <c r="BM196" s="48"/>
      <c r="BN196" s="48"/>
    </row>
    <row r="197" spans="4:66"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  <c r="AC197" s="6"/>
      <c r="AD197" s="7"/>
      <c r="AE197" s="48"/>
      <c r="AF197" s="48"/>
      <c r="AG197" s="48"/>
      <c r="AK197" s="6"/>
      <c r="AL197" s="6"/>
      <c r="AM197" s="6"/>
      <c r="AN197" s="6"/>
      <c r="AO197" s="6"/>
      <c r="AP197" s="6"/>
      <c r="AQ197" s="6"/>
      <c r="AR197" s="6"/>
      <c r="AS197" s="6"/>
      <c r="AT197" s="6"/>
      <c r="AU197" s="6"/>
      <c r="AV197" s="6"/>
      <c r="AW197" s="6"/>
      <c r="AX197" s="6"/>
      <c r="AY197" s="6"/>
      <c r="AZ197" s="6"/>
      <c r="BA197" s="6"/>
      <c r="BB197" s="6"/>
      <c r="BC197" s="6"/>
      <c r="BD197" s="6"/>
      <c r="BE197" s="6"/>
      <c r="BF197" s="6"/>
      <c r="BG197" s="6"/>
      <c r="BH197" s="6"/>
      <c r="BI197" s="6"/>
      <c r="BJ197" s="6"/>
      <c r="BK197" s="7"/>
      <c r="BL197" s="48"/>
      <c r="BM197" s="48"/>
      <c r="BN197" s="48"/>
    </row>
    <row r="198" spans="4:66"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  <c r="AC198" s="6"/>
      <c r="AD198" s="7"/>
      <c r="AE198" s="48"/>
      <c r="AF198" s="48"/>
      <c r="AG198" s="48"/>
      <c r="AK198" s="6"/>
      <c r="AL198" s="6"/>
      <c r="AM198" s="6"/>
      <c r="AN198" s="6"/>
      <c r="AO198" s="6"/>
      <c r="AP198" s="6"/>
      <c r="AQ198" s="6"/>
      <c r="AR198" s="6"/>
      <c r="AS198" s="6"/>
      <c r="AT198" s="6"/>
      <c r="AU198" s="6"/>
      <c r="AV198" s="6"/>
      <c r="AW198" s="6"/>
      <c r="AX198" s="6"/>
      <c r="AY198" s="6"/>
      <c r="AZ198" s="6"/>
      <c r="BA198" s="6"/>
      <c r="BB198" s="6"/>
      <c r="BC198" s="6"/>
      <c r="BD198" s="6"/>
      <c r="BE198" s="6"/>
      <c r="BF198" s="6"/>
      <c r="BG198" s="6"/>
      <c r="BH198" s="6"/>
      <c r="BI198" s="6"/>
      <c r="BJ198" s="6"/>
      <c r="BK198" s="7"/>
      <c r="BL198" s="48"/>
      <c r="BM198" s="48"/>
      <c r="BN198" s="48"/>
    </row>
    <row r="199" spans="4:66"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  <c r="AC199" s="6"/>
      <c r="AD199" s="7"/>
      <c r="AE199" s="48"/>
      <c r="AF199" s="48"/>
      <c r="AG199" s="48"/>
      <c r="AK199" s="6"/>
      <c r="AL199" s="6"/>
      <c r="AM199" s="6"/>
      <c r="AN199" s="6"/>
      <c r="AO199" s="6"/>
      <c r="AP199" s="6"/>
      <c r="AQ199" s="6"/>
      <c r="AR199" s="6"/>
      <c r="AS199" s="6"/>
      <c r="AT199" s="6"/>
      <c r="AU199" s="6"/>
      <c r="AV199" s="6"/>
      <c r="AW199" s="6"/>
      <c r="AX199" s="6"/>
      <c r="AY199" s="6"/>
      <c r="AZ199" s="6"/>
      <c r="BA199" s="6"/>
      <c r="BB199" s="6"/>
      <c r="BC199" s="6"/>
      <c r="BD199" s="6"/>
      <c r="BE199" s="6"/>
      <c r="BF199" s="6"/>
      <c r="BG199" s="6"/>
      <c r="BH199" s="6"/>
      <c r="BI199" s="6"/>
      <c r="BJ199" s="6"/>
      <c r="BK199" s="7"/>
      <c r="BL199" s="48"/>
      <c r="BM199" s="48"/>
      <c r="BN199" s="48"/>
    </row>
    <row r="200" spans="4:66"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  <c r="AC200" s="6"/>
      <c r="AD200" s="7"/>
      <c r="AE200" s="48"/>
      <c r="AF200" s="48"/>
      <c r="AG200" s="48"/>
      <c r="AK200" s="6"/>
      <c r="AL200" s="6"/>
      <c r="AM200" s="6"/>
      <c r="AN200" s="6"/>
      <c r="AO200" s="6"/>
      <c r="AP200" s="6"/>
      <c r="AQ200" s="6"/>
      <c r="AR200" s="6"/>
      <c r="AS200" s="6"/>
      <c r="AT200" s="6"/>
      <c r="AU200" s="6"/>
      <c r="AV200" s="6"/>
      <c r="AW200" s="6"/>
      <c r="AX200" s="6"/>
      <c r="AY200" s="6"/>
      <c r="AZ200" s="6"/>
      <c r="BA200" s="6"/>
      <c r="BB200" s="6"/>
      <c r="BC200" s="6"/>
      <c r="BD200" s="6"/>
      <c r="BE200" s="6"/>
      <c r="BF200" s="6"/>
      <c r="BG200" s="6"/>
      <c r="BH200" s="6"/>
      <c r="BI200" s="6"/>
      <c r="BJ200" s="6"/>
      <c r="BK200" s="7"/>
      <c r="BL200" s="48"/>
      <c r="BM200" s="48"/>
      <c r="BN200" s="48"/>
    </row>
    <row r="201" spans="4:66"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  <c r="AC201" s="6"/>
      <c r="AD201" s="7"/>
      <c r="AE201" s="48"/>
      <c r="AF201" s="48"/>
      <c r="AG201" s="48"/>
      <c r="AK201" s="6"/>
      <c r="AL201" s="6"/>
      <c r="AM201" s="6"/>
      <c r="AN201" s="6"/>
      <c r="AO201" s="6"/>
      <c r="AP201" s="6"/>
      <c r="AQ201" s="6"/>
      <c r="AR201" s="6"/>
      <c r="AS201" s="6"/>
      <c r="AT201" s="6"/>
      <c r="AU201" s="6"/>
      <c r="AV201" s="6"/>
      <c r="AW201" s="6"/>
      <c r="AX201" s="6"/>
      <c r="AY201" s="6"/>
      <c r="AZ201" s="6"/>
      <c r="BA201" s="6"/>
      <c r="BB201" s="6"/>
      <c r="BC201" s="6"/>
      <c r="BD201" s="6"/>
      <c r="BE201" s="6"/>
      <c r="BF201" s="6"/>
      <c r="BG201" s="6"/>
      <c r="BH201" s="6"/>
      <c r="BI201" s="6"/>
      <c r="BJ201" s="6"/>
      <c r="BK201" s="7"/>
      <c r="BL201" s="48"/>
      <c r="BM201" s="48"/>
      <c r="BN201" s="48"/>
    </row>
    <row r="202" spans="4:66"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  <c r="AC202" s="6"/>
      <c r="AD202" s="7"/>
      <c r="AE202" s="48"/>
      <c r="AF202" s="48"/>
      <c r="AG202" s="48"/>
      <c r="AK202" s="6"/>
      <c r="AL202" s="6"/>
      <c r="AM202" s="6"/>
      <c r="AN202" s="6"/>
      <c r="AO202" s="6"/>
      <c r="AP202" s="6"/>
      <c r="AQ202" s="6"/>
      <c r="AR202" s="6"/>
      <c r="AS202" s="6"/>
      <c r="AT202" s="6"/>
      <c r="AU202" s="6"/>
      <c r="AV202" s="6"/>
      <c r="AW202" s="6"/>
      <c r="AX202" s="6"/>
      <c r="AY202" s="6"/>
      <c r="AZ202" s="6"/>
      <c r="BA202" s="6"/>
      <c r="BB202" s="6"/>
      <c r="BC202" s="6"/>
      <c r="BD202" s="6"/>
      <c r="BE202" s="6"/>
      <c r="BF202" s="6"/>
      <c r="BG202" s="6"/>
      <c r="BH202" s="6"/>
      <c r="BI202" s="6"/>
      <c r="BJ202" s="6"/>
      <c r="BK202" s="7"/>
      <c r="BL202" s="48"/>
      <c r="BM202" s="48"/>
      <c r="BN202" s="48"/>
    </row>
    <row r="203" spans="4:66"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  <c r="AC203" s="6"/>
      <c r="AD203" s="7"/>
      <c r="AE203" s="48"/>
      <c r="AF203" s="48"/>
      <c r="AG203" s="48"/>
      <c r="AK203" s="6"/>
      <c r="AL203" s="6"/>
      <c r="AM203" s="6"/>
      <c r="AN203" s="6"/>
      <c r="AO203" s="6"/>
      <c r="AP203" s="6"/>
      <c r="AQ203" s="6"/>
      <c r="AR203" s="6"/>
      <c r="AS203" s="6"/>
      <c r="AT203" s="6"/>
      <c r="AU203" s="6"/>
      <c r="AV203" s="6"/>
      <c r="AW203" s="6"/>
      <c r="AX203" s="6"/>
      <c r="AY203" s="6"/>
      <c r="AZ203" s="6"/>
      <c r="BA203" s="6"/>
      <c r="BB203" s="6"/>
      <c r="BC203" s="6"/>
      <c r="BD203" s="6"/>
      <c r="BE203" s="6"/>
      <c r="BF203" s="6"/>
      <c r="BG203" s="6"/>
      <c r="BH203" s="6"/>
      <c r="BI203" s="6"/>
      <c r="BJ203" s="6"/>
      <c r="BK203" s="7"/>
      <c r="BL203" s="48"/>
      <c r="BM203" s="48"/>
      <c r="BN203" s="48"/>
    </row>
    <row r="204" spans="4:66"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  <c r="AC204" s="6"/>
      <c r="AD204" s="7"/>
      <c r="AE204" s="48"/>
      <c r="AF204" s="48"/>
      <c r="AG204" s="48"/>
      <c r="AK204" s="6"/>
      <c r="AL204" s="6"/>
      <c r="AM204" s="6"/>
      <c r="AN204" s="6"/>
      <c r="AO204" s="6"/>
      <c r="AP204" s="6"/>
      <c r="AQ204" s="6"/>
      <c r="AR204" s="6"/>
      <c r="AS204" s="6"/>
      <c r="AT204" s="6"/>
      <c r="AU204" s="6"/>
      <c r="AV204" s="6"/>
      <c r="AW204" s="6"/>
      <c r="AX204" s="6"/>
      <c r="AY204" s="6"/>
      <c r="AZ204" s="6"/>
      <c r="BA204" s="6"/>
      <c r="BB204" s="6"/>
      <c r="BC204" s="6"/>
      <c r="BD204" s="6"/>
      <c r="BE204" s="6"/>
      <c r="BF204" s="6"/>
      <c r="BG204" s="6"/>
      <c r="BH204" s="6"/>
      <c r="BI204" s="6"/>
      <c r="BJ204" s="6"/>
      <c r="BK204" s="7"/>
      <c r="BL204" s="48"/>
      <c r="BM204" s="48"/>
      <c r="BN204" s="48"/>
    </row>
    <row r="205" spans="4:66"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  <c r="AC205" s="6"/>
      <c r="AD205" s="7"/>
      <c r="AE205" s="48"/>
      <c r="AF205" s="48"/>
      <c r="AG205" s="48"/>
      <c r="AK205" s="6"/>
      <c r="AL205" s="6"/>
      <c r="AM205" s="6"/>
      <c r="AN205" s="6"/>
      <c r="AO205" s="6"/>
      <c r="AP205" s="6"/>
      <c r="AQ205" s="6"/>
      <c r="AR205" s="6"/>
      <c r="AS205" s="6"/>
      <c r="AT205" s="6"/>
      <c r="AU205" s="6"/>
      <c r="AV205" s="6"/>
      <c r="AW205" s="6"/>
      <c r="AX205" s="6"/>
      <c r="AY205" s="6"/>
      <c r="AZ205" s="6"/>
      <c r="BA205" s="6"/>
      <c r="BB205" s="6"/>
      <c r="BC205" s="6"/>
      <c r="BD205" s="6"/>
      <c r="BE205" s="6"/>
      <c r="BF205" s="6"/>
      <c r="BG205" s="6"/>
      <c r="BH205" s="6"/>
      <c r="BI205" s="6"/>
      <c r="BJ205" s="6"/>
      <c r="BK205" s="7"/>
      <c r="BL205" s="48"/>
      <c r="BM205" s="48"/>
      <c r="BN205" s="48"/>
    </row>
    <row r="206" spans="4:66"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  <c r="AC206" s="6"/>
      <c r="AD206" s="7"/>
      <c r="AE206" s="48"/>
      <c r="AF206" s="48"/>
      <c r="AG206" s="48"/>
      <c r="AK206" s="6"/>
      <c r="AL206" s="6"/>
      <c r="AM206" s="6"/>
      <c r="AN206" s="6"/>
      <c r="AO206" s="6"/>
      <c r="AP206" s="6"/>
      <c r="AQ206" s="6"/>
      <c r="AR206" s="6"/>
      <c r="AS206" s="6"/>
      <c r="AT206" s="6"/>
      <c r="AU206" s="6"/>
      <c r="AV206" s="6"/>
      <c r="AW206" s="6"/>
      <c r="AX206" s="6"/>
      <c r="AY206" s="6"/>
      <c r="AZ206" s="6"/>
      <c r="BA206" s="6"/>
      <c r="BB206" s="6"/>
      <c r="BC206" s="6"/>
      <c r="BD206" s="6"/>
      <c r="BE206" s="6"/>
      <c r="BF206" s="6"/>
      <c r="BG206" s="6"/>
      <c r="BH206" s="6"/>
      <c r="BI206" s="6"/>
      <c r="BJ206" s="6"/>
      <c r="BK206" s="7"/>
      <c r="BL206" s="48"/>
      <c r="BM206" s="48"/>
      <c r="BN206" s="48"/>
    </row>
    <row r="207" spans="4:66"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  <c r="AC207" s="6"/>
      <c r="AD207" s="7"/>
      <c r="AE207" s="48"/>
      <c r="AF207" s="48"/>
      <c r="AG207" s="48"/>
      <c r="AK207" s="6"/>
      <c r="AL207" s="6"/>
      <c r="AM207" s="6"/>
      <c r="AN207" s="6"/>
      <c r="AO207" s="6"/>
      <c r="AP207" s="6"/>
      <c r="AQ207" s="6"/>
      <c r="AR207" s="6"/>
      <c r="AS207" s="6"/>
      <c r="AT207" s="6"/>
      <c r="AU207" s="6"/>
      <c r="AV207" s="6"/>
      <c r="AW207" s="6"/>
      <c r="AX207" s="6"/>
      <c r="AY207" s="6"/>
      <c r="AZ207" s="6"/>
      <c r="BA207" s="6"/>
      <c r="BB207" s="6"/>
      <c r="BC207" s="6"/>
      <c r="BD207" s="6"/>
      <c r="BE207" s="6"/>
      <c r="BF207" s="6"/>
      <c r="BG207" s="6"/>
      <c r="BH207" s="6"/>
      <c r="BI207" s="6"/>
      <c r="BJ207" s="6"/>
      <c r="BK207" s="7"/>
      <c r="BL207" s="48"/>
      <c r="BM207" s="48"/>
      <c r="BN207" s="48"/>
    </row>
    <row r="208" spans="4:66"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  <c r="AC208" s="6"/>
      <c r="AD208" s="7"/>
      <c r="AE208" s="48"/>
      <c r="AF208" s="48"/>
      <c r="AG208" s="48"/>
      <c r="AK208" s="6"/>
      <c r="AL208" s="6"/>
      <c r="AM208" s="6"/>
      <c r="AN208" s="6"/>
      <c r="AO208" s="6"/>
      <c r="AP208" s="6"/>
      <c r="AQ208" s="6"/>
      <c r="AR208" s="6"/>
      <c r="AS208" s="6"/>
      <c r="AT208" s="6"/>
      <c r="AU208" s="6"/>
      <c r="AV208" s="6"/>
      <c r="AW208" s="6"/>
      <c r="AX208" s="6"/>
      <c r="AY208" s="6"/>
      <c r="AZ208" s="6"/>
      <c r="BA208" s="6"/>
      <c r="BB208" s="6"/>
      <c r="BC208" s="6"/>
      <c r="BD208" s="6"/>
      <c r="BE208" s="6"/>
      <c r="BF208" s="6"/>
      <c r="BG208" s="6"/>
      <c r="BH208" s="6"/>
      <c r="BI208" s="6"/>
      <c r="BJ208" s="6"/>
      <c r="BK208" s="7"/>
      <c r="BL208" s="48"/>
      <c r="BM208" s="48"/>
      <c r="BN208" s="48"/>
    </row>
    <row r="209" spans="4:66"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  <c r="AC209" s="6"/>
      <c r="AD209" s="7"/>
      <c r="AE209" s="48"/>
      <c r="AF209" s="48"/>
      <c r="AG209" s="48"/>
      <c r="AK209" s="6"/>
      <c r="AL209" s="6"/>
      <c r="AM209" s="6"/>
      <c r="AN209" s="6"/>
      <c r="AO209" s="6"/>
      <c r="AP209" s="6"/>
      <c r="AQ209" s="6"/>
      <c r="AR209" s="6"/>
      <c r="AS209" s="6"/>
      <c r="AT209" s="6"/>
      <c r="AU209" s="6"/>
      <c r="AV209" s="6"/>
      <c r="AW209" s="6"/>
      <c r="AX209" s="6"/>
      <c r="AY209" s="6"/>
      <c r="AZ209" s="6"/>
      <c r="BA209" s="6"/>
      <c r="BB209" s="6"/>
      <c r="BC209" s="6"/>
      <c r="BD209" s="6"/>
      <c r="BE209" s="6"/>
      <c r="BF209" s="6"/>
      <c r="BG209" s="6"/>
      <c r="BH209" s="6"/>
      <c r="BI209" s="6"/>
      <c r="BJ209" s="6"/>
      <c r="BK209" s="7"/>
      <c r="BL209" s="48"/>
      <c r="BM209" s="48"/>
      <c r="BN209" s="48"/>
    </row>
    <row r="210" spans="4:66"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  <c r="AC210" s="6"/>
      <c r="AD210" s="7"/>
      <c r="AE210" s="48"/>
      <c r="AF210" s="48"/>
      <c r="AG210" s="48"/>
      <c r="AK210" s="6"/>
      <c r="AL210" s="6"/>
      <c r="AM210" s="6"/>
      <c r="AN210" s="6"/>
      <c r="AO210" s="6"/>
      <c r="AP210" s="6"/>
      <c r="AQ210" s="6"/>
      <c r="AR210" s="6"/>
      <c r="AS210" s="6"/>
      <c r="AT210" s="6"/>
      <c r="AU210" s="6"/>
      <c r="AV210" s="6"/>
      <c r="AW210" s="6"/>
      <c r="AX210" s="6"/>
      <c r="AY210" s="6"/>
      <c r="AZ210" s="6"/>
      <c r="BA210" s="6"/>
      <c r="BB210" s="6"/>
      <c r="BC210" s="6"/>
      <c r="BD210" s="6"/>
      <c r="BE210" s="6"/>
      <c r="BF210" s="6"/>
      <c r="BG210" s="6"/>
      <c r="BH210" s="6"/>
      <c r="BI210" s="6"/>
      <c r="BJ210" s="6"/>
      <c r="BK210" s="7"/>
      <c r="BL210" s="48"/>
      <c r="BM210" s="48"/>
      <c r="BN210" s="48"/>
    </row>
    <row r="211" spans="4:66"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  <c r="AC211" s="6"/>
      <c r="AD211" s="7"/>
      <c r="AE211" s="48"/>
      <c r="AF211" s="48"/>
      <c r="AG211" s="48"/>
      <c r="AK211" s="6"/>
      <c r="AL211" s="6"/>
      <c r="AM211" s="6"/>
      <c r="AN211" s="6"/>
      <c r="AO211" s="6"/>
      <c r="AP211" s="6"/>
      <c r="AQ211" s="6"/>
      <c r="AR211" s="6"/>
      <c r="AS211" s="6"/>
      <c r="AT211" s="6"/>
      <c r="AU211" s="6"/>
      <c r="AV211" s="6"/>
      <c r="AW211" s="6"/>
      <c r="AX211" s="6"/>
      <c r="AY211" s="6"/>
      <c r="AZ211" s="6"/>
      <c r="BA211" s="6"/>
      <c r="BB211" s="6"/>
      <c r="BC211" s="6"/>
      <c r="BD211" s="6"/>
      <c r="BE211" s="6"/>
      <c r="BF211" s="6"/>
      <c r="BG211" s="6"/>
      <c r="BH211" s="6"/>
      <c r="BI211" s="6"/>
      <c r="BJ211" s="6"/>
      <c r="BK211" s="7"/>
      <c r="BL211" s="48"/>
      <c r="BM211" s="48"/>
      <c r="BN211" s="48"/>
    </row>
    <row r="212" spans="4:66"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  <c r="AC212" s="6"/>
      <c r="AD212" s="7"/>
      <c r="AE212" s="48"/>
      <c r="AF212" s="48"/>
      <c r="AG212" s="48"/>
      <c r="AK212" s="6"/>
      <c r="AL212" s="6"/>
      <c r="AM212" s="6"/>
      <c r="AN212" s="6"/>
      <c r="AO212" s="6"/>
      <c r="AP212" s="6"/>
      <c r="AQ212" s="6"/>
      <c r="AR212" s="6"/>
      <c r="AS212" s="6"/>
      <c r="AT212" s="6"/>
      <c r="AU212" s="6"/>
      <c r="AV212" s="6"/>
      <c r="AW212" s="6"/>
      <c r="AX212" s="6"/>
      <c r="AY212" s="6"/>
      <c r="AZ212" s="6"/>
      <c r="BA212" s="6"/>
      <c r="BB212" s="6"/>
      <c r="BC212" s="6"/>
      <c r="BD212" s="6"/>
      <c r="BE212" s="6"/>
      <c r="BF212" s="6"/>
      <c r="BG212" s="6"/>
      <c r="BH212" s="6"/>
      <c r="BI212" s="6"/>
      <c r="BJ212" s="6"/>
      <c r="BK212" s="7"/>
      <c r="BL212" s="48"/>
      <c r="BM212" s="48"/>
      <c r="BN212" s="48"/>
    </row>
    <row r="213" spans="4:66"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  <c r="AC213" s="6"/>
      <c r="AD213" s="7"/>
      <c r="AE213" s="48"/>
      <c r="AF213" s="48"/>
      <c r="AG213" s="48"/>
      <c r="AK213" s="6"/>
      <c r="AL213" s="6"/>
      <c r="AM213" s="6"/>
      <c r="AN213" s="6"/>
      <c r="AO213" s="6"/>
      <c r="AP213" s="6"/>
      <c r="AQ213" s="6"/>
      <c r="AR213" s="6"/>
      <c r="AS213" s="6"/>
      <c r="AT213" s="6"/>
      <c r="AU213" s="6"/>
      <c r="AV213" s="6"/>
      <c r="AW213" s="6"/>
      <c r="AX213" s="6"/>
      <c r="AY213" s="6"/>
      <c r="AZ213" s="6"/>
      <c r="BA213" s="6"/>
      <c r="BB213" s="6"/>
      <c r="BC213" s="6"/>
      <c r="BD213" s="6"/>
      <c r="BE213" s="6"/>
      <c r="BF213" s="6"/>
      <c r="BG213" s="6"/>
      <c r="BH213" s="6"/>
      <c r="BI213" s="6"/>
      <c r="BJ213" s="6"/>
      <c r="BK213" s="7"/>
      <c r="BL213" s="48"/>
      <c r="BM213" s="48"/>
      <c r="BN213" s="48"/>
    </row>
    <row r="214" spans="4:66"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  <c r="AC214" s="6"/>
      <c r="AD214" s="7"/>
      <c r="AE214" s="48"/>
      <c r="AF214" s="48"/>
      <c r="AG214" s="48"/>
      <c r="AK214" s="6"/>
      <c r="AL214" s="6"/>
      <c r="AM214" s="6"/>
      <c r="AN214" s="6"/>
      <c r="AO214" s="6"/>
      <c r="AP214" s="6"/>
      <c r="AQ214" s="6"/>
      <c r="AR214" s="6"/>
      <c r="AS214" s="6"/>
      <c r="AT214" s="6"/>
      <c r="AU214" s="6"/>
      <c r="AV214" s="6"/>
      <c r="AW214" s="6"/>
      <c r="AX214" s="6"/>
      <c r="AY214" s="6"/>
      <c r="AZ214" s="6"/>
      <c r="BA214" s="6"/>
      <c r="BB214" s="6"/>
      <c r="BC214" s="6"/>
      <c r="BD214" s="6"/>
      <c r="BE214" s="6"/>
      <c r="BF214" s="6"/>
      <c r="BG214" s="6"/>
      <c r="BH214" s="6"/>
      <c r="BI214" s="6"/>
      <c r="BJ214" s="6"/>
      <c r="BK214" s="7"/>
      <c r="BL214" s="48"/>
      <c r="BM214" s="48"/>
      <c r="BN214" s="48"/>
    </row>
    <row r="215" spans="4:66"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  <c r="AC215" s="6"/>
      <c r="AD215" s="7"/>
      <c r="AE215" s="48"/>
      <c r="AF215" s="48"/>
      <c r="AG215" s="48"/>
      <c r="AK215" s="6"/>
      <c r="AL215" s="6"/>
      <c r="AM215" s="6"/>
      <c r="AN215" s="6"/>
      <c r="AO215" s="6"/>
      <c r="AP215" s="6"/>
      <c r="AQ215" s="6"/>
      <c r="AR215" s="6"/>
      <c r="AS215" s="6"/>
      <c r="AT215" s="6"/>
      <c r="AU215" s="6"/>
      <c r="AV215" s="6"/>
      <c r="AW215" s="6"/>
      <c r="AX215" s="6"/>
      <c r="AY215" s="6"/>
      <c r="AZ215" s="6"/>
      <c r="BA215" s="6"/>
      <c r="BB215" s="6"/>
      <c r="BC215" s="6"/>
      <c r="BD215" s="6"/>
      <c r="BE215" s="6"/>
      <c r="BF215" s="6"/>
      <c r="BG215" s="6"/>
      <c r="BH215" s="6"/>
      <c r="BI215" s="6"/>
      <c r="BJ215" s="6"/>
      <c r="BK215" s="7"/>
      <c r="BL215" s="48"/>
      <c r="BM215" s="48"/>
      <c r="BN215" s="48"/>
    </row>
    <row r="216" spans="4:66"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  <c r="AC216" s="6"/>
      <c r="AD216" s="7"/>
      <c r="AE216" s="48"/>
      <c r="AF216" s="48"/>
      <c r="AG216" s="48"/>
      <c r="AK216" s="6"/>
      <c r="AL216" s="6"/>
      <c r="AM216" s="6"/>
      <c r="AN216" s="6"/>
      <c r="AO216" s="6"/>
      <c r="AP216" s="6"/>
      <c r="AQ216" s="6"/>
      <c r="AR216" s="6"/>
      <c r="AS216" s="6"/>
      <c r="AT216" s="6"/>
      <c r="AU216" s="6"/>
      <c r="AV216" s="6"/>
      <c r="AW216" s="6"/>
      <c r="AX216" s="6"/>
      <c r="AY216" s="6"/>
      <c r="AZ216" s="6"/>
      <c r="BA216" s="6"/>
      <c r="BB216" s="6"/>
      <c r="BC216" s="6"/>
      <c r="BD216" s="6"/>
      <c r="BE216" s="6"/>
      <c r="BF216" s="6"/>
      <c r="BG216" s="6"/>
      <c r="BH216" s="6"/>
      <c r="BI216" s="6"/>
      <c r="BJ216" s="6"/>
      <c r="BK216" s="7"/>
      <c r="BL216" s="48"/>
      <c r="BM216" s="48"/>
      <c r="BN216" s="48"/>
    </row>
    <row r="217" spans="4:66"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  <c r="AC217" s="6"/>
      <c r="AD217" s="7"/>
      <c r="AE217" s="48"/>
      <c r="AF217" s="48"/>
      <c r="AG217" s="48"/>
      <c r="AK217" s="6"/>
      <c r="AL217" s="6"/>
      <c r="AM217" s="6"/>
      <c r="AN217" s="6"/>
      <c r="AO217" s="6"/>
      <c r="AP217" s="6"/>
      <c r="AQ217" s="6"/>
      <c r="AR217" s="6"/>
      <c r="AS217" s="6"/>
      <c r="AT217" s="6"/>
      <c r="AU217" s="6"/>
      <c r="AV217" s="6"/>
      <c r="AW217" s="6"/>
      <c r="AX217" s="6"/>
      <c r="AY217" s="6"/>
      <c r="AZ217" s="6"/>
      <c r="BA217" s="6"/>
      <c r="BB217" s="6"/>
      <c r="BC217" s="6"/>
      <c r="BD217" s="6"/>
      <c r="BE217" s="6"/>
      <c r="BF217" s="6"/>
      <c r="BG217" s="6"/>
      <c r="BH217" s="6"/>
      <c r="BI217" s="6"/>
      <c r="BJ217" s="6"/>
      <c r="BK217" s="7"/>
      <c r="BL217" s="48"/>
      <c r="BM217" s="48"/>
      <c r="BN217" s="48"/>
    </row>
    <row r="218" spans="4:66"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  <c r="AC218" s="6"/>
      <c r="AD218" s="7"/>
      <c r="AE218" s="48"/>
      <c r="AF218" s="48"/>
      <c r="AG218" s="48"/>
      <c r="AK218" s="6"/>
      <c r="AL218" s="6"/>
      <c r="AM218" s="6"/>
      <c r="AN218" s="6"/>
      <c r="AO218" s="6"/>
      <c r="AP218" s="6"/>
      <c r="AQ218" s="6"/>
      <c r="AR218" s="6"/>
      <c r="AS218" s="6"/>
      <c r="AT218" s="6"/>
      <c r="AU218" s="6"/>
      <c r="AV218" s="6"/>
      <c r="AW218" s="6"/>
      <c r="AX218" s="6"/>
      <c r="AY218" s="6"/>
      <c r="AZ218" s="6"/>
      <c r="BA218" s="6"/>
      <c r="BB218" s="6"/>
      <c r="BC218" s="6"/>
      <c r="BD218" s="6"/>
      <c r="BE218" s="6"/>
      <c r="BF218" s="6"/>
      <c r="BG218" s="6"/>
      <c r="BH218" s="6"/>
      <c r="BI218" s="6"/>
      <c r="BJ218" s="6"/>
      <c r="BK218" s="7"/>
      <c r="BL218" s="48"/>
      <c r="BM218" s="48"/>
      <c r="BN218" s="48"/>
    </row>
    <row r="219" spans="4:66"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  <c r="AC219" s="6"/>
      <c r="AD219" s="7"/>
      <c r="AE219" s="48"/>
      <c r="AF219" s="48"/>
      <c r="AG219" s="48"/>
      <c r="AK219" s="6"/>
      <c r="AL219" s="6"/>
      <c r="AM219" s="6"/>
      <c r="AN219" s="6"/>
      <c r="AO219" s="6"/>
      <c r="AP219" s="6"/>
      <c r="AQ219" s="6"/>
      <c r="AR219" s="6"/>
      <c r="AS219" s="6"/>
      <c r="AT219" s="6"/>
      <c r="AU219" s="6"/>
      <c r="AV219" s="6"/>
      <c r="AW219" s="6"/>
      <c r="AX219" s="6"/>
      <c r="AY219" s="6"/>
      <c r="AZ219" s="6"/>
      <c r="BA219" s="6"/>
      <c r="BB219" s="6"/>
      <c r="BC219" s="6"/>
      <c r="BD219" s="6"/>
      <c r="BE219" s="6"/>
      <c r="BF219" s="6"/>
      <c r="BG219" s="6"/>
      <c r="BH219" s="6"/>
      <c r="BI219" s="6"/>
      <c r="BJ219" s="6"/>
      <c r="BK219" s="7"/>
      <c r="BL219" s="48"/>
      <c r="BM219" s="48"/>
      <c r="BN219" s="48"/>
    </row>
    <row r="220" spans="4:66"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  <c r="AC220" s="6"/>
      <c r="AD220" s="7"/>
      <c r="AE220" s="48"/>
      <c r="AF220" s="48"/>
      <c r="AG220" s="48"/>
      <c r="AK220" s="6"/>
      <c r="AL220" s="6"/>
      <c r="AM220" s="6"/>
      <c r="AN220" s="6"/>
      <c r="AO220" s="6"/>
      <c r="AP220" s="6"/>
      <c r="AQ220" s="6"/>
      <c r="AR220" s="6"/>
      <c r="AS220" s="6"/>
      <c r="AT220" s="6"/>
      <c r="AU220" s="6"/>
      <c r="AV220" s="6"/>
      <c r="AW220" s="6"/>
      <c r="AX220" s="6"/>
      <c r="AY220" s="6"/>
      <c r="AZ220" s="6"/>
      <c r="BA220" s="6"/>
      <c r="BB220" s="6"/>
      <c r="BC220" s="6"/>
      <c r="BD220" s="6"/>
      <c r="BE220" s="6"/>
      <c r="BF220" s="6"/>
      <c r="BG220" s="6"/>
      <c r="BH220" s="6"/>
      <c r="BI220" s="6"/>
      <c r="BJ220" s="6"/>
      <c r="BK220" s="7"/>
      <c r="BL220" s="48"/>
      <c r="BM220" s="48"/>
      <c r="BN220" s="48"/>
    </row>
    <row r="221" spans="4:66"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  <c r="AA221" s="6"/>
      <c r="AB221" s="6"/>
      <c r="AC221" s="6"/>
      <c r="AD221" s="7"/>
      <c r="AE221" s="48"/>
      <c r="AF221" s="48"/>
      <c r="AG221" s="48"/>
      <c r="AK221" s="6"/>
      <c r="AL221" s="6"/>
      <c r="AM221" s="6"/>
      <c r="AN221" s="6"/>
      <c r="AO221" s="6"/>
      <c r="AP221" s="6"/>
      <c r="AQ221" s="6"/>
      <c r="AR221" s="6"/>
      <c r="AS221" s="6"/>
      <c r="AT221" s="6"/>
      <c r="AU221" s="6"/>
      <c r="AV221" s="6"/>
      <c r="AW221" s="6"/>
      <c r="AX221" s="6"/>
      <c r="AY221" s="6"/>
      <c r="AZ221" s="6"/>
      <c r="BA221" s="6"/>
      <c r="BB221" s="6"/>
      <c r="BC221" s="6"/>
      <c r="BD221" s="6"/>
      <c r="BE221" s="6"/>
      <c r="BF221" s="6"/>
      <c r="BG221" s="6"/>
      <c r="BH221" s="6"/>
      <c r="BI221" s="6"/>
      <c r="BJ221" s="6"/>
      <c r="BK221" s="7"/>
      <c r="BL221" s="48"/>
      <c r="BM221" s="48"/>
      <c r="BN221" s="48"/>
    </row>
    <row r="222" spans="4:66"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  <c r="AC222" s="6"/>
      <c r="AD222" s="7"/>
      <c r="AE222" s="48"/>
      <c r="AF222" s="48"/>
      <c r="AG222" s="48"/>
      <c r="AK222" s="6"/>
      <c r="AL222" s="6"/>
      <c r="AM222" s="6"/>
      <c r="AN222" s="6"/>
      <c r="AO222" s="6"/>
      <c r="AP222" s="6"/>
      <c r="AQ222" s="6"/>
      <c r="AR222" s="6"/>
      <c r="AS222" s="6"/>
      <c r="AT222" s="6"/>
      <c r="AU222" s="6"/>
      <c r="AV222" s="6"/>
      <c r="AW222" s="6"/>
      <c r="AX222" s="6"/>
      <c r="AY222" s="6"/>
      <c r="AZ222" s="6"/>
      <c r="BA222" s="6"/>
      <c r="BB222" s="6"/>
      <c r="BC222" s="6"/>
      <c r="BD222" s="6"/>
      <c r="BE222" s="6"/>
      <c r="BF222" s="6"/>
      <c r="BG222" s="6"/>
      <c r="BH222" s="6"/>
      <c r="BI222" s="6"/>
      <c r="BJ222" s="6"/>
      <c r="BK222" s="7"/>
      <c r="BL222" s="48"/>
      <c r="BM222" s="48"/>
      <c r="BN222" s="48"/>
    </row>
    <row r="223" spans="4:66"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/>
      <c r="AC223" s="6"/>
      <c r="AD223" s="7"/>
      <c r="AE223" s="48"/>
      <c r="AF223" s="48"/>
      <c r="AG223" s="48"/>
      <c r="AK223" s="6"/>
      <c r="AL223" s="6"/>
      <c r="AM223" s="6"/>
      <c r="AN223" s="6"/>
      <c r="AO223" s="6"/>
      <c r="AP223" s="6"/>
      <c r="AQ223" s="6"/>
      <c r="AR223" s="6"/>
      <c r="AS223" s="6"/>
      <c r="AT223" s="6"/>
      <c r="AU223" s="6"/>
      <c r="AV223" s="6"/>
      <c r="AW223" s="6"/>
      <c r="AX223" s="6"/>
      <c r="AY223" s="6"/>
      <c r="AZ223" s="6"/>
      <c r="BA223" s="6"/>
      <c r="BB223" s="6"/>
      <c r="BC223" s="6"/>
      <c r="BD223" s="6"/>
      <c r="BE223" s="6"/>
      <c r="BF223" s="6"/>
      <c r="BG223" s="6"/>
      <c r="BH223" s="6"/>
      <c r="BI223" s="6"/>
      <c r="BJ223" s="6"/>
      <c r="BK223" s="7"/>
      <c r="BL223" s="48"/>
      <c r="BM223" s="48"/>
      <c r="BN223" s="48"/>
    </row>
    <row r="224" spans="4:66"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  <c r="AA224" s="6"/>
      <c r="AB224" s="6"/>
      <c r="AC224" s="6"/>
      <c r="AD224" s="7"/>
      <c r="AE224" s="48"/>
      <c r="AF224" s="48"/>
      <c r="AG224" s="48"/>
      <c r="AK224" s="6"/>
      <c r="AL224" s="6"/>
      <c r="AM224" s="6"/>
      <c r="AN224" s="6"/>
      <c r="AO224" s="6"/>
      <c r="AP224" s="6"/>
      <c r="AQ224" s="6"/>
      <c r="AR224" s="6"/>
      <c r="AS224" s="6"/>
      <c r="AT224" s="6"/>
      <c r="AU224" s="6"/>
      <c r="AV224" s="6"/>
      <c r="AW224" s="6"/>
      <c r="AX224" s="6"/>
      <c r="AY224" s="6"/>
      <c r="AZ224" s="6"/>
      <c r="BA224" s="6"/>
      <c r="BB224" s="6"/>
      <c r="BC224" s="6"/>
      <c r="BD224" s="6"/>
      <c r="BE224" s="6"/>
      <c r="BF224" s="6"/>
      <c r="BG224" s="6"/>
      <c r="BH224" s="6"/>
      <c r="BI224" s="6"/>
      <c r="BJ224" s="6"/>
      <c r="BK224" s="7"/>
      <c r="BL224" s="48"/>
      <c r="BM224" s="48"/>
      <c r="BN224" s="48"/>
    </row>
    <row r="225" spans="4:66"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  <c r="AC225" s="6"/>
      <c r="AD225" s="7"/>
      <c r="AE225" s="48"/>
      <c r="AF225" s="48"/>
      <c r="AG225" s="48"/>
      <c r="AK225" s="6"/>
      <c r="AL225" s="6"/>
      <c r="AM225" s="6"/>
      <c r="AN225" s="6"/>
      <c r="AO225" s="6"/>
      <c r="AP225" s="6"/>
      <c r="AQ225" s="6"/>
      <c r="AR225" s="6"/>
      <c r="AS225" s="6"/>
      <c r="AT225" s="6"/>
      <c r="AU225" s="6"/>
      <c r="AV225" s="6"/>
      <c r="AW225" s="6"/>
      <c r="AX225" s="6"/>
      <c r="AY225" s="6"/>
      <c r="AZ225" s="6"/>
      <c r="BA225" s="6"/>
      <c r="BB225" s="6"/>
      <c r="BC225" s="6"/>
      <c r="BD225" s="6"/>
      <c r="BE225" s="6"/>
      <c r="BF225" s="6"/>
      <c r="BG225" s="6"/>
      <c r="BH225" s="6"/>
      <c r="BI225" s="6"/>
      <c r="BJ225" s="6"/>
      <c r="BK225" s="7"/>
      <c r="BL225" s="48"/>
      <c r="BM225" s="48"/>
      <c r="BN225" s="48"/>
    </row>
    <row r="226" spans="4:66"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  <c r="AC226" s="6"/>
      <c r="AD226" s="7"/>
      <c r="AE226" s="48"/>
      <c r="AF226" s="48"/>
      <c r="AG226" s="48"/>
      <c r="AK226" s="6"/>
      <c r="AL226" s="6"/>
      <c r="AM226" s="6"/>
      <c r="AN226" s="6"/>
      <c r="AO226" s="6"/>
      <c r="AP226" s="6"/>
      <c r="AQ226" s="6"/>
      <c r="AR226" s="6"/>
      <c r="AS226" s="6"/>
      <c r="AT226" s="6"/>
      <c r="AU226" s="6"/>
      <c r="AV226" s="6"/>
      <c r="AW226" s="6"/>
      <c r="AX226" s="6"/>
      <c r="AY226" s="6"/>
      <c r="AZ226" s="6"/>
      <c r="BA226" s="6"/>
      <c r="BB226" s="6"/>
      <c r="BC226" s="6"/>
      <c r="BD226" s="6"/>
      <c r="BE226" s="6"/>
      <c r="BF226" s="6"/>
      <c r="BG226" s="6"/>
      <c r="BH226" s="6"/>
      <c r="BI226" s="6"/>
      <c r="BJ226" s="6"/>
      <c r="BK226" s="7"/>
      <c r="BL226" s="48"/>
      <c r="BM226" s="48"/>
      <c r="BN226" s="48"/>
    </row>
    <row r="227" spans="4:66"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  <c r="AA227" s="6"/>
      <c r="AB227" s="6"/>
      <c r="AC227" s="6"/>
      <c r="AD227" s="7"/>
      <c r="AE227" s="48"/>
      <c r="AF227" s="48"/>
      <c r="AG227" s="48"/>
      <c r="AK227" s="6"/>
      <c r="AL227" s="6"/>
      <c r="AM227" s="6"/>
      <c r="AN227" s="6"/>
      <c r="AO227" s="6"/>
      <c r="AP227" s="6"/>
      <c r="AQ227" s="6"/>
      <c r="AR227" s="6"/>
      <c r="AS227" s="6"/>
      <c r="AT227" s="6"/>
      <c r="AU227" s="6"/>
      <c r="AV227" s="6"/>
      <c r="AW227" s="6"/>
      <c r="AX227" s="6"/>
      <c r="AY227" s="6"/>
      <c r="AZ227" s="6"/>
      <c r="BA227" s="6"/>
      <c r="BB227" s="6"/>
      <c r="BC227" s="6"/>
      <c r="BD227" s="6"/>
      <c r="BE227" s="6"/>
      <c r="BF227" s="6"/>
      <c r="BG227" s="6"/>
      <c r="BH227" s="6"/>
      <c r="BI227" s="6"/>
      <c r="BJ227" s="6"/>
      <c r="BK227" s="7"/>
      <c r="BL227" s="48"/>
      <c r="BM227" s="48"/>
      <c r="BN227" s="48"/>
    </row>
    <row r="228" spans="4:66"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  <c r="AC228" s="6"/>
      <c r="AD228" s="7"/>
      <c r="AE228" s="48"/>
      <c r="AF228" s="48"/>
      <c r="AG228" s="48"/>
      <c r="AK228" s="6"/>
      <c r="AL228" s="6"/>
      <c r="AM228" s="6"/>
      <c r="AN228" s="6"/>
      <c r="AO228" s="6"/>
      <c r="AP228" s="6"/>
      <c r="AQ228" s="6"/>
      <c r="AR228" s="6"/>
      <c r="AS228" s="6"/>
      <c r="AT228" s="6"/>
      <c r="AU228" s="6"/>
      <c r="AV228" s="6"/>
      <c r="AW228" s="6"/>
      <c r="AX228" s="6"/>
      <c r="AY228" s="6"/>
      <c r="AZ228" s="6"/>
      <c r="BA228" s="6"/>
      <c r="BB228" s="6"/>
      <c r="BC228" s="6"/>
      <c r="BD228" s="6"/>
      <c r="BE228" s="6"/>
      <c r="BF228" s="6"/>
      <c r="BG228" s="6"/>
      <c r="BH228" s="6"/>
      <c r="BI228" s="6"/>
      <c r="BJ228" s="6"/>
      <c r="BK228" s="7"/>
      <c r="BL228" s="48"/>
      <c r="BM228" s="48"/>
      <c r="BN228" s="48"/>
    </row>
    <row r="229" spans="4:66"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  <c r="AA229" s="6"/>
      <c r="AB229" s="6"/>
      <c r="AC229" s="6"/>
      <c r="AD229" s="7"/>
      <c r="AE229" s="48"/>
      <c r="AF229" s="48"/>
      <c r="AG229" s="48"/>
      <c r="AK229" s="6"/>
      <c r="AL229" s="6"/>
      <c r="AM229" s="6"/>
      <c r="AN229" s="6"/>
      <c r="AO229" s="6"/>
      <c r="AP229" s="6"/>
      <c r="AQ229" s="6"/>
      <c r="AR229" s="6"/>
      <c r="AS229" s="6"/>
      <c r="AT229" s="6"/>
      <c r="AU229" s="6"/>
      <c r="AV229" s="6"/>
      <c r="AW229" s="6"/>
      <c r="AX229" s="6"/>
      <c r="AY229" s="6"/>
      <c r="AZ229" s="6"/>
      <c r="BA229" s="6"/>
      <c r="BB229" s="6"/>
      <c r="BC229" s="6"/>
      <c r="BD229" s="6"/>
      <c r="BE229" s="6"/>
      <c r="BF229" s="6"/>
      <c r="BG229" s="6"/>
      <c r="BH229" s="6"/>
      <c r="BI229" s="6"/>
      <c r="BJ229" s="6"/>
      <c r="BK229" s="7"/>
      <c r="BL229" s="48"/>
      <c r="BM229" s="48"/>
      <c r="BN229" s="48"/>
    </row>
    <row r="230" spans="4:66"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  <c r="AA230" s="6"/>
      <c r="AB230" s="6"/>
      <c r="AC230" s="6"/>
      <c r="AD230" s="7"/>
      <c r="AE230" s="48"/>
      <c r="AF230" s="48"/>
      <c r="AG230" s="48"/>
      <c r="AK230" s="6"/>
      <c r="AL230" s="6"/>
      <c r="AM230" s="6"/>
      <c r="AN230" s="6"/>
      <c r="AO230" s="6"/>
      <c r="AP230" s="6"/>
      <c r="AQ230" s="6"/>
      <c r="AR230" s="6"/>
      <c r="AS230" s="6"/>
      <c r="AT230" s="6"/>
      <c r="AU230" s="6"/>
      <c r="AV230" s="6"/>
      <c r="AW230" s="6"/>
      <c r="AX230" s="6"/>
      <c r="AY230" s="6"/>
      <c r="AZ230" s="6"/>
      <c r="BA230" s="6"/>
      <c r="BB230" s="6"/>
      <c r="BC230" s="6"/>
      <c r="BD230" s="6"/>
      <c r="BE230" s="6"/>
      <c r="BF230" s="6"/>
      <c r="BG230" s="6"/>
      <c r="BH230" s="6"/>
      <c r="BI230" s="6"/>
      <c r="BJ230" s="6"/>
      <c r="BK230" s="7"/>
      <c r="BL230" s="48"/>
      <c r="BM230" s="48"/>
      <c r="BN230" s="48"/>
    </row>
    <row r="231" spans="4:66"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  <c r="AA231" s="6"/>
      <c r="AB231" s="6"/>
      <c r="AC231" s="6"/>
      <c r="AD231" s="7"/>
      <c r="AE231" s="48"/>
      <c r="AF231" s="48"/>
      <c r="AG231" s="48"/>
      <c r="AK231" s="6"/>
      <c r="AL231" s="6"/>
      <c r="AM231" s="6"/>
      <c r="AN231" s="6"/>
      <c r="AO231" s="6"/>
      <c r="AP231" s="6"/>
      <c r="AQ231" s="6"/>
      <c r="AR231" s="6"/>
      <c r="AS231" s="6"/>
      <c r="AT231" s="6"/>
      <c r="AU231" s="6"/>
      <c r="AV231" s="6"/>
      <c r="AW231" s="6"/>
      <c r="AX231" s="6"/>
      <c r="AY231" s="6"/>
      <c r="AZ231" s="6"/>
      <c r="BA231" s="6"/>
      <c r="BB231" s="6"/>
      <c r="BC231" s="6"/>
      <c r="BD231" s="6"/>
      <c r="BE231" s="6"/>
      <c r="BF231" s="6"/>
      <c r="BG231" s="6"/>
      <c r="BH231" s="6"/>
      <c r="BI231" s="6"/>
      <c r="BJ231" s="6"/>
      <c r="BK231" s="7"/>
      <c r="BL231" s="48"/>
      <c r="BM231" s="48"/>
      <c r="BN231" s="48"/>
    </row>
    <row r="232" spans="4:66"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  <c r="AA232" s="6"/>
      <c r="AB232" s="6"/>
      <c r="AC232" s="6"/>
      <c r="AD232" s="7"/>
      <c r="AE232" s="48"/>
      <c r="AF232" s="48"/>
      <c r="AG232" s="48"/>
      <c r="AK232" s="6"/>
      <c r="AL232" s="6"/>
      <c r="AM232" s="6"/>
      <c r="AN232" s="6"/>
      <c r="AO232" s="6"/>
      <c r="AP232" s="6"/>
      <c r="AQ232" s="6"/>
      <c r="AR232" s="6"/>
      <c r="AS232" s="6"/>
      <c r="AT232" s="6"/>
      <c r="AU232" s="6"/>
      <c r="AV232" s="6"/>
      <c r="AW232" s="6"/>
      <c r="AX232" s="6"/>
      <c r="AY232" s="6"/>
      <c r="AZ232" s="6"/>
      <c r="BA232" s="6"/>
      <c r="BB232" s="6"/>
      <c r="BC232" s="6"/>
      <c r="BD232" s="6"/>
      <c r="BE232" s="6"/>
      <c r="BF232" s="6"/>
      <c r="BG232" s="6"/>
      <c r="BH232" s="6"/>
      <c r="BI232" s="6"/>
      <c r="BJ232" s="6"/>
      <c r="BK232" s="7"/>
      <c r="BL232" s="48"/>
      <c r="BM232" s="48"/>
      <c r="BN232" s="48"/>
    </row>
    <row r="233" spans="4:66"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  <c r="AA233" s="6"/>
      <c r="AB233" s="6"/>
      <c r="AC233" s="6"/>
      <c r="AD233" s="7"/>
      <c r="AE233" s="48"/>
      <c r="AF233" s="48"/>
      <c r="AG233" s="48"/>
      <c r="AK233" s="6"/>
      <c r="AL233" s="6"/>
      <c r="AM233" s="6"/>
      <c r="AN233" s="6"/>
      <c r="AO233" s="6"/>
      <c r="AP233" s="6"/>
      <c r="AQ233" s="6"/>
      <c r="AR233" s="6"/>
      <c r="AS233" s="6"/>
      <c r="AT233" s="6"/>
      <c r="AU233" s="6"/>
      <c r="AV233" s="6"/>
      <c r="AW233" s="6"/>
      <c r="AX233" s="6"/>
      <c r="AY233" s="6"/>
      <c r="AZ233" s="6"/>
      <c r="BA233" s="6"/>
      <c r="BB233" s="6"/>
      <c r="BC233" s="6"/>
      <c r="BD233" s="6"/>
      <c r="BE233" s="6"/>
      <c r="BF233" s="6"/>
      <c r="BG233" s="6"/>
      <c r="BH233" s="6"/>
      <c r="BI233" s="6"/>
      <c r="BJ233" s="6"/>
      <c r="BK233" s="7"/>
      <c r="BL233" s="48"/>
      <c r="BM233" s="48"/>
      <c r="BN233" s="48"/>
    </row>
    <row r="234" spans="4:66"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  <c r="AA234" s="6"/>
      <c r="AB234" s="6"/>
      <c r="AC234" s="6"/>
      <c r="AD234" s="7"/>
      <c r="AE234" s="48"/>
      <c r="AF234" s="48"/>
      <c r="AG234" s="48"/>
      <c r="AK234" s="6"/>
      <c r="AL234" s="6"/>
      <c r="AM234" s="6"/>
      <c r="AN234" s="6"/>
      <c r="AO234" s="6"/>
      <c r="AP234" s="6"/>
      <c r="AQ234" s="6"/>
      <c r="AR234" s="6"/>
      <c r="AS234" s="6"/>
      <c r="AT234" s="6"/>
      <c r="AU234" s="6"/>
      <c r="AV234" s="6"/>
      <c r="AW234" s="6"/>
      <c r="AX234" s="6"/>
      <c r="AY234" s="6"/>
      <c r="AZ234" s="6"/>
      <c r="BA234" s="6"/>
      <c r="BB234" s="6"/>
      <c r="BC234" s="6"/>
      <c r="BD234" s="6"/>
      <c r="BE234" s="6"/>
      <c r="BF234" s="6"/>
      <c r="BG234" s="6"/>
      <c r="BH234" s="6"/>
      <c r="BI234" s="6"/>
      <c r="BJ234" s="6"/>
      <c r="BK234" s="7"/>
      <c r="BL234" s="48"/>
      <c r="BM234" s="48"/>
      <c r="BN234" s="48"/>
    </row>
    <row r="235" spans="4:66"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  <c r="AA235" s="6"/>
      <c r="AB235" s="6"/>
      <c r="AC235" s="6"/>
      <c r="AD235" s="7"/>
      <c r="AE235" s="48"/>
      <c r="AF235" s="48"/>
      <c r="AG235" s="48"/>
      <c r="AK235" s="6"/>
      <c r="AL235" s="6"/>
      <c r="AM235" s="6"/>
      <c r="AN235" s="6"/>
      <c r="AO235" s="6"/>
      <c r="AP235" s="6"/>
      <c r="AQ235" s="6"/>
      <c r="AR235" s="6"/>
      <c r="AS235" s="6"/>
      <c r="AT235" s="6"/>
      <c r="AU235" s="6"/>
      <c r="AV235" s="6"/>
      <c r="AW235" s="6"/>
      <c r="AX235" s="6"/>
      <c r="AY235" s="6"/>
      <c r="AZ235" s="6"/>
      <c r="BA235" s="6"/>
      <c r="BB235" s="6"/>
      <c r="BC235" s="6"/>
      <c r="BD235" s="6"/>
      <c r="BE235" s="6"/>
      <c r="BF235" s="6"/>
      <c r="BG235" s="6"/>
      <c r="BH235" s="6"/>
      <c r="BI235" s="6"/>
      <c r="BJ235" s="6"/>
      <c r="BK235" s="7"/>
      <c r="BL235" s="48"/>
      <c r="BM235" s="48"/>
      <c r="BN235" s="48"/>
    </row>
    <row r="236" spans="4:66"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  <c r="AA236" s="6"/>
      <c r="AB236" s="6"/>
      <c r="AC236" s="6"/>
      <c r="AD236" s="7"/>
      <c r="AE236" s="48"/>
      <c r="AF236" s="48"/>
      <c r="AG236" s="48"/>
      <c r="AK236" s="6"/>
      <c r="AL236" s="6"/>
      <c r="AM236" s="6"/>
      <c r="AN236" s="6"/>
      <c r="AO236" s="6"/>
      <c r="AP236" s="6"/>
      <c r="AQ236" s="6"/>
      <c r="AR236" s="6"/>
      <c r="AS236" s="6"/>
      <c r="AT236" s="6"/>
      <c r="AU236" s="6"/>
      <c r="AV236" s="6"/>
      <c r="AW236" s="6"/>
      <c r="AX236" s="6"/>
      <c r="AY236" s="6"/>
      <c r="AZ236" s="6"/>
      <c r="BA236" s="6"/>
      <c r="BB236" s="6"/>
      <c r="BC236" s="6"/>
      <c r="BD236" s="6"/>
      <c r="BE236" s="6"/>
      <c r="BF236" s="6"/>
      <c r="BG236" s="6"/>
      <c r="BH236" s="6"/>
      <c r="BI236" s="6"/>
      <c r="BJ236" s="6"/>
      <c r="BK236" s="7"/>
      <c r="BL236" s="48"/>
      <c r="BM236" s="48"/>
      <c r="BN236" s="48"/>
    </row>
    <row r="237" spans="4:66"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  <c r="AA237" s="6"/>
      <c r="AB237" s="6"/>
      <c r="AC237" s="6"/>
      <c r="AD237" s="7"/>
      <c r="AE237" s="48"/>
      <c r="AF237" s="48"/>
      <c r="AG237" s="48"/>
      <c r="AK237" s="6"/>
      <c r="AL237" s="6"/>
      <c r="AM237" s="6"/>
      <c r="AN237" s="6"/>
      <c r="AO237" s="6"/>
      <c r="AP237" s="6"/>
      <c r="AQ237" s="6"/>
      <c r="AR237" s="6"/>
      <c r="AS237" s="6"/>
      <c r="AT237" s="6"/>
      <c r="AU237" s="6"/>
      <c r="AV237" s="6"/>
      <c r="AW237" s="6"/>
      <c r="AX237" s="6"/>
      <c r="AY237" s="6"/>
      <c r="AZ237" s="6"/>
      <c r="BA237" s="6"/>
      <c r="BB237" s="6"/>
      <c r="BC237" s="6"/>
      <c r="BD237" s="6"/>
      <c r="BE237" s="6"/>
      <c r="BF237" s="6"/>
      <c r="BG237" s="6"/>
      <c r="BH237" s="6"/>
      <c r="BI237" s="6"/>
      <c r="BJ237" s="6"/>
      <c r="BK237" s="7"/>
      <c r="BL237" s="48"/>
      <c r="BM237" s="48"/>
      <c r="BN237" s="48"/>
    </row>
    <row r="238" spans="4:66"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  <c r="AA238" s="6"/>
      <c r="AB238" s="6"/>
      <c r="AC238" s="6"/>
      <c r="AD238" s="7"/>
      <c r="AE238" s="48"/>
      <c r="AF238" s="48"/>
      <c r="AG238" s="48"/>
      <c r="AK238" s="6"/>
      <c r="AL238" s="6"/>
      <c r="AM238" s="6"/>
      <c r="AN238" s="6"/>
      <c r="AO238" s="6"/>
      <c r="AP238" s="6"/>
      <c r="AQ238" s="6"/>
      <c r="AR238" s="6"/>
      <c r="AS238" s="6"/>
      <c r="AT238" s="6"/>
      <c r="AU238" s="6"/>
      <c r="AV238" s="6"/>
      <c r="AW238" s="6"/>
      <c r="AX238" s="6"/>
      <c r="AY238" s="6"/>
      <c r="AZ238" s="6"/>
      <c r="BA238" s="6"/>
      <c r="BB238" s="6"/>
      <c r="BC238" s="6"/>
      <c r="BD238" s="6"/>
      <c r="BE238" s="6"/>
      <c r="BF238" s="6"/>
      <c r="BG238" s="6"/>
      <c r="BH238" s="6"/>
      <c r="BI238" s="6"/>
      <c r="BJ238" s="6"/>
      <c r="BK238" s="7"/>
      <c r="BL238" s="48"/>
      <c r="BM238" s="48"/>
      <c r="BN238" s="48"/>
    </row>
    <row r="239" spans="4:66"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  <c r="AA239" s="6"/>
      <c r="AB239" s="6"/>
      <c r="AC239" s="6"/>
      <c r="AD239" s="7"/>
      <c r="AE239" s="48"/>
      <c r="AF239" s="48"/>
      <c r="AG239" s="48"/>
      <c r="AK239" s="6"/>
      <c r="AL239" s="6"/>
      <c r="AM239" s="6"/>
      <c r="AN239" s="6"/>
      <c r="AO239" s="6"/>
      <c r="AP239" s="6"/>
      <c r="AQ239" s="6"/>
      <c r="AR239" s="6"/>
      <c r="AS239" s="6"/>
      <c r="AT239" s="6"/>
      <c r="AU239" s="6"/>
      <c r="AV239" s="6"/>
      <c r="AW239" s="6"/>
      <c r="AX239" s="6"/>
      <c r="AY239" s="6"/>
      <c r="AZ239" s="6"/>
      <c r="BA239" s="6"/>
      <c r="BB239" s="6"/>
      <c r="BC239" s="6"/>
      <c r="BD239" s="6"/>
      <c r="BE239" s="6"/>
      <c r="BF239" s="6"/>
      <c r="BG239" s="6"/>
      <c r="BH239" s="6"/>
      <c r="BI239" s="6"/>
      <c r="BJ239" s="6"/>
      <c r="BK239" s="7"/>
      <c r="BL239" s="48"/>
      <c r="BM239" s="48"/>
      <c r="BN239" s="48"/>
    </row>
    <row r="240" spans="4:66"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  <c r="AA240" s="6"/>
      <c r="AB240" s="6"/>
      <c r="AC240" s="6"/>
      <c r="AD240" s="7"/>
      <c r="AE240" s="48"/>
      <c r="AF240" s="48"/>
      <c r="AG240" s="48"/>
      <c r="AK240" s="6"/>
      <c r="AL240" s="6"/>
      <c r="AM240" s="6"/>
      <c r="AN240" s="6"/>
      <c r="AO240" s="6"/>
      <c r="AP240" s="6"/>
      <c r="AQ240" s="6"/>
      <c r="AR240" s="6"/>
      <c r="AS240" s="6"/>
      <c r="AT240" s="6"/>
      <c r="AU240" s="6"/>
      <c r="AV240" s="6"/>
      <c r="AW240" s="6"/>
      <c r="AX240" s="6"/>
      <c r="AY240" s="6"/>
      <c r="AZ240" s="6"/>
      <c r="BA240" s="6"/>
      <c r="BB240" s="6"/>
      <c r="BC240" s="6"/>
      <c r="BD240" s="6"/>
      <c r="BE240" s="6"/>
      <c r="BF240" s="6"/>
      <c r="BG240" s="6"/>
      <c r="BH240" s="6"/>
      <c r="BI240" s="6"/>
      <c r="BJ240" s="6"/>
      <c r="BK240" s="7"/>
      <c r="BL240" s="48"/>
      <c r="BM240" s="48"/>
      <c r="BN240" s="48"/>
    </row>
    <row r="241" spans="4:66"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  <c r="AA241" s="6"/>
      <c r="AB241" s="6"/>
      <c r="AC241" s="6"/>
      <c r="AD241" s="7"/>
      <c r="AE241" s="48"/>
      <c r="AF241" s="48"/>
      <c r="AG241" s="48"/>
      <c r="AK241" s="6"/>
      <c r="AL241" s="6"/>
      <c r="AM241" s="6"/>
      <c r="AN241" s="6"/>
      <c r="AO241" s="6"/>
      <c r="AP241" s="6"/>
      <c r="AQ241" s="6"/>
      <c r="AR241" s="6"/>
      <c r="AS241" s="6"/>
      <c r="AT241" s="6"/>
      <c r="AU241" s="6"/>
      <c r="AV241" s="6"/>
      <c r="AW241" s="6"/>
      <c r="AX241" s="6"/>
      <c r="AY241" s="6"/>
      <c r="AZ241" s="6"/>
      <c r="BA241" s="6"/>
      <c r="BB241" s="6"/>
      <c r="BC241" s="6"/>
      <c r="BD241" s="6"/>
      <c r="BE241" s="6"/>
      <c r="BF241" s="6"/>
      <c r="BG241" s="6"/>
      <c r="BH241" s="6"/>
      <c r="BI241" s="6"/>
      <c r="BJ241" s="6"/>
      <c r="BK241" s="7"/>
      <c r="BL241" s="48"/>
      <c r="BM241" s="48"/>
      <c r="BN241" s="48"/>
    </row>
    <row r="242" spans="4:66"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  <c r="AA242" s="6"/>
      <c r="AB242" s="6"/>
      <c r="AC242" s="6"/>
      <c r="AD242" s="7"/>
      <c r="AE242" s="48"/>
      <c r="AF242" s="48"/>
      <c r="AG242" s="48"/>
      <c r="AK242" s="6"/>
      <c r="AL242" s="6"/>
      <c r="AM242" s="6"/>
      <c r="AN242" s="6"/>
      <c r="AO242" s="6"/>
      <c r="AP242" s="6"/>
      <c r="AQ242" s="6"/>
      <c r="AR242" s="6"/>
      <c r="AS242" s="6"/>
      <c r="AT242" s="6"/>
      <c r="AU242" s="6"/>
      <c r="AV242" s="6"/>
      <c r="AW242" s="6"/>
      <c r="AX242" s="6"/>
      <c r="AY242" s="6"/>
      <c r="AZ242" s="6"/>
      <c r="BA242" s="6"/>
      <c r="BB242" s="6"/>
      <c r="BC242" s="6"/>
      <c r="BD242" s="6"/>
      <c r="BE242" s="6"/>
      <c r="BF242" s="6"/>
      <c r="BG242" s="6"/>
      <c r="BH242" s="6"/>
      <c r="BI242" s="6"/>
      <c r="BJ242" s="6"/>
      <c r="BK242" s="7"/>
      <c r="BL242" s="48"/>
      <c r="BM242" s="48"/>
      <c r="BN242" s="48"/>
    </row>
    <row r="243" spans="4:66"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  <c r="AA243" s="6"/>
      <c r="AB243" s="6"/>
      <c r="AC243" s="6"/>
      <c r="AD243" s="7"/>
      <c r="AE243" s="48"/>
      <c r="AF243" s="48"/>
      <c r="AG243" s="48"/>
      <c r="AK243" s="6"/>
      <c r="AL243" s="6"/>
      <c r="AM243" s="6"/>
      <c r="AN243" s="6"/>
      <c r="AO243" s="6"/>
      <c r="AP243" s="6"/>
      <c r="AQ243" s="6"/>
      <c r="AR243" s="6"/>
      <c r="AS243" s="6"/>
      <c r="AT243" s="6"/>
      <c r="AU243" s="6"/>
      <c r="AV243" s="6"/>
      <c r="AW243" s="6"/>
      <c r="AX243" s="6"/>
      <c r="AY243" s="6"/>
      <c r="AZ243" s="6"/>
      <c r="BA243" s="6"/>
      <c r="BB243" s="6"/>
      <c r="BC243" s="6"/>
      <c r="BD243" s="6"/>
      <c r="BE243" s="6"/>
      <c r="BF243" s="6"/>
      <c r="BG243" s="6"/>
      <c r="BH243" s="6"/>
      <c r="BI243" s="6"/>
      <c r="BJ243" s="6"/>
      <c r="BK243" s="7"/>
      <c r="BL243" s="48"/>
      <c r="BM243" s="48"/>
      <c r="BN243" s="48"/>
    </row>
    <row r="244" spans="4:66"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  <c r="AA244" s="6"/>
      <c r="AB244" s="6"/>
      <c r="AC244" s="6"/>
      <c r="AD244" s="7"/>
      <c r="AE244" s="48"/>
      <c r="AF244" s="48"/>
      <c r="AG244" s="48"/>
      <c r="AK244" s="6"/>
      <c r="AL244" s="6"/>
      <c r="AM244" s="6"/>
      <c r="AN244" s="6"/>
      <c r="AO244" s="6"/>
      <c r="AP244" s="6"/>
      <c r="AQ244" s="6"/>
      <c r="AR244" s="6"/>
      <c r="AS244" s="6"/>
      <c r="AT244" s="6"/>
      <c r="AU244" s="6"/>
      <c r="AV244" s="6"/>
      <c r="AW244" s="6"/>
      <c r="AX244" s="6"/>
      <c r="AY244" s="6"/>
      <c r="AZ244" s="6"/>
      <c r="BA244" s="6"/>
      <c r="BB244" s="6"/>
      <c r="BC244" s="6"/>
      <c r="BD244" s="6"/>
      <c r="BE244" s="6"/>
      <c r="BF244" s="6"/>
      <c r="BG244" s="6"/>
      <c r="BH244" s="6"/>
      <c r="BI244" s="6"/>
      <c r="BJ244" s="6"/>
      <c r="BK244" s="7"/>
      <c r="BL244" s="48"/>
      <c r="BM244" s="48"/>
      <c r="BN244" s="48"/>
    </row>
    <row r="245" spans="4:66"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  <c r="AA245" s="6"/>
      <c r="AB245" s="6"/>
      <c r="AC245" s="6"/>
      <c r="AD245" s="7"/>
      <c r="AE245" s="48"/>
      <c r="AF245" s="48"/>
      <c r="AG245" s="48"/>
      <c r="AK245" s="6"/>
      <c r="AL245" s="6"/>
      <c r="AM245" s="6"/>
      <c r="AN245" s="6"/>
      <c r="AO245" s="6"/>
      <c r="AP245" s="6"/>
      <c r="AQ245" s="6"/>
      <c r="AR245" s="6"/>
      <c r="AS245" s="6"/>
      <c r="AT245" s="6"/>
      <c r="AU245" s="6"/>
      <c r="AV245" s="6"/>
      <c r="AW245" s="6"/>
      <c r="AX245" s="6"/>
      <c r="AY245" s="6"/>
      <c r="AZ245" s="6"/>
      <c r="BA245" s="6"/>
      <c r="BB245" s="6"/>
      <c r="BC245" s="6"/>
      <c r="BD245" s="6"/>
      <c r="BE245" s="6"/>
      <c r="BF245" s="6"/>
      <c r="BG245" s="6"/>
      <c r="BH245" s="6"/>
      <c r="BI245" s="6"/>
      <c r="BJ245" s="6"/>
      <c r="BK245" s="7"/>
      <c r="BL245" s="48"/>
      <c r="BM245" s="48"/>
      <c r="BN245" s="48"/>
    </row>
    <row r="246" spans="4:66"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  <c r="AA246" s="6"/>
      <c r="AB246" s="6"/>
      <c r="AC246" s="6"/>
      <c r="AD246" s="7"/>
      <c r="AE246" s="48"/>
      <c r="AF246" s="48"/>
      <c r="AG246" s="48"/>
      <c r="AK246" s="6"/>
      <c r="AL246" s="6"/>
      <c r="AM246" s="6"/>
      <c r="AN246" s="6"/>
      <c r="AO246" s="6"/>
      <c r="AP246" s="6"/>
      <c r="AQ246" s="6"/>
      <c r="AR246" s="6"/>
      <c r="AS246" s="6"/>
      <c r="AT246" s="6"/>
      <c r="AU246" s="6"/>
      <c r="AV246" s="6"/>
      <c r="AW246" s="6"/>
      <c r="AX246" s="6"/>
      <c r="AY246" s="6"/>
      <c r="AZ246" s="6"/>
      <c r="BA246" s="6"/>
      <c r="BB246" s="6"/>
      <c r="BC246" s="6"/>
      <c r="BD246" s="6"/>
      <c r="BE246" s="6"/>
      <c r="BF246" s="6"/>
      <c r="BG246" s="6"/>
      <c r="BH246" s="6"/>
      <c r="BI246" s="6"/>
      <c r="BJ246" s="6"/>
      <c r="BK246" s="7"/>
      <c r="BL246" s="48"/>
      <c r="BM246" s="48"/>
      <c r="BN246" s="48"/>
    </row>
    <row r="247" spans="4:66"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  <c r="AA247" s="6"/>
      <c r="AB247" s="6"/>
      <c r="AC247" s="6"/>
      <c r="AD247" s="7"/>
      <c r="AE247" s="48"/>
      <c r="AF247" s="48"/>
      <c r="AG247" s="48"/>
      <c r="AK247" s="6"/>
      <c r="AL247" s="6"/>
      <c r="AM247" s="6"/>
      <c r="AN247" s="6"/>
      <c r="AO247" s="6"/>
      <c r="AP247" s="6"/>
      <c r="AQ247" s="6"/>
      <c r="AR247" s="6"/>
      <c r="AS247" s="6"/>
      <c r="AT247" s="6"/>
      <c r="AU247" s="6"/>
      <c r="AV247" s="6"/>
      <c r="AW247" s="6"/>
      <c r="AX247" s="6"/>
      <c r="AY247" s="6"/>
      <c r="AZ247" s="6"/>
      <c r="BA247" s="6"/>
      <c r="BB247" s="6"/>
      <c r="BC247" s="6"/>
      <c r="BD247" s="6"/>
      <c r="BE247" s="6"/>
      <c r="BF247" s="6"/>
      <c r="BG247" s="6"/>
      <c r="BH247" s="6"/>
      <c r="BI247" s="6"/>
      <c r="BJ247" s="6"/>
      <c r="BK247" s="7"/>
      <c r="BL247" s="48"/>
      <c r="BM247" s="48"/>
      <c r="BN247" s="48"/>
    </row>
    <row r="248" spans="4:66"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  <c r="AA248" s="6"/>
      <c r="AB248" s="6"/>
      <c r="AC248" s="6"/>
      <c r="AD248" s="7"/>
      <c r="AE248" s="48"/>
      <c r="AF248" s="48"/>
      <c r="AG248" s="48"/>
      <c r="AK248" s="6"/>
      <c r="AL248" s="6"/>
      <c r="AM248" s="6"/>
      <c r="AN248" s="6"/>
      <c r="AO248" s="6"/>
      <c r="AP248" s="6"/>
      <c r="AQ248" s="6"/>
      <c r="AR248" s="6"/>
      <c r="AS248" s="6"/>
      <c r="AT248" s="6"/>
      <c r="AU248" s="6"/>
      <c r="AV248" s="6"/>
      <c r="AW248" s="6"/>
      <c r="AX248" s="6"/>
      <c r="AY248" s="6"/>
      <c r="AZ248" s="6"/>
      <c r="BA248" s="6"/>
      <c r="BB248" s="6"/>
      <c r="BC248" s="6"/>
      <c r="BD248" s="6"/>
      <c r="BE248" s="6"/>
      <c r="BF248" s="6"/>
      <c r="BG248" s="6"/>
      <c r="BH248" s="6"/>
      <c r="BI248" s="6"/>
      <c r="BJ248" s="6"/>
      <c r="BK248" s="7"/>
      <c r="BL248" s="48"/>
      <c r="BM248" s="48"/>
      <c r="BN248" s="48"/>
    </row>
    <row r="249" spans="4:66"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  <c r="AA249" s="6"/>
      <c r="AB249" s="6"/>
      <c r="AC249" s="6"/>
      <c r="AD249" s="7"/>
      <c r="AE249" s="48"/>
      <c r="AF249" s="48"/>
      <c r="AG249" s="48"/>
      <c r="AK249" s="6"/>
      <c r="AL249" s="6"/>
      <c r="AM249" s="6"/>
      <c r="AN249" s="6"/>
      <c r="AO249" s="6"/>
      <c r="AP249" s="6"/>
      <c r="AQ249" s="6"/>
      <c r="AR249" s="6"/>
      <c r="AS249" s="6"/>
      <c r="AT249" s="6"/>
      <c r="AU249" s="6"/>
      <c r="AV249" s="6"/>
      <c r="AW249" s="6"/>
      <c r="AX249" s="6"/>
      <c r="AY249" s="6"/>
      <c r="AZ249" s="6"/>
      <c r="BA249" s="6"/>
      <c r="BB249" s="6"/>
      <c r="BC249" s="6"/>
      <c r="BD249" s="6"/>
      <c r="BE249" s="6"/>
      <c r="BF249" s="6"/>
      <c r="BG249" s="6"/>
      <c r="BH249" s="6"/>
      <c r="BI249" s="6"/>
      <c r="BJ249" s="6"/>
      <c r="BK249" s="7"/>
      <c r="BL249" s="48"/>
      <c r="BM249" s="48"/>
      <c r="BN249" s="48"/>
    </row>
    <row r="250" spans="4:66"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  <c r="AC250" s="6"/>
      <c r="AD250" s="7"/>
      <c r="AE250" s="48"/>
      <c r="AF250" s="48"/>
      <c r="AG250" s="48"/>
      <c r="AK250" s="6"/>
      <c r="AL250" s="6"/>
      <c r="AM250" s="6"/>
      <c r="AN250" s="6"/>
      <c r="AO250" s="6"/>
      <c r="AP250" s="6"/>
      <c r="AQ250" s="6"/>
      <c r="AR250" s="6"/>
      <c r="AS250" s="6"/>
      <c r="AT250" s="6"/>
      <c r="AU250" s="6"/>
      <c r="AV250" s="6"/>
      <c r="AW250" s="6"/>
      <c r="AX250" s="6"/>
      <c r="AY250" s="6"/>
      <c r="AZ250" s="6"/>
      <c r="BA250" s="6"/>
      <c r="BB250" s="6"/>
      <c r="BC250" s="6"/>
      <c r="BD250" s="6"/>
      <c r="BE250" s="6"/>
      <c r="BF250" s="6"/>
      <c r="BG250" s="6"/>
      <c r="BH250" s="6"/>
      <c r="BI250" s="6"/>
      <c r="BJ250" s="6"/>
      <c r="BK250" s="7"/>
      <c r="BL250" s="48"/>
      <c r="BM250" s="48"/>
      <c r="BN250" s="48"/>
    </row>
    <row r="251" spans="4:66"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  <c r="AA251" s="6"/>
      <c r="AB251" s="6"/>
      <c r="AC251" s="6"/>
      <c r="AD251" s="7"/>
      <c r="AE251" s="48"/>
      <c r="AF251" s="48"/>
      <c r="AG251" s="48"/>
      <c r="AK251" s="6"/>
      <c r="AL251" s="6"/>
      <c r="AM251" s="6"/>
      <c r="AN251" s="6"/>
      <c r="AO251" s="6"/>
      <c r="AP251" s="6"/>
      <c r="AQ251" s="6"/>
      <c r="AR251" s="6"/>
      <c r="AS251" s="6"/>
      <c r="AT251" s="6"/>
      <c r="AU251" s="6"/>
      <c r="AV251" s="6"/>
      <c r="AW251" s="6"/>
      <c r="AX251" s="6"/>
      <c r="AY251" s="6"/>
      <c r="AZ251" s="6"/>
      <c r="BA251" s="6"/>
      <c r="BB251" s="6"/>
      <c r="BC251" s="6"/>
      <c r="BD251" s="6"/>
      <c r="BE251" s="6"/>
      <c r="BF251" s="6"/>
      <c r="BG251" s="6"/>
      <c r="BH251" s="6"/>
      <c r="BI251" s="6"/>
      <c r="BJ251" s="6"/>
      <c r="BK251" s="7"/>
      <c r="BL251" s="48"/>
      <c r="BM251" s="48"/>
      <c r="BN251" s="48"/>
    </row>
    <row r="252" spans="4:66"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  <c r="AA252" s="6"/>
      <c r="AB252" s="6"/>
      <c r="AC252" s="6"/>
      <c r="AD252" s="7"/>
      <c r="AE252" s="48"/>
      <c r="AF252" s="48"/>
      <c r="AG252" s="48"/>
      <c r="AK252" s="6"/>
      <c r="AL252" s="6"/>
      <c r="AM252" s="6"/>
      <c r="AN252" s="6"/>
      <c r="AO252" s="6"/>
      <c r="AP252" s="6"/>
      <c r="AQ252" s="6"/>
      <c r="AR252" s="6"/>
      <c r="AS252" s="6"/>
      <c r="AT252" s="6"/>
      <c r="AU252" s="6"/>
      <c r="AV252" s="6"/>
      <c r="AW252" s="6"/>
      <c r="AX252" s="6"/>
      <c r="AY252" s="6"/>
      <c r="AZ252" s="6"/>
      <c r="BA252" s="6"/>
      <c r="BB252" s="6"/>
      <c r="BC252" s="6"/>
      <c r="BD252" s="6"/>
      <c r="BE252" s="6"/>
      <c r="BF252" s="6"/>
      <c r="BG252" s="6"/>
      <c r="BH252" s="6"/>
      <c r="BI252" s="6"/>
      <c r="BJ252" s="6"/>
      <c r="BK252" s="7"/>
      <c r="BL252" s="48"/>
      <c r="BM252" s="48"/>
      <c r="BN252" s="48"/>
    </row>
    <row r="253" spans="4:66"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  <c r="AA253" s="6"/>
      <c r="AB253" s="6"/>
      <c r="AC253" s="6"/>
      <c r="AD253" s="7"/>
      <c r="AE253" s="48"/>
      <c r="AF253" s="48"/>
      <c r="AG253" s="48"/>
      <c r="AK253" s="6"/>
      <c r="AL253" s="6"/>
      <c r="AM253" s="6"/>
      <c r="AN253" s="6"/>
      <c r="AO253" s="6"/>
      <c r="AP253" s="6"/>
      <c r="AQ253" s="6"/>
      <c r="AR253" s="6"/>
      <c r="AS253" s="6"/>
      <c r="AT253" s="6"/>
      <c r="AU253" s="6"/>
      <c r="AV253" s="6"/>
      <c r="AW253" s="6"/>
      <c r="AX253" s="6"/>
      <c r="AY253" s="6"/>
      <c r="AZ253" s="6"/>
      <c r="BA253" s="6"/>
      <c r="BB253" s="6"/>
      <c r="BC253" s="6"/>
      <c r="BD253" s="6"/>
      <c r="BE253" s="6"/>
      <c r="BF253" s="6"/>
      <c r="BG253" s="6"/>
      <c r="BH253" s="6"/>
      <c r="BI253" s="6"/>
      <c r="BJ253" s="6"/>
      <c r="BK253" s="7"/>
      <c r="BL253" s="48"/>
      <c r="BM253" s="48"/>
      <c r="BN253" s="48"/>
    </row>
    <row r="254" spans="4:66"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  <c r="AA254" s="6"/>
      <c r="AB254" s="6"/>
      <c r="AC254" s="6"/>
      <c r="AD254" s="7"/>
      <c r="AE254" s="48"/>
      <c r="AF254" s="48"/>
      <c r="AG254" s="48"/>
      <c r="AK254" s="6"/>
      <c r="AL254" s="6"/>
      <c r="AM254" s="6"/>
      <c r="AN254" s="6"/>
      <c r="AO254" s="6"/>
      <c r="AP254" s="6"/>
      <c r="AQ254" s="6"/>
      <c r="AR254" s="6"/>
      <c r="AS254" s="6"/>
      <c r="AT254" s="6"/>
      <c r="AU254" s="6"/>
      <c r="AV254" s="6"/>
      <c r="AW254" s="6"/>
      <c r="AX254" s="6"/>
      <c r="AY254" s="6"/>
      <c r="AZ254" s="6"/>
      <c r="BA254" s="6"/>
      <c r="BB254" s="6"/>
      <c r="BC254" s="6"/>
      <c r="BD254" s="6"/>
      <c r="BE254" s="6"/>
      <c r="BF254" s="6"/>
      <c r="BG254" s="6"/>
      <c r="BH254" s="6"/>
      <c r="BI254" s="6"/>
      <c r="BJ254" s="6"/>
      <c r="BK254" s="7"/>
      <c r="BL254" s="48"/>
      <c r="BM254" s="48"/>
      <c r="BN254" s="48"/>
    </row>
    <row r="255" spans="4:66"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  <c r="AA255" s="6"/>
      <c r="AB255" s="6"/>
      <c r="AC255" s="6"/>
      <c r="AD255" s="7"/>
      <c r="AE255" s="48"/>
      <c r="AF255" s="48"/>
      <c r="AG255" s="48"/>
      <c r="AK255" s="6"/>
      <c r="AL255" s="6"/>
      <c r="AM255" s="6"/>
      <c r="AN255" s="6"/>
      <c r="AO255" s="6"/>
      <c r="AP255" s="6"/>
      <c r="AQ255" s="6"/>
      <c r="AR255" s="6"/>
      <c r="AS255" s="6"/>
      <c r="AT255" s="6"/>
      <c r="AU255" s="6"/>
      <c r="AV255" s="6"/>
      <c r="AW255" s="6"/>
      <c r="AX255" s="6"/>
      <c r="AY255" s="6"/>
      <c r="AZ255" s="6"/>
      <c r="BA255" s="6"/>
      <c r="BB255" s="6"/>
      <c r="BC255" s="6"/>
      <c r="BD255" s="6"/>
      <c r="BE255" s="6"/>
      <c r="BF255" s="6"/>
      <c r="BG255" s="6"/>
      <c r="BH255" s="6"/>
      <c r="BI255" s="6"/>
      <c r="BJ255" s="6"/>
      <c r="BK255" s="7"/>
      <c r="BL255" s="48"/>
      <c r="BM255" s="48"/>
      <c r="BN255" s="48"/>
    </row>
    <row r="256" spans="4:66"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  <c r="AA256" s="6"/>
      <c r="AB256" s="6"/>
      <c r="AC256" s="6"/>
      <c r="AD256" s="7"/>
      <c r="AE256" s="48"/>
      <c r="AF256" s="48"/>
      <c r="AG256" s="48"/>
      <c r="AK256" s="6"/>
      <c r="AL256" s="6"/>
      <c r="AM256" s="6"/>
      <c r="AN256" s="6"/>
      <c r="AO256" s="6"/>
      <c r="AP256" s="6"/>
      <c r="AQ256" s="6"/>
      <c r="AR256" s="6"/>
      <c r="AS256" s="6"/>
      <c r="AT256" s="6"/>
      <c r="AU256" s="6"/>
      <c r="AV256" s="6"/>
      <c r="AW256" s="6"/>
      <c r="AX256" s="6"/>
      <c r="AY256" s="6"/>
      <c r="AZ256" s="6"/>
      <c r="BA256" s="6"/>
      <c r="BB256" s="6"/>
      <c r="BC256" s="6"/>
      <c r="BD256" s="6"/>
      <c r="BE256" s="6"/>
      <c r="BF256" s="6"/>
      <c r="BG256" s="6"/>
      <c r="BH256" s="6"/>
      <c r="BI256" s="6"/>
      <c r="BJ256" s="6"/>
      <c r="BK256" s="7"/>
      <c r="BL256" s="48"/>
      <c r="BM256" s="48"/>
      <c r="BN256" s="48"/>
    </row>
    <row r="257" spans="4:66"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  <c r="AA257" s="6"/>
      <c r="AB257" s="6"/>
      <c r="AC257" s="6"/>
      <c r="AD257" s="7"/>
      <c r="AE257" s="48"/>
      <c r="AF257" s="48"/>
      <c r="AG257" s="48"/>
      <c r="AK257" s="6"/>
      <c r="AL257" s="6"/>
      <c r="AM257" s="6"/>
      <c r="AN257" s="6"/>
      <c r="AO257" s="6"/>
      <c r="AP257" s="6"/>
      <c r="AQ257" s="6"/>
      <c r="AR257" s="6"/>
      <c r="AS257" s="6"/>
      <c r="AT257" s="6"/>
      <c r="AU257" s="6"/>
      <c r="AV257" s="6"/>
      <c r="AW257" s="6"/>
      <c r="AX257" s="6"/>
      <c r="AY257" s="6"/>
      <c r="AZ257" s="6"/>
      <c r="BA257" s="6"/>
      <c r="BB257" s="6"/>
      <c r="BC257" s="6"/>
      <c r="BD257" s="6"/>
      <c r="BE257" s="6"/>
      <c r="BF257" s="6"/>
      <c r="BG257" s="6"/>
      <c r="BH257" s="6"/>
      <c r="BI257" s="6"/>
      <c r="BJ257" s="6"/>
      <c r="BK257" s="7"/>
      <c r="BL257" s="48"/>
      <c r="BM257" s="48"/>
      <c r="BN257" s="48"/>
    </row>
    <row r="258" spans="4:66"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  <c r="AA258" s="6"/>
      <c r="AB258" s="6"/>
      <c r="AC258" s="6"/>
      <c r="AD258" s="7"/>
      <c r="AE258" s="48"/>
      <c r="AF258" s="48"/>
      <c r="AG258" s="48"/>
      <c r="AK258" s="6"/>
      <c r="AL258" s="6"/>
      <c r="AM258" s="6"/>
      <c r="AN258" s="6"/>
      <c r="AO258" s="6"/>
      <c r="AP258" s="6"/>
      <c r="AQ258" s="6"/>
      <c r="AR258" s="6"/>
      <c r="AS258" s="6"/>
      <c r="AT258" s="6"/>
      <c r="AU258" s="6"/>
      <c r="AV258" s="6"/>
      <c r="AW258" s="6"/>
      <c r="AX258" s="6"/>
      <c r="AY258" s="6"/>
      <c r="AZ258" s="6"/>
      <c r="BA258" s="6"/>
      <c r="BB258" s="6"/>
      <c r="BC258" s="6"/>
      <c r="BD258" s="6"/>
      <c r="BE258" s="6"/>
      <c r="BF258" s="6"/>
      <c r="BG258" s="6"/>
      <c r="BH258" s="6"/>
      <c r="BI258" s="6"/>
      <c r="BJ258" s="6"/>
      <c r="BK258" s="7"/>
      <c r="BL258" s="48"/>
      <c r="BM258" s="48"/>
      <c r="BN258" s="48"/>
    </row>
    <row r="259" spans="4:66"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  <c r="AA259" s="6"/>
      <c r="AB259" s="6"/>
      <c r="AC259" s="6"/>
      <c r="AD259" s="7"/>
      <c r="AE259" s="48"/>
      <c r="AF259" s="48"/>
      <c r="AG259" s="48"/>
      <c r="AK259" s="6"/>
      <c r="AL259" s="6"/>
      <c r="AM259" s="6"/>
      <c r="AN259" s="6"/>
      <c r="AO259" s="6"/>
      <c r="AP259" s="6"/>
      <c r="AQ259" s="6"/>
      <c r="AR259" s="6"/>
      <c r="AS259" s="6"/>
      <c r="AT259" s="6"/>
      <c r="AU259" s="6"/>
      <c r="AV259" s="6"/>
      <c r="AW259" s="6"/>
      <c r="AX259" s="6"/>
      <c r="AY259" s="6"/>
      <c r="AZ259" s="6"/>
      <c r="BA259" s="6"/>
      <c r="BB259" s="6"/>
      <c r="BC259" s="6"/>
      <c r="BD259" s="6"/>
      <c r="BE259" s="6"/>
      <c r="BF259" s="6"/>
      <c r="BG259" s="6"/>
      <c r="BH259" s="6"/>
      <c r="BI259" s="6"/>
      <c r="BJ259" s="6"/>
      <c r="BK259" s="7"/>
      <c r="BL259" s="48"/>
      <c r="BM259" s="48"/>
      <c r="BN259" s="48"/>
    </row>
    <row r="260" spans="4:66"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  <c r="AA260" s="6"/>
      <c r="AB260" s="6"/>
      <c r="AC260" s="6"/>
      <c r="AD260" s="7"/>
      <c r="AE260" s="48"/>
      <c r="AF260" s="48"/>
      <c r="AG260" s="48"/>
      <c r="AK260" s="6"/>
      <c r="AL260" s="6"/>
      <c r="AM260" s="6"/>
      <c r="AN260" s="6"/>
      <c r="AO260" s="6"/>
      <c r="AP260" s="6"/>
      <c r="AQ260" s="6"/>
      <c r="AR260" s="6"/>
      <c r="AS260" s="6"/>
      <c r="AT260" s="6"/>
      <c r="AU260" s="6"/>
      <c r="AV260" s="6"/>
      <c r="AW260" s="6"/>
      <c r="AX260" s="6"/>
      <c r="AY260" s="6"/>
      <c r="AZ260" s="6"/>
      <c r="BA260" s="6"/>
      <c r="BB260" s="6"/>
      <c r="BC260" s="6"/>
      <c r="BD260" s="6"/>
      <c r="BE260" s="6"/>
      <c r="BF260" s="6"/>
      <c r="BG260" s="6"/>
      <c r="BH260" s="6"/>
      <c r="BI260" s="6"/>
      <c r="BJ260" s="6"/>
      <c r="BK260" s="7"/>
      <c r="BL260" s="48"/>
      <c r="BM260" s="48"/>
      <c r="BN260" s="48"/>
    </row>
    <row r="261" spans="4:66"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  <c r="AA261" s="6"/>
      <c r="AB261" s="6"/>
      <c r="AC261" s="6"/>
      <c r="AD261" s="7"/>
      <c r="AE261" s="48"/>
      <c r="AF261" s="48"/>
      <c r="AG261" s="48"/>
      <c r="AK261" s="6"/>
      <c r="AL261" s="6"/>
      <c r="AM261" s="6"/>
      <c r="AN261" s="6"/>
      <c r="AO261" s="6"/>
      <c r="AP261" s="6"/>
      <c r="AQ261" s="6"/>
      <c r="AR261" s="6"/>
      <c r="AS261" s="6"/>
      <c r="AT261" s="6"/>
      <c r="AU261" s="6"/>
      <c r="AV261" s="6"/>
      <c r="AW261" s="6"/>
      <c r="AX261" s="6"/>
      <c r="AY261" s="6"/>
      <c r="AZ261" s="6"/>
      <c r="BA261" s="6"/>
      <c r="BB261" s="6"/>
      <c r="BC261" s="6"/>
      <c r="BD261" s="6"/>
      <c r="BE261" s="6"/>
      <c r="BF261" s="6"/>
      <c r="BG261" s="6"/>
      <c r="BH261" s="6"/>
      <c r="BI261" s="6"/>
      <c r="BJ261" s="6"/>
      <c r="BK261" s="7"/>
      <c r="BL261" s="48"/>
      <c r="BM261" s="48"/>
      <c r="BN261" s="48"/>
    </row>
    <row r="262" spans="4:66"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  <c r="AA262" s="6"/>
      <c r="AB262" s="6"/>
      <c r="AC262" s="6"/>
      <c r="AD262" s="7"/>
      <c r="AE262" s="48"/>
      <c r="AF262" s="48"/>
      <c r="AG262" s="48"/>
      <c r="AK262" s="6"/>
      <c r="AL262" s="6"/>
      <c r="AM262" s="6"/>
      <c r="AN262" s="6"/>
      <c r="AO262" s="6"/>
      <c r="AP262" s="6"/>
      <c r="AQ262" s="6"/>
      <c r="AR262" s="6"/>
      <c r="AS262" s="6"/>
      <c r="AT262" s="6"/>
      <c r="AU262" s="6"/>
      <c r="AV262" s="6"/>
      <c r="AW262" s="6"/>
      <c r="AX262" s="6"/>
      <c r="AY262" s="6"/>
      <c r="AZ262" s="6"/>
      <c r="BA262" s="6"/>
      <c r="BB262" s="6"/>
      <c r="BC262" s="6"/>
      <c r="BD262" s="6"/>
      <c r="BE262" s="6"/>
      <c r="BF262" s="6"/>
      <c r="BG262" s="6"/>
      <c r="BH262" s="6"/>
      <c r="BI262" s="6"/>
      <c r="BJ262" s="6"/>
      <c r="BK262" s="7"/>
      <c r="BL262" s="48"/>
      <c r="BM262" s="48"/>
      <c r="BN262" s="48"/>
    </row>
    <row r="263" spans="4:66"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  <c r="AA263" s="6"/>
      <c r="AB263" s="6"/>
      <c r="AC263" s="6"/>
      <c r="AD263" s="7"/>
      <c r="AE263" s="48"/>
      <c r="AF263" s="48"/>
      <c r="AG263" s="48"/>
      <c r="AK263" s="6"/>
      <c r="AL263" s="6"/>
      <c r="AM263" s="6"/>
      <c r="AN263" s="6"/>
      <c r="AO263" s="6"/>
      <c r="AP263" s="6"/>
      <c r="AQ263" s="6"/>
      <c r="AR263" s="6"/>
      <c r="AS263" s="6"/>
      <c r="AT263" s="6"/>
      <c r="AU263" s="6"/>
      <c r="AV263" s="6"/>
      <c r="AW263" s="6"/>
      <c r="AX263" s="6"/>
      <c r="AY263" s="6"/>
      <c r="AZ263" s="6"/>
      <c r="BA263" s="6"/>
      <c r="BB263" s="6"/>
      <c r="BC263" s="6"/>
      <c r="BD263" s="6"/>
      <c r="BE263" s="6"/>
      <c r="BF263" s="6"/>
      <c r="BG263" s="6"/>
      <c r="BH263" s="6"/>
      <c r="BI263" s="6"/>
      <c r="BJ263" s="6"/>
      <c r="BK263" s="7"/>
      <c r="BL263" s="48"/>
      <c r="BM263" s="48"/>
      <c r="BN263" s="48"/>
    </row>
    <row r="264" spans="4:66"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  <c r="AA264" s="6"/>
      <c r="AB264" s="6"/>
      <c r="AC264" s="6"/>
      <c r="AD264" s="7"/>
      <c r="AE264" s="48"/>
      <c r="AF264" s="48"/>
      <c r="AG264" s="48"/>
      <c r="AK264" s="6"/>
      <c r="AL264" s="6"/>
      <c r="AM264" s="6"/>
      <c r="AN264" s="6"/>
      <c r="AO264" s="6"/>
      <c r="AP264" s="6"/>
      <c r="AQ264" s="6"/>
      <c r="AR264" s="6"/>
      <c r="AS264" s="6"/>
      <c r="AT264" s="6"/>
      <c r="AU264" s="6"/>
      <c r="AV264" s="6"/>
      <c r="AW264" s="6"/>
      <c r="AX264" s="6"/>
      <c r="AY264" s="6"/>
      <c r="AZ264" s="6"/>
      <c r="BA264" s="6"/>
      <c r="BB264" s="6"/>
      <c r="BC264" s="6"/>
      <c r="BD264" s="6"/>
      <c r="BE264" s="6"/>
      <c r="BF264" s="6"/>
      <c r="BG264" s="6"/>
      <c r="BH264" s="6"/>
      <c r="BI264" s="6"/>
      <c r="BJ264" s="6"/>
      <c r="BK264" s="7"/>
      <c r="BL264" s="48"/>
      <c r="BM264" s="48"/>
      <c r="BN264" s="48"/>
    </row>
    <row r="265" spans="4:66"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  <c r="AA265" s="6"/>
      <c r="AB265" s="6"/>
      <c r="AC265" s="6"/>
      <c r="AD265" s="7"/>
      <c r="AE265" s="48"/>
      <c r="AF265" s="48"/>
      <c r="AG265" s="48"/>
      <c r="AK265" s="6"/>
      <c r="AL265" s="6"/>
      <c r="AM265" s="6"/>
      <c r="AN265" s="6"/>
      <c r="AO265" s="6"/>
      <c r="AP265" s="6"/>
      <c r="AQ265" s="6"/>
      <c r="AR265" s="6"/>
      <c r="AS265" s="6"/>
      <c r="AT265" s="6"/>
      <c r="AU265" s="6"/>
      <c r="AV265" s="6"/>
      <c r="AW265" s="6"/>
      <c r="AX265" s="6"/>
      <c r="AY265" s="6"/>
      <c r="AZ265" s="6"/>
      <c r="BA265" s="6"/>
      <c r="BB265" s="6"/>
      <c r="BC265" s="6"/>
      <c r="BD265" s="6"/>
      <c r="BE265" s="6"/>
      <c r="BF265" s="6"/>
      <c r="BG265" s="6"/>
      <c r="BH265" s="6"/>
      <c r="BI265" s="6"/>
      <c r="BJ265" s="6"/>
      <c r="BK265" s="7"/>
      <c r="BL265" s="48"/>
      <c r="BM265" s="48"/>
      <c r="BN265" s="48"/>
    </row>
    <row r="266" spans="4:66"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  <c r="AA266" s="6"/>
      <c r="AB266" s="6"/>
      <c r="AC266" s="6"/>
      <c r="AD266" s="7"/>
      <c r="AE266" s="48"/>
      <c r="AF266" s="48"/>
      <c r="AG266" s="48"/>
      <c r="AK266" s="6"/>
      <c r="AL266" s="6"/>
      <c r="AM266" s="6"/>
      <c r="AN266" s="6"/>
      <c r="AO266" s="6"/>
      <c r="AP266" s="6"/>
      <c r="AQ266" s="6"/>
      <c r="AR266" s="6"/>
      <c r="AS266" s="6"/>
      <c r="AT266" s="6"/>
      <c r="AU266" s="6"/>
      <c r="AV266" s="6"/>
      <c r="AW266" s="6"/>
      <c r="AX266" s="6"/>
      <c r="AY266" s="6"/>
      <c r="AZ266" s="6"/>
      <c r="BA266" s="6"/>
      <c r="BB266" s="6"/>
      <c r="BC266" s="6"/>
      <c r="BD266" s="6"/>
      <c r="BE266" s="6"/>
      <c r="BF266" s="6"/>
      <c r="BG266" s="6"/>
      <c r="BH266" s="6"/>
      <c r="BI266" s="6"/>
      <c r="BJ266" s="6"/>
      <c r="BK266" s="7"/>
      <c r="BL266" s="48"/>
      <c r="BM266" s="48"/>
      <c r="BN266" s="48"/>
    </row>
    <row r="267" spans="4:66"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  <c r="AA267" s="6"/>
      <c r="AB267" s="6"/>
      <c r="AC267" s="6"/>
      <c r="AD267" s="7"/>
      <c r="AE267" s="48"/>
      <c r="AF267" s="48"/>
      <c r="AG267" s="48"/>
      <c r="AK267" s="6"/>
      <c r="AL267" s="6"/>
      <c r="AM267" s="6"/>
      <c r="AN267" s="6"/>
      <c r="AO267" s="6"/>
      <c r="AP267" s="6"/>
      <c r="AQ267" s="6"/>
      <c r="AR267" s="6"/>
      <c r="AS267" s="6"/>
      <c r="AT267" s="6"/>
      <c r="AU267" s="6"/>
      <c r="AV267" s="6"/>
      <c r="AW267" s="6"/>
      <c r="AX267" s="6"/>
      <c r="AY267" s="6"/>
      <c r="AZ267" s="6"/>
      <c r="BA267" s="6"/>
      <c r="BB267" s="6"/>
      <c r="BC267" s="6"/>
      <c r="BD267" s="6"/>
      <c r="BE267" s="6"/>
      <c r="BF267" s="6"/>
      <c r="BG267" s="6"/>
      <c r="BH267" s="6"/>
      <c r="BI267" s="6"/>
      <c r="BJ267" s="6"/>
      <c r="BK267" s="7"/>
      <c r="BL267" s="48"/>
      <c r="BM267" s="48"/>
      <c r="BN267" s="48"/>
    </row>
    <row r="268" spans="4:66"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  <c r="AA268" s="6"/>
      <c r="AB268" s="6"/>
      <c r="AC268" s="6"/>
      <c r="AD268" s="7"/>
      <c r="AE268" s="48"/>
      <c r="AF268" s="48"/>
      <c r="AG268" s="48"/>
      <c r="AK268" s="6"/>
      <c r="AL268" s="6"/>
      <c r="AM268" s="6"/>
      <c r="AN268" s="6"/>
      <c r="AO268" s="6"/>
      <c r="AP268" s="6"/>
      <c r="AQ268" s="6"/>
      <c r="AR268" s="6"/>
      <c r="AS268" s="6"/>
      <c r="AT268" s="6"/>
      <c r="AU268" s="6"/>
      <c r="AV268" s="6"/>
      <c r="AW268" s="6"/>
      <c r="AX268" s="6"/>
      <c r="AY268" s="6"/>
      <c r="AZ268" s="6"/>
      <c r="BA268" s="6"/>
      <c r="BB268" s="6"/>
      <c r="BC268" s="6"/>
      <c r="BD268" s="6"/>
      <c r="BE268" s="6"/>
      <c r="BF268" s="6"/>
      <c r="BG268" s="6"/>
      <c r="BH268" s="6"/>
      <c r="BI268" s="6"/>
      <c r="BJ268" s="6"/>
      <c r="BK268" s="7"/>
      <c r="BL268" s="48"/>
      <c r="BM268" s="48"/>
      <c r="BN268" s="48"/>
    </row>
    <row r="269" spans="4:66"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  <c r="AA269" s="6"/>
      <c r="AB269" s="6"/>
      <c r="AC269" s="6"/>
      <c r="AD269" s="7"/>
      <c r="AE269" s="48"/>
      <c r="AF269" s="48"/>
      <c r="AG269" s="48"/>
      <c r="AK269" s="6"/>
      <c r="AL269" s="6"/>
      <c r="AM269" s="6"/>
      <c r="AN269" s="6"/>
      <c r="AO269" s="6"/>
      <c r="AP269" s="6"/>
      <c r="AQ269" s="6"/>
      <c r="AR269" s="6"/>
      <c r="AS269" s="6"/>
      <c r="AT269" s="6"/>
      <c r="AU269" s="6"/>
      <c r="AV269" s="6"/>
      <c r="AW269" s="6"/>
      <c r="AX269" s="6"/>
      <c r="AY269" s="6"/>
      <c r="AZ269" s="6"/>
      <c r="BA269" s="6"/>
      <c r="BB269" s="6"/>
      <c r="BC269" s="6"/>
      <c r="BD269" s="6"/>
      <c r="BE269" s="6"/>
      <c r="BF269" s="6"/>
      <c r="BG269" s="6"/>
      <c r="BH269" s="6"/>
      <c r="BI269" s="6"/>
      <c r="BJ269" s="6"/>
      <c r="BK269" s="7"/>
      <c r="BL269" s="48"/>
      <c r="BM269" s="48"/>
      <c r="BN269" s="48"/>
    </row>
    <row r="270" spans="4:66"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  <c r="AA270" s="6"/>
      <c r="AB270" s="6"/>
      <c r="AC270" s="6"/>
      <c r="AD270" s="7"/>
      <c r="AE270" s="48"/>
      <c r="AF270" s="48"/>
      <c r="AG270" s="48"/>
      <c r="AK270" s="6"/>
      <c r="AL270" s="6"/>
      <c r="AM270" s="6"/>
      <c r="AN270" s="6"/>
      <c r="AO270" s="6"/>
      <c r="AP270" s="6"/>
      <c r="AQ270" s="6"/>
      <c r="AR270" s="6"/>
      <c r="AS270" s="6"/>
      <c r="AT270" s="6"/>
      <c r="AU270" s="6"/>
      <c r="AV270" s="6"/>
      <c r="AW270" s="6"/>
      <c r="AX270" s="6"/>
      <c r="AY270" s="6"/>
      <c r="AZ270" s="6"/>
      <c r="BA270" s="6"/>
      <c r="BB270" s="6"/>
      <c r="BC270" s="6"/>
      <c r="BD270" s="6"/>
      <c r="BE270" s="6"/>
      <c r="BF270" s="6"/>
      <c r="BG270" s="6"/>
      <c r="BH270" s="6"/>
      <c r="BI270" s="6"/>
      <c r="BJ270" s="6"/>
      <c r="BK270" s="7"/>
      <c r="BL270" s="48"/>
      <c r="BM270" s="48"/>
      <c r="BN270" s="48"/>
    </row>
    <row r="271" spans="4:66"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  <c r="AA271" s="6"/>
      <c r="AB271" s="6"/>
      <c r="AC271" s="6"/>
      <c r="AD271" s="7"/>
      <c r="AE271" s="48"/>
      <c r="AF271" s="48"/>
      <c r="AG271" s="48"/>
      <c r="AK271" s="6"/>
      <c r="AL271" s="6"/>
      <c r="AM271" s="6"/>
      <c r="AN271" s="6"/>
      <c r="AO271" s="6"/>
      <c r="AP271" s="6"/>
      <c r="AQ271" s="6"/>
      <c r="AR271" s="6"/>
      <c r="AS271" s="6"/>
      <c r="AT271" s="6"/>
      <c r="AU271" s="6"/>
      <c r="AV271" s="6"/>
      <c r="AW271" s="6"/>
      <c r="AX271" s="6"/>
      <c r="AY271" s="6"/>
      <c r="AZ271" s="6"/>
      <c r="BA271" s="6"/>
      <c r="BB271" s="6"/>
      <c r="BC271" s="6"/>
      <c r="BD271" s="6"/>
      <c r="BE271" s="6"/>
      <c r="BF271" s="6"/>
      <c r="BG271" s="6"/>
      <c r="BH271" s="6"/>
      <c r="BI271" s="6"/>
      <c r="BJ271" s="6"/>
      <c r="BK271" s="7"/>
      <c r="BL271" s="48"/>
      <c r="BM271" s="48"/>
      <c r="BN271" s="48"/>
    </row>
    <row r="272" spans="4:66"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  <c r="AA272" s="6"/>
      <c r="AB272" s="6"/>
      <c r="AC272" s="6"/>
      <c r="AD272" s="7"/>
      <c r="AE272" s="48"/>
      <c r="AF272" s="48"/>
      <c r="AG272" s="48"/>
      <c r="AK272" s="6"/>
      <c r="AL272" s="6"/>
      <c r="AM272" s="6"/>
      <c r="AN272" s="6"/>
      <c r="AO272" s="6"/>
      <c r="AP272" s="6"/>
      <c r="AQ272" s="6"/>
      <c r="AR272" s="6"/>
      <c r="AS272" s="6"/>
      <c r="AT272" s="6"/>
      <c r="AU272" s="6"/>
      <c r="AV272" s="6"/>
      <c r="AW272" s="6"/>
      <c r="AX272" s="6"/>
      <c r="AY272" s="6"/>
      <c r="AZ272" s="6"/>
      <c r="BA272" s="6"/>
      <c r="BB272" s="6"/>
      <c r="BC272" s="6"/>
      <c r="BD272" s="6"/>
      <c r="BE272" s="6"/>
      <c r="BF272" s="6"/>
      <c r="BG272" s="6"/>
      <c r="BH272" s="6"/>
      <c r="BI272" s="6"/>
      <c r="BJ272" s="6"/>
      <c r="BK272" s="7"/>
      <c r="BL272" s="48"/>
      <c r="BM272" s="48"/>
      <c r="BN272" s="48"/>
    </row>
    <row r="273" spans="4:66"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  <c r="AA273" s="6"/>
      <c r="AB273" s="6"/>
      <c r="AC273" s="6"/>
      <c r="AD273" s="7"/>
      <c r="AE273" s="48"/>
      <c r="AF273" s="48"/>
      <c r="AG273" s="48"/>
      <c r="AK273" s="6"/>
      <c r="AL273" s="6"/>
      <c r="AM273" s="6"/>
      <c r="AN273" s="6"/>
      <c r="AO273" s="6"/>
      <c r="AP273" s="6"/>
      <c r="AQ273" s="6"/>
      <c r="AR273" s="6"/>
      <c r="AS273" s="6"/>
      <c r="AT273" s="6"/>
      <c r="AU273" s="6"/>
      <c r="AV273" s="6"/>
      <c r="AW273" s="6"/>
      <c r="AX273" s="6"/>
      <c r="AY273" s="6"/>
      <c r="AZ273" s="6"/>
      <c r="BA273" s="6"/>
      <c r="BB273" s="6"/>
      <c r="BC273" s="6"/>
      <c r="BD273" s="6"/>
      <c r="BE273" s="6"/>
      <c r="BF273" s="6"/>
      <c r="BG273" s="6"/>
      <c r="BH273" s="6"/>
      <c r="BI273" s="6"/>
      <c r="BJ273" s="6"/>
      <c r="BK273" s="7"/>
      <c r="BL273" s="48"/>
      <c r="BM273" s="48"/>
      <c r="BN273" s="48"/>
    </row>
    <row r="274" spans="4:66"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  <c r="AA274" s="6"/>
      <c r="AB274" s="6"/>
      <c r="AC274" s="6"/>
      <c r="AD274" s="7"/>
      <c r="AE274" s="48"/>
      <c r="AF274" s="48"/>
      <c r="AG274" s="48"/>
      <c r="AK274" s="6"/>
      <c r="AL274" s="6"/>
      <c r="AM274" s="6"/>
      <c r="AN274" s="6"/>
      <c r="AO274" s="6"/>
      <c r="AP274" s="6"/>
      <c r="AQ274" s="6"/>
      <c r="AR274" s="6"/>
      <c r="AS274" s="6"/>
      <c r="AT274" s="6"/>
      <c r="AU274" s="6"/>
      <c r="AV274" s="6"/>
      <c r="AW274" s="6"/>
      <c r="AX274" s="6"/>
      <c r="AY274" s="6"/>
      <c r="AZ274" s="6"/>
      <c r="BA274" s="6"/>
      <c r="BB274" s="6"/>
      <c r="BC274" s="6"/>
      <c r="BD274" s="6"/>
      <c r="BE274" s="6"/>
      <c r="BF274" s="6"/>
      <c r="BG274" s="6"/>
      <c r="BH274" s="6"/>
      <c r="BI274" s="6"/>
      <c r="BJ274" s="6"/>
      <c r="BK274" s="7"/>
      <c r="BL274" s="48"/>
      <c r="BM274" s="48"/>
      <c r="BN274" s="48"/>
    </row>
    <row r="275" spans="4:66"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  <c r="AA275" s="6"/>
      <c r="AB275" s="6"/>
      <c r="AC275" s="6"/>
      <c r="AD275" s="7"/>
      <c r="AE275" s="48"/>
      <c r="AF275" s="48"/>
      <c r="AG275" s="48"/>
      <c r="AK275" s="6"/>
      <c r="AL275" s="6"/>
      <c r="AM275" s="6"/>
      <c r="AN275" s="6"/>
      <c r="AO275" s="6"/>
      <c r="AP275" s="6"/>
      <c r="AQ275" s="6"/>
      <c r="AR275" s="6"/>
      <c r="AS275" s="6"/>
      <c r="AT275" s="6"/>
      <c r="AU275" s="6"/>
      <c r="AV275" s="6"/>
      <c r="AW275" s="6"/>
      <c r="AX275" s="6"/>
      <c r="AY275" s="6"/>
      <c r="AZ275" s="6"/>
      <c r="BA275" s="6"/>
      <c r="BB275" s="6"/>
      <c r="BC275" s="6"/>
      <c r="BD275" s="6"/>
      <c r="BE275" s="6"/>
      <c r="BF275" s="6"/>
      <c r="BG275" s="6"/>
      <c r="BH275" s="6"/>
      <c r="BI275" s="6"/>
      <c r="BJ275" s="6"/>
      <c r="BK275" s="7"/>
      <c r="BL275" s="48"/>
      <c r="BM275" s="48"/>
      <c r="BN275" s="48"/>
    </row>
    <row r="276" spans="4:66"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  <c r="AA276" s="6"/>
      <c r="AB276" s="6"/>
      <c r="AC276" s="6"/>
      <c r="AD276" s="7"/>
      <c r="AE276" s="48"/>
      <c r="AF276" s="48"/>
      <c r="AG276" s="48"/>
      <c r="AK276" s="6"/>
      <c r="AL276" s="6"/>
      <c r="AM276" s="6"/>
      <c r="AN276" s="6"/>
      <c r="AO276" s="6"/>
      <c r="AP276" s="6"/>
      <c r="AQ276" s="6"/>
      <c r="AR276" s="6"/>
      <c r="AS276" s="6"/>
      <c r="AT276" s="6"/>
      <c r="AU276" s="6"/>
      <c r="AV276" s="6"/>
      <c r="AW276" s="6"/>
      <c r="AX276" s="6"/>
      <c r="AY276" s="6"/>
      <c r="AZ276" s="6"/>
      <c r="BA276" s="6"/>
      <c r="BB276" s="6"/>
      <c r="BC276" s="6"/>
      <c r="BD276" s="6"/>
      <c r="BE276" s="6"/>
      <c r="BF276" s="6"/>
      <c r="BG276" s="6"/>
      <c r="BH276" s="6"/>
      <c r="BI276" s="6"/>
      <c r="BJ276" s="6"/>
      <c r="BK276" s="7"/>
      <c r="BL276" s="48"/>
      <c r="BM276" s="48"/>
      <c r="BN276" s="48"/>
    </row>
    <row r="277" spans="4:66"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  <c r="AA277" s="6"/>
      <c r="AB277" s="6"/>
      <c r="AC277" s="6"/>
      <c r="AD277" s="7"/>
      <c r="AE277" s="48"/>
      <c r="AF277" s="48"/>
      <c r="AG277" s="48"/>
      <c r="AK277" s="6"/>
      <c r="AL277" s="6"/>
      <c r="AM277" s="6"/>
      <c r="AN277" s="6"/>
      <c r="AO277" s="6"/>
      <c r="AP277" s="6"/>
      <c r="AQ277" s="6"/>
      <c r="AR277" s="6"/>
      <c r="AS277" s="6"/>
      <c r="AT277" s="6"/>
      <c r="AU277" s="6"/>
      <c r="AV277" s="6"/>
      <c r="AW277" s="6"/>
      <c r="AX277" s="6"/>
      <c r="AY277" s="6"/>
      <c r="AZ277" s="6"/>
      <c r="BA277" s="6"/>
      <c r="BB277" s="6"/>
      <c r="BC277" s="6"/>
      <c r="BD277" s="6"/>
      <c r="BE277" s="6"/>
      <c r="BF277" s="6"/>
      <c r="BG277" s="6"/>
      <c r="BH277" s="6"/>
      <c r="BI277" s="6"/>
      <c r="BJ277" s="6"/>
      <c r="BK277" s="7"/>
      <c r="BL277" s="48"/>
      <c r="BM277" s="48"/>
      <c r="BN277" s="48"/>
    </row>
    <row r="278" spans="4:66"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  <c r="AA278" s="6"/>
      <c r="AB278" s="6"/>
      <c r="AC278" s="6"/>
      <c r="AD278" s="7"/>
      <c r="AE278" s="48"/>
      <c r="AF278" s="48"/>
      <c r="AG278" s="48"/>
      <c r="AK278" s="6"/>
      <c r="AL278" s="6"/>
      <c r="AM278" s="6"/>
      <c r="AN278" s="6"/>
      <c r="AO278" s="6"/>
      <c r="AP278" s="6"/>
      <c r="AQ278" s="6"/>
      <c r="AR278" s="6"/>
      <c r="AS278" s="6"/>
      <c r="AT278" s="6"/>
      <c r="AU278" s="6"/>
      <c r="AV278" s="6"/>
      <c r="AW278" s="6"/>
      <c r="AX278" s="6"/>
      <c r="AY278" s="6"/>
      <c r="AZ278" s="6"/>
      <c r="BA278" s="6"/>
      <c r="BB278" s="6"/>
      <c r="BC278" s="6"/>
      <c r="BD278" s="6"/>
      <c r="BE278" s="6"/>
      <c r="BF278" s="6"/>
      <c r="BG278" s="6"/>
      <c r="BH278" s="6"/>
      <c r="BI278" s="6"/>
      <c r="BJ278" s="6"/>
      <c r="BK278" s="7"/>
      <c r="BL278" s="48"/>
      <c r="BM278" s="48"/>
      <c r="BN278" s="48"/>
    </row>
    <row r="279" spans="4:66"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  <c r="AA279" s="6"/>
      <c r="AB279" s="6"/>
      <c r="AC279" s="6"/>
      <c r="AD279" s="7"/>
      <c r="AE279" s="48"/>
      <c r="AF279" s="48"/>
      <c r="AG279" s="48"/>
      <c r="AK279" s="6"/>
      <c r="AL279" s="6"/>
      <c r="AM279" s="6"/>
      <c r="AN279" s="6"/>
      <c r="AO279" s="6"/>
      <c r="AP279" s="6"/>
      <c r="AQ279" s="6"/>
      <c r="AR279" s="6"/>
      <c r="AS279" s="6"/>
      <c r="AT279" s="6"/>
      <c r="AU279" s="6"/>
      <c r="AV279" s="6"/>
      <c r="AW279" s="6"/>
      <c r="AX279" s="6"/>
      <c r="AY279" s="6"/>
      <c r="AZ279" s="6"/>
      <c r="BA279" s="6"/>
      <c r="BB279" s="6"/>
      <c r="BC279" s="6"/>
      <c r="BD279" s="6"/>
      <c r="BE279" s="6"/>
      <c r="BF279" s="6"/>
      <c r="BG279" s="6"/>
      <c r="BH279" s="6"/>
      <c r="BI279" s="6"/>
      <c r="BJ279" s="6"/>
      <c r="BK279" s="7"/>
      <c r="BL279" s="48"/>
      <c r="BM279" s="48"/>
      <c r="BN279" s="48"/>
    </row>
    <row r="280" spans="4:66"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  <c r="AA280" s="6"/>
      <c r="AB280" s="6"/>
      <c r="AC280" s="6"/>
      <c r="AD280" s="7"/>
      <c r="AE280" s="48"/>
      <c r="AF280" s="48"/>
      <c r="AG280" s="48"/>
      <c r="AK280" s="6"/>
      <c r="AL280" s="6"/>
      <c r="AM280" s="6"/>
      <c r="AN280" s="6"/>
      <c r="AO280" s="6"/>
      <c r="AP280" s="6"/>
      <c r="AQ280" s="6"/>
      <c r="AR280" s="6"/>
      <c r="AS280" s="6"/>
      <c r="AT280" s="6"/>
      <c r="AU280" s="6"/>
      <c r="AV280" s="6"/>
      <c r="AW280" s="6"/>
      <c r="AX280" s="6"/>
      <c r="AY280" s="6"/>
      <c r="AZ280" s="6"/>
      <c r="BA280" s="6"/>
      <c r="BB280" s="6"/>
      <c r="BC280" s="6"/>
      <c r="BD280" s="6"/>
      <c r="BE280" s="6"/>
      <c r="BF280" s="6"/>
      <c r="BG280" s="6"/>
      <c r="BH280" s="6"/>
      <c r="BI280" s="6"/>
      <c r="BJ280" s="6"/>
      <c r="BK280" s="7"/>
      <c r="BL280" s="48"/>
      <c r="BM280" s="48"/>
      <c r="BN280" s="48"/>
    </row>
    <row r="281" spans="4:66"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  <c r="AA281" s="6"/>
      <c r="AB281" s="6"/>
      <c r="AC281" s="6"/>
      <c r="AD281" s="7"/>
      <c r="AE281" s="48"/>
      <c r="AF281" s="48"/>
      <c r="AG281" s="48"/>
      <c r="AK281" s="6"/>
      <c r="AL281" s="6"/>
      <c r="AM281" s="6"/>
      <c r="AN281" s="6"/>
      <c r="AO281" s="6"/>
      <c r="AP281" s="6"/>
      <c r="AQ281" s="6"/>
      <c r="AR281" s="6"/>
      <c r="AS281" s="6"/>
      <c r="AT281" s="6"/>
      <c r="AU281" s="6"/>
      <c r="AV281" s="6"/>
      <c r="AW281" s="6"/>
      <c r="AX281" s="6"/>
      <c r="AY281" s="6"/>
      <c r="AZ281" s="6"/>
      <c r="BA281" s="6"/>
      <c r="BB281" s="6"/>
      <c r="BC281" s="6"/>
      <c r="BD281" s="6"/>
      <c r="BE281" s="6"/>
      <c r="BF281" s="6"/>
      <c r="BG281" s="6"/>
      <c r="BH281" s="6"/>
      <c r="BI281" s="6"/>
      <c r="BJ281" s="6"/>
      <c r="BK281" s="7"/>
      <c r="BL281" s="48"/>
      <c r="BM281" s="48"/>
      <c r="BN281" s="48"/>
    </row>
    <row r="282" spans="4:66"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  <c r="AA282" s="6"/>
      <c r="AB282" s="6"/>
      <c r="AC282" s="6"/>
      <c r="AD282" s="7"/>
      <c r="AE282" s="48"/>
      <c r="AF282" s="48"/>
      <c r="AG282" s="48"/>
      <c r="AK282" s="6"/>
      <c r="AL282" s="6"/>
      <c r="AM282" s="6"/>
      <c r="AN282" s="6"/>
      <c r="AO282" s="6"/>
      <c r="AP282" s="6"/>
      <c r="AQ282" s="6"/>
      <c r="AR282" s="6"/>
      <c r="AS282" s="6"/>
      <c r="AT282" s="6"/>
      <c r="AU282" s="6"/>
      <c r="AV282" s="6"/>
      <c r="AW282" s="6"/>
      <c r="AX282" s="6"/>
      <c r="AY282" s="6"/>
      <c r="AZ282" s="6"/>
      <c r="BA282" s="6"/>
      <c r="BB282" s="6"/>
      <c r="BC282" s="6"/>
      <c r="BD282" s="6"/>
      <c r="BE282" s="6"/>
      <c r="BF282" s="6"/>
      <c r="BG282" s="6"/>
      <c r="BH282" s="6"/>
      <c r="BI282" s="6"/>
      <c r="BJ282" s="6"/>
      <c r="BK282" s="7"/>
      <c r="BL282" s="48"/>
      <c r="BM282" s="48"/>
      <c r="BN282" s="48"/>
    </row>
    <row r="283" spans="4:66"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  <c r="AA283" s="6"/>
      <c r="AB283" s="6"/>
      <c r="AC283" s="6"/>
      <c r="AD283" s="7"/>
      <c r="AE283" s="48"/>
      <c r="AF283" s="48"/>
      <c r="AG283" s="48"/>
      <c r="AK283" s="6"/>
      <c r="AL283" s="6"/>
      <c r="AM283" s="6"/>
      <c r="AN283" s="6"/>
      <c r="AO283" s="6"/>
      <c r="AP283" s="6"/>
      <c r="AQ283" s="6"/>
      <c r="AR283" s="6"/>
      <c r="AS283" s="6"/>
      <c r="AT283" s="6"/>
      <c r="AU283" s="6"/>
      <c r="AV283" s="6"/>
      <c r="AW283" s="6"/>
      <c r="AX283" s="6"/>
      <c r="AY283" s="6"/>
      <c r="AZ283" s="6"/>
      <c r="BA283" s="6"/>
      <c r="BB283" s="6"/>
      <c r="BC283" s="6"/>
      <c r="BD283" s="6"/>
      <c r="BE283" s="6"/>
      <c r="BF283" s="6"/>
      <c r="BG283" s="6"/>
      <c r="BH283" s="6"/>
      <c r="BI283" s="6"/>
      <c r="BJ283" s="6"/>
      <c r="BK283" s="7"/>
      <c r="BL283" s="48"/>
      <c r="BM283" s="48"/>
      <c r="BN283" s="48"/>
    </row>
    <row r="284" spans="4:66"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  <c r="AA284" s="6"/>
      <c r="AB284" s="6"/>
      <c r="AC284" s="6"/>
      <c r="AD284" s="7"/>
      <c r="AE284" s="48"/>
      <c r="AF284" s="48"/>
      <c r="AG284" s="48"/>
      <c r="AK284" s="6"/>
      <c r="AL284" s="6"/>
      <c r="AM284" s="6"/>
      <c r="AN284" s="6"/>
      <c r="AO284" s="6"/>
      <c r="AP284" s="6"/>
      <c r="AQ284" s="6"/>
      <c r="AR284" s="6"/>
      <c r="AS284" s="6"/>
      <c r="AT284" s="6"/>
      <c r="AU284" s="6"/>
      <c r="AV284" s="6"/>
      <c r="AW284" s="6"/>
      <c r="AX284" s="6"/>
      <c r="AY284" s="6"/>
      <c r="AZ284" s="6"/>
      <c r="BA284" s="6"/>
      <c r="BB284" s="6"/>
      <c r="BC284" s="6"/>
      <c r="BD284" s="6"/>
      <c r="BE284" s="6"/>
      <c r="BF284" s="6"/>
      <c r="BG284" s="6"/>
      <c r="BH284" s="6"/>
      <c r="BI284" s="6"/>
      <c r="BJ284" s="6"/>
      <c r="BK284" s="7"/>
      <c r="BL284" s="48"/>
      <c r="BM284" s="48"/>
      <c r="BN284" s="48"/>
    </row>
    <row r="285" spans="4:66"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  <c r="AA285" s="6"/>
      <c r="AB285" s="6"/>
      <c r="AC285" s="6"/>
      <c r="AD285" s="7"/>
      <c r="AE285" s="48"/>
      <c r="AF285" s="48"/>
      <c r="AG285" s="48"/>
      <c r="AK285" s="6"/>
      <c r="AL285" s="6"/>
      <c r="AM285" s="6"/>
      <c r="AN285" s="6"/>
      <c r="AO285" s="6"/>
      <c r="AP285" s="6"/>
      <c r="AQ285" s="6"/>
      <c r="AR285" s="6"/>
      <c r="AS285" s="6"/>
      <c r="AT285" s="6"/>
      <c r="AU285" s="6"/>
      <c r="AV285" s="6"/>
      <c r="AW285" s="6"/>
      <c r="AX285" s="6"/>
      <c r="AY285" s="6"/>
      <c r="AZ285" s="6"/>
      <c r="BA285" s="6"/>
      <c r="BB285" s="6"/>
      <c r="BC285" s="6"/>
      <c r="BD285" s="6"/>
      <c r="BE285" s="6"/>
      <c r="BF285" s="6"/>
      <c r="BG285" s="6"/>
      <c r="BH285" s="6"/>
      <c r="BI285" s="6"/>
      <c r="BJ285" s="6"/>
      <c r="BK285" s="7"/>
      <c r="BL285" s="48"/>
      <c r="BM285" s="48"/>
      <c r="BN285" s="48"/>
    </row>
    <row r="286" spans="4:66"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  <c r="AA286" s="6"/>
      <c r="AB286" s="6"/>
      <c r="AC286" s="6"/>
      <c r="AD286" s="7"/>
      <c r="AE286" s="48"/>
      <c r="AF286" s="48"/>
      <c r="AG286" s="48"/>
      <c r="AK286" s="6"/>
      <c r="AL286" s="6"/>
      <c r="AM286" s="6"/>
      <c r="AN286" s="6"/>
      <c r="AO286" s="6"/>
      <c r="AP286" s="6"/>
      <c r="AQ286" s="6"/>
      <c r="AR286" s="6"/>
      <c r="AS286" s="6"/>
      <c r="AT286" s="6"/>
      <c r="AU286" s="6"/>
      <c r="AV286" s="6"/>
      <c r="AW286" s="6"/>
      <c r="AX286" s="6"/>
      <c r="AY286" s="6"/>
      <c r="AZ286" s="6"/>
      <c r="BA286" s="6"/>
      <c r="BB286" s="6"/>
      <c r="BC286" s="6"/>
      <c r="BD286" s="6"/>
      <c r="BE286" s="6"/>
      <c r="BF286" s="6"/>
      <c r="BG286" s="6"/>
      <c r="BH286" s="6"/>
      <c r="BI286" s="6"/>
      <c r="BJ286" s="6"/>
      <c r="BK286" s="7"/>
      <c r="BL286" s="48"/>
      <c r="BM286" s="48"/>
      <c r="BN286" s="48"/>
    </row>
    <row r="287" spans="4:66"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  <c r="AA287" s="6"/>
      <c r="AB287" s="6"/>
      <c r="AC287" s="6"/>
      <c r="AD287" s="7"/>
      <c r="AE287" s="48"/>
      <c r="AF287" s="48"/>
      <c r="AG287" s="48"/>
      <c r="AK287" s="6"/>
      <c r="AL287" s="6"/>
      <c r="AM287" s="6"/>
      <c r="AN287" s="6"/>
      <c r="AO287" s="6"/>
      <c r="AP287" s="6"/>
      <c r="AQ287" s="6"/>
      <c r="AR287" s="6"/>
      <c r="AS287" s="6"/>
      <c r="AT287" s="6"/>
      <c r="AU287" s="6"/>
      <c r="AV287" s="6"/>
      <c r="AW287" s="6"/>
      <c r="AX287" s="6"/>
      <c r="AY287" s="6"/>
      <c r="AZ287" s="6"/>
      <c r="BA287" s="6"/>
      <c r="BB287" s="6"/>
      <c r="BC287" s="6"/>
      <c r="BD287" s="6"/>
      <c r="BE287" s="6"/>
      <c r="BF287" s="6"/>
      <c r="BG287" s="6"/>
      <c r="BH287" s="6"/>
      <c r="BI287" s="6"/>
      <c r="BJ287" s="6"/>
      <c r="BK287" s="7"/>
      <c r="BL287" s="48"/>
      <c r="BM287" s="48"/>
      <c r="BN287" s="48"/>
    </row>
    <row r="288" spans="4:66"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  <c r="AA288" s="6"/>
      <c r="AB288" s="6"/>
      <c r="AC288" s="6"/>
      <c r="AD288" s="7"/>
      <c r="AE288" s="48"/>
      <c r="AF288" s="48"/>
      <c r="AG288" s="48"/>
      <c r="AK288" s="6"/>
      <c r="AL288" s="6"/>
      <c r="AM288" s="6"/>
      <c r="AN288" s="6"/>
      <c r="AO288" s="6"/>
      <c r="AP288" s="6"/>
      <c r="AQ288" s="6"/>
      <c r="AR288" s="6"/>
      <c r="AS288" s="6"/>
      <c r="AT288" s="6"/>
      <c r="AU288" s="6"/>
      <c r="AV288" s="6"/>
      <c r="AW288" s="6"/>
      <c r="AX288" s="6"/>
      <c r="AY288" s="6"/>
      <c r="AZ288" s="6"/>
      <c r="BA288" s="6"/>
      <c r="BB288" s="6"/>
      <c r="BC288" s="6"/>
      <c r="BD288" s="6"/>
      <c r="BE288" s="6"/>
      <c r="BF288" s="6"/>
      <c r="BG288" s="6"/>
      <c r="BH288" s="6"/>
      <c r="BI288" s="6"/>
      <c r="BJ288" s="6"/>
      <c r="BK288" s="7"/>
      <c r="BL288" s="48"/>
      <c r="BM288" s="48"/>
      <c r="BN288" s="48"/>
    </row>
    <row r="289" spans="4:66"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  <c r="AA289" s="6"/>
      <c r="AB289" s="6"/>
      <c r="AC289" s="6"/>
      <c r="AD289" s="7"/>
      <c r="AE289" s="48"/>
      <c r="AF289" s="48"/>
      <c r="AG289" s="48"/>
      <c r="AK289" s="6"/>
      <c r="AL289" s="6"/>
      <c r="AM289" s="6"/>
      <c r="AN289" s="6"/>
      <c r="AO289" s="6"/>
      <c r="AP289" s="6"/>
      <c r="AQ289" s="6"/>
      <c r="AR289" s="6"/>
      <c r="AS289" s="6"/>
      <c r="AT289" s="6"/>
      <c r="AU289" s="6"/>
      <c r="AV289" s="6"/>
      <c r="AW289" s="6"/>
      <c r="AX289" s="6"/>
      <c r="AY289" s="6"/>
      <c r="AZ289" s="6"/>
      <c r="BA289" s="6"/>
      <c r="BB289" s="6"/>
      <c r="BC289" s="6"/>
      <c r="BD289" s="6"/>
      <c r="BE289" s="6"/>
      <c r="BF289" s="6"/>
      <c r="BG289" s="6"/>
      <c r="BH289" s="6"/>
      <c r="BI289" s="6"/>
      <c r="BJ289" s="6"/>
      <c r="BK289" s="7"/>
      <c r="BL289" s="48"/>
      <c r="BM289" s="48"/>
      <c r="BN289" s="48"/>
    </row>
    <row r="290" spans="4:66"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  <c r="AA290" s="6"/>
      <c r="AB290" s="6"/>
      <c r="AC290" s="6"/>
      <c r="AD290" s="7"/>
      <c r="AE290" s="48"/>
      <c r="AF290" s="48"/>
      <c r="AG290" s="48"/>
      <c r="AK290" s="6"/>
      <c r="AL290" s="6"/>
      <c r="AM290" s="6"/>
      <c r="AN290" s="6"/>
      <c r="AO290" s="6"/>
      <c r="AP290" s="6"/>
      <c r="AQ290" s="6"/>
      <c r="AR290" s="6"/>
      <c r="AS290" s="6"/>
      <c r="AT290" s="6"/>
      <c r="AU290" s="6"/>
      <c r="AV290" s="6"/>
      <c r="AW290" s="6"/>
      <c r="AX290" s="6"/>
      <c r="AY290" s="6"/>
      <c r="AZ290" s="6"/>
      <c r="BA290" s="6"/>
      <c r="BB290" s="6"/>
      <c r="BC290" s="6"/>
      <c r="BD290" s="6"/>
      <c r="BE290" s="6"/>
      <c r="BF290" s="6"/>
      <c r="BG290" s="6"/>
      <c r="BH290" s="6"/>
      <c r="BI290" s="6"/>
      <c r="BJ290" s="6"/>
      <c r="BK290" s="7"/>
      <c r="BL290" s="48"/>
      <c r="BM290" s="48"/>
      <c r="BN290" s="48"/>
    </row>
    <row r="291" spans="4:66"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  <c r="AA291" s="6"/>
      <c r="AB291" s="6"/>
      <c r="AC291" s="6"/>
      <c r="AD291" s="7"/>
      <c r="AE291" s="48"/>
      <c r="AF291" s="48"/>
      <c r="AG291" s="48"/>
      <c r="AK291" s="6"/>
      <c r="AL291" s="6"/>
      <c r="AM291" s="6"/>
      <c r="AN291" s="6"/>
      <c r="AO291" s="6"/>
      <c r="AP291" s="6"/>
      <c r="AQ291" s="6"/>
      <c r="AR291" s="6"/>
      <c r="AS291" s="6"/>
      <c r="AT291" s="6"/>
      <c r="AU291" s="6"/>
      <c r="AV291" s="6"/>
      <c r="AW291" s="6"/>
      <c r="AX291" s="6"/>
      <c r="AY291" s="6"/>
      <c r="AZ291" s="6"/>
      <c r="BA291" s="6"/>
      <c r="BB291" s="6"/>
      <c r="BC291" s="6"/>
      <c r="BD291" s="6"/>
      <c r="BE291" s="6"/>
      <c r="BF291" s="6"/>
      <c r="BG291" s="6"/>
      <c r="BH291" s="6"/>
      <c r="BI291" s="6"/>
      <c r="BJ291" s="6"/>
      <c r="BK291" s="7"/>
      <c r="BL291" s="48"/>
      <c r="BM291" s="48"/>
      <c r="BN291" s="48"/>
    </row>
    <row r="292" spans="4:66"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  <c r="AA292" s="6"/>
      <c r="AB292" s="6"/>
      <c r="AC292" s="6"/>
      <c r="AD292" s="7"/>
      <c r="AE292" s="48"/>
      <c r="AF292" s="48"/>
      <c r="AG292" s="48"/>
      <c r="AK292" s="6"/>
      <c r="AL292" s="6"/>
      <c r="AM292" s="6"/>
      <c r="AN292" s="6"/>
      <c r="AO292" s="6"/>
      <c r="AP292" s="6"/>
      <c r="AQ292" s="6"/>
      <c r="AR292" s="6"/>
      <c r="AS292" s="6"/>
      <c r="AT292" s="6"/>
      <c r="AU292" s="6"/>
      <c r="AV292" s="6"/>
      <c r="AW292" s="6"/>
      <c r="AX292" s="6"/>
      <c r="AY292" s="6"/>
      <c r="AZ292" s="6"/>
      <c r="BA292" s="6"/>
      <c r="BB292" s="6"/>
      <c r="BC292" s="6"/>
      <c r="BD292" s="6"/>
      <c r="BE292" s="6"/>
      <c r="BF292" s="6"/>
      <c r="BG292" s="6"/>
      <c r="BH292" s="6"/>
      <c r="BI292" s="6"/>
      <c r="BJ292" s="6"/>
      <c r="BK292" s="7"/>
      <c r="BL292" s="48"/>
      <c r="BM292" s="48"/>
      <c r="BN292" s="48"/>
    </row>
    <row r="293" spans="4:66"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  <c r="AA293" s="6"/>
      <c r="AB293" s="6"/>
      <c r="AC293" s="6"/>
      <c r="AD293" s="7"/>
      <c r="AE293" s="48"/>
      <c r="AF293" s="48"/>
      <c r="AG293" s="48"/>
      <c r="AK293" s="6"/>
      <c r="AL293" s="6"/>
      <c r="AM293" s="6"/>
      <c r="AN293" s="6"/>
      <c r="AO293" s="6"/>
      <c r="AP293" s="6"/>
      <c r="AQ293" s="6"/>
      <c r="AR293" s="6"/>
      <c r="AS293" s="6"/>
      <c r="AT293" s="6"/>
      <c r="AU293" s="6"/>
      <c r="AV293" s="6"/>
      <c r="AW293" s="6"/>
      <c r="AX293" s="6"/>
      <c r="AY293" s="6"/>
      <c r="AZ293" s="6"/>
      <c r="BA293" s="6"/>
      <c r="BB293" s="6"/>
      <c r="BC293" s="6"/>
      <c r="BD293" s="6"/>
      <c r="BE293" s="6"/>
      <c r="BF293" s="6"/>
      <c r="BG293" s="6"/>
      <c r="BH293" s="6"/>
      <c r="BI293" s="6"/>
      <c r="BJ293" s="6"/>
      <c r="BK293" s="7"/>
      <c r="BL293" s="48"/>
      <c r="BM293" s="48"/>
      <c r="BN293" s="48"/>
    </row>
    <row r="294" spans="4:66"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  <c r="AA294" s="6"/>
      <c r="AB294" s="6"/>
      <c r="AC294" s="6"/>
      <c r="AD294" s="7"/>
      <c r="AE294" s="48"/>
      <c r="AF294" s="48"/>
      <c r="AG294" s="48"/>
      <c r="AK294" s="6"/>
      <c r="AL294" s="6"/>
      <c r="AM294" s="6"/>
      <c r="AN294" s="6"/>
      <c r="AO294" s="6"/>
      <c r="AP294" s="6"/>
      <c r="AQ294" s="6"/>
      <c r="AR294" s="6"/>
      <c r="AS294" s="6"/>
      <c r="AT294" s="6"/>
      <c r="AU294" s="6"/>
      <c r="AV294" s="6"/>
      <c r="AW294" s="6"/>
      <c r="AX294" s="6"/>
      <c r="AY294" s="6"/>
      <c r="AZ294" s="6"/>
      <c r="BA294" s="6"/>
      <c r="BB294" s="6"/>
      <c r="BC294" s="6"/>
      <c r="BD294" s="6"/>
      <c r="BE294" s="6"/>
      <c r="BF294" s="6"/>
      <c r="BG294" s="6"/>
      <c r="BH294" s="6"/>
      <c r="BI294" s="6"/>
      <c r="BJ294" s="6"/>
      <c r="BK294" s="7"/>
      <c r="BL294" s="48"/>
      <c r="BM294" s="48"/>
      <c r="BN294" s="48"/>
    </row>
    <row r="295" spans="4:66"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  <c r="AA295" s="6"/>
      <c r="AB295" s="6"/>
      <c r="AC295" s="6"/>
      <c r="AD295" s="7"/>
      <c r="AE295" s="48"/>
      <c r="AF295" s="48"/>
      <c r="AG295" s="48"/>
      <c r="AK295" s="6"/>
      <c r="AL295" s="6"/>
      <c r="AM295" s="6"/>
      <c r="AN295" s="6"/>
      <c r="AO295" s="6"/>
      <c r="AP295" s="6"/>
      <c r="AQ295" s="6"/>
      <c r="AR295" s="6"/>
      <c r="AS295" s="6"/>
      <c r="AT295" s="6"/>
      <c r="AU295" s="6"/>
      <c r="AV295" s="6"/>
      <c r="AW295" s="6"/>
      <c r="AX295" s="6"/>
      <c r="AY295" s="6"/>
      <c r="AZ295" s="6"/>
      <c r="BA295" s="6"/>
      <c r="BB295" s="6"/>
      <c r="BC295" s="6"/>
      <c r="BD295" s="6"/>
      <c r="BE295" s="6"/>
      <c r="BF295" s="6"/>
      <c r="BG295" s="6"/>
      <c r="BH295" s="6"/>
      <c r="BI295" s="6"/>
      <c r="BJ295" s="6"/>
      <c r="BK295" s="7"/>
      <c r="BL295" s="48"/>
      <c r="BM295" s="48"/>
      <c r="BN295" s="48"/>
    </row>
    <row r="296" spans="4:66"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  <c r="AA296" s="6"/>
      <c r="AB296" s="6"/>
      <c r="AC296" s="6"/>
      <c r="AD296" s="7"/>
      <c r="AE296" s="48"/>
      <c r="AF296" s="48"/>
      <c r="AG296" s="48"/>
      <c r="AK296" s="6"/>
      <c r="AL296" s="6"/>
      <c r="AM296" s="6"/>
      <c r="AN296" s="6"/>
      <c r="AO296" s="6"/>
      <c r="AP296" s="6"/>
      <c r="AQ296" s="6"/>
      <c r="AR296" s="6"/>
      <c r="AS296" s="6"/>
      <c r="AT296" s="6"/>
      <c r="AU296" s="6"/>
      <c r="AV296" s="6"/>
      <c r="AW296" s="6"/>
      <c r="AX296" s="6"/>
      <c r="AY296" s="6"/>
      <c r="AZ296" s="6"/>
      <c r="BA296" s="6"/>
      <c r="BB296" s="6"/>
      <c r="BC296" s="6"/>
      <c r="BD296" s="6"/>
      <c r="BE296" s="6"/>
      <c r="BF296" s="6"/>
      <c r="BG296" s="6"/>
      <c r="BH296" s="6"/>
      <c r="BI296" s="6"/>
      <c r="BJ296" s="6"/>
      <c r="BK296" s="7"/>
      <c r="BL296" s="48"/>
      <c r="BM296" s="48"/>
      <c r="BN296" s="48"/>
    </row>
    <row r="297" spans="4:66"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  <c r="AA297" s="6"/>
      <c r="AB297" s="6"/>
      <c r="AC297" s="6"/>
      <c r="AD297" s="7"/>
      <c r="AE297" s="48"/>
      <c r="AF297" s="48"/>
      <c r="AG297" s="48"/>
      <c r="AK297" s="6"/>
      <c r="AL297" s="6"/>
      <c r="AM297" s="6"/>
      <c r="AN297" s="6"/>
      <c r="AO297" s="6"/>
      <c r="AP297" s="6"/>
      <c r="AQ297" s="6"/>
      <c r="AR297" s="6"/>
      <c r="AS297" s="6"/>
      <c r="AT297" s="6"/>
      <c r="AU297" s="6"/>
      <c r="AV297" s="6"/>
      <c r="AW297" s="6"/>
      <c r="AX297" s="6"/>
      <c r="AY297" s="6"/>
      <c r="AZ297" s="6"/>
      <c r="BA297" s="6"/>
      <c r="BB297" s="6"/>
      <c r="BC297" s="6"/>
      <c r="BD297" s="6"/>
      <c r="BE297" s="6"/>
      <c r="BF297" s="6"/>
      <c r="BG297" s="6"/>
      <c r="BH297" s="6"/>
      <c r="BI297" s="6"/>
      <c r="BJ297" s="6"/>
      <c r="BK297" s="7"/>
      <c r="BL297" s="48"/>
      <c r="BM297" s="48"/>
      <c r="BN297" s="48"/>
    </row>
    <row r="298" spans="4:66"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  <c r="AA298" s="6"/>
      <c r="AB298" s="6"/>
      <c r="AC298" s="6"/>
      <c r="AD298" s="7"/>
      <c r="AE298" s="48"/>
      <c r="AF298" s="48"/>
      <c r="AG298" s="48"/>
      <c r="AK298" s="6"/>
      <c r="AL298" s="6"/>
      <c r="AM298" s="6"/>
      <c r="AN298" s="6"/>
      <c r="AO298" s="6"/>
      <c r="AP298" s="6"/>
      <c r="AQ298" s="6"/>
      <c r="AR298" s="6"/>
      <c r="AS298" s="6"/>
      <c r="AT298" s="6"/>
      <c r="AU298" s="6"/>
      <c r="AV298" s="6"/>
      <c r="AW298" s="6"/>
      <c r="AX298" s="6"/>
      <c r="AY298" s="6"/>
      <c r="AZ298" s="6"/>
      <c r="BA298" s="6"/>
      <c r="BB298" s="6"/>
      <c r="BC298" s="6"/>
      <c r="BD298" s="6"/>
      <c r="BE298" s="6"/>
      <c r="BF298" s="6"/>
      <c r="BG298" s="6"/>
      <c r="BH298" s="6"/>
      <c r="BI298" s="6"/>
      <c r="BJ298" s="6"/>
      <c r="BK298" s="7"/>
      <c r="BL298" s="48"/>
      <c r="BM298" s="48"/>
      <c r="BN298" s="48"/>
    </row>
    <row r="299" spans="4:66"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  <c r="AA299" s="6"/>
      <c r="AB299" s="6"/>
      <c r="AC299" s="6"/>
      <c r="AD299" s="7"/>
      <c r="AE299" s="48"/>
      <c r="AF299" s="48"/>
      <c r="AG299" s="48"/>
      <c r="AK299" s="6"/>
      <c r="AL299" s="6"/>
      <c r="AM299" s="6"/>
      <c r="AN299" s="6"/>
      <c r="AO299" s="6"/>
      <c r="AP299" s="6"/>
      <c r="AQ299" s="6"/>
      <c r="AR299" s="6"/>
      <c r="AS299" s="6"/>
      <c r="AT299" s="6"/>
      <c r="AU299" s="6"/>
      <c r="AV299" s="6"/>
      <c r="AW299" s="6"/>
      <c r="AX299" s="6"/>
      <c r="AY299" s="6"/>
      <c r="AZ299" s="6"/>
      <c r="BA299" s="6"/>
      <c r="BB299" s="6"/>
      <c r="BC299" s="6"/>
      <c r="BD299" s="6"/>
      <c r="BE299" s="6"/>
      <c r="BF299" s="6"/>
      <c r="BG299" s="6"/>
      <c r="BH299" s="6"/>
      <c r="BI299" s="6"/>
      <c r="BJ299" s="6"/>
      <c r="BK299" s="7"/>
      <c r="BL299" s="48"/>
      <c r="BM299" s="48"/>
      <c r="BN299" s="48"/>
    </row>
    <row r="300" spans="4:66"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  <c r="AA300" s="6"/>
      <c r="AB300" s="6"/>
      <c r="AC300" s="6"/>
      <c r="AD300" s="7"/>
      <c r="AE300" s="48"/>
      <c r="AF300" s="48"/>
      <c r="AG300" s="48"/>
      <c r="AK300" s="6"/>
      <c r="AL300" s="6"/>
      <c r="AM300" s="6"/>
      <c r="AN300" s="6"/>
      <c r="AO300" s="6"/>
      <c r="AP300" s="6"/>
      <c r="AQ300" s="6"/>
      <c r="AR300" s="6"/>
      <c r="AS300" s="6"/>
      <c r="AT300" s="6"/>
      <c r="AU300" s="6"/>
      <c r="AV300" s="6"/>
      <c r="AW300" s="6"/>
      <c r="AX300" s="6"/>
      <c r="AY300" s="6"/>
      <c r="AZ300" s="6"/>
      <c r="BA300" s="6"/>
      <c r="BB300" s="6"/>
      <c r="BC300" s="6"/>
      <c r="BD300" s="6"/>
      <c r="BE300" s="6"/>
      <c r="BF300" s="6"/>
      <c r="BG300" s="6"/>
      <c r="BH300" s="6"/>
      <c r="BI300" s="6"/>
      <c r="BJ300" s="6"/>
      <c r="BK300" s="7"/>
      <c r="BL300" s="48"/>
      <c r="BM300" s="48"/>
      <c r="BN300" s="48"/>
    </row>
    <row r="301" spans="4:66"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  <c r="AA301" s="6"/>
      <c r="AB301" s="6"/>
      <c r="AC301" s="6"/>
      <c r="AD301" s="7"/>
      <c r="AE301" s="48"/>
      <c r="AF301" s="48"/>
      <c r="AG301" s="48"/>
      <c r="AK301" s="6"/>
      <c r="AL301" s="6"/>
      <c r="AM301" s="6"/>
      <c r="AN301" s="6"/>
      <c r="AO301" s="6"/>
      <c r="AP301" s="6"/>
      <c r="AQ301" s="6"/>
      <c r="AR301" s="6"/>
      <c r="AS301" s="6"/>
      <c r="AT301" s="6"/>
      <c r="AU301" s="6"/>
      <c r="AV301" s="6"/>
      <c r="AW301" s="6"/>
      <c r="AX301" s="6"/>
      <c r="AY301" s="6"/>
      <c r="AZ301" s="6"/>
      <c r="BA301" s="6"/>
      <c r="BB301" s="6"/>
      <c r="BC301" s="6"/>
      <c r="BD301" s="6"/>
      <c r="BE301" s="6"/>
      <c r="BF301" s="6"/>
      <c r="BG301" s="6"/>
      <c r="BH301" s="6"/>
      <c r="BI301" s="6"/>
      <c r="BJ301" s="6"/>
      <c r="BK301" s="7"/>
      <c r="BL301" s="48"/>
      <c r="BM301" s="48"/>
      <c r="BN301" s="48"/>
    </row>
    <row r="302" spans="4:66"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  <c r="AA302" s="6"/>
      <c r="AB302" s="6"/>
      <c r="AC302" s="6"/>
      <c r="AD302" s="7"/>
      <c r="AE302" s="48"/>
      <c r="AF302" s="48"/>
      <c r="AG302" s="48"/>
      <c r="AK302" s="6"/>
      <c r="AL302" s="6"/>
      <c r="AM302" s="6"/>
      <c r="AN302" s="6"/>
      <c r="AO302" s="6"/>
      <c r="AP302" s="6"/>
      <c r="AQ302" s="6"/>
      <c r="AR302" s="6"/>
      <c r="AS302" s="6"/>
      <c r="AT302" s="6"/>
      <c r="AU302" s="6"/>
      <c r="AV302" s="6"/>
      <c r="AW302" s="6"/>
      <c r="AX302" s="6"/>
      <c r="AY302" s="6"/>
      <c r="AZ302" s="6"/>
      <c r="BA302" s="6"/>
      <c r="BB302" s="6"/>
      <c r="BC302" s="6"/>
      <c r="BD302" s="6"/>
      <c r="BE302" s="6"/>
      <c r="BF302" s="6"/>
      <c r="BG302" s="6"/>
      <c r="BH302" s="6"/>
      <c r="BI302" s="6"/>
      <c r="BJ302" s="6"/>
      <c r="BK302" s="7"/>
      <c r="BL302" s="48"/>
      <c r="BM302" s="48"/>
      <c r="BN302" s="48"/>
    </row>
    <row r="303" spans="4:66"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  <c r="AA303" s="6"/>
      <c r="AB303" s="6"/>
      <c r="AC303" s="6"/>
      <c r="AD303" s="7"/>
      <c r="AE303" s="48"/>
      <c r="AF303" s="48"/>
      <c r="AG303" s="48"/>
      <c r="AK303" s="6"/>
      <c r="AL303" s="6"/>
      <c r="AM303" s="6"/>
      <c r="AN303" s="6"/>
      <c r="AO303" s="6"/>
      <c r="AP303" s="6"/>
      <c r="AQ303" s="6"/>
      <c r="AR303" s="6"/>
      <c r="AS303" s="6"/>
      <c r="AT303" s="6"/>
      <c r="AU303" s="6"/>
      <c r="AV303" s="6"/>
      <c r="AW303" s="6"/>
      <c r="AX303" s="6"/>
      <c r="AY303" s="6"/>
      <c r="AZ303" s="6"/>
      <c r="BA303" s="6"/>
      <c r="BB303" s="6"/>
      <c r="BC303" s="6"/>
      <c r="BD303" s="6"/>
      <c r="BE303" s="6"/>
      <c r="BF303" s="6"/>
      <c r="BG303" s="6"/>
      <c r="BH303" s="6"/>
      <c r="BI303" s="6"/>
      <c r="BJ303" s="6"/>
      <c r="BK303" s="7"/>
      <c r="BL303" s="48"/>
      <c r="BM303" s="48"/>
      <c r="BN303" s="48"/>
    </row>
    <row r="304" spans="4:66"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  <c r="AA304" s="6"/>
      <c r="AB304" s="6"/>
      <c r="AC304" s="6"/>
      <c r="AD304" s="7"/>
      <c r="AE304" s="48"/>
      <c r="AF304" s="48"/>
      <c r="AG304" s="48"/>
      <c r="AK304" s="6"/>
      <c r="AL304" s="6"/>
      <c r="AM304" s="6"/>
      <c r="AN304" s="6"/>
      <c r="AO304" s="6"/>
      <c r="AP304" s="6"/>
      <c r="AQ304" s="6"/>
      <c r="AR304" s="6"/>
      <c r="AS304" s="6"/>
      <c r="AT304" s="6"/>
      <c r="AU304" s="6"/>
      <c r="AV304" s="6"/>
      <c r="AW304" s="6"/>
      <c r="AX304" s="6"/>
      <c r="AY304" s="6"/>
      <c r="AZ304" s="6"/>
      <c r="BA304" s="6"/>
      <c r="BB304" s="6"/>
      <c r="BC304" s="6"/>
      <c r="BD304" s="6"/>
      <c r="BE304" s="6"/>
      <c r="BF304" s="6"/>
      <c r="BG304" s="6"/>
      <c r="BH304" s="6"/>
      <c r="BI304" s="6"/>
      <c r="BJ304" s="6"/>
      <c r="BK304" s="7"/>
      <c r="BL304" s="48"/>
      <c r="BM304" s="48"/>
      <c r="BN304" s="48"/>
    </row>
    <row r="305" spans="4:66"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  <c r="AA305" s="6"/>
      <c r="AB305" s="6"/>
      <c r="AC305" s="6"/>
      <c r="AD305" s="7"/>
      <c r="AE305" s="48"/>
      <c r="AF305" s="48"/>
      <c r="AG305" s="48"/>
      <c r="AK305" s="6"/>
      <c r="AL305" s="6"/>
      <c r="AM305" s="6"/>
      <c r="AN305" s="6"/>
      <c r="AO305" s="6"/>
      <c r="AP305" s="6"/>
      <c r="AQ305" s="6"/>
      <c r="AR305" s="6"/>
      <c r="AS305" s="6"/>
      <c r="AT305" s="6"/>
      <c r="AU305" s="6"/>
      <c r="AV305" s="6"/>
      <c r="AW305" s="6"/>
      <c r="AX305" s="6"/>
      <c r="AY305" s="6"/>
      <c r="AZ305" s="6"/>
      <c r="BA305" s="6"/>
      <c r="BB305" s="6"/>
      <c r="BC305" s="6"/>
      <c r="BD305" s="6"/>
      <c r="BE305" s="6"/>
      <c r="BF305" s="6"/>
      <c r="BG305" s="6"/>
      <c r="BH305" s="6"/>
      <c r="BI305" s="6"/>
      <c r="BJ305" s="6"/>
      <c r="BK305" s="7"/>
      <c r="BL305" s="48"/>
      <c r="BM305" s="48"/>
      <c r="BN305" s="48"/>
    </row>
    <row r="306" spans="4:66"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  <c r="AA306" s="6"/>
      <c r="AB306" s="6"/>
      <c r="AC306" s="6"/>
      <c r="AD306" s="7"/>
      <c r="AE306" s="48"/>
      <c r="AF306" s="48"/>
      <c r="AG306" s="48"/>
      <c r="AK306" s="6"/>
      <c r="AL306" s="6"/>
      <c r="AM306" s="6"/>
      <c r="AN306" s="6"/>
      <c r="AO306" s="6"/>
      <c r="AP306" s="6"/>
      <c r="AQ306" s="6"/>
      <c r="AR306" s="6"/>
      <c r="AS306" s="6"/>
      <c r="AT306" s="6"/>
      <c r="AU306" s="6"/>
      <c r="AV306" s="6"/>
      <c r="AW306" s="6"/>
      <c r="AX306" s="6"/>
      <c r="AY306" s="6"/>
      <c r="AZ306" s="6"/>
      <c r="BA306" s="6"/>
      <c r="BB306" s="6"/>
      <c r="BC306" s="6"/>
      <c r="BD306" s="6"/>
      <c r="BE306" s="6"/>
      <c r="BF306" s="6"/>
      <c r="BG306" s="6"/>
      <c r="BH306" s="6"/>
      <c r="BI306" s="6"/>
      <c r="BJ306" s="6"/>
      <c r="BK306" s="7"/>
      <c r="BL306" s="48"/>
      <c r="BM306" s="48"/>
      <c r="BN306" s="48"/>
    </row>
    <row r="307" spans="4:66"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  <c r="AA307" s="6"/>
      <c r="AB307" s="6"/>
      <c r="AC307" s="6"/>
      <c r="AD307" s="7"/>
      <c r="AE307" s="48"/>
      <c r="AF307" s="48"/>
      <c r="AG307" s="48"/>
      <c r="AK307" s="6"/>
      <c r="AL307" s="6"/>
      <c r="AM307" s="6"/>
      <c r="AN307" s="6"/>
      <c r="AO307" s="6"/>
      <c r="AP307" s="6"/>
      <c r="AQ307" s="6"/>
      <c r="AR307" s="6"/>
      <c r="AS307" s="6"/>
      <c r="AT307" s="6"/>
      <c r="AU307" s="6"/>
      <c r="AV307" s="6"/>
      <c r="AW307" s="6"/>
      <c r="AX307" s="6"/>
      <c r="AY307" s="6"/>
      <c r="AZ307" s="6"/>
      <c r="BA307" s="6"/>
      <c r="BB307" s="6"/>
      <c r="BC307" s="6"/>
      <c r="BD307" s="6"/>
      <c r="BE307" s="6"/>
      <c r="BF307" s="6"/>
      <c r="BG307" s="6"/>
      <c r="BH307" s="6"/>
      <c r="BI307" s="6"/>
      <c r="BJ307" s="6"/>
      <c r="BK307" s="7"/>
      <c r="BL307" s="48"/>
      <c r="BM307" s="48"/>
      <c r="BN307" s="48"/>
    </row>
    <row r="308" spans="4:66"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  <c r="AA308" s="6"/>
      <c r="AB308" s="6"/>
      <c r="AC308" s="6"/>
      <c r="AD308" s="7"/>
      <c r="AE308" s="48"/>
      <c r="AF308" s="48"/>
      <c r="AG308" s="48"/>
      <c r="AK308" s="6"/>
      <c r="AL308" s="6"/>
      <c r="AM308" s="6"/>
      <c r="AN308" s="6"/>
      <c r="AO308" s="6"/>
      <c r="AP308" s="6"/>
      <c r="AQ308" s="6"/>
      <c r="AR308" s="6"/>
      <c r="AS308" s="6"/>
      <c r="AT308" s="6"/>
      <c r="AU308" s="6"/>
      <c r="AV308" s="6"/>
      <c r="AW308" s="6"/>
      <c r="AX308" s="6"/>
      <c r="AY308" s="6"/>
      <c r="AZ308" s="6"/>
      <c r="BA308" s="6"/>
      <c r="BB308" s="6"/>
      <c r="BC308" s="6"/>
      <c r="BD308" s="6"/>
      <c r="BE308" s="6"/>
      <c r="BF308" s="6"/>
      <c r="BG308" s="6"/>
      <c r="BH308" s="6"/>
      <c r="BI308" s="6"/>
      <c r="BJ308" s="6"/>
      <c r="BK308" s="7"/>
      <c r="BL308" s="48"/>
      <c r="BM308" s="48"/>
      <c r="BN308" s="48"/>
    </row>
    <row r="309" spans="4:66"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  <c r="AA309" s="6"/>
      <c r="AB309" s="6"/>
      <c r="AC309" s="6"/>
      <c r="AD309" s="7"/>
      <c r="AE309" s="48"/>
      <c r="AF309" s="48"/>
      <c r="AG309" s="48"/>
      <c r="AK309" s="6"/>
      <c r="AL309" s="6"/>
      <c r="AM309" s="6"/>
      <c r="AN309" s="6"/>
      <c r="AO309" s="6"/>
      <c r="AP309" s="6"/>
      <c r="AQ309" s="6"/>
      <c r="AR309" s="6"/>
      <c r="AS309" s="6"/>
      <c r="AT309" s="6"/>
      <c r="AU309" s="6"/>
      <c r="AV309" s="6"/>
      <c r="AW309" s="6"/>
      <c r="AX309" s="6"/>
      <c r="AY309" s="6"/>
      <c r="AZ309" s="6"/>
      <c r="BA309" s="6"/>
      <c r="BB309" s="6"/>
      <c r="BC309" s="6"/>
      <c r="BD309" s="6"/>
      <c r="BE309" s="6"/>
      <c r="BF309" s="6"/>
      <c r="BG309" s="6"/>
      <c r="BH309" s="6"/>
      <c r="BI309" s="6"/>
      <c r="BJ309" s="6"/>
      <c r="BK309" s="7"/>
      <c r="BL309" s="48"/>
      <c r="BM309" s="48"/>
      <c r="BN309" s="48"/>
    </row>
    <row r="310" spans="4:66"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  <c r="AA310" s="6"/>
      <c r="AB310" s="6"/>
      <c r="AC310" s="6"/>
      <c r="AD310" s="7"/>
      <c r="AE310" s="48"/>
      <c r="AF310" s="48"/>
      <c r="AG310" s="48"/>
      <c r="AK310" s="6"/>
      <c r="AL310" s="6"/>
      <c r="AM310" s="6"/>
      <c r="AN310" s="6"/>
      <c r="AO310" s="6"/>
      <c r="AP310" s="6"/>
      <c r="AQ310" s="6"/>
      <c r="AR310" s="6"/>
      <c r="AS310" s="6"/>
      <c r="AT310" s="6"/>
      <c r="AU310" s="6"/>
      <c r="AV310" s="6"/>
      <c r="AW310" s="6"/>
      <c r="AX310" s="6"/>
      <c r="AY310" s="6"/>
      <c r="AZ310" s="6"/>
      <c r="BA310" s="6"/>
      <c r="BB310" s="6"/>
      <c r="BC310" s="6"/>
      <c r="BD310" s="6"/>
      <c r="BE310" s="6"/>
      <c r="BF310" s="6"/>
      <c r="BG310" s="6"/>
      <c r="BH310" s="6"/>
      <c r="BI310" s="6"/>
      <c r="BJ310" s="6"/>
      <c r="BK310" s="7"/>
      <c r="BL310" s="48"/>
      <c r="BM310" s="48"/>
      <c r="BN310" s="48"/>
    </row>
    <row r="311" spans="4:66"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  <c r="AA311" s="6"/>
      <c r="AB311" s="6"/>
      <c r="AC311" s="6"/>
      <c r="AD311" s="7"/>
      <c r="AE311" s="48"/>
      <c r="AF311" s="48"/>
      <c r="AG311" s="48"/>
      <c r="AK311" s="6"/>
      <c r="AL311" s="6"/>
      <c r="AM311" s="6"/>
      <c r="AN311" s="6"/>
      <c r="AO311" s="6"/>
      <c r="AP311" s="6"/>
      <c r="AQ311" s="6"/>
      <c r="AR311" s="6"/>
      <c r="AS311" s="6"/>
      <c r="AT311" s="6"/>
      <c r="AU311" s="6"/>
      <c r="AV311" s="6"/>
      <c r="AW311" s="6"/>
      <c r="AX311" s="6"/>
      <c r="AY311" s="6"/>
      <c r="AZ311" s="6"/>
      <c r="BA311" s="6"/>
      <c r="BB311" s="6"/>
      <c r="BC311" s="6"/>
      <c r="BD311" s="6"/>
      <c r="BE311" s="6"/>
      <c r="BF311" s="6"/>
      <c r="BG311" s="6"/>
      <c r="BH311" s="6"/>
      <c r="BI311" s="6"/>
      <c r="BJ311" s="6"/>
      <c r="BK311" s="7"/>
      <c r="BL311" s="48"/>
      <c r="BM311" s="48"/>
      <c r="BN311" s="48"/>
    </row>
    <row r="312" spans="4:66"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  <c r="AA312" s="6"/>
      <c r="AB312" s="6"/>
      <c r="AC312" s="6"/>
      <c r="AD312" s="7"/>
      <c r="AE312" s="48"/>
      <c r="AF312" s="48"/>
      <c r="AG312" s="48"/>
      <c r="AK312" s="6"/>
      <c r="AL312" s="6"/>
      <c r="AM312" s="6"/>
      <c r="AN312" s="6"/>
      <c r="AO312" s="6"/>
      <c r="AP312" s="6"/>
      <c r="AQ312" s="6"/>
      <c r="AR312" s="6"/>
      <c r="AS312" s="6"/>
      <c r="AT312" s="6"/>
      <c r="AU312" s="6"/>
      <c r="AV312" s="6"/>
      <c r="AW312" s="6"/>
      <c r="AX312" s="6"/>
      <c r="AY312" s="6"/>
      <c r="AZ312" s="6"/>
      <c r="BA312" s="6"/>
      <c r="BB312" s="6"/>
      <c r="BC312" s="6"/>
      <c r="BD312" s="6"/>
      <c r="BE312" s="6"/>
      <c r="BF312" s="6"/>
      <c r="BG312" s="6"/>
      <c r="BH312" s="6"/>
      <c r="BI312" s="6"/>
      <c r="BJ312" s="6"/>
      <c r="BK312" s="7"/>
      <c r="BL312" s="48"/>
      <c r="BM312" s="48"/>
      <c r="BN312" s="48"/>
    </row>
    <row r="313" spans="4:66"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  <c r="AA313" s="6"/>
      <c r="AB313" s="6"/>
      <c r="AC313" s="6"/>
      <c r="AD313" s="7"/>
      <c r="AE313" s="48"/>
      <c r="AF313" s="48"/>
      <c r="AG313" s="48"/>
      <c r="AK313" s="6"/>
      <c r="AL313" s="6"/>
      <c r="AM313" s="6"/>
      <c r="AN313" s="6"/>
      <c r="AO313" s="6"/>
      <c r="AP313" s="6"/>
      <c r="AQ313" s="6"/>
      <c r="AR313" s="6"/>
      <c r="AS313" s="6"/>
      <c r="AT313" s="6"/>
      <c r="AU313" s="6"/>
      <c r="AV313" s="6"/>
      <c r="AW313" s="6"/>
      <c r="AX313" s="6"/>
      <c r="AY313" s="6"/>
      <c r="AZ313" s="6"/>
      <c r="BA313" s="6"/>
      <c r="BB313" s="6"/>
      <c r="BC313" s="6"/>
      <c r="BD313" s="6"/>
      <c r="BE313" s="6"/>
      <c r="BF313" s="6"/>
      <c r="BG313" s="6"/>
      <c r="BH313" s="6"/>
      <c r="BI313" s="6"/>
      <c r="BJ313" s="6"/>
      <c r="BK313" s="7"/>
      <c r="BL313" s="48"/>
      <c r="BM313" s="48"/>
      <c r="BN313" s="48"/>
    </row>
    <row r="314" spans="4:66"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  <c r="AA314" s="6"/>
      <c r="AB314" s="6"/>
      <c r="AC314" s="6"/>
      <c r="AD314" s="7"/>
      <c r="AE314" s="48"/>
      <c r="AF314" s="48"/>
      <c r="AG314" s="48"/>
      <c r="AK314" s="6"/>
      <c r="AL314" s="6"/>
      <c r="AM314" s="6"/>
      <c r="AN314" s="6"/>
      <c r="AO314" s="6"/>
      <c r="AP314" s="6"/>
      <c r="AQ314" s="6"/>
      <c r="AR314" s="6"/>
      <c r="AS314" s="6"/>
      <c r="AT314" s="6"/>
      <c r="AU314" s="6"/>
      <c r="AV314" s="6"/>
      <c r="AW314" s="6"/>
      <c r="AX314" s="6"/>
      <c r="AY314" s="6"/>
      <c r="AZ314" s="6"/>
      <c r="BA314" s="6"/>
      <c r="BB314" s="6"/>
      <c r="BC314" s="6"/>
      <c r="BD314" s="6"/>
      <c r="BE314" s="6"/>
      <c r="BF314" s="6"/>
      <c r="BG314" s="6"/>
      <c r="BH314" s="6"/>
      <c r="BI314" s="6"/>
      <c r="BJ314" s="6"/>
      <c r="BK314" s="7"/>
      <c r="BL314" s="48"/>
      <c r="BM314" s="48"/>
      <c r="BN314" s="48"/>
    </row>
    <row r="315" spans="4:66"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  <c r="AA315" s="6"/>
      <c r="AB315" s="6"/>
      <c r="AC315" s="6"/>
      <c r="AD315" s="7"/>
      <c r="AE315" s="48"/>
      <c r="AF315" s="48"/>
      <c r="AG315" s="48"/>
      <c r="AK315" s="6"/>
      <c r="AL315" s="6"/>
      <c r="AM315" s="6"/>
      <c r="AN315" s="6"/>
      <c r="AO315" s="6"/>
      <c r="AP315" s="6"/>
      <c r="AQ315" s="6"/>
      <c r="AR315" s="6"/>
      <c r="AS315" s="6"/>
      <c r="AT315" s="6"/>
      <c r="AU315" s="6"/>
      <c r="AV315" s="6"/>
      <c r="AW315" s="6"/>
      <c r="AX315" s="6"/>
      <c r="AY315" s="6"/>
      <c r="AZ315" s="6"/>
      <c r="BA315" s="6"/>
      <c r="BB315" s="6"/>
      <c r="BC315" s="6"/>
      <c r="BD315" s="6"/>
      <c r="BE315" s="6"/>
      <c r="BF315" s="6"/>
      <c r="BG315" s="6"/>
      <c r="BH315" s="6"/>
      <c r="BI315" s="6"/>
      <c r="BJ315" s="6"/>
      <c r="BK315" s="7"/>
      <c r="BL315" s="48"/>
      <c r="BM315" s="48"/>
      <c r="BN315" s="48"/>
    </row>
    <row r="316" spans="4:66"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  <c r="AA316" s="6"/>
      <c r="AB316" s="6"/>
      <c r="AC316" s="6"/>
      <c r="AD316" s="7"/>
      <c r="AE316" s="48"/>
      <c r="AF316" s="48"/>
      <c r="AG316" s="48"/>
      <c r="AK316" s="6"/>
      <c r="AL316" s="6"/>
      <c r="AM316" s="6"/>
      <c r="AN316" s="6"/>
      <c r="AO316" s="6"/>
      <c r="AP316" s="6"/>
      <c r="AQ316" s="6"/>
      <c r="AR316" s="6"/>
      <c r="AS316" s="6"/>
      <c r="AT316" s="6"/>
      <c r="AU316" s="6"/>
      <c r="AV316" s="6"/>
      <c r="AW316" s="6"/>
      <c r="AX316" s="6"/>
      <c r="AY316" s="6"/>
      <c r="AZ316" s="6"/>
      <c r="BA316" s="6"/>
      <c r="BB316" s="6"/>
      <c r="BC316" s="6"/>
      <c r="BD316" s="6"/>
      <c r="BE316" s="6"/>
      <c r="BF316" s="6"/>
      <c r="BG316" s="6"/>
      <c r="BH316" s="6"/>
      <c r="BI316" s="6"/>
      <c r="BJ316" s="6"/>
      <c r="BK316" s="7"/>
      <c r="BL316" s="48"/>
      <c r="BM316" s="48"/>
      <c r="BN316" s="48"/>
    </row>
    <row r="317" spans="4:66"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  <c r="AA317" s="6"/>
      <c r="AB317" s="6"/>
      <c r="AC317" s="6"/>
      <c r="AD317" s="7"/>
      <c r="AE317" s="48"/>
      <c r="AF317" s="48"/>
      <c r="AG317" s="48"/>
      <c r="AK317" s="6"/>
      <c r="AL317" s="6"/>
      <c r="AM317" s="6"/>
      <c r="AN317" s="6"/>
      <c r="AO317" s="6"/>
      <c r="AP317" s="6"/>
      <c r="AQ317" s="6"/>
      <c r="AR317" s="6"/>
      <c r="AS317" s="6"/>
      <c r="AT317" s="6"/>
      <c r="AU317" s="6"/>
      <c r="AV317" s="6"/>
      <c r="AW317" s="6"/>
      <c r="AX317" s="6"/>
      <c r="AY317" s="6"/>
      <c r="AZ317" s="6"/>
      <c r="BA317" s="6"/>
      <c r="BB317" s="6"/>
      <c r="BC317" s="6"/>
      <c r="BD317" s="6"/>
      <c r="BE317" s="6"/>
      <c r="BF317" s="6"/>
      <c r="BG317" s="6"/>
      <c r="BH317" s="6"/>
      <c r="BI317" s="6"/>
      <c r="BJ317" s="6"/>
      <c r="BK317" s="7"/>
      <c r="BL317" s="48"/>
      <c r="BM317" s="48"/>
      <c r="BN317" s="48"/>
    </row>
    <row r="318" spans="4:66"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  <c r="AA318" s="6"/>
      <c r="AB318" s="6"/>
      <c r="AC318" s="6"/>
      <c r="AD318" s="7"/>
      <c r="AE318" s="48"/>
      <c r="AF318" s="48"/>
      <c r="AG318" s="48"/>
      <c r="AK318" s="6"/>
      <c r="AL318" s="6"/>
      <c r="AM318" s="6"/>
      <c r="AN318" s="6"/>
      <c r="AO318" s="6"/>
      <c r="AP318" s="6"/>
      <c r="AQ318" s="6"/>
      <c r="AR318" s="6"/>
      <c r="AS318" s="6"/>
      <c r="AT318" s="6"/>
      <c r="AU318" s="6"/>
      <c r="AV318" s="6"/>
      <c r="AW318" s="6"/>
      <c r="AX318" s="6"/>
      <c r="AY318" s="6"/>
      <c r="AZ318" s="6"/>
      <c r="BA318" s="6"/>
      <c r="BB318" s="6"/>
      <c r="BC318" s="6"/>
      <c r="BD318" s="6"/>
      <c r="BE318" s="6"/>
      <c r="BF318" s="6"/>
      <c r="BG318" s="6"/>
      <c r="BH318" s="6"/>
      <c r="BI318" s="6"/>
      <c r="BJ318" s="6"/>
      <c r="BK318" s="7"/>
      <c r="BL318" s="48"/>
      <c r="BM318" s="48"/>
      <c r="BN318" s="48"/>
    </row>
    <row r="319" spans="4:66"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  <c r="AA319" s="6"/>
      <c r="AB319" s="6"/>
      <c r="AC319" s="6"/>
      <c r="AD319" s="7"/>
      <c r="AE319" s="48"/>
      <c r="AF319" s="48"/>
      <c r="AG319" s="48"/>
      <c r="AK319" s="6"/>
      <c r="AL319" s="6"/>
      <c r="AM319" s="6"/>
      <c r="AN319" s="6"/>
      <c r="AO319" s="6"/>
      <c r="AP319" s="6"/>
      <c r="AQ319" s="6"/>
      <c r="AR319" s="6"/>
      <c r="AS319" s="6"/>
      <c r="AT319" s="6"/>
      <c r="AU319" s="6"/>
      <c r="AV319" s="6"/>
      <c r="AW319" s="6"/>
      <c r="AX319" s="6"/>
      <c r="AY319" s="6"/>
      <c r="AZ319" s="6"/>
      <c r="BA319" s="6"/>
      <c r="BB319" s="6"/>
      <c r="BC319" s="6"/>
      <c r="BD319" s="6"/>
      <c r="BE319" s="6"/>
      <c r="BF319" s="6"/>
      <c r="BG319" s="6"/>
      <c r="BH319" s="6"/>
      <c r="BI319" s="6"/>
      <c r="BJ319" s="6"/>
      <c r="BK319" s="7"/>
      <c r="BL319" s="48"/>
      <c r="BM319" s="48"/>
      <c r="BN319" s="48"/>
    </row>
    <row r="320" spans="4:66"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  <c r="AA320" s="6"/>
      <c r="AB320" s="6"/>
      <c r="AC320" s="6"/>
      <c r="AD320" s="7"/>
      <c r="AE320" s="48"/>
      <c r="AF320" s="48"/>
      <c r="AG320" s="48"/>
      <c r="AK320" s="6"/>
      <c r="AL320" s="6"/>
      <c r="AM320" s="6"/>
      <c r="AN320" s="6"/>
      <c r="AO320" s="6"/>
      <c r="AP320" s="6"/>
      <c r="AQ320" s="6"/>
      <c r="AR320" s="6"/>
      <c r="AS320" s="6"/>
      <c r="AT320" s="6"/>
      <c r="AU320" s="6"/>
      <c r="AV320" s="6"/>
      <c r="AW320" s="6"/>
      <c r="AX320" s="6"/>
      <c r="AY320" s="6"/>
      <c r="AZ320" s="6"/>
      <c r="BA320" s="6"/>
      <c r="BB320" s="6"/>
      <c r="BC320" s="6"/>
      <c r="BD320" s="6"/>
      <c r="BE320" s="6"/>
      <c r="BF320" s="6"/>
      <c r="BG320" s="6"/>
      <c r="BH320" s="6"/>
      <c r="BI320" s="6"/>
      <c r="BJ320" s="6"/>
      <c r="BK320" s="7"/>
      <c r="BL320" s="48"/>
      <c r="BM320" s="48"/>
      <c r="BN320" s="48"/>
    </row>
    <row r="321" spans="4:66"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  <c r="AA321" s="6"/>
      <c r="AB321" s="6"/>
      <c r="AC321" s="6"/>
      <c r="AD321" s="7"/>
      <c r="AE321" s="48"/>
      <c r="AF321" s="48"/>
      <c r="AG321" s="48"/>
      <c r="AK321" s="6"/>
      <c r="AL321" s="6"/>
      <c r="AM321" s="6"/>
      <c r="AN321" s="6"/>
      <c r="AO321" s="6"/>
      <c r="AP321" s="6"/>
      <c r="AQ321" s="6"/>
      <c r="AR321" s="6"/>
      <c r="AS321" s="6"/>
      <c r="AT321" s="6"/>
      <c r="AU321" s="6"/>
      <c r="AV321" s="6"/>
      <c r="AW321" s="6"/>
      <c r="AX321" s="6"/>
      <c r="AY321" s="6"/>
      <c r="AZ321" s="6"/>
      <c r="BA321" s="6"/>
      <c r="BB321" s="6"/>
      <c r="BC321" s="6"/>
      <c r="BD321" s="6"/>
      <c r="BE321" s="6"/>
      <c r="BF321" s="6"/>
      <c r="BG321" s="6"/>
      <c r="BH321" s="6"/>
      <c r="BI321" s="6"/>
      <c r="BJ321" s="6"/>
      <c r="BK321" s="7"/>
      <c r="BL321" s="48"/>
      <c r="BM321" s="48"/>
      <c r="BN321" s="48"/>
    </row>
    <row r="322" spans="4:66"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  <c r="AA322" s="6"/>
      <c r="AB322" s="6"/>
      <c r="AC322" s="6"/>
      <c r="AD322" s="7"/>
      <c r="AE322" s="48"/>
      <c r="AF322" s="48"/>
      <c r="AG322" s="48"/>
      <c r="AK322" s="6"/>
      <c r="AL322" s="6"/>
      <c r="AM322" s="6"/>
      <c r="AN322" s="6"/>
      <c r="AO322" s="6"/>
      <c r="AP322" s="6"/>
      <c r="AQ322" s="6"/>
      <c r="AR322" s="6"/>
      <c r="AS322" s="6"/>
      <c r="AT322" s="6"/>
      <c r="AU322" s="6"/>
      <c r="AV322" s="6"/>
      <c r="AW322" s="6"/>
      <c r="AX322" s="6"/>
      <c r="AY322" s="6"/>
      <c r="AZ322" s="6"/>
      <c r="BA322" s="6"/>
      <c r="BB322" s="6"/>
      <c r="BC322" s="6"/>
      <c r="BD322" s="6"/>
      <c r="BE322" s="6"/>
      <c r="BF322" s="6"/>
      <c r="BG322" s="6"/>
      <c r="BH322" s="6"/>
      <c r="BI322" s="6"/>
      <c r="BJ322" s="6"/>
      <c r="BK322" s="7"/>
      <c r="BL322" s="48"/>
      <c r="BM322" s="48"/>
      <c r="BN322" s="48"/>
    </row>
    <row r="323" spans="4:66"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  <c r="AA323" s="6"/>
      <c r="AB323" s="6"/>
      <c r="AC323" s="6"/>
      <c r="AD323" s="7"/>
      <c r="AE323" s="48"/>
      <c r="AF323" s="48"/>
      <c r="AG323" s="48"/>
      <c r="AK323" s="6"/>
      <c r="AL323" s="6"/>
      <c r="AM323" s="6"/>
      <c r="AN323" s="6"/>
      <c r="AO323" s="6"/>
      <c r="AP323" s="6"/>
      <c r="AQ323" s="6"/>
      <c r="AR323" s="6"/>
      <c r="AS323" s="6"/>
      <c r="AT323" s="6"/>
      <c r="AU323" s="6"/>
      <c r="AV323" s="6"/>
      <c r="AW323" s="6"/>
      <c r="AX323" s="6"/>
      <c r="AY323" s="6"/>
      <c r="AZ323" s="6"/>
      <c r="BA323" s="6"/>
      <c r="BB323" s="6"/>
      <c r="BC323" s="6"/>
      <c r="BD323" s="6"/>
      <c r="BE323" s="6"/>
      <c r="BF323" s="6"/>
      <c r="BG323" s="6"/>
      <c r="BH323" s="6"/>
      <c r="BI323" s="6"/>
      <c r="BJ323" s="6"/>
      <c r="BK323" s="7"/>
      <c r="BL323" s="48"/>
      <c r="BM323" s="48"/>
      <c r="BN323" s="48"/>
    </row>
    <row r="324" spans="4:66"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  <c r="AA324" s="6"/>
      <c r="AB324" s="6"/>
      <c r="AC324" s="6"/>
      <c r="AD324" s="7"/>
      <c r="AE324" s="48"/>
      <c r="AF324" s="48"/>
      <c r="AG324" s="48"/>
      <c r="AK324" s="6"/>
      <c r="AL324" s="6"/>
      <c r="AM324" s="6"/>
      <c r="AN324" s="6"/>
      <c r="AO324" s="6"/>
      <c r="AP324" s="6"/>
      <c r="AQ324" s="6"/>
      <c r="AR324" s="6"/>
      <c r="AS324" s="6"/>
      <c r="AT324" s="6"/>
      <c r="AU324" s="6"/>
      <c r="AV324" s="6"/>
      <c r="AW324" s="6"/>
      <c r="AX324" s="6"/>
      <c r="AY324" s="6"/>
      <c r="AZ324" s="6"/>
      <c r="BA324" s="6"/>
      <c r="BB324" s="6"/>
      <c r="BC324" s="6"/>
      <c r="BD324" s="6"/>
      <c r="BE324" s="6"/>
      <c r="BF324" s="6"/>
      <c r="BG324" s="6"/>
      <c r="BH324" s="6"/>
      <c r="BI324" s="6"/>
      <c r="BJ324" s="6"/>
      <c r="BK324" s="7"/>
      <c r="BL324" s="48"/>
      <c r="BM324" s="48"/>
      <c r="BN324" s="48"/>
    </row>
    <row r="325" spans="4:66"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  <c r="AA325" s="6"/>
      <c r="AB325" s="6"/>
      <c r="AC325" s="6"/>
      <c r="AD325" s="7"/>
      <c r="AE325" s="48"/>
      <c r="AF325" s="48"/>
      <c r="AG325" s="48"/>
      <c r="AK325" s="6"/>
      <c r="AL325" s="6"/>
      <c r="AM325" s="6"/>
      <c r="AN325" s="6"/>
      <c r="AO325" s="6"/>
      <c r="AP325" s="6"/>
      <c r="AQ325" s="6"/>
      <c r="AR325" s="6"/>
      <c r="AS325" s="6"/>
      <c r="AT325" s="6"/>
      <c r="AU325" s="6"/>
      <c r="AV325" s="6"/>
      <c r="AW325" s="6"/>
      <c r="AX325" s="6"/>
      <c r="AY325" s="6"/>
      <c r="AZ325" s="6"/>
      <c r="BA325" s="6"/>
      <c r="BB325" s="6"/>
      <c r="BC325" s="6"/>
      <c r="BD325" s="6"/>
      <c r="BE325" s="6"/>
      <c r="BF325" s="6"/>
      <c r="BG325" s="6"/>
      <c r="BH325" s="6"/>
      <c r="BI325" s="6"/>
      <c r="BJ325" s="6"/>
      <c r="BK325" s="7"/>
      <c r="BL325" s="48"/>
      <c r="BM325" s="48"/>
      <c r="BN325" s="48"/>
    </row>
    <row r="326" spans="4:66"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  <c r="AA326" s="6"/>
      <c r="AB326" s="6"/>
      <c r="AC326" s="6"/>
      <c r="AD326" s="7"/>
      <c r="AE326" s="48"/>
      <c r="AF326" s="48"/>
      <c r="AG326" s="48"/>
      <c r="AK326" s="6"/>
      <c r="AL326" s="6"/>
      <c r="AM326" s="6"/>
      <c r="AN326" s="6"/>
      <c r="AO326" s="6"/>
      <c r="AP326" s="6"/>
      <c r="AQ326" s="6"/>
      <c r="AR326" s="6"/>
      <c r="AS326" s="6"/>
      <c r="AT326" s="6"/>
      <c r="AU326" s="6"/>
      <c r="AV326" s="6"/>
      <c r="AW326" s="6"/>
      <c r="AX326" s="6"/>
      <c r="AY326" s="6"/>
      <c r="AZ326" s="6"/>
      <c r="BA326" s="6"/>
      <c r="BB326" s="6"/>
      <c r="BC326" s="6"/>
      <c r="BD326" s="6"/>
      <c r="BE326" s="6"/>
      <c r="BF326" s="6"/>
      <c r="BG326" s="6"/>
      <c r="BH326" s="6"/>
      <c r="BI326" s="6"/>
      <c r="BJ326" s="6"/>
      <c r="BK326" s="7"/>
      <c r="BL326" s="48"/>
      <c r="BM326" s="48"/>
      <c r="BN326" s="48"/>
    </row>
    <row r="327" spans="4:66"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  <c r="AA327" s="6"/>
      <c r="AB327" s="6"/>
      <c r="AC327" s="6"/>
      <c r="AD327" s="7"/>
      <c r="AE327" s="48"/>
      <c r="AF327" s="48"/>
      <c r="AG327" s="48"/>
      <c r="AK327" s="6"/>
      <c r="AL327" s="6"/>
      <c r="AM327" s="6"/>
      <c r="AN327" s="6"/>
      <c r="AO327" s="6"/>
      <c r="AP327" s="6"/>
      <c r="AQ327" s="6"/>
      <c r="AR327" s="6"/>
      <c r="AS327" s="6"/>
      <c r="AT327" s="6"/>
      <c r="AU327" s="6"/>
      <c r="AV327" s="6"/>
      <c r="AW327" s="6"/>
      <c r="AX327" s="6"/>
      <c r="AY327" s="6"/>
      <c r="AZ327" s="6"/>
      <c r="BA327" s="6"/>
      <c r="BB327" s="6"/>
      <c r="BC327" s="6"/>
      <c r="BD327" s="6"/>
      <c r="BE327" s="6"/>
      <c r="BF327" s="6"/>
      <c r="BG327" s="6"/>
      <c r="BH327" s="6"/>
      <c r="BI327" s="6"/>
      <c r="BJ327" s="6"/>
      <c r="BK327" s="7"/>
      <c r="BL327" s="48"/>
      <c r="BM327" s="48"/>
      <c r="BN327" s="48"/>
    </row>
    <row r="328" spans="4:66"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  <c r="AA328" s="6"/>
      <c r="AB328" s="6"/>
      <c r="AC328" s="6"/>
      <c r="AD328" s="7"/>
      <c r="AE328" s="48"/>
      <c r="AF328" s="48"/>
      <c r="AG328" s="48"/>
      <c r="AK328" s="6"/>
      <c r="AL328" s="6"/>
      <c r="AM328" s="6"/>
      <c r="AN328" s="6"/>
      <c r="AO328" s="6"/>
      <c r="AP328" s="6"/>
      <c r="AQ328" s="6"/>
      <c r="AR328" s="6"/>
      <c r="AS328" s="6"/>
      <c r="AT328" s="6"/>
      <c r="AU328" s="6"/>
      <c r="AV328" s="6"/>
      <c r="AW328" s="6"/>
      <c r="AX328" s="6"/>
      <c r="AY328" s="6"/>
      <c r="AZ328" s="6"/>
      <c r="BA328" s="6"/>
      <c r="BB328" s="6"/>
      <c r="BC328" s="6"/>
      <c r="BD328" s="6"/>
      <c r="BE328" s="6"/>
      <c r="BF328" s="6"/>
      <c r="BG328" s="6"/>
      <c r="BH328" s="6"/>
      <c r="BI328" s="6"/>
      <c r="BJ328" s="6"/>
      <c r="BK328" s="7"/>
      <c r="BL328" s="48"/>
      <c r="BM328" s="48"/>
      <c r="BN328" s="48"/>
    </row>
    <row r="329" spans="4:66"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  <c r="AA329" s="6"/>
      <c r="AB329" s="6"/>
      <c r="AC329" s="6"/>
      <c r="AD329" s="7"/>
      <c r="AE329" s="48"/>
      <c r="AF329" s="48"/>
      <c r="AG329" s="48"/>
      <c r="AK329" s="6"/>
      <c r="AL329" s="6"/>
      <c r="AM329" s="6"/>
      <c r="AN329" s="6"/>
      <c r="AO329" s="6"/>
      <c r="AP329" s="6"/>
      <c r="AQ329" s="6"/>
      <c r="AR329" s="6"/>
      <c r="AS329" s="6"/>
      <c r="AT329" s="6"/>
      <c r="AU329" s="6"/>
      <c r="AV329" s="6"/>
      <c r="AW329" s="6"/>
      <c r="AX329" s="6"/>
      <c r="AY329" s="6"/>
      <c r="AZ329" s="6"/>
      <c r="BA329" s="6"/>
      <c r="BB329" s="6"/>
      <c r="BC329" s="6"/>
      <c r="BD329" s="6"/>
      <c r="BE329" s="6"/>
      <c r="BF329" s="6"/>
      <c r="BG329" s="6"/>
      <c r="BH329" s="6"/>
      <c r="BI329" s="6"/>
      <c r="BJ329" s="6"/>
      <c r="BK329" s="7"/>
      <c r="BL329" s="48"/>
      <c r="BM329" s="48"/>
      <c r="BN329" s="48"/>
    </row>
    <row r="330" spans="4:66"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  <c r="AA330" s="6"/>
      <c r="AB330" s="6"/>
      <c r="AC330" s="6"/>
      <c r="AD330" s="7"/>
      <c r="AE330" s="48"/>
      <c r="AF330" s="48"/>
      <c r="AG330" s="48"/>
      <c r="AK330" s="6"/>
      <c r="AL330" s="6"/>
      <c r="AM330" s="6"/>
      <c r="AN330" s="6"/>
      <c r="AO330" s="6"/>
      <c r="AP330" s="6"/>
      <c r="AQ330" s="6"/>
      <c r="AR330" s="6"/>
      <c r="AS330" s="6"/>
      <c r="AT330" s="6"/>
      <c r="AU330" s="6"/>
      <c r="AV330" s="6"/>
      <c r="AW330" s="6"/>
      <c r="AX330" s="6"/>
      <c r="AY330" s="6"/>
      <c r="AZ330" s="6"/>
      <c r="BA330" s="6"/>
      <c r="BB330" s="6"/>
      <c r="BC330" s="6"/>
      <c r="BD330" s="6"/>
      <c r="BE330" s="6"/>
      <c r="BF330" s="6"/>
      <c r="BG330" s="6"/>
      <c r="BH330" s="6"/>
      <c r="BI330" s="6"/>
      <c r="BJ330" s="6"/>
      <c r="BK330" s="7"/>
      <c r="BL330" s="48"/>
      <c r="BM330" s="48"/>
      <c r="BN330" s="48"/>
    </row>
    <row r="331" spans="4:66"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  <c r="AA331" s="6"/>
      <c r="AB331" s="6"/>
      <c r="AC331" s="6"/>
      <c r="AD331" s="7"/>
      <c r="AE331" s="48"/>
      <c r="AF331" s="48"/>
      <c r="AG331" s="48"/>
      <c r="AK331" s="6"/>
      <c r="AL331" s="6"/>
      <c r="AM331" s="6"/>
      <c r="AN331" s="6"/>
      <c r="AO331" s="6"/>
      <c r="AP331" s="6"/>
      <c r="AQ331" s="6"/>
      <c r="AR331" s="6"/>
      <c r="AS331" s="6"/>
      <c r="AT331" s="6"/>
      <c r="AU331" s="6"/>
      <c r="AV331" s="6"/>
      <c r="AW331" s="6"/>
      <c r="AX331" s="6"/>
      <c r="AY331" s="6"/>
      <c r="AZ331" s="6"/>
      <c r="BA331" s="6"/>
      <c r="BB331" s="6"/>
      <c r="BC331" s="6"/>
      <c r="BD331" s="6"/>
      <c r="BE331" s="6"/>
      <c r="BF331" s="6"/>
      <c r="BG331" s="6"/>
      <c r="BH331" s="6"/>
      <c r="BI331" s="6"/>
      <c r="BJ331" s="6"/>
      <c r="BK331" s="7"/>
      <c r="BL331" s="48"/>
      <c r="BM331" s="48"/>
      <c r="BN331" s="48"/>
    </row>
    <row r="332" spans="4:66"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  <c r="AA332" s="6"/>
      <c r="AB332" s="6"/>
      <c r="AC332" s="6"/>
      <c r="AD332" s="7"/>
      <c r="AE332" s="48"/>
      <c r="AF332" s="48"/>
      <c r="AG332" s="48"/>
      <c r="AK332" s="6"/>
      <c r="AL332" s="6"/>
      <c r="AM332" s="6"/>
      <c r="AN332" s="6"/>
      <c r="AO332" s="6"/>
      <c r="AP332" s="6"/>
      <c r="AQ332" s="6"/>
      <c r="AR332" s="6"/>
      <c r="AS332" s="6"/>
      <c r="AT332" s="6"/>
      <c r="AU332" s="6"/>
      <c r="AV332" s="6"/>
      <c r="AW332" s="6"/>
      <c r="AX332" s="6"/>
      <c r="AY332" s="6"/>
      <c r="AZ332" s="6"/>
      <c r="BA332" s="6"/>
      <c r="BB332" s="6"/>
      <c r="BC332" s="6"/>
      <c r="BD332" s="6"/>
      <c r="BE332" s="6"/>
      <c r="BF332" s="6"/>
      <c r="BG332" s="6"/>
      <c r="BH332" s="6"/>
      <c r="BI332" s="6"/>
      <c r="BJ332" s="6"/>
      <c r="BK332" s="7"/>
      <c r="BL332" s="48"/>
      <c r="BM332" s="48"/>
      <c r="BN332" s="48"/>
    </row>
    <row r="333" spans="4:66"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  <c r="AA333" s="6"/>
      <c r="AB333" s="6"/>
      <c r="AC333" s="6"/>
      <c r="AD333" s="7"/>
      <c r="AE333" s="48"/>
      <c r="AF333" s="48"/>
      <c r="AG333" s="48"/>
      <c r="AK333" s="6"/>
      <c r="AL333" s="6"/>
      <c r="AM333" s="6"/>
      <c r="AN333" s="6"/>
      <c r="AO333" s="6"/>
      <c r="AP333" s="6"/>
      <c r="AQ333" s="6"/>
      <c r="AR333" s="6"/>
      <c r="AS333" s="6"/>
      <c r="AT333" s="6"/>
      <c r="AU333" s="6"/>
      <c r="AV333" s="6"/>
      <c r="AW333" s="6"/>
      <c r="AX333" s="6"/>
      <c r="AY333" s="6"/>
      <c r="AZ333" s="6"/>
      <c r="BA333" s="6"/>
      <c r="BB333" s="6"/>
      <c r="BC333" s="6"/>
      <c r="BD333" s="6"/>
      <c r="BE333" s="6"/>
      <c r="BF333" s="6"/>
      <c r="BG333" s="6"/>
      <c r="BH333" s="6"/>
      <c r="BI333" s="6"/>
      <c r="BJ333" s="6"/>
      <c r="BK333" s="7"/>
      <c r="BL333" s="48"/>
      <c r="BM333" s="48"/>
      <c r="BN333" s="48"/>
    </row>
    <row r="334" spans="4:66"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  <c r="AA334" s="6"/>
      <c r="AB334" s="6"/>
      <c r="AC334" s="6"/>
      <c r="AD334" s="7"/>
      <c r="AE334" s="48"/>
      <c r="AF334" s="48"/>
      <c r="AG334" s="48"/>
      <c r="AK334" s="6"/>
      <c r="AL334" s="6"/>
      <c r="AM334" s="6"/>
      <c r="AN334" s="6"/>
      <c r="AO334" s="6"/>
      <c r="AP334" s="6"/>
      <c r="AQ334" s="6"/>
      <c r="AR334" s="6"/>
      <c r="AS334" s="6"/>
      <c r="AT334" s="6"/>
      <c r="AU334" s="6"/>
      <c r="AV334" s="6"/>
      <c r="AW334" s="6"/>
      <c r="AX334" s="6"/>
      <c r="AY334" s="6"/>
      <c r="AZ334" s="6"/>
      <c r="BA334" s="6"/>
      <c r="BB334" s="6"/>
      <c r="BC334" s="6"/>
      <c r="BD334" s="6"/>
      <c r="BE334" s="6"/>
      <c r="BF334" s="6"/>
      <c r="BG334" s="6"/>
      <c r="BH334" s="6"/>
      <c r="BI334" s="6"/>
      <c r="BJ334" s="6"/>
      <c r="BK334" s="7"/>
      <c r="BL334" s="48"/>
      <c r="BM334" s="48"/>
      <c r="BN334" s="48"/>
    </row>
    <row r="335" spans="4:66"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  <c r="AC335" s="6"/>
      <c r="AD335" s="7"/>
      <c r="AE335" s="48"/>
      <c r="AF335" s="48"/>
      <c r="AG335" s="48"/>
      <c r="AK335" s="6"/>
      <c r="AL335" s="6"/>
      <c r="AM335" s="6"/>
      <c r="AN335" s="6"/>
      <c r="AO335" s="6"/>
      <c r="AP335" s="6"/>
      <c r="AQ335" s="6"/>
      <c r="AR335" s="6"/>
      <c r="AS335" s="6"/>
      <c r="AT335" s="6"/>
      <c r="AU335" s="6"/>
      <c r="AV335" s="6"/>
      <c r="AW335" s="6"/>
      <c r="AX335" s="6"/>
      <c r="AY335" s="6"/>
      <c r="AZ335" s="6"/>
      <c r="BA335" s="6"/>
      <c r="BB335" s="6"/>
      <c r="BC335" s="6"/>
      <c r="BD335" s="6"/>
      <c r="BE335" s="6"/>
      <c r="BF335" s="6"/>
      <c r="BG335" s="6"/>
      <c r="BH335" s="6"/>
      <c r="BI335" s="6"/>
      <c r="BJ335" s="6"/>
      <c r="BK335" s="7"/>
      <c r="BL335" s="48"/>
      <c r="BM335" s="48"/>
      <c r="BN335" s="48"/>
    </row>
    <row r="336" spans="4:66"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  <c r="AA336" s="6"/>
      <c r="AB336" s="6"/>
      <c r="AC336" s="6"/>
      <c r="AD336" s="7"/>
      <c r="AE336" s="48"/>
      <c r="AF336" s="48"/>
      <c r="AG336" s="48"/>
      <c r="AK336" s="6"/>
      <c r="AL336" s="6"/>
      <c r="AM336" s="6"/>
      <c r="AN336" s="6"/>
      <c r="AO336" s="6"/>
      <c r="AP336" s="6"/>
      <c r="AQ336" s="6"/>
      <c r="AR336" s="6"/>
      <c r="AS336" s="6"/>
      <c r="AT336" s="6"/>
      <c r="AU336" s="6"/>
      <c r="AV336" s="6"/>
      <c r="AW336" s="6"/>
      <c r="AX336" s="6"/>
      <c r="AY336" s="6"/>
      <c r="AZ336" s="6"/>
      <c r="BA336" s="6"/>
      <c r="BB336" s="6"/>
      <c r="BC336" s="6"/>
      <c r="BD336" s="6"/>
      <c r="BE336" s="6"/>
      <c r="BF336" s="6"/>
      <c r="BG336" s="6"/>
      <c r="BH336" s="6"/>
      <c r="BI336" s="6"/>
      <c r="BJ336" s="6"/>
      <c r="BK336" s="7"/>
      <c r="BL336" s="48"/>
      <c r="BM336" s="48"/>
      <c r="BN336" s="48"/>
    </row>
    <row r="337" spans="4:66"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  <c r="AA337" s="6"/>
      <c r="AB337" s="6"/>
      <c r="AC337" s="6"/>
      <c r="AD337" s="7"/>
      <c r="AE337" s="48"/>
      <c r="AF337" s="48"/>
      <c r="AG337" s="48"/>
      <c r="AK337" s="6"/>
      <c r="AL337" s="6"/>
      <c r="AM337" s="6"/>
      <c r="AN337" s="6"/>
      <c r="AO337" s="6"/>
      <c r="AP337" s="6"/>
      <c r="AQ337" s="6"/>
      <c r="AR337" s="6"/>
      <c r="AS337" s="6"/>
      <c r="AT337" s="6"/>
      <c r="AU337" s="6"/>
      <c r="AV337" s="6"/>
      <c r="AW337" s="6"/>
      <c r="AX337" s="6"/>
      <c r="AY337" s="6"/>
      <c r="AZ337" s="6"/>
      <c r="BA337" s="6"/>
      <c r="BB337" s="6"/>
      <c r="BC337" s="6"/>
      <c r="BD337" s="6"/>
      <c r="BE337" s="6"/>
      <c r="BF337" s="6"/>
      <c r="BG337" s="6"/>
      <c r="BH337" s="6"/>
      <c r="BI337" s="6"/>
      <c r="BJ337" s="6"/>
      <c r="BK337" s="7"/>
      <c r="BL337" s="48"/>
      <c r="BM337" s="48"/>
      <c r="BN337" s="48"/>
    </row>
    <row r="338" spans="4:66"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  <c r="AA338" s="6"/>
      <c r="AB338" s="6"/>
      <c r="AC338" s="6"/>
      <c r="AD338" s="7"/>
      <c r="AE338" s="48"/>
      <c r="AF338" s="48"/>
      <c r="AG338" s="48"/>
      <c r="AK338" s="6"/>
      <c r="AL338" s="6"/>
      <c r="AM338" s="6"/>
      <c r="AN338" s="6"/>
      <c r="AO338" s="6"/>
      <c r="AP338" s="6"/>
      <c r="AQ338" s="6"/>
      <c r="AR338" s="6"/>
      <c r="AS338" s="6"/>
      <c r="AT338" s="6"/>
      <c r="AU338" s="6"/>
      <c r="AV338" s="6"/>
      <c r="AW338" s="6"/>
      <c r="AX338" s="6"/>
      <c r="AY338" s="6"/>
      <c r="AZ338" s="6"/>
      <c r="BA338" s="6"/>
      <c r="BB338" s="6"/>
      <c r="BC338" s="6"/>
      <c r="BD338" s="6"/>
      <c r="BE338" s="6"/>
      <c r="BF338" s="6"/>
      <c r="BG338" s="6"/>
      <c r="BH338" s="6"/>
      <c r="BI338" s="6"/>
      <c r="BJ338" s="6"/>
      <c r="BK338" s="7"/>
      <c r="BL338" s="48"/>
      <c r="BM338" s="48"/>
      <c r="BN338" s="48"/>
    </row>
    <row r="339" spans="4:66"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  <c r="AA339" s="6"/>
      <c r="AB339" s="6"/>
      <c r="AC339" s="6"/>
      <c r="AD339" s="7"/>
      <c r="AE339" s="48"/>
      <c r="AF339" s="48"/>
      <c r="AG339" s="48"/>
      <c r="AK339" s="6"/>
      <c r="AL339" s="6"/>
      <c r="AM339" s="6"/>
      <c r="AN339" s="6"/>
      <c r="AO339" s="6"/>
      <c r="AP339" s="6"/>
      <c r="AQ339" s="6"/>
      <c r="AR339" s="6"/>
      <c r="AS339" s="6"/>
      <c r="AT339" s="6"/>
      <c r="AU339" s="6"/>
      <c r="AV339" s="6"/>
      <c r="AW339" s="6"/>
      <c r="AX339" s="6"/>
      <c r="AY339" s="6"/>
      <c r="AZ339" s="6"/>
      <c r="BA339" s="6"/>
      <c r="BB339" s="6"/>
      <c r="BC339" s="6"/>
      <c r="BD339" s="6"/>
      <c r="BE339" s="6"/>
      <c r="BF339" s="6"/>
      <c r="BG339" s="6"/>
      <c r="BH339" s="6"/>
      <c r="BI339" s="6"/>
      <c r="BJ339" s="6"/>
      <c r="BK339" s="7"/>
      <c r="BL339" s="48"/>
      <c r="BM339" s="48"/>
      <c r="BN339" s="48"/>
    </row>
    <row r="340" spans="4:66"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  <c r="AA340" s="6"/>
      <c r="AB340" s="6"/>
      <c r="AC340" s="6"/>
      <c r="AD340" s="7"/>
      <c r="AE340" s="48"/>
      <c r="AF340" s="48"/>
      <c r="AG340" s="48"/>
      <c r="AK340" s="6"/>
      <c r="AL340" s="6"/>
      <c r="AM340" s="6"/>
      <c r="AN340" s="6"/>
      <c r="AO340" s="6"/>
      <c r="AP340" s="6"/>
      <c r="AQ340" s="6"/>
      <c r="AR340" s="6"/>
      <c r="AS340" s="6"/>
      <c r="AT340" s="6"/>
      <c r="AU340" s="6"/>
      <c r="AV340" s="6"/>
      <c r="AW340" s="6"/>
      <c r="AX340" s="6"/>
      <c r="AY340" s="6"/>
      <c r="AZ340" s="6"/>
      <c r="BA340" s="6"/>
      <c r="BB340" s="6"/>
      <c r="BC340" s="6"/>
      <c r="BD340" s="6"/>
      <c r="BE340" s="6"/>
      <c r="BF340" s="6"/>
      <c r="BG340" s="6"/>
      <c r="BH340" s="6"/>
      <c r="BI340" s="6"/>
      <c r="BJ340" s="6"/>
      <c r="BK340" s="7"/>
      <c r="BL340" s="48"/>
      <c r="BM340" s="48"/>
      <c r="BN340" s="48"/>
    </row>
    <row r="341" spans="4:66"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  <c r="AA341" s="6"/>
      <c r="AB341" s="6"/>
      <c r="AC341" s="6"/>
      <c r="AD341" s="7"/>
      <c r="AE341" s="48"/>
      <c r="AF341" s="48"/>
      <c r="AG341" s="48"/>
      <c r="AK341" s="6"/>
      <c r="AL341" s="6"/>
      <c r="AM341" s="6"/>
      <c r="AN341" s="6"/>
      <c r="AO341" s="6"/>
      <c r="AP341" s="6"/>
      <c r="AQ341" s="6"/>
      <c r="AR341" s="6"/>
      <c r="AS341" s="6"/>
      <c r="AT341" s="6"/>
      <c r="AU341" s="6"/>
      <c r="AV341" s="6"/>
      <c r="AW341" s="6"/>
      <c r="AX341" s="6"/>
      <c r="AY341" s="6"/>
      <c r="AZ341" s="6"/>
      <c r="BA341" s="6"/>
      <c r="BB341" s="6"/>
      <c r="BC341" s="6"/>
      <c r="BD341" s="6"/>
      <c r="BE341" s="6"/>
      <c r="BF341" s="6"/>
      <c r="BG341" s="6"/>
      <c r="BH341" s="6"/>
      <c r="BI341" s="6"/>
      <c r="BJ341" s="6"/>
      <c r="BK341" s="7"/>
      <c r="BL341" s="48"/>
      <c r="BM341" s="48"/>
      <c r="BN341" s="48"/>
    </row>
    <row r="342" spans="4:66"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  <c r="AA342" s="6"/>
      <c r="AB342" s="6"/>
      <c r="AC342" s="6"/>
      <c r="AD342" s="7"/>
      <c r="AE342" s="48"/>
      <c r="AF342" s="48"/>
      <c r="AG342" s="48"/>
      <c r="AK342" s="6"/>
      <c r="AL342" s="6"/>
      <c r="AM342" s="6"/>
      <c r="AN342" s="6"/>
      <c r="AO342" s="6"/>
      <c r="AP342" s="6"/>
      <c r="AQ342" s="6"/>
      <c r="AR342" s="6"/>
      <c r="AS342" s="6"/>
      <c r="AT342" s="6"/>
      <c r="AU342" s="6"/>
      <c r="AV342" s="6"/>
      <c r="AW342" s="6"/>
      <c r="AX342" s="6"/>
      <c r="AY342" s="6"/>
      <c r="AZ342" s="6"/>
      <c r="BA342" s="6"/>
      <c r="BB342" s="6"/>
      <c r="BC342" s="6"/>
      <c r="BD342" s="6"/>
      <c r="BE342" s="6"/>
      <c r="BF342" s="6"/>
      <c r="BG342" s="6"/>
      <c r="BH342" s="6"/>
      <c r="BI342" s="6"/>
      <c r="BJ342" s="6"/>
      <c r="BK342" s="7"/>
      <c r="BL342" s="48"/>
      <c r="BM342" s="48"/>
      <c r="BN342" s="48"/>
    </row>
    <row r="343" spans="4:66"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  <c r="AA343" s="6"/>
      <c r="AB343" s="6"/>
      <c r="AC343" s="6"/>
      <c r="AD343" s="7"/>
      <c r="AE343" s="48"/>
      <c r="AF343" s="48"/>
      <c r="AG343" s="48"/>
      <c r="AK343" s="6"/>
      <c r="AL343" s="6"/>
      <c r="AM343" s="6"/>
      <c r="AN343" s="6"/>
      <c r="AO343" s="6"/>
      <c r="AP343" s="6"/>
      <c r="AQ343" s="6"/>
      <c r="AR343" s="6"/>
      <c r="AS343" s="6"/>
      <c r="AT343" s="6"/>
      <c r="AU343" s="6"/>
      <c r="AV343" s="6"/>
      <c r="AW343" s="6"/>
      <c r="AX343" s="6"/>
      <c r="AY343" s="6"/>
      <c r="AZ343" s="6"/>
      <c r="BA343" s="6"/>
      <c r="BB343" s="6"/>
      <c r="BC343" s="6"/>
      <c r="BD343" s="6"/>
      <c r="BE343" s="6"/>
      <c r="BF343" s="6"/>
      <c r="BG343" s="6"/>
      <c r="BH343" s="6"/>
      <c r="BI343" s="6"/>
      <c r="BJ343" s="6"/>
      <c r="BK343" s="7"/>
      <c r="BL343" s="48"/>
      <c r="BM343" s="48"/>
      <c r="BN343" s="48"/>
    </row>
    <row r="344" spans="4:66"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  <c r="AA344" s="6"/>
      <c r="AB344" s="6"/>
      <c r="AC344" s="6"/>
      <c r="AD344" s="7"/>
      <c r="AE344" s="48"/>
      <c r="AF344" s="48"/>
      <c r="AG344" s="48"/>
      <c r="AK344" s="6"/>
      <c r="AL344" s="6"/>
      <c r="AM344" s="6"/>
      <c r="AN344" s="6"/>
      <c r="AO344" s="6"/>
      <c r="AP344" s="6"/>
      <c r="AQ344" s="6"/>
      <c r="AR344" s="6"/>
      <c r="AS344" s="6"/>
      <c r="AT344" s="6"/>
      <c r="AU344" s="6"/>
      <c r="AV344" s="6"/>
      <c r="AW344" s="6"/>
      <c r="AX344" s="6"/>
      <c r="AY344" s="6"/>
      <c r="AZ344" s="6"/>
      <c r="BA344" s="6"/>
      <c r="BB344" s="6"/>
      <c r="BC344" s="6"/>
      <c r="BD344" s="6"/>
      <c r="BE344" s="6"/>
      <c r="BF344" s="6"/>
      <c r="BG344" s="6"/>
      <c r="BH344" s="6"/>
      <c r="BI344" s="6"/>
      <c r="BJ344" s="6"/>
      <c r="BK344" s="7"/>
      <c r="BL344" s="48"/>
      <c r="BM344" s="48"/>
      <c r="BN344" s="48"/>
    </row>
    <row r="345" spans="4:66"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  <c r="AA345" s="6"/>
      <c r="AB345" s="6"/>
      <c r="AC345" s="6"/>
      <c r="AD345" s="7"/>
      <c r="AE345" s="48"/>
      <c r="AF345" s="48"/>
      <c r="AG345" s="48"/>
      <c r="AK345" s="6"/>
      <c r="AL345" s="6"/>
      <c r="AM345" s="6"/>
      <c r="AN345" s="6"/>
      <c r="AO345" s="6"/>
      <c r="AP345" s="6"/>
      <c r="AQ345" s="6"/>
      <c r="AR345" s="6"/>
      <c r="AS345" s="6"/>
      <c r="AT345" s="6"/>
      <c r="AU345" s="6"/>
      <c r="AV345" s="6"/>
      <c r="AW345" s="6"/>
      <c r="AX345" s="6"/>
      <c r="AY345" s="6"/>
      <c r="AZ345" s="6"/>
      <c r="BA345" s="6"/>
      <c r="BB345" s="6"/>
      <c r="BC345" s="6"/>
      <c r="BD345" s="6"/>
      <c r="BE345" s="6"/>
      <c r="BF345" s="6"/>
      <c r="BG345" s="6"/>
      <c r="BH345" s="6"/>
      <c r="BI345" s="6"/>
      <c r="BJ345" s="6"/>
      <c r="BK345" s="7"/>
      <c r="BL345" s="48"/>
      <c r="BM345" s="48"/>
      <c r="BN345" s="48"/>
    </row>
    <row r="346" spans="4:66"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  <c r="AA346" s="6"/>
      <c r="AB346" s="6"/>
      <c r="AC346" s="6"/>
      <c r="AD346" s="7"/>
      <c r="AE346" s="48"/>
      <c r="AF346" s="48"/>
      <c r="AG346" s="48"/>
      <c r="AK346" s="6"/>
      <c r="AL346" s="6"/>
      <c r="AM346" s="6"/>
      <c r="AN346" s="6"/>
      <c r="AO346" s="6"/>
      <c r="AP346" s="6"/>
      <c r="AQ346" s="6"/>
      <c r="AR346" s="6"/>
      <c r="AS346" s="6"/>
      <c r="AT346" s="6"/>
      <c r="AU346" s="6"/>
      <c r="AV346" s="6"/>
      <c r="AW346" s="6"/>
      <c r="AX346" s="6"/>
      <c r="AY346" s="6"/>
      <c r="AZ346" s="6"/>
      <c r="BA346" s="6"/>
      <c r="BB346" s="6"/>
      <c r="BC346" s="6"/>
      <c r="BD346" s="6"/>
      <c r="BE346" s="6"/>
      <c r="BF346" s="6"/>
      <c r="BG346" s="6"/>
      <c r="BH346" s="6"/>
      <c r="BI346" s="6"/>
      <c r="BJ346" s="6"/>
      <c r="BK346" s="7"/>
      <c r="BL346" s="48"/>
      <c r="BM346" s="48"/>
      <c r="BN346" s="48"/>
    </row>
    <row r="347" spans="4:66"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  <c r="AA347" s="6"/>
      <c r="AB347" s="6"/>
      <c r="AC347" s="6"/>
      <c r="AD347" s="7"/>
      <c r="AE347" s="48"/>
      <c r="AF347" s="48"/>
      <c r="AG347" s="48"/>
      <c r="AK347" s="6"/>
      <c r="AL347" s="6"/>
      <c r="AM347" s="6"/>
      <c r="AN347" s="6"/>
      <c r="AO347" s="6"/>
      <c r="AP347" s="6"/>
      <c r="AQ347" s="6"/>
      <c r="AR347" s="6"/>
      <c r="AS347" s="6"/>
      <c r="AT347" s="6"/>
      <c r="AU347" s="6"/>
      <c r="AV347" s="6"/>
      <c r="AW347" s="6"/>
      <c r="AX347" s="6"/>
      <c r="AY347" s="6"/>
      <c r="AZ347" s="6"/>
      <c r="BA347" s="6"/>
      <c r="BB347" s="6"/>
      <c r="BC347" s="6"/>
      <c r="BD347" s="6"/>
      <c r="BE347" s="6"/>
      <c r="BF347" s="6"/>
      <c r="BG347" s="6"/>
      <c r="BH347" s="6"/>
      <c r="BI347" s="6"/>
      <c r="BJ347" s="6"/>
      <c r="BK347" s="7"/>
      <c r="BL347" s="48"/>
      <c r="BM347" s="48"/>
      <c r="BN347" s="48"/>
    </row>
    <row r="348" spans="4:66"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  <c r="AA348" s="6"/>
      <c r="AB348" s="6"/>
      <c r="AC348" s="6"/>
      <c r="AD348" s="7"/>
      <c r="AE348" s="48"/>
      <c r="AF348" s="48"/>
      <c r="AG348" s="48"/>
      <c r="AK348" s="6"/>
      <c r="AL348" s="6"/>
      <c r="AM348" s="6"/>
      <c r="AN348" s="6"/>
      <c r="AO348" s="6"/>
      <c r="AP348" s="6"/>
      <c r="AQ348" s="6"/>
      <c r="AR348" s="6"/>
      <c r="AS348" s="6"/>
      <c r="AT348" s="6"/>
      <c r="AU348" s="6"/>
      <c r="AV348" s="6"/>
      <c r="AW348" s="6"/>
      <c r="AX348" s="6"/>
      <c r="AY348" s="6"/>
      <c r="AZ348" s="6"/>
      <c r="BA348" s="6"/>
      <c r="BB348" s="6"/>
      <c r="BC348" s="6"/>
      <c r="BD348" s="6"/>
      <c r="BE348" s="6"/>
      <c r="BF348" s="6"/>
      <c r="BG348" s="6"/>
      <c r="BH348" s="6"/>
      <c r="BI348" s="6"/>
      <c r="BJ348" s="6"/>
      <c r="BK348" s="7"/>
      <c r="BL348" s="48"/>
      <c r="BM348" s="48"/>
      <c r="BN348" s="48"/>
    </row>
    <row r="349" spans="4:66"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  <c r="AA349" s="6"/>
      <c r="AB349" s="6"/>
      <c r="AC349" s="6"/>
      <c r="AD349" s="7"/>
      <c r="AE349" s="48"/>
      <c r="AF349" s="48"/>
      <c r="AG349" s="48"/>
      <c r="AK349" s="6"/>
      <c r="AL349" s="6"/>
      <c r="AM349" s="6"/>
      <c r="AN349" s="6"/>
      <c r="AO349" s="6"/>
      <c r="AP349" s="6"/>
      <c r="AQ349" s="6"/>
      <c r="AR349" s="6"/>
      <c r="AS349" s="6"/>
      <c r="AT349" s="6"/>
      <c r="AU349" s="6"/>
      <c r="AV349" s="6"/>
      <c r="AW349" s="6"/>
      <c r="AX349" s="6"/>
      <c r="AY349" s="6"/>
      <c r="AZ349" s="6"/>
      <c r="BA349" s="6"/>
      <c r="BB349" s="6"/>
      <c r="BC349" s="6"/>
      <c r="BD349" s="6"/>
      <c r="BE349" s="6"/>
      <c r="BF349" s="6"/>
      <c r="BG349" s="6"/>
      <c r="BH349" s="6"/>
      <c r="BI349" s="6"/>
      <c r="BJ349" s="6"/>
      <c r="BK349" s="7"/>
      <c r="BL349" s="48"/>
      <c r="BM349" s="48"/>
      <c r="BN349" s="48"/>
    </row>
    <row r="350" spans="4:66"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  <c r="AA350" s="6"/>
      <c r="AB350" s="6"/>
      <c r="AC350" s="6"/>
      <c r="AD350" s="7"/>
      <c r="AE350" s="48"/>
      <c r="AF350" s="48"/>
      <c r="AG350" s="48"/>
      <c r="AK350" s="6"/>
      <c r="AL350" s="6"/>
      <c r="AM350" s="6"/>
      <c r="AN350" s="6"/>
      <c r="AO350" s="6"/>
      <c r="AP350" s="6"/>
      <c r="AQ350" s="6"/>
      <c r="AR350" s="6"/>
      <c r="AS350" s="6"/>
      <c r="AT350" s="6"/>
      <c r="AU350" s="6"/>
      <c r="AV350" s="6"/>
      <c r="AW350" s="6"/>
      <c r="AX350" s="6"/>
      <c r="AY350" s="6"/>
      <c r="AZ350" s="6"/>
      <c r="BA350" s="6"/>
      <c r="BB350" s="6"/>
      <c r="BC350" s="6"/>
      <c r="BD350" s="6"/>
      <c r="BE350" s="6"/>
      <c r="BF350" s="6"/>
      <c r="BG350" s="6"/>
      <c r="BH350" s="6"/>
      <c r="BI350" s="6"/>
      <c r="BJ350" s="6"/>
      <c r="BK350" s="7"/>
      <c r="BL350" s="48"/>
      <c r="BM350" s="48"/>
      <c r="BN350" s="48"/>
    </row>
    <row r="351" spans="4:66"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  <c r="AA351" s="6"/>
      <c r="AB351" s="6"/>
      <c r="AC351" s="6"/>
      <c r="AD351" s="7"/>
      <c r="AE351" s="48"/>
      <c r="AF351" s="48"/>
      <c r="AG351" s="48"/>
      <c r="AK351" s="6"/>
      <c r="AL351" s="6"/>
      <c r="AM351" s="6"/>
      <c r="AN351" s="6"/>
      <c r="AO351" s="6"/>
      <c r="AP351" s="6"/>
      <c r="AQ351" s="6"/>
      <c r="AR351" s="6"/>
      <c r="AS351" s="6"/>
      <c r="AT351" s="6"/>
      <c r="AU351" s="6"/>
      <c r="AV351" s="6"/>
      <c r="AW351" s="6"/>
      <c r="AX351" s="6"/>
      <c r="AY351" s="6"/>
      <c r="AZ351" s="6"/>
      <c r="BA351" s="6"/>
      <c r="BB351" s="6"/>
      <c r="BC351" s="6"/>
      <c r="BD351" s="6"/>
      <c r="BE351" s="6"/>
      <c r="BF351" s="6"/>
      <c r="BG351" s="6"/>
      <c r="BH351" s="6"/>
      <c r="BI351" s="6"/>
      <c r="BJ351" s="6"/>
      <c r="BK351" s="7"/>
      <c r="BL351" s="48"/>
      <c r="BM351" s="48"/>
      <c r="BN351" s="48"/>
    </row>
    <row r="352" spans="4:66"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  <c r="AA352" s="6"/>
      <c r="AB352" s="6"/>
      <c r="AC352" s="6"/>
      <c r="AD352" s="7"/>
      <c r="AE352" s="48"/>
      <c r="AF352" s="48"/>
      <c r="AG352" s="48"/>
      <c r="AK352" s="6"/>
      <c r="AL352" s="6"/>
      <c r="AM352" s="6"/>
      <c r="AN352" s="6"/>
      <c r="AO352" s="6"/>
      <c r="AP352" s="6"/>
      <c r="AQ352" s="6"/>
      <c r="AR352" s="6"/>
      <c r="AS352" s="6"/>
      <c r="AT352" s="6"/>
      <c r="AU352" s="6"/>
      <c r="AV352" s="6"/>
      <c r="AW352" s="6"/>
      <c r="AX352" s="6"/>
      <c r="AY352" s="6"/>
      <c r="AZ352" s="6"/>
      <c r="BA352" s="6"/>
      <c r="BB352" s="6"/>
      <c r="BC352" s="6"/>
      <c r="BD352" s="6"/>
      <c r="BE352" s="6"/>
      <c r="BF352" s="6"/>
      <c r="BG352" s="6"/>
      <c r="BH352" s="6"/>
      <c r="BI352" s="6"/>
      <c r="BJ352" s="6"/>
      <c r="BK352" s="7"/>
      <c r="BL352" s="48"/>
      <c r="BM352" s="48"/>
      <c r="BN352" s="48"/>
    </row>
    <row r="353" spans="4:66"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  <c r="AA353" s="6"/>
      <c r="AB353" s="6"/>
      <c r="AC353" s="6"/>
      <c r="AD353" s="7"/>
      <c r="AE353" s="48"/>
      <c r="AF353" s="48"/>
      <c r="AG353" s="48"/>
      <c r="AK353" s="6"/>
      <c r="AL353" s="6"/>
      <c r="AM353" s="6"/>
      <c r="AN353" s="6"/>
      <c r="AO353" s="6"/>
      <c r="AP353" s="6"/>
      <c r="AQ353" s="6"/>
      <c r="AR353" s="6"/>
      <c r="AS353" s="6"/>
      <c r="AT353" s="6"/>
      <c r="AU353" s="6"/>
      <c r="AV353" s="6"/>
      <c r="AW353" s="6"/>
      <c r="AX353" s="6"/>
      <c r="AY353" s="6"/>
      <c r="AZ353" s="6"/>
      <c r="BA353" s="6"/>
      <c r="BB353" s="6"/>
      <c r="BC353" s="6"/>
      <c r="BD353" s="6"/>
      <c r="BE353" s="6"/>
      <c r="BF353" s="6"/>
      <c r="BG353" s="6"/>
      <c r="BH353" s="6"/>
      <c r="BI353" s="6"/>
      <c r="BJ353" s="6"/>
      <c r="BK353" s="7"/>
      <c r="BL353" s="48"/>
      <c r="BM353" s="48"/>
      <c r="BN353" s="48"/>
    </row>
    <row r="354" spans="4:66"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  <c r="AA354" s="6"/>
      <c r="AB354" s="6"/>
      <c r="AC354" s="6"/>
      <c r="AD354" s="7"/>
      <c r="AE354" s="48"/>
      <c r="AF354" s="48"/>
      <c r="AG354" s="48"/>
      <c r="AK354" s="6"/>
      <c r="AL354" s="6"/>
      <c r="AM354" s="6"/>
      <c r="AN354" s="6"/>
      <c r="AO354" s="6"/>
      <c r="AP354" s="6"/>
      <c r="AQ354" s="6"/>
      <c r="AR354" s="6"/>
      <c r="AS354" s="6"/>
      <c r="AT354" s="6"/>
      <c r="AU354" s="6"/>
      <c r="AV354" s="6"/>
      <c r="AW354" s="6"/>
      <c r="AX354" s="6"/>
      <c r="AY354" s="6"/>
      <c r="AZ354" s="6"/>
      <c r="BA354" s="6"/>
      <c r="BB354" s="6"/>
      <c r="BC354" s="6"/>
      <c r="BD354" s="6"/>
      <c r="BE354" s="6"/>
      <c r="BF354" s="6"/>
      <c r="BG354" s="6"/>
      <c r="BH354" s="6"/>
      <c r="BI354" s="6"/>
      <c r="BJ354" s="6"/>
      <c r="BK354" s="7"/>
      <c r="BL354" s="48"/>
      <c r="BM354" s="48"/>
      <c r="BN354" s="48"/>
    </row>
    <row r="355" spans="4:66"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  <c r="AA355" s="6"/>
      <c r="AB355" s="6"/>
      <c r="AC355" s="6"/>
      <c r="AD355" s="7"/>
      <c r="AE355" s="48"/>
      <c r="AF355" s="48"/>
      <c r="AG355" s="48"/>
      <c r="AK355" s="6"/>
      <c r="AL355" s="6"/>
      <c r="AM355" s="6"/>
      <c r="AN355" s="6"/>
      <c r="AO355" s="6"/>
      <c r="AP355" s="6"/>
      <c r="AQ355" s="6"/>
      <c r="AR355" s="6"/>
      <c r="AS355" s="6"/>
      <c r="AT355" s="6"/>
      <c r="AU355" s="6"/>
      <c r="AV355" s="6"/>
      <c r="AW355" s="6"/>
      <c r="AX355" s="6"/>
      <c r="AY355" s="6"/>
      <c r="AZ355" s="6"/>
      <c r="BA355" s="6"/>
      <c r="BB355" s="6"/>
      <c r="BC355" s="6"/>
      <c r="BD355" s="6"/>
      <c r="BE355" s="6"/>
      <c r="BF355" s="6"/>
      <c r="BG355" s="6"/>
      <c r="BH355" s="6"/>
      <c r="BI355" s="6"/>
      <c r="BJ355" s="6"/>
      <c r="BK355" s="7"/>
      <c r="BL355" s="48"/>
      <c r="BM355" s="48"/>
      <c r="BN355" s="48"/>
    </row>
    <row r="356" spans="4:66"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  <c r="AA356" s="6"/>
      <c r="AB356" s="6"/>
      <c r="AC356" s="6"/>
      <c r="AD356" s="7"/>
      <c r="AE356" s="48"/>
      <c r="AF356" s="48"/>
      <c r="AG356" s="48"/>
      <c r="AK356" s="6"/>
      <c r="AL356" s="6"/>
      <c r="AM356" s="6"/>
      <c r="AN356" s="6"/>
      <c r="AO356" s="6"/>
      <c r="AP356" s="6"/>
      <c r="AQ356" s="6"/>
      <c r="AR356" s="6"/>
      <c r="AS356" s="6"/>
      <c r="AT356" s="6"/>
      <c r="AU356" s="6"/>
      <c r="AV356" s="6"/>
      <c r="AW356" s="6"/>
      <c r="AX356" s="6"/>
      <c r="AY356" s="6"/>
      <c r="AZ356" s="6"/>
      <c r="BA356" s="6"/>
      <c r="BB356" s="6"/>
      <c r="BC356" s="6"/>
      <c r="BD356" s="6"/>
      <c r="BE356" s="6"/>
      <c r="BF356" s="6"/>
      <c r="BG356" s="6"/>
      <c r="BH356" s="6"/>
      <c r="BI356" s="6"/>
      <c r="BJ356" s="6"/>
      <c r="BK356" s="7"/>
      <c r="BL356" s="48"/>
      <c r="BM356" s="48"/>
      <c r="BN356" s="48"/>
    </row>
    <row r="357" spans="4:66"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  <c r="AA357" s="6"/>
      <c r="AB357" s="6"/>
      <c r="AC357" s="6"/>
      <c r="AD357" s="7"/>
      <c r="AE357" s="48"/>
      <c r="AF357" s="48"/>
      <c r="AG357" s="48"/>
      <c r="AK357" s="6"/>
      <c r="AL357" s="6"/>
      <c r="AM357" s="6"/>
      <c r="AN357" s="6"/>
      <c r="AO357" s="6"/>
      <c r="AP357" s="6"/>
      <c r="AQ357" s="6"/>
      <c r="AR357" s="6"/>
      <c r="AS357" s="6"/>
      <c r="AT357" s="6"/>
      <c r="AU357" s="6"/>
      <c r="AV357" s="6"/>
      <c r="AW357" s="6"/>
      <c r="AX357" s="6"/>
      <c r="AY357" s="6"/>
      <c r="AZ357" s="6"/>
      <c r="BA357" s="6"/>
      <c r="BB357" s="6"/>
      <c r="BC357" s="6"/>
      <c r="BD357" s="6"/>
      <c r="BE357" s="6"/>
      <c r="BF357" s="6"/>
      <c r="BG357" s="6"/>
      <c r="BH357" s="6"/>
      <c r="BI357" s="6"/>
      <c r="BJ357" s="6"/>
      <c r="BK357" s="7"/>
      <c r="BL357" s="48"/>
      <c r="BM357" s="48"/>
      <c r="BN357" s="48"/>
    </row>
    <row r="358" spans="4:66"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  <c r="AA358" s="6"/>
      <c r="AB358" s="6"/>
      <c r="AC358" s="6"/>
      <c r="AD358" s="7"/>
      <c r="AE358" s="48"/>
      <c r="AF358" s="48"/>
      <c r="AG358" s="48"/>
      <c r="AK358" s="6"/>
      <c r="AL358" s="6"/>
      <c r="AM358" s="6"/>
      <c r="AN358" s="6"/>
      <c r="AO358" s="6"/>
      <c r="AP358" s="6"/>
      <c r="AQ358" s="6"/>
      <c r="AR358" s="6"/>
      <c r="AS358" s="6"/>
      <c r="AT358" s="6"/>
      <c r="AU358" s="6"/>
      <c r="AV358" s="6"/>
      <c r="AW358" s="6"/>
      <c r="AX358" s="6"/>
      <c r="AY358" s="6"/>
      <c r="AZ358" s="6"/>
      <c r="BA358" s="6"/>
      <c r="BB358" s="6"/>
      <c r="BC358" s="6"/>
      <c r="BD358" s="6"/>
      <c r="BE358" s="6"/>
      <c r="BF358" s="6"/>
      <c r="BG358" s="6"/>
      <c r="BH358" s="6"/>
      <c r="BI358" s="6"/>
      <c r="BJ358" s="6"/>
      <c r="BK358" s="7"/>
      <c r="BL358" s="48"/>
      <c r="BM358" s="48"/>
      <c r="BN358" s="48"/>
    </row>
    <row r="359" spans="4:66"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  <c r="AA359" s="6"/>
      <c r="AB359" s="6"/>
      <c r="AC359" s="6"/>
      <c r="AD359" s="7"/>
      <c r="AE359" s="48"/>
      <c r="AF359" s="48"/>
      <c r="AG359" s="48"/>
      <c r="AK359" s="6"/>
      <c r="AL359" s="6"/>
      <c r="AM359" s="6"/>
      <c r="AN359" s="6"/>
      <c r="AO359" s="6"/>
      <c r="AP359" s="6"/>
      <c r="AQ359" s="6"/>
      <c r="AR359" s="6"/>
      <c r="AS359" s="6"/>
      <c r="AT359" s="6"/>
      <c r="AU359" s="6"/>
      <c r="AV359" s="6"/>
      <c r="AW359" s="6"/>
      <c r="AX359" s="6"/>
      <c r="AY359" s="6"/>
      <c r="AZ359" s="6"/>
      <c r="BA359" s="6"/>
      <c r="BB359" s="6"/>
      <c r="BC359" s="6"/>
      <c r="BD359" s="6"/>
      <c r="BE359" s="6"/>
      <c r="BF359" s="6"/>
      <c r="BG359" s="6"/>
      <c r="BH359" s="6"/>
      <c r="BI359" s="6"/>
      <c r="BJ359" s="6"/>
      <c r="BK359" s="7"/>
      <c r="BL359" s="48"/>
      <c r="BM359" s="48"/>
      <c r="BN359" s="48"/>
    </row>
    <row r="360" spans="4:66"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  <c r="AA360" s="6"/>
      <c r="AB360" s="6"/>
      <c r="AC360" s="6"/>
      <c r="AD360" s="7"/>
      <c r="AE360" s="48"/>
      <c r="AF360" s="48"/>
      <c r="AG360" s="48"/>
      <c r="AK360" s="6"/>
      <c r="AL360" s="6"/>
      <c r="AM360" s="6"/>
      <c r="AN360" s="6"/>
      <c r="AO360" s="6"/>
      <c r="AP360" s="6"/>
      <c r="AQ360" s="6"/>
      <c r="AR360" s="6"/>
      <c r="AS360" s="6"/>
      <c r="AT360" s="6"/>
      <c r="AU360" s="6"/>
      <c r="AV360" s="6"/>
      <c r="AW360" s="6"/>
      <c r="AX360" s="6"/>
      <c r="AY360" s="6"/>
      <c r="AZ360" s="6"/>
      <c r="BA360" s="6"/>
      <c r="BB360" s="6"/>
      <c r="BC360" s="6"/>
      <c r="BD360" s="6"/>
      <c r="BE360" s="6"/>
      <c r="BF360" s="6"/>
      <c r="BG360" s="6"/>
      <c r="BH360" s="6"/>
      <c r="BI360" s="6"/>
      <c r="BJ360" s="6"/>
      <c r="BK360" s="7"/>
      <c r="BL360" s="48"/>
      <c r="BM360" s="48"/>
      <c r="BN360" s="48"/>
    </row>
    <row r="361" spans="4:66"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  <c r="AA361" s="6"/>
      <c r="AB361" s="6"/>
      <c r="AC361" s="6"/>
      <c r="AD361" s="7"/>
      <c r="AE361" s="48"/>
      <c r="AF361" s="48"/>
      <c r="AG361" s="48"/>
      <c r="AK361" s="6"/>
      <c r="AL361" s="6"/>
      <c r="AM361" s="6"/>
      <c r="AN361" s="6"/>
      <c r="AO361" s="6"/>
      <c r="AP361" s="6"/>
      <c r="AQ361" s="6"/>
      <c r="AR361" s="6"/>
      <c r="AS361" s="6"/>
      <c r="AT361" s="6"/>
      <c r="AU361" s="6"/>
      <c r="AV361" s="6"/>
      <c r="AW361" s="6"/>
      <c r="AX361" s="6"/>
      <c r="AY361" s="6"/>
      <c r="AZ361" s="6"/>
      <c r="BA361" s="6"/>
      <c r="BB361" s="6"/>
      <c r="BC361" s="6"/>
      <c r="BD361" s="6"/>
      <c r="BE361" s="6"/>
      <c r="BF361" s="6"/>
      <c r="BG361" s="6"/>
      <c r="BH361" s="6"/>
      <c r="BI361" s="6"/>
      <c r="BJ361" s="6"/>
      <c r="BK361" s="7"/>
      <c r="BL361" s="48"/>
      <c r="BM361" s="48"/>
      <c r="BN361" s="48"/>
    </row>
    <row r="362" spans="4:66"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  <c r="AA362" s="6"/>
      <c r="AB362" s="6"/>
      <c r="AC362" s="6"/>
      <c r="AD362" s="7"/>
      <c r="AE362" s="48"/>
      <c r="AF362" s="48"/>
      <c r="AG362" s="48"/>
      <c r="AK362" s="6"/>
      <c r="AL362" s="6"/>
      <c r="AM362" s="6"/>
      <c r="AN362" s="6"/>
      <c r="AO362" s="6"/>
      <c r="AP362" s="6"/>
      <c r="AQ362" s="6"/>
      <c r="AR362" s="6"/>
      <c r="AS362" s="6"/>
      <c r="AT362" s="6"/>
      <c r="AU362" s="6"/>
      <c r="AV362" s="6"/>
      <c r="AW362" s="6"/>
      <c r="AX362" s="6"/>
      <c r="AY362" s="6"/>
      <c r="AZ362" s="6"/>
      <c r="BA362" s="6"/>
      <c r="BB362" s="6"/>
      <c r="BC362" s="6"/>
      <c r="BD362" s="6"/>
      <c r="BE362" s="6"/>
      <c r="BF362" s="6"/>
      <c r="BG362" s="6"/>
      <c r="BH362" s="6"/>
      <c r="BI362" s="6"/>
      <c r="BJ362" s="6"/>
      <c r="BK362" s="7"/>
      <c r="BL362" s="48"/>
      <c r="BM362" s="48"/>
      <c r="BN362" s="48"/>
    </row>
    <row r="363" spans="4:66"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  <c r="AA363" s="6"/>
      <c r="AB363" s="6"/>
      <c r="AC363" s="6"/>
      <c r="AD363" s="7"/>
      <c r="AE363" s="48"/>
      <c r="AF363" s="48"/>
      <c r="AG363" s="48"/>
      <c r="AK363" s="6"/>
      <c r="AL363" s="6"/>
      <c r="AM363" s="6"/>
      <c r="AN363" s="6"/>
      <c r="AO363" s="6"/>
      <c r="AP363" s="6"/>
      <c r="AQ363" s="6"/>
      <c r="AR363" s="6"/>
      <c r="AS363" s="6"/>
      <c r="AT363" s="6"/>
      <c r="AU363" s="6"/>
      <c r="AV363" s="6"/>
      <c r="AW363" s="6"/>
      <c r="AX363" s="6"/>
      <c r="AY363" s="6"/>
      <c r="AZ363" s="6"/>
      <c r="BA363" s="6"/>
      <c r="BB363" s="6"/>
      <c r="BC363" s="6"/>
      <c r="BD363" s="6"/>
      <c r="BE363" s="6"/>
      <c r="BF363" s="6"/>
      <c r="BG363" s="6"/>
      <c r="BH363" s="6"/>
      <c r="BI363" s="6"/>
      <c r="BJ363" s="6"/>
      <c r="BK363" s="7"/>
      <c r="BL363" s="48"/>
      <c r="BM363" s="48"/>
      <c r="BN363" s="48"/>
    </row>
    <row r="364" spans="4:66"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  <c r="AA364" s="6"/>
      <c r="AB364" s="6"/>
      <c r="AC364" s="6"/>
      <c r="AD364" s="7"/>
      <c r="AE364" s="48"/>
      <c r="AF364" s="48"/>
      <c r="AG364" s="48"/>
      <c r="AK364" s="6"/>
      <c r="AL364" s="6"/>
      <c r="AM364" s="6"/>
      <c r="AN364" s="6"/>
      <c r="AO364" s="6"/>
      <c r="AP364" s="6"/>
      <c r="AQ364" s="6"/>
      <c r="AR364" s="6"/>
      <c r="AS364" s="6"/>
      <c r="AT364" s="6"/>
      <c r="AU364" s="6"/>
      <c r="AV364" s="6"/>
      <c r="AW364" s="6"/>
      <c r="AX364" s="6"/>
      <c r="AY364" s="6"/>
      <c r="AZ364" s="6"/>
      <c r="BA364" s="6"/>
      <c r="BB364" s="6"/>
      <c r="BC364" s="6"/>
      <c r="BD364" s="6"/>
      <c r="BE364" s="6"/>
      <c r="BF364" s="6"/>
      <c r="BG364" s="6"/>
      <c r="BH364" s="6"/>
      <c r="BI364" s="6"/>
      <c r="BJ364" s="6"/>
      <c r="BK364" s="7"/>
      <c r="BL364" s="48"/>
      <c r="BM364" s="48"/>
      <c r="BN364" s="48"/>
    </row>
    <row r="365" spans="4:66"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  <c r="AA365" s="6"/>
      <c r="AB365" s="6"/>
      <c r="AC365" s="6"/>
      <c r="AD365" s="7"/>
      <c r="AE365" s="48"/>
      <c r="AF365" s="48"/>
      <c r="AG365" s="48"/>
      <c r="AK365" s="6"/>
      <c r="AL365" s="6"/>
      <c r="AM365" s="6"/>
      <c r="AN365" s="6"/>
      <c r="AO365" s="6"/>
      <c r="AP365" s="6"/>
      <c r="AQ365" s="6"/>
      <c r="AR365" s="6"/>
      <c r="AS365" s="6"/>
      <c r="AT365" s="6"/>
      <c r="AU365" s="6"/>
      <c r="AV365" s="6"/>
      <c r="AW365" s="6"/>
      <c r="AX365" s="6"/>
      <c r="AY365" s="6"/>
      <c r="AZ365" s="6"/>
      <c r="BA365" s="6"/>
      <c r="BB365" s="6"/>
      <c r="BC365" s="6"/>
      <c r="BD365" s="6"/>
      <c r="BE365" s="6"/>
      <c r="BF365" s="6"/>
      <c r="BG365" s="6"/>
      <c r="BH365" s="6"/>
      <c r="BI365" s="6"/>
      <c r="BJ365" s="6"/>
      <c r="BK365" s="7"/>
      <c r="BL365" s="48"/>
      <c r="BM365" s="48"/>
      <c r="BN365" s="48"/>
    </row>
    <row r="366" spans="4:66"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  <c r="AA366" s="6"/>
      <c r="AB366" s="6"/>
      <c r="AC366" s="6"/>
      <c r="AD366" s="7"/>
      <c r="AE366" s="48"/>
      <c r="AF366" s="48"/>
      <c r="AG366" s="48"/>
      <c r="AK366" s="6"/>
      <c r="AL366" s="6"/>
      <c r="AM366" s="6"/>
      <c r="AN366" s="6"/>
      <c r="AO366" s="6"/>
      <c r="AP366" s="6"/>
      <c r="AQ366" s="6"/>
      <c r="AR366" s="6"/>
      <c r="AS366" s="6"/>
      <c r="AT366" s="6"/>
      <c r="AU366" s="6"/>
      <c r="AV366" s="6"/>
      <c r="AW366" s="6"/>
      <c r="AX366" s="6"/>
      <c r="AY366" s="6"/>
      <c r="AZ366" s="6"/>
      <c r="BA366" s="6"/>
      <c r="BB366" s="6"/>
      <c r="BC366" s="6"/>
      <c r="BD366" s="6"/>
      <c r="BE366" s="6"/>
      <c r="BF366" s="6"/>
      <c r="BG366" s="6"/>
      <c r="BH366" s="6"/>
      <c r="BI366" s="6"/>
      <c r="BJ366" s="6"/>
      <c r="BK366" s="7"/>
      <c r="BL366" s="48"/>
      <c r="BM366" s="48"/>
      <c r="BN366" s="48"/>
    </row>
    <row r="367" spans="4:66"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  <c r="AA367" s="6"/>
      <c r="AB367" s="6"/>
      <c r="AC367" s="6"/>
      <c r="AD367" s="7"/>
      <c r="AE367" s="48"/>
      <c r="AF367" s="48"/>
      <c r="AG367" s="48"/>
      <c r="AK367" s="6"/>
      <c r="AL367" s="6"/>
      <c r="AM367" s="6"/>
      <c r="AN367" s="6"/>
      <c r="AO367" s="6"/>
      <c r="AP367" s="6"/>
      <c r="AQ367" s="6"/>
      <c r="AR367" s="6"/>
      <c r="AS367" s="6"/>
      <c r="AT367" s="6"/>
      <c r="AU367" s="6"/>
      <c r="AV367" s="6"/>
      <c r="AW367" s="6"/>
      <c r="AX367" s="6"/>
      <c r="AY367" s="6"/>
      <c r="AZ367" s="6"/>
      <c r="BA367" s="6"/>
      <c r="BB367" s="6"/>
      <c r="BC367" s="6"/>
      <c r="BD367" s="6"/>
      <c r="BE367" s="6"/>
      <c r="BF367" s="6"/>
      <c r="BG367" s="6"/>
      <c r="BH367" s="6"/>
      <c r="BI367" s="6"/>
      <c r="BJ367" s="6"/>
      <c r="BK367" s="7"/>
      <c r="BL367" s="48"/>
      <c r="BM367" s="48"/>
      <c r="BN367" s="48"/>
    </row>
    <row r="368" spans="4:66"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  <c r="AA368" s="6"/>
      <c r="AB368" s="6"/>
      <c r="AC368" s="6"/>
      <c r="AD368" s="7"/>
      <c r="AE368" s="48"/>
      <c r="AF368" s="48"/>
      <c r="AG368" s="48"/>
      <c r="AK368" s="6"/>
      <c r="AL368" s="6"/>
      <c r="AM368" s="6"/>
      <c r="AN368" s="6"/>
      <c r="AO368" s="6"/>
      <c r="AP368" s="6"/>
      <c r="AQ368" s="6"/>
      <c r="AR368" s="6"/>
      <c r="AS368" s="6"/>
      <c r="AT368" s="6"/>
      <c r="AU368" s="6"/>
      <c r="AV368" s="6"/>
      <c r="AW368" s="6"/>
      <c r="AX368" s="6"/>
      <c r="AY368" s="6"/>
      <c r="AZ368" s="6"/>
      <c r="BA368" s="6"/>
      <c r="BB368" s="6"/>
      <c r="BC368" s="6"/>
      <c r="BD368" s="6"/>
      <c r="BE368" s="6"/>
      <c r="BF368" s="6"/>
      <c r="BG368" s="6"/>
      <c r="BH368" s="6"/>
      <c r="BI368" s="6"/>
      <c r="BJ368" s="6"/>
      <c r="BK368" s="7"/>
      <c r="BL368" s="48"/>
      <c r="BM368" s="48"/>
      <c r="BN368" s="48"/>
    </row>
    <row r="369" spans="4:66"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  <c r="AA369" s="6"/>
      <c r="AB369" s="6"/>
      <c r="AC369" s="6"/>
      <c r="AD369" s="7"/>
      <c r="AE369" s="48"/>
      <c r="AF369" s="48"/>
      <c r="AG369" s="48"/>
      <c r="AK369" s="6"/>
      <c r="AL369" s="6"/>
      <c r="AM369" s="6"/>
      <c r="AN369" s="6"/>
      <c r="AO369" s="6"/>
      <c r="AP369" s="6"/>
      <c r="AQ369" s="6"/>
      <c r="AR369" s="6"/>
      <c r="AS369" s="6"/>
      <c r="AT369" s="6"/>
      <c r="AU369" s="6"/>
      <c r="AV369" s="6"/>
      <c r="AW369" s="6"/>
      <c r="AX369" s="6"/>
      <c r="AY369" s="6"/>
      <c r="AZ369" s="6"/>
      <c r="BA369" s="6"/>
      <c r="BB369" s="6"/>
      <c r="BC369" s="6"/>
      <c r="BD369" s="6"/>
      <c r="BE369" s="6"/>
      <c r="BF369" s="6"/>
      <c r="BG369" s="6"/>
      <c r="BH369" s="6"/>
      <c r="BI369" s="6"/>
      <c r="BJ369" s="6"/>
      <c r="BK369" s="7"/>
      <c r="BL369" s="48"/>
      <c r="BM369" s="48"/>
      <c r="BN369" s="48"/>
    </row>
    <row r="370" spans="4:66"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  <c r="AA370" s="6"/>
      <c r="AB370" s="6"/>
      <c r="AC370" s="6"/>
      <c r="AD370" s="7"/>
      <c r="AE370" s="48"/>
      <c r="AF370" s="48"/>
      <c r="AG370" s="48"/>
      <c r="AK370" s="6"/>
      <c r="AL370" s="6"/>
      <c r="AM370" s="6"/>
      <c r="AN370" s="6"/>
      <c r="AO370" s="6"/>
      <c r="AP370" s="6"/>
      <c r="AQ370" s="6"/>
      <c r="AR370" s="6"/>
      <c r="AS370" s="6"/>
      <c r="AT370" s="6"/>
      <c r="AU370" s="6"/>
      <c r="AV370" s="6"/>
      <c r="AW370" s="6"/>
      <c r="AX370" s="6"/>
      <c r="AY370" s="6"/>
      <c r="AZ370" s="6"/>
      <c r="BA370" s="6"/>
      <c r="BB370" s="6"/>
      <c r="BC370" s="6"/>
      <c r="BD370" s="6"/>
      <c r="BE370" s="6"/>
      <c r="BF370" s="6"/>
      <c r="BG370" s="6"/>
      <c r="BH370" s="6"/>
      <c r="BI370" s="6"/>
      <c r="BJ370" s="6"/>
      <c r="BK370" s="7"/>
      <c r="BL370" s="48"/>
      <c r="BM370" s="48"/>
      <c r="BN370" s="48"/>
    </row>
    <row r="371" spans="4:66"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  <c r="AA371" s="6"/>
      <c r="AB371" s="6"/>
      <c r="AC371" s="6"/>
      <c r="AD371" s="7"/>
      <c r="AE371" s="48"/>
      <c r="AF371" s="48"/>
      <c r="AG371" s="48"/>
      <c r="AK371" s="6"/>
      <c r="AL371" s="6"/>
      <c r="AM371" s="6"/>
      <c r="AN371" s="6"/>
      <c r="AO371" s="6"/>
      <c r="AP371" s="6"/>
      <c r="AQ371" s="6"/>
      <c r="AR371" s="6"/>
      <c r="AS371" s="6"/>
      <c r="AT371" s="6"/>
      <c r="AU371" s="6"/>
      <c r="AV371" s="6"/>
      <c r="AW371" s="6"/>
      <c r="AX371" s="6"/>
      <c r="AY371" s="6"/>
      <c r="AZ371" s="6"/>
      <c r="BA371" s="6"/>
      <c r="BB371" s="6"/>
      <c r="BC371" s="6"/>
      <c r="BD371" s="6"/>
      <c r="BE371" s="6"/>
      <c r="BF371" s="6"/>
      <c r="BG371" s="6"/>
      <c r="BH371" s="6"/>
      <c r="BI371" s="6"/>
      <c r="BJ371" s="6"/>
      <c r="BK371" s="7"/>
      <c r="BL371" s="48"/>
      <c r="BM371" s="48"/>
      <c r="BN371" s="48"/>
    </row>
    <row r="372" spans="4:66"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  <c r="AA372" s="6"/>
      <c r="AB372" s="6"/>
      <c r="AC372" s="6"/>
      <c r="AD372" s="7"/>
      <c r="AE372" s="48"/>
      <c r="AF372" s="48"/>
      <c r="AG372" s="48"/>
      <c r="AK372" s="6"/>
      <c r="AL372" s="6"/>
      <c r="AM372" s="6"/>
      <c r="AN372" s="6"/>
      <c r="AO372" s="6"/>
      <c r="AP372" s="6"/>
      <c r="AQ372" s="6"/>
      <c r="AR372" s="6"/>
      <c r="AS372" s="6"/>
      <c r="AT372" s="6"/>
      <c r="AU372" s="6"/>
      <c r="AV372" s="6"/>
      <c r="AW372" s="6"/>
      <c r="AX372" s="6"/>
      <c r="AY372" s="6"/>
      <c r="AZ372" s="6"/>
      <c r="BA372" s="6"/>
      <c r="BB372" s="6"/>
      <c r="BC372" s="6"/>
      <c r="BD372" s="6"/>
      <c r="BE372" s="6"/>
      <c r="BF372" s="6"/>
      <c r="BG372" s="6"/>
      <c r="BH372" s="6"/>
      <c r="BI372" s="6"/>
      <c r="BJ372" s="6"/>
      <c r="BK372" s="7"/>
      <c r="BL372" s="48"/>
      <c r="BM372" s="48"/>
      <c r="BN372" s="48"/>
    </row>
    <row r="373" spans="4:66"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  <c r="AA373" s="6"/>
      <c r="AB373" s="6"/>
      <c r="AC373" s="6"/>
      <c r="AD373" s="7"/>
      <c r="AE373" s="48"/>
      <c r="AF373" s="48"/>
      <c r="AG373" s="48"/>
      <c r="AK373" s="6"/>
      <c r="AL373" s="6"/>
      <c r="AM373" s="6"/>
      <c r="AN373" s="6"/>
      <c r="AO373" s="6"/>
      <c r="AP373" s="6"/>
      <c r="AQ373" s="6"/>
      <c r="AR373" s="6"/>
      <c r="AS373" s="6"/>
      <c r="AT373" s="6"/>
      <c r="AU373" s="6"/>
      <c r="AV373" s="6"/>
      <c r="AW373" s="6"/>
      <c r="AX373" s="6"/>
      <c r="AY373" s="6"/>
      <c r="AZ373" s="6"/>
      <c r="BA373" s="6"/>
      <c r="BB373" s="6"/>
      <c r="BC373" s="6"/>
      <c r="BD373" s="6"/>
      <c r="BE373" s="6"/>
      <c r="BF373" s="6"/>
      <c r="BG373" s="6"/>
      <c r="BH373" s="6"/>
      <c r="BI373" s="6"/>
      <c r="BJ373" s="6"/>
      <c r="BK373" s="7"/>
      <c r="BL373" s="48"/>
      <c r="BM373" s="48"/>
      <c r="BN373" s="48"/>
    </row>
    <row r="374" spans="4:66"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  <c r="AA374" s="6"/>
      <c r="AB374" s="6"/>
      <c r="AC374" s="6"/>
      <c r="AD374" s="7"/>
      <c r="AE374" s="48"/>
      <c r="AF374" s="48"/>
      <c r="AG374" s="48"/>
      <c r="AK374" s="6"/>
      <c r="AL374" s="6"/>
      <c r="AM374" s="6"/>
      <c r="AN374" s="6"/>
      <c r="AO374" s="6"/>
      <c r="AP374" s="6"/>
      <c r="AQ374" s="6"/>
      <c r="AR374" s="6"/>
      <c r="AS374" s="6"/>
      <c r="AT374" s="6"/>
      <c r="AU374" s="6"/>
      <c r="AV374" s="6"/>
      <c r="AW374" s="6"/>
      <c r="AX374" s="6"/>
      <c r="AY374" s="6"/>
      <c r="AZ374" s="6"/>
      <c r="BA374" s="6"/>
      <c r="BB374" s="6"/>
      <c r="BC374" s="6"/>
      <c r="BD374" s="6"/>
      <c r="BE374" s="6"/>
      <c r="BF374" s="6"/>
      <c r="BG374" s="6"/>
      <c r="BH374" s="6"/>
      <c r="BI374" s="6"/>
      <c r="BJ374" s="6"/>
      <c r="BK374" s="7"/>
      <c r="BL374" s="48"/>
      <c r="BM374" s="48"/>
      <c r="BN374" s="48"/>
    </row>
    <row r="375" spans="4:66"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  <c r="AA375" s="6"/>
      <c r="AB375" s="6"/>
      <c r="AC375" s="6"/>
      <c r="AD375" s="7"/>
      <c r="AE375" s="48"/>
      <c r="AF375" s="48"/>
      <c r="AG375" s="48"/>
      <c r="AK375" s="6"/>
      <c r="AL375" s="6"/>
      <c r="AM375" s="6"/>
      <c r="AN375" s="6"/>
      <c r="AO375" s="6"/>
      <c r="AP375" s="6"/>
      <c r="AQ375" s="6"/>
      <c r="AR375" s="6"/>
      <c r="AS375" s="6"/>
      <c r="AT375" s="6"/>
      <c r="AU375" s="6"/>
      <c r="AV375" s="6"/>
      <c r="AW375" s="6"/>
      <c r="AX375" s="6"/>
      <c r="AY375" s="6"/>
      <c r="AZ375" s="6"/>
      <c r="BA375" s="6"/>
      <c r="BB375" s="6"/>
      <c r="BC375" s="6"/>
      <c r="BD375" s="6"/>
      <c r="BE375" s="6"/>
      <c r="BF375" s="6"/>
      <c r="BG375" s="6"/>
      <c r="BH375" s="6"/>
      <c r="BI375" s="6"/>
      <c r="BJ375" s="6"/>
      <c r="BK375" s="7"/>
      <c r="BL375" s="48"/>
      <c r="BM375" s="48"/>
      <c r="BN375" s="48"/>
    </row>
    <row r="376" spans="4:66"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  <c r="AA376" s="6"/>
      <c r="AB376" s="6"/>
      <c r="AC376" s="6"/>
      <c r="AD376" s="7"/>
      <c r="AE376" s="48"/>
      <c r="AF376" s="48"/>
      <c r="AG376" s="48"/>
      <c r="AK376" s="6"/>
      <c r="AL376" s="6"/>
      <c r="AM376" s="6"/>
      <c r="AN376" s="6"/>
      <c r="AO376" s="6"/>
      <c r="AP376" s="6"/>
      <c r="AQ376" s="6"/>
      <c r="AR376" s="6"/>
      <c r="AS376" s="6"/>
      <c r="AT376" s="6"/>
      <c r="AU376" s="6"/>
      <c r="AV376" s="6"/>
      <c r="AW376" s="6"/>
      <c r="AX376" s="6"/>
      <c r="AY376" s="6"/>
      <c r="AZ376" s="6"/>
      <c r="BA376" s="6"/>
      <c r="BB376" s="6"/>
      <c r="BC376" s="6"/>
      <c r="BD376" s="6"/>
      <c r="BE376" s="6"/>
      <c r="BF376" s="6"/>
      <c r="BG376" s="6"/>
      <c r="BH376" s="6"/>
      <c r="BI376" s="6"/>
      <c r="BJ376" s="6"/>
      <c r="BK376" s="7"/>
      <c r="BL376" s="48"/>
      <c r="BM376" s="48"/>
      <c r="BN376" s="48"/>
    </row>
    <row r="377" spans="4:66"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  <c r="AA377" s="6"/>
      <c r="AB377" s="6"/>
      <c r="AC377" s="6"/>
      <c r="AD377" s="7"/>
      <c r="AE377" s="48"/>
      <c r="AF377" s="48"/>
      <c r="AG377" s="48"/>
      <c r="AK377" s="6"/>
      <c r="AL377" s="6"/>
      <c r="AM377" s="6"/>
      <c r="AN377" s="6"/>
      <c r="AO377" s="6"/>
      <c r="AP377" s="6"/>
      <c r="AQ377" s="6"/>
      <c r="AR377" s="6"/>
      <c r="AS377" s="6"/>
      <c r="AT377" s="6"/>
      <c r="AU377" s="6"/>
      <c r="AV377" s="6"/>
      <c r="AW377" s="6"/>
      <c r="AX377" s="6"/>
      <c r="AY377" s="6"/>
      <c r="AZ377" s="6"/>
      <c r="BA377" s="6"/>
      <c r="BB377" s="6"/>
      <c r="BC377" s="6"/>
      <c r="BD377" s="6"/>
      <c r="BE377" s="6"/>
      <c r="BF377" s="6"/>
      <c r="BG377" s="6"/>
      <c r="BH377" s="6"/>
      <c r="BI377" s="6"/>
      <c r="BJ377" s="6"/>
      <c r="BK377" s="7"/>
      <c r="BL377" s="48"/>
      <c r="BM377" s="48"/>
      <c r="BN377" s="48"/>
    </row>
    <row r="378" spans="4:66"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  <c r="AA378" s="6"/>
      <c r="AB378" s="6"/>
      <c r="AC378" s="6"/>
      <c r="AD378" s="7"/>
      <c r="AE378" s="48"/>
      <c r="AF378" s="48"/>
      <c r="AG378" s="48"/>
      <c r="AK378" s="6"/>
      <c r="AL378" s="6"/>
      <c r="AM378" s="6"/>
      <c r="AN378" s="6"/>
      <c r="AO378" s="6"/>
      <c r="AP378" s="6"/>
      <c r="AQ378" s="6"/>
      <c r="AR378" s="6"/>
      <c r="AS378" s="6"/>
      <c r="AT378" s="6"/>
      <c r="AU378" s="6"/>
      <c r="AV378" s="6"/>
      <c r="AW378" s="6"/>
      <c r="AX378" s="6"/>
      <c r="AY378" s="6"/>
      <c r="AZ378" s="6"/>
      <c r="BA378" s="6"/>
      <c r="BB378" s="6"/>
      <c r="BC378" s="6"/>
      <c r="BD378" s="6"/>
      <c r="BE378" s="6"/>
      <c r="BF378" s="6"/>
      <c r="BG378" s="6"/>
      <c r="BH378" s="6"/>
      <c r="BI378" s="6"/>
      <c r="BJ378" s="6"/>
      <c r="BK378" s="7"/>
      <c r="BL378" s="48"/>
      <c r="BM378" s="48"/>
      <c r="BN378" s="48"/>
    </row>
    <row r="379" spans="4:66"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  <c r="AA379" s="6"/>
      <c r="AB379" s="6"/>
      <c r="AC379" s="6"/>
      <c r="AD379" s="7"/>
      <c r="AE379" s="48"/>
      <c r="AF379" s="48"/>
      <c r="AG379" s="48"/>
      <c r="AK379" s="6"/>
      <c r="AL379" s="6"/>
      <c r="AM379" s="6"/>
      <c r="AN379" s="6"/>
      <c r="AO379" s="6"/>
      <c r="AP379" s="6"/>
      <c r="AQ379" s="6"/>
      <c r="AR379" s="6"/>
      <c r="AS379" s="6"/>
      <c r="AT379" s="6"/>
      <c r="AU379" s="6"/>
      <c r="AV379" s="6"/>
      <c r="AW379" s="6"/>
      <c r="AX379" s="6"/>
      <c r="AY379" s="6"/>
      <c r="AZ379" s="6"/>
      <c r="BA379" s="6"/>
      <c r="BB379" s="6"/>
      <c r="BC379" s="6"/>
      <c r="BD379" s="6"/>
      <c r="BE379" s="6"/>
      <c r="BF379" s="6"/>
      <c r="BG379" s="6"/>
      <c r="BH379" s="6"/>
      <c r="BI379" s="6"/>
      <c r="BJ379" s="6"/>
      <c r="BK379" s="7"/>
      <c r="BL379" s="48"/>
      <c r="BM379" s="48"/>
      <c r="BN379" s="48"/>
    </row>
    <row r="380" spans="4:66"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  <c r="AA380" s="6"/>
      <c r="AB380" s="6"/>
      <c r="AC380" s="6"/>
      <c r="AD380" s="7"/>
      <c r="AE380" s="48"/>
      <c r="AF380" s="48"/>
      <c r="AG380" s="48"/>
      <c r="AK380" s="6"/>
      <c r="AL380" s="6"/>
      <c r="AM380" s="6"/>
      <c r="AN380" s="6"/>
      <c r="AO380" s="6"/>
      <c r="AP380" s="6"/>
      <c r="AQ380" s="6"/>
      <c r="AR380" s="6"/>
      <c r="AS380" s="6"/>
      <c r="AT380" s="6"/>
      <c r="AU380" s="6"/>
      <c r="AV380" s="6"/>
      <c r="AW380" s="6"/>
      <c r="AX380" s="6"/>
      <c r="AY380" s="6"/>
      <c r="AZ380" s="6"/>
      <c r="BA380" s="6"/>
      <c r="BB380" s="6"/>
      <c r="BC380" s="6"/>
      <c r="BD380" s="6"/>
      <c r="BE380" s="6"/>
      <c r="BF380" s="6"/>
      <c r="BG380" s="6"/>
      <c r="BH380" s="6"/>
      <c r="BI380" s="6"/>
      <c r="BJ380" s="6"/>
      <c r="BK380" s="7"/>
      <c r="BL380" s="48"/>
      <c r="BM380" s="48"/>
      <c r="BN380" s="48"/>
    </row>
    <row r="381" spans="4:66"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  <c r="AA381" s="6"/>
      <c r="AB381" s="6"/>
      <c r="AC381" s="6"/>
      <c r="AD381" s="7"/>
      <c r="AE381" s="48"/>
      <c r="AF381" s="48"/>
      <c r="AG381" s="48"/>
      <c r="AK381" s="6"/>
      <c r="AL381" s="6"/>
      <c r="AM381" s="6"/>
      <c r="AN381" s="6"/>
      <c r="AO381" s="6"/>
      <c r="AP381" s="6"/>
      <c r="AQ381" s="6"/>
      <c r="AR381" s="6"/>
      <c r="AS381" s="6"/>
      <c r="AT381" s="6"/>
      <c r="AU381" s="6"/>
      <c r="AV381" s="6"/>
      <c r="AW381" s="6"/>
      <c r="AX381" s="6"/>
      <c r="AY381" s="6"/>
      <c r="AZ381" s="6"/>
      <c r="BA381" s="6"/>
      <c r="BB381" s="6"/>
      <c r="BC381" s="6"/>
      <c r="BD381" s="6"/>
      <c r="BE381" s="6"/>
      <c r="BF381" s="6"/>
      <c r="BG381" s="6"/>
      <c r="BH381" s="6"/>
      <c r="BI381" s="6"/>
      <c r="BJ381" s="6"/>
      <c r="BK381" s="7"/>
      <c r="BL381" s="48"/>
      <c r="BM381" s="48"/>
      <c r="BN381" s="48"/>
    </row>
    <row r="382" spans="4:66"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  <c r="AA382" s="6"/>
      <c r="AB382" s="6"/>
      <c r="AC382" s="6"/>
      <c r="AD382" s="7"/>
      <c r="AE382" s="48"/>
      <c r="AF382" s="48"/>
      <c r="AG382" s="48"/>
      <c r="AK382" s="6"/>
      <c r="AL382" s="6"/>
      <c r="AM382" s="6"/>
      <c r="AN382" s="6"/>
      <c r="AO382" s="6"/>
      <c r="AP382" s="6"/>
      <c r="AQ382" s="6"/>
      <c r="AR382" s="6"/>
      <c r="AS382" s="6"/>
      <c r="AT382" s="6"/>
      <c r="AU382" s="6"/>
      <c r="AV382" s="6"/>
      <c r="AW382" s="6"/>
      <c r="AX382" s="6"/>
      <c r="AY382" s="6"/>
      <c r="AZ382" s="6"/>
      <c r="BA382" s="6"/>
      <c r="BB382" s="6"/>
      <c r="BC382" s="6"/>
      <c r="BD382" s="6"/>
      <c r="BE382" s="6"/>
      <c r="BF382" s="6"/>
      <c r="BG382" s="6"/>
      <c r="BH382" s="6"/>
      <c r="BI382" s="6"/>
      <c r="BJ382" s="6"/>
      <c r="BK382" s="7"/>
      <c r="BL382" s="48"/>
      <c r="BM382" s="48"/>
      <c r="BN382" s="48"/>
    </row>
    <row r="383" spans="4:66"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  <c r="AA383" s="6"/>
      <c r="AB383" s="6"/>
      <c r="AC383" s="6"/>
      <c r="AD383" s="7"/>
      <c r="AE383" s="48"/>
      <c r="AF383" s="48"/>
      <c r="AG383" s="48"/>
      <c r="AK383" s="6"/>
      <c r="AL383" s="6"/>
      <c r="AM383" s="6"/>
      <c r="AN383" s="6"/>
      <c r="AO383" s="6"/>
      <c r="AP383" s="6"/>
      <c r="AQ383" s="6"/>
      <c r="AR383" s="6"/>
      <c r="AS383" s="6"/>
      <c r="AT383" s="6"/>
      <c r="AU383" s="6"/>
      <c r="AV383" s="6"/>
      <c r="AW383" s="6"/>
      <c r="AX383" s="6"/>
      <c r="AY383" s="6"/>
      <c r="AZ383" s="6"/>
      <c r="BA383" s="6"/>
      <c r="BB383" s="6"/>
      <c r="BC383" s="6"/>
      <c r="BD383" s="6"/>
      <c r="BE383" s="6"/>
      <c r="BF383" s="6"/>
      <c r="BG383" s="6"/>
      <c r="BH383" s="6"/>
      <c r="BI383" s="6"/>
      <c r="BJ383" s="6"/>
      <c r="BK383" s="7"/>
      <c r="BL383" s="48"/>
      <c r="BM383" s="48"/>
      <c r="BN383" s="48"/>
    </row>
    <row r="384" spans="4:66"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  <c r="AA384" s="6"/>
      <c r="AB384" s="6"/>
      <c r="AC384" s="6"/>
      <c r="AD384" s="7"/>
      <c r="AE384" s="48"/>
      <c r="AF384" s="48"/>
      <c r="AG384" s="48"/>
      <c r="AK384" s="6"/>
      <c r="AL384" s="6"/>
      <c r="AM384" s="6"/>
      <c r="AN384" s="6"/>
      <c r="AO384" s="6"/>
      <c r="AP384" s="6"/>
      <c r="AQ384" s="6"/>
      <c r="AR384" s="6"/>
      <c r="AS384" s="6"/>
      <c r="AT384" s="6"/>
      <c r="AU384" s="6"/>
      <c r="AV384" s="6"/>
      <c r="AW384" s="6"/>
      <c r="AX384" s="6"/>
      <c r="AY384" s="6"/>
      <c r="AZ384" s="6"/>
      <c r="BA384" s="6"/>
      <c r="BB384" s="6"/>
      <c r="BC384" s="6"/>
      <c r="BD384" s="6"/>
      <c r="BE384" s="6"/>
      <c r="BF384" s="6"/>
      <c r="BG384" s="6"/>
      <c r="BH384" s="6"/>
      <c r="BI384" s="6"/>
      <c r="BJ384" s="6"/>
      <c r="BK384" s="7"/>
      <c r="BL384" s="48"/>
      <c r="BM384" s="48"/>
      <c r="BN384" s="48"/>
    </row>
    <row r="385" spans="4:66"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  <c r="AA385" s="6"/>
      <c r="AB385" s="6"/>
      <c r="AC385" s="6"/>
      <c r="AD385" s="7"/>
      <c r="AE385" s="48"/>
      <c r="AF385" s="48"/>
      <c r="AG385" s="48"/>
      <c r="AK385" s="6"/>
      <c r="AL385" s="6"/>
      <c r="AM385" s="6"/>
      <c r="AN385" s="6"/>
      <c r="AO385" s="6"/>
      <c r="AP385" s="6"/>
      <c r="AQ385" s="6"/>
      <c r="AR385" s="6"/>
      <c r="AS385" s="6"/>
      <c r="AT385" s="6"/>
      <c r="AU385" s="6"/>
      <c r="AV385" s="6"/>
      <c r="AW385" s="6"/>
      <c r="AX385" s="6"/>
      <c r="AY385" s="6"/>
      <c r="AZ385" s="6"/>
      <c r="BA385" s="6"/>
      <c r="BB385" s="6"/>
      <c r="BC385" s="6"/>
      <c r="BD385" s="6"/>
      <c r="BE385" s="6"/>
      <c r="BF385" s="6"/>
      <c r="BG385" s="6"/>
      <c r="BH385" s="6"/>
      <c r="BI385" s="6"/>
      <c r="BJ385" s="6"/>
      <c r="BK385" s="7"/>
      <c r="BL385" s="48"/>
      <c r="BM385" s="48"/>
      <c r="BN385" s="48"/>
    </row>
    <row r="386" spans="4:66"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  <c r="AA386" s="6"/>
      <c r="AB386" s="6"/>
      <c r="AC386" s="6"/>
      <c r="AD386" s="7"/>
      <c r="AE386" s="48"/>
      <c r="AF386" s="48"/>
      <c r="AG386" s="48"/>
      <c r="AK386" s="6"/>
      <c r="AL386" s="6"/>
      <c r="AM386" s="6"/>
      <c r="AN386" s="6"/>
      <c r="AO386" s="6"/>
      <c r="AP386" s="6"/>
      <c r="AQ386" s="6"/>
      <c r="AR386" s="6"/>
      <c r="AS386" s="6"/>
      <c r="AT386" s="6"/>
      <c r="AU386" s="6"/>
      <c r="AV386" s="6"/>
      <c r="AW386" s="6"/>
      <c r="AX386" s="6"/>
      <c r="AY386" s="6"/>
      <c r="AZ386" s="6"/>
      <c r="BA386" s="6"/>
      <c r="BB386" s="6"/>
      <c r="BC386" s="6"/>
      <c r="BD386" s="6"/>
      <c r="BE386" s="6"/>
      <c r="BF386" s="6"/>
      <c r="BG386" s="6"/>
      <c r="BH386" s="6"/>
      <c r="BI386" s="6"/>
      <c r="BJ386" s="6"/>
      <c r="BK386" s="7"/>
      <c r="BL386" s="48"/>
      <c r="BM386" s="48"/>
      <c r="BN386" s="48"/>
    </row>
    <row r="387" spans="4:66"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  <c r="AA387" s="6"/>
      <c r="AB387" s="6"/>
      <c r="AC387" s="6"/>
      <c r="AD387" s="7"/>
      <c r="AE387" s="48"/>
      <c r="AF387" s="48"/>
      <c r="AG387" s="48"/>
      <c r="AK387" s="6"/>
      <c r="AL387" s="6"/>
      <c r="AM387" s="6"/>
      <c r="AN387" s="6"/>
      <c r="AO387" s="6"/>
      <c r="AP387" s="6"/>
      <c r="AQ387" s="6"/>
      <c r="AR387" s="6"/>
      <c r="AS387" s="6"/>
      <c r="AT387" s="6"/>
      <c r="AU387" s="6"/>
      <c r="AV387" s="6"/>
      <c r="AW387" s="6"/>
      <c r="AX387" s="6"/>
      <c r="AY387" s="6"/>
      <c r="AZ387" s="6"/>
      <c r="BA387" s="6"/>
      <c r="BB387" s="6"/>
      <c r="BC387" s="6"/>
      <c r="BD387" s="6"/>
      <c r="BE387" s="6"/>
      <c r="BF387" s="6"/>
      <c r="BG387" s="6"/>
      <c r="BH387" s="6"/>
      <c r="BI387" s="6"/>
      <c r="BJ387" s="6"/>
      <c r="BK387" s="7"/>
      <c r="BL387" s="48"/>
      <c r="BM387" s="48"/>
      <c r="BN387" s="48"/>
    </row>
    <row r="388" spans="4:66"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  <c r="AA388" s="6"/>
      <c r="AB388" s="6"/>
      <c r="AC388" s="6"/>
      <c r="AD388" s="7"/>
      <c r="AE388" s="48"/>
      <c r="AF388" s="48"/>
      <c r="AG388" s="48"/>
      <c r="AK388" s="6"/>
      <c r="AL388" s="6"/>
      <c r="AM388" s="6"/>
      <c r="AN388" s="6"/>
      <c r="AO388" s="6"/>
      <c r="AP388" s="6"/>
      <c r="AQ388" s="6"/>
      <c r="AR388" s="6"/>
      <c r="AS388" s="6"/>
      <c r="AT388" s="6"/>
      <c r="AU388" s="6"/>
      <c r="AV388" s="6"/>
      <c r="AW388" s="6"/>
      <c r="AX388" s="6"/>
      <c r="AY388" s="6"/>
      <c r="AZ388" s="6"/>
      <c r="BA388" s="6"/>
      <c r="BB388" s="6"/>
      <c r="BC388" s="6"/>
      <c r="BD388" s="6"/>
      <c r="BE388" s="6"/>
      <c r="BF388" s="6"/>
      <c r="BG388" s="6"/>
      <c r="BH388" s="6"/>
      <c r="BI388" s="6"/>
      <c r="BJ388" s="6"/>
      <c r="BK388" s="7"/>
      <c r="BL388" s="48"/>
      <c r="BM388" s="48"/>
      <c r="BN388" s="48"/>
    </row>
    <row r="389" spans="4:66"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  <c r="AA389" s="6"/>
      <c r="AB389" s="6"/>
      <c r="AC389" s="6"/>
      <c r="AD389" s="7"/>
      <c r="AE389" s="48"/>
      <c r="AF389" s="48"/>
      <c r="AG389" s="48"/>
      <c r="AK389" s="6"/>
      <c r="AL389" s="6"/>
      <c r="AM389" s="6"/>
      <c r="AN389" s="6"/>
      <c r="AO389" s="6"/>
      <c r="AP389" s="6"/>
      <c r="AQ389" s="6"/>
      <c r="AR389" s="6"/>
      <c r="AS389" s="6"/>
      <c r="AT389" s="6"/>
      <c r="AU389" s="6"/>
      <c r="AV389" s="6"/>
      <c r="AW389" s="6"/>
      <c r="AX389" s="6"/>
      <c r="AY389" s="6"/>
      <c r="AZ389" s="6"/>
      <c r="BA389" s="6"/>
      <c r="BB389" s="6"/>
      <c r="BC389" s="6"/>
      <c r="BD389" s="6"/>
      <c r="BE389" s="6"/>
      <c r="BF389" s="6"/>
      <c r="BG389" s="6"/>
      <c r="BH389" s="6"/>
      <c r="BI389" s="6"/>
      <c r="BJ389" s="6"/>
      <c r="BK389" s="7"/>
      <c r="BL389" s="48"/>
      <c r="BM389" s="48"/>
      <c r="BN389" s="48"/>
    </row>
    <row r="390" spans="4:66"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  <c r="AA390" s="6"/>
      <c r="AB390" s="6"/>
      <c r="AC390" s="6"/>
      <c r="AD390" s="7"/>
      <c r="AE390" s="48"/>
      <c r="AF390" s="48"/>
      <c r="AG390" s="48"/>
      <c r="AK390" s="6"/>
      <c r="AL390" s="6"/>
      <c r="AM390" s="6"/>
      <c r="AN390" s="6"/>
      <c r="AO390" s="6"/>
      <c r="AP390" s="6"/>
      <c r="AQ390" s="6"/>
      <c r="AR390" s="6"/>
      <c r="AS390" s="6"/>
      <c r="AT390" s="6"/>
      <c r="AU390" s="6"/>
      <c r="AV390" s="6"/>
      <c r="AW390" s="6"/>
      <c r="AX390" s="6"/>
      <c r="AY390" s="6"/>
      <c r="AZ390" s="6"/>
      <c r="BA390" s="6"/>
      <c r="BB390" s="6"/>
      <c r="BC390" s="6"/>
      <c r="BD390" s="6"/>
      <c r="BE390" s="6"/>
      <c r="BF390" s="6"/>
      <c r="BG390" s="6"/>
      <c r="BH390" s="6"/>
      <c r="BI390" s="6"/>
      <c r="BJ390" s="6"/>
      <c r="BK390" s="7"/>
      <c r="BL390" s="48"/>
      <c r="BM390" s="48"/>
      <c r="BN390" s="48"/>
    </row>
    <row r="391" spans="4:66"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  <c r="AA391" s="6"/>
      <c r="AB391" s="6"/>
      <c r="AC391" s="6"/>
      <c r="AD391" s="7"/>
      <c r="AE391" s="48"/>
      <c r="AF391" s="48"/>
      <c r="AG391" s="48"/>
      <c r="AK391" s="6"/>
      <c r="AL391" s="6"/>
      <c r="AM391" s="6"/>
      <c r="AN391" s="6"/>
      <c r="AO391" s="6"/>
      <c r="AP391" s="6"/>
      <c r="AQ391" s="6"/>
      <c r="AR391" s="6"/>
      <c r="AS391" s="6"/>
      <c r="AT391" s="6"/>
      <c r="AU391" s="6"/>
      <c r="AV391" s="6"/>
      <c r="AW391" s="6"/>
      <c r="AX391" s="6"/>
      <c r="AY391" s="6"/>
      <c r="AZ391" s="6"/>
      <c r="BA391" s="6"/>
      <c r="BB391" s="6"/>
      <c r="BC391" s="6"/>
      <c r="BD391" s="6"/>
      <c r="BE391" s="6"/>
      <c r="BF391" s="6"/>
      <c r="BG391" s="6"/>
      <c r="BH391" s="6"/>
      <c r="BI391" s="6"/>
      <c r="BJ391" s="6"/>
      <c r="BK391" s="7"/>
      <c r="BL391" s="48"/>
      <c r="BM391" s="48"/>
      <c r="BN391" s="48"/>
    </row>
    <row r="392" spans="4:66"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  <c r="AA392" s="6"/>
      <c r="AB392" s="6"/>
      <c r="AC392" s="6"/>
      <c r="AD392" s="7"/>
      <c r="AE392" s="48"/>
      <c r="AF392" s="48"/>
      <c r="AG392" s="48"/>
      <c r="AK392" s="6"/>
      <c r="AL392" s="6"/>
      <c r="AM392" s="6"/>
      <c r="AN392" s="6"/>
      <c r="AO392" s="6"/>
      <c r="AP392" s="6"/>
      <c r="AQ392" s="6"/>
      <c r="AR392" s="6"/>
      <c r="AS392" s="6"/>
      <c r="AT392" s="6"/>
      <c r="AU392" s="6"/>
      <c r="AV392" s="6"/>
      <c r="AW392" s="6"/>
      <c r="AX392" s="6"/>
      <c r="AY392" s="6"/>
      <c r="AZ392" s="6"/>
      <c r="BA392" s="6"/>
      <c r="BB392" s="6"/>
      <c r="BC392" s="6"/>
      <c r="BD392" s="6"/>
      <c r="BE392" s="6"/>
      <c r="BF392" s="6"/>
      <c r="BG392" s="6"/>
      <c r="BH392" s="6"/>
      <c r="BI392" s="6"/>
      <c r="BJ392" s="6"/>
      <c r="BK392" s="7"/>
      <c r="BL392" s="48"/>
      <c r="BM392" s="48"/>
      <c r="BN392" s="48"/>
    </row>
    <row r="393" spans="4:66"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  <c r="AA393" s="6"/>
      <c r="AB393" s="6"/>
      <c r="AC393" s="6"/>
      <c r="AD393" s="7"/>
      <c r="AE393" s="48"/>
      <c r="AF393" s="48"/>
      <c r="AG393" s="48"/>
      <c r="AK393" s="6"/>
      <c r="AL393" s="6"/>
      <c r="AM393" s="6"/>
      <c r="AN393" s="6"/>
      <c r="AO393" s="6"/>
      <c r="AP393" s="6"/>
      <c r="AQ393" s="6"/>
      <c r="AR393" s="6"/>
      <c r="AS393" s="6"/>
      <c r="AT393" s="6"/>
      <c r="AU393" s="6"/>
      <c r="AV393" s="6"/>
      <c r="AW393" s="6"/>
      <c r="AX393" s="6"/>
      <c r="AY393" s="6"/>
      <c r="AZ393" s="6"/>
      <c r="BA393" s="6"/>
      <c r="BB393" s="6"/>
      <c r="BC393" s="6"/>
      <c r="BD393" s="6"/>
      <c r="BE393" s="6"/>
      <c r="BF393" s="6"/>
      <c r="BG393" s="6"/>
      <c r="BH393" s="6"/>
      <c r="BI393" s="6"/>
      <c r="BJ393" s="6"/>
      <c r="BK393" s="7"/>
      <c r="BL393" s="48"/>
      <c r="BM393" s="48"/>
      <c r="BN393" s="48"/>
    </row>
    <row r="394" spans="4:66"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  <c r="AA394" s="6"/>
      <c r="AB394" s="6"/>
      <c r="AC394" s="6"/>
      <c r="AD394" s="7"/>
      <c r="AE394" s="48"/>
      <c r="AF394" s="48"/>
      <c r="AG394" s="48"/>
      <c r="AK394" s="6"/>
      <c r="AL394" s="6"/>
      <c r="AM394" s="6"/>
      <c r="AN394" s="6"/>
      <c r="AO394" s="6"/>
      <c r="AP394" s="6"/>
      <c r="AQ394" s="6"/>
      <c r="AR394" s="6"/>
      <c r="AS394" s="6"/>
      <c r="AT394" s="6"/>
      <c r="AU394" s="6"/>
      <c r="AV394" s="6"/>
      <c r="AW394" s="6"/>
      <c r="AX394" s="6"/>
      <c r="AY394" s="6"/>
      <c r="AZ394" s="6"/>
      <c r="BA394" s="6"/>
      <c r="BB394" s="6"/>
      <c r="BC394" s="6"/>
      <c r="BD394" s="6"/>
      <c r="BE394" s="6"/>
      <c r="BF394" s="6"/>
      <c r="BG394" s="6"/>
      <c r="BH394" s="6"/>
      <c r="BI394" s="6"/>
      <c r="BJ394" s="6"/>
      <c r="BK394" s="7"/>
      <c r="BL394" s="48"/>
      <c r="BM394" s="48"/>
      <c r="BN394" s="48"/>
    </row>
    <row r="395" spans="4:66"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  <c r="AA395" s="6"/>
      <c r="AB395" s="6"/>
      <c r="AC395" s="6"/>
      <c r="AD395" s="7"/>
      <c r="AE395" s="48"/>
      <c r="AF395" s="48"/>
      <c r="AG395" s="48"/>
      <c r="AK395" s="6"/>
      <c r="AL395" s="6"/>
      <c r="AM395" s="6"/>
      <c r="AN395" s="6"/>
      <c r="AO395" s="6"/>
      <c r="AP395" s="6"/>
      <c r="AQ395" s="6"/>
      <c r="AR395" s="6"/>
      <c r="AS395" s="6"/>
      <c r="AT395" s="6"/>
      <c r="AU395" s="6"/>
      <c r="AV395" s="6"/>
      <c r="AW395" s="6"/>
      <c r="AX395" s="6"/>
      <c r="AY395" s="6"/>
      <c r="AZ395" s="6"/>
      <c r="BA395" s="6"/>
      <c r="BB395" s="6"/>
      <c r="BC395" s="6"/>
      <c r="BD395" s="6"/>
      <c r="BE395" s="6"/>
      <c r="BF395" s="6"/>
      <c r="BG395" s="6"/>
      <c r="BH395" s="6"/>
      <c r="BI395" s="6"/>
      <c r="BJ395" s="6"/>
      <c r="BK395" s="7"/>
      <c r="BL395" s="48"/>
      <c r="BM395" s="48"/>
      <c r="BN395" s="48"/>
    </row>
    <row r="396" spans="4:66"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  <c r="AA396" s="6"/>
      <c r="AB396" s="6"/>
      <c r="AC396" s="6"/>
      <c r="AD396" s="7"/>
      <c r="AE396" s="48"/>
      <c r="AF396" s="48"/>
      <c r="AG396" s="48"/>
      <c r="AK396" s="6"/>
      <c r="AL396" s="6"/>
      <c r="AM396" s="6"/>
      <c r="AN396" s="6"/>
      <c r="AO396" s="6"/>
      <c r="AP396" s="6"/>
      <c r="AQ396" s="6"/>
      <c r="AR396" s="6"/>
      <c r="AS396" s="6"/>
      <c r="AT396" s="6"/>
      <c r="AU396" s="6"/>
      <c r="AV396" s="6"/>
      <c r="AW396" s="6"/>
      <c r="AX396" s="6"/>
      <c r="AY396" s="6"/>
      <c r="AZ396" s="6"/>
      <c r="BA396" s="6"/>
      <c r="BB396" s="6"/>
      <c r="BC396" s="6"/>
      <c r="BD396" s="6"/>
      <c r="BE396" s="6"/>
      <c r="BF396" s="6"/>
      <c r="BG396" s="6"/>
      <c r="BH396" s="6"/>
      <c r="BI396" s="6"/>
      <c r="BJ396" s="6"/>
      <c r="BK396" s="7"/>
      <c r="BL396" s="48"/>
      <c r="BM396" s="48"/>
      <c r="BN396" s="48"/>
    </row>
    <row r="397" spans="4:66"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  <c r="AA397" s="6"/>
      <c r="AB397" s="6"/>
      <c r="AC397" s="6"/>
      <c r="AD397" s="7"/>
      <c r="AE397" s="48"/>
      <c r="AF397" s="48"/>
      <c r="AG397" s="48"/>
      <c r="AK397" s="6"/>
      <c r="AL397" s="6"/>
      <c r="AM397" s="6"/>
      <c r="AN397" s="6"/>
      <c r="AO397" s="6"/>
      <c r="AP397" s="6"/>
      <c r="AQ397" s="6"/>
      <c r="AR397" s="6"/>
      <c r="AS397" s="6"/>
      <c r="AT397" s="6"/>
      <c r="AU397" s="6"/>
      <c r="AV397" s="6"/>
      <c r="AW397" s="6"/>
      <c r="AX397" s="6"/>
      <c r="AY397" s="6"/>
      <c r="AZ397" s="6"/>
      <c r="BA397" s="6"/>
      <c r="BB397" s="6"/>
      <c r="BC397" s="6"/>
      <c r="BD397" s="6"/>
      <c r="BE397" s="6"/>
      <c r="BF397" s="6"/>
      <c r="BG397" s="6"/>
      <c r="BH397" s="6"/>
      <c r="BI397" s="6"/>
      <c r="BJ397" s="6"/>
      <c r="BK397" s="7"/>
      <c r="BL397" s="48"/>
      <c r="BM397" s="48"/>
      <c r="BN397" s="48"/>
    </row>
    <row r="398" spans="4:66"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  <c r="AA398" s="6"/>
      <c r="AB398" s="6"/>
      <c r="AC398" s="6"/>
      <c r="AD398" s="7"/>
      <c r="AE398" s="48"/>
      <c r="AF398" s="48"/>
      <c r="AG398" s="48"/>
      <c r="AK398" s="6"/>
      <c r="AL398" s="6"/>
      <c r="AM398" s="6"/>
      <c r="AN398" s="6"/>
      <c r="AO398" s="6"/>
      <c r="AP398" s="6"/>
      <c r="AQ398" s="6"/>
      <c r="AR398" s="6"/>
      <c r="AS398" s="6"/>
      <c r="AT398" s="6"/>
      <c r="AU398" s="6"/>
      <c r="AV398" s="6"/>
      <c r="AW398" s="6"/>
      <c r="AX398" s="6"/>
      <c r="AY398" s="6"/>
      <c r="AZ398" s="6"/>
      <c r="BA398" s="6"/>
      <c r="BB398" s="6"/>
      <c r="BC398" s="6"/>
      <c r="BD398" s="6"/>
      <c r="BE398" s="6"/>
      <c r="BF398" s="6"/>
      <c r="BG398" s="6"/>
      <c r="BH398" s="6"/>
      <c r="BI398" s="6"/>
      <c r="BJ398" s="6"/>
      <c r="BK398" s="7"/>
      <c r="BL398" s="48"/>
      <c r="BM398" s="48"/>
      <c r="BN398" s="48"/>
    </row>
    <row r="399" spans="4:66"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  <c r="AA399" s="6"/>
      <c r="AB399" s="6"/>
      <c r="AC399" s="6"/>
      <c r="AD399" s="7"/>
      <c r="AE399" s="48"/>
      <c r="AF399" s="48"/>
      <c r="AG399" s="48"/>
      <c r="AK399" s="6"/>
      <c r="AL399" s="6"/>
      <c r="AM399" s="6"/>
      <c r="AN399" s="6"/>
      <c r="AO399" s="6"/>
      <c r="AP399" s="6"/>
      <c r="AQ399" s="6"/>
      <c r="AR399" s="6"/>
      <c r="AS399" s="6"/>
      <c r="AT399" s="6"/>
      <c r="AU399" s="6"/>
      <c r="AV399" s="6"/>
      <c r="AW399" s="6"/>
      <c r="AX399" s="6"/>
      <c r="AY399" s="6"/>
      <c r="AZ399" s="6"/>
      <c r="BA399" s="6"/>
      <c r="BB399" s="6"/>
      <c r="BC399" s="6"/>
      <c r="BD399" s="6"/>
      <c r="BE399" s="6"/>
      <c r="BF399" s="6"/>
      <c r="BG399" s="6"/>
      <c r="BH399" s="6"/>
      <c r="BI399" s="6"/>
      <c r="BJ399" s="6"/>
      <c r="BK399" s="7"/>
      <c r="BL399" s="48"/>
      <c r="BM399" s="48"/>
      <c r="BN399" s="48"/>
    </row>
    <row r="400" spans="4:66"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  <c r="AA400" s="6"/>
      <c r="AB400" s="6"/>
      <c r="AC400" s="6"/>
      <c r="AD400" s="7"/>
      <c r="AE400" s="48"/>
      <c r="AF400" s="48"/>
      <c r="AG400" s="48"/>
      <c r="AK400" s="6"/>
      <c r="AL400" s="6"/>
      <c r="AM400" s="6"/>
      <c r="AN400" s="6"/>
      <c r="AO400" s="6"/>
      <c r="AP400" s="6"/>
      <c r="AQ400" s="6"/>
      <c r="AR400" s="6"/>
      <c r="AS400" s="6"/>
      <c r="AT400" s="6"/>
      <c r="AU400" s="6"/>
      <c r="AV400" s="6"/>
      <c r="AW400" s="6"/>
      <c r="AX400" s="6"/>
      <c r="AY400" s="6"/>
      <c r="AZ400" s="6"/>
      <c r="BA400" s="6"/>
      <c r="BB400" s="6"/>
      <c r="BC400" s="6"/>
      <c r="BD400" s="6"/>
      <c r="BE400" s="6"/>
      <c r="BF400" s="6"/>
      <c r="BG400" s="6"/>
      <c r="BH400" s="6"/>
      <c r="BI400" s="6"/>
      <c r="BJ400" s="6"/>
      <c r="BK400" s="7"/>
      <c r="BL400" s="48"/>
      <c r="BM400" s="48"/>
      <c r="BN400" s="48"/>
    </row>
    <row r="401" spans="4:66"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  <c r="AA401" s="6"/>
      <c r="AB401" s="6"/>
      <c r="AC401" s="6"/>
      <c r="AD401" s="7"/>
      <c r="AE401" s="48"/>
      <c r="AF401" s="48"/>
      <c r="AG401" s="48"/>
      <c r="AK401" s="6"/>
      <c r="AL401" s="6"/>
      <c r="AM401" s="6"/>
      <c r="AN401" s="6"/>
      <c r="AO401" s="6"/>
      <c r="AP401" s="6"/>
      <c r="AQ401" s="6"/>
      <c r="AR401" s="6"/>
      <c r="AS401" s="6"/>
      <c r="AT401" s="6"/>
      <c r="AU401" s="6"/>
      <c r="AV401" s="6"/>
      <c r="AW401" s="6"/>
      <c r="AX401" s="6"/>
      <c r="AY401" s="6"/>
      <c r="AZ401" s="6"/>
      <c r="BA401" s="6"/>
      <c r="BB401" s="6"/>
      <c r="BC401" s="6"/>
      <c r="BD401" s="6"/>
      <c r="BE401" s="6"/>
      <c r="BF401" s="6"/>
      <c r="BG401" s="6"/>
      <c r="BH401" s="6"/>
      <c r="BI401" s="6"/>
      <c r="BJ401" s="6"/>
      <c r="BK401" s="7"/>
      <c r="BL401" s="48"/>
      <c r="BM401" s="48"/>
      <c r="BN401" s="48"/>
    </row>
    <row r="402" spans="4:66"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  <c r="AA402" s="6"/>
      <c r="AB402" s="6"/>
      <c r="AC402" s="6"/>
      <c r="AD402" s="7"/>
      <c r="AE402" s="48"/>
      <c r="AF402" s="48"/>
      <c r="AG402" s="48"/>
      <c r="AK402" s="6"/>
      <c r="AL402" s="6"/>
      <c r="AM402" s="6"/>
      <c r="AN402" s="6"/>
      <c r="AO402" s="6"/>
      <c r="AP402" s="6"/>
      <c r="AQ402" s="6"/>
      <c r="AR402" s="6"/>
      <c r="AS402" s="6"/>
      <c r="AT402" s="6"/>
      <c r="AU402" s="6"/>
      <c r="AV402" s="6"/>
      <c r="AW402" s="6"/>
      <c r="AX402" s="6"/>
      <c r="AY402" s="6"/>
      <c r="AZ402" s="6"/>
      <c r="BA402" s="6"/>
      <c r="BB402" s="6"/>
      <c r="BC402" s="6"/>
      <c r="BD402" s="6"/>
      <c r="BE402" s="6"/>
      <c r="BF402" s="6"/>
      <c r="BG402" s="6"/>
      <c r="BH402" s="6"/>
      <c r="BI402" s="6"/>
      <c r="BJ402" s="6"/>
      <c r="BK402" s="7"/>
      <c r="BL402" s="48"/>
      <c r="BM402" s="48"/>
      <c r="BN402" s="48"/>
    </row>
    <row r="403" spans="4:66"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  <c r="AA403" s="6"/>
      <c r="AB403" s="6"/>
      <c r="AC403" s="6"/>
      <c r="AD403" s="7"/>
      <c r="AE403" s="48"/>
      <c r="AF403" s="48"/>
      <c r="AG403" s="48"/>
      <c r="AK403" s="6"/>
      <c r="AL403" s="6"/>
      <c r="AM403" s="6"/>
      <c r="AN403" s="6"/>
      <c r="AO403" s="6"/>
      <c r="AP403" s="6"/>
      <c r="AQ403" s="6"/>
      <c r="AR403" s="6"/>
      <c r="AS403" s="6"/>
      <c r="AT403" s="6"/>
      <c r="AU403" s="6"/>
      <c r="AV403" s="6"/>
      <c r="AW403" s="6"/>
      <c r="AX403" s="6"/>
      <c r="AY403" s="6"/>
      <c r="AZ403" s="6"/>
      <c r="BA403" s="6"/>
      <c r="BB403" s="6"/>
      <c r="BC403" s="6"/>
      <c r="BD403" s="6"/>
      <c r="BE403" s="6"/>
      <c r="BF403" s="6"/>
      <c r="BG403" s="6"/>
      <c r="BH403" s="6"/>
      <c r="BI403" s="6"/>
      <c r="BJ403" s="6"/>
      <c r="BK403" s="7"/>
      <c r="BL403" s="48"/>
      <c r="BM403" s="48"/>
      <c r="BN403" s="48"/>
    </row>
    <row r="404" spans="4:66"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  <c r="AA404" s="6"/>
      <c r="AB404" s="6"/>
      <c r="AC404" s="6"/>
      <c r="AD404" s="7"/>
      <c r="AE404" s="48"/>
      <c r="AF404" s="48"/>
      <c r="AG404" s="48"/>
      <c r="AK404" s="6"/>
      <c r="AL404" s="6"/>
      <c r="AM404" s="6"/>
      <c r="AN404" s="6"/>
      <c r="AO404" s="6"/>
      <c r="AP404" s="6"/>
      <c r="AQ404" s="6"/>
      <c r="AR404" s="6"/>
      <c r="AS404" s="6"/>
      <c r="AT404" s="6"/>
      <c r="AU404" s="6"/>
      <c r="AV404" s="6"/>
      <c r="AW404" s="6"/>
      <c r="AX404" s="6"/>
      <c r="AY404" s="6"/>
      <c r="AZ404" s="6"/>
      <c r="BA404" s="6"/>
      <c r="BB404" s="6"/>
      <c r="BC404" s="6"/>
      <c r="BD404" s="6"/>
      <c r="BE404" s="6"/>
      <c r="BF404" s="6"/>
      <c r="BG404" s="6"/>
      <c r="BH404" s="6"/>
      <c r="BI404" s="6"/>
      <c r="BJ404" s="6"/>
      <c r="BK404" s="7"/>
      <c r="BL404" s="48"/>
      <c r="BM404" s="48"/>
      <c r="BN404" s="48"/>
    </row>
    <row r="405" spans="4:66"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  <c r="AA405" s="6"/>
      <c r="AB405" s="6"/>
      <c r="AC405" s="6"/>
      <c r="AD405" s="7"/>
      <c r="AE405" s="48"/>
      <c r="AF405" s="48"/>
      <c r="AG405" s="48"/>
      <c r="AK405" s="6"/>
      <c r="AL405" s="6"/>
      <c r="AM405" s="6"/>
      <c r="AN405" s="6"/>
      <c r="AO405" s="6"/>
      <c r="AP405" s="6"/>
      <c r="AQ405" s="6"/>
      <c r="AR405" s="6"/>
      <c r="AS405" s="6"/>
      <c r="AT405" s="6"/>
      <c r="AU405" s="6"/>
      <c r="AV405" s="6"/>
      <c r="AW405" s="6"/>
      <c r="AX405" s="6"/>
      <c r="AY405" s="6"/>
      <c r="AZ405" s="6"/>
      <c r="BA405" s="6"/>
      <c r="BB405" s="6"/>
      <c r="BC405" s="6"/>
      <c r="BD405" s="6"/>
      <c r="BE405" s="6"/>
      <c r="BF405" s="6"/>
      <c r="BG405" s="6"/>
      <c r="BH405" s="6"/>
      <c r="BI405" s="6"/>
      <c r="BJ405" s="6"/>
      <c r="BK405" s="7"/>
      <c r="BL405" s="48"/>
      <c r="BM405" s="48"/>
      <c r="BN405" s="48"/>
    </row>
    <row r="406" spans="4:66"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  <c r="AA406" s="6"/>
      <c r="AB406" s="6"/>
      <c r="AC406" s="6"/>
      <c r="AD406" s="7"/>
      <c r="AE406" s="48"/>
      <c r="AF406" s="48"/>
      <c r="AG406" s="48"/>
      <c r="AK406" s="6"/>
      <c r="AL406" s="6"/>
      <c r="AM406" s="6"/>
      <c r="AN406" s="6"/>
      <c r="AO406" s="6"/>
      <c r="AP406" s="6"/>
      <c r="AQ406" s="6"/>
      <c r="AR406" s="6"/>
      <c r="AS406" s="6"/>
      <c r="AT406" s="6"/>
      <c r="AU406" s="6"/>
      <c r="AV406" s="6"/>
      <c r="AW406" s="6"/>
      <c r="AX406" s="6"/>
      <c r="AY406" s="6"/>
      <c r="AZ406" s="6"/>
      <c r="BA406" s="6"/>
      <c r="BB406" s="6"/>
      <c r="BC406" s="6"/>
      <c r="BD406" s="6"/>
      <c r="BE406" s="6"/>
      <c r="BF406" s="6"/>
      <c r="BG406" s="6"/>
      <c r="BH406" s="6"/>
      <c r="BI406" s="6"/>
      <c r="BJ406" s="6"/>
      <c r="BK406" s="7"/>
      <c r="BL406" s="48"/>
      <c r="BM406" s="48"/>
      <c r="BN406" s="48"/>
    </row>
    <row r="407" spans="4:66"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  <c r="AA407" s="6"/>
      <c r="AB407" s="6"/>
      <c r="AC407" s="6"/>
      <c r="AD407" s="7"/>
      <c r="AE407" s="48"/>
      <c r="AF407" s="48"/>
      <c r="AG407" s="48"/>
      <c r="AK407" s="6"/>
      <c r="AL407" s="6"/>
      <c r="AM407" s="6"/>
      <c r="AN407" s="6"/>
      <c r="AO407" s="6"/>
      <c r="AP407" s="6"/>
      <c r="AQ407" s="6"/>
      <c r="AR407" s="6"/>
      <c r="AS407" s="6"/>
      <c r="AT407" s="6"/>
      <c r="AU407" s="6"/>
      <c r="AV407" s="6"/>
      <c r="AW407" s="6"/>
      <c r="AX407" s="6"/>
      <c r="AY407" s="6"/>
      <c r="AZ407" s="6"/>
      <c r="BA407" s="6"/>
      <c r="BB407" s="6"/>
      <c r="BC407" s="6"/>
      <c r="BD407" s="6"/>
      <c r="BE407" s="6"/>
      <c r="BF407" s="6"/>
      <c r="BG407" s="6"/>
      <c r="BH407" s="6"/>
      <c r="BI407" s="6"/>
      <c r="BJ407" s="6"/>
      <c r="BK407" s="7"/>
      <c r="BL407" s="48"/>
      <c r="BM407" s="48"/>
      <c r="BN407" s="48"/>
    </row>
    <row r="408" spans="4:66"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  <c r="AA408" s="6"/>
      <c r="AB408" s="6"/>
      <c r="AC408" s="6"/>
      <c r="AD408" s="7"/>
      <c r="AE408" s="48"/>
      <c r="AF408" s="48"/>
      <c r="AG408" s="48"/>
      <c r="AK408" s="6"/>
      <c r="AL408" s="6"/>
      <c r="AM408" s="6"/>
      <c r="AN408" s="6"/>
      <c r="AO408" s="6"/>
      <c r="AP408" s="6"/>
      <c r="AQ408" s="6"/>
      <c r="AR408" s="6"/>
      <c r="AS408" s="6"/>
      <c r="AT408" s="6"/>
      <c r="AU408" s="6"/>
      <c r="AV408" s="6"/>
      <c r="AW408" s="6"/>
      <c r="AX408" s="6"/>
      <c r="AY408" s="6"/>
      <c r="AZ408" s="6"/>
      <c r="BA408" s="6"/>
      <c r="BB408" s="6"/>
      <c r="BC408" s="6"/>
      <c r="BD408" s="6"/>
      <c r="BE408" s="6"/>
      <c r="BF408" s="6"/>
      <c r="BG408" s="6"/>
      <c r="BH408" s="6"/>
      <c r="BI408" s="6"/>
      <c r="BJ408" s="6"/>
      <c r="BK408" s="7"/>
      <c r="BL408" s="48"/>
      <c r="BM408" s="48"/>
      <c r="BN408" s="48"/>
    </row>
    <row r="409" spans="4:66"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  <c r="AA409" s="6"/>
      <c r="AB409" s="6"/>
      <c r="AC409" s="6"/>
      <c r="AD409" s="7"/>
      <c r="AE409" s="48"/>
      <c r="AF409" s="48"/>
      <c r="AG409" s="48"/>
      <c r="AK409" s="6"/>
      <c r="AL409" s="6"/>
      <c r="AM409" s="6"/>
      <c r="AN409" s="6"/>
      <c r="AO409" s="6"/>
      <c r="AP409" s="6"/>
      <c r="AQ409" s="6"/>
      <c r="AR409" s="6"/>
      <c r="AS409" s="6"/>
      <c r="AT409" s="6"/>
      <c r="AU409" s="6"/>
      <c r="AV409" s="6"/>
      <c r="AW409" s="6"/>
      <c r="AX409" s="6"/>
      <c r="AY409" s="6"/>
      <c r="AZ409" s="6"/>
      <c r="BA409" s="6"/>
      <c r="BB409" s="6"/>
      <c r="BC409" s="6"/>
      <c r="BD409" s="6"/>
      <c r="BE409" s="6"/>
      <c r="BF409" s="6"/>
      <c r="BG409" s="6"/>
      <c r="BH409" s="6"/>
      <c r="BI409" s="6"/>
      <c r="BJ409" s="6"/>
      <c r="BK409" s="7"/>
      <c r="BL409" s="48"/>
      <c r="BM409" s="48"/>
      <c r="BN409" s="48"/>
    </row>
    <row r="410" spans="4:66"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  <c r="AA410" s="6"/>
      <c r="AB410" s="6"/>
      <c r="AC410" s="6"/>
      <c r="AD410" s="7"/>
      <c r="AE410" s="48"/>
      <c r="AF410" s="48"/>
      <c r="AG410" s="48"/>
      <c r="AK410" s="6"/>
      <c r="AL410" s="6"/>
      <c r="AM410" s="6"/>
      <c r="AN410" s="6"/>
      <c r="AO410" s="6"/>
      <c r="AP410" s="6"/>
      <c r="AQ410" s="6"/>
      <c r="AR410" s="6"/>
      <c r="AS410" s="6"/>
      <c r="AT410" s="6"/>
      <c r="AU410" s="6"/>
      <c r="AV410" s="6"/>
      <c r="AW410" s="6"/>
      <c r="AX410" s="6"/>
      <c r="AY410" s="6"/>
      <c r="AZ410" s="6"/>
      <c r="BA410" s="6"/>
      <c r="BB410" s="6"/>
      <c r="BC410" s="6"/>
      <c r="BD410" s="6"/>
      <c r="BE410" s="6"/>
      <c r="BF410" s="6"/>
      <c r="BG410" s="6"/>
      <c r="BH410" s="6"/>
      <c r="BI410" s="6"/>
      <c r="BJ410" s="6"/>
      <c r="BK410" s="7"/>
      <c r="BL410" s="48"/>
      <c r="BM410" s="48"/>
      <c r="BN410" s="48"/>
    </row>
    <row r="411" spans="4:66"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  <c r="AA411" s="6"/>
      <c r="AB411" s="6"/>
      <c r="AC411" s="6"/>
      <c r="AD411" s="7"/>
      <c r="AE411" s="48"/>
      <c r="AF411" s="48"/>
      <c r="AG411" s="48"/>
      <c r="AK411" s="6"/>
      <c r="AL411" s="6"/>
      <c r="AM411" s="6"/>
      <c r="AN411" s="6"/>
      <c r="AO411" s="6"/>
      <c r="AP411" s="6"/>
      <c r="AQ411" s="6"/>
      <c r="AR411" s="6"/>
      <c r="AS411" s="6"/>
      <c r="AT411" s="6"/>
      <c r="AU411" s="6"/>
      <c r="AV411" s="6"/>
      <c r="AW411" s="6"/>
      <c r="AX411" s="6"/>
      <c r="AY411" s="6"/>
      <c r="AZ411" s="6"/>
      <c r="BA411" s="6"/>
      <c r="BB411" s="6"/>
      <c r="BC411" s="6"/>
      <c r="BD411" s="6"/>
      <c r="BE411" s="6"/>
      <c r="BF411" s="6"/>
      <c r="BG411" s="6"/>
      <c r="BH411" s="6"/>
      <c r="BI411" s="6"/>
      <c r="BJ411" s="6"/>
      <c r="BK411" s="7"/>
      <c r="BL411" s="48"/>
      <c r="BM411" s="48"/>
      <c r="BN411" s="48"/>
    </row>
    <row r="412" spans="4:66"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  <c r="AA412" s="6"/>
      <c r="AB412" s="6"/>
      <c r="AC412" s="6"/>
      <c r="AD412" s="7"/>
      <c r="AE412" s="48"/>
      <c r="AF412" s="48"/>
      <c r="AG412" s="48"/>
      <c r="AK412" s="6"/>
      <c r="AL412" s="6"/>
      <c r="AM412" s="6"/>
      <c r="AN412" s="6"/>
      <c r="AO412" s="6"/>
      <c r="AP412" s="6"/>
      <c r="AQ412" s="6"/>
      <c r="AR412" s="6"/>
      <c r="AS412" s="6"/>
      <c r="AT412" s="6"/>
      <c r="AU412" s="6"/>
      <c r="AV412" s="6"/>
      <c r="AW412" s="6"/>
      <c r="AX412" s="6"/>
      <c r="AY412" s="6"/>
      <c r="AZ412" s="6"/>
      <c r="BA412" s="6"/>
      <c r="BB412" s="6"/>
      <c r="BC412" s="6"/>
      <c r="BD412" s="6"/>
      <c r="BE412" s="6"/>
      <c r="BF412" s="6"/>
      <c r="BG412" s="6"/>
      <c r="BH412" s="6"/>
      <c r="BI412" s="6"/>
      <c r="BJ412" s="6"/>
      <c r="BK412" s="7"/>
      <c r="BL412" s="48"/>
      <c r="BM412" s="48"/>
      <c r="BN412" s="48"/>
    </row>
    <row r="413" spans="4:66"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  <c r="AA413" s="6"/>
      <c r="AB413" s="6"/>
      <c r="AC413" s="6"/>
      <c r="AD413" s="7"/>
      <c r="AE413" s="48"/>
      <c r="AF413" s="48"/>
      <c r="AG413" s="48"/>
      <c r="AK413" s="6"/>
      <c r="AL413" s="6"/>
      <c r="AM413" s="6"/>
      <c r="AN413" s="6"/>
      <c r="AO413" s="6"/>
      <c r="AP413" s="6"/>
      <c r="AQ413" s="6"/>
      <c r="AR413" s="6"/>
      <c r="AS413" s="6"/>
      <c r="AT413" s="6"/>
      <c r="AU413" s="6"/>
      <c r="AV413" s="6"/>
      <c r="AW413" s="6"/>
      <c r="AX413" s="6"/>
      <c r="AY413" s="6"/>
      <c r="AZ413" s="6"/>
      <c r="BA413" s="6"/>
      <c r="BB413" s="6"/>
      <c r="BC413" s="6"/>
      <c r="BD413" s="6"/>
      <c r="BE413" s="6"/>
      <c r="BF413" s="6"/>
      <c r="BG413" s="6"/>
      <c r="BH413" s="6"/>
      <c r="BI413" s="6"/>
      <c r="BJ413" s="6"/>
      <c r="BK413" s="7"/>
      <c r="BL413" s="48"/>
      <c r="BM413" s="48"/>
      <c r="BN413" s="48"/>
    </row>
    <row r="414" spans="4:66"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  <c r="AA414" s="6"/>
      <c r="AB414" s="6"/>
      <c r="AC414" s="6"/>
      <c r="AD414" s="7"/>
      <c r="AE414" s="48"/>
      <c r="AF414" s="48"/>
      <c r="AG414" s="48"/>
      <c r="AK414" s="6"/>
      <c r="AL414" s="6"/>
      <c r="AM414" s="6"/>
      <c r="AN414" s="6"/>
      <c r="AO414" s="6"/>
      <c r="AP414" s="6"/>
      <c r="AQ414" s="6"/>
      <c r="AR414" s="6"/>
      <c r="AS414" s="6"/>
      <c r="AT414" s="6"/>
      <c r="AU414" s="6"/>
      <c r="AV414" s="6"/>
      <c r="AW414" s="6"/>
      <c r="AX414" s="6"/>
      <c r="AY414" s="6"/>
      <c r="AZ414" s="6"/>
      <c r="BA414" s="6"/>
      <c r="BB414" s="6"/>
      <c r="BC414" s="6"/>
      <c r="BD414" s="6"/>
      <c r="BE414" s="6"/>
      <c r="BF414" s="6"/>
      <c r="BG414" s="6"/>
      <c r="BH414" s="6"/>
      <c r="BI414" s="6"/>
      <c r="BJ414" s="6"/>
      <c r="BK414" s="7"/>
      <c r="BL414" s="48"/>
      <c r="BM414" s="48"/>
      <c r="BN414" s="48"/>
    </row>
    <row r="415" spans="4:66"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  <c r="AA415" s="6"/>
      <c r="AB415" s="6"/>
      <c r="AC415" s="6"/>
      <c r="AD415" s="7"/>
      <c r="AE415" s="48"/>
      <c r="AF415" s="48"/>
      <c r="AG415" s="48"/>
      <c r="AK415" s="6"/>
      <c r="AL415" s="6"/>
      <c r="AM415" s="6"/>
      <c r="AN415" s="6"/>
      <c r="AO415" s="6"/>
      <c r="AP415" s="6"/>
      <c r="AQ415" s="6"/>
      <c r="AR415" s="6"/>
      <c r="AS415" s="6"/>
      <c r="AT415" s="6"/>
      <c r="AU415" s="6"/>
      <c r="AV415" s="6"/>
      <c r="AW415" s="6"/>
      <c r="AX415" s="6"/>
      <c r="AY415" s="6"/>
      <c r="AZ415" s="6"/>
      <c r="BA415" s="6"/>
      <c r="BB415" s="6"/>
      <c r="BC415" s="6"/>
      <c r="BD415" s="6"/>
      <c r="BE415" s="6"/>
      <c r="BF415" s="6"/>
      <c r="BG415" s="6"/>
      <c r="BH415" s="6"/>
      <c r="BI415" s="6"/>
      <c r="BJ415" s="6"/>
      <c r="BK415" s="7"/>
      <c r="BL415" s="48"/>
      <c r="BM415" s="48"/>
      <c r="BN415" s="48"/>
    </row>
    <row r="416" spans="4:66"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  <c r="AA416" s="6"/>
      <c r="AB416" s="6"/>
      <c r="AC416" s="6"/>
      <c r="AD416" s="7"/>
      <c r="AE416" s="48"/>
      <c r="AF416" s="48"/>
      <c r="AG416" s="48"/>
      <c r="AK416" s="6"/>
      <c r="AL416" s="6"/>
      <c r="AM416" s="6"/>
      <c r="AN416" s="6"/>
      <c r="AO416" s="6"/>
      <c r="AP416" s="6"/>
      <c r="AQ416" s="6"/>
      <c r="AR416" s="6"/>
      <c r="AS416" s="6"/>
      <c r="AT416" s="6"/>
      <c r="AU416" s="6"/>
      <c r="AV416" s="6"/>
      <c r="AW416" s="6"/>
      <c r="AX416" s="6"/>
      <c r="AY416" s="6"/>
      <c r="AZ416" s="6"/>
      <c r="BA416" s="6"/>
      <c r="BB416" s="6"/>
      <c r="BC416" s="6"/>
      <c r="BD416" s="6"/>
      <c r="BE416" s="6"/>
      <c r="BF416" s="6"/>
      <c r="BG416" s="6"/>
      <c r="BH416" s="6"/>
      <c r="BI416" s="6"/>
      <c r="BJ416" s="6"/>
      <c r="BK416" s="7"/>
      <c r="BL416" s="48"/>
      <c r="BM416" s="48"/>
      <c r="BN416" s="48"/>
    </row>
    <row r="417" spans="4:66"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  <c r="AA417" s="6"/>
      <c r="AB417" s="6"/>
      <c r="AC417" s="6"/>
      <c r="AD417" s="7"/>
      <c r="AE417" s="48"/>
      <c r="AF417" s="48"/>
      <c r="AG417" s="48"/>
      <c r="AK417" s="6"/>
      <c r="AL417" s="6"/>
      <c r="AM417" s="6"/>
      <c r="AN417" s="6"/>
      <c r="AO417" s="6"/>
      <c r="AP417" s="6"/>
      <c r="AQ417" s="6"/>
      <c r="AR417" s="6"/>
      <c r="AS417" s="6"/>
      <c r="AT417" s="6"/>
      <c r="AU417" s="6"/>
      <c r="AV417" s="6"/>
      <c r="AW417" s="6"/>
      <c r="AX417" s="6"/>
      <c r="AY417" s="6"/>
      <c r="AZ417" s="6"/>
      <c r="BA417" s="6"/>
      <c r="BB417" s="6"/>
      <c r="BC417" s="6"/>
      <c r="BD417" s="6"/>
      <c r="BE417" s="6"/>
      <c r="BF417" s="6"/>
      <c r="BG417" s="6"/>
      <c r="BH417" s="6"/>
      <c r="BI417" s="6"/>
      <c r="BJ417" s="6"/>
      <c r="BK417" s="7"/>
      <c r="BL417" s="48"/>
      <c r="BM417" s="48"/>
      <c r="BN417" s="48"/>
    </row>
    <row r="418" spans="4:66"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  <c r="AA418" s="6"/>
      <c r="AB418" s="6"/>
      <c r="AC418" s="6"/>
      <c r="AD418" s="7"/>
      <c r="AE418" s="48"/>
      <c r="AF418" s="48"/>
      <c r="AG418" s="48"/>
      <c r="AK418" s="6"/>
      <c r="AL418" s="6"/>
      <c r="AM418" s="6"/>
      <c r="AN418" s="6"/>
      <c r="AO418" s="6"/>
      <c r="AP418" s="6"/>
      <c r="AQ418" s="6"/>
      <c r="AR418" s="6"/>
      <c r="AS418" s="6"/>
      <c r="AT418" s="6"/>
      <c r="AU418" s="6"/>
      <c r="AV418" s="6"/>
      <c r="AW418" s="6"/>
      <c r="AX418" s="6"/>
      <c r="AY418" s="6"/>
      <c r="AZ418" s="6"/>
      <c r="BA418" s="6"/>
      <c r="BB418" s="6"/>
      <c r="BC418" s="6"/>
      <c r="BD418" s="6"/>
      <c r="BE418" s="6"/>
      <c r="BF418" s="6"/>
      <c r="BG418" s="6"/>
      <c r="BH418" s="6"/>
      <c r="BI418" s="6"/>
      <c r="BJ418" s="6"/>
      <c r="BK418" s="7"/>
      <c r="BL418" s="48"/>
      <c r="BM418" s="48"/>
      <c r="BN418" s="48"/>
    </row>
    <row r="419" spans="4:66"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  <c r="AA419" s="6"/>
      <c r="AB419" s="6"/>
      <c r="AC419" s="6"/>
      <c r="AD419" s="7"/>
      <c r="AE419" s="48"/>
      <c r="AF419" s="48"/>
      <c r="AG419" s="48"/>
      <c r="AK419" s="6"/>
      <c r="AL419" s="6"/>
      <c r="AM419" s="6"/>
      <c r="AN419" s="6"/>
      <c r="AO419" s="6"/>
      <c r="AP419" s="6"/>
      <c r="AQ419" s="6"/>
      <c r="AR419" s="6"/>
      <c r="AS419" s="6"/>
      <c r="AT419" s="6"/>
      <c r="AU419" s="6"/>
      <c r="AV419" s="6"/>
      <c r="AW419" s="6"/>
      <c r="AX419" s="6"/>
      <c r="AY419" s="6"/>
      <c r="AZ419" s="6"/>
      <c r="BA419" s="6"/>
      <c r="BB419" s="6"/>
      <c r="BC419" s="6"/>
      <c r="BD419" s="6"/>
      <c r="BE419" s="6"/>
      <c r="BF419" s="6"/>
      <c r="BG419" s="6"/>
      <c r="BH419" s="6"/>
      <c r="BI419" s="6"/>
      <c r="BJ419" s="6"/>
      <c r="BK419" s="7"/>
      <c r="BL419" s="48"/>
      <c r="BM419" s="48"/>
      <c r="BN419" s="48"/>
    </row>
    <row r="420" spans="4:66"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  <c r="AA420" s="6"/>
      <c r="AB420" s="6"/>
      <c r="AC420" s="6"/>
      <c r="AD420" s="7"/>
      <c r="AE420" s="48"/>
      <c r="AF420" s="48"/>
      <c r="AG420" s="48"/>
      <c r="AK420" s="6"/>
      <c r="AL420" s="6"/>
      <c r="AM420" s="6"/>
      <c r="AN420" s="6"/>
      <c r="AO420" s="6"/>
      <c r="AP420" s="6"/>
      <c r="AQ420" s="6"/>
      <c r="AR420" s="6"/>
      <c r="AS420" s="6"/>
      <c r="AT420" s="6"/>
      <c r="AU420" s="6"/>
      <c r="AV420" s="6"/>
      <c r="AW420" s="6"/>
      <c r="AX420" s="6"/>
      <c r="AY420" s="6"/>
      <c r="AZ420" s="6"/>
      <c r="BA420" s="6"/>
      <c r="BB420" s="6"/>
      <c r="BC420" s="6"/>
      <c r="BD420" s="6"/>
      <c r="BE420" s="6"/>
      <c r="BF420" s="6"/>
      <c r="BG420" s="6"/>
      <c r="BH420" s="6"/>
      <c r="BI420" s="6"/>
      <c r="BJ420" s="6"/>
      <c r="BK420" s="7"/>
      <c r="BL420" s="48"/>
      <c r="BM420" s="48"/>
      <c r="BN420" s="48"/>
    </row>
    <row r="421" spans="4:66"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  <c r="AA421" s="6"/>
      <c r="AB421" s="6"/>
      <c r="AC421" s="6"/>
      <c r="AD421" s="7"/>
      <c r="AE421" s="48"/>
      <c r="AF421" s="48"/>
      <c r="AG421" s="48"/>
      <c r="AK421" s="6"/>
      <c r="AL421" s="6"/>
      <c r="AM421" s="6"/>
      <c r="AN421" s="6"/>
      <c r="AO421" s="6"/>
      <c r="AP421" s="6"/>
      <c r="AQ421" s="6"/>
      <c r="AR421" s="6"/>
      <c r="AS421" s="6"/>
      <c r="AT421" s="6"/>
      <c r="AU421" s="6"/>
      <c r="AV421" s="6"/>
      <c r="AW421" s="6"/>
      <c r="AX421" s="6"/>
      <c r="AY421" s="6"/>
      <c r="AZ421" s="6"/>
      <c r="BA421" s="6"/>
      <c r="BB421" s="6"/>
      <c r="BC421" s="6"/>
      <c r="BD421" s="6"/>
      <c r="BE421" s="6"/>
      <c r="BF421" s="6"/>
      <c r="BG421" s="6"/>
      <c r="BH421" s="6"/>
      <c r="BI421" s="6"/>
      <c r="BJ421" s="6"/>
      <c r="BK421" s="7"/>
      <c r="BL421" s="48"/>
      <c r="BM421" s="48"/>
      <c r="BN421" s="48"/>
    </row>
    <row r="422" spans="4:66"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  <c r="AA422" s="6"/>
      <c r="AB422" s="6"/>
      <c r="AC422" s="6"/>
      <c r="AD422" s="7"/>
      <c r="AE422" s="48"/>
      <c r="AF422" s="48"/>
      <c r="AG422" s="48"/>
      <c r="AK422" s="6"/>
      <c r="AL422" s="6"/>
      <c r="AM422" s="6"/>
      <c r="AN422" s="6"/>
      <c r="AO422" s="6"/>
      <c r="AP422" s="6"/>
      <c r="AQ422" s="6"/>
      <c r="AR422" s="6"/>
      <c r="AS422" s="6"/>
      <c r="AT422" s="6"/>
      <c r="AU422" s="6"/>
      <c r="AV422" s="6"/>
      <c r="AW422" s="6"/>
      <c r="AX422" s="6"/>
      <c r="AY422" s="6"/>
      <c r="AZ422" s="6"/>
      <c r="BA422" s="6"/>
      <c r="BB422" s="6"/>
      <c r="BC422" s="6"/>
      <c r="BD422" s="6"/>
      <c r="BE422" s="6"/>
      <c r="BF422" s="6"/>
      <c r="BG422" s="6"/>
      <c r="BH422" s="6"/>
      <c r="BI422" s="6"/>
      <c r="BJ422" s="6"/>
      <c r="BK422" s="7"/>
      <c r="BL422" s="48"/>
      <c r="BM422" s="48"/>
      <c r="BN422" s="48"/>
    </row>
    <row r="423" spans="4:66"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  <c r="AA423" s="6"/>
      <c r="AB423" s="6"/>
      <c r="AC423" s="6"/>
      <c r="AD423" s="7"/>
      <c r="AE423" s="48"/>
      <c r="AF423" s="48"/>
      <c r="AG423" s="48"/>
      <c r="AK423" s="6"/>
      <c r="AL423" s="6"/>
      <c r="AM423" s="6"/>
      <c r="AN423" s="6"/>
      <c r="AO423" s="6"/>
      <c r="AP423" s="6"/>
      <c r="AQ423" s="6"/>
      <c r="AR423" s="6"/>
      <c r="AS423" s="6"/>
      <c r="AT423" s="6"/>
      <c r="AU423" s="6"/>
      <c r="AV423" s="6"/>
      <c r="AW423" s="6"/>
      <c r="AX423" s="6"/>
      <c r="AY423" s="6"/>
      <c r="AZ423" s="6"/>
      <c r="BA423" s="6"/>
      <c r="BB423" s="6"/>
      <c r="BC423" s="6"/>
      <c r="BD423" s="6"/>
      <c r="BE423" s="6"/>
      <c r="BF423" s="6"/>
      <c r="BG423" s="6"/>
      <c r="BH423" s="6"/>
      <c r="BI423" s="6"/>
      <c r="BJ423" s="6"/>
      <c r="BK423" s="7"/>
      <c r="BL423" s="48"/>
      <c r="BM423" s="48"/>
      <c r="BN423" s="48"/>
    </row>
    <row r="424" spans="4:66"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  <c r="AA424" s="6"/>
      <c r="AB424" s="6"/>
      <c r="AC424" s="6"/>
      <c r="AD424" s="7"/>
      <c r="AE424" s="48"/>
      <c r="AF424" s="48"/>
      <c r="AG424" s="48"/>
      <c r="AK424" s="6"/>
      <c r="AL424" s="6"/>
      <c r="AM424" s="6"/>
      <c r="AN424" s="6"/>
      <c r="AO424" s="6"/>
      <c r="AP424" s="6"/>
      <c r="AQ424" s="6"/>
      <c r="AR424" s="6"/>
      <c r="AS424" s="6"/>
      <c r="AT424" s="6"/>
      <c r="AU424" s="6"/>
      <c r="AV424" s="6"/>
      <c r="AW424" s="6"/>
      <c r="AX424" s="6"/>
      <c r="AY424" s="6"/>
      <c r="AZ424" s="6"/>
      <c r="BA424" s="6"/>
      <c r="BB424" s="6"/>
      <c r="BC424" s="6"/>
      <c r="BD424" s="6"/>
      <c r="BE424" s="6"/>
      <c r="BF424" s="6"/>
      <c r="BG424" s="6"/>
      <c r="BH424" s="6"/>
      <c r="BI424" s="6"/>
      <c r="BJ424" s="6"/>
      <c r="BK424" s="7"/>
      <c r="BL424" s="48"/>
      <c r="BM424" s="48"/>
      <c r="BN424" s="48"/>
    </row>
    <row r="425" spans="4:66"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  <c r="AA425" s="6"/>
      <c r="AB425" s="6"/>
      <c r="AC425" s="6"/>
      <c r="AD425" s="7"/>
      <c r="AE425" s="48"/>
      <c r="AF425" s="48"/>
      <c r="AG425" s="48"/>
      <c r="AK425" s="6"/>
      <c r="AL425" s="6"/>
      <c r="AM425" s="6"/>
      <c r="AN425" s="6"/>
      <c r="AO425" s="6"/>
      <c r="AP425" s="6"/>
      <c r="AQ425" s="6"/>
      <c r="AR425" s="6"/>
      <c r="AS425" s="6"/>
      <c r="AT425" s="6"/>
      <c r="AU425" s="6"/>
      <c r="AV425" s="6"/>
      <c r="AW425" s="6"/>
      <c r="AX425" s="6"/>
      <c r="AY425" s="6"/>
      <c r="AZ425" s="6"/>
      <c r="BA425" s="6"/>
      <c r="BB425" s="6"/>
      <c r="BC425" s="6"/>
      <c r="BD425" s="6"/>
      <c r="BE425" s="6"/>
      <c r="BF425" s="6"/>
      <c r="BG425" s="6"/>
      <c r="BH425" s="6"/>
      <c r="BI425" s="6"/>
      <c r="BJ425" s="6"/>
      <c r="BK425" s="7"/>
      <c r="BL425" s="48"/>
      <c r="BM425" s="48"/>
      <c r="BN425" s="48"/>
    </row>
    <row r="426" spans="4:66"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  <c r="AA426" s="6"/>
      <c r="AB426" s="6"/>
      <c r="AC426" s="6"/>
      <c r="AD426" s="7"/>
      <c r="AE426" s="48"/>
      <c r="AF426" s="48"/>
      <c r="AG426" s="48"/>
      <c r="AK426" s="6"/>
      <c r="AL426" s="6"/>
      <c r="AM426" s="6"/>
      <c r="AN426" s="6"/>
      <c r="AO426" s="6"/>
      <c r="AP426" s="6"/>
      <c r="AQ426" s="6"/>
      <c r="AR426" s="6"/>
      <c r="AS426" s="6"/>
      <c r="AT426" s="6"/>
      <c r="AU426" s="6"/>
      <c r="AV426" s="6"/>
      <c r="AW426" s="6"/>
      <c r="AX426" s="6"/>
      <c r="AY426" s="6"/>
      <c r="AZ426" s="6"/>
      <c r="BA426" s="6"/>
      <c r="BB426" s="6"/>
      <c r="BC426" s="6"/>
      <c r="BD426" s="6"/>
      <c r="BE426" s="6"/>
      <c r="BF426" s="6"/>
      <c r="BG426" s="6"/>
      <c r="BH426" s="6"/>
      <c r="BI426" s="6"/>
      <c r="BJ426" s="6"/>
      <c r="BK426" s="7"/>
      <c r="BL426" s="48"/>
      <c r="BM426" s="48"/>
      <c r="BN426" s="48"/>
    </row>
    <row r="427" spans="4:66"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  <c r="AA427" s="6"/>
      <c r="AB427" s="6"/>
      <c r="AC427" s="6"/>
      <c r="AD427" s="7"/>
      <c r="AE427" s="48"/>
      <c r="AF427" s="48"/>
      <c r="AG427" s="48"/>
      <c r="AK427" s="6"/>
      <c r="AL427" s="6"/>
      <c r="AM427" s="6"/>
      <c r="AN427" s="6"/>
      <c r="AO427" s="6"/>
      <c r="AP427" s="6"/>
      <c r="AQ427" s="6"/>
      <c r="AR427" s="6"/>
      <c r="AS427" s="6"/>
      <c r="AT427" s="6"/>
      <c r="AU427" s="6"/>
      <c r="AV427" s="6"/>
      <c r="AW427" s="6"/>
      <c r="AX427" s="6"/>
      <c r="AY427" s="6"/>
      <c r="AZ427" s="6"/>
      <c r="BA427" s="6"/>
      <c r="BB427" s="6"/>
      <c r="BC427" s="6"/>
      <c r="BD427" s="6"/>
      <c r="BE427" s="6"/>
      <c r="BF427" s="6"/>
      <c r="BG427" s="6"/>
      <c r="BH427" s="6"/>
      <c r="BI427" s="6"/>
      <c r="BJ427" s="6"/>
      <c r="BK427" s="7"/>
      <c r="BL427" s="48"/>
      <c r="BM427" s="48"/>
      <c r="BN427" s="48"/>
    </row>
    <row r="428" spans="4:66"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  <c r="AA428" s="6"/>
      <c r="AB428" s="6"/>
      <c r="AC428" s="6"/>
      <c r="AD428" s="7"/>
      <c r="AE428" s="48"/>
      <c r="AF428" s="48"/>
      <c r="AG428" s="48"/>
      <c r="AK428" s="6"/>
      <c r="AL428" s="6"/>
      <c r="AM428" s="6"/>
      <c r="AN428" s="6"/>
      <c r="AO428" s="6"/>
      <c r="AP428" s="6"/>
      <c r="AQ428" s="6"/>
      <c r="AR428" s="6"/>
      <c r="AS428" s="6"/>
      <c r="AT428" s="6"/>
      <c r="AU428" s="6"/>
      <c r="AV428" s="6"/>
      <c r="AW428" s="6"/>
      <c r="AX428" s="6"/>
      <c r="AY428" s="6"/>
      <c r="AZ428" s="6"/>
      <c r="BA428" s="6"/>
      <c r="BB428" s="6"/>
      <c r="BC428" s="6"/>
      <c r="BD428" s="6"/>
      <c r="BE428" s="6"/>
      <c r="BF428" s="6"/>
      <c r="BG428" s="6"/>
      <c r="BH428" s="6"/>
      <c r="BI428" s="6"/>
      <c r="BJ428" s="6"/>
      <c r="BK428" s="7"/>
      <c r="BL428" s="48"/>
      <c r="BM428" s="48"/>
      <c r="BN428" s="48"/>
    </row>
    <row r="429" spans="4:66"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  <c r="AA429" s="6"/>
      <c r="AB429" s="6"/>
      <c r="AC429" s="6"/>
      <c r="AD429" s="7"/>
      <c r="AE429" s="48"/>
      <c r="AF429" s="48"/>
      <c r="AG429" s="48"/>
      <c r="AK429" s="6"/>
      <c r="AL429" s="6"/>
      <c r="AM429" s="6"/>
      <c r="AN429" s="6"/>
      <c r="AO429" s="6"/>
      <c r="AP429" s="6"/>
      <c r="AQ429" s="6"/>
      <c r="AR429" s="6"/>
      <c r="AS429" s="6"/>
      <c r="AT429" s="6"/>
      <c r="AU429" s="6"/>
      <c r="AV429" s="6"/>
      <c r="AW429" s="6"/>
      <c r="AX429" s="6"/>
      <c r="AY429" s="6"/>
      <c r="AZ429" s="6"/>
      <c r="BA429" s="6"/>
      <c r="BB429" s="6"/>
      <c r="BC429" s="6"/>
      <c r="BD429" s="6"/>
      <c r="BE429" s="6"/>
      <c r="BF429" s="6"/>
      <c r="BG429" s="6"/>
      <c r="BH429" s="6"/>
      <c r="BI429" s="6"/>
      <c r="BJ429" s="6"/>
      <c r="BK429" s="7"/>
      <c r="BL429" s="48"/>
      <c r="BM429" s="48"/>
      <c r="BN429" s="48"/>
    </row>
    <row r="430" spans="4:66"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  <c r="AA430" s="6"/>
      <c r="AB430" s="6"/>
      <c r="AC430" s="6"/>
      <c r="AD430" s="7"/>
      <c r="AE430" s="48"/>
      <c r="AF430" s="48"/>
      <c r="AG430" s="48"/>
      <c r="AK430" s="6"/>
      <c r="AL430" s="6"/>
      <c r="AM430" s="6"/>
      <c r="AN430" s="6"/>
      <c r="AO430" s="6"/>
      <c r="AP430" s="6"/>
      <c r="AQ430" s="6"/>
      <c r="AR430" s="6"/>
      <c r="AS430" s="6"/>
      <c r="AT430" s="6"/>
      <c r="AU430" s="6"/>
      <c r="AV430" s="6"/>
      <c r="AW430" s="6"/>
      <c r="AX430" s="6"/>
      <c r="AY430" s="6"/>
      <c r="AZ430" s="6"/>
      <c r="BA430" s="6"/>
      <c r="BB430" s="6"/>
      <c r="BC430" s="6"/>
      <c r="BD430" s="6"/>
      <c r="BE430" s="6"/>
      <c r="BF430" s="6"/>
      <c r="BG430" s="6"/>
      <c r="BH430" s="6"/>
      <c r="BI430" s="6"/>
      <c r="BJ430" s="6"/>
      <c r="BK430" s="7"/>
      <c r="BL430" s="48"/>
      <c r="BM430" s="48"/>
      <c r="BN430" s="48"/>
    </row>
    <row r="431" spans="4:66"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  <c r="AA431" s="6"/>
      <c r="AB431" s="6"/>
      <c r="AC431" s="6"/>
      <c r="AD431" s="7"/>
      <c r="AE431" s="48"/>
      <c r="AF431" s="48"/>
      <c r="AG431" s="48"/>
      <c r="AK431" s="6"/>
      <c r="AL431" s="6"/>
      <c r="AM431" s="6"/>
      <c r="AN431" s="6"/>
      <c r="AO431" s="6"/>
      <c r="AP431" s="6"/>
      <c r="AQ431" s="6"/>
      <c r="AR431" s="6"/>
      <c r="AS431" s="6"/>
      <c r="AT431" s="6"/>
      <c r="AU431" s="6"/>
      <c r="AV431" s="6"/>
      <c r="AW431" s="6"/>
      <c r="AX431" s="6"/>
      <c r="AY431" s="6"/>
      <c r="AZ431" s="6"/>
      <c r="BA431" s="6"/>
      <c r="BB431" s="6"/>
      <c r="BC431" s="6"/>
      <c r="BD431" s="6"/>
      <c r="BE431" s="6"/>
      <c r="BF431" s="6"/>
      <c r="BG431" s="6"/>
      <c r="BH431" s="6"/>
      <c r="BI431" s="6"/>
      <c r="BJ431" s="6"/>
      <c r="BK431" s="7"/>
      <c r="BL431" s="48"/>
      <c r="BM431" s="48"/>
      <c r="BN431" s="48"/>
    </row>
    <row r="432" spans="4:66"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  <c r="AA432" s="6"/>
      <c r="AB432" s="6"/>
      <c r="AC432" s="6"/>
      <c r="AD432" s="7"/>
      <c r="AE432" s="48"/>
      <c r="AF432" s="48"/>
      <c r="AG432" s="48"/>
      <c r="AK432" s="6"/>
      <c r="AL432" s="6"/>
      <c r="AM432" s="6"/>
      <c r="AN432" s="6"/>
      <c r="AO432" s="6"/>
      <c r="AP432" s="6"/>
      <c r="AQ432" s="6"/>
      <c r="AR432" s="6"/>
      <c r="AS432" s="6"/>
      <c r="AT432" s="6"/>
      <c r="AU432" s="6"/>
      <c r="AV432" s="6"/>
      <c r="AW432" s="6"/>
      <c r="AX432" s="6"/>
      <c r="AY432" s="6"/>
      <c r="AZ432" s="6"/>
      <c r="BA432" s="6"/>
      <c r="BB432" s="6"/>
      <c r="BC432" s="6"/>
      <c r="BD432" s="6"/>
      <c r="BE432" s="6"/>
      <c r="BF432" s="6"/>
      <c r="BG432" s="6"/>
      <c r="BH432" s="6"/>
      <c r="BI432" s="6"/>
      <c r="BJ432" s="6"/>
      <c r="BK432" s="7"/>
      <c r="BL432" s="48"/>
      <c r="BM432" s="48"/>
      <c r="BN432" s="48"/>
    </row>
    <row r="433" spans="4:66"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  <c r="AA433" s="6"/>
      <c r="AB433" s="6"/>
      <c r="AC433" s="6"/>
      <c r="AD433" s="7"/>
      <c r="AE433" s="48"/>
      <c r="AF433" s="48"/>
      <c r="AG433" s="48"/>
      <c r="AK433" s="6"/>
      <c r="AL433" s="6"/>
      <c r="AM433" s="6"/>
      <c r="AN433" s="6"/>
      <c r="AO433" s="6"/>
      <c r="AP433" s="6"/>
      <c r="AQ433" s="6"/>
      <c r="AR433" s="6"/>
      <c r="AS433" s="6"/>
      <c r="AT433" s="6"/>
      <c r="AU433" s="6"/>
      <c r="AV433" s="6"/>
      <c r="AW433" s="6"/>
      <c r="AX433" s="6"/>
      <c r="AY433" s="6"/>
      <c r="AZ433" s="6"/>
      <c r="BA433" s="6"/>
      <c r="BB433" s="6"/>
      <c r="BC433" s="6"/>
      <c r="BD433" s="6"/>
      <c r="BE433" s="6"/>
      <c r="BF433" s="6"/>
      <c r="BG433" s="6"/>
      <c r="BH433" s="6"/>
      <c r="BI433" s="6"/>
      <c r="BJ433" s="6"/>
      <c r="BK433" s="7"/>
      <c r="BL433" s="48"/>
      <c r="BM433" s="48"/>
      <c r="BN433" s="48"/>
    </row>
    <row r="434" spans="4:66"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  <c r="AA434" s="6"/>
      <c r="AB434" s="6"/>
      <c r="AC434" s="6"/>
      <c r="AD434" s="7"/>
      <c r="AE434" s="48"/>
      <c r="AF434" s="48"/>
      <c r="AG434" s="48"/>
      <c r="AK434" s="6"/>
      <c r="AL434" s="6"/>
      <c r="AM434" s="6"/>
      <c r="AN434" s="6"/>
      <c r="AO434" s="6"/>
      <c r="AP434" s="6"/>
      <c r="AQ434" s="6"/>
      <c r="AR434" s="6"/>
      <c r="AS434" s="6"/>
      <c r="AT434" s="6"/>
      <c r="AU434" s="6"/>
      <c r="AV434" s="6"/>
      <c r="AW434" s="6"/>
      <c r="AX434" s="6"/>
      <c r="AY434" s="6"/>
      <c r="AZ434" s="6"/>
      <c r="BA434" s="6"/>
      <c r="BB434" s="6"/>
      <c r="BC434" s="6"/>
      <c r="BD434" s="6"/>
      <c r="BE434" s="6"/>
      <c r="BF434" s="6"/>
      <c r="BG434" s="6"/>
      <c r="BH434" s="6"/>
      <c r="BI434" s="6"/>
      <c r="BJ434" s="6"/>
      <c r="BK434" s="7"/>
      <c r="BL434" s="48"/>
      <c r="BM434" s="48"/>
      <c r="BN434" s="48"/>
    </row>
    <row r="435" spans="4:66"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  <c r="AA435" s="6"/>
      <c r="AB435" s="6"/>
      <c r="AC435" s="6"/>
      <c r="AD435" s="7"/>
      <c r="AE435" s="48"/>
      <c r="AF435" s="48"/>
      <c r="AG435" s="48"/>
      <c r="AK435" s="6"/>
      <c r="AL435" s="6"/>
      <c r="AM435" s="6"/>
      <c r="AN435" s="6"/>
      <c r="AO435" s="6"/>
      <c r="AP435" s="6"/>
      <c r="AQ435" s="6"/>
      <c r="AR435" s="6"/>
      <c r="AS435" s="6"/>
      <c r="AT435" s="6"/>
      <c r="AU435" s="6"/>
      <c r="AV435" s="6"/>
      <c r="AW435" s="6"/>
      <c r="AX435" s="6"/>
      <c r="AY435" s="6"/>
      <c r="AZ435" s="6"/>
      <c r="BA435" s="6"/>
      <c r="BB435" s="6"/>
      <c r="BC435" s="6"/>
      <c r="BD435" s="6"/>
      <c r="BE435" s="6"/>
      <c r="BF435" s="6"/>
      <c r="BG435" s="6"/>
      <c r="BH435" s="6"/>
      <c r="BI435" s="6"/>
      <c r="BJ435" s="6"/>
      <c r="BK435" s="7"/>
      <c r="BL435" s="48"/>
      <c r="BM435" s="48"/>
      <c r="BN435" s="48"/>
    </row>
    <row r="436" spans="4:66"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  <c r="AA436" s="6"/>
      <c r="AB436" s="6"/>
      <c r="AC436" s="6"/>
      <c r="AD436" s="7"/>
      <c r="AE436" s="48"/>
      <c r="AF436" s="48"/>
      <c r="AG436" s="48"/>
      <c r="AK436" s="6"/>
      <c r="AL436" s="6"/>
      <c r="AM436" s="6"/>
      <c r="AN436" s="6"/>
      <c r="AO436" s="6"/>
      <c r="AP436" s="6"/>
      <c r="AQ436" s="6"/>
      <c r="AR436" s="6"/>
      <c r="AS436" s="6"/>
      <c r="AT436" s="6"/>
      <c r="AU436" s="6"/>
      <c r="AV436" s="6"/>
      <c r="AW436" s="6"/>
      <c r="AX436" s="6"/>
      <c r="AY436" s="6"/>
      <c r="AZ436" s="6"/>
      <c r="BA436" s="6"/>
      <c r="BB436" s="6"/>
      <c r="BC436" s="6"/>
      <c r="BD436" s="6"/>
      <c r="BE436" s="6"/>
      <c r="BF436" s="6"/>
      <c r="BG436" s="6"/>
      <c r="BH436" s="6"/>
      <c r="BI436" s="6"/>
      <c r="BJ436" s="6"/>
      <c r="BK436" s="7"/>
      <c r="BL436" s="48"/>
      <c r="BM436" s="48"/>
      <c r="BN436" s="48"/>
    </row>
    <row r="437" spans="4:66"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  <c r="AA437" s="6"/>
      <c r="AB437" s="6"/>
      <c r="AC437" s="6"/>
      <c r="AD437" s="7"/>
      <c r="AE437" s="48"/>
      <c r="AF437" s="48"/>
      <c r="AG437" s="48"/>
      <c r="AK437" s="6"/>
      <c r="AL437" s="6"/>
      <c r="AM437" s="6"/>
      <c r="AN437" s="6"/>
      <c r="AO437" s="6"/>
      <c r="AP437" s="6"/>
      <c r="AQ437" s="6"/>
      <c r="AR437" s="6"/>
      <c r="AS437" s="6"/>
      <c r="AT437" s="6"/>
      <c r="AU437" s="6"/>
      <c r="AV437" s="6"/>
      <c r="AW437" s="6"/>
      <c r="AX437" s="6"/>
      <c r="AY437" s="6"/>
      <c r="AZ437" s="6"/>
      <c r="BA437" s="6"/>
      <c r="BB437" s="6"/>
      <c r="BC437" s="6"/>
      <c r="BD437" s="6"/>
      <c r="BE437" s="6"/>
      <c r="BF437" s="6"/>
      <c r="BG437" s="6"/>
      <c r="BH437" s="6"/>
      <c r="BI437" s="6"/>
      <c r="BJ437" s="6"/>
      <c r="BK437" s="7"/>
      <c r="BL437" s="48"/>
      <c r="BM437" s="48"/>
      <c r="BN437" s="48"/>
    </row>
    <row r="438" spans="4:66"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  <c r="AA438" s="6"/>
      <c r="AB438" s="6"/>
      <c r="AC438" s="6"/>
      <c r="AD438" s="7"/>
      <c r="AE438" s="48"/>
      <c r="AF438" s="48"/>
      <c r="AG438" s="48"/>
      <c r="AK438" s="6"/>
      <c r="AL438" s="6"/>
      <c r="AM438" s="6"/>
      <c r="AN438" s="6"/>
      <c r="AO438" s="6"/>
      <c r="AP438" s="6"/>
      <c r="AQ438" s="6"/>
      <c r="AR438" s="6"/>
      <c r="AS438" s="6"/>
      <c r="AT438" s="6"/>
      <c r="AU438" s="6"/>
      <c r="AV438" s="6"/>
      <c r="AW438" s="6"/>
      <c r="AX438" s="6"/>
      <c r="AY438" s="6"/>
      <c r="AZ438" s="6"/>
      <c r="BA438" s="6"/>
      <c r="BB438" s="6"/>
      <c r="BC438" s="6"/>
      <c r="BD438" s="6"/>
      <c r="BE438" s="6"/>
      <c r="BF438" s="6"/>
      <c r="BG438" s="6"/>
      <c r="BH438" s="6"/>
      <c r="BI438" s="6"/>
      <c r="BJ438" s="6"/>
      <c r="BK438" s="7"/>
      <c r="BL438" s="48"/>
      <c r="BM438" s="48"/>
      <c r="BN438" s="48"/>
    </row>
    <row r="439" spans="4:66"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  <c r="AA439" s="6"/>
      <c r="AB439" s="6"/>
      <c r="AC439" s="6"/>
      <c r="AD439" s="7"/>
      <c r="AE439" s="48"/>
      <c r="AF439" s="48"/>
      <c r="AG439" s="48"/>
      <c r="AK439" s="6"/>
      <c r="AL439" s="6"/>
      <c r="AM439" s="6"/>
      <c r="AN439" s="6"/>
      <c r="AO439" s="6"/>
      <c r="AP439" s="6"/>
      <c r="AQ439" s="6"/>
      <c r="AR439" s="6"/>
      <c r="AS439" s="6"/>
      <c r="AT439" s="6"/>
      <c r="AU439" s="6"/>
      <c r="AV439" s="6"/>
      <c r="AW439" s="6"/>
      <c r="AX439" s="6"/>
      <c r="AY439" s="6"/>
      <c r="AZ439" s="6"/>
      <c r="BA439" s="6"/>
      <c r="BB439" s="6"/>
      <c r="BC439" s="6"/>
      <c r="BD439" s="6"/>
      <c r="BE439" s="6"/>
      <c r="BF439" s="6"/>
      <c r="BG439" s="6"/>
      <c r="BH439" s="6"/>
      <c r="BI439" s="6"/>
      <c r="BJ439" s="6"/>
      <c r="BK439" s="7"/>
      <c r="BL439" s="48"/>
      <c r="BM439" s="48"/>
      <c r="BN439" s="48"/>
    </row>
    <row r="440" spans="4:66"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  <c r="AA440" s="6"/>
      <c r="AB440" s="6"/>
      <c r="AC440" s="6"/>
      <c r="AD440" s="7"/>
      <c r="AE440" s="48"/>
      <c r="AF440" s="48"/>
      <c r="AG440" s="48"/>
      <c r="AK440" s="6"/>
      <c r="AL440" s="6"/>
      <c r="AM440" s="6"/>
      <c r="AN440" s="6"/>
      <c r="AO440" s="6"/>
      <c r="AP440" s="6"/>
      <c r="AQ440" s="6"/>
      <c r="AR440" s="6"/>
      <c r="AS440" s="6"/>
      <c r="AT440" s="6"/>
      <c r="AU440" s="6"/>
      <c r="AV440" s="6"/>
      <c r="AW440" s="6"/>
      <c r="AX440" s="6"/>
      <c r="AY440" s="6"/>
      <c r="AZ440" s="6"/>
      <c r="BA440" s="6"/>
      <c r="BB440" s="6"/>
      <c r="BC440" s="6"/>
      <c r="BD440" s="6"/>
      <c r="BE440" s="6"/>
      <c r="BF440" s="6"/>
      <c r="BG440" s="6"/>
      <c r="BH440" s="6"/>
      <c r="BI440" s="6"/>
      <c r="BJ440" s="6"/>
      <c r="BK440" s="7"/>
      <c r="BL440" s="48"/>
      <c r="BM440" s="48"/>
      <c r="BN440" s="48"/>
    </row>
    <row r="441" spans="4:66"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  <c r="AA441" s="6"/>
      <c r="AB441" s="6"/>
      <c r="AC441" s="6"/>
      <c r="AD441" s="7"/>
      <c r="AE441" s="48"/>
      <c r="AF441" s="48"/>
      <c r="AG441" s="48"/>
      <c r="AK441" s="6"/>
      <c r="AL441" s="6"/>
      <c r="AM441" s="6"/>
      <c r="AN441" s="6"/>
      <c r="AO441" s="6"/>
      <c r="AP441" s="6"/>
      <c r="AQ441" s="6"/>
      <c r="AR441" s="6"/>
      <c r="AS441" s="6"/>
      <c r="AT441" s="6"/>
      <c r="AU441" s="6"/>
      <c r="AV441" s="6"/>
      <c r="AW441" s="6"/>
      <c r="AX441" s="6"/>
      <c r="AY441" s="6"/>
      <c r="AZ441" s="6"/>
      <c r="BA441" s="6"/>
      <c r="BB441" s="6"/>
      <c r="BC441" s="6"/>
      <c r="BD441" s="6"/>
      <c r="BE441" s="6"/>
      <c r="BF441" s="6"/>
      <c r="BG441" s="6"/>
      <c r="BH441" s="6"/>
      <c r="BI441" s="6"/>
      <c r="BJ441" s="6"/>
      <c r="BK441" s="7"/>
      <c r="BL441" s="48"/>
      <c r="BM441" s="48"/>
      <c r="BN441" s="48"/>
    </row>
    <row r="442" spans="4:66"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  <c r="AA442" s="6"/>
      <c r="AB442" s="6"/>
      <c r="AC442" s="6"/>
      <c r="AD442" s="7"/>
      <c r="AE442" s="48"/>
      <c r="AF442" s="48"/>
      <c r="AG442" s="48"/>
      <c r="AK442" s="6"/>
      <c r="AL442" s="6"/>
      <c r="AM442" s="6"/>
      <c r="AN442" s="6"/>
      <c r="AO442" s="6"/>
      <c r="AP442" s="6"/>
      <c r="AQ442" s="6"/>
      <c r="AR442" s="6"/>
      <c r="AS442" s="6"/>
      <c r="AT442" s="6"/>
      <c r="AU442" s="6"/>
      <c r="AV442" s="6"/>
      <c r="AW442" s="6"/>
      <c r="AX442" s="6"/>
      <c r="AY442" s="6"/>
      <c r="AZ442" s="6"/>
      <c r="BA442" s="6"/>
      <c r="BB442" s="6"/>
      <c r="BC442" s="6"/>
      <c r="BD442" s="6"/>
      <c r="BE442" s="6"/>
      <c r="BF442" s="6"/>
      <c r="BG442" s="6"/>
      <c r="BH442" s="6"/>
      <c r="BI442" s="6"/>
      <c r="BJ442" s="6"/>
      <c r="BK442" s="7"/>
      <c r="BL442" s="48"/>
      <c r="BM442" s="48"/>
      <c r="BN442" s="48"/>
    </row>
    <row r="443" spans="4:66"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  <c r="AA443" s="6"/>
      <c r="AB443" s="6"/>
      <c r="AC443" s="6"/>
      <c r="AD443" s="7"/>
      <c r="AE443" s="48"/>
      <c r="AF443" s="48"/>
      <c r="AG443" s="48"/>
      <c r="AK443" s="6"/>
      <c r="AL443" s="6"/>
      <c r="AM443" s="6"/>
      <c r="AN443" s="6"/>
      <c r="AO443" s="6"/>
      <c r="AP443" s="6"/>
      <c r="AQ443" s="6"/>
      <c r="AR443" s="6"/>
      <c r="AS443" s="6"/>
      <c r="AT443" s="6"/>
      <c r="AU443" s="6"/>
      <c r="AV443" s="6"/>
      <c r="AW443" s="6"/>
      <c r="AX443" s="6"/>
      <c r="AY443" s="6"/>
      <c r="AZ443" s="6"/>
      <c r="BA443" s="6"/>
      <c r="BB443" s="6"/>
      <c r="BC443" s="6"/>
      <c r="BD443" s="6"/>
      <c r="BE443" s="6"/>
      <c r="BF443" s="6"/>
      <c r="BG443" s="6"/>
      <c r="BH443" s="6"/>
      <c r="BI443" s="6"/>
      <c r="BJ443" s="6"/>
      <c r="BK443" s="7"/>
      <c r="BL443" s="48"/>
      <c r="BM443" s="48"/>
      <c r="BN443" s="48"/>
    </row>
    <row r="444" spans="4:66"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  <c r="AA444" s="6"/>
      <c r="AB444" s="6"/>
      <c r="AC444" s="6"/>
      <c r="AD444" s="7"/>
      <c r="AE444" s="48"/>
      <c r="AF444" s="48"/>
      <c r="AG444" s="48"/>
      <c r="AK444" s="6"/>
      <c r="AL444" s="6"/>
      <c r="AM444" s="6"/>
      <c r="AN444" s="6"/>
      <c r="AO444" s="6"/>
      <c r="AP444" s="6"/>
      <c r="AQ444" s="6"/>
      <c r="AR444" s="6"/>
      <c r="AS444" s="6"/>
      <c r="AT444" s="6"/>
      <c r="AU444" s="6"/>
      <c r="AV444" s="6"/>
      <c r="AW444" s="6"/>
      <c r="AX444" s="6"/>
      <c r="AY444" s="6"/>
      <c r="AZ444" s="6"/>
      <c r="BA444" s="6"/>
      <c r="BB444" s="6"/>
      <c r="BC444" s="6"/>
      <c r="BD444" s="6"/>
      <c r="BE444" s="6"/>
      <c r="BF444" s="6"/>
      <c r="BG444" s="6"/>
      <c r="BH444" s="6"/>
      <c r="BI444" s="6"/>
      <c r="BJ444" s="6"/>
      <c r="BK444" s="7"/>
      <c r="BL444" s="48"/>
      <c r="BM444" s="48"/>
      <c r="BN444" s="48"/>
    </row>
    <row r="445" spans="4:66"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  <c r="AA445" s="6"/>
      <c r="AB445" s="6"/>
      <c r="AC445" s="6"/>
      <c r="AD445" s="7"/>
      <c r="AE445" s="48"/>
      <c r="AF445" s="48"/>
      <c r="AG445" s="48"/>
      <c r="AK445" s="6"/>
      <c r="AL445" s="6"/>
      <c r="AM445" s="6"/>
      <c r="AN445" s="6"/>
      <c r="AO445" s="6"/>
      <c r="AP445" s="6"/>
      <c r="AQ445" s="6"/>
      <c r="AR445" s="6"/>
      <c r="AS445" s="6"/>
      <c r="AT445" s="6"/>
      <c r="AU445" s="6"/>
      <c r="AV445" s="6"/>
      <c r="AW445" s="6"/>
      <c r="AX445" s="6"/>
      <c r="AY445" s="6"/>
      <c r="AZ445" s="6"/>
      <c r="BA445" s="6"/>
      <c r="BB445" s="6"/>
      <c r="BC445" s="6"/>
      <c r="BD445" s="6"/>
      <c r="BE445" s="6"/>
      <c r="BF445" s="6"/>
      <c r="BG445" s="6"/>
      <c r="BH445" s="6"/>
      <c r="BI445" s="6"/>
      <c r="BJ445" s="6"/>
      <c r="BK445" s="7"/>
      <c r="BL445" s="48"/>
      <c r="BM445" s="48"/>
      <c r="BN445" s="48"/>
    </row>
    <row r="446" spans="4:66"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  <c r="AA446" s="6"/>
      <c r="AB446" s="6"/>
      <c r="AC446" s="6"/>
      <c r="AD446" s="7"/>
      <c r="AE446" s="48"/>
      <c r="AF446" s="48"/>
      <c r="AG446" s="48"/>
      <c r="AK446" s="6"/>
      <c r="AL446" s="6"/>
      <c r="AM446" s="6"/>
      <c r="AN446" s="6"/>
      <c r="AO446" s="6"/>
      <c r="AP446" s="6"/>
      <c r="AQ446" s="6"/>
      <c r="AR446" s="6"/>
      <c r="AS446" s="6"/>
      <c r="AT446" s="6"/>
      <c r="AU446" s="6"/>
      <c r="AV446" s="6"/>
      <c r="AW446" s="6"/>
      <c r="AX446" s="6"/>
      <c r="AY446" s="6"/>
      <c r="AZ446" s="6"/>
      <c r="BA446" s="6"/>
      <c r="BB446" s="6"/>
      <c r="BC446" s="6"/>
      <c r="BD446" s="6"/>
      <c r="BE446" s="6"/>
      <c r="BF446" s="6"/>
      <c r="BG446" s="6"/>
      <c r="BH446" s="6"/>
      <c r="BI446" s="6"/>
      <c r="BJ446" s="6"/>
      <c r="BK446" s="7"/>
      <c r="BL446" s="48"/>
      <c r="BM446" s="48"/>
      <c r="BN446" s="48"/>
    </row>
    <row r="447" spans="4:66"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  <c r="AA447" s="6"/>
      <c r="AB447" s="6"/>
      <c r="AC447" s="6"/>
      <c r="AD447" s="7"/>
      <c r="AE447" s="48"/>
      <c r="AF447" s="48"/>
      <c r="AG447" s="48"/>
      <c r="AK447" s="6"/>
      <c r="AL447" s="6"/>
      <c r="AM447" s="6"/>
      <c r="AN447" s="6"/>
      <c r="AO447" s="6"/>
      <c r="AP447" s="6"/>
      <c r="AQ447" s="6"/>
      <c r="AR447" s="6"/>
      <c r="AS447" s="6"/>
      <c r="AT447" s="6"/>
      <c r="AU447" s="6"/>
      <c r="AV447" s="6"/>
      <c r="AW447" s="6"/>
      <c r="AX447" s="6"/>
      <c r="AY447" s="6"/>
      <c r="AZ447" s="6"/>
      <c r="BA447" s="6"/>
      <c r="BB447" s="6"/>
      <c r="BC447" s="6"/>
      <c r="BD447" s="6"/>
      <c r="BE447" s="6"/>
      <c r="BF447" s="6"/>
      <c r="BG447" s="6"/>
      <c r="BH447" s="6"/>
      <c r="BI447" s="6"/>
      <c r="BJ447" s="6"/>
      <c r="BK447" s="7"/>
      <c r="BL447" s="48"/>
      <c r="BM447" s="48"/>
      <c r="BN447" s="48"/>
    </row>
    <row r="448" spans="4:66"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  <c r="AA448" s="6"/>
      <c r="AB448" s="6"/>
      <c r="AC448" s="6"/>
      <c r="AD448" s="7"/>
      <c r="AE448" s="48"/>
      <c r="AF448" s="48"/>
      <c r="AG448" s="48"/>
      <c r="AK448" s="6"/>
      <c r="AL448" s="6"/>
      <c r="AM448" s="6"/>
      <c r="AN448" s="6"/>
      <c r="AO448" s="6"/>
      <c r="AP448" s="6"/>
      <c r="AQ448" s="6"/>
      <c r="AR448" s="6"/>
      <c r="AS448" s="6"/>
      <c r="AT448" s="6"/>
      <c r="AU448" s="6"/>
      <c r="AV448" s="6"/>
      <c r="AW448" s="6"/>
      <c r="AX448" s="6"/>
      <c r="AY448" s="6"/>
      <c r="AZ448" s="6"/>
      <c r="BA448" s="6"/>
      <c r="BB448" s="6"/>
      <c r="BC448" s="6"/>
      <c r="BD448" s="6"/>
      <c r="BE448" s="6"/>
      <c r="BF448" s="6"/>
      <c r="BG448" s="6"/>
      <c r="BH448" s="6"/>
      <c r="BI448" s="6"/>
      <c r="BJ448" s="6"/>
      <c r="BK448" s="7"/>
      <c r="BL448" s="48"/>
      <c r="BM448" s="48"/>
      <c r="BN448" s="48"/>
    </row>
    <row r="449" spans="4:66"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  <c r="AA449" s="6"/>
      <c r="AB449" s="6"/>
      <c r="AC449" s="6"/>
      <c r="AD449" s="7"/>
      <c r="AE449" s="48"/>
      <c r="AF449" s="48"/>
      <c r="AG449" s="48"/>
      <c r="AK449" s="6"/>
      <c r="AL449" s="6"/>
      <c r="AM449" s="6"/>
      <c r="AN449" s="6"/>
      <c r="AO449" s="6"/>
      <c r="AP449" s="6"/>
      <c r="AQ449" s="6"/>
      <c r="AR449" s="6"/>
      <c r="AS449" s="6"/>
      <c r="AT449" s="6"/>
      <c r="AU449" s="6"/>
      <c r="AV449" s="6"/>
      <c r="AW449" s="6"/>
      <c r="AX449" s="6"/>
      <c r="AY449" s="6"/>
      <c r="AZ449" s="6"/>
      <c r="BA449" s="6"/>
      <c r="BB449" s="6"/>
      <c r="BC449" s="6"/>
      <c r="BD449" s="6"/>
      <c r="BE449" s="6"/>
      <c r="BF449" s="6"/>
      <c r="BG449" s="6"/>
      <c r="BH449" s="6"/>
      <c r="BI449" s="6"/>
      <c r="BJ449" s="6"/>
      <c r="BK449" s="7"/>
      <c r="BL449" s="48"/>
      <c r="BM449" s="48"/>
      <c r="BN449" s="48"/>
    </row>
    <row r="450" spans="4:66"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  <c r="AA450" s="6"/>
      <c r="AB450" s="6"/>
      <c r="AC450" s="6"/>
      <c r="AD450" s="7"/>
      <c r="AE450" s="48"/>
      <c r="AF450" s="48"/>
      <c r="AG450" s="48"/>
      <c r="AK450" s="6"/>
      <c r="AL450" s="6"/>
      <c r="AM450" s="6"/>
      <c r="AN450" s="6"/>
      <c r="AO450" s="6"/>
      <c r="AP450" s="6"/>
      <c r="AQ450" s="6"/>
      <c r="AR450" s="6"/>
      <c r="AS450" s="6"/>
      <c r="AT450" s="6"/>
      <c r="AU450" s="6"/>
      <c r="AV450" s="6"/>
      <c r="AW450" s="6"/>
      <c r="AX450" s="6"/>
      <c r="AY450" s="6"/>
      <c r="AZ450" s="6"/>
      <c r="BA450" s="6"/>
      <c r="BB450" s="6"/>
      <c r="BC450" s="6"/>
      <c r="BD450" s="6"/>
      <c r="BE450" s="6"/>
      <c r="BF450" s="6"/>
      <c r="BG450" s="6"/>
      <c r="BH450" s="6"/>
      <c r="BI450" s="6"/>
      <c r="BJ450" s="6"/>
      <c r="BK450" s="7"/>
      <c r="BL450" s="48"/>
      <c r="BM450" s="48"/>
      <c r="BN450" s="48"/>
    </row>
    <row r="451" spans="4:66"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  <c r="AA451" s="6"/>
      <c r="AB451" s="6"/>
      <c r="AC451" s="6"/>
      <c r="AD451" s="7"/>
      <c r="AE451" s="48"/>
      <c r="AF451" s="48"/>
      <c r="AG451" s="48"/>
      <c r="AK451" s="6"/>
      <c r="AL451" s="6"/>
      <c r="AM451" s="6"/>
      <c r="AN451" s="6"/>
      <c r="AO451" s="6"/>
      <c r="AP451" s="6"/>
      <c r="AQ451" s="6"/>
      <c r="AR451" s="6"/>
      <c r="AS451" s="6"/>
      <c r="AT451" s="6"/>
      <c r="AU451" s="6"/>
      <c r="AV451" s="6"/>
      <c r="AW451" s="6"/>
      <c r="AX451" s="6"/>
      <c r="AY451" s="6"/>
      <c r="AZ451" s="6"/>
      <c r="BA451" s="6"/>
      <c r="BB451" s="6"/>
      <c r="BC451" s="6"/>
      <c r="BD451" s="6"/>
      <c r="BE451" s="6"/>
      <c r="BF451" s="6"/>
      <c r="BG451" s="6"/>
      <c r="BH451" s="6"/>
      <c r="BI451" s="6"/>
      <c r="BJ451" s="6"/>
      <c r="BK451" s="7"/>
      <c r="BL451" s="48"/>
      <c r="BM451" s="48"/>
      <c r="BN451" s="48"/>
    </row>
    <row r="452" spans="4:66"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  <c r="AA452" s="6"/>
      <c r="AB452" s="6"/>
      <c r="AC452" s="6"/>
      <c r="AD452" s="7"/>
      <c r="AE452" s="48"/>
      <c r="AF452" s="48"/>
      <c r="AG452" s="48"/>
      <c r="AK452" s="6"/>
      <c r="AL452" s="6"/>
      <c r="AM452" s="6"/>
      <c r="AN452" s="6"/>
      <c r="AO452" s="6"/>
      <c r="AP452" s="6"/>
      <c r="AQ452" s="6"/>
      <c r="AR452" s="6"/>
      <c r="AS452" s="6"/>
      <c r="AT452" s="6"/>
      <c r="AU452" s="6"/>
      <c r="AV452" s="6"/>
      <c r="AW452" s="6"/>
      <c r="AX452" s="6"/>
      <c r="AY452" s="6"/>
      <c r="AZ452" s="6"/>
      <c r="BA452" s="6"/>
      <c r="BB452" s="6"/>
      <c r="BC452" s="6"/>
      <c r="BD452" s="6"/>
      <c r="BE452" s="6"/>
      <c r="BF452" s="6"/>
      <c r="BG452" s="6"/>
      <c r="BH452" s="6"/>
      <c r="BI452" s="6"/>
      <c r="BJ452" s="6"/>
      <c r="BK452" s="7"/>
      <c r="BL452" s="48"/>
      <c r="BM452" s="48"/>
      <c r="BN452" s="48"/>
    </row>
    <row r="453" spans="4:66"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  <c r="AA453" s="6"/>
      <c r="AB453" s="6"/>
      <c r="AC453" s="6"/>
      <c r="AD453" s="7"/>
      <c r="AE453" s="48"/>
      <c r="AF453" s="48"/>
      <c r="AG453" s="48"/>
      <c r="AK453" s="6"/>
      <c r="AL453" s="6"/>
      <c r="AM453" s="6"/>
      <c r="AN453" s="6"/>
      <c r="AO453" s="6"/>
      <c r="AP453" s="6"/>
      <c r="AQ453" s="6"/>
      <c r="AR453" s="6"/>
      <c r="AS453" s="6"/>
      <c r="AT453" s="6"/>
      <c r="AU453" s="6"/>
      <c r="AV453" s="6"/>
      <c r="AW453" s="6"/>
      <c r="AX453" s="6"/>
      <c r="AY453" s="6"/>
      <c r="AZ453" s="6"/>
      <c r="BA453" s="6"/>
      <c r="BB453" s="6"/>
      <c r="BC453" s="6"/>
      <c r="BD453" s="6"/>
      <c r="BE453" s="6"/>
      <c r="BF453" s="6"/>
      <c r="BG453" s="6"/>
      <c r="BH453" s="6"/>
      <c r="BI453" s="6"/>
      <c r="BJ453" s="6"/>
      <c r="BK453" s="7"/>
      <c r="BL453" s="48"/>
      <c r="BM453" s="48"/>
      <c r="BN453" s="48"/>
    </row>
    <row r="454" spans="4:66"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  <c r="AA454" s="6"/>
      <c r="AB454" s="6"/>
      <c r="AC454" s="6"/>
      <c r="AD454" s="7"/>
      <c r="AE454" s="48"/>
      <c r="AF454" s="48"/>
      <c r="AG454" s="48"/>
      <c r="AK454" s="6"/>
      <c r="AL454" s="6"/>
      <c r="AM454" s="6"/>
      <c r="AN454" s="6"/>
      <c r="AO454" s="6"/>
      <c r="AP454" s="6"/>
      <c r="AQ454" s="6"/>
      <c r="AR454" s="6"/>
      <c r="AS454" s="6"/>
      <c r="AT454" s="6"/>
      <c r="AU454" s="6"/>
      <c r="AV454" s="6"/>
      <c r="AW454" s="6"/>
      <c r="AX454" s="6"/>
      <c r="AY454" s="6"/>
      <c r="AZ454" s="6"/>
      <c r="BA454" s="6"/>
      <c r="BB454" s="6"/>
      <c r="BC454" s="6"/>
      <c r="BD454" s="6"/>
      <c r="BE454" s="6"/>
      <c r="BF454" s="6"/>
      <c r="BG454" s="6"/>
      <c r="BH454" s="6"/>
      <c r="BI454" s="6"/>
      <c r="BJ454" s="6"/>
      <c r="BK454" s="7"/>
      <c r="BL454" s="48"/>
      <c r="BM454" s="48"/>
      <c r="BN454" s="48"/>
    </row>
    <row r="455" spans="4:66"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  <c r="AA455" s="6"/>
      <c r="AB455" s="6"/>
      <c r="AC455" s="6"/>
      <c r="AD455" s="7"/>
      <c r="AE455" s="48"/>
      <c r="AF455" s="48"/>
      <c r="AG455" s="48"/>
      <c r="AK455" s="6"/>
      <c r="AL455" s="6"/>
      <c r="AM455" s="6"/>
      <c r="AN455" s="6"/>
      <c r="AO455" s="6"/>
      <c r="AP455" s="6"/>
      <c r="AQ455" s="6"/>
      <c r="AR455" s="6"/>
      <c r="AS455" s="6"/>
      <c r="AT455" s="6"/>
      <c r="AU455" s="6"/>
      <c r="AV455" s="6"/>
      <c r="AW455" s="6"/>
      <c r="AX455" s="6"/>
      <c r="AY455" s="6"/>
      <c r="AZ455" s="6"/>
      <c r="BA455" s="6"/>
      <c r="BB455" s="6"/>
      <c r="BC455" s="6"/>
      <c r="BD455" s="6"/>
      <c r="BE455" s="6"/>
      <c r="BF455" s="6"/>
      <c r="BG455" s="6"/>
      <c r="BH455" s="6"/>
      <c r="BI455" s="6"/>
      <c r="BJ455" s="6"/>
      <c r="BK455" s="7"/>
      <c r="BL455" s="48"/>
      <c r="BM455" s="48"/>
      <c r="BN455" s="48"/>
    </row>
    <row r="456" spans="4:66"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  <c r="AA456" s="6"/>
      <c r="AB456" s="6"/>
      <c r="AC456" s="6"/>
      <c r="AD456" s="7"/>
      <c r="AE456" s="48"/>
      <c r="AF456" s="48"/>
      <c r="AG456" s="48"/>
      <c r="AK456" s="6"/>
      <c r="AL456" s="6"/>
      <c r="AM456" s="6"/>
      <c r="AN456" s="6"/>
      <c r="AO456" s="6"/>
      <c r="AP456" s="6"/>
      <c r="AQ456" s="6"/>
      <c r="AR456" s="6"/>
      <c r="AS456" s="6"/>
      <c r="AT456" s="6"/>
      <c r="AU456" s="6"/>
      <c r="AV456" s="6"/>
      <c r="AW456" s="6"/>
      <c r="AX456" s="6"/>
      <c r="AY456" s="6"/>
      <c r="AZ456" s="6"/>
      <c r="BA456" s="6"/>
      <c r="BB456" s="6"/>
      <c r="BC456" s="6"/>
      <c r="BD456" s="6"/>
      <c r="BE456" s="6"/>
      <c r="BF456" s="6"/>
      <c r="BG456" s="6"/>
      <c r="BH456" s="6"/>
      <c r="BI456" s="6"/>
      <c r="BJ456" s="6"/>
      <c r="BK456" s="7"/>
      <c r="BL456" s="48"/>
      <c r="BM456" s="48"/>
      <c r="BN456" s="48"/>
    </row>
    <row r="457" spans="4:66"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  <c r="AA457" s="6"/>
      <c r="AB457" s="6"/>
      <c r="AC457" s="6"/>
      <c r="AD457" s="7"/>
      <c r="AE457" s="48"/>
      <c r="AF457" s="48"/>
      <c r="AG457" s="48"/>
      <c r="AK457" s="6"/>
      <c r="AL457" s="6"/>
      <c r="AM457" s="6"/>
      <c r="AN457" s="6"/>
      <c r="AO457" s="6"/>
      <c r="AP457" s="6"/>
      <c r="AQ457" s="6"/>
      <c r="AR457" s="6"/>
      <c r="AS457" s="6"/>
      <c r="AT457" s="6"/>
      <c r="AU457" s="6"/>
      <c r="AV457" s="6"/>
      <c r="AW457" s="6"/>
      <c r="AX457" s="6"/>
      <c r="AY457" s="6"/>
      <c r="AZ457" s="6"/>
      <c r="BA457" s="6"/>
      <c r="BB457" s="6"/>
      <c r="BC457" s="6"/>
      <c r="BD457" s="6"/>
      <c r="BE457" s="6"/>
      <c r="BF457" s="6"/>
      <c r="BG457" s="6"/>
      <c r="BH457" s="6"/>
      <c r="BI457" s="6"/>
      <c r="BJ457" s="6"/>
      <c r="BK457" s="7"/>
      <c r="BL457" s="48"/>
      <c r="BM457" s="48"/>
      <c r="BN457" s="48"/>
    </row>
    <row r="458" spans="4:66"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  <c r="AA458" s="6"/>
      <c r="AB458" s="6"/>
      <c r="AC458" s="6"/>
      <c r="AD458" s="7"/>
      <c r="AE458" s="48"/>
      <c r="AF458" s="48"/>
      <c r="AG458" s="48"/>
      <c r="AK458" s="6"/>
      <c r="AL458" s="6"/>
      <c r="AM458" s="6"/>
      <c r="AN458" s="6"/>
      <c r="AO458" s="6"/>
      <c r="AP458" s="6"/>
      <c r="AQ458" s="6"/>
      <c r="AR458" s="6"/>
      <c r="AS458" s="6"/>
      <c r="AT458" s="6"/>
      <c r="AU458" s="6"/>
      <c r="AV458" s="6"/>
      <c r="AW458" s="6"/>
      <c r="AX458" s="6"/>
      <c r="AY458" s="6"/>
      <c r="AZ458" s="6"/>
      <c r="BA458" s="6"/>
      <c r="BB458" s="6"/>
      <c r="BC458" s="6"/>
      <c r="BD458" s="6"/>
      <c r="BE458" s="6"/>
      <c r="BF458" s="6"/>
      <c r="BG458" s="6"/>
      <c r="BH458" s="6"/>
      <c r="BI458" s="6"/>
      <c r="BJ458" s="6"/>
      <c r="BK458" s="7"/>
      <c r="BL458" s="48"/>
      <c r="BM458" s="48"/>
      <c r="BN458" s="48"/>
    </row>
    <row r="459" spans="4:66"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  <c r="AA459" s="6"/>
      <c r="AB459" s="6"/>
      <c r="AC459" s="6"/>
      <c r="AD459" s="7"/>
      <c r="AE459" s="48"/>
      <c r="AF459" s="48"/>
      <c r="AG459" s="48"/>
      <c r="AK459" s="6"/>
      <c r="AL459" s="6"/>
      <c r="AM459" s="6"/>
      <c r="AN459" s="6"/>
      <c r="AO459" s="6"/>
      <c r="AP459" s="6"/>
      <c r="AQ459" s="6"/>
      <c r="AR459" s="6"/>
      <c r="AS459" s="6"/>
      <c r="AT459" s="6"/>
      <c r="AU459" s="6"/>
      <c r="AV459" s="6"/>
      <c r="AW459" s="6"/>
      <c r="AX459" s="6"/>
      <c r="AY459" s="6"/>
      <c r="AZ459" s="6"/>
      <c r="BA459" s="6"/>
      <c r="BB459" s="6"/>
      <c r="BC459" s="6"/>
      <c r="BD459" s="6"/>
      <c r="BE459" s="6"/>
      <c r="BF459" s="6"/>
      <c r="BG459" s="6"/>
      <c r="BH459" s="6"/>
      <c r="BI459" s="6"/>
      <c r="BJ459" s="6"/>
      <c r="BK459" s="7"/>
      <c r="BL459" s="48"/>
      <c r="BM459" s="48"/>
      <c r="BN459" s="48"/>
    </row>
    <row r="460" spans="4:66"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  <c r="AA460" s="6"/>
      <c r="AB460" s="6"/>
      <c r="AC460" s="6"/>
      <c r="AD460" s="7"/>
      <c r="AE460" s="48"/>
      <c r="AF460" s="48"/>
      <c r="AG460" s="48"/>
      <c r="AK460" s="6"/>
      <c r="AL460" s="6"/>
      <c r="AM460" s="6"/>
      <c r="AN460" s="6"/>
      <c r="AO460" s="6"/>
      <c r="AP460" s="6"/>
      <c r="AQ460" s="6"/>
      <c r="AR460" s="6"/>
      <c r="AS460" s="6"/>
      <c r="AT460" s="6"/>
      <c r="AU460" s="6"/>
      <c r="AV460" s="6"/>
      <c r="AW460" s="6"/>
      <c r="AX460" s="6"/>
      <c r="AY460" s="6"/>
      <c r="AZ460" s="6"/>
      <c r="BA460" s="6"/>
      <c r="BB460" s="6"/>
      <c r="BC460" s="6"/>
      <c r="BD460" s="6"/>
      <c r="BE460" s="6"/>
      <c r="BF460" s="6"/>
      <c r="BG460" s="6"/>
      <c r="BH460" s="6"/>
      <c r="BI460" s="6"/>
      <c r="BJ460" s="6"/>
      <c r="BK460" s="7"/>
      <c r="BL460" s="48"/>
      <c r="BM460" s="48"/>
      <c r="BN460" s="48"/>
    </row>
    <row r="461" spans="4:66"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  <c r="AA461" s="6"/>
      <c r="AB461" s="6"/>
      <c r="AC461" s="6"/>
      <c r="AD461" s="7"/>
      <c r="AE461" s="48"/>
      <c r="AF461" s="48"/>
      <c r="AG461" s="48"/>
      <c r="AK461" s="6"/>
      <c r="AL461" s="6"/>
      <c r="AM461" s="6"/>
      <c r="AN461" s="6"/>
      <c r="AO461" s="6"/>
      <c r="AP461" s="6"/>
      <c r="AQ461" s="6"/>
      <c r="AR461" s="6"/>
      <c r="AS461" s="6"/>
      <c r="AT461" s="6"/>
      <c r="AU461" s="6"/>
      <c r="AV461" s="6"/>
      <c r="AW461" s="6"/>
      <c r="AX461" s="6"/>
      <c r="AY461" s="6"/>
      <c r="AZ461" s="6"/>
      <c r="BA461" s="6"/>
      <c r="BB461" s="6"/>
      <c r="BC461" s="6"/>
      <c r="BD461" s="6"/>
      <c r="BE461" s="6"/>
      <c r="BF461" s="6"/>
      <c r="BG461" s="6"/>
      <c r="BH461" s="6"/>
      <c r="BI461" s="6"/>
      <c r="BJ461" s="6"/>
      <c r="BK461" s="7"/>
      <c r="BL461" s="48"/>
      <c r="BM461" s="48"/>
      <c r="BN461" s="48"/>
    </row>
    <row r="462" spans="4:66"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  <c r="AA462" s="6"/>
      <c r="AB462" s="6"/>
      <c r="AC462" s="6"/>
      <c r="AD462" s="7"/>
      <c r="AE462" s="48"/>
      <c r="AF462" s="48"/>
      <c r="AG462" s="48"/>
      <c r="AK462" s="6"/>
      <c r="AL462" s="6"/>
      <c r="AM462" s="6"/>
      <c r="AN462" s="6"/>
      <c r="AO462" s="6"/>
      <c r="AP462" s="6"/>
      <c r="AQ462" s="6"/>
      <c r="AR462" s="6"/>
      <c r="AS462" s="6"/>
      <c r="AT462" s="6"/>
      <c r="AU462" s="6"/>
      <c r="AV462" s="6"/>
      <c r="AW462" s="6"/>
      <c r="AX462" s="6"/>
      <c r="AY462" s="6"/>
      <c r="AZ462" s="6"/>
      <c r="BA462" s="6"/>
      <c r="BB462" s="6"/>
      <c r="BC462" s="6"/>
      <c r="BD462" s="6"/>
      <c r="BE462" s="6"/>
      <c r="BF462" s="6"/>
      <c r="BG462" s="6"/>
      <c r="BH462" s="6"/>
      <c r="BI462" s="6"/>
      <c r="BJ462" s="6"/>
      <c r="BK462" s="7"/>
      <c r="BL462" s="48"/>
      <c r="BM462" s="48"/>
      <c r="BN462" s="48"/>
    </row>
    <row r="463" spans="4:66"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  <c r="AA463" s="6"/>
      <c r="AB463" s="6"/>
      <c r="AC463" s="6"/>
      <c r="AD463" s="7"/>
      <c r="AE463" s="48"/>
      <c r="AF463" s="48"/>
      <c r="AG463" s="48"/>
      <c r="AK463" s="6"/>
      <c r="AL463" s="6"/>
      <c r="AM463" s="6"/>
      <c r="AN463" s="6"/>
      <c r="AO463" s="6"/>
      <c r="AP463" s="6"/>
      <c r="AQ463" s="6"/>
      <c r="AR463" s="6"/>
      <c r="AS463" s="6"/>
      <c r="AT463" s="6"/>
      <c r="AU463" s="6"/>
      <c r="AV463" s="6"/>
      <c r="AW463" s="6"/>
      <c r="AX463" s="6"/>
      <c r="AY463" s="6"/>
      <c r="AZ463" s="6"/>
      <c r="BA463" s="6"/>
      <c r="BB463" s="6"/>
      <c r="BC463" s="6"/>
      <c r="BD463" s="6"/>
      <c r="BE463" s="6"/>
      <c r="BF463" s="6"/>
      <c r="BG463" s="6"/>
      <c r="BH463" s="6"/>
      <c r="BI463" s="6"/>
      <c r="BJ463" s="6"/>
      <c r="BK463" s="7"/>
      <c r="BL463" s="48"/>
      <c r="BM463" s="48"/>
      <c r="BN463" s="48"/>
    </row>
    <row r="464" spans="4:66"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  <c r="AA464" s="6"/>
      <c r="AB464" s="6"/>
      <c r="AC464" s="6"/>
      <c r="AD464" s="7"/>
      <c r="AE464" s="48"/>
      <c r="AF464" s="48"/>
      <c r="AG464" s="48"/>
      <c r="AK464" s="6"/>
      <c r="AL464" s="6"/>
      <c r="AM464" s="6"/>
      <c r="AN464" s="6"/>
      <c r="AO464" s="6"/>
      <c r="AP464" s="6"/>
      <c r="AQ464" s="6"/>
      <c r="AR464" s="6"/>
      <c r="AS464" s="6"/>
      <c r="AT464" s="6"/>
      <c r="AU464" s="6"/>
      <c r="AV464" s="6"/>
      <c r="AW464" s="6"/>
      <c r="AX464" s="6"/>
      <c r="AY464" s="6"/>
      <c r="AZ464" s="6"/>
      <c r="BA464" s="6"/>
      <c r="BB464" s="6"/>
      <c r="BC464" s="6"/>
      <c r="BD464" s="6"/>
      <c r="BE464" s="6"/>
      <c r="BF464" s="6"/>
      <c r="BG464" s="6"/>
      <c r="BH464" s="6"/>
      <c r="BI464" s="6"/>
      <c r="BJ464" s="6"/>
      <c r="BK464" s="7"/>
      <c r="BL464" s="48"/>
      <c r="BM464" s="48"/>
      <c r="BN464" s="48"/>
    </row>
    <row r="465" spans="4:66"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  <c r="AA465" s="6"/>
      <c r="AB465" s="6"/>
      <c r="AC465" s="6"/>
      <c r="AD465" s="7"/>
      <c r="AE465" s="48"/>
      <c r="AF465" s="48"/>
      <c r="AG465" s="48"/>
      <c r="AK465" s="6"/>
      <c r="AL465" s="6"/>
      <c r="AM465" s="6"/>
      <c r="AN465" s="6"/>
      <c r="AO465" s="6"/>
      <c r="AP465" s="6"/>
      <c r="AQ465" s="6"/>
      <c r="AR465" s="6"/>
      <c r="AS465" s="6"/>
      <c r="AT465" s="6"/>
      <c r="AU465" s="6"/>
      <c r="AV465" s="6"/>
      <c r="AW465" s="6"/>
      <c r="AX465" s="6"/>
      <c r="AY465" s="6"/>
      <c r="AZ465" s="6"/>
      <c r="BA465" s="6"/>
      <c r="BB465" s="6"/>
      <c r="BC465" s="6"/>
      <c r="BD465" s="6"/>
      <c r="BE465" s="6"/>
      <c r="BF465" s="6"/>
      <c r="BG465" s="6"/>
      <c r="BH465" s="6"/>
      <c r="BI465" s="6"/>
      <c r="BJ465" s="6"/>
      <c r="BK465" s="7"/>
      <c r="BL465" s="48"/>
      <c r="BM465" s="48"/>
      <c r="BN465" s="48"/>
    </row>
    <row r="466" spans="4:66"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  <c r="AA466" s="6"/>
      <c r="AB466" s="6"/>
      <c r="AC466" s="6"/>
      <c r="AD466" s="7"/>
      <c r="AE466" s="48"/>
      <c r="AF466" s="48"/>
      <c r="AG466" s="48"/>
      <c r="AK466" s="6"/>
      <c r="AL466" s="6"/>
      <c r="AM466" s="6"/>
      <c r="AN466" s="6"/>
      <c r="AO466" s="6"/>
      <c r="AP466" s="6"/>
      <c r="AQ466" s="6"/>
      <c r="AR466" s="6"/>
      <c r="AS466" s="6"/>
      <c r="AT466" s="6"/>
      <c r="AU466" s="6"/>
      <c r="AV466" s="6"/>
      <c r="AW466" s="6"/>
      <c r="AX466" s="6"/>
      <c r="AY466" s="6"/>
      <c r="AZ466" s="6"/>
      <c r="BA466" s="6"/>
      <c r="BB466" s="6"/>
      <c r="BC466" s="6"/>
      <c r="BD466" s="6"/>
      <c r="BE466" s="6"/>
      <c r="BF466" s="6"/>
      <c r="BG466" s="6"/>
      <c r="BH466" s="6"/>
      <c r="BI466" s="6"/>
      <c r="BJ466" s="6"/>
      <c r="BK466" s="7"/>
      <c r="BL466" s="48"/>
      <c r="BM466" s="48"/>
      <c r="BN466" s="48"/>
    </row>
    <row r="467" spans="4:66"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  <c r="AA467" s="6"/>
      <c r="AB467" s="6"/>
      <c r="AC467" s="6"/>
      <c r="AD467" s="7"/>
      <c r="AE467" s="48"/>
      <c r="AF467" s="48"/>
      <c r="AG467" s="48"/>
      <c r="AK467" s="6"/>
      <c r="AL467" s="6"/>
      <c r="AM467" s="6"/>
      <c r="AN467" s="6"/>
      <c r="AO467" s="6"/>
      <c r="AP467" s="6"/>
      <c r="AQ467" s="6"/>
      <c r="AR467" s="6"/>
      <c r="AS467" s="6"/>
      <c r="AT467" s="6"/>
      <c r="AU467" s="6"/>
      <c r="AV467" s="6"/>
      <c r="AW467" s="6"/>
      <c r="AX467" s="6"/>
      <c r="AY467" s="6"/>
      <c r="AZ467" s="6"/>
      <c r="BA467" s="6"/>
      <c r="BB467" s="6"/>
      <c r="BC467" s="6"/>
      <c r="BD467" s="6"/>
      <c r="BE467" s="6"/>
      <c r="BF467" s="6"/>
      <c r="BG467" s="6"/>
      <c r="BH467" s="6"/>
      <c r="BI467" s="6"/>
      <c r="BJ467" s="6"/>
      <c r="BK467" s="7"/>
      <c r="BL467" s="48"/>
      <c r="BM467" s="48"/>
      <c r="BN467" s="48"/>
    </row>
    <row r="468" spans="4:66"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  <c r="AA468" s="6"/>
      <c r="AB468" s="6"/>
      <c r="AC468" s="6"/>
      <c r="AD468" s="7"/>
      <c r="AE468" s="48"/>
      <c r="AF468" s="48"/>
      <c r="AG468" s="48"/>
      <c r="AK468" s="6"/>
      <c r="AL468" s="6"/>
      <c r="AM468" s="6"/>
      <c r="AN468" s="6"/>
      <c r="AO468" s="6"/>
      <c r="AP468" s="6"/>
      <c r="AQ468" s="6"/>
      <c r="AR468" s="6"/>
      <c r="AS468" s="6"/>
      <c r="AT468" s="6"/>
      <c r="AU468" s="6"/>
      <c r="AV468" s="6"/>
      <c r="AW468" s="6"/>
      <c r="AX468" s="6"/>
      <c r="AY468" s="6"/>
      <c r="AZ468" s="6"/>
      <c r="BA468" s="6"/>
      <c r="BB468" s="6"/>
      <c r="BC468" s="6"/>
      <c r="BD468" s="6"/>
      <c r="BE468" s="6"/>
      <c r="BF468" s="6"/>
      <c r="BG468" s="6"/>
      <c r="BH468" s="6"/>
      <c r="BI468" s="6"/>
      <c r="BJ468" s="6"/>
      <c r="BK468" s="7"/>
      <c r="BL468" s="48"/>
      <c r="BM468" s="48"/>
      <c r="BN468" s="48"/>
    </row>
    <row r="469" spans="4:66"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  <c r="AA469" s="6"/>
      <c r="AB469" s="6"/>
      <c r="AC469" s="6"/>
      <c r="AD469" s="7"/>
      <c r="AE469" s="48"/>
      <c r="AF469" s="48"/>
      <c r="AG469" s="48"/>
      <c r="AK469" s="6"/>
      <c r="AL469" s="6"/>
      <c r="AM469" s="6"/>
      <c r="AN469" s="6"/>
      <c r="AO469" s="6"/>
      <c r="AP469" s="6"/>
      <c r="AQ469" s="6"/>
      <c r="AR469" s="6"/>
      <c r="AS469" s="6"/>
      <c r="AT469" s="6"/>
      <c r="AU469" s="6"/>
      <c r="AV469" s="6"/>
      <c r="AW469" s="6"/>
      <c r="AX469" s="6"/>
      <c r="AY469" s="6"/>
      <c r="AZ469" s="6"/>
      <c r="BA469" s="6"/>
      <c r="BB469" s="6"/>
      <c r="BC469" s="6"/>
      <c r="BD469" s="6"/>
      <c r="BE469" s="6"/>
      <c r="BF469" s="6"/>
      <c r="BG469" s="6"/>
      <c r="BH469" s="6"/>
      <c r="BI469" s="6"/>
      <c r="BJ469" s="6"/>
      <c r="BK469" s="7"/>
      <c r="BL469" s="48"/>
      <c r="BM469" s="48"/>
      <c r="BN469" s="48"/>
    </row>
    <row r="470" spans="4:66"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  <c r="AA470" s="6"/>
      <c r="AB470" s="6"/>
      <c r="AC470" s="6"/>
      <c r="AD470" s="7"/>
      <c r="AE470" s="48"/>
      <c r="AF470" s="48"/>
      <c r="AG470" s="48"/>
      <c r="AK470" s="6"/>
      <c r="AL470" s="6"/>
      <c r="AM470" s="6"/>
      <c r="AN470" s="6"/>
      <c r="AO470" s="6"/>
      <c r="AP470" s="6"/>
      <c r="AQ470" s="6"/>
      <c r="AR470" s="6"/>
      <c r="AS470" s="6"/>
      <c r="AT470" s="6"/>
      <c r="AU470" s="6"/>
      <c r="AV470" s="6"/>
      <c r="AW470" s="6"/>
      <c r="AX470" s="6"/>
      <c r="AY470" s="6"/>
      <c r="AZ470" s="6"/>
      <c r="BA470" s="6"/>
      <c r="BB470" s="6"/>
      <c r="BC470" s="6"/>
      <c r="BD470" s="6"/>
      <c r="BE470" s="6"/>
      <c r="BF470" s="6"/>
      <c r="BG470" s="6"/>
      <c r="BH470" s="6"/>
      <c r="BI470" s="6"/>
      <c r="BJ470" s="6"/>
      <c r="BK470" s="7"/>
      <c r="BL470" s="48"/>
      <c r="BM470" s="48"/>
      <c r="BN470" s="48"/>
    </row>
    <row r="471" spans="4:66"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  <c r="AA471" s="6"/>
      <c r="AB471" s="6"/>
      <c r="AC471" s="6"/>
      <c r="AD471" s="7"/>
      <c r="AE471" s="48"/>
      <c r="AF471" s="48"/>
      <c r="AG471" s="48"/>
      <c r="AK471" s="6"/>
      <c r="AL471" s="6"/>
      <c r="AM471" s="6"/>
      <c r="AN471" s="6"/>
      <c r="AO471" s="6"/>
      <c r="AP471" s="6"/>
      <c r="AQ471" s="6"/>
      <c r="AR471" s="6"/>
      <c r="AS471" s="6"/>
      <c r="AT471" s="6"/>
      <c r="AU471" s="6"/>
      <c r="AV471" s="6"/>
      <c r="AW471" s="6"/>
      <c r="AX471" s="6"/>
      <c r="AY471" s="6"/>
      <c r="AZ471" s="6"/>
      <c r="BA471" s="6"/>
      <c r="BB471" s="6"/>
      <c r="BC471" s="6"/>
      <c r="BD471" s="6"/>
      <c r="BE471" s="6"/>
      <c r="BF471" s="6"/>
      <c r="BG471" s="6"/>
      <c r="BH471" s="6"/>
      <c r="BI471" s="6"/>
      <c r="BJ471" s="6"/>
      <c r="BK471" s="7"/>
      <c r="BL471" s="48"/>
      <c r="BM471" s="48"/>
      <c r="BN471" s="48"/>
    </row>
    <row r="472" spans="4:66"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  <c r="AA472" s="6"/>
      <c r="AB472" s="6"/>
      <c r="AC472" s="6"/>
      <c r="AD472" s="7"/>
      <c r="AE472" s="48"/>
      <c r="AF472" s="48"/>
      <c r="AG472" s="48"/>
      <c r="AK472" s="6"/>
      <c r="AL472" s="6"/>
      <c r="AM472" s="6"/>
      <c r="AN472" s="6"/>
      <c r="AO472" s="6"/>
      <c r="AP472" s="6"/>
      <c r="AQ472" s="6"/>
      <c r="AR472" s="6"/>
      <c r="AS472" s="6"/>
      <c r="AT472" s="6"/>
      <c r="AU472" s="6"/>
      <c r="AV472" s="6"/>
      <c r="AW472" s="6"/>
      <c r="AX472" s="6"/>
      <c r="AY472" s="6"/>
      <c r="AZ472" s="6"/>
      <c r="BA472" s="6"/>
      <c r="BB472" s="6"/>
      <c r="BC472" s="6"/>
      <c r="BD472" s="6"/>
      <c r="BE472" s="6"/>
      <c r="BF472" s="6"/>
      <c r="BG472" s="6"/>
      <c r="BH472" s="6"/>
      <c r="BI472" s="6"/>
      <c r="BJ472" s="6"/>
      <c r="BK472" s="7"/>
      <c r="BL472" s="48"/>
      <c r="BM472" s="48"/>
      <c r="BN472" s="48"/>
    </row>
    <row r="473" spans="4:66"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  <c r="AA473" s="6"/>
      <c r="AB473" s="6"/>
      <c r="AC473" s="6"/>
      <c r="AD473" s="7"/>
      <c r="AE473" s="48"/>
      <c r="AF473" s="48"/>
      <c r="AG473" s="48"/>
      <c r="AK473" s="6"/>
      <c r="AL473" s="6"/>
      <c r="AM473" s="6"/>
      <c r="AN473" s="6"/>
      <c r="AO473" s="6"/>
      <c r="AP473" s="6"/>
      <c r="AQ473" s="6"/>
      <c r="AR473" s="6"/>
      <c r="AS473" s="6"/>
      <c r="AT473" s="6"/>
      <c r="AU473" s="6"/>
      <c r="AV473" s="6"/>
      <c r="AW473" s="6"/>
      <c r="AX473" s="6"/>
      <c r="AY473" s="6"/>
      <c r="AZ473" s="6"/>
      <c r="BA473" s="6"/>
      <c r="BB473" s="6"/>
      <c r="BC473" s="6"/>
      <c r="BD473" s="6"/>
      <c r="BE473" s="6"/>
      <c r="BF473" s="6"/>
      <c r="BG473" s="6"/>
      <c r="BH473" s="6"/>
      <c r="BI473" s="6"/>
      <c r="BJ473" s="6"/>
      <c r="BK473" s="7"/>
      <c r="BL473" s="48"/>
      <c r="BM473" s="48"/>
      <c r="BN473" s="48"/>
    </row>
    <row r="474" spans="4:66"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  <c r="AA474" s="6"/>
      <c r="AB474" s="6"/>
      <c r="AC474" s="6"/>
      <c r="AD474" s="7"/>
      <c r="AE474" s="48"/>
      <c r="AF474" s="48"/>
      <c r="AG474" s="48"/>
      <c r="AK474" s="6"/>
      <c r="AL474" s="6"/>
      <c r="AM474" s="6"/>
      <c r="AN474" s="6"/>
      <c r="AO474" s="6"/>
      <c r="AP474" s="6"/>
      <c r="AQ474" s="6"/>
      <c r="AR474" s="6"/>
      <c r="AS474" s="6"/>
      <c r="AT474" s="6"/>
      <c r="AU474" s="6"/>
      <c r="AV474" s="6"/>
      <c r="AW474" s="6"/>
      <c r="AX474" s="6"/>
      <c r="AY474" s="6"/>
      <c r="AZ474" s="6"/>
      <c r="BA474" s="6"/>
      <c r="BB474" s="6"/>
      <c r="BC474" s="6"/>
      <c r="BD474" s="6"/>
      <c r="BE474" s="6"/>
      <c r="BF474" s="6"/>
      <c r="BG474" s="6"/>
      <c r="BH474" s="6"/>
      <c r="BI474" s="6"/>
      <c r="BJ474" s="6"/>
      <c r="BK474" s="7"/>
      <c r="BL474" s="48"/>
      <c r="BM474" s="48"/>
      <c r="BN474" s="48"/>
    </row>
    <row r="475" spans="4:66"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  <c r="AA475" s="6"/>
      <c r="AB475" s="6"/>
      <c r="AC475" s="6"/>
      <c r="AD475" s="7"/>
      <c r="AE475" s="48"/>
      <c r="AF475" s="48"/>
      <c r="AG475" s="48"/>
      <c r="AK475" s="6"/>
      <c r="AL475" s="6"/>
      <c r="AM475" s="6"/>
      <c r="AN475" s="6"/>
      <c r="AO475" s="6"/>
      <c r="AP475" s="6"/>
      <c r="AQ475" s="6"/>
      <c r="AR475" s="6"/>
      <c r="AS475" s="6"/>
      <c r="AT475" s="6"/>
      <c r="AU475" s="6"/>
      <c r="AV475" s="6"/>
      <c r="AW475" s="6"/>
      <c r="AX475" s="6"/>
      <c r="AY475" s="6"/>
      <c r="AZ475" s="6"/>
      <c r="BA475" s="6"/>
      <c r="BB475" s="6"/>
      <c r="BC475" s="6"/>
      <c r="BD475" s="6"/>
      <c r="BE475" s="6"/>
      <c r="BF475" s="6"/>
      <c r="BG475" s="6"/>
      <c r="BH475" s="6"/>
      <c r="BI475" s="6"/>
      <c r="BJ475" s="6"/>
      <c r="BK475" s="7"/>
      <c r="BL475" s="48"/>
      <c r="BM475" s="48"/>
      <c r="BN475" s="48"/>
    </row>
    <row r="476" spans="4:66"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  <c r="AA476" s="6"/>
      <c r="AB476" s="6"/>
      <c r="AC476" s="6"/>
      <c r="AD476" s="7"/>
      <c r="AE476" s="48"/>
      <c r="AF476" s="48"/>
      <c r="AG476" s="48"/>
      <c r="AK476" s="6"/>
      <c r="AL476" s="6"/>
      <c r="AM476" s="6"/>
      <c r="AN476" s="6"/>
      <c r="AO476" s="6"/>
      <c r="AP476" s="6"/>
      <c r="AQ476" s="6"/>
      <c r="AR476" s="6"/>
      <c r="AS476" s="6"/>
      <c r="AT476" s="6"/>
      <c r="AU476" s="6"/>
      <c r="AV476" s="6"/>
      <c r="AW476" s="6"/>
      <c r="AX476" s="6"/>
      <c r="AY476" s="6"/>
      <c r="AZ476" s="6"/>
      <c r="BA476" s="6"/>
      <c r="BB476" s="6"/>
      <c r="BC476" s="6"/>
      <c r="BD476" s="6"/>
      <c r="BE476" s="6"/>
      <c r="BF476" s="6"/>
      <c r="BG476" s="6"/>
      <c r="BH476" s="6"/>
      <c r="BI476" s="6"/>
      <c r="BJ476" s="6"/>
      <c r="BK476" s="7"/>
      <c r="BL476" s="48"/>
      <c r="BM476" s="48"/>
      <c r="BN476" s="48"/>
    </row>
    <row r="477" spans="4:66"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  <c r="AA477" s="6"/>
      <c r="AB477" s="6"/>
      <c r="AC477" s="6"/>
      <c r="AD477" s="7"/>
      <c r="AE477" s="48"/>
      <c r="AF477" s="48"/>
      <c r="AG477" s="48"/>
      <c r="AK477" s="6"/>
      <c r="AL477" s="6"/>
      <c r="AM477" s="6"/>
      <c r="AN477" s="6"/>
      <c r="AO477" s="6"/>
      <c r="AP477" s="6"/>
      <c r="AQ477" s="6"/>
      <c r="AR477" s="6"/>
      <c r="AS477" s="6"/>
      <c r="AT477" s="6"/>
      <c r="AU477" s="6"/>
      <c r="AV477" s="6"/>
      <c r="AW477" s="6"/>
      <c r="AX477" s="6"/>
      <c r="AY477" s="6"/>
      <c r="AZ477" s="6"/>
      <c r="BA477" s="6"/>
      <c r="BB477" s="6"/>
      <c r="BC477" s="6"/>
      <c r="BD477" s="6"/>
      <c r="BE477" s="6"/>
      <c r="BF477" s="6"/>
      <c r="BG477" s="6"/>
      <c r="BH477" s="6"/>
      <c r="BI477" s="6"/>
      <c r="BJ477" s="6"/>
      <c r="BK477" s="7"/>
      <c r="BL477" s="48"/>
      <c r="BM477" s="48"/>
      <c r="BN477" s="48"/>
    </row>
    <row r="478" spans="4:66"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  <c r="AA478" s="6"/>
      <c r="AB478" s="6"/>
      <c r="AC478" s="6"/>
      <c r="AD478" s="7"/>
      <c r="AE478" s="48"/>
      <c r="AF478" s="48"/>
      <c r="AG478" s="48"/>
      <c r="AK478" s="6"/>
      <c r="AL478" s="6"/>
      <c r="AM478" s="6"/>
      <c r="AN478" s="6"/>
      <c r="AO478" s="6"/>
      <c r="AP478" s="6"/>
      <c r="AQ478" s="6"/>
      <c r="AR478" s="6"/>
      <c r="AS478" s="6"/>
      <c r="AT478" s="6"/>
      <c r="AU478" s="6"/>
      <c r="AV478" s="6"/>
      <c r="AW478" s="6"/>
      <c r="AX478" s="6"/>
      <c r="AY478" s="6"/>
      <c r="AZ478" s="6"/>
      <c r="BA478" s="6"/>
      <c r="BB478" s="6"/>
      <c r="BC478" s="6"/>
      <c r="BD478" s="6"/>
      <c r="BE478" s="6"/>
      <c r="BF478" s="6"/>
      <c r="BG478" s="6"/>
      <c r="BH478" s="6"/>
      <c r="BI478" s="6"/>
      <c r="BJ478" s="6"/>
      <c r="BK478" s="7"/>
      <c r="BL478" s="48"/>
      <c r="BM478" s="48"/>
      <c r="BN478" s="48"/>
    </row>
    <row r="479" spans="4:66"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  <c r="AA479" s="6"/>
      <c r="AB479" s="6"/>
      <c r="AC479" s="6"/>
      <c r="AD479" s="7"/>
      <c r="AE479" s="48"/>
      <c r="AF479" s="48"/>
      <c r="AG479" s="48"/>
      <c r="AK479" s="6"/>
      <c r="AL479" s="6"/>
      <c r="AM479" s="6"/>
      <c r="AN479" s="6"/>
      <c r="AO479" s="6"/>
      <c r="AP479" s="6"/>
      <c r="AQ479" s="6"/>
      <c r="AR479" s="6"/>
      <c r="AS479" s="6"/>
      <c r="AT479" s="6"/>
      <c r="AU479" s="6"/>
      <c r="AV479" s="6"/>
      <c r="AW479" s="6"/>
      <c r="AX479" s="6"/>
      <c r="AY479" s="6"/>
      <c r="AZ479" s="6"/>
      <c r="BA479" s="6"/>
      <c r="BB479" s="6"/>
      <c r="BC479" s="6"/>
      <c r="BD479" s="6"/>
      <c r="BE479" s="6"/>
      <c r="BF479" s="6"/>
      <c r="BG479" s="6"/>
      <c r="BH479" s="6"/>
      <c r="BI479" s="6"/>
      <c r="BJ479" s="6"/>
      <c r="BK479" s="7"/>
      <c r="BL479" s="48"/>
      <c r="BM479" s="48"/>
      <c r="BN479" s="48"/>
    </row>
    <row r="480" spans="4:66"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  <c r="AA480" s="6"/>
      <c r="AB480" s="6"/>
      <c r="AC480" s="6"/>
      <c r="AD480" s="7"/>
      <c r="AE480" s="48"/>
      <c r="AF480" s="48"/>
      <c r="AG480" s="48"/>
      <c r="AK480" s="6"/>
      <c r="AL480" s="6"/>
      <c r="AM480" s="6"/>
      <c r="AN480" s="6"/>
      <c r="AO480" s="6"/>
      <c r="AP480" s="6"/>
      <c r="AQ480" s="6"/>
      <c r="AR480" s="6"/>
      <c r="AS480" s="6"/>
      <c r="AT480" s="6"/>
      <c r="AU480" s="6"/>
      <c r="AV480" s="6"/>
      <c r="AW480" s="6"/>
      <c r="AX480" s="6"/>
      <c r="AY480" s="6"/>
      <c r="AZ480" s="6"/>
      <c r="BA480" s="6"/>
      <c r="BB480" s="6"/>
      <c r="BC480" s="6"/>
      <c r="BD480" s="6"/>
      <c r="BE480" s="6"/>
      <c r="BF480" s="6"/>
      <c r="BG480" s="6"/>
      <c r="BH480" s="6"/>
      <c r="BI480" s="6"/>
      <c r="BJ480" s="6"/>
      <c r="BK480" s="7"/>
      <c r="BL480" s="48"/>
      <c r="BM480" s="48"/>
      <c r="BN480" s="48"/>
    </row>
    <row r="481" spans="4:66"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  <c r="AA481" s="6"/>
      <c r="AB481" s="6"/>
      <c r="AC481" s="6"/>
      <c r="AD481" s="7"/>
      <c r="AE481" s="48"/>
      <c r="AF481" s="48"/>
      <c r="AG481" s="48"/>
      <c r="AK481" s="6"/>
      <c r="AL481" s="6"/>
      <c r="AM481" s="6"/>
      <c r="AN481" s="6"/>
      <c r="AO481" s="6"/>
      <c r="AP481" s="6"/>
      <c r="AQ481" s="6"/>
      <c r="AR481" s="6"/>
      <c r="AS481" s="6"/>
      <c r="AT481" s="6"/>
      <c r="AU481" s="6"/>
      <c r="AV481" s="6"/>
      <c r="AW481" s="6"/>
      <c r="AX481" s="6"/>
      <c r="AY481" s="6"/>
      <c r="AZ481" s="6"/>
      <c r="BA481" s="6"/>
      <c r="BB481" s="6"/>
      <c r="BC481" s="6"/>
      <c r="BD481" s="6"/>
      <c r="BE481" s="6"/>
      <c r="BF481" s="6"/>
      <c r="BG481" s="6"/>
      <c r="BH481" s="6"/>
      <c r="BI481" s="6"/>
      <c r="BJ481" s="6"/>
      <c r="BK481" s="7"/>
      <c r="BL481" s="48"/>
      <c r="BM481" s="48"/>
      <c r="BN481" s="48"/>
    </row>
    <row r="482" spans="4:66"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  <c r="AA482" s="6"/>
      <c r="AB482" s="6"/>
      <c r="AC482" s="6"/>
      <c r="AD482" s="7"/>
      <c r="AE482" s="48"/>
      <c r="AF482" s="48"/>
      <c r="AG482" s="48"/>
      <c r="AK482" s="6"/>
      <c r="AL482" s="6"/>
      <c r="AM482" s="6"/>
      <c r="AN482" s="6"/>
      <c r="AO482" s="6"/>
      <c r="AP482" s="6"/>
      <c r="AQ482" s="6"/>
      <c r="AR482" s="6"/>
      <c r="AS482" s="6"/>
      <c r="AT482" s="6"/>
      <c r="AU482" s="6"/>
      <c r="AV482" s="6"/>
      <c r="AW482" s="6"/>
      <c r="AX482" s="6"/>
      <c r="AY482" s="6"/>
      <c r="AZ482" s="6"/>
      <c r="BA482" s="6"/>
      <c r="BB482" s="6"/>
      <c r="BC482" s="6"/>
      <c r="BD482" s="6"/>
      <c r="BE482" s="6"/>
      <c r="BF482" s="6"/>
      <c r="BG482" s="6"/>
      <c r="BH482" s="6"/>
      <c r="BI482" s="6"/>
      <c r="BJ482" s="6"/>
      <c r="BK482" s="7"/>
      <c r="BL482" s="48"/>
      <c r="BM482" s="48"/>
      <c r="BN482" s="48"/>
    </row>
    <row r="483" spans="4:66"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  <c r="AA483" s="6"/>
      <c r="AB483" s="6"/>
      <c r="AC483" s="6"/>
      <c r="AD483" s="7"/>
      <c r="AE483" s="48"/>
      <c r="AF483" s="48"/>
      <c r="AG483" s="48"/>
      <c r="AK483" s="6"/>
      <c r="AL483" s="6"/>
      <c r="AM483" s="6"/>
      <c r="AN483" s="6"/>
      <c r="AO483" s="6"/>
      <c r="AP483" s="6"/>
      <c r="AQ483" s="6"/>
      <c r="AR483" s="6"/>
      <c r="AS483" s="6"/>
      <c r="AT483" s="6"/>
      <c r="AU483" s="6"/>
      <c r="AV483" s="6"/>
      <c r="AW483" s="6"/>
      <c r="AX483" s="6"/>
      <c r="AY483" s="6"/>
      <c r="AZ483" s="6"/>
      <c r="BA483" s="6"/>
      <c r="BB483" s="6"/>
      <c r="BC483" s="6"/>
      <c r="BD483" s="6"/>
      <c r="BE483" s="6"/>
      <c r="BF483" s="6"/>
      <c r="BG483" s="6"/>
      <c r="BH483" s="6"/>
      <c r="BI483" s="6"/>
      <c r="BJ483" s="6"/>
      <c r="BK483" s="7"/>
      <c r="BL483" s="48"/>
      <c r="BM483" s="48"/>
      <c r="BN483" s="48"/>
    </row>
    <row r="484" spans="4:66"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  <c r="AA484" s="6"/>
      <c r="AB484" s="6"/>
      <c r="AC484" s="6"/>
      <c r="AD484" s="7"/>
      <c r="AE484" s="48"/>
      <c r="AF484" s="48"/>
      <c r="AG484" s="48"/>
      <c r="AK484" s="6"/>
      <c r="AL484" s="6"/>
      <c r="AM484" s="6"/>
      <c r="AN484" s="6"/>
      <c r="AO484" s="6"/>
      <c r="AP484" s="6"/>
      <c r="AQ484" s="6"/>
      <c r="AR484" s="6"/>
      <c r="AS484" s="6"/>
      <c r="AT484" s="6"/>
      <c r="AU484" s="6"/>
      <c r="AV484" s="6"/>
      <c r="AW484" s="6"/>
      <c r="AX484" s="6"/>
      <c r="AY484" s="6"/>
      <c r="AZ484" s="6"/>
      <c r="BA484" s="6"/>
      <c r="BB484" s="6"/>
      <c r="BC484" s="6"/>
      <c r="BD484" s="6"/>
      <c r="BE484" s="6"/>
      <c r="BF484" s="6"/>
      <c r="BG484" s="6"/>
      <c r="BH484" s="6"/>
      <c r="BI484" s="6"/>
      <c r="BJ484" s="6"/>
      <c r="BK484" s="7"/>
      <c r="BL484" s="48"/>
      <c r="BM484" s="48"/>
      <c r="BN484" s="48"/>
    </row>
    <row r="485" spans="4:66"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  <c r="AA485" s="6"/>
      <c r="AB485" s="6"/>
      <c r="AC485" s="6"/>
      <c r="AD485" s="7"/>
      <c r="AE485" s="48"/>
      <c r="AF485" s="48"/>
      <c r="AG485" s="48"/>
      <c r="AK485" s="6"/>
      <c r="AL485" s="6"/>
      <c r="AM485" s="6"/>
      <c r="AN485" s="6"/>
      <c r="AO485" s="6"/>
      <c r="AP485" s="6"/>
      <c r="AQ485" s="6"/>
      <c r="AR485" s="6"/>
      <c r="AS485" s="6"/>
      <c r="AT485" s="6"/>
      <c r="AU485" s="6"/>
      <c r="AV485" s="6"/>
      <c r="AW485" s="6"/>
      <c r="AX485" s="6"/>
      <c r="AY485" s="6"/>
      <c r="AZ485" s="6"/>
      <c r="BA485" s="6"/>
      <c r="BB485" s="6"/>
      <c r="BC485" s="6"/>
      <c r="BD485" s="6"/>
      <c r="BE485" s="6"/>
      <c r="BF485" s="6"/>
      <c r="BG485" s="6"/>
      <c r="BH485" s="6"/>
      <c r="BI485" s="6"/>
      <c r="BJ485" s="6"/>
      <c r="BK485" s="7"/>
      <c r="BL485" s="48"/>
      <c r="BM485" s="48"/>
      <c r="BN485" s="48"/>
    </row>
    <row r="486" spans="4:66"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  <c r="AA486" s="6"/>
      <c r="AB486" s="6"/>
      <c r="AC486" s="6"/>
      <c r="AD486" s="7"/>
      <c r="AE486" s="48"/>
      <c r="AF486" s="48"/>
      <c r="AG486" s="48"/>
      <c r="AK486" s="6"/>
      <c r="AL486" s="6"/>
      <c r="AM486" s="6"/>
      <c r="AN486" s="6"/>
      <c r="AO486" s="6"/>
      <c r="AP486" s="6"/>
      <c r="AQ486" s="6"/>
      <c r="AR486" s="6"/>
      <c r="AS486" s="6"/>
      <c r="AT486" s="6"/>
      <c r="AU486" s="6"/>
      <c r="AV486" s="6"/>
      <c r="AW486" s="6"/>
      <c r="AX486" s="6"/>
      <c r="AY486" s="6"/>
      <c r="AZ486" s="6"/>
      <c r="BA486" s="6"/>
      <c r="BB486" s="6"/>
      <c r="BC486" s="6"/>
      <c r="BD486" s="6"/>
      <c r="BE486" s="6"/>
      <c r="BF486" s="6"/>
      <c r="BG486" s="6"/>
      <c r="BH486" s="6"/>
      <c r="BI486" s="6"/>
      <c r="BJ486" s="6"/>
      <c r="BK486" s="7"/>
      <c r="BL486" s="48"/>
      <c r="BM486" s="48"/>
      <c r="BN486" s="48"/>
    </row>
    <row r="487" spans="4:66"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  <c r="AA487" s="6"/>
      <c r="AB487" s="6"/>
      <c r="AC487" s="6"/>
      <c r="AD487" s="7"/>
      <c r="AE487" s="48"/>
      <c r="AF487" s="48"/>
      <c r="AG487" s="48"/>
      <c r="AK487" s="6"/>
      <c r="AL487" s="6"/>
      <c r="AM487" s="6"/>
      <c r="AN487" s="6"/>
      <c r="AO487" s="6"/>
      <c r="AP487" s="6"/>
      <c r="AQ487" s="6"/>
      <c r="AR487" s="6"/>
      <c r="AS487" s="6"/>
      <c r="AT487" s="6"/>
      <c r="AU487" s="6"/>
      <c r="AV487" s="6"/>
      <c r="AW487" s="6"/>
      <c r="AX487" s="6"/>
      <c r="AY487" s="6"/>
      <c r="AZ487" s="6"/>
      <c r="BA487" s="6"/>
      <c r="BB487" s="6"/>
      <c r="BC487" s="6"/>
      <c r="BD487" s="6"/>
      <c r="BE487" s="6"/>
      <c r="BF487" s="6"/>
      <c r="BG487" s="6"/>
      <c r="BH487" s="6"/>
      <c r="BI487" s="6"/>
      <c r="BJ487" s="6"/>
      <c r="BK487" s="7"/>
      <c r="BL487" s="48"/>
      <c r="BM487" s="48"/>
      <c r="BN487" s="48"/>
    </row>
    <row r="488" spans="4:66"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  <c r="AA488" s="6"/>
      <c r="AB488" s="6"/>
      <c r="AC488" s="6"/>
      <c r="AD488" s="7"/>
      <c r="AE488" s="48"/>
      <c r="AF488" s="48"/>
      <c r="AG488" s="48"/>
      <c r="AK488" s="6"/>
      <c r="AL488" s="6"/>
      <c r="AM488" s="6"/>
      <c r="AN488" s="6"/>
      <c r="AO488" s="6"/>
      <c r="AP488" s="6"/>
      <c r="AQ488" s="6"/>
      <c r="AR488" s="6"/>
      <c r="AS488" s="6"/>
      <c r="AT488" s="6"/>
      <c r="AU488" s="6"/>
      <c r="AV488" s="6"/>
      <c r="AW488" s="6"/>
      <c r="AX488" s="6"/>
      <c r="AY488" s="6"/>
      <c r="AZ488" s="6"/>
      <c r="BA488" s="6"/>
      <c r="BB488" s="6"/>
      <c r="BC488" s="6"/>
      <c r="BD488" s="6"/>
      <c r="BE488" s="6"/>
      <c r="BF488" s="6"/>
      <c r="BG488" s="6"/>
      <c r="BH488" s="6"/>
      <c r="BI488" s="6"/>
      <c r="BJ488" s="6"/>
      <c r="BK488" s="7"/>
      <c r="BL488" s="48"/>
      <c r="BM488" s="48"/>
      <c r="BN488" s="48"/>
    </row>
    <row r="489" spans="4:66"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  <c r="AA489" s="6"/>
      <c r="AB489" s="6"/>
      <c r="AC489" s="6"/>
      <c r="AD489" s="7"/>
      <c r="AE489" s="48"/>
      <c r="AF489" s="48"/>
      <c r="AG489" s="48"/>
      <c r="AK489" s="6"/>
      <c r="AL489" s="6"/>
      <c r="AM489" s="6"/>
      <c r="AN489" s="6"/>
      <c r="AO489" s="6"/>
      <c r="AP489" s="6"/>
      <c r="AQ489" s="6"/>
      <c r="AR489" s="6"/>
      <c r="AS489" s="6"/>
      <c r="AT489" s="6"/>
      <c r="AU489" s="6"/>
      <c r="AV489" s="6"/>
      <c r="AW489" s="6"/>
      <c r="AX489" s="6"/>
      <c r="AY489" s="6"/>
      <c r="AZ489" s="6"/>
      <c r="BA489" s="6"/>
      <c r="BB489" s="6"/>
      <c r="BC489" s="6"/>
      <c r="BD489" s="6"/>
      <c r="BE489" s="6"/>
      <c r="BF489" s="6"/>
      <c r="BG489" s="6"/>
      <c r="BH489" s="6"/>
      <c r="BI489" s="6"/>
      <c r="BJ489" s="6"/>
      <c r="BK489" s="7"/>
      <c r="BL489" s="48"/>
      <c r="BM489" s="48"/>
      <c r="BN489" s="48"/>
    </row>
    <row r="490" spans="4:66"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  <c r="AA490" s="6"/>
      <c r="AB490" s="6"/>
      <c r="AC490" s="6"/>
      <c r="AD490" s="7"/>
      <c r="AE490" s="48"/>
      <c r="AF490" s="48"/>
      <c r="AG490" s="48"/>
      <c r="AK490" s="6"/>
      <c r="AL490" s="6"/>
      <c r="AM490" s="6"/>
      <c r="AN490" s="6"/>
      <c r="AO490" s="6"/>
      <c r="AP490" s="6"/>
      <c r="AQ490" s="6"/>
      <c r="AR490" s="6"/>
      <c r="AS490" s="6"/>
      <c r="AT490" s="6"/>
      <c r="AU490" s="6"/>
      <c r="AV490" s="6"/>
      <c r="AW490" s="6"/>
      <c r="AX490" s="6"/>
      <c r="AY490" s="6"/>
      <c r="AZ490" s="6"/>
      <c r="BA490" s="6"/>
      <c r="BB490" s="6"/>
      <c r="BC490" s="6"/>
      <c r="BD490" s="6"/>
      <c r="BE490" s="6"/>
      <c r="BF490" s="6"/>
      <c r="BG490" s="6"/>
      <c r="BH490" s="6"/>
      <c r="BI490" s="6"/>
      <c r="BJ490" s="6"/>
      <c r="BK490" s="7"/>
      <c r="BL490" s="48"/>
      <c r="BM490" s="48"/>
      <c r="BN490" s="48"/>
    </row>
    <row r="491" spans="4:66"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  <c r="AA491" s="6"/>
      <c r="AB491" s="6"/>
      <c r="AC491" s="6"/>
      <c r="AD491" s="7"/>
      <c r="AE491" s="48"/>
      <c r="AF491" s="48"/>
      <c r="AG491" s="48"/>
      <c r="AK491" s="6"/>
      <c r="AL491" s="6"/>
      <c r="AM491" s="6"/>
      <c r="AN491" s="6"/>
      <c r="AO491" s="6"/>
      <c r="AP491" s="6"/>
      <c r="AQ491" s="6"/>
      <c r="AR491" s="6"/>
      <c r="AS491" s="6"/>
      <c r="AT491" s="6"/>
      <c r="AU491" s="6"/>
      <c r="AV491" s="6"/>
      <c r="AW491" s="6"/>
      <c r="AX491" s="6"/>
      <c r="AY491" s="6"/>
      <c r="AZ491" s="6"/>
      <c r="BA491" s="6"/>
      <c r="BB491" s="6"/>
      <c r="BC491" s="6"/>
      <c r="BD491" s="6"/>
      <c r="BE491" s="6"/>
      <c r="BF491" s="6"/>
      <c r="BG491" s="6"/>
      <c r="BH491" s="6"/>
      <c r="BI491" s="6"/>
      <c r="BJ491" s="6"/>
      <c r="BK491" s="7"/>
      <c r="BL491" s="48"/>
      <c r="BM491" s="48"/>
      <c r="BN491" s="48"/>
    </row>
    <row r="492" spans="4:66"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  <c r="AA492" s="6"/>
      <c r="AB492" s="6"/>
      <c r="AC492" s="6"/>
      <c r="AD492" s="7"/>
      <c r="AE492" s="48"/>
      <c r="AF492" s="48"/>
      <c r="AG492" s="48"/>
      <c r="AK492" s="6"/>
      <c r="AL492" s="6"/>
      <c r="AM492" s="6"/>
      <c r="AN492" s="6"/>
      <c r="AO492" s="6"/>
      <c r="AP492" s="6"/>
      <c r="AQ492" s="6"/>
      <c r="AR492" s="6"/>
      <c r="AS492" s="6"/>
      <c r="AT492" s="6"/>
      <c r="AU492" s="6"/>
      <c r="AV492" s="6"/>
      <c r="AW492" s="6"/>
      <c r="AX492" s="6"/>
      <c r="AY492" s="6"/>
      <c r="AZ492" s="6"/>
      <c r="BA492" s="6"/>
      <c r="BB492" s="6"/>
      <c r="BC492" s="6"/>
      <c r="BD492" s="6"/>
      <c r="BE492" s="6"/>
      <c r="BF492" s="6"/>
      <c r="BG492" s="6"/>
      <c r="BH492" s="6"/>
      <c r="BI492" s="6"/>
      <c r="BJ492" s="6"/>
      <c r="BK492" s="7"/>
      <c r="BL492" s="48"/>
      <c r="BM492" s="48"/>
      <c r="BN492" s="48"/>
    </row>
    <row r="493" spans="4:66"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  <c r="AA493" s="6"/>
      <c r="AB493" s="6"/>
      <c r="AC493" s="6"/>
      <c r="AD493" s="7"/>
      <c r="AE493" s="48"/>
      <c r="AF493" s="48"/>
      <c r="AG493" s="48"/>
      <c r="AK493" s="6"/>
      <c r="AL493" s="6"/>
      <c r="AM493" s="6"/>
      <c r="AN493" s="6"/>
      <c r="AO493" s="6"/>
      <c r="AP493" s="6"/>
      <c r="AQ493" s="6"/>
      <c r="AR493" s="6"/>
      <c r="AS493" s="6"/>
      <c r="AT493" s="6"/>
      <c r="AU493" s="6"/>
      <c r="AV493" s="6"/>
      <c r="AW493" s="6"/>
      <c r="AX493" s="6"/>
      <c r="AY493" s="6"/>
      <c r="AZ493" s="6"/>
      <c r="BA493" s="6"/>
      <c r="BB493" s="6"/>
      <c r="BC493" s="6"/>
      <c r="BD493" s="6"/>
      <c r="BE493" s="6"/>
      <c r="BF493" s="6"/>
      <c r="BG493" s="6"/>
      <c r="BH493" s="6"/>
      <c r="BI493" s="6"/>
      <c r="BJ493" s="6"/>
      <c r="BK493" s="7"/>
      <c r="BL493" s="48"/>
      <c r="BM493" s="48"/>
      <c r="BN493" s="48"/>
    </row>
    <row r="494" spans="4:66"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  <c r="AA494" s="6"/>
      <c r="AB494" s="6"/>
      <c r="AC494" s="6"/>
      <c r="AD494" s="7"/>
      <c r="AE494" s="48"/>
      <c r="AF494" s="48"/>
      <c r="AG494" s="48"/>
      <c r="AK494" s="6"/>
      <c r="AL494" s="6"/>
      <c r="AM494" s="6"/>
      <c r="AN494" s="6"/>
      <c r="AO494" s="6"/>
      <c r="AP494" s="6"/>
      <c r="AQ494" s="6"/>
      <c r="AR494" s="6"/>
      <c r="AS494" s="6"/>
      <c r="AT494" s="6"/>
      <c r="AU494" s="6"/>
      <c r="AV494" s="6"/>
      <c r="AW494" s="6"/>
      <c r="AX494" s="6"/>
      <c r="AY494" s="6"/>
      <c r="AZ494" s="6"/>
      <c r="BA494" s="6"/>
      <c r="BB494" s="6"/>
      <c r="BC494" s="6"/>
      <c r="BD494" s="6"/>
      <c r="BE494" s="6"/>
      <c r="BF494" s="6"/>
      <c r="BG494" s="6"/>
      <c r="BH494" s="6"/>
      <c r="BI494" s="6"/>
      <c r="BJ494" s="6"/>
      <c r="BK494" s="7"/>
      <c r="BL494" s="48"/>
      <c r="BM494" s="48"/>
      <c r="BN494" s="48"/>
    </row>
    <row r="495" spans="4:66"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  <c r="AA495" s="6"/>
      <c r="AB495" s="6"/>
      <c r="AC495" s="6"/>
      <c r="AD495" s="7"/>
      <c r="AE495" s="48"/>
      <c r="AF495" s="48"/>
      <c r="AG495" s="48"/>
      <c r="AK495" s="6"/>
      <c r="AL495" s="6"/>
      <c r="AM495" s="6"/>
      <c r="AN495" s="6"/>
      <c r="AO495" s="6"/>
      <c r="AP495" s="6"/>
      <c r="AQ495" s="6"/>
      <c r="AR495" s="6"/>
      <c r="AS495" s="6"/>
      <c r="AT495" s="6"/>
      <c r="AU495" s="6"/>
      <c r="AV495" s="6"/>
      <c r="AW495" s="6"/>
      <c r="AX495" s="6"/>
      <c r="AY495" s="6"/>
      <c r="AZ495" s="6"/>
      <c r="BA495" s="6"/>
      <c r="BB495" s="6"/>
      <c r="BC495" s="6"/>
      <c r="BD495" s="6"/>
      <c r="BE495" s="6"/>
      <c r="BF495" s="6"/>
      <c r="BG495" s="6"/>
      <c r="BH495" s="6"/>
      <c r="BI495" s="6"/>
      <c r="BJ495" s="6"/>
      <c r="BK495" s="7"/>
      <c r="BL495" s="48"/>
      <c r="BM495" s="48"/>
      <c r="BN495" s="48"/>
    </row>
    <row r="496" spans="4:66"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  <c r="AA496" s="6"/>
      <c r="AB496" s="6"/>
      <c r="AC496" s="6"/>
      <c r="AD496" s="7"/>
      <c r="AE496" s="48"/>
      <c r="AF496" s="48"/>
      <c r="AG496" s="48"/>
      <c r="AK496" s="6"/>
      <c r="AL496" s="6"/>
      <c r="AM496" s="6"/>
      <c r="AN496" s="6"/>
      <c r="AO496" s="6"/>
      <c r="AP496" s="6"/>
      <c r="AQ496" s="6"/>
      <c r="AR496" s="6"/>
      <c r="AS496" s="6"/>
      <c r="AT496" s="6"/>
      <c r="AU496" s="6"/>
      <c r="AV496" s="6"/>
      <c r="AW496" s="6"/>
      <c r="AX496" s="6"/>
      <c r="AY496" s="6"/>
      <c r="AZ496" s="6"/>
      <c r="BA496" s="6"/>
      <c r="BB496" s="6"/>
      <c r="BC496" s="6"/>
      <c r="BD496" s="6"/>
      <c r="BE496" s="6"/>
      <c r="BF496" s="6"/>
      <c r="BG496" s="6"/>
      <c r="BH496" s="6"/>
      <c r="BI496" s="6"/>
      <c r="BJ496" s="6"/>
      <c r="BK496" s="7"/>
      <c r="BL496" s="48"/>
      <c r="BM496" s="48"/>
      <c r="BN496" s="48"/>
    </row>
    <row r="497" spans="4:66"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  <c r="AA497" s="6"/>
      <c r="AB497" s="6"/>
      <c r="AC497" s="6"/>
      <c r="AD497" s="7"/>
      <c r="AE497" s="48"/>
      <c r="AF497" s="48"/>
      <c r="AG497" s="48"/>
      <c r="AK497" s="6"/>
      <c r="AL497" s="6"/>
      <c r="AM497" s="6"/>
      <c r="AN497" s="6"/>
      <c r="AO497" s="6"/>
      <c r="AP497" s="6"/>
      <c r="AQ497" s="6"/>
      <c r="AR497" s="6"/>
      <c r="AS497" s="6"/>
      <c r="AT497" s="6"/>
      <c r="AU497" s="6"/>
      <c r="AV497" s="6"/>
      <c r="AW497" s="6"/>
      <c r="AX497" s="6"/>
      <c r="AY497" s="6"/>
      <c r="AZ497" s="6"/>
      <c r="BA497" s="6"/>
      <c r="BB497" s="6"/>
      <c r="BC497" s="6"/>
      <c r="BD497" s="6"/>
      <c r="BE497" s="6"/>
      <c r="BF497" s="6"/>
      <c r="BG497" s="6"/>
      <c r="BH497" s="6"/>
      <c r="BI497" s="6"/>
      <c r="BJ497" s="6"/>
      <c r="BK497" s="7"/>
      <c r="BL497" s="48"/>
      <c r="BM497" s="48"/>
      <c r="BN497" s="48"/>
    </row>
    <row r="498" spans="4:66"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  <c r="AA498" s="6"/>
      <c r="AB498" s="6"/>
      <c r="AC498" s="6"/>
      <c r="AD498" s="7"/>
      <c r="AE498" s="48"/>
      <c r="AF498" s="48"/>
      <c r="AG498" s="48"/>
      <c r="AK498" s="6"/>
      <c r="AL498" s="6"/>
      <c r="AM498" s="6"/>
      <c r="AN498" s="6"/>
      <c r="AO498" s="6"/>
      <c r="AP498" s="6"/>
      <c r="AQ498" s="6"/>
      <c r="AR498" s="6"/>
      <c r="AS498" s="6"/>
      <c r="AT498" s="6"/>
      <c r="AU498" s="6"/>
      <c r="AV498" s="6"/>
      <c r="AW498" s="6"/>
      <c r="AX498" s="6"/>
      <c r="AY498" s="6"/>
      <c r="AZ498" s="6"/>
      <c r="BA498" s="6"/>
      <c r="BB498" s="6"/>
      <c r="BC498" s="6"/>
      <c r="BD498" s="6"/>
      <c r="BE498" s="6"/>
      <c r="BF498" s="6"/>
      <c r="BG498" s="6"/>
      <c r="BH498" s="6"/>
      <c r="BI498" s="6"/>
      <c r="BJ498" s="6"/>
      <c r="BK498" s="7"/>
      <c r="BL498" s="48"/>
      <c r="BM498" s="48"/>
      <c r="BN498" s="48"/>
    </row>
    <row r="499" spans="4:66"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  <c r="AA499" s="6"/>
      <c r="AB499" s="6"/>
      <c r="AC499" s="6"/>
      <c r="AD499" s="7"/>
      <c r="AE499" s="48"/>
      <c r="AF499" s="48"/>
      <c r="AG499" s="48"/>
      <c r="AK499" s="6"/>
      <c r="AL499" s="6"/>
      <c r="AM499" s="6"/>
      <c r="AN499" s="6"/>
      <c r="AO499" s="6"/>
      <c r="AP499" s="6"/>
      <c r="AQ499" s="6"/>
      <c r="AR499" s="6"/>
      <c r="AS499" s="6"/>
      <c r="AT499" s="6"/>
      <c r="AU499" s="6"/>
      <c r="AV499" s="6"/>
      <c r="AW499" s="6"/>
      <c r="AX499" s="6"/>
      <c r="AY499" s="6"/>
      <c r="AZ499" s="6"/>
      <c r="BA499" s="6"/>
      <c r="BB499" s="6"/>
      <c r="BC499" s="6"/>
      <c r="BD499" s="6"/>
      <c r="BE499" s="6"/>
      <c r="BF499" s="6"/>
      <c r="BG499" s="6"/>
      <c r="BH499" s="6"/>
      <c r="BI499" s="6"/>
      <c r="BJ499" s="6"/>
      <c r="BK499" s="7"/>
      <c r="BL499" s="48"/>
      <c r="BM499" s="48"/>
      <c r="BN499" s="48"/>
    </row>
    <row r="500" spans="4:66"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  <c r="AA500" s="6"/>
      <c r="AB500" s="6"/>
      <c r="AC500" s="6"/>
      <c r="AD500" s="7"/>
      <c r="AE500" s="48"/>
      <c r="AF500" s="48"/>
      <c r="AG500" s="48"/>
      <c r="AK500" s="6"/>
      <c r="AL500" s="6"/>
      <c r="AM500" s="6"/>
      <c r="AN500" s="6"/>
      <c r="AO500" s="6"/>
      <c r="AP500" s="6"/>
      <c r="AQ500" s="6"/>
      <c r="AR500" s="6"/>
      <c r="AS500" s="6"/>
      <c r="AT500" s="6"/>
      <c r="AU500" s="6"/>
      <c r="AV500" s="6"/>
      <c r="AW500" s="6"/>
      <c r="AX500" s="6"/>
      <c r="AY500" s="6"/>
      <c r="AZ500" s="6"/>
      <c r="BA500" s="6"/>
      <c r="BB500" s="6"/>
      <c r="BC500" s="6"/>
      <c r="BD500" s="6"/>
      <c r="BE500" s="6"/>
      <c r="BF500" s="6"/>
      <c r="BG500" s="6"/>
      <c r="BH500" s="6"/>
      <c r="BI500" s="6"/>
      <c r="BJ500" s="6"/>
      <c r="BK500" s="7"/>
      <c r="BL500" s="48"/>
      <c r="BM500" s="48"/>
      <c r="BN500" s="48"/>
    </row>
    <row r="501" spans="4:66"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  <c r="AA501" s="6"/>
      <c r="AB501" s="6"/>
      <c r="AC501" s="6"/>
      <c r="AD501" s="7"/>
      <c r="AE501" s="48"/>
      <c r="AF501" s="48"/>
      <c r="AG501" s="48"/>
      <c r="AK501" s="6"/>
      <c r="AL501" s="6"/>
      <c r="AM501" s="6"/>
      <c r="AN501" s="6"/>
      <c r="AO501" s="6"/>
      <c r="AP501" s="6"/>
      <c r="AQ501" s="6"/>
      <c r="AR501" s="6"/>
      <c r="AS501" s="6"/>
      <c r="AT501" s="6"/>
      <c r="AU501" s="6"/>
      <c r="AV501" s="6"/>
      <c r="AW501" s="6"/>
      <c r="AX501" s="6"/>
      <c r="AY501" s="6"/>
      <c r="AZ501" s="6"/>
      <c r="BA501" s="6"/>
      <c r="BB501" s="6"/>
      <c r="BC501" s="6"/>
      <c r="BD501" s="6"/>
      <c r="BE501" s="6"/>
      <c r="BF501" s="6"/>
      <c r="BG501" s="6"/>
      <c r="BH501" s="6"/>
      <c r="BI501" s="6"/>
      <c r="BJ501" s="6"/>
      <c r="BK501" s="7"/>
      <c r="BL501" s="48"/>
      <c r="BM501" s="48"/>
      <c r="BN501" s="48"/>
    </row>
    <row r="502" spans="4:66"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  <c r="AA502" s="6"/>
      <c r="AB502" s="6"/>
      <c r="AC502" s="6"/>
      <c r="AD502" s="7"/>
      <c r="AE502" s="48"/>
      <c r="AF502" s="48"/>
      <c r="AG502" s="48"/>
      <c r="AK502" s="6"/>
      <c r="AL502" s="6"/>
      <c r="AM502" s="6"/>
      <c r="AN502" s="6"/>
      <c r="AO502" s="6"/>
      <c r="AP502" s="6"/>
      <c r="AQ502" s="6"/>
      <c r="AR502" s="6"/>
      <c r="AS502" s="6"/>
      <c r="AT502" s="6"/>
      <c r="AU502" s="6"/>
      <c r="AV502" s="6"/>
      <c r="AW502" s="6"/>
      <c r="AX502" s="6"/>
      <c r="AY502" s="6"/>
      <c r="AZ502" s="6"/>
      <c r="BA502" s="6"/>
      <c r="BB502" s="6"/>
      <c r="BC502" s="6"/>
      <c r="BD502" s="6"/>
      <c r="BE502" s="6"/>
      <c r="BF502" s="6"/>
      <c r="BG502" s="6"/>
      <c r="BH502" s="6"/>
      <c r="BI502" s="6"/>
      <c r="BJ502" s="6"/>
      <c r="BK502" s="7"/>
      <c r="BL502" s="48"/>
      <c r="BM502" s="48"/>
      <c r="BN502" s="48"/>
    </row>
    <row r="503" spans="4:66"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  <c r="AA503" s="6"/>
      <c r="AB503" s="6"/>
      <c r="AC503" s="6"/>
      <c r="AD503" s="7"/>
      <c r="AE503" s="48"/>
      <c r="AF503" s="48"/>
      <c r="AG503" s="48"/>
      <c r="AK503" s="6"/>
      <c r="AL503" s="6"/>
      <c r="AM503" s="6"/>
      <c r="AN503" s="6"/>
      <c r="AO503" s="6"/>
      <c r="AP503" s="6"/>
      <c r="AQ503" s="6"/>
      <c r="AR503" s="6"/>
      <c r="AS503" s="6"/>
      <c r="AT503" s="6"/>
      <c r="AU503" s="6"/>
      <c r="AV503" s="6"/>
      <c r="AW503" s="6"/>
      <c r="AX503" s="6"/>
      <c r="AY503" s="6"/>
      <c r="AZ503" s="6"/>
      <c r="BA503" s="6"/>
      <c r="BB503" s="6"/>
      <c r="BC503" s="6"/>
      <c r="BD503" s="6"/>
      <c r="BE503" s="6"/>
      <c r="BF503" s="6"/>
      <c r="BG503" s="6"/>
      <c r="BH503" s="6"/>
      <c r="BI503" s="6"/>
      <c r="BJ503" s="6"/>
      <c r="BK503" s="7"/>
      <c r="BL503" s="48"/>
      <c r="BM503" s="48"/>
      <c r="BN503" s="48"/>
    </row>
    <row r="504" spans="4:66"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  <c r="AA504" s="6"/>
      <c r="AB504" s="6"/>
      <c r="AC504" s="6"/>
      <c r="AD504" s="7"/>
      <c r="AE504" s="48"/>
      <c r="AF504" s="48"/>
      <c r="AG504" s="48"/>
      <c r="AK504" s="6"/>
      <c r="AL504" s="6"/>
      <c r="AM504" s="6"/>
      <c r="AN504" s="6"/>
      <c r="AO504" s="6"/>
      <c r="AP504" s="6"/>
      <c r="AQ504" s="6"/>
      <c r="AR504" s="6"/>
      <c r="AS504" s="6"/>
      <c r="AT504" s="6"/>
      <c r="AU504" s="6"/>
      <c r="AV504" s="6"/>
      <c r="AW504" s="6"/>
      <c r="AX504" s="6"/>
      <c r="AY504" s="6"/>
      <c r="AZ504" s="6"/>
      <c r="BA504" s="6"/>
      <c r="BB504" s="6"/>
      <c r="BC504" s="6"/>
      <c r="BD504" s="6"/>
      <c r="BE504" s="6"/>
      <c r="BF504" s="6"/>
      <c r="BG504" s="6"/>
      <c r="BH504" s="6"/>
      <c r="BI504" s="6"/>
      <c r="BJ504" s="6"/>
      <c r="BK504" s="7"/>
      <c r="BL504" s="48"/>
      <c r="BM504" s="48"/>
      <c r="BN504" s="48"/>
    </row>
    <row r="505" spans="4:66"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  <c r="AA505" s="6"/>
      <c r="AB505" s="6"/>
      <c r="AC505" s="6"/>
      <c r="AD505" s="7"/>
      <c r="AE505" s="48"/>
      <c r="AF505" s="48"/>
      <c r="AG505" s="48"/>
      <c r="AK505" s="6"/>
      <c r="AL505" s="6"/>
      <c r="AM505" s="6"/>
      <c r="AN505" s="6"/>
      <c r="AO505" s="6"/>
      <c r="AP505" s="6"/>
      <c r="AQ505" s="6"/>
      <c r="AR505" s="6"/>
      <c r="AS505" s="6"/>
      <c r="AT505" s="6"/>
      <c r="AU505" s="6"/>
      <c r="AV505" s="6"/>
      <c r="AW505" s="6"/>
      <c r="AX505" s="6"/>
      <c r="AY505" s="6"/>
      <c r="AZ505" s="6"/>
      <c r="BA505" s="6"/>
      <c r="BB505" s="6"/>
      <c r="BC505" s="6"/>
      <c r="BD505" s="6"/>
      <c r="BE505" s="6"/>
      <c r="BF505" s="6"/>
      <c r="BG505" s="6"/>
      <c r="BH505" s="6"/>
      <c r="BI505" s="6"/>
      <c r="BJ505" s="6"/>
      <c r="BK505" s="7"/>
      <c r="BL505" s="48"/>
      <c r="BM505" s="48"/>
      <c r="BN505" s="48"/>
    </row>
    <row r="506" spans="4:66"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  <c r="AA506" s="6"/>
      <c r="AB506" s="6"/>
      <c r="AC506" s="6"/>
      <c r="AD506" s="7"/>
      <c r="AE506" s="48"/>
      <c r="AF506" s="48"/>
      <c r="AG506" s="48"/>
      <c r="AK506" s="6"/>
      <c r="AL506" s="6"/>
      <c r="AM506" s="6"/>
      <c r="AN506" s="6"/>
      <c r="AO506" s="6"/>
      <c r="AP506" s="6"/>
      <c r="AQ506" s="6"/>
      <c r="AR506" s="6"/>
      <c r="AS506" s="6"/>
      <c r="AT506" s="6"/>
      <c r="AU506" s="6"/>
      <c r="AV506" s="6"/>
      <c r="AW506" s="6"/>
      <c r="AX506" s="6"/>
      <c r="AY506" s="6"/>
      <c r="AZ506" s="6"/>
      <c r="BA506" s="6"/>
      <c r="BB506" s="6"/>
      <c r="BC506" s="6"/>
      <c r="BD506" s="6"/>
      <c r="BE506" s="6"/>
      <c r="BF506" s="6"/>
      <c r="BG506" s="6"/>
      <c r="BH506" s="6"/>
      <c r="BI506" s="6"/>
      <c r="BJ506" s="6"/>
      <c r="BK506" s="7"/>
      <c r="BL506" s="48"/>
      <c r="BM506" s="48"/>
      <c r="BN506" s="48"/>
    </row>
    <row r="507" spans="4:66"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  <c r="AA507" s="6"/>
      <c r="AB507" s="6"/>
      <c r="AC507" s="6"/>
      <c r="AD507" s="7"/>
      <c r="AE507" s="48"/>
      <c r="AF507" s="48"/>
      <c r="AG507" s="48"/>
      <c r="AK507" s="6"/>
      <c r="AL507" s="6"/>
      <c r="AM507" s="6"/>
      <c r="AN507" s="6"/>
      <c r="AO507" s="6"/>
      <c r="AP507" s="6"/>
      <c r="AQ507" s="6"/>
      <c r="AR507" s="6"/>
      <c r="AS507" s="6"/>
      <c r="AT507" s="6"/>
      <c r="AU507" s="6"/>
      <c r="AV507" s="6"/>
      <c r="AW507" s="6"/>
      <c r="AX507" s="6"/>
      <c r="AY507" s="6"/>
      <c r="AZ507" s="6"/>
      <c r="BA507" s="6"/>
      <c r="BB507" s="6"/>
      <c r="BC507" s="6"/>
      <c r="BD507" s="6"/>
      <c r="BE507" s="6"/>
      <c r="BF507" s="6"/>
      <c r="BG507" s="6"/>
      <c r="BH507" s="6"/>
      <c r="BI507" s="6"/>
      <c r="BJ507" s="6"/>
      <c r="BK507" s="7"/>
      <c r="BL507" s="48"/>
      <c r="BM507" s="48"/>
      <c r="BN507" s="48"/>
    </row>
    <row r="508" spans="4:66"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  <c r="AA508" s="6"/>
      <c r="AB508" s="6"/>
      <c r="AC508" s="6"/>
      <c r="AD508" s="7"/>
      <c r="AE508" s="48"/>
      <c r="AF508" s="48"/>
      <c r="AG508" s="48"/>
      <c r="AK508" s="6"/>
      <c r="AL508" s="6"/>
      <c r="AM508" s="6"/>
      <c r="AN508" s="6"/>
      <c r="AO508" s="6"/>
      <c r="AP508" s="6"/>
      <c r="AQ508" s="6"/>
      <c r="AR508" s="6"/>
      <c r="AS508" s="6"/>
      <c r="AT508" s="6"/>
      <c r="AU508" s="6"/>
      <c r="AV508" s="6"/>
      <c r="AW508" s="6"/>
      <c r="AX508" s="6"/>
      <c r="AY508" s="6"/>
      <c r="AZ508" s="6"/>
      <c r="BA508" s="6"/>
      <c r="BB508" s="6"/>
      <c r="BC508" s="6"/>
      <c r="BD508" s="6"/>
      <c r="BE508" s="6"/>
      <c r="BF508" s="6"/>
      <c r="BG508" s="6"/>
      <c r="BH508" s="6"/>
      <c r="BI508" s="6"/>
      <c r="BJ508" s="6"/>
      <c r="BK508" s="7"/>
      <c r="BL508" s="48"/>
      <c r="BM508" s="48"/>
      <c r="BN508" s="48"/>
    </row>
    <row r="509" spans="4:66"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  <c r="AA509" s="6"/>
      <c r="AB509" s="6"/>
      <c r="AC509" s="6"/>
      <c r="AD509" s="7"/>
      <c r="AE509" s="48"/>
      <c r="AF509" s="48"/>
      <c r="AG509" s="48"/>
      <c r="AK509" s="6"/>
      <c r="AL509" s="6"/>
      <c r="AM509" s="6"/>
      <c r="AN509" s="6"/>
      <c r="AO509" s="6"/>
      <c r="AP509" s="6"/>
      <c r="AQ509" s="6"/>
      <c r="AR509" s="6"/>
      <c r="AS509" s="6"/>
      <c r="AT509" s="6"/>
      <c r="AU509" s="6"/>
      <c r="AV509" s="6"/>
      <c r="AW509" s="6"/>
      <c r="AX509" s="6"/>
      <c r="AY509" s="6"/>
      <c r="AZ509" s="6"/>
      <c r="BA509" s="6"/>
      <c r="BB509" s="6"/>
      <c r="BC509" s="6"/>
      <c r="BD509" s="6"/>
      <c r="BE509" s="6"/>
      <c r="BF509" s="6"/>
      <c r="BG509" s="6"/>
      <c r="BH509" s="6"/>
      <c r="BI509" s="6"/>
      <c r="BJ509" s="6"/>
      <c r="BK509" s="7"/>
      <c r="BL509" s="48"/>
      <c r="BM509" s="48"/>
      <c r="BN509" s="48"/>
    </row>
    <row r="510" spans="4:66"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  <c r="AA510" s="6"/>
      <c r="AB510" s="6"/>
      <c r="AC510" s="6"/>
      <c r="AD510" s="7"/>
      <c r="AE510" s="48"/>
      <c r="AF510" s="48"/>
      <c r="AG510" s="48"/>
      <c r="AK510" s="6"/>
      <c r="AL510" s="6"/>
      <c r="AM510" s="6"/>
      <c r="AN510" s="6"/>
      <c r="AO510" s="6"/>
      <c r="AP510" s="6"/>
      <c r="AQ510" s="6"/>
      <c r="AR510" s="6"/>
      <c r="AS510" s="6"/>
      <c r="AT510" s="6"/>
      <c r="AU510" s="6"/>
      <c r="AV510" s="6"/>
      <c r="AW510" s="6"/>
      <c r="AX510" s="6"/>
      <c r="AY510" s="6"/>
      <c r="AZ510" s="6"/>
      <c r="BA510" s="6"/>
      <c r="BB510" s="6"/>
      <c r="BC510" s="6"/>
      <c r="BD510" s="6"/>
      <c r="BE510" s="6"/>
      <c r="BF510" s="6"/>
      <c r="BG510" s="6"/>
      <c r="BH510" s="6"/>
      <c r="BI510" s="6"/>
      <c r="BJ510" s="6"/>
      <c r="BK510" s="7"/>
      <c r="BL510" s="48"/>
      <c r="BM510" s="48"/>
      <c r="BN510" s="48"/>
    </row>
    <row r="511" spans="4:66"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  <c r="AA511" s="6"/>
      <c r="AB511" s="6"/>
      <c r="AC511" s="6"/>
      <c r="AD511" s="7"/>
      <c r="AE511" s="48"/>
      <c r="AF511" s="48"/>
      <c r="AG511" s="48"/>
      <c r="AK511" s="6"/>
      <c r="AL511" s="6"/>
      <c r="AM511" s="6"/>
      <c r="AN511" s="6"/>
      <c r="AO511" s="6"/>
      <c r="AP511" s="6"/>
      <c r="AQ511" s="6"/>
      <c r="AR511" s="6"/>
      <c r="AS511" s="6"/>
      <c r="AT511" s="6"/>
      <c r="AU511" s="6"/>
      <c r="AV511" s="6"/>
      <c r="AW511" s="6"/>
      <c r="AX511" s="6"/>
      <c r="AY511" s="6"/>
      <c r="AZ511" s="6"/>
      <c r="BA511" s="6"/>
      <c r="BB511" s="6"/>
      <c r="BC511" s="6"/>
      <c r="BD511" s="6"/>
      <c r="BE511" s="6"/>
      <c r="BF511" s="6"/>
      <c r="BG511" s="6"/>
      <c r="BH511" s="6"/>
      <c r="BI511" s="6"/>
      <c r="BJ511" s="6"/>
      <c r="BK511" s="7"/>
      <c r="BL511" s="48"/>
      <c r="BM511" s="48"/>
      <c r="BN511" s="48"/>
    </row>
    <row r="512" spans="4:66"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  <c r="AA512" s="6"/>
      <c r="AB512" s="6"/>
      <c r="AC512" s="6"/>
      <c r="AD512" s="7"/>
      <c r="AE512" s="48"/>
      <c r="AF512" s="48"/>
      <c r="AG512" s="48"/>
      <c r="AK512" s="6"/>
      <c r="AL512" s="6"/>
      <c r="AM512" s="6"/>
      <c r="AN512" s="6"/>
      <c r="AO512" s="6"/>
      <c r="AP512" s="6"/>
      <c r="AQ512" s="6"/>
      <c r="AR512" s="6"/>
      <c r="AS512" s="6"/>
      <c r="AT512" s="6"/>
      <c r="AU512" s="6"/>
      <c r="AV512" s="6"/>
      <c r="AW512" s="6"/>
      <c r="AX512" s="6"/>
      <c r="AY512" s="6"/>
      <c r="AZ512" s="6"/>
      <c r="BA512" s="6"/>
      <c r="BB512" s="6"/>
      <c r="BC512" s="6"/>
      <c r="BD512" s="6"/>
      <c r="BE512" s="6"/>
      <c r="BF512" s="6"/>
      <c r="BG512" s="6"/>
      <c r="BH512" s="6"/>
      <c r="BI512" s="6"/>
      <c r="BJ512" s="6"/>
      <c r="BK512" s="7"/>
      <c r="BL512" s="48"/>
      <c r="BM512" s="48"/>
      <c r="BN512" s="48"/>
    </row>
    <row r="513" spans="4:66"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  <c r="AA513" s="6"/>
      <c r="AB513" s="6"/>
      <c r="AC513" s="6"/>
      <c r="AD513" s="7"/>
      <c r="AE513" s="48"/>
      <c r="AF513" s="48"/>
      <c r="AG513" s="48"/>
      <c r="AK513" s="6"/>
      <c r="AL513" s="6"/>
      <c r="AM513" s="6"/>
      <c r="AN513" s="6"/>
      <c r="AO513" s="6"/>
      <c r="AP513" s="6"/>
      <c r="AQ513" s="6"/>
      <c r="AR513" s="6"/>
      <c r="AS513" s="6"/>
      <c r="AT513" s="6"/>
      <c r="AU513" s="6"/>
      <c r="AV513" s="6"/>
      <c r="AW513" s="6"/>
      <c r="AX513" s="6"/>
      <c r="AY513" s="6"/>
      <c r="AZ513" s="6"/>
      <c r="BA513" s="6"/>
      <c r="BB513" s="6"/>
      <c r="BC513" s="6"/>
      <c r="BD513" s="6"/>
      <c r="BE513" s="6"/>
      <c r="BF513" s="6"/>
      <c r="BG513" s="6"/>
      <c r="BH513" s="6"/>
      <c r="BI513" s="6"/>
      <c r="BJ513" s="6"/>
      <c r="BK513" s="7"/>
      <c r="BL513" s="48"/>
      <c r="BM513" s="48"/>
      <c r="BN513" s="48"/>
    </row>
    <row r="514" spans="4:66"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  <c r="AA514" s="6"/>
      <c r="AB514" s="6"/>
      <c r="AC514" s="6"/>
      <c r="AD514" s="7"/>
      <c r="AE514" s="48"/>
      <c r="AF514" s="48"/>
      <c r="AG514" s="48"/>
      <c r="AK514" s="6"/>
      <c r="AL514" s="6"/>
      <c r="AM514" s="6"/>
      <c r="AN514" s="6"/>
      <c r="AO514" s="6"/>
      <c r="AP514" s="6"/>
      <c r="AQ514" s="6"/>
      <c r="AR514" s="6"/>
      <c r="AS514" s="6"/>
      <c r="AT514" s="6"/>
      <c r="AU514" s="6"/>
      <c r="AV514" s="6"/>
      <c r="AW514" s="6"/>
      <c r="AX514" s="6"/>
      <c r="AY514" s="6"/>
      <c r="AZ514" s="6"/>
      <c r="BA514" s="6"/>
      <c r="BB514" s="6"/>
      <c r="BC514" s="6"/>
      <c r="BD514" s="6"/>
      <c r="BE514" s="6"/>
      <c r="BF514" s="6"/>
      <c r="BG514" s="6"/>
      <c r="BH514" s="6"/>
      <c r="BI514" s="6"/>
      <c r="BJ514" s="6"/>
      <c r="BK514" s="7"/>
      <c r="BL514" s="48"/>
      <c r="BM514" s="48"/>
      <c r="BN514" s="48"/>
    </row>
    <row r="515" spans="4:66"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  <c r="AA515" s="6"/>
      <c r="AB515" s="6"/>
      <c r="AC515" s="6"/>
      <c r="AD515" s="7"/>
      <c r="AE515" s="48"/>
      <c r="AF515" s="48"/>
      <c r="AG515" s="48"/>
      <c r="AK515" s="6"/>
      <c r="AL515" s="6"/>
      <c r="AM515" s="6"/>
      <c r="AN515" s="6"/>
      <c r="AO515" s="6"/>
      <c r="AP515" s="6"/>
      <c r="AQ515" s="6"/>
      <c r="AR515" s="6"/>
      <c r="AS515" s="6"/>
      <c r="AT515" s="6"/>
      <c r="AU515" s="6"/>
      <c r="AV515" s="6"/>
      <c r="AW515" s="6"/>
      <c r="AX515" s="6"/>
      <c r="AY515" s="6"/>
      <c r="AZ515" s="6"/>
      <c r="BA515" s="6"/>
      <c r="BB515" s="6"/>
      <c r="BC515" s="6"/>
      <c r="BD515" s="6"/>
      <c r="BE515" s="6"/>
      <c r="BF515" s="6"/>
      <c r="BG515" s="6"/>
      <c r="BH515" s="6"/>
      <c r="BI515" s="6"/>
      <c r="BJ515" s="6"/>
      <c r="BK515" s="7"/>
      <c r="BL515" s="48"/>
      <c r="BM515" s="48"/>
      <c r="BN515" s="48"/>
    </row>
    <row r="516" spans="4:66"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  <c r="AA516" s="6"/>
      <c r="AB516" s="6"/>
      <c r="AC516" s="6"/>
      <c r="AD516" s="7"/>
      <c r="AE516" s="48"/>
      <c r="AF516" s="48"/>
      <c r="AG516" s="48"/>
      <c r="AK516" s="6"/>
      <c r="AL516" s="6"/>
      <c r="AM516" s="6"/>
      <c r="AN516" s="6"/>
      <c r="AO516" s="6"/>
      <c r="AP516" s="6"/>
      <c r="AQ516" s="6"/>
      <c r="AR516" s="6"/>
      <c r="AS516" s="6"/>
      <c r="AT516" s="6"/>
      <c r="AU516" s="6"/>
      <c r="AV516" s="6"/>
      <c r="AW516" s="6"/>
      <c r="AX516" s="6"/>
      <c r="AY516" s="6"/>
      <c r="AZ516" s="6"/>
      <c r="BA516" s="6"/>
      <c r="BB516" s="6"/>
      <c r="BC516" s="6"/>
      <c r="BD516" s="6"/>
      <c r="BE516" s="6"/>
      <c r="BF516" s="6"/>
      <c r="BG516" s="6"/>
      <c r="BH516" s="6"/>
      <c r="BI516" s="6"/>
      <c r="BJ516" s="6"/>
      <c r="BK516" s="7"/>
      <c r="BL516" s="48"/>
      <c r="BM516" s="48"/>
      <c r="BN516" s="48"/>
    </row>
    <row r="517" spans="4:66"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  <c r="AA517" s="6"/>
      <c r="AB517" s="6"/>
      <c r="AC517" s="6"/>
      <c r="AD517" s="7"/>
      <c r="AE517" s="48"/>
      <c r="AF517" s="48"/>
      <c r="AG517" s="48"/>
      <c r="AK517" s="6"/>
      <c r="AL517" s="6"/>
      <c r="AM517" s="6"/>
      <c r="AN517" s="6"/>
      <c r="AO517" s="6"/>
      <c r="AP517" s="6"/>
      <c r="AQ517" s="6"/>
      <c r="AR517" s="6"/>
      <c r="AS517" s="6"/>
      <c r="AT517" s="6"/>
      <c r="AU517" s="6"/>
      <c r="AV517" s="6"/>
      <c r="AW517" s="6"/>
      <c r="AX517" s="6"/>
      <c r="AY517" s="6"/>
      <c r="AZ517" s="6"/>
      <c r="BA517" s="6"/>
      <c r="BB517" s="6"/>
      <c r="BC517" s="6"/>
      <c r="BD517" s="6"/>
      <c r="BE517" s="6"/>
      <c r="BF517" s="6"/>
      <c r="BG517" s="6"/>
      <c r="BH517" s="6"/>
      <c r="BI517" s="6"/>
      <c r="BJ517" s="6"/>
      <c r="BK517" s="7"/>
      <c r="BL517" s="48"/>
      <c r="BM517" s="48"/>
      <c r="BN517" s="48"/>
    </row>
    <row r="518" spans="4:66"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  <c r="AA518" s="6"/>
      <c r="AB518" s="6"/>
      <c r="AC518" s="6"/>
      <c r="AD518" s="7"/>
      <c r="AE518" s="48"/>
      <c r="AF518" s="48"/>
      <c r="AG518" s="48"/>
      <c r="AK518" s="6"/>
      <c r="AL518" s="6"/>
      <c r="AM518" s="6"/>
      <c r="AN518" s="6"/>
      <c r="AO518" s="6"/>
      <c r="AP518" s="6"/>
      <c r="AQ518" s="6"/>
      <c r="AR518" s="6"/>
      <c r="AS518" s="6"/>
      <c r="AT518" s="6"/>
      <c r="AU518" s="6"/>
      <c r="AV518" s="6"/>
      <c r="AW518" s="6"/>
      <c r="AX518" s="6"/>
      <c r="AY518" s="6"/>
      <c r="AZ518" s="6"/>
      <c r="BA518" s="6"/>
      <c r="BB518" s="6"/>
      <c r="BC518" s="6"/>
      <c r="BD518" s="6"/>
      <c r="BE518" s="6"/>
      <c r="BF518" s="6"/>
      <c r="BG518" s="6"/>
      <c r="BH518" s="6"/>
      <c r="BI518" s="6"/>
      <c r="BJ518" s="6"/>
      <c r="BK518" s="7"/>
      <c r="BL518" s="48"/>
      <c r="BM518" s="48"/>
      <c r="BN518" s="48"/>
    </row>
    <row r="519" spans="4:66"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  <c r="AA519" s="6"/>
      <c r="AB519" s="6"/>
      <c r="AC519" s="6"/>
      <c r="AD519" s="7"/>
      <c r="AE519" s="48"/>
      <c r="AF519" s="48"/>
      <c r="AG519" s="48"/>
      <c r="AK519" s="6"/>
      <c r="AL519" s="6"/>
      <c r="AM519" s="6"/>
      <c r="AN519" s="6"/>
      <c r="AO519" s="6"/>
      <c r="AP519" s="6"/>
      <c r="AQ519" s="6"/>
      <c r="AR519" s="6"/>
      <c r="AS519" s="6"/>
      <c r="AT519" s="6"/>
      <c r="AU519" s="6"/>
      <c r="AV519" s="6"/>
      <c r="AW519" s="6"/>
      <c r="AX519" s="6"/>
      <c r="AY519" s="6"/>
      <c r="AZ519" s="6"/>
      <c r="BA519" s="6"/>
      <c r="BB519" s="6"/>
      <c r="BC519" s="6"/>
      <c r="BD519" s="6"/>
      <c r="BE519" s="6"/>
      <c r="BF519" s="6"/>
      <c r="BG519" s="6"/>
      <c r="BH519" s="6"/>
      <c r="BI519" s="6"/>
      <c r="BJ519" s="6"/>
      <c r="BK519" s="7"/>
      <c r="BL519" s="48"/>
      <c r="BM519" s="48"/>
      <c r="BN519" s="48"/>
    </row>
    <row r="520" spans="4:66"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  <c r="AA520" s="6"/>
      <c r="AB520" s="6"/>
      <c r="AC520" s="6"/>
      <c r="AD520" s="7"/>
      <c r="AE520" s="48"/>
      <c r="AF520" s="48"/>
      <c r="AG520" s="48"/>
      <c r="AK520" s="6"/>
      <c r="AL520" s="6"/>
      <c r="AM520" s="6"/>
      <c r="AN520" s="6"/>
      <c r="AO520" s="6"/>
      <c r="AP520" s="6"/>
      <c r="AQ520" s="6"/>
      <c r="AR520" s="6"/>
      <c r="AS520" s="6"/>
      <c r="AT520" s="6"/>
      <c r="AU520" s="6"/>
      <c r="AV520" s="6"/>
      <c r="AW520" s="6"/>
      <c r="AX520" s="6"/>
      <c r="AY520" s="6"/>
      <c r="AZ520" s="6"/>
      <c r="BA520" s="6"/>
      <c r="BB520" s="6"/>
      <c r="BC520" s="6"/>
      <c r="BD520" s="6"/>
      <c r="BE520" s="6"/>
      <c r="BF520" s="6"/>
      <c r="BG520" s="6"/>
      <c r="BH520" s="6"/>
      <c r="BI520" s="6"/>
      <c r="BJ520" s="6"/>
      <c r="BK520" s="7"/>
      <c r="BL520" s="48"/>
      <c r="BM520" s="48"/>
      <c r="BN520" s="48"/>
    </row>
    <row r="521" spans="4:66"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  <c r="AA521" s="6"/>
      <c r="AB521" s="6"/>
      <c r="AC521" s="6"/>
      <c r="AD521" s="7"/>
      <c r="AE521" s="48"/>
      <c r="AF521" s="48"/>
      <c r="AG521" s="48"/>
      <c r="AK521" s="6"/>
      <c r="AL521" s="6"/>
      <c r="AM521" s="6"/>
      <c r="AN521" s="6"/>
      <c r="AO521" s="6"/>
      <c r="AP521" s="6"/>
      <c r="AQ521" s="6"/>
      <c r="AR521" s="6"/>
      <c r="AS521" s="6"/>
      <c r="AT521" s="6"/>
      <c r="AU521" s="6"/>
      <c r="AV521" s="6"/>
      <c r="AW521" s="6"/>
      <c r="AX521" s="6"/>
      <c r="AY521" s="6"/>
      <c r="AZ521" s="6"/>
      <c r="BA521" s="6"/>
      <c r="BB521" s="6"/>
      <c r="BC521" s="6"/>
      <c r="BD521" s="6"/>
      <c r="BE521" s="6"/>
      <c r="BF521" s="6"/>
      <c r="BG521" s="6"/>
      <c r="BH521" s="6"/>
      <c r="BI521" s="6"/>
      <c r="BJ521" s="6"/>
      <c r="BK521" s="7"/>
      <c r="BL521" s="48"/>
      <c r="BM521" s="48"/>
      <c r="BN521" s="48"/>
    </row>
    <row r="522" spans="4:66"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  <c r="AA522" s="6"/>
      <c r="AB522" s="6"/>
      <c r="AC522" s="6"/>
      <c r="AD522" s="7"/>
      <c r="AE522" s="48"/>
      <c r="AF522" s="48"/>
      <c r="AG522" s="48"/>
      <c r="AK522" s="6"/>
      <c r="AL522" s="6"/>
      <c r="AM522" s="6"/>
      <c r="AN522" s="6"/>
      <c r="AO522" s="6"/>
      <c r="AP522" s="6"/>
      <c r="AQ522" s="6"/>
      <c r="AR522" s="6"/>
      <c r="AS522" s="6"/>
      <c r="AT522" s="6"/>
      <c r="AU522" s="6"/>
      <c r="AV522" s="6"/>
      <c r="AW522" s="6"/>
      <c r="AX522" s="6"/>
      <c r="AY522" s="6"/>
      <c r="AZ522" s="6"/>
      <c r="BA522" s="6"/>
      <c r="BB522" s="6"/>
      <c r="BC522" s="6"/>
      <c r="BD522" s="6"/>
      <c r="BE522" s="6"/>
      <c r="BF522" s="6"/>
      <c r="BG522" s="6"/>
      <c r="BH522" s="6"/>
      <c r="BI522" s="6"/>
      <c r="BJ522" s="6"/>
      <c r="BK522" s="7"/>
      <c r="BL522" s="48"/>
      <c r="BM522" s="48"/>
      <c r="BN522" s="48"/>
    </row>
    <row r="523" spans="4:66"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  <c r="AA523" s="6"/>
      <c r="AB523" s="6"/>
      <c r="AC523" s="6"/>
      <c r="AD523" s="7"/>
      <c r="AE523" s="48"/>
      <c r="AF523" s="48"/>
      <c r="AG523" s="48"/>
      <c r="AK523" s="6"/>
      <c r="AL523" s="6"/>
      <c r="AM523" s="6"/>
      <c r="AN523" s="6"/>
      <c r="AO523" s="6"/>
      <c r="AP523" s="6"/>
      <c r="AQ523" s="6"/>
      <c r="AR523" s="6"/>
      <c r="AS523" s="6"/>
      <c r="AT523" s="6"/>
      <c r="AU523" s="6"/>
      <c r="AV523" s="6"/>
      <c r="AW523" s="6"/>
      <c r="AX523" s="6"/>
      <c r="AY523" s="6"/>
      <c r="AZ523" s="6"/>
      <c r="BA523" s="6"/>
      <c r="BB523" s="6"/>
      <c r="BC523" s="6"/>
      <c r="BD523" s="6"/>
      <c r="BE523" s="6"/>
      <c r="BF523" s="6"/>
      <c r="BG523" s="6"/>
      <c r="BH523" s="6"/>
      <c r="BI523" s="6"/>
      <c r="BJ523" s="6"/>
      <c r="BK523" s="7"/>
      <c r="BL523" s="48"/>
      <c r="BM523" s="48"/>
      <c r="BN523" s="48"/>
    </row>
    <row r="524" spans="4:66"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  <c r="AA524" s="6"/>
      <c r="AB524" s="6"/>
      <c r="AC524" s="6"/>
      <c r="AD524" s="7"/>
      <c r="AE524" s="48"/>
      <c r="AF524" s="48"/>
      <c r="AG524" s="48"/>
      <c r="AK524" s="6"/>
      <c r="AL524" s="6"/>
      <c r="AM524" s="6"/>
      <c r="AN524" s="6"/>
      <c r="AO524" s="6"/>
      <c r="AP524" s="6"/>
      <c r="AQ524" s="6"/>
      <c r="AR524" s="6"/>
      <c r="AS524" s="6"/>
      <c r="AT524" s="6"/>
      <c r="AU524" s="6"/>
      <c r="AV524" s="6"/>
      <c r="AW524" s="6"/>
      <c r="AX524" s="6"/>
      <c r="AY524" s="6"/>
      <c r="AZ524" s="6"/>
      <c r="BA524" s="6"/>
      <c r="BB524" s="6"/>
      <c r="BC524" s="6"/>
      <c r="BD524" s="6"/>
      <c r="BE524" s="6"/>
      <c r="BF524" s="6"/>
      <c r="BG524" s="6"/>
      <c r="BH524" s="6"/>
      <c r="BI524" s="6"/>
      <c r="BJ524" s="6"/>
      <c r="BK524" s="7"/>
      <c r="BL524" s="48"/>
      <c r="BM524" s="48"/>
      <c r="BN524" s="48"/>
    </row>
    <row r="525" spans="4:66"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  <c r="AA525" s="6"/>
      <c r="AB525" s="6"/>
      <c r="AC525" s="6"/>
      <c r="AD525" s="7"/>
      <c r="AE525" s="48"/>
      <c r="AF525" s="48"/>
      <c r="AG525" s="48"/>
      <c r="AK525" s="6"/>
      <c r="AL525" s="6"/>
      <c r="AM525" s="6"/>
      <c r="AN525" s="6"/>
      <c r="AO525" s="6"/>
      <c r="AP525" s="6"/>
      <c r="AQ525" s="6"/>
      <c r="AR525" s="6"/>
      <c r="AS525" s="6"/>
      <c r="AT525" s="6"/>
      <c r="AU525" s="6"/>
      <c r="AV525" s="6"/>
      <c r="AW525" s="6"/>
      <c r="AX525" s="6"/>
      <c r="AY525" s="6"/>
      <c r="AZ525" s="6"/>
      <c r="BA525" s="6"/>
      <c r="BB525" s="6"/>
      <c r="BC525" s="6"/>
      <c r="BD525" s="6"/>
      <c r="BE525" s="6"/>
      <c r="BF525" s="6"/>
      <c r="BG525" s="6"/>
      <c r="BH525" s="6"/>
      <c r="BI525" s="6"/>
      <c r="BJ525" s="6"/>
      <c r="BK525" s="7"/>
      <c r="BL525" s="48"/>
      <c r="BM525" s="48"/>
      <c r="BN525" s="48"/>
    </row>
    <row r="526" spans="4:66"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  <c r="AA526" s="6"/>
      <c r="AB526" s="6"/>
      <c r="AC526" s="6"/>
      <c r="AD526" s="7"/>
      <c r="AE526" s="48"/>
      <c r="AF526" s="48"/>
      <c r="AG526" s="48"/>
      <c r="AK526" s="6"/>
      <c r="AL526" s="6"/>
      <c r="AM526" s="6"/>
      <c r="AN526" s="6"/>
      <c r="AO526" s="6"/>
      <c r="AP526" s="6"/>
      <c r="AQ526" s="6"/>
      <c r="AR526" s="6"/>
      <c r="AS526" s="6"/>
      <c r="AT526" s="6"/>
      <c r="AU526" s="6"/>
      <c r="AV526" s="6"/>
      <c r="AW526" s="6"/>
      <c r="AX526" s="6"/>
      <c r="AY526" s="6"/>
      <c r="AZ526" s="6"/>
      <c r="BA526" s="6"/>
      <c r="BB526" s="6"/>
      <c r="BC526" s="6"/>
      <c r="BD526" s="6"/>
      <c r="BE526" s="6"/>
      <c r="BF526" s="6"/>
      <c r="BG526" s="6"/>
      <c r="BH526" s="6"/>
      <c r="BI526" s="6"/>
      <c r="BJ526" s="6"/>
      <c r="BK526" s="7"/>
      <c r="BL526" s="48"/>
      <c r="BM526" s="48"/>
      <c r="BN526" s="48"/>
    </row>
    <row r="527" spans="4:66"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  <c r="AA527" s="6"/>
      <c r="AB527" s="6"/>
      <c r="AC527" s="6"/>
      <c r="AD527" s="7"/>
      <c r="AE527" s="48"/>
      <c r="AF527" s="48"/>
      <c r="AG527" s="48"/>
      <c r="AK527" s="6"/>
      <c r="AL527" s="6"/>
      <c r="AM527" s="6"/>
      <c r="AN527" s="6"/>
      <c r="AO527" s="6"/>
      <c r="AP527" s="6"/>
      <c r="AQ527" s="6"/>
      <c r="AR527" s="6"/>
      <c r="AS527" s="6"/>
      <c r="AT527" s="6"/>
      <c r="AU527" s="6"/>
      <c r="AV527" s="6"/>
      <c r="AW527" s="6"/>
      <c r="AX527" s="6"/>
      <c r="AY527" s="6"/>
      <c r="AZ527" s="6"/>
      <c r="BA527" s="6"/>
      <c r="BB527" s="6"/>
      <c r="BC527" s="6"/>
      <c r="BD527" s="6"/>
      <c r="BE527" s="6"/>
      <c r="BF527" s="6"/>
      <c r="BG527" s="6"/>
      <c r="BH527" s="6"/>
      <c r="BI527" s="6"/>
      <c r="BJ527" s="6"/>
      <c r="BK527" s="7"/>
      <c r="BL527" s="48"/>
      <c r="BM527" s="48"/>
      <c r="BN527" s="48"/>
    </row>
    <row r="528" spans="4:66"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  <c r="AA528" s="6"/>
      <c r="AB528" s="6"/>
      <c r="AC528" s="6"/>
      <c r="AD528" s="7"/>
      <c r="AE528" s="48"/>
      <c r="AF528" s="48"/>
      <c r="AG528" s="48"/>
      <c r="AK528" s="6"/>
      <c r="AL528" s="6"/>
      <c r="AM528" s="6"/>
      <c r="AN528" s="6"/>
      <c r="AO528" s="6"/>
      <c r="AP528" s="6"/>
      <c r="AQ528" s="6"/>
      <c r="AR528" s="6"/>
      <c r="AS528" s="6"/>
      <c r="AT528" s="6"/>
      <c r="AU528" s="6"/>
      <c r="AV528" s="6"/>
      <c r="AW528" s="6"/>
      <c r="AX528" s="6"/>
      <c r="AY528" s="6"/>
      <c r="AZ528" s="6"/>
      <c r="BA528" s="6"/>
      <c r="BB528" s="6"/>
      <c r="BC528" s="6"/>
      <c r="BD528" s="6"/>
      <c r="BE528" s="6"/>
      <c r="BF528" s="6"/>
      <c r="BG528" s="6"/>
      <c r="BH528" s="6"/>
      <c r="BI528" s="6"/>
      <c r="BJ528" s="6"/>
      <c r="BK528" s="7"/>
      <c r="BL528" s="48"/>
      <c r="BM528" s="48"/>
      <c r="BN528" s="48"/>
    </row>
    <row r="529" spans="4:66"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  <c r="AA529" s="6"/>
      <c r="AB529" s="6"/>
      <c r="AC529" s="6"/>
      <c r="AD529" s="7"/>
      <c r="AE529" s="48"/>
      <c r="AF529" s="48"/>
      <c r="AG529" s="48"/>
      <c r="AK529" s="6"/>
      <c r="AL529" s="6"/>
      <c r="AM529" s="6"/>
      <c r="AN529" s="6"/>
      <c r="AO529" s="6"/>
      <c r="AP529" s="6"/>
      <c r="AQ529" s="6"/>
      <c r="AR529" s="6"/>
      <c r="AS529" s="6"/>
      <c r="AT529" s="6"/>
      <c r="AU529" s="6"/>
      <c r="AV529" s="6"/>
      <c r="AW529" s="6"/>
      <c r="AX529" s="6"/>
      <c r="AY529" s="6"/>
      <c r="AZ529" s="6"/>
      <c r="BA529" s="6"/>
      <c r="BB529" s="6"/>
      <c r="BC529" s="6"/>
      <c r="BD529" s="6"/>
      <c r="BE529" s="6"/>
      <c r="BF529" s="6"/>
      <c r="BG529" s="6"/>
      <c r="BH529" s="6"/>
      <c r="BI529" s="6"/>
      <c r="BJ529" s="6"/>
      <c r="BK529" s="7"/>
      <c r="BL529" s="48"/>
      <c r="BM529" s="48"/>
      <c r="BN529" s="48"/>
    </row>
    <row r="530" spans="4:66"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  <c r="AA530" s="6"/>
      <c r="AB530" s="6"/>
      <c r="AC530" s="6"/>
      <c r="AD530" s="7"/>
      <c r="AE530" s="48"/>
      <c r="AF530" s="48"/>
      <c r="AG530" s="48"/>
      <c r="AK530" s="6"/>
      <c r="AL530" s="6"/>
      <c r="AM530" s="6"/>
      <c r="AN530" s="6"/>
      <c r="AO530" s="6"/>
      <c r="AP530" s="6"/>
      <c r="AQ530" s="6"/>
      <c r="AR530" s="6"/>
      <c r="AS530" s="6"/>
      <c r="AT530" s="6"/>
      <c r="AU530" s="6"/>
      <c r="AV530" s="6"/>
      <c r="AW530" s="6"/>
      <c r="AX530" s="6"/>
      <c r="AY530" s="6"/>
      <c r="AZ530" s="6"/>
      <c r="BA530" s="6"/>
      <c r="BB530" s="6"/>
      <c r="BC530" s="6"/>
      <c r="BD530" s="6"/>
      <c r="BE530" s="6"/>
      <c r="BF530" s="6"/>
      <c r="BG530" s="6"/>
      <c r="BH530" s="6"/>
      <c r="BI530" s="6"/>
      <c r="BJ530" s="6"/>
      <c r="BK530" s="7"/>
      <c r="BL530" s="48"/>
      <c r="BM530" s="48"/>
      <c r="BN530" s="48"/>
    </row>
    <row r="531" spans="4:66"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  <c r="AA531" s="6"/>
      <c r="AB531" s="6"/>
      <c r="AC531" s="6"/>
      <c r="AD531" s="7"/>
      <c r="AE531" s="48"/>
      <c r="AF531" s="48"/>
      <c r="AG531" s="48"/>
      <c r="AK531" s="6"/>
      <c r="AL531" s="6"/>
      <c r="AM531" s="6"/>
      <c r="AN531" s="6"/>
      <c r="AO531" s="6"/>
      <c r="AP531" s="6"/>
      <c r="AQ531" s="6"/>
      <c r="AR531" s="6"/>
      <c r="AS531" s="6"/>
      <c r="AT531" s="6"/>
      <c r="AU531" s="6"/>
      <c r="AV531" s="6"/>
      <c r="AW531" s="6"/>
      <c r="AX531" s="6"/>
      <c r="AY531" s="6"/>
      <c r="AZ531" s="6"/>
      <c r="BA531" s="6"/>
      <c r="BB531" s="6"/>
      <c r="BC531" s="6"/>
      <c r="BD531" s="6"/>
      <c r="BE531" s="6"/>
      <c r="BF531" s="6"/>
      <c r="BG531" s="6"/>
      <c r="BH531" s="6"/>
      <c r="BI531" s="6"/>
      <c r="BJ531" s="6"/>
      <c r="BK531" s="7"/>
      <c r="BL531" s="48"/>
      <c r="BM531" s="48"/>
      <c r="BN531" s="48"/>
    </row>
    <row r="532" spans="4:66"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  <c r="AA532" s="6"/>
      <c r="AB532" s="6"/>
      <c r="AC532" s="6"/>
      <c r="AD532" s="7"/>
      <c r="AE532" s="48"/>
      <c r="AF532" s="48"/>
      <c r="AG532" s="48"/>
      <c r="AK532" s="6"/>
      <c r="AL532" s="6"/>
      <c r="AM532" s="6"/>
      <c r="AN532" s="6"/>
      <c r="AO532" s="6"/>
      <c r="AP532" s="6"/>
      <c r="AQ532" s="6"/>
      <c r="AR532" s="6"/>
      <c r="AS532" s="6"/>
      <c r="AT532" s="6"/>
      <c r="AU532" s="6"/>
      <c r="AV532" s="6"/>
      <c r="AW532" s="6"/>
      <c r="AX532" s="6"/>
      <c r="AY532" s="6"/>
      <c r="AZ532" s="6"/>
      <c r="BA532" s="6"/>
      <c r="BB532" s="6"/>
      <c r="BC532" s="6"/>
      <c r="BD532" s="6"/>
      <c r="BE532" s="6"/>
      <c r="BF532" s="6"/>
      <c r="BG532" s="6"/>
      <c r="BH532" s="6"/>
      <c r="BI532" s="6"/>
      <c r="BJ532" s="6"/>
      <c r="BK532" s="7"/>
      <c r="BL532" s="48"/>
      <c r="BM532" s="48"/>
      <c r="BN532" s="48"/>
    </row>
    <row r="533" spans="4:66"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  <c r="AA533" s="6"/>
      <c r="AB533" s="6"/>
      <c r="AC533" s="6"/>
      <c r="AD533" s="7"/>
      <c r="AE533" s="48"/>
      <c r="AF533" s="48"/>
      <c r="AG533" s="48"/>
      <c r="AK533" s="6"/>
      <c r="AL533" s="6"/>
      <c r="AM533" s="6"/>
      <c r="AN533" s="6"/>
      <c r="AO533" s="6"/>
      <c r="AP533" s="6"/>
      <c r="AQ533" s="6"/>
      <c r="AR533" s="6"/>
      <c r="AS533" s="6"/>
      <c r="AT533" s="6"/>
      <c r="AU533" s="6"/>
      <c r="AV533" s="6"/>
      <c r="AW533" s="6"/>
      <c r="AX533" s="6"/>
      <c r="AY533" s="6"/>
      <c r="AZ533" s="6"/>
      <c r="BA533" s="6"/>
      <c r="BB533" s="6"/>
      <c r="BC533" s="6"/>
      <c r="BD533" s="6"/>
      <c r="BE533" s="6"/>
      <c r="BF533" s="6"/>
      <c r="BG533" s="6"/>
      <c r="BH533" s="6"/>
      <c r="BI533" s="6"/>
      <c r="BJ533" s="6"/>
      <c r="BK533" s="7"/>
      <c r="BL533" s="48"/>
      <c r="BM533" s="48"/>
      <c r="BN533" s="48"/>
    </row>
    <row r="534" spans="4:66"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  <c r="AA534" s="6"/>
      <c r="AB534" s="6"/>
      <c r="AC534" s="6"/>
      <c r="AD534" s="7"/>
      <c r="AE534" s="48"/>
      <c r="AF534" s="48"/>
      <c r="AG534" s="48"/>
      <c r="AK534" s="6"/>
      <c r="AL534" s="6"/>
      <c r="AM534" s="6"/>
      <c r="AN534" s="6"/>
      <c r="AO534" s="6"/>
      <c r="AP534" s="6"/>
      <c r="AQ534" s="6"/>
      <c r="AR534" s="6"/>
      <c r="AS534" s="6"/>
      <c r="AT534" s="6"/>
      <c r="AU534" s="6"/>
      <c r="AV534" s="6"/>
      <c r="AW534" s="6"/>
      <c r="AX534" s="6"/>
      <c r="AY534" s="6"/>
      <c r="AZ534" s="6"/>
      <c r="BA534" s="6"/>
      <c r="BB534" s="6"/>
      <c r="BC534" s="6"/>
      <c r="BD534" s="6"/>
      <c r="BE534" s="6"/>
      <c r="BF534" s="6"/>
      <c r="BG534" s="6"/>
      <c r="BH534" s="6"/>
      <c r="BI534" s="6"/>
      <c r="BJ534" s="6"/>
      <c r="BK534" s="7"/>
      <c r="BL534" s="48"/>
      <c r="BM534" s="48"/>
      <c r="BN534" s="48"/>
    </row>
    <row r="535" spans="4:66"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  <c r="AA535" s="6"/>
      <c r="AB535" s="6"/>
      <c r="AC535" s="6"/>
      <c r="AD535" s="7"/>
      <c r="AE535" s="48"/>
      <c r="AF535" s="48"/>
      <c r="AG535" s="48"/>
      <c r="AK535" s="6"/>
      <c r="AL535" s="6"/>
      <c r="AM535" s="6"/>
      <c r="AN535" s="6"/>
      <c r="AO535" s="6"/>
      <c r="AP535" s="6"/>
      <c r="AQ535" s="6"/>
      <c r="AR535" s="6"/>
      <c r="AS535" s="6"/>
      <c r="AT535" s="6"/>
      <c r="AU535" s="6"/>
      <c r="AV535" s="6"/>
      <c r="AW535" s="6"/>
      <c r="AX535" s="6"/>
      <c r="AY535" s="6"/>
      <c r="AZ535" s="6"/>
      <c r="BA535" s="6"/>
      <c r="BB535" s="6"/>
      <c r="BC535" s="6"/>
      <c r="BD535" s="6"/>
      <c r="BE535" s="6"/>
      <c r="BF535" s="6"/>
      <c r="BG535" s="6"/>
      <c r="BH535" s="6"/>
      <c r="BI535" s="6"/>
      <c r="BJ535" s="6"/>
      <c r="BK535" s="7"/>
      <c r="BL535" s="48"/>
      <c r="BM535" s="48"/>
      <c r="BN535" s="48"/>
    </row>
    <row r="536" spans="4:66"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  <c r="AA536" s="6"/>
      <c r="AB536" s="6"/>
      <c r="AC536" s="6"/>
      <c r="AD536" s="7"/>
      <c r="AE536" s="48"/>
      <c r="AF536" s="48"/>
      <c r="AG536" s="48"/>
      <c r="AK536" s="6"/>
      <c r="AL536" s="6"/>
      <c r="AM536" s="6"/>
      <c r="AN536" s="6"/>
      <c r="AO536" s="6"/>
      <c r="AP536" s="6"/>
      <c r="AQ536" s="6"/>
      <c r="AR536" s="6"/>
      <c r="AS536" s="6"/>
      <c r="AT536" s="6"/>
      <c r="AU536" s="6"/>
      <c r="AV536" s="6"/>
      <c r="AW536" s="6"/>
      <c r="AX536" s="6"/>
      <c r="AY536" s="6"/>
      <c r="AZ536" s="6"/>
      <c r="BA536" s="6"/>
      <c r="BB536" s="6"/>
      <c r="BC536" s="6"/>
      <c r="BD536" s="6"/>
      <c r="BE536" s="6"/>
      <c r="BF536" s="6"/>
      <c r="BG536" s="6"/>
      <c r="BH536" s="6"/>
      <c r="BI536" s="6"/>
      <c r="BJ536" s="6"/>
      <c r="BK536" s="7"/>
      <c r="BL536" s="48"/>
      <c r="BM536" s="48"/>
      <c r="BN536" s="48"/>
    </row>
    <row r="537" spans="4:66"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  <c r="AA537" s="6"/>
      <c r="AB537" s="6"/>
      <c r="AC537" s="6"/>
      <c r="AD537" s="7"/>
      <c r="AE537" s="48"/>
      <c r="AF537" s="48"/>
      <c r="AG537" s="48"/>
      <c r="AK537" s="6"/>
      <c r="AL537" s="6"/>
      <c r="AM537" s="6"/>
      <c r="AN537" s="6"/>
      <c r="AO537" s="6"/>
      <c r="AP537" s="6"/>
      <c r="AQ537" s="6"/>
      <c r="AR537" s="6"/>
      <c r="AS537" s="6"/>
      <c r="AT537" s="6"/>
      <c r="AU537" s="6"/>
      <c r="AV537" s="6"/>
      <c r="AW537" s="6"/>
      <c r="AX537" s="6"/>
      <c r="AY537" s="6"/>
      <c r="AZ537" s="6"/>
      <c r="BA537" s="6"/>
      <c r="BB537" s="6"/>
      <c r="BC537" s="6"/>
      <c r="BD537" s="6"/>
      <c r="BE537" s="6"/>
      <c r="BF537" s="6"/>
      <c r="BG537" s="6"/>
      <c r="BH537" s="6"/>
      <c r="BI537" s="6"/>
      <c r="BJ537" s="6"/>
      <c r="BK537" s="7"/>
      <c r="BL537" s="48"/>
      <c r="BM537" s="48"/>
      <c r="BN537" s="48"/>
    </row>
    <row r="538" spans="4:66"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  <c r="AA538" s="6"/>
      <c r="AB538" s="6"/>
      <c r="AC538" s="6"/>
      <c r="AD538" s="7"/>
      <c r="AE538" s="48"/>
      <c r="AF538" s="48"/>
      <c r="AG538" s="48"/>
      <c r="AK538" s="6"/>
      <c r="AL538" s="6"/>
      <c r="AM538" s="6"/>
      <c r="AN538" s="6"/>
      <c r="AO538" s="6"/>
      <c r="AP538" s="6"/>
      <c r="AQ538" s="6"/>
      <c r="AR538" s="6"/>
      <c r="AS538" s="6"/>
      <c r="AT538" s="6"/>
      <c r="AU538" s="6"/>
      <c r="AV538" s="6"/>
      <c r="AW538" s="6"/>
      <c r="AX538" s="6"/>
      <c r="AY538" s="6"/>
      <c r="AZ538" s="6"/>
      <c r="BA538" s="6"/>
      <c r="BB538" s="6"/>
      <c r="BC538" s="6"/>
      <c r="BD538" s="6"/>
      <c r="BE538" s="6"/>
      <c r="BF538" s="6"/>
      <c r="BG538" s="6"/>
      <c r="BH538" s="6"/>
      <c r="BI538" s="6"/>
      <c r="BJ538" s="6"/>
      <c r="BK538" s="7"/>
      <c r="BL538" s="48"/>
      <c r="BM538" s="48"/>
      <c r="BN538" s="48"/>
    </row>
    <row r="539" spans="4:66"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  <c r="AA539" s="6"/>
      <c r="AB539" s="6"/>
      <c r="AC539" s="6"/>
      <c r="AD539" s="7"/>
      <c r="AE539" s="48"/>
      <c r="AF539" s="48"/>
      <c r="AG539" s="48"/>
      <c r="AK539" s="6"/>
      <c r="AL539" s="6"/>
      <c r="AM539" s="6"/>
      <c r="AN539" s="6"/>
      <c r="AO539" s="6"/>
      <c r="AP539" s="6"/>
      <c r="AQ539" s="6"/>
      <c r="AR539" s="6"/>
      <c r="AS539" s="6"/>
      <c r="AT539" s="6"/>
      <c r="AU539" s="6"/>
      <c r="AV539" s="6"/>
      <c r="AW539" s="6"/>
      <c r="AX539" s="6"/>
      <c r="AY539" s="6"/>
      <c r="AZ539" s="6"/>
      <c r="BA539" s="6"/>
      <c r="BB539" s="6"/>
      <c r="BC539" s="6"/>
      <c r="BD539" s="6"/>
      <c r="BE539" s="6"/>
      <c r="BF539" s="6"/>
      <c r="BG539" s="6"/>
      <c r="BH539" s="6"/>
      <c r="BI539" s="6"/>
      <c r="BJ539" s="6"/>
      <c r="BK539" s="7"/>
      <c r="BL539" s="48"/>
      <c r="BM539" s="48"/>
      <c r="BN539" s="48"/>
    </row>
    <row r="540" spans="4:66"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  <c r="AA540" s="6"/>
      <c r="AB540" s="6"/>
      <c r="AC540" s="6"/>
      <c r="AD540" s="7"/>
      <c r="AE540" s="48"/>
      <c r="AF540" s="48"/>
      <c r="AG540" s="48"/>
      <c r="AK540" s="6"/>
      <c r="AL540" s="6"/>
      <c r="AM540" s="6"/>
      <c r="AN540" s="6"/>
      <c r="AO540" s="6"/>
      <c r="AP540" s="6"/>
      <c r="AQ540" s="6"/>
      <c r="AR540" s="6"/>
      <c r="AS540" s="6"/>
      <c r="AT540" s="6"/>
      <c r="AU540" s="6"/>
      <c r="AV540" s="6"/>
      <c r="AW540" s="6"/>
      <c r="AX540" s="6"/>
      <c r="AY540" s="6"/>
      <c r="AZ540" s="6"/>
      <c r="BA540" s="6"/>
      <c r="BB540" s="6"/>
      <c r="BC540" s="6"/>
      <c r="BD540" s="6"/>
      <c r="BE540" s="6"/>
      <c r="BF540" s="6"/>
      <c r="BG540" s="6"/>
      <c r="BH540" s="6"/>
      <c r="BI540" s="6"/>
      <c r="BJ540" s="6"/>
      <c r="BK540" s="7"/>
      <c r="BL540" s="48"/>
      <c r="BM540" s="48"/>
      <c r="BN540" s="48"/>
    </row>
    <row r="541" spans="4:66"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  <c r="AA541" s="6"/>
      <c r="AB541" s="6"/>
      <c r="AC541" s="6"/>
      <c r="AD541" s="7"/>
      <c r="AE541" s="48"/>
      <c r="AF541" s="48"/>
      <c r="AG541" s="48"/>
      <c r="AK541" s="6"/>
      <c r="AL541" s="6"/>
      <c r="AM541" s="6"/>
      <c r="AN541" s="6"/>
      <c r="AO541" s="6"/>
      <c r="AP541" s="6"/>
      <c r="AQ541" s="6"/>
      <c r="AR541" s="6"/>
      <c r="AS541" s="6"/>
      <c r="AT541" s="6"/>
      <c r="AU541" s="6"/>
      <c r="AV541" s="6"/>
      <c r="AW541" s="6"/>
      <c r="AX541" s="6"/>
      <c r="AY541" s="6"/>
      <c r="AZ541" s="6"/>
      <c r="BA541" s="6"/>
      <c r="BB541" s="6"/>
      <c r="BC541" s="6"/>
      <c r="BD541" s="6"/>
      <c r="BE541" s="6"/>
      <c r="BF541" s="6"/>
      <c r="BG541" s="6"/>
      <c r="BH541" s="6"/>
      <c r="BI541" s="6"/>
      <c r="BJ541" s="6"/>
      <c r="BK541" s="7"/>
      <c r="BL541" s="48"/>
      <c r="BM541" s="48"/>
      <c r="BN541" s="48"/>
    </row>
    <row r="542" spans="4:66"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  <c r="AA542" s="6"/>
      <c r="AB542" s="6"/>
      <c r="AC542" s="6"/>
      <c r="AD542" s="7"/>
      <c r="AE542" s="48"/>
      <c r="AF542" s="48"/>
      <c r="AG542" s="48"/>
      <c r="AK542" s="6"/>
      <c r="AL542" s="6"/>
      <c r="AM542" s="6"/>
      <c r="AN542" s="6"/>
      <c r="AO542" s="6"/>
      <c r="AP542" s="6"/>
      <c r="AQ542" s="6"/>
      <c r="AR542" s="6"/>
      <c r="AS542" s="6"/>
      <c r="AT542" s="6"/>
      <c r="AU542" s="6"/>
      <c r="AV542" s="6"/>
      <c r="AW542" s="6"/>
      <c r="AX542" s="6"/>
      <c r="AY542" s="6"/>
      <c r="AZ542" s="6"/>
      <c r="BA542" s="6"/>
      <c r="BB542" s="6"/>
      <c r="BC542" s="6"/>
      <c r="BD542" s="6"/>
      <c r="BE542" s="6"/>
      <c r="BF542" s="6"/>
      <c r="BG542" s="6"/>
      <c r="BH542" s="6"/>
      <c r="BI542" s="6"/>
      <c r="BJ542" s="6"/>
      <c r="BK542" s="7"/>
      <c r="BL542" s="48"/>
      <c r="BM542" s="48"/>
      <c r="BN542" s="48"/>
    </row>
    <row r="543" spans="4:66"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  <c r="AA543" s="6"/>
      <c r="AB543" s="6"/>
      <c r="AC543" s="6"/>
      <c r="AD543" s="7"/>
      <c r="AE543" s="48"/>
      <c r="AF543" s="48"/>
      <c r="AG543" s="48"/>
      <c r="AK543" s="6"/>
      <c r="AL543" s="6"/>
      <c r="AM543" s="6"/>
      <c r="AN543" s="6"/>
      <c r="AO543" s="6"/>
      <c r="AP543" s="6"/>
      <c r="AQ543" s="6"/>
      <c r="AR543" s="6"/>
      <c r="AS543" s="6"/>
      <c r="AT543" s="6"/>
      <c r="AU543" s="6"/>
      <c r="AV543" s="6"/>
      <c r="AW543" s="6"/>
      <c r="AX543" s="6"/>
      <c r="AY543" s="6"/>
      <c r="AZ543" s="6"/>
      <c r="BA543" s="6"/>
      <c r="BB543" s="6"/>
      <c r="BC543" s="6"/>
      <c r="BD543" s="6"/>
      <c r="BE543" s="6"/>
      <c r="BF543" s="6"/>
      <c r="BG543" s="6"/>
      <c r="BH543" s="6"/>
      <c r="BI543" s="6"/>
      <c r="BJ543" s="6"/>
      <c r="BK543" s="7"/>
      <c r="BL543" s="48"/>
      <c r="BM543" s="48"/>
      <c r="BN543" s="48"/>
    </row>
    <row r="544" spans="4:66"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  <c r="AA544" s="6"/>
      <c r="AB544" s="6"/>
      <c r="AC544" s="6"/>
      <c r="AD544" s="7"/>
      <c r="AE544" s="48"/>
      <c r="AF544" s="48"/>
      <c r="AG544" s="48"/>
      <c r="AK544" s="6"/>
      <c r="AL544" s="6"/>
      <c r="AM544" s="6"/>
      <c r="AN544" s="6"/>
      <c r="AO544" s="6"/>
      <c r="AP544" s="6"/>
      <c r="AQ544" s="6"/>
      <c r="AR544" s="6"/>
      <c r="AS544" s="6"/>
      <c r="AT544" s="6"/>
      <c r="AU544" s="6"/>
      <c r="AV544" s="6"/>
      <c r="AW544" s="6"/>
      <c r="AX544" s="6"/>
      <c r="AY544" s="6"/>
      <c r="AZ544" s="6"/>
      <c r="BA544" s="6"/>
      <c r="BB544" s="6"/>
      <c r="BC544" s="6"/>
      <c r="BD544" s="6"/>
      <c r="BE544" s="6"/>
      <c r="BF544" s="6"/>
      <c r="BG544" s="6"/>
      <c r="BH544" s="6"/>
      <c r="BI544" s="6"/>
      <c r="BJ544" s="6"/>
      <c r="BK544" s="7"/>
      <c r="BL544" s="48"/>
      <c r="BM544" s="48"/>
      <c r="BN544" s="48"/>
    </row>
    <row r="545" spans="4:66"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  <c r="AA545" s="6"/>
      <c r="AB545" s="6"/>
      <c r="AC545" s="6"/>
      <c r="AD545" s="7"/>
      <c r="AE545" s="48"/>
      <c r="AF545" s="48"/>
      <c r="AG545" s="48"/>
      <c r="AK545" s="6"/>
      <c r="AL545" s="6"/>
      <c r="AM545" s="6"/>
      <c r="AN545" s="6"/>
      <c r="AO545" s="6"/>
      <c r="AP545" s="6"/>
      <c r="AQ545" s="6"/>
      <c r="AR545" s="6"/>
      <c r="AS545" s="6"/>
      <c r="AT545" s="6"/>
      <c r="AU545" s="6"/>
      <c r="AV545" s="6"/>
      <c r="AW545" s="6"/>
      <c r="AX545" s="6"/>
      <c r="AY545" s="6"/>
      <c r="AZ545" s="6"/>
      <c r="BA545" s="6"/>
      <c r="BB545" s="6"/>
      <c r="BC545" s="6"/>
      <c r="BD545" s="6"/>
      <c r="BE545" s="6"/>
      <c r="BF545" s="6"/>
      <c r="BG545" s="6"/>
      <c r="BH545" s="6"/>
      <c r="BI545" s="6"/>
      <c r="BJ545" s="6"/>
      <c r="BK545" s="7"/>
      <c r="BL545" s="48"/>
      <c r="BM545" s="48"/>
      <c r="BN545" s="48"/>
    </row>
    <row r="546" spans="4:66"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  <c r="AA546" s="6"/>
      <c r="AB546" s="6"/>
      <c r="AC546" s="6"/>
      <c r="AD546" s="7"/>
      <c r="AE546" s="48"/>
      <c r="AF546" s="48"/>
      <c r="AG546" s="48"/>
      <c r="AK546" s="6"/>
      <c r="AL546" s="6"/>
      <c r="AM546" s="6"/>
      <c r="AN546" s="6"/>
      <c r="AO546" s="6"/>
      <c r="AP546" s="6"/>
      <c r="AQ546" s="6"/>
      <c r="AR546" s="6"/>
      <c r="AS546" s="6"/>
      <c r="AT546" s="6"/>
      <c r="AU546" s="6"/>
      <c r="AV546" s="6"/>
      <c r="AW546" s="6"/>
      <c r="AX546" s="6"/>
      <c r="AY546" s="6"/>
      <c r="AZ546" s="6"/>
      <c r="BA546" s="6"/>
      <c r="BB546" s="6"/>
      <c r="BC546" s="6"/>
      <c r="BD546" s="6"/>
      <c r="BE546" s="6"/>
      <c r="BF546" s="6"/>
      <c r="BG546" s="6"/>
      <c r="BH546" s="6"/>
      <c r="BI546" s="6"/>
      <c r="BJ546" s="6"/>
      <c r="BK546" s="7"/>
      <c r="BL546" s="48"/>
      <c r="BM546" s="48"/>
      <c r="BN546" s="48"/>
    </row>
    <row r="547" spans="4:66"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  <c r="AA547" s="6"/>
      <c r="AB547" s="6"/>
      <c r="AC547" s="6"/>
      <c r="AD547" s="7"/>
      <c r="AE547" s="48"/>
      <c r="AF547" s="48"/>
      <c r="AG547" s="48"/>
      <c r="AK547" s="6"/>
      <c r="AL547" s="6"/>
      <c r="AM547" s="6"/>
      <c r="AN547" s="6"/>
      <c r="AO547" s="6"/>
      <c r="AP547" s="6"/>
      <c r="AQ547" s="6"/>
      <c r="AR547" s="6"/>
      <c r="AS547" s="6"/>
      <c r="AT547" s="6"/>
      <c r="AU547" s="6"/>
      <c r="AV547" s="6"/>
      <c r="AW547" s="6"/>
      <c r="AX547" s="6"/>
      <c r="AY547" s="6"/>
      <c r="AZ547" s="6"/>
      <c r="BA547" s="6"/>
      <c r="BB547" s="6"/>
      <c r="BC547" s="6"/>
      <c r="BD547" s="6"/>
      <c r="BE547" s="6"/>
      <c r="BF547" s="6"/>
      <c r="BG547" s="6"/>
      <c r="BH547" s="6"/>
      <c r="BI547" s="6"/>
      <c r="BJ547" s="6"/>
      <c r="BK547" s="7"/>
      <c r="BL547" s="48"/>
      <c r="BM547" s="48"/>
      <c r="BN547" s="48"/>
    </row>
    <row r="548" spans="4:66"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  <c r="AA548" s="6"/>
      <c r="AB548" s="6"/>
      <c r="AC548" s="6"/>
      <c r="AD548" s="7"/>
      <c r="AE548" s="48"/>
      <c r="AF548" s="48"/>
      <c r="AG548" s="48"/>
      <c r="AK548" s="6"/>
      <c r="AL548" s="6"/>
      <c r="AM548" s="6"/>
      <c r="AN548" s="6"/>
      <c r="AO548" s="6"/>
      <c r="AP548" s="6"/>
      <c r="AQ548" s="6"/>
      <c r="AR548" s="6"/>
      <c r="AS548" s="6"/>
      <c r="AT548" s="6"/>
      <c r="AU548" s="6"/>
      <c r="AV548" s="6"/>
      <c r="AW548" s="6"/>
      <c r="AX548" s="6"/>
      <c r="AY548" s="6"/>
      <c r="AZ548" s="6"/>
      <c r="BA548" s="6"/>
      <c r="BB548" s="6"/>
      <c r="BC548" s="6"/>
      <c r="BD548" s="6"/>
      <c r="BE548" s="6"/>
      <c r="BF548" s="6"/>
      <c r="BG548" s="6"/>
      <c r="BH548" s="6"/>
      <c r="BI548" s="6"/>
      <c r="BJ548" s="6"/>
      <c r="BK548" s="7"/>
      <c r="BL548" s="48"/>
      <c r="BM548" s="48"/>
      <c r="BN548" s="48"/>
    </row>
    <row r="549" spans="4:66"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  <c r="AA549" s="6"/>
      <c r="AB549" s="6"/>
      <c r="AC549" s="6"/>
      <c r="AD549" s="7"/>
      <c r="AE549" s="48"/>
      <c r="AF549" s="48"/>
      <c r="AG549" s="48"/>
      <c r="AK549" s="6"/>
      <c r="AL549" s="6"/>
      <c r="AM549" s="6"/>
      <c r="AN549" s="6"/>
      <c r="AO549" s="6"/>
      <c r="AP549" s="6"/>
      <c r="AQ549" s="6"/>
      <c r="AR549" s="6"/>
      <c r="AS549" s="6"/>
      <c r="AT549" s="6"/>
      <c r="AU549" s="6"/>
      <c r="AV549" s="6"/>
      <c r="AW549" s="6"/>
      <c r="AX549" s="6"/>
      <c r="AY549" s="6"/>
      <c r="AZ549" s="6"/>
      <c r="BA549" s="6"/>
      <c r="BB549" s="6"/>
      <c r="BC549" s="6"/>
      <c r="BD549" s="6"/>
      <c r="BE549" s="6"/>
      <c r="BF549" s="6"/>
      <c r="BG549" s="6"/>
      <c r="BH549" s="6"/>
      <c r="BI549" s="6"/>
      <c r="BJ549" s="6"/>
      <c r="BK549" s="7"/>
      <c r="BL549" s="48"/>
      <c r="BM549" s="48"/>
      <c r="BN549" s="48"/>
    </row>
    <row r="550" spans="4:66"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  <c r="AA550" s="6"/>
      <c r="AB550" s="6"/>
      <c r="AC550" s="6"/>
      <c r="AD550" s="7"/>
      <c r="AE550" s="48"/>
      <c r="AF550" s="48"/>
      <c r="AG550" s="48"/>
      <c r="AK550" s="6"/>
      <c r="AL550" s="6"/>
      <c r="AM550" s="6"/>
      <c r="AN550" s="6"/>
      <c r="AO550" s="6"/>
      <c r="AP550" s="6"/>
      <c r="AQ550" s="6"/>
      <c r="AR550" s="6"/>
      <c r="AS550" s="6"/>
      <c r="AT550" s="6"/>
      <c r="AU550" s="6"/>
      <c r="AV550" s="6"/>
      <c r="AW550" s="6"/>
      <c r="AX550" s="6"/>
      <c r="AY550" s="6"/>
      <c r="AZ550" s="6"/>
      <c r="BA550" s="6"/>
      <c r="BB550" s="6"/>
      <c r="BC550" s="6"/>
      <c r="BD550" s="6"/>
      <c r="BE550" s="6"/>
      <c r="BF550" s="6"/>
      <c r="BG550" s="6"/>
      <c r="BH550" s="6"/>
      <c r="BI550" s="6"/>
      <c r="BJ550" s="6"/>
      <c r="BK550" s="7"/>
      <c r="BL550" s="48"/>
      <c r="BM550" s="48"/>
      <c r="BN550" s="48"/>
    </row>
    <row r="551" spans="4:66"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  <c r="AA551" s="6"/>
      <c r="AB551" s="6"/>
      <c r="AC551" s="6"/>
      <c r="AD551" s="7"/>
      <c r="AE551" s="48"/>
      <c r="AF551" s="48"/>
      <c r="AG551" s="48"/>
      <c r="AK551" s="6"/>
      <c r="AL551" s="6"/>
      <c r="AM551" s="6"/>
      <c r="AN551" s="6"/>
      <c r="AO551" s="6"/>
      <c r="AP551" s="6"/>
      <c r="AQ551" s="6"/>
      <c r="AR551" s="6"/>
      <c r="AS551" s="6"/>
      <c r="AT551" s="6"/>
      <c r="AU551" s="6"/>
      <c r="AV551" s="6"/>
      <c r="AW551" s="6"/>
      <c r="AX551" s="6"/>
      <c r="AY551" s="6"/>
      <c r="AZ551" s="6"/>
      <c r="BA551" s="6"/>
      <c r="BB551" s="6"/>
      <c r="BC551" s="6"/>
      <c r="BD551" s="6"/>
      <c r="BE551" s="6"/>
      <c r="BF551" s="6"/>
      <c r="BG551" s="6"/>
      <c r="BH551" s="6"/>
      <c r="BI551" s="6"/>
      <c r="BJ551" s="6"/>
      <c r="BK551" s="7"/>
      <c r="BL551" s="48"/>
      <c r="BM551" s="48"/>
      <c r="BN551" s="48"/>
    </row>
    <row r="552" spans="4:66"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  <c r="AA552" s="6"/>
      <c r="AB552" s="6"/>
      <c r="AC552" s="6"/>
      <c r="AD552" s="7"/>
      <c r="AE552" s="48"/>
      <c r="AF552" s="48"/>
      <c r="AG552" s="48"/>
      <c r="AK552" s="6"/>
      <c r="AL552" s="6"/>
      <c r="AM552" s="6"/>
      <c r="AN552" s="6"/>
      <c r="AO552" s="6"/>
      <c r="AP552" s="6"/>
      <c r="AQ552" s="6"/>
      <c r="AR552" s="6"/>
      <c r="AS552" s="6"/>
      <c r="AT552" s="6"/>
      <c r="AU552" s="6"/>
      <c r="AV552" s="6"/>
      <c r="AW552" s="6"/>
      <c r="AX552" s="6"/>
      <c r="AY552" s="6"/>
      <c r="AZ552" s="6"/>
      <c r="BA552" s="6"/>
      <c r="BB552" s="6"/>
      <c r="BC552" s="6"/>
      <c r="BD552" s="6"/>
      <c r="BE552" s="6"/>
      <c r="BF552" s="6"/>
      <c r="BG552" s="6"/>
      <c r="BH552" s="6"/>
      <c r="BI552" s="6"/>
      <c r="BJ552" s="6"/>
      <c r="BK552" s="7"/>
      <c r="BL552" s="48"/>
      <c r="BM552" s="48"/>
      <c r="BN552" s="48"/>
    </row>
    <row r="553" spans="4:66"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  <c r="AA553" s="6"/>
      <c r="AB553" s="6"/>
      <c r="AC553" s="6"/>
      <c r="AD553" s="7"/>
      <c r="AE553" s="48"/>
      <c r="AF553" s="48"/>
      <c r="AG553" s="48"/>
      <c r="AK553" s="6"/>
      <c r="AL553" s="6"/>
      <c r="AM553" s="6"/>
      <c r="AN553" s="6"/>
      <c r="AO553" s="6"/>
      <c r="AP553" s="6"/>
      <c r="AQ553" s="6"/>
      <c r="AR553" s="6"/>
      <c r="AS553" s="6"/>
      <c r="AT553" s="6"/>
      <c r="AU553" s="6"/>
      <c r="AV553" s="6"/>
      <c r="AW553" s="6"/>
      <c r="AX553" s="6"/>
      <c r="AY553" s="6"/>
      <c r="AZ553" s="6"/>
      <c r="BA553" s="6"/>
      <c r="BB553" s="6"/>
      <c r="BC553" s="6"/>
      <c r="BD553" s="6"/>
      <c r="BE553" s="6"/>
      <c r="BF553" s="6"/>
      <c r="BG553" s="6"/>
      <c r="BH553" s="6"/>
      <c r="BI553" s="6"/>
      <c r="BJ553" s="6"/>
      <c r="BK553" s="7"/>
      <c r="BL553" s="48"/>
      <c r="BM553" s="48"/>
      <c r="BN553" s="48"/>
    </row>
    <row r="554" spans="4:66"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  <c r="AA554" s="6"/>
      <c r="AB554" s="6"/>
      <c r="AC554" s="6"/>
      <c r="AD554" s="7"/>
      <c r="AE554" s="48"/>
      <c r="AF554" s="48"/>
      <c r="AG554" s="48"/>
      <c r="AK554" s="6"/>
      <c r="AL554" s="6"/>
      <c r="AM554" s="6"/>
      <c r="AN554" s="6"/>
      <c r="AO554" s="6"/>
      <c r="AP554" s="6"/>
      <c r="AQ554" s="6"/>
      <c r="AR554" s="6"/>
      <c r="AS554" s="6"/>
      <c r="AT554" s="6"/>
      <c r="AU554" s="6"/>
      <c r="AV554" s="6"/>
      <c r="AW554" s="6"/>
      <c r="AX554" s="6"/>
      <c r="AY554" s="6"/>
      <c r="AZ554" s="6"/>
      <c r="BA554" s="6"/>
      <c r="BB554" s="6"/>
      <c r="BC554" s="6"/>
      <c r="BD554" s="6"/>
      <c r="BE554" s="6"/>
      <c r="BF554" s="6"/>
      <c r="BG554" s="6"/>
      <c r="BH554" s="6"/>
      <c r="BI554" s="6"/>
      <c r="BJ554" s="6"/>
      <c r="BK554" s="7"/>
      <c r="BL554" s="48"/>
      <c r="BM554" s="48"/>
      <c r="BN554" s="48"/>
    </row>
    <row r="555" spans="4:66"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  <c r="AA555" s="6"/>
      <c r="AB555" s="6"/>
      <c r="AC555" s="6"/>
      <c r="AD555" s="7"/>
      <c r="AE555" s="48"/>
      <c r="AF555" s="48"/>
      <c r="AG555" s="48"/>
      <c r="AK555" s="6"/>
      <c r="AL555" s="6"/>
      <c r="AM555" s="6"/>
      <c r="AN555" s="6"/>
      <c r="AO555" s="6"/>
      <c r="AP555" s="6"/>
      <c r="AQ555" s="6"/>
      <c r="AR555" s="6"/>
      <c r="AS555" s="6"/>
      <c r="AT555" s="6"/>
      <c r="AU555" s="6"/>
      <c r="AV555" s="6"/>
      <c r="AW555" s="6"/>
      <c r="AX555" s="6"/>
      <c r="AY555" s="6"/>
      <c r="AZ555" s="6"/>
      <c r="BA555" s="6"/>
      <c r="BB555" s="6"/>
      <c r="BC555" s="6"/>
      <c r="BD555" s="6"/>
      <c r="BE555" s="6"/>
      <c r="BF555" s="6"/>
      <c r="BG555" s="6"/>
      <c r="BH555" s="6"/>
      <c r="BI555" s="6"/>
      <c r="BJ555" s="6"/>
      <c r="BK555" s="7"/>
      <c r="BL555" s="48"/>
      <c r="BM555" s="48"/>
      <c r="BN555" s="48"/>
    </row>
    <row r="556" spans="4:66"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  <c r="AA556" s="6"/>
      <c r="AB556" s="6"/>
      <c r="AC556" s="6"/>
      <c r="AD556" s="7"/>
      <c r="AE556" s="48"/>
      <c r="AF556" s="48"/>
      <c r="AG556" s="48"/>
      <c r="AK556" s="6"/>
      <c r="AL556" s="6"/>
      <c r="AM556" s="6"/>
      <c r="AN556" s="6"/>
      <c r="AO556" s="6"/>
      <c r="AP556" s="6"/>
      <c r="AQ556" s="6"/>
      <c r="AR556" s="6"/>
      <c r="AS556" s="6"/>
      <c r="AT556" s="6"/>
      <c r="AU556" s="6"/>
      <c r="AV556" s="6"/>
      <c r="AW556" s="6"/>
      <c r="AX556" s="6"/>
      <c r="AY556" s="6"/>
      <c r="AZ556" s="6"/>
      <c r="BA556" s="6"/>
      <c r="BB556" s="6"/>
      <c r="BC556" s="6"/>
      <c r="BD556" s="6"/>
      <c r="BE556" s="6"/>
      <c r="BF556" s="6"/>
      <c r="BG556" s="6"/>
      <c r="BH556" s="6"/>
      <c r="BI556" s="6"/>
      <c r="BJ556" s="6"/>
      <c r="BK556" s="7"/>
      <c r="BL556" s="48"/>
      <c r="BM556" s="48"/>
      <c r="BN556" s="48"/>
    </row>
    <row r="557" spans="4:66"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  <c r="AA557" s="6"/>
      <c r="AB557" s="6"/>
      <c r="AC557" s="6"/>
      <c r="AD557" s="7"/>
      <c r="AE557" s="48"/>
      <c r="AF557" s="48"/>
      <c r="AG557" s="48"/>
      <c r="AK557" s="6"/>
      <c r="AL557" s="6"/>
      <c r="AM557" s="6"/>
      <c r="AN557" s="6"/>
      <c r="AO557" s="6"/>
      <c r="AP557" s="6"/>
      <c r="AQ557" s="6"/>
      <c r="AR557" s="6"/>
      <c r="AS557" s="6"/>
      <c r="AT557" s="6"/>
      <c r="AU557" s="6"/>
      <c r="AV557" s="6"/>
      <c r="AW557" s="6"/>
      <c r="AX557" s="6"/>
      <c r="AY557" s="6"/>
      <c r="AZ557" s="6"/>
      <c r="BA557" s="6"/>
      <c r="BB557" s="6"/>
      <c r="BC557" s="6"/>
      <c r="BD557" s="6"/>
      <c r="BE557" s="6"/>
      <c r="BF557" s="6"/>
      <c r="BG557" s="6"/>
      <c r="BH557" s="6"/>
      <c r="BI557" s="6"/>
      <c r="BJ557" s="6"/>
      <c r="BK557" s="7"/>
      <c r="BL557" s="48"/>
      <c r="BM557" s="48"/>
      <c r="BN557" s="48"/>
    </row>
    <row r="558" spans="4:66"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  <c r="AA558" s="6"/>
      <c r="AB558" s="6"/>
      <c r="AC558" s="6"/>
      <c r="AD558" s="7"/>
      <c r="AE558" s="48"/>
      <c r="AF558" s="48"/>
      <c r="AG558" s="48"/>
      <c r="AK558" s="6"/>
      <c r="AL558" s="6"/>
      <c r="AM558" s="6"/>
      <c r="AN558" s="6"/>
      <c r="AO558" s="6"/>
      <c r="AP558" s="6"/>
      <c r="AQ558" s="6"/>
      <c r="AR558" s="6"/>
      <c r="AS558" s="6"/>
      <c r="AT558" s="6"/>
      <c r="AU558" s="6"/>
      <c r="AV558" s="6"/>
      <c r="AW558" s="6"/>
      <c r="AX558" s="6"/>
      <c r="AY558" s="6"/>
      <c r="AZ558" s="6"/>
      <c r="BA558" s="6"/>
      <c r="BB558" s="6"/>
      <c r="BC558" s="6"/>
      <c r="BD558" s="6"/>
      <c r="BE558" s="6"/>
      <c r="BF558" s="6"/>
      <c r="BG558" s="6"/>
      <c r="BH558" s="6"/>
      <c r="BI558" s="6"/>
      <c r="BJ558" s="6"/>
      <c r="BK558" s="7"/>
      <c r="BL558" s="48"/>
      <c r="BM558" s="48"/>
      <c r="BN558" s="48"/>
    </row>
    <row r="559" spans="4:66"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  <c r="AA559" s="6"/>
      <c r="AB559" s="6"/>
      <c r="AC559" s="6"/>
      <c r="AD559" s="7"/>
      <c r="AE559" s="48"/>
      <c r="AF559" s="48"/>
      <c r="AG559" s="48"/>
      <c r="AK559" s="6"/>
      <c r="AL559" s="6"/>
      <c r="AM559" s="6"/>
      <c r="AN559" s="6"/>
      <c r="AO559" s="6"/>
      <c r="AP559" s="6"/>
      <c r="AQ559" s="6"/>
      <c r="AR559" s="6"/>
      <c r="AS559" s="6"/>
      <c r="AT559" s="6"/>
      <c r="AU559" s="6"/>
      <c r="AV559" s="6"/>
      <c r="AW559" s="6"/>
      <c r="AX559" s="6"/>
      <c r="AY559" s="6"/>
      <c r="AZ559" s="6"/>
      <c r="BA559" s="6"/>
      <c r="BB559" s="6"/>
      <c r="BC559" s="6"/>
      <c r="BD559" s="6"/>
      <c r="BE559" s="6"/>
      <c r="BF559" s="6"/>
      <c r="BG559" s="6"/>
      <c r="BH559" s="6"/>
      <c r="BI559" s="6"/>
      <c r="BJ559" s="6"/>
      <c r="BK559" s="7"/>
      <c r="BL559" s="48"/>
      <c r="BM559" s="48"/>
      <c r="BN559" s="48"/>
    </row>
    <row r="560" spans="4:66"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  <c r="AA560" s="6"/>
      <c r="AB560" s="6"/>
      <c r="AC560" s="6"/>
      <c r="AD560" s="7"/>
      <c r="AE560" s="48"/>
      <c r="AF560" s="48"/>
      <c r="AG560" s="48"/>
      <c r="AK560" s="6"/>
      <c r="AL560" s="6"/>
      <c r="AM560" s="6"/>
      <c r="AN560" s="6"/>
      <c r="AO560" s="6"/>
      <c r="AP560" s="6"/>
      <c r="AQ560" s="6"/>
      <c r="AR560" s="6"/>
      <c r="AS560" s="6"/>
      <c r="AT560" s="6"/>
      <c r="AU560" s="6"/>
      <c r="AV560" s="6"/>
      <c r="AW560" s="6"/>
      <c r="AX560" s="6"/>
      <c r="AY560" s="6"/>
      <c r="AZ560" s="6"/>
      <c r="BA560" s="6"/>
      <c r="BB560" s="6"/>
      <c r="BC560" s="6"/>
      <c r="BD560" s="6"/>
      <c r="BE560" s="6"/>
      <c r="BF560" s="6"/>
      <c r="BG560" s="6"/>
      <c r="BH560" s="6"/>
      <c r="BI560" s="6"/>
      <c r="BJ560" s="6"/>
      <c r="BK560" s="7"/>
      <c r="BL560" s="48"/>
      <c r="BM560" s="48"/>
      <c r="BN560" s="48"/>
    </row>
    <row r="561" spans="4:66"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  <c r="AA561" s="6"/>
      <c r="AB561" s="6"/>
      <c r="AC561" s="6"/>
      <c r="AD561" s="7"/>
      <c r="AE561" s="48"/>
      <c r="AF561" s="48"/>
      <c r="AG561" s="48"/>
      <c r="AK561" s="6"/>
      <c r="AL561" s="6"/>
      <c r="AM561" s="6"/>
      <c r="AN561" s="6"/>
      <c r="AO561" s="6"/>
      <c r="AP561" s="6"/>
      <c r="AQ561" s="6"/>
      <c r="AR561" s="6"/>
      <c r="AS561" s="6"/>
      <c r="AT561" s="6"/>
      <c r="AU561" s="6"/>
      <c r="AV561" s="6"/>
      <c r="AW561" s="6"/>
      <c r="AX561" s="6"/>
      <c r="AY561" s="6"/>
      <c r="AZ561" s="6"/>
      <c r="BA561" s="6"/>
      <c r="BB561" s="6"/>
      <c r="BC561" s="6"/>
      <c r="BD561" s="6"/>
      <c r="BE561" s="6"/>
      <c r="BF561" s="6"/>
      <c r="BG561" s="6"/>
      <c r="BH561" s="6"/>
      <c r="BI561" s="6"/>
      <c r="BJ561" s="6"/>
      <c r="BK561" s="7"/>
      <c r="BL561" s="48"/>
      <c r="BM561" s="48"/>
      <c r="BN561" s="48"/>
    </row>
    <row r="562" spans="4:66"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  <c r="AA562" s="6"/>
      <c r="AB562" s="6"/>
      <c r="AC562" s="6"/>
      <c r="AD562" s="7"/>
      <c r="AE562" s="48"/>
      <c r="AF562" s="48"/>
      <c r="AG562" s="48"/>
      <c r="AK562" s="6"/>
      <c r="AL562" s="6"/>
      <c r="AM562" s="6"/>
      <c r="AN562" s="6"/>
      <c r="AO562" s="6"/>
      <c r="AP562" s="6"/>
      <c r="AQ562" s="6"/>
      <c r="AR562" s="6"/>
      <c r="AS562" s="6"/>
      <c r="AT562" s="6"/>
      <c r="AU562" s="6"/>
      <c r="AV562" s="6"/>
      <c r="AW562" s="6"/>
      <c r="AX562" s="6"/>
      <c r="AY562" s="6"/>
      <c r="AZ562" s="6"/>
      <c r="BA562" s="6"/>
      <c r="BB562" s="6"/>
      <c r="BC562" s="6"/>
      <c r="BD562" s="6"/>
      <c r="BE562" s="6"/>
      <c r="BF562" s="6"/>
      <c r="BG562" s="6"/>
      <c r="BH562" s="6"/>
      <c r="BI562" s="6"/>
      <c r="BJ562" s="6"/>
      <c r="BK562" s="7"/>
      <c r="BL562" s="48"/>
      <c r="BM562" s="48"/>
      <c r="BN562" s="48"/>
    </row>
    <row r="563" spans="4:66"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  <c r="AA563" s="6"/>
      <c r="AB563" s="6"/>
      <c r="AC563" s="6"/>
      <c r="AD563" s="7"/>
      <c r="AE563" s="48"/>
      <c r="AF563" s="48"/>
      <c r="AG563" s="48"/>
      <c r="AK563" s="6"/>
      <c r="AL563" s="6"/>
      <c r="AM563" s="6"/>
      <c r="AN563" s="6"/>
      <c r="AO563" s="6"/>
      <c r="AP563" s="6"/>
      <c r="AQ563" s="6"/>
      <c r="AR563" s="6"/>
      <c r="AS563" s="6"/>
      <c r="AT563" s="6"/>
      <c r="AU563" s="6"/>
      <c r="AV563" s="6"/>
      <c r="AW563" s="6"/>
      <c r="AX563" s="6"/>
      <c r="AY563" s="6"/>
      <c r="AZ563" s="6"/>
      <c r="BA563" s="6"/>
      <c r="BB563" s="6"/>
      <c r="BC563" s="6"/>
      <c r="BD563" s="6"/>
      <c r="BE563" s="6"/>
      <c r="BF563" s="6"/>
      <c r="BG563" s="6"/>
      <c r="BH563" s="6"/>
      <c r="BI563" s="6"/>
      <c r="BJ563" s="6"/>
      <c r="BK563" s="7"/>
      <c r="BL563" s="48"/>
      <c r="BM563" s="48"/>
      <c r="BN563" s="48"/>
    </row>
    <row r="564" spans="4:66"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  <c r="AA564" s="6"/>
      <c r="AB564" s="6"/>
      <c r="AC564" s="6"/>
      <c r="AD564" s="7"/>
      <c r="AE564" s="48"/>
      <c r="AF564" s="48"/>
      <c r="AG564" s="48"/>
      <c r="AK564" s="6"/>
      <c r="AL564" s="6"/>
      <c r="AM564" s="6"/>
      <c r="AN564" s="6"/>
      <c r="AO564" s="6"/>
      <c r="AP564" s="6"/>
      <c r="AQ564" s="6"/>
      <c r="AR564" s="6"/>
      <c r="AS564" s="6"/>
      <c r="AT564" s="6"/>
      <c r="AU564" s="6"/>
      <c r="AV564" s="6"/>
      <c r="AW564" s="6"/>
      <c r="AX564" s="6"/>
      <c r="AY564" s="6"/>
      <c r="AZ564" s="6"/>
      <c r="BA564" s="6"/>
      <c r="BB564" s="6"/>
      <c r="BC564" s="6"/>
      <c r="BD564" s="6"/>
      <c r="BE564" s="6"/>
      <c r="BF564" s="6"/>
      <c r="BG564" s="6"/>
      <c r="BH564" s="6"/>
      <c r="BI564" s="6"/>
      <c r="BJ564" s="6"/>
      <c r="BK564" s="7"/>
      <c r="BL564" s="48"/>
      <c r="BM564" s="48"/>
      <c r="BN564" s="48"/>
    </row>
    <row r="565" spans="4:66"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  <c r="AA565" s="6"/>
      <c r="AB565" s="6"/>
      <c r="AC565" s="6"/>
      <c r="AD565" s="7"/>
      <c r="AE565" s="48"/>
      <c r="AF565" s="48"/>
      <c r="AG565" s="48"/>
      <c r="AK565" s="6"/>
      <c r="AL565" s="6"/>
      <c r="AM565" s="6"/>
      <c r="AN565" s="6"/>
      <c r="AO565" s="6"/>
      <c r="AP565" s="6"/>
      <c r="AQ565" s="6"/>
      <c r="AR565" s="6"/>
      <c r="AS565" s="6"/>
      <c r="AT565" s="6"/>
      <c r="AU565" s="6"/>
      <c r="AV565" s="6"/>
      <c r="AW565" s="6"/>
      <c r="AX565" s="6"/>
      <c r="AY565" s="6"/>
      <c r="AZ565" s="6"/>
      <c r="BA565" s="6"/>
      <c r="BB565" s="6"/>
      <c r="BC565" s="6"/>
      <c r="BD565" s="6"/>
      <c r="BE565" s="6"/>
      <c r="BF565" s="6"/>
      <c r="BG565" s="6"/>
      <c r="BH565" s="6"/>
      <c r="BI565" s="6"/>
      <c r="BJ565" s="6"/>
      <c r="BK565" s="7"/>
      <c r="BL565" s="48"/>
      <c r="BM565" s="48"/>
      <c r="BN565" s="48"/>
    </row>
    <row r="566" spans="4:66"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  <c r="AA566" s="6"/>
      <c r="AB566" s="6"/>
      <c r="AC566" s="6"/>
      <c r="AD566" s="7"/>
      <c r="AE566" s="48"/>
      <c r="AF566" s="48"/>
      <c r="AG566" s="48"/>
      <c r="AK566" s="6"/>
      <c r="AL566" s="6"/>
      <c r="AM566" s="6"/>
      <c r="AN566" s="6"/>
      <c r="AO566" s="6"/>
      <c r="AP566" s="6"/>
      <c r="AQ566" s="6"/>
      <c r="AR566" s="6"/>
      <c r="AS566" s="6"/>
      <c r="AT566" s="6"/>
      <c r="AU566" s="6"/>
      <c r="AV566" s="6"/>
      <c r="AW566" s="6"/>
      <c r="AX566" s="6"/>
      <c r="AY566" s="6"/>
      <c r="AZ566" s="6"/>
      <c r="BA566" s="6"/>
      <c r="BB566" s="6"/>
      <c r="BC566" s="6"/>
      <c r="BD566" s="6"/>
      <c r="BE566" s="6"/>
      <c r="BF566" s="6"/>
      <c r="BG566" s="6"/>
      <c r="BH566" s="6"/>
      <c r="BI566" s="6"/>
      <c r="BJ566" s="6"/>
      <c r="BK566" s="7"/>
      <c r="BL566" s="48"/>
      <c r="BM566" s="48"/>
      <c r="BN566" s="48"/>
    </row>
    <row r="567" spans="4:66"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  <c r="AA567" s="6"/>
      <c r="AB567" s="6"/>
      <c r="AC567" s="6"/>
      <c r="AD567" s="7"/>
      <c r="AE567" s="48"/>
      <c r="AF567" s="48"/>
      <c r="AG567" s="48"/>
      <c r="AK567" s="6"/>
      <c r="AL567" s="6"/>
      <c r="AM567" s="6"/>
      <c r="AN567" s="6"/>
      <c r="AO567" s="6"/>
      <c r="AP567" s="6"/>
      <c r="AQ567" s="6"/>
      <c r="AR567" s="6"/>
      <c r="AS567" s="6"/>
      <c r="AT567" s="6"/>
      <c r="AU567" s="6"/>
      <c r="AV567" s="6"/>
      <c r="AW567" s="6"/>
      <c r="AX567" s="6"/>
      <c r="AY567" s="6"/>
      <c r="AZ567" s="6"/>
      <c r="BA567" s="6"/>
      <c r="BB567" s="6"/>
      <c r="BC567" s="6"/>
      <c r="BD567" s="6"/>
      <c r="BE567" s="6"/>
      <c r="BF567" s="6"/>
      <c r="BG567" s="6"/>
      <c r="BH567" s="6"/>
      <c r="BI567" s="6"/>
      <c r="BJ567" s="6"/>
      <c r="BK567" s="7"/>
      <c r="BL567" s="48"/>
      <c r="BM567" s="48"/>
      <c r="BN567" s="48"/>
    </row>
    <row r="568" spans="4:66"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  <c r="AA568" s="6"/>
      <c r="AB568" s="6"/>
      <c r="AC568" s="6"/>
      <c r="AD568" s="7"/>
      <c r="AE568" s="48"/>
      <c r="AF568" s="48"/>
      <c r="AG568" s="48"/>
      <c r="AK568" s="6"/>
      <c r="AL568" s="6"/>
      <c r="AM568" s="6"/>
      <c r="AN568" s="6"/>
      <c r="AO568" s="6"/>
      <c r="AP568" s="6"/>
      <c r="AQ568" s="6"/>
      <c r="AR568" s="6"/>
      <c r="AS568" s="6"/>
      <c r="AT568" s="6"/>
      <c r="AU568" s="6"/>
      <c r="AV568" s="6"/>
      <c r="AW568" s="6"/>
      <c r="AX568" s="6"/>
      <c r="AY568" s="6"/>
      <c r="AZ568" s="6"/>
      <c r="BA568" s="6"/>
      <c r="BB568" s="6"/>
      <c r="BC568" s="6"/>
      <c r="BD568" s="6"/>
      <c r="BE568" s="6"/>
      <c r="BF568" s="6"/>
      <c r="BG568" s="6"/>
      <c r="BH568" s="6"/>
      <c r="BI568" s="6"/>
      <c r="BJ568" s="6"/>
      <c r="BK568" s="7"/>
      <c r="BL568" s="48"/>
      <c r="BM568" s="48"/>
      <c r="BN568" s="48"/>
    </row>
    <row r="569" spans="4:66">
      <c r="D569" s="6"/>
      <c r="E569" s="6"/>
      <c r="F569" s="6"/>
      <c r="G569" s="6"/>
      <c r="H569" s="6"/>
      <c r="I569" s="6"/>
      <c r="J569" s="6"/>
      <c r="K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  <c r="AA569" s="6"/>
      <c r="AB569" s="6"/>
      <c r="AC569" s="6"/>
      <c r="AD569" s="7"/>
      <c r="AE569" s="48"/>
      <c r="AF569" s="48"/>
      <c r="AG569" s="48"/>
      <c r="AK569" s="6"/>
      <c r="AL569" s="6"/>
      <c r="AM569" s="6"/>
      <c r="AN569" s="6"/>
      <c r="AO569" s="6"/>
      <c r="AP569" s="6"/>
      <c r="AQ569" s="6"/>
      <c r="AR569" s="6"/>
      <c r="AV569" s="6"/>
      <c r="AW569" s="6"/>
      <c r="AX569" s="6"/>
      <c r="AY569" s="6"/>
      <c r="AZ569" s="6"/>
      <c r="BA569" s="6"/>
      <c r="BB569" s="6"/>
      <c r="BC569" s="6"/>
      <c r="BD569" s="6"/>
      <c r="BE569" s="6"/>
      <c r="BF569" s="6"/>
      <c r="BG569" s="6"/>
      <c r="BH569" s="6"/>
      <c r="BI569" s="6"/>
      <c r="BJ569" s="6"/>
      <c r="BK569" s="7"/>
      <c r="BL569" s="48"/>
      <c r="BM569" s="48"/>
      <c r="BN569" s="48"/>
    </row>
    <row r="570" spans="4:66">
      <c r="D570" s="6"/>
      <c r="E570" s="6"/>
      <c r="F570" s="6"/>
      <c r="G570" s="6"/>
      <c r="H570" s="6"/>
      <c r="I570" s="6"/>
      <c r="J570" s="6"/>
      <c r="K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  <c r="AA570" s="6"/>
      <c r="AB570" s="6"/>
      <c r="AC570" s="6"/>
      <c r="AD570" s="7"/>
      <c r="AE570" s="48"/>
      <c r="AF570" s="48"/>
      <c r="AG570" s="48"/>
      <c r="AK570" s="6"/>
      <c r="AL570" s="6"/>
      <c r="AM570" s="6"/>
      <c r="AN570" s="6"/>
      <c r="AO570" s="6"/>
      <c r="AP570" s="6"/>
      <c r="AQ570" s="6"/>
      <c r="AR570" s="6"/>
      <c r="AV570" s="6"/>
      <c r="AW570" s="6"/>
      <c r="AX570" s="6"/>
      <c r="AY570" s="6"/>
      <c r="AZ570" s="6"/>
      <c r="BA570" s="6"/>
      <c r="BB570" s="6"/>
      <c r="BC570" s="6"/>
      <c r="BD570" s="6"/>
      <c r="BE570" s="6"/>
      <c r="BF570" s="6"/>
      <c r="BG570" s="6"/>
      <c r="BH570" s="6"/>
      <c r="BI570" s="6"/>
      <c r="BJ570" s="6"/>
      <c r="BK570" s="7"/>
      <c r="BL570" s="48"/>
      <c r="BM570" s="48"/>
      <c r="BN570" s="48"/>
    </row>
    <row r="571" spans="4:66">
      <c r="F571" s="6"/>
      <c r="P571" s="6"/>
      <c r="Q571" s="6"/>
      <c r="U571" s="6"/>
      <c r="V571" s="6"/>
      <c r="W571" s="6"/>
      <c r="AM571" s="6"/>
      <c r="AW571" s="6"/>
      <c r="AX571" s="6"/>
      <c r="BB571" s="6"/>
      <c r="BC571" s="6"/>
      <c r="BD571" s="6"/>
    </row>
    <row r="572" spans="4:66">
      <c r="F572" s="6"/>
      <c r="P572" s="6"/>
      <c r="Q572" s="6"/>
      <c r="U572" s="6"/>
      <c r="V572" s="6"/>
      <c r="W572" s="6"/>
      <c r="AM572" s="6"/>
      <c r="AW572" s="6"/>
      <c r="AX572" s="6"/>
      <c r="BB572" s="6"/>
      <c r="BC572" s="6"/>
      <c r="BD572" s="6"/>
    </row>
    <row r="573" spans="4:66">
      <c r="F573" s="6"/>
      <c r="P573" s="6"/>
      <c r="Q573" s="6"/>
      <c r="U573" s="6"/>
      <c r="V573" s="6"/>
      <c r="W573" s="6"/>
      <c r="AM573" s="6"/>
      <c r="AW573" s="6"/>
      <c r="AX573" s="6"/>
      <c r="BB573" s="6"/>
      <c r="BC573" s="6"/>
      <c r="BD573" s="6"/>
    </row>
    <row r="574" spans="4:66">
      <c r="F574" s="6"/>
      <c r="P574" s="6"/>
      <c r="Q574" s="6"/>
      <c r="U574" s="6"/>
      <c r="V574" s="6"/>
      <c r="W574" s="6"/>
      <c r="AM574" s="6"/>
      <c r="AW574" s="6"/>
      <c r="AX574" s="6"/>
      <c r="BB574" s="6"/>
      <c r="BC574" s="6"/>
      <c r="BD574" s="6"/>
    </row>
    <row r="575" spans="4:66">
      <c r="V575" s="6"/>
      <c r="W575" s="6"/>
      <c r="BC575" s="6"/>
      <c r="BD575" s="6"/>
    </row>
    <row r="576" spans="4:66">
      <c r="V576" s="6"/>
      <c r="W576" s="6"/>
      <c r="BC576" s="6"/>
      <c r="BD576" s="6"/>
    </row>
  </sheetData>
  <sheetProtection formatCells="0" formatColumns="0" formatRows="0" deleteRows="0" selectLockedCells="1"/>
  <mergeCells count="1004">
    <mergeCell ref="BA72:BB72"/>
    <mergeCell ref="BD72:BG72"/>
    <mergeCell ref="AL71:AN71"/>
    <mergeCell ref="AY71:AZ71"/>
    <mergeCell ref="BA71:BB71"/>
    <mergeCell ref="BD71:BF71"/>
    <mergeCell ref="B72:C72"/>
    <mergeCell ref="E72:G72"/>
    <mergeCell ref="T72:U72"/>
    <mergeCell ref="W72:Z72"/>
    <mergeCell ref="AI72:AJ72"/>
    <mergeCell ref="AL72:AN72"/>
    <mergeCell ref="B71:C71"/>
    <mergeCell ref="E71:G71"/>
    <mergeCell ref="R71:S71"/>
    <mergeCell ref="T71:U71"/>
    <mergeCell ref="W71:Y71"/>
    <mergeCell ref="AI71:AJ71"/>
    <mergeCell ref="AY69:AZ69"/>
    <mergeCell ref="BA69:BB69"/>
    <mergeCell ref="BD69:BF69"/>
    <mergeCell ref="B70:C70"/>
    <mergeCell ref="T70:U70"/>
    <mergeCell ref="W70:Z70"/>
    <mergeCell ref="AI70:AJ70"/>
    <mergeCell ref="BA70:BB70"/>
    <mergeCell ref="BD70:BG70"/>
    <mergeCell ref="BL66:BL67"/>
    <mergeCell ref="BM66:BM67"/>
    <mergeCell ref="BN66:BN67"/>
    <mergeCell ref="B69:C69"/>
    <mergeCell ref="E69:G69"/>
    <mergeCell ref="R69:S69"/>
    <mergeCell ref="T69:U69"/>
    <mergeCell ref="W69:Y69"/>
    <mergeCell ref="AI69:AJ69"/>
    <mergeCell ref="AL69:AN69"/>
    <mergeCell ref="BN64:BN65"/>
    <mergeCell ref="A66:A67"/>
    <mergeCell ref="B66:B67"/>
    <mergeCell ref="AA66:AD67"/>
    <mergeCell ref="AE66:AE67"/>
    <mergeCell ref="AF66:AF67"/>
    <mergeCell ref="AG66:AG67"/>
    <mergeCell ref="AH66:AH67"/>
    <mergeCell ref="AI66:AI67"/>
    <mergeCell ref="BH66:BK67"/>
    <mergeCell ref="BH64:BH65"/>
    <mergeCell ref="BI64:BI65"/>
    <mergeCell ref="BJ64:BJ65"/>
    <mergeCell ref="BK64:BK65"/>
    <mergeCell ref="BL64:BL65"/>
    <mergeCell ref="BM64:BM65"/>
    <mergeCell ref="AD64:AD65"/>
    <mergeCell ref="AE64:AE65"/>
    <mergeCell ref="AF64:AF65"/>
    <mergeCell ref="AG64:AG65"/>
    <mergeCell ref="AH64:AH65"/>
    <mergeCell ref="AI64:AI65"/>
    <mergeCell ref="BJ62:BJ63"/>
    <mergeCell ref="BK62:BK63"/>
    <mergeCell ref="BL62:BL63"/>
    <mergeCell ref="BM62:BM63"/>
    <mergeCell ref="BN62:BN63"/>
    <mergeCell ref="A64:A65"/>
    <mergeCell ref="B64:B65"/>
    <mergeCell ref="AA64:AA65"/>
    <mergeCell ref="AB64:AB65"/>
    <mergeCell ref="AC64:AC65"/>
    <mergeCell ref="AF62:AF63"/>
    <mergeCell ref="AG62:AG63"/>
    <mergeCell ref="AH62:AH63"/>
    <mergeCell ref="AI62:AI63"/>
    <mergeCell ref="BH62:BH63"/>
    <mergeCell ref="BI62:BI63"/>
    <mergeCell ref="BL60:BL61"/>
    <mergeCell ref="BM60:BM61"/>
    <mergeCell ref="BN60:BN61"/>
    <mergeCell ref="A62:A63"/>
    <mergeCell ref="B62:B63"/>
    <mergeCell ref="AA62:AA63"/>
    <mergeCell ref="AB62:AB63"/>
    <mergeCell ref="AC62:AC63"/>
    <mergeCell ref="AD62:AD63"/>
    <mergeCell ref="AE62:AE63"/>
    <mergeCell ref="AH60:AH61"/>
    <mergeCell ref="AI60:AI61"/>
    <mergeCell ref="BH60:BH61"/>
    <mergeCell ref="BI60:BI61"/>
    <mergeCell ref="BJ60:BJ61"/>
    <mergeCell ref="BK60:BK61"/>
    <mergeCell ref="BN58:BN59"/>
    <mergeCell ref="A60:A61"/>
    <mergeCell ref="B60:B61"/>
    <mergeCell ref="AA60:AA61"/>
    <mergeCell ref="AB60:AB61"/>
    <mergeCell ref="AC60:AC61"/>
    <mergeCell ref="AD60:AD61"/>
    <mergeCell ref="AE60:AE61"/>
    <mergeCell ref="AF60:AF61"/>
    <mergeCell ref="AG60:AG61"/>
    <mergeCell ref="BH58:BH59"/>
    <mergeCell ref="BI58:BI59"/>
    <mergeCell ref="BJ58:BJ59"/>
    <mergeCell ref="BK58:BK59"/>
    <mergeCell ref="BL58:BL59"/>
    <mergeCell ref="BM58:BM59"/>
    <mergeCell ref="AD58:AD59"/>
    <mergeCell ref="AE58:AE59"/>
    <mergeCell ref="AF58:AF59"/>
    <mergeCell ref="AG58:AG59"/>
    <mergeCell ref="AH58:AH59"/>
    <mergeCell ref="AI58:AI59"/>
    <mergeCell ref="CC57:CC58"/>
    <mergeCell ref="CD57:CD58"/>
    <mergeCell ref="CE57:CE58"/>
    <mergeCell ref="CF57:CF58"/>
    <mergeCell ref="CG57:CG58"/>
    <mergeCell ref="A58:A59"/>
    <mergeCell ref="B58:B59"/>
    <mergeCell ref="AA58:AA59"/>
    <mergeCell ref="AB58:AB59"/>
    <mergeCell ref="AC58:AC59"/>
    <mergeCell ref="BW57:BW58"/>
    <mergeCell ref="BX57:BX58"/>
    <mergeCell ref="BY57:BY58"/>
    <mergeCell ref="BZ57:BZ58"/>
    <mergeCell ref="CA57:CA58"/>
    <mergeCell ref="CB57:CB58"/>
    <mergeCell ref="BO57:BQ58"/>
    <mergeCell ref="BR57:BR58"/>
    <mergeCell ref="BS57:BS58"/>
    <mergeCell ref="BT57:BT58"/>
    <mergeCell ref="BU57:BU58"/>
    <mergeCell ref="BV57:BV58"/>
    <mergeCell ref="BI56:BI57"/>
    <mergeCell ref="BJ56:BJ57"/>
    <mergeCell ref="BK56:BK57"/>
    <mergeCell ref="BL56:BL57"/>
    <mergeCell ref="BM56:BM57"/>
    <mergeCell ref="BN56:BN57"/>
    <mergeCell ref="AE56:AE57"/>
    <mergeCell ref="AF56:AF57"/>
    <mergeCell ref="AG56:AG57"/>
    <mergeCell ref="AH56:AH57"/>
    <mergeCell ref="AI56:AI57"/>
    <mergeCell ref="BH56:BH57"/>
    <mergeCell ref="A56:A57"/>
    <mergeCell ref="B56:B57"/>
    <mergeCell ref="AA56:AA57"/>
    <mergeCell ref="AB56:AB57"/>
    <mergeCell ref="AC56:AC57"/>
    <mergeCell ref="AD56:AD57"/>
    <mergeCell ref="CB55:CB56"/>
    <mergeCell ref="CC55:CC56"/>
    <mergeCell ref="CD55:CD56"/>
    <mergeCell ref="CE55:CE56"/>
    <mergeCell ref="CF55:CF56"/>
    <mergeCell ref="CG55:CG56"/>
    <mergeCell ref="BV55:BV56"/>
    <mergeCell ref="BW55:BW56"/>
    <mergeCell ref="BX55:BX56"/>
    <mergeCell ref="BY55:BY56"/>
    <mergeCell ref="BZ55:BZ56"/>
    <mergeCell ref="CA55:CA56"/>
    <mergeCell ref="BN54:BN55"/>
    <mergeCell ref="BO55:BQ56"/>
    <mergeCell ref="BR55:BR56"/>
    <mergeCell ref="BS55:BS56"/>
    <mergeCell ref="BT55:BT56"/>
    <mergeCell ref="BU55:BU56"/>
    <mergeCell ref="BH54:BH55"/>
    <mergeCell ref="BI54:BI55"/>
    <mergeCell ref="BJ54:BJ55"/>
    <mergeCell ref="BK54:BK55"/>
    <mergeCell ref="BL54:BL55"/>
    <mergeCell ref="BM54:BM55"/>
    <mergeCell ref="AD54:AD55"/>
    <mergeCell ref="AE54:AE55"/>
    <mergeCell ref="AF54:AF55"/>
    <mergeCell ref="AG54:AG55"/>
    <mergeCell ref="AH54:AH55"/>
    <mergeCell ref="AI54:AI55"/>
    <mergeCell ref="CC53:CC54"/>
    <mergeCell ref="CD53:CD54"/>
    <mergeCell ref="CE53:CE54"/>
    <mergeCell ref="CF53:CF54"/>
    <mergeCell ref="CG53:CG54"/>
    <mergeCell ref="A54:A55"/>
    <mergeCell ref="B54:B55"/>
    <mergeCell ref="AA54:AA55"/>
    <mergeCell ref="AB54:AB55"/>
    <mergeCell ref="AC54:AC55"/>
    <mergeCell ref="BW53:BW54"/>
    <mergeCell ref="BX53:BX54"/>
    <mergeCell ref="BY53:BY54"/>
    <mergeCell ref="BZ53:BZ54"/>
    <mergeCell ref="CA53:CA54"/>
    <mergeCell ref="CB53:CB54"/>
    <mergeCell ref="BO53:BQ54"/>
    <mergeCell ref="BR53:BR54"/>
    <mergeCell ref="BS53:BS54"/>
    <mergeCell ref="BT53:BT54"/>
    <mergeCell ref="BU53:BU54"/>
    <mergeCell ref="BV53:BV54"/>
    <mergeCell ref="BI52:BI53"/>
    <mergeCell ref="BJ52:BJ53"/>
    <mergeCell ref="BK52:BK53"/>
    <mergeCell ref="BL52:BL53"/>
    <mergeCell ref="BM52:BM53"/>
    <mergeCell ref="BN52:BN53"/>
    <mergeCell ref="AE52:AE53"/>
    <mergeCell ref="AF52:AF53"/>
    <mergeCell ref="AG52:AG53"/>
    <mergeCell ref="AH52:AH53"/>
    <mergeCell ref="AI52:AI53"/>
    <mergeCell ref="BH52:BH53"/>
    <mergeCell ref="CD51:CD52"/>
    <mergeCell ref="CE51:CE52"/>
    <mergeCell ref="CF51:CF52"/>
    <mergeCell ref="CG51:CG52"/>
    <mergeCell ref="A52:A53"/>
    <mergeCell ref="B52:B53"/>
    <mergeCell ref="AA52:AA53"/>
    <mergeCell ref="AB52:AB53"/>
    <mergeCell ref="AC52:AC53"/>
    <mergeCell ref="AD52:AD53"/>
    <mergeCell ref="BX51:BX52"/>
    <mergeCell ref="BY51:BY52"/>
    <mergeCell ref="BZ51:BZ52"/>
    <mergeCell ref="CA51:CA52"/>
    <mergeCell ref="CB51:CB52"/>
    <mergeCell ref="CC51:CC52"/>
    <mergeCell ref="BR51:BR52"/>
    <mergeCell ref="BS51:BS52"/>
    <mergeCell ref="BT51:BT52"/>
    <mergeCell ref="BU51:BU52"/>
    <mergeCell ref="BV51:BV52"/>
    <mergeCell ref="BW51:BW52"/>
    <mergeCell ref="BJ50:BJ51"/>
    <mergeCell ref="BK50:BK51"/>
    <mergeCell ref="BL50:BL51"/>
    <mergeCell ref="BM50:BM51"/>
    <mergeCell ref="BN50:BN51"/>
    <mergeCell ref="BO51:BQ52"/>
    <mergeCell ref="AF50:AF51"/>
    <mergeCell ref="AG50:AG51"/>
    <mergeCell ref="AH50:AH51"/>
    <mergeCell ref="AI50:AI51"/>
    <mergeCell ref="BH50:BH51"/>
    <mergeCell ref="BI50:BI51"/>
    <mergeCell ref="BN48:BN49"/>
    <mergeCell ref="BO49:BQ50"/>
    <mergeCell ref="CA49:CA50"/>
    <mergeCell ref="A50:A51"/>
    <mergeCell ref="B50:B51"/>
    <mergeCell ref="AA50:AA51"/>
    <mergeCell ref="AB50:AB51"/>
    <mergeCell ref="AC50:AC51"/>
    <mergeCell ref="AD50:AD51"/>
    <mergeCell ref="AE50:AE51"/>
    <mergeCell ref="BH48:BH49"/>
    <mergeCell ref="BI48:BI49"/>
    <mergeCell ref="BJ48:BJ49"/>
    <mergeCell ref="BK48:BK49"/>
    <mergeCell ref="BL48:BL49"/>
    <mergeCell ref="BM48:BM49"/>
    <mergeCell ref="AD48:AD49"/>
    <mergeCell ref="AE48:AE49"/>
    <mergeCell ref="AF48:AF49"/>
    <mergeCell ref="AG48:AG49"/>
    <mergeCell ref="AH48:AH49"/>
    <mergeCell ref="AI48:AI49"/>
    <mergeCell ref="CC47:CC48"/>
    <mergeCell ref="CD47:CD48"/>
    <mergeCell ref="CE47:CE48"/>
    <mergeCell ref="CF47:CF48"/>
    <mergeCell ref="CG47:CG48"/>
    <mergeCell ref="A48:A49"/>
    <mergeCell ref="B48:B49"/>
    <mergeCell ref="AA48:AA49"/>
    <mergeCell ref="AB48:AB49"/>
    <mergeCell ref="AC48:AC49"/>
    <mergeCell ref="BW47:BW48"/>
    <mergeCell ref="BX47:BX48"/>
    <mergeCell ref="BY47:BY48"/>
    <mergeCell ref="BZ47:BZ48"/>
    <mergeCell ref="CA47:CA48"/>
    <mergeCell ref="CB47:CB48"/>
    <mergeCell ref="BO47:BQ48"/>
    <mergeCell ref="BR47:BR48"/>
    <mergeCell ref="BS47:BS48"/>
    <mergeCell ref="BT47:BT48"/>
    <mergeCell ref="BU47:BU48"/>
    <mergeCell ref="BV47:BV48"/>
    <mergeCell ref="BI46:BI47"/>
    <mergeCell ref="BJ46:BJ47"/>
    <mergeCell ref="BK46:BK47"/>
    <mergeCell ref="BL46:BL47"/>
    <mergeCell ref="BM46:BM47"/>
    <mergeCell ref="BN46:BN47"/>
    <mergeCell ref="AE46:AE47"/>
    <mergeCell ref="AF46:AF47"/>
    <mergeCell ref="AG46:AG47"/>
    <mergeCell ref="AH46:AH47"/>
    <mergeCell ref="AI46:AI47"/>
    <mergeCell ref="BH46:BH47"/>
    <mergeCell ref="A46:A47"/>
    <mergeCell ref="B46:B47"/>
    <mergeCell ref="AA46:AA47"/>
    <mergeCell ref="AB46:AB47"/>
    <mergeCell ref="AC46:AC47"/>
    <mergeCell ref="AD46:AD47"/>
    <mergeCell ref="CB45:CB46"/>
    <mergeCell ref="CC45:CC46"/>
    <mergeCell ref="CD45:CD46"/>
    <mergeCell ref="CE45:CE46"/>
    <mergeCell ref="CF45:CF46"/>
    <mergeCell ref="CG45:CG46"/>
    <mergeCell ref="BV45:BV46"/>
    <mergeCell ref="BW45:BW46"/>
    <mergeCell ref="BX45:BX46"/>
    <mergeCell ref="BY45:BY46"/>
    <mergeCell ref="BZ45:BZ46"/>
    <mergeCell ref="CA45:CA46"/>
    <mergeCell ref="BN44:BN45"/>
    <mergeCell ref="BO45:BQ46"/>
    <mergeCell ref="BR45:BR46"/>
    <mergeCell ref="BS45:BS46"/>
    <mergeCell ref="BT45:BT46"/>
    <mergeCell ref="BU45:BU46"/>
    <mergeCell ref="BH44:BH45"/>
    <mergeCell ref="BI44:BI45"/>
    <mergeCell ref="BJ44:BJ45"/>
    <mergeCell ref="BK44:BK45"/>
    <mergeCell ref="BL44:BL45"/>
    <mergeCell ref="BM44:BM45"/>
    <mergeCell ref="CD43:CD44"/>
    <mergeCell ref="CE43:CE44"/>
    <mergeCell ref="CF43:CF44"/>
    <mergeCell ref="A44:A45"/>
    <mergeCell ref="B44:B45"/>
    <mergeCell ref="AA44:AA45"/>
    <mergeCell ref="AB44:AB45"/>
    <mergeCell ref="AC44:AC45"/>
    <mergeCell ref="BW43:BW44"/>
    <mergeCell ref="BX43:BX44"/>
    <mergeCell ref="BY43:BY44"/>
    <mergeCell ref="BZ43:BZ44"/>
    <mergeCell ref="CA43:CA44"/>
    <mergeCell ref="CB43:CB44"/>
    <mergeCell ref="BO43:BQ44"/>
    <mergeCell ref="BR43:BR44"/>
    <mergeCell ref="BS43:BS44"/>
    <mergeCell ref="BT43:BT44"/>
    <mergeCell ref="BJ42:BJ43"/>
    <mergeCell ref="BK42:BK43"/>
    <mergeCell ref="BL42:BL43"/>
    <mergeCell ref="CF41:CF42"/>
    <mergeCell ref="BW39:BW40"/>
    <mergeCell ref="BX39:BX40"/>
    <mergeCell ref="BM40:BM41"/>
    <mergeCell ref="AE42:AE43"/>
    <mergeCell ref="AF42:AF43"/>
    <mergeCell ref="AG42:AG43"/>
    <mergeCell ref="AH42:AH43"/>
    <mergeCell ref="AI42:AI43"/>
    <mergeCell ref="BH42:BH43"/>
    <mergeCell ref="A42:A43"/>
    <mergeCell ref="AD44:AD45"/>
    <mergeCell ref="AE44:AE45"/>
    <mergeCell ref="AF44:AF45"/>
    <mergeCell ref="AG44:AG45"/>
    <mergeCell ref="AH44:AH45"/>
    <mergeCell ref="AI44:AI45"/>
    <mergeCell ref="CC43:CC44"/>
    <mergeCell ref="BK40:BK41"/>
    <mergeCell ref="BL40:BL41"/>
    <mergeCell ref="AD40:AD41"/>
    <mergeCell ref="AE40:AE41"/>
    <mergeCell ref="AF40:AF41"/>
    <mergeCell ref="AG40:AG41"/>
    <mergeCell ref="AH40:AH41"/>
    <mergeCell ref="AI40:AI41"/>
    <mergeCell ref="A40:A41"/>
    <mergeCell ref="B40:B41"/>
    <mergeCell ref="AA40:AA41"/>
    <mergeCell ref="AB40:AB41"/>
    <mergeCell ref="AC40:AC41"/>
    <mergeCell ref="BO39:BQ40"/>
    <mergeCell ref="BR39:BR40"/>
    <mergeCell ref="BS39:BS40"/>
    <mergeCell ref="BT39:BT40"/>
    <mergeCell ref="BO37:BQ38"/>
    <mergeCell ref="BR37:BR38"/>
    <mergeCell ref="B42:B43"/>
    <mergeCell ref="AA42:AA43"/>
    <mergeCell ref="AB42:AB43"/>
    <mergeCell ref="AC42:AC43"/>
    <mergeCell ref="AD42:AD43"/>
    <mergeCell ref="CB41:CB42"/>
    <mergeCell ref="A38:A39"/>
    <mergeCell ref="B38:B39"/>
    <mergeCell ref="AA38:AA39"/>
    <mergeCell ref="AB38:AB39"/>
    <mergeCell ref="AC38:AC39"/>
    <mergeCell ref="AD38:AD39"/>
    <mergeCell ref="CE41:CE42"/>
    <mergeCell ref="AE38:AE39"/>
    <mergeCell ref="AF38:AF39"/>
    <mergeCell ref="AG38:AG39"/>
    <mergeCell ref="AH38:AH39"/>
    <mergeCell ref="AI38:AI39"/>
    <mergeCell ref="AD36:AD37"/>
    <mergeCell ref="AE36:AE37"/>
    <mergeCell ref="AF36:AF37"/>
    <mergeCell ref="AG36:AG37"/>
    <mergeCell ref="AH36:AH37"/>
    <mergeCell ref="AI36:AI37"/>
    <mergeCell ref="BZ37:BZ38"/>
    <mergeCell ref="CA37:CA38"/>
    <mergeCell ref="BM38:BM39"/>
    <mergeCell ref="BN38:BN39"/>
    <mergeCell ref="CG41:CG42"/>
    <mergeCell ref="BV41:BV42"/>
    <mergeCell ref="BW41:BW42"/>
    <mergeCell ref="BX41:BX42"/>
    <mergeCell ref="BY41:BY42"/>
    <mergeCell ref="BZ41:BZ42"/>
    <mergeCell ref="CA41:CA42"/>
    <mergeCell ref="BN40:BN41"/>
    <mergeCell ref="BO41:BQ42"/>
    <mergeCell ref="BR41:BR42"/>
    <mergeCell ref="BS41:BS42"/>
    <mergeCell ref="BT41:BT42"/>
    <mergeCell ref="BU41:BU42"/>
    <mergeCell ref="BH40:BH41"/>
    <mergeCell ref="BI40:BI41"/>
    <mergeCell ref="BJ40:BJ41"/>
    <mergeCell ref="CC41:CC42"/>
    <mergeCell ref="CD41:CD42"/>
    <mergeCell ref="BY39:BY40"/>
    <mergeCell ref="BZ39:BZ40"/>
    <mergeCell ref="CA39:CA40"/>
    <mergeCell ref="CB39:CB40"/>
    <mergeCell ref="BM42:BM43"/>
    <mergeCell ref="BN42:BN43"/>
    <mergeCell ref="CG43:CG44"/>
    <mergeCell ref="BU43:BU44"/>
    <mergeCell ref="BV43:BV44"/>
    <mergeCell ref="BI42:BI43"/>
    <mergeCell ref="BH38:BH39"/>
    <mergeCell ref="CC39:CC40"/>
    <mergeCell ref="CD39:CD40"/>
    <mergeCell ref="CE39:CE40"/>
    <mergeCell ref="CF39:CF40"/>
    <mergeCell ref="CG39:CG40"/>
    <mergeCell ref="BS37:BS38"/>
    <mergeCell ref="BT37:BT38"/>
    <mergeCell ref="BU37:BU38"/>
    <mergeCell ref="BU39:BU40"/>
    <mergeCell ref="BV39:BV40"/>
    <mergeCell ref="BI38:BI39"/>
    <mergeCell ref="BJ38:BJ39"/>
    <mergeCell ref="BK38:BK39"/>
    <mergeCell ref="BL38:BL39"/>
    <mergeCell ref="BH36:BH37"/>
    <mergeCell ref="BI36:BI37"/>
    <mergeCell ref="BJ36:BJ37"/>
    <mergeCell ref="BK36:BK37"/>
    <mergeCell ref="BL36:BL37"/>
    <mergeCell ref="BM36:BM37"/>
    <mergeCell ref="CC35:CC36"/>
    <mergeCell ref="CD35:CD36"/>
    <mergeCell ref="CE35:CE36"/>
    <mergeCell ref="CF35:CF36"/>
    <mergeCell ref="CG35:CG36"/>
    <mergeCell ref="CB37:CB38"/>
    <mergeCell ref="CC37:CC38"/>
    <mergeCell ref="CD37:CD38"/>
    <mergeCell ref="CE37:CE38"/>
    <mergeCell ref="CF37:CF38"/>
    <mergeCell ref="CG37:CG38"/>
    <mergeCell ref="BV37:BV38"/>
    <mergeCell ref="BW37:BW38"/>
    <mergeCell ref="BX37:BX38"/>
    <mergeCell ref="BY37:BY38"/>
    <mergeCell ref="BN36:BN37"/>
    <mergeCell ref="A36:A37"/>
    <mergeCell ref="B36:B37"/>
    <mergeCell ref="AA36:AA37"/>
    <mergeCell ref="AB36:AB37"/>
    <mergeCell ref="AC36:AC37"/>
    <mergeCell ref="BW35:BW36"/>
    <mergeCell ref="BX35:BX36"/>
    <mergeCell ref="BY35:BY36"/>
    <mergeCell ref="BZ35:BZ36"/>
    <mergeCell ref="CA35:CA36"/>
    <mergeCell ref="CB35:CB36"/>
    <mergeCell ref="BO35:BQ36"/>
    <mergeCell ref="BR35:BR36"/>
    <mergeCell ref="BS35:BS36"/>
    <mergeCell ref="BT35:BT36"/>
    <mergeCell ref="BU35:BU36"/>
    <mergeCell ref="BV35:BV36"/>
    <mergeCell ref="BI34:BI35"/>
    <mergeCell ref="BJ34:BJ35"/>
    <mergeCell ref="BK34:BK35"/>
    <mergeCell ref="BL34:BL35"/>
    <mergeCell ref="BM34:BM35"/>
    <mergeCell ref="BN34:BN35"/>
    <mergeCell ref="AE34:AE35"/>
    <mergeCell ref="AF34:AF35"/>
    <mergeCell ref="AG34:AG35"/>
    <mergeCell ref="AH34:AH35"/>
    <mergeCell ref="AI34:AI35"/>
    <mergeCell ref="BH34:BH35"/>
    <mergeCell ref="A34:A35"/>
    <mergeCell ref="B34:B35"/>
    <mergeCell ref="AA34:AA35"/>
    <mergeCell ref="AB34:AB35"/>
    <mergeCell ref="AC34:AC35"/>
    <mergeCell ref="AD34:AD35"/>
    <mergeCell ref="CB33:CB34"/>
    <mergeCell ref="CC33:CC34"/>
    <mergeCell ref="CD33:CD34"/>
    <mergeCell ref="CE33:CE34"/>
    <mergeCell ref="CF33:CF34"/>
    <mergeCell ref="CG33:CG34"/>
    <mergeCell ref="BV33:BV34"/>
    <mergeCell ref="BW33:BW34"/>
    <mergeCell ref="BX33:BX34"/>
    <mergeCell ref="BY33:BY34"/>
    <mergeCell ref="BZ33:BZ34"/>
    <mergeCell ref="CA33:CA34"/>
    <mergeCell ref="BN32:BN33"/>
    <mergeCell ref="BO33:BQ34"/>
    <mergeCell ref="BR33:BR34"/>
    <mergeCell ref="BS33:BS34"/>
    <mergeCell ref="BT33:BT34"/>
    <mergeCell ref="BU33:BU34"/>
    <mergeCell ref="BH32:BH33"/>
    <mergeCell ref="BI32:BI33"/>
    <mergeCell ref="BJ32:BJ33"/>
    <mergeCell ref="BK32:BK33"/>
    <mergeCell ref="BL32:BL33"/>
    <mergeCell ref="BM32:BM33"/>
    <mergeCell ref="AD32:AD33"/>
    <mergeCell ref="AE32:AE33"/>
    <mergeCell ref="AF32:AF33"/>
    <mergeCell ref="AG32:AG33"/>
    <mergeCell ref="AH32:AH33"/>
    <mergeCell ref="AI32:AI33"/>
    <mergeCell ref="CC31:CC32"/>
    <mergeCell ref="CD31:CD32"/>
    <mergeCell ref="CE31:CE32"/>
    <mergeCell ref="CF31:CF32"/>
    <mergeCell ref="CG31:CG32"/>
    <mergeCell ref="A32:A33"/>
    <mergeCell ref="B32:B33"/>
    <mergeCell ref="AA32:AA33"/>
    <mergeCell ref="AB32:AB33"/>
    <mergeCell ref="AC32:AC33"/>
    <mergeCell ref="BW31:BW32"/>
    <mergeCell ref="BX31:BX32"/>
    <mergeCell ref="BY31:BY32"/>
    <mergeCell ref="BZ31:BZ32"/>
    <mergeCell ref="CA31:CA32"/>
    <mergeCell ref="CB31:CB32"/>
    <mergeCell ref="BO31:BQ32"/>
    <mergeCell ref="BR31:BR32"/>
    <mergeCell ref="BS31:BS32"/>
    <mergeCell ref="BT31:BT32"/>
    <mergeCell ref="BU31:BU32"/>
    <mergeCell ref="BV31:BV32"/>
    <mergeCell ref="BI30:BI31"/>
    <mergeCell ref="BJ30:BJ31"/>
    <mergeCell ref="BK30:BK31"/>
    <mergeCell ref="BL30:BL31"/>
    <mergeCell ref="BM30:BM31"/>
    <mergeCell ref="BN30:BN31"/>
    <mergeCell ref="AE30:AE31"/>
    <mergeCell ref="AF30:AF31"/>
    <mergeCell ref="AG30:AG31"/>
    <mergeCell ref="AH30:AH31"/>
    <mergeCell ref="AI30:AI31"/>
    <mergeCell ref="BH30:BH31"/>
    <mergeCell ref="A30:A31"/>
    <mergeCell ref="B30:B31"/>
    <mergeCell ref="AA30:AA31"/>
    <mergeCell ref="AB30:AB31"/>
    <mergeCell ref="AC30:AC31"/>
    <mergeCell ref="AD30:AD31"/>
    <mergeCell ref="CB29:CB30"/>
    <mergeCell ref="CC29:CC30"/>
    <mergeCell ref="CD29:CD30"/>
    <mergeCell ref="CE29:CE30"/>
    <mergeCell ref="CF29:CF30"/>
    <mergeCell ref="CG29:CG30"/>
    <mergeCell ref="BV29:BV30"/>
    <mergeCell ref="BW29:BW30"/>
    <mergeCell ref="BX29:BX30"/>
    <mergeCell ref="BY29:BY30"/>
    <mergeCell ref="BZ29:BZ30"/>
    <mergeCell ref="CA29:CA30"/>
    <mergeCell ref="BN28:BN29"/>
    <mergeCell ref="BO29:BQ30"/>
    <mergeCell ref="BR29:BR30"/>
    <mergeCell ref="BS29:BS30"/>
    <mergeCell ref="BT29:BT30"/>
    <mergeCell ref="BU29:BU30"/>
    <mergeCell ref="BH28:BH29"/>
    <mergeCell ref="BI28:BI29"/>
    <mergeCell ref="BJ28:BJ29"/>
    <mergeCell ref="BK28:BK29"/>
    <mergeCell ref="BL28:BL29"/>
    <mergeCell ref="BM28:BM29"/>
    <mergeCell ref="AD28:AD29"/>
    <mergeCell ref="AE28:AE29"/>
    <mergeCell ref="AF28:AF29"/>
    <mergeCell ref="AG28:AG29"/>
    <mergeCell ref="AH28:AH29"/>
    <mergeCell ref="AI28:AI29"/>
    <mergeCell ref="CC27:CC28"/>
    <mergeCell ref="CD27:CD28"/>
    <mergeCell ref="CE27:CE28"/>
    <mergeCell ref="CF27:CF28"/>
    <mergeCell ref="CG27:CG28"/>
    <mergeCell ref="A28:A29"/>
    <mergeCell ref="B28:B29"/>
    <mergeCell ref="AA28:AA29"/>
    <mergeCell ref="AB28:AB29"/>
    <mergeCell ref="AC28:AC29"/>
    <mergeCell ref="BW27:BW28"/>
    <mergeCell ref="BX27:BX28"/>
    <mergeCell ref="BY27:BY28"/>
    <mergeCell ref="BZ27:BZ28"/>
    <mergeCell ref="CA27:CA28"/>
    <mergeCell ref="CB27:CB28"/>
    <mergeCell ref="BO27:BQ28"/>
    <mergeCell ref="BR27:BR28"/>
    <mergeCell ref="BS27:BS28"/>
    <mergeCell ref="BT27:BT28"/>
    <mergeCell ref="BU27:BU28"/>
    <mergeCell ref="BV27:BV28"/>
    <mergeCell ref="BI26:BI27"/>
    <mergeCell ref="BJ26:BJ27"/>
    <mergeCell ref="BK26:BK27"/>
    <mergeCell ref="BL26:BL27"/>
    <mergeCell ref="BM26:BM27"/>
    <mergeCell ref="BN26:BN27"/>
    <mergeCell ref="AE26:AE27"/>
    <mergeCell ref="AF26:AF27"/>
    <mergeCell ref="AG26:AG27"/>
    <mergeCell ref="AH26:AH27"/>
    <mergeCell ref="AI26:AI27"/>
    <mergeCell ref="BH26:BH27"/>
    <mergeCell ref="A26:A27"/>
    <mergeCell ref="B26:B27"/>
    <mergeCell ref="AA26:AA27"/>
    <mergeCell ref="AB26:AB27"/>
    <mergeCell ref="AC26:AC27"/>
    <mergeCell ref="AD26:AD27"/>
    <mergeCell ref="CB25:CB26"/>
    <mergeCell ref="BI24:BI25"/>
    <mergeCell ref="BJ24:BJ25"/>
    <mergeCell ref="BK24:BK25"/>
    <mergeCell ref="BL24:BL25"/>
    <mergeCell ref="BM24:BM25"/>
    <mergeCell ref="AD24:AD25"/>
    <mergeCell ref="AE24:AE25"/>
    <mergeCell ref="AF24:AF25"/>
    <mergeCell ref="AG24:AG25"/>
    <mergeCell ref="AH24:AH25"/>
    <mergeCell ref="AI24:AI25"/>
    <mergeCell ref="A24:A25"/>
    <mergeCell ref="B24:B25"/>
    <mergeCell ref="AA24:AA25"/>
    <mergeCell ref="AB24:AB25"/>
    <mergeCell ref="AC24:AC25"/>
    <mergeCell ref="CB23:CB24"/>
    <mergeCell ref="BO23:BQ24"/>
    <mergeCell ref="BR23:BR24"/>
    <mergeCell ref="BS23:BS24"/>
    <mergeCell ref="CD21:CD22"/>
    <mergeCell ref="AI20:AI21"/>
    <mergeCell ref="BH20:BH21"/>
    <mergeCell ref="BI20:BI21"/>
    <mergeCell ref="BI22:BI23"/>
    <mergeCell ref="BJ22:BJ23"/>
    <mergeCell ref="BK22:BK23"/>
    <mergeCell ref="BL22:BL23"/>
    <mergeCell ref="BM22:BM23"/>
    <mergeCell ref="AE22:AE23"/>
    <mergeCell ref="AF22:AF23"/>
    <mergeCell ref="AG22:AG23"/>
    <mergeCell ref="AH22:AH23"/>
    <mergeCell ref="AI22:AI23"/>
    <mergeCell ref="BH22:BH23"/>
    <mergeCell ref="BH24:BH25"/>
    <mergeCell ref="CE21:CE22"/>
    <mergeCell ref="CD25:CD26"/>
    <mergeCell ref="CE25:CE26"/>
    <mergeCell ref="CF25:CF26"/>
    <mergeCell ref="CG25:CG26"/>
    <mergeCell ref="BV25:BV26"/>
    <mergeCell ref="BW25:BW26"/>
    <mergeCell ref="BX25:BX26"/>
    <mergeCell ref="BY25:BY26"/>
    <mergeCell ref="BZ25:BZ26"/>
    <mergeCell ref="CA25:CA26"/>
    <mergeCell ref="BN24:BN25"/>
    <mergeCell ref="BO25:BQ26"/>
    <mergeCell ref="BR25:BR26"/>
    <mergeCell ref="BS25:BS26"/>
    <mergeCell ref="BT25:BT26"/>
    <mergeCell ref="BU25:BU26"/>
    <mergeCell ref="CC23:CC24"/>
    <mergeCell ref="CD23:CD24"/>
    <mergeCell ref="CE23:CE24"/>
    <mergeCell ref="CF23:CF24"/>
    <mergeCell ref="CG23:CG24"/>
    <mergeCell ref="BW23:BW24"/>
    <mergeCell ref="BX23:BX24"/>
    <mergeCell ref="BY23:BY24"/>
    <mergeCell ref="BZ23:BZ24"/>
    <mergeCell ref="CA23:CA24"/>
    <mergeCell ref="BT23:BT24"/>
    <mergeCell ref="BU23:BU24"/>
    <mergeCell ref="BV23:BV24"/>
    <mergeCell ref="BN22:BN23"/>
    <mergeCell ref="CC25:CC26"/>
    <mergeCell ref="CC17:CC18"/>
    <mergeCell ref="CD17:CD18"/>
    <mergeCell ref="CE17:CE18"/>
    <mergeCell ref="CF21:CF22"/>
    <mergeCell ref="CG21:CG22"/>
    <mergeCell ref="A22:A23"/>
    <mergeCell ref="B22:B23"/>
    <mergeCell ref="AA22:AA23"/>
    <mergeCell ref="AB22:AB23"/>
    <mergeCell ref="AC22:AC23"/>
    <mergeCell ref="AD22:AD23"/>
    <mergeCell ref="BX21:BX22"/>
    <mergeCell ref="BY21:BY22"/>
    <mergeCell ref="BZ21:BZ22"/>
    <mergeCell ref="CA21:CA22"/>
    <mergeCell ref="CB21:CB22"/>
    <mergeCell ref="CC21:CC22"/>
    <mergeCell ref="BR21:BR22"/>
    <mergeCell ref="BS21:BS22"/>
    <mergeCell ref="BT21:BT22"/>
    <mergeCell ref="BU21:BU22"/>
    <mergeCell ref="BV21:BV22"/>
    <mergeCell ref="BW21:BW22"/>
    <mergeCell ref="BJ20:BJ21"/>
    <mergeCell ref="BK20:BK21"/>
    <mergeCell ref="BL20:BL21"/>
    <mergeCell ref="BM20:BM21"/>
    <mergeCell ref="BN20:BN21"/>
    <mergeCell ref="BO21:BQ22"/>
    <mergeCell ref="AF20:AF21"/>
    <mergeCell ref="AG20:AG21"/>
    <mergeCell ref="AH20:AH21"/>
    <mergeCell ref="BX15:BX16"/>
    <mergeCell ref="BY15:BY16"/>
    <mergeCell ref="BZ15:BZ16"/>
    <mergeCell ref="CE19:CE20"/>
    <mergeCell ref="CF19:CF20"/>
    <mergeCell ref="CG19:CG20"/>
    <mergeCell ref="A20:A21"/>
    <mergeCell ref="B20:B21"/>
    <mergeCell ref="AA20:AA21"/>
    <mergeCell ref="AB20:AB21"/>
    <mergeCell ref="AC20:AC21"/>
    <mergeCell ref="AD20:AD21"/>
    <mergeCell ref="AE20:AE21"/>
    <mergeCell ref="BY19:BY20"/>
    <mergeCell ref="BZ19:BZ20"/>
    <mergeCell ref="CA19:CA20"/>
    <mergeCell ref="CB19:CB20"/>
    <mergeCell ref="CC19:CC20"/>
    <mergeCell ref="CD19:CD20"/>
    <mergeCell ref="CF17:CF18"/>
    <mergeCell ref="CG17:CG18"/>
    <mergeCell ref="BO19:BQ20"/>
    <mergeCell ref="BR19:BR20"/>
    <mergeCell ref="BS19:BS20"/>
    <mergeCell ref="BT19:BT20"/>
    <mergeCell ref="BU19:BU20"/>
    <mergeCell ref="BV19:BV20"/>
    <mergeCell ref="BW19:BW20"/>
    <mergeCell ref="BX19:BX20"/>
    <mergeCell ref="BZ17:BZ18"/>
    <mergeCell ref="CA17:CA18"/>
    <mergeCell ref="CB17:CB18"/>
    <mergeCell ref="AK14:AO15"/>
    <mergeCell ref="BX13:BX14"/>
    <mergeCell ref="BY13:BY14"/>
    <mergeCell ref="BZ13:BZ14"/>
    <mergeCell ref="CA13:CA14"/>
    <mergeCell ref="CB13:CB14"/>
    <mergeCell ref="CC13:CC14"/>
    <mergeCell ref="BR13:BR14"/>
    <mergeCell ref="BS13:BS14"/>
    <mergeCell ref="BT13:BT14"/>
    <mergeCell ref="BU13:BU14"/>
    <mergeCell ref="BV13:BV14"/>
    <mergeCell ref="BW13:BW14"/>
    <mergeCell ref="CG15:CG16"/>
    <mergeCell ref="BO17:BQ18"/>
    <mergeCell ref="BR17:BR18"/>
    <mergeCell ref="BS17:BS18"/>
    <mergeCell ref="BT17:BT18"/>
    <mergeCell ref="BU17:BU18"/>
    <mergeCell ref="BV17:BV18"/>
    <mergeCell ref="BW17:BW18"/>
    <mergeCell ref="BX17:BX18"/>
    <mergeCell ref="BY17:BY18"/>
    <mergeCell ref="CA15:CA16"/>
    <mergeCell ref="CB15:CB16"/>
    <mergeCell ref="CC15:CC16"/>
    <mergeCell ref="CD15:CD16"/>
    <mergeCell ref="CE15:CE16"/>
    <mergeCell ref="CF15:CF16"/>
    <mergeCell ref="BU15:BU16"/>
    <mergeCell ref="BV15:BV16"/>
    <mergeCell ref="BW15:BW16"/>
    <mergeCell ref="BO12:BQ12"/>
    <mergeCell ref="A13:C15"/>
    <mergeCell ref="D13:Z13"/>
    <mergeCell ref="AA13:AG15"/>
    <mergeCell ref="AH13:AJ15"/>
    <mergeCell ref="AK13:BG13"/>
    <mergeCell ref="BH13:BN15"/>
    <mergeCell ref="BO13:BQ14"/>
    <mergeCell ref="AP14:AQ15"/>
    <mergeCell ref="AR14:AZ15"/>
    <mergeCell ref="AK11:AL11"/>
    <mergeCell ref="AM11:AN11"/>
    <mergeCell ref="AO11:AP11"/>
    <mergeCell ref="AQ11:AR11"/>
    <mergeCell ref="AS11:AT11"/>
    <mergeCell ref="BO11:BQ11"/>
    <mergeCell ref="CS10:CT10"/>
    <mergeCell ref="BA14:BD15"/>
    <mergeCell ref="BE14:BG15"/>
    <mergeCell ref="BO15:BQ16"/>
    <mergeCell ref="BR15:BR16"/>
    <mergeCell ref="BS15:BS16"/>
    <mergeCell ref="BT15:BT16"/>
    <mergeCell ref="CD13:CD14"/>
    <mergeCell ref="CE13:CE14"/>
    <mergeCell ref="CF13:CF14"/>
    <mergeCell ref="CG13:CG14"/>
    <mergeCell ref="D14:H15"/>
    <mergeCell ref="I14:J15"/>
    <mergeCell ref="K14:S15"/>
    <mergeCell ref="T14:W15"/>
    <mergeCell ref="X14:Z15"/>
    <mergeCell ref="CU10:CV10"/>
    <mergeCell ref="CW10:CX10"/>
    <mergeCell ref="B11:C11"/>
    <mergeCell ref="D11:E11"/>
    <mergeCell ref="F11:G11"/>
    <mergeCell ref="H11:I11"/>
    <mergeCell ref="J11:K11"/>
    <mergeCell ref="L11:M11"/>
    <mergeCell ref="AI11:AJ11"/>
    <mergeCell ref="AS10:AT10"/>
    <mergeCell ref="AY10:BD10"/>
    <mergeCell ref="BO10:BQ10"/>
    <mergeCell ref="CM10:CN10"/>
    <mergeCell ref="CO10:CP10"/>
    <mergeCell ref="CQ10:CR10"/>
    <mergeCell ref="R10:W10"/>
    <mergeCell ref="AI10:AJ10"/>
    <mergeCell ref="AK10:AL10"/>
    <mergeCell ref="AM10:AN10"/>
    <mergeCell ref="AO10:AP10"/>
    <mergeCell ref="AQ10:AR10"/>
    <mergeCell ref="B10:C10"/>
    <mergeCell ref="D10:E10"/>
    <mergeCell ref="F10:G10"/>
    <mergeCell ref="H10:I10"/>
    <mergeCell ref="J10:K10"/>
    <mergeCell ref="L10:M10"/>
    <mergeCell ref="CM9:CN9"/>
    <mergeCell ref="CO9:CP9"/>
    <mergeCell ref="CQ9:CR9"/>
    <mergeCell ref="CS9:CT9"/>
    <mergeCell ref="CU9:CV9"/>
    <mergeCell ref="CW9:CX9"/>
    <mergeCell ref="AK9:AL9"/>
    <mergeCell ref="AM9:AN9"/>
    <mergeCell ref="AO9:AP9"/>
    <mergeCell ref="AQ9:AR9"/>
    <mergeCell ref="AS9:AT9"/>
    <mergeCell ref="BO9:BQ9"/>
    <mergeCell ref="CS8:CT8"/>
    <mergeCell ref="CU8:CV8"/>
    <mergeCell ref="CW8:CX8"/>
    <mergeCell ref="B9:C9"/>
    <mergeCell ref="D9:E9"/>
    <mergeCell ref="F9:G9"/>
    <mergeCell ref="H9:I9"/>
    <mergeCell ref="J9:K9"/>
    <mergeCell ref="L9:M9"/>
    <mergeCell ref="AI9:AJ9"/>
    <mergeCell ref="AO6:AP8"/>
    <mergeCell ref="AQ6:AR8"/>
    <mergeCell ref="Q8:W8"/>
    <mergeCell ref="AE8:AG8"/>
    <mergeCell ref="AI8:AJ8"/>
    <mergeCell ref="AX8:BD8"/>
    <mergeCell ref="BL8:BN8"/>
    <mergeCell ref="CM8:CN8"/>
    <mergeCell ref="CS6:CT6"/>
    <mergeCell ref="CU6:CV6"/>
    <mergeCell ref="B8:C8"/>
    <mergeCell ref="AI3:AL3"/>
    <mergeCell ref="AN3:AR3"/>
    <mergeCell ref="CM3:CN3"/>
    <mergeCell ref="CW6:CX6"/>
    <mergeCell ref="P7:X7"/>
    <mergeCell ref="AE7:AG7"/>
    <mergeCell ref="AW7:BE7"/>
    <mergeCell ref="BL7:BN7"/>
    <mergeCell ref="CM7:CN7"/>
    <mergeCell ref="CO7:CP7"/>
    <mergeCell ref="CQ7:CR7"/>
    <mergeCell ref="AS6:AT8"/>
    <mergeCell ref="AY6:AZ6"/>
    <mergeCell ref="BL6:BN6"/>
    <mergeCell ref="CM6:CN6"/>
    <mergeCell ref="CO6:CP6"/>
    <mergeCell ref="CQ6:CR6"/>
    <mergeCell ref="CO8:CP8"/>
    <mergeCell ref="CQ8:CR8"/>
    <mergeCell ref="AE6:AG6"/>
    <mergeCell ref="AH6:AJ7"/>
    <mergeCell ref="AK6:AL8"/>
    <mergeCell ref="AM6:AN8"/>
    <mergeCell ref="CH1:CH8"/>
    <mergeCell ref="CS5:CT5"/>
    <mergeCell ref="CU5:CV5"/>
    <mergeCell ref="CW5:CX5"/>
    <mergeCell ref="AF4:AG4"/>
    <mergeCell ref="BM4:BN4"/>
    <mergeCell ref="CM4:CN4"/>
    <mergeCell ref="R6:S6"/>
    <mergeCell ref="CO4:CP4"/>
    <mergeCell ref="CQ4:CR4"/>
    <mergeCell ref="CS4:CT4"/>
    <mergeCell ref="CU4:CV4"/>
    <mergeCell ref="CW4:CX4"/>
    <mergeCell ref="AF5:AG5"/>
    <mergeCell ref="BM5:BN5"/>
    <mergeCell ref="CM5:CN5"/>
    <mergeCell ref="CO5:CP5"/>
    <mergeCell ref="CQ5:CR5"/>
    <mergeCell ref="BZ1:BZ8"/>
    <mergeCell ref="CA1:CA8"/>
    <mergeCell ref="BO1:BP8"/>
    <mergeCell ref="BQ1:BQ8"/>
    <mergeCell ref="BR1:BR8"/>
    <mergeCell ref="BS1:BS8"/>
    <mergeCell ref="BT1:BT8"/>
    <mergeCell ref="BU1:BU8"/>
    <mergeCell ref="CS7:CT7"/>
    <mergeCell ref="CU7:CV7"/>
    <mergeCell ref="CW7:CX7"/>
    <mergeCell ref="DO1:DP1"/>
    <mergeCell ref="DT1:DV1"/>
    <mergeCell ref="B2:E2"/>
    <mergeCell ref="G2:K2"/>
    <mergeCell ref="N2:X3"/>
    <mergeCell ref="AI2:AL2"/>
    <mergeCell ref="AN2:AR2"/>
    <mergeCell ref="AU2:BE3"/>
    <mergeCell ref="B3:E3"/>
    <mergeCell ref="G3:K3"/>
    <mergeCell ref="CL1:CN2"/>
    <mergeCell ref="CO1:CP3"/>
    <mergeCell ref="CQ1:CR3"/>
    <mergeCell ref="CS1:CT3"/>
    <mergeCell ref="CU1:CV3"/>
    <mergeCell ref="CW1:CX3"/>
    <mergeCell ref="CB1:CB8"/>
    <mergeCell ref="CC1:CC8"/>
    <mergeCell ref="CD1:CD8"/>
    <mergeCell ref="CE1:CE8"/>
    <mergeCell ref="CF1:CF8"/>
    <mergeCell ref="CG1:CG8"/>
    <mergeCell ref="BV1:BV8"/>
    <mergeCell ref="BW1:BW8"/>
    <mergeCell ref="BX1:BX8"/>
    <mergeCell ref="BY1:BY8"/>
    <mergeCell ref="A6:C7"/>
    <mergeCell ref="D6:E8"/>
    <mergeCell ref="F6:G8"/>
    <mergeCell ref="H6:I8"/>
    <mergeCell ref="J6:K8"/>
    <mergeCell ref="L6:M8"/>
  </mergeCells>
  <pageMargins left="0" right="0" top="0" bottom="0" header="0" footer="0"/>
  <pageSetup paperSize="9" scale="35" orientation="landscape" r:id="rId1"/>
  <headerFooter alignWithMargins="0"/>
  <colBreaks count="2" manualBreakCount="2">
    <brk id="33" max="1048575" man="1"/>
    <brk id="66" max="1048575" man="1"/>
  </colBreaks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3" tint="0.39997558519241921"/>
  </sheetPr>
  <dimension ref="A1:CA648"/>
  <sheetViews>
    <sheetView showZeros="0" view="pageBreakPreview" topLeftCell="R1" zoomScale="71" zoomScaleNormal="60" zoomScaleSheetLayoutView="71" zoomScalePageLayoutView="10" workbookViewId="0">
      <selection activeCell="N2" sqref="N2:X3"/>
    </sheetView>
  </sheetViews>
  <sheetFormatPr defaultColWidth="9.140625" defaultRowHeight="15.75"/>
  <cols>
    <col min="1" max="1" width="33.85546875" style="4" customWidth="1"/>
    <col min="2" max="2" width="7.42578125" style="4" customWidth="1"/>
    <col min="3" max="3" width="7.7109375" style="4" customWidth="1"/>
    <col min="4" max="26" width="10" style="4" customWidth="1"/>
    <col min="27" max="29" width="11" style="4" customWidth="1"/>
    <col min="30" max="30" width="11" style="5" customWidth="1"/>
    <col min="31" max="33" width="11.28515625" style="47" customWidth="1"/>
    <col min="34" max="34" width="8.140625" style="3" customWidth="1"/>
    <col min="35" max="16384" width="9.140625" style="3"/>
  </cols>
  <sheetData>
    <row r="1" spans="1:79" ht="15" customHeight="1">
      <c r="A1" s="11"/>
      <c r="B1" s="11"/>
      <c r="C1" s="11" t="s">
        <v>71</v>
      </c>
      <c r="D1" s="11"/>
      <c r="E1" s="11"/>
      <c r="F1" s="11"/>
      <c r="G1" s="11"/>
      <c r="H1" s="11"/>
      <c r="I1" s="11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11"/>
      <c r="V1" s="26"/>
      <c r="W1" s="11"/>
      <c r="Y1" s="11"/>
      <c r="Z1" s="11"/>
      <c r="AA1" s="11"/>
      <c r="AB1" s="11"/>
      <c r="AC1" s="11"/>
      <c r="AD1" s="11"/>
      <c r="AE1" s="11"/>
      <c r="AF1" s="11"/>
      <c r="AG1" s="11"/>
      <c r="AH1" s="25"/>
      <c r="AL1" s="820"/>
      <c r="AM1" s="820"/>
      <c r="AN1" s="820"/>
      <c r="AO1" s="827"/>
      <c r="AP1" s="827"/>
      <c r="AQ1" s="820"/>
      <c r="AR1" s="820"/>
      <c r="AS1" s="820"/>
      <c r="AT1" s="820"/>
      <c r="AU1" s="820"/>
      <c r="AV1" s="820"/>
      <c r="AW1" s="820"/>
      <c r="AX1" s="820"/>
      <c r="AY1" s="39"/>
      <c r="AZ1" s="5"/>
      <c r="BA1" s="11"/>
      <c r="BB1" s="32"/>
      <c r="BC1" s="32"/>
      <c r="BD1" s="11"/>
      <c r="BE1" s="11"/>
      <c r="BF1" s="31"/>
      <c r="BG1" s="31"/>
      <c r="BH1" s="31"/>
      <c r="BI1" s="27"/>
      <c r="BJ1" s="30"/>
      <c r="BK1" s="30"/>
      <c r="BL1" s="30"/>
      <c r="BM1" s="30"/>
      <c r="BN1" s="4"/>
      <c r="BO1" s="824"/>
      <c r="BP1" s="824"/>
      <c r="BQ1" s="11"/>
      <c r="BR1" s="11"/>
      <c r="BS1" s="28"/>
      <c r="BT1" s="823"/>
      <c r="BU1" s="823"/>
      <c r="BV1" s="823"/>
    </row>
    <row r="2" spans="1:79" ht="15" customHeight="1">
      <c r="A2" s="11" t="s">
        <v>70</v>
      </c>
      <c r="B2" s="825"/>
      <c r="C2" s="825"/>
      <c r="D2" s="825"/>
      <c r="E2" s="825"/>
      <c r="F2" s="11"/>
      <c r="G2" s="825" t="s">
        <v>97</v>
      </c>
      <c r="H2" s="825"/>
      <c r="I2" s="825"/>
      <c r="J2" s="825"/>
      <c r="K2" s="825"/>
      <c r="L2" s="11"/>
      <c r="M2" s="11"/>
      <c r="N2" s="826" t="s">
        <v>69</v>
      </c>
      <c r="O2" s="826"/>
      <c r="P2" s="826"/>
      <c r="Q2" s="826"/>
      <c r="R2" s="826"/>
      <c r="S2" s="826"/>
      <c r="T2" s="826"/>
      <c r="U2" s="826"/>
      <c r="V2" s="826"/>
      <c r="W2" s="826"/>
      <c r="X2" s="826"/>
      <c r="Y2" s="11"/>
      <c r="Z2" s="46"/>
      <c r="AA2" s="46"/>
      <c r="AB2" s="46"/>
      <c r="AC2" s="46"/>
      <c r="AD2" s="11"/>
      <c r="AE2" s="11"/>
      <c r="AF2" s="11"/>
      <c r="AG2" s="11"/>
      <c r="AH2" s="25"/>
      <c r="AL2" s="820"/>
      <c r="AM2" s="820"/>
      <c r="AN2" s="820"/>
      <c r="AO2" s="827"/>
      <c r="AP2" s="827"/>
      <c r="AQ2" s="820"/>
      <c r="AR2" s="820"/>
      <c r="AS2" s="820"/>
      <c r="AT2" s="820"/>
      <c r="AU2" s="820"/>
      <c r="AV2" s="820"/>
      <c r="AW2" s="820"/>
      <c r="AX2" s="820"/>
      <c r="AY2" s="39"/>
      <c r="AZ2" s="39"/>
      <c r="BA2" s="11"/>
      <c r="BB2" s="11"/>
      <c r="BC2" s="11"/>
      <c r="BD2" s="11"/>
      <c r="BE2" s="11"/>
      <c r="BF2" s="11"/>
      <c r="BG2" s="11"/>
      <c r="BH2" s="11"/>
      <c r="BI2" s="26"/>
      <c r="BJ2" s="4"/>
      <c r="BK2" s="4"/>
      <c r="BL2" s="4"/>
      <c r="BM2" s="4"/>
      <c r="BN2" s="4"/>
      <c r="BO2" s="42"/>
      <c r="BP2" s="42"/>
      <c r="BQ2" s="11"/>
      <c r="BR2" s="11"/>
      <c r="BS2" s="28"/>
      <c r="BT2" s="28"/>
      <c r="BU2" s="28"/>
      <c r="BV2" s="117"/>
    </row>
    <row r="3" spans="1:79" ht="15" customHeight="1">
      <c r="A3" s="11"/>
      <c r="B3" s="1023" t="s">
        <v>68</v>
      </c>
      <c r="C3" s="1023"/>
      <c r="D3" s="1023"/>
      <c r="E3" s="1023"/>
      <c r="F3" s="11"/>
      <c r="G3" s="1023" t="s">
        <v>96</v>
      </c>
      <c r="H3" s="1023"/>
      <c r="I3" s="1023"/>
      <c r="J3" s="1023"/>
      <c r="K3" s="1023"/>
      <c r="L3" s="11"/>
      <c r="M3" s="11"/>
      <c r="N3" s="826"/>
      <c r="O3" s="826"/>
      <c r="P3" s="826"/>
      <c r="Q3" s="826"/>
      <c r="R3" s="826"/>
      <c r="S3" s="826"/>
      <c r="T3" s="826"/>
      <c r="U3" s="826"/>
      <c r="V3" s="826"/>
      <c r="W3" s="826"/>
      <c r="X3" s="826"/>
      <c r="Y3" s="11"/>
      <c r="Z3" s="45"/>
      <c r="AA3" s="131"/>
      <c r="AB3" s="131"/>
      <c r="AC3" s="131"/>
      <c r="AD3" s="11"/>
      <c r="AE3" s="11"/>
      <c r="AF3" s="11"/>
      <c r="AG3" s="11"/>
      <c r="AH3" s="25"/>
      <c r="AL3" s="31"/>
      <c r="AM3" s="820"/>
      <c r="AN3" s="820"/>
      <c r="AO3" s="827"/>
      <c r="AP3" s="827"/>
      <c r="AQ3" s="820"/>
      <c r="AR3" s="820"/>
      <c r="AS3" s="820"/>
      <c r="AT3" s="820"/>
      <c r="AU3" s="820"/>
      <c r="AV3" s="820"/>
      <c r="AW3" s="820"/>
      <c r="AX3" s="820"/>
      <c r="AY3" s="39"/>
      <c r="AZ3" s="130"/>
      <c r="BA3" s="11"/>
      <c r="BB3" s="11"/>
      <c r="BC3" s="11"/>
      <c r="BD3" s="11"/>
      <c r="BE3" s="11"/>
      <c r="BF3" s="11"/>
      <c r="BG3" s="11"/>
      <c r="BH3" s="11"/>
      <c r="BI3" s="26"/>
      <c r="BJ3" s="4"/>
      <c r="BK3" s="4"/>
      <c r="BL3" s="4"/>
      <c r="BM3" s="4"/>
      <c r="BN3" s="4"/>
      <c r="BO3" s="11"/>
      <c r="BP3" s="11"/>
      <c r="BQ3" s="11"/>
      <c r="BR3" s="11"/>
      <c r="BS3" s="11"/>
      <c r="BT3" s="11"/>
      <c r="BU3" s="11"/>
      <c r="BV3" s="25"/>
    </row>
    <row r="4" spans="1:79" ht="15" customHeight="1">
      <c r="A4" s="11" t="s">
        <v>195</v>
      </c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26"/>
      <c r="W4" s="11"/>
      <c r="X4" s="11"/>
      <c r="AA4" s="118"/>
      <c r="AB4" s="118"/>
      <c r="AC4" s="280"/>
      <c r="AD4" s="11"/>
      <c r="AE4" s="29" t="s">
        <v>95</v>
      </c>
      <c r="AF4" s="821"/>
      <c r="AG4" s="822"/>
      <c r="AL4" s="28"/>
      <c r="AM4" s="823"/>
      <c r="AN4" s="823"/>
      <c r="AO4" s="823"/>
      <c r="AP4" s="823"/>
      <c r="AQ4" s="823"/>
      <c r="AR4" s="823"/>
      <c r="AS4" s="823"/>
      <c r="AT4" s="823"/>
      <c r="AU4" s="844"/>
      <c r="AV4" s="823"/>
      <c r="AW4" s="844"/>
      <c r="AX4" s="844"/>
      <c r="AY4" s="27"/>
      <c r="AZ4" s="121"/>
      <c r="BA4" s="11"/>
      <c r="BB4" s="11"/>
      <c r="BC4" s="11"/>
      <c r="BD4" s="11"/>
      <c r="BE4" s="11"/>
      <c r="BF4" s="11"/>
      <c r="BG4" s="11"/>
      <c r="BH4" s="11"/>
      <c r="BI4" s="11"/>
      <c r="BJ4" s="11"/>
      <c r="BK4" s="11"/>
      <c r="BL4" s="11"/>
      <c r="BM4" s="11"/>
      <c r="BN4" s="11"/>
      <c r="BO4" s="11"/>
      <c r="BP4" s="11"/>
      <c r="BQ4" s="11"/>
      <c r="BR4" s="11"/>
      <c r="BS4" s="11"/>
      <c r="BT4" s="11"/>
      <c r="BU4" s="11"/>
      <c r="BV4" s="25"/>
    </row>
    <row r="5" spans="1:79" ht="15" customHeight="1">
      <c r="A5" s="11"/>
      <c r="B5" s="11"/>
      <c r="C5" s="11"/>
      <c r="D5" s="11"/>
      <c r="E5" s="11"/>
      <c r="F5" s="11"/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26"/>
      <c r="X5" s="11"/>
      <c r="AA5" s="118"/>
      <c r="AB5" s="118"/>
      <c r="AC5" s="280"/>
      <c r="AD5" s="41" t="s">
        <v>67</v>
      </c>
      <c r="AE5" s="29">
        <v>504202</v>
      </c>
      <c r="AF5" s="821"/>
      <c r="AG5" s="822"/>
      <c r="AL5" s="28"/>
      <c r="AM5" s="823"/>
      <c r="AN5" s="823"/>
      <c r="AO5" s="823"/>
      <c r="AP5" s="823"/>
      <c r="AQ5" s="823"/>
      <c r="AR5" s="823"/>
      <c r="AS5" s="823"/>
      <c r="AT5" s="823"/>
      <c r="AU5" s="823"/>
      <c r="AV5" s="823"/>
      <c r="AW5" s="844"/>
      <c r="AX5" s="844"/>
      <c r="AY5" s="27"/>
      <c r="AZ5" s="129"/>
    </row>
    <row r="6" spans="1:79" ht="16.5" customHeight="1">
      <c r="A6" s="830" t="s">
        <v>66</v>
      </c>
      <c r="B6" s="830"/>
      <c r="C6" s="830"/>
      <c r="D6" s="1019" t="s">
        <v>65</v>
      </c>
      <c r="E6" s="1020"/>
      <c r="F6" s="830" t="s">
        <v>64</v>
      </c>
      <c r="G6" s="830"/>
      <c r="H6" s="830" t="s">
        <v>63</v>
      </c>
      <c r="I6" s="830"/>
      <c r="J6" s="830" t="s">
        <v>62</v>
      </c>
      <c r="K6" s="830"/>
      <c r="L6" s="1021" t="s">
        <v>61</v>
      </c>
      <c r="M6" s="1022"/>
      <c r="N6" s="128"/>
      <c r="O6" s="126"/>
      <c r="P6" s="127" t="s">
        <v>94</v>
      </c>
      <c r="Q6" s="44"/>
      <c r="R6" s="843"/>
      <c r="S6" s="843"/>
      <c r="T6" s="274" t="s">
        <v>194</v>
      </c>
      <c r="U6" s="126"/>
      <c r="V6" s="43"/>
      <c r="W6" s="37"/>
      <c r="X6" s="11"/>
      <c r="AA6" s="125"/>
      <c r="AB6" s="125"/>
      <c r="AC6" s="125"/>
      <c r="AD6" s="4"/>
      <c r="AE6" s="851"/>
      <c r="AF6" s="852"/>
      <c r="AG6" s="853"/>
      <c r="AL6" s="28"/>
      <c r="AM6" s="823"/>
      <c r="AN6" s="823"/>
      <c r="AO6" s="823"/>
      <c r="AP6" s="823"/>
      <c r="AQ6" s="823"/>
      <c r="AR6" s="823"/>
      <c r="AS6" s="823"/>
      <c r="AT6" s="823"/>
      <c r="AU6" s="844"/>
      <c r="AV6" s="823"/>
      <c r="AW6" s="844"/>
      <c r="AX6" s="844"/>
      <c r="AY6" s="27"/>
      <c r="AZ6" s="124"/>
    </row>
    <row r="7" spans="1:79" ht="37.5" customHeight="1">
      <c r="A7" s="830"/>
      <c r="B7" s="830"/>
      <c r="C7" s="830"/>
      <c r="D7" s="833"/>
      <c r="E7" s="834"/>
      <c r="F7" s="830"/>
      <c r="G7" s="830"/>
      <c r="H7" s="830"/>
      <c r="I7" s="830"/>
      <c r="J7" s="830"/>
      <c r="K7" s="830"/>
      <c r="L7" s="839"/>
      <c r="M7" s="840"/>
      <c r="N7" s="15" t="s">
        <v>59</v>
      </c>
      <c r="O7" s="42"/>
      <c r="P7" s="850" t="s">
        <v>58</v>
      </c>
      <c r="Q7" s="850"/>
      <c r="R7" s="850"/>
      <c r="S7" s="850"/>
      <c r="T7" s="850"/>
      <c r="U7" s="850"/>
      <c r="V7" s="850"/>
      <c r="W7" s="850"/>
      <c r="X7" s="850"/>
      <c r="AA7" s="123"/>
      <c r="AB7" s="123"/>
      <c r="AC7" s="123"/>
      <c r="AD7" s="41" t="s">
        <v>60</v>
      </c>
      <c r="AE7" s="851"/>
      <c r="AF7" s="852"/>
      <c r="AG7" s="853"/>
      <c r="AI7" s="31"/>
      <c r="AJ7" s="122"/>
      <c r="AL7" s="28"/>
      <c r="AM7" s="823"/>
      <c r="AN7" s="823"/>
      <c r="AO7" s="823"/>
      <c r="AP7" s="823"/>
      <c r="AQ7" s="823"/>
      <c r="AR7" s="823"/>
      <c r="AS7" s="823"/>
      <c r="AT7" s="823"/>
      <c r="AU7" s="823"/>
      <c r="AV7" s="823"/>
      <c r="AW7" s="844"/>
      <c r="AX7" s="844"/>
      <c r="AY7" s="27"/>
      <c r="AZ7" s="121"/>
      <c r="BA7" s="23"/>
      <c r="BB7" s="23"/>
      <c r="BC7" s="23"/>
      <c r="BD7" s="23"/>
      <c r="BE7" s="23"/>
      <c r="BF7" s="23"/>
      <c r="BG7" s="23"/>
      <c r="BH7" s="23"/>
      <c r="BI7" s="23"/>
      <c r="BJ7" s="23"/>
      <c r="BK7" s="23"/>
      <c r="BL7" s="23"/>
      <c r="BM7" s="23"/>
      <c r="BN7" s="23"/>
      <c r="BO7" s="23"/>
      <c r="BP7" s="23"/>
      <c r="BQ7" s="23"/>
      <c r="BR7" s="23"/>
      <c r="BS7" s="23"/>
      <c r="BT7" s="23"/>
      <c r="BU7" s="23"/>
      <c r="BV7" s="23"/>
      <c r="BW7" s="23"/>
    </row>
    <row r="8" spans="1:79" ht="31.5" customHeight="1">
      <c r="A8" s="40" t="s">
        <v>55</v>
      </c>
      <c r="B8" s="830" t="s">
        <v>54</v>
      </c>
      <c r="C8" s="830"/>
      <c r="D8" s="835"/>
      <c r="E8" s="836"/>
      <c r="F8" s="830"/>
      <c r="G8" s="830"/>
      <c r="H8" s="830"/>
      <c r="I8" s="830"/>
      <c r="J8" s="830"/>
      <c r="K8" s="830"/>
      <c r="L8" s="841"/>
      <c r="M8" s="842"/>
      <c r="N8" s="15" t="s">
        <v>53</v>
      </c>
      <c r="O8" s="42"/>
      <c r="P8" s="30"/>
      <c r="Q8" s="849" t="s">
        <v>57</v>
      </c>
      <c r="R8" s="849"/>
      <c r="S8" s="849"/>
      <c r="T8" s="849"/>
      <c r="U8" s="849"/>
      <c r="V8" s="849"/>
      <c r="W8" s="849"/>
      <c r="X8" s="11"/>
      <c r="AA8" s="31"/>
      <c r="AB8" s="31"/>
      <c r="AC8" s="31"/>
      <c r="AD8" s="41" t="s">
        <v>56</v>
      </c>
      <c r="AE8" s="821"/>
      <c r="AF8" s="849"/>
      <c r="AG8" s="822"/>
      <c r="AI8" s="118"/>
      <c r="AJ8" s="118"/>
      <c r="AL8" s="28"/>
      <c r="AM8" s="823"/>
      <c r="AN8" s="823"/>
      <c r="AO8" s="823"/>
      <c r="AP8" s="823"/>
      <c r="AQ8" s="823"/>
      <c r="AR8" s="823"/>
      <c r="AS8" s="823"/>
      <c r="AT8" s="823"/>
      <c r="AU8" s="844"/>
      <c r="AV8" s="823"/>
      <c r="AW8" s="844"/>
      <c r="AX8" s="844"/>
      <c r="AY8" s="33"/>
      <c r="AZ8" s="119"/>
    </row>
    <row r="9" spans="1:79" ht="15" customHeight="1">
      <c r="A9" s="24"/>
      <c r="B9" s="860" t="s">
        <v>93</v>
      </c>
      <c r="C9" s="860"/>
      <c r="D9" s="860"/>
      <c r="E9" s="860"/>
      <c r="F9" s="860">
        <f>D19</f>
        <v>1</v>
      </c>
      <c r="G9" s="860"/>
      <c r="H9" s="821">
        <f>SUM(D9*F9)</f>
        <v>0</v>
      </c>
      <c r="I9" s="822"/>
      <c r="J9" s="861">
        <f>AE138</f>
        <v>0</v>
      </c>
      <c r="K9" s="860"/>
      <c r="L9" s="862">
        <f>SUM(J9/F9)</f>
        <v>0</v>
      </c>
      <c r="M9" s="863"/>
      <c r="N9" s="36"/>
      <c r="O9" s="36"/>
      <c r="P9" s="36"/>
      <c r="Q9" s="36"/>
      <c r="R9" s="35"/>
      <c r="S9" s="35"/>
      <c r="T9" s="35"/>
      <c r="U9" s="35"/>
      <c r="V9" s="34"/>
      <c r="W9" s="37"/>
      <c r="X9" s="11"/>
      <c r="Y9" s="11"/>
      <c r="Z9" s="118"/>
      <c r="AA9" s="118"/>
      <c r="AB9" s="118"/>
      <c r="AC9" s="280"/>
      <c r="AD9" s="118"/>
      <c r="AE9" s="118"/>
      <c r="AF9" s="118"/>
      <c r="AG9" s="118"/>
      <c r="AI9" s="118"/>
      <c r="AJ9" s="118"/>
      <c r="AL9" s="28"/>
      <c r="AM9" s="823"/>
      <c r="AN9" s="823"/>
      <c r="AO9" s="823"/>
      <c r="AP9" s="823"/>
      <c r="AQ9" s="823"/>
      <c r="AR9" s="823"/>
      <c r="AS9" s="823"/>
      <c r="AT9" s="823"/>
      <c r="AU9" s="823"/>
      <c r="AV9" s="823"/>
      <c r="AW9" s="823"/>
      <c r="AX9" s="823"/>
      <c r="AY9" s="33"/>
      <c r="AZ9" s="119"/>
      <c r="BA9" s="23"/>
      <c r="BB9" s="23"/>
      <c r="BC9" s="23"/>
      <c r="BD9" s="23"/>
      <c r="BE9" s="23"/>
      <c r="BF9" s="23"/>
      <c r="BG9" s="23"/>
      <c r="BH9" s="23"/>
      <c r="BI9" s="23"/>
      <c r="BJ9" s="23"/>
      <c r="BK9" s="23"/>
      <c r="BL9" s="23"/>
      <c r="BM9" s="23"/>
      <c r="BN9" s="23"/>
      <c r="BO9" s="23"/>
      <c r="BP9" s="23"/>
      <c r="BQ9" s="23"/>
      <c r="BR9" s="23"/>
      <c r="BS9" s="23"/>
      <c r="BT9" s="23"/>
      <c r="BU9" s="23"/>
      <c r="BV9" s="23"/>
      <c r="BW9" s="23"/>
    </row>
    <row r="10" spans="1:79" ht="15" customHeight="1">
      <c r="A10" s="24"/>
      <c r="B10" s="860" t="s">
        <v>92</v>
      </c>
      <c r="C10" s="860"/>
      <c r="D10" s="860"/>
      <c r="E10" s="860"/>
      <c r="F10" s="860">
        <f>K19</f>
        <v>0</v>
      </c>
      <c r="G10" s="860"/>
      <c r="H10" s="821"/>
      <c r="I10" s="822"/>
      <c r="J10" s="861">
        <f>AF138</f>
        <v>0</v>
      </c>
      <c r="K10" s="860"/>
      <c r="L10" s="862" t="e">
        <f>J10/F10</f>
        <v>#DIV/0!</v>
      </c>
      <c r="M10" s="863"/>
      <c r="N10" s="38" t="s">
        <v>52</v>
      </c>
      <c r="O10" s="38"/>
      <c r="P10" s="38"/>
      <c r="Q10" s="38"/>
      <c r="R10" s="867" t="s">
        <v>91</v>
      </c>
      <c r="S10" s="867"/>
      <c r="T10" s="867"/>
      <c r="U10" s="867"/>
      <c r="V10" s="867"/>
      <c r="W10" s="867"/>
      <c r="X10" s="11"/>
      <c r="Y10" s="11"/>
      <c r="Z10" s="118"/>
      <c r="AA10" s="118"/>
      <c r="AB10" s="118"/>
      <c r="AC10" s="280"/>
      <c r="AD10" s="118"/>
      <c r="AE10" s="118"/>
      <c r="AF10" s="118"/>
      <c r="AG10" s="118"/>
      <c r="AI10" s="28"/>
      <c r="AJ10" s="117"/>
      <c r="AL10" s="28"/>
      <c r="AM10" s="823"/>
      <c r="AN10" s="823"/>
      <c r="AO10" s="823"/>
      <c r="AP10" s="823"/>
      <c r="AQ10" s="823"/>
      <c r="AR10" s="823"/>
      <c r="AS10" s="823"/>
      <c r="AT10" s="823"/>
      <c r="AU10" s="823"/>
      <c r="AV10" s="823"/>
      <c r="AW10" s="823"/>
      <c r="AX10" s="823"/>
      <c r="AY10" s="27"/>
      <c r="AZ10" s="116"/>
      <c r="BA10" s="22"/>
      <c r="BB10" s="22"/>
      <c r="BC10" s="22"/>
      <c r="BD10" s="22"/>
      <c r="BE10" s="22"/>
      <c r="BF10" s="22"/>
      <c r="BG10" s="22"/>
      <c r="BH10" s="22"/>
      <c r="BI10" s="22"/>
      <c r="BJ10" s="22"/>
      <c r="BK10" s="22"/>
      <c r="BL10" s="22"/>
      <c r="BM10" s="22"/>
      <c r="BN10" s="22"/>
      <c r="BO10" s="22"/>
      <c r="BP10" s="22"/>
      <c r="BQ10" s="22"/>
      <c r="BR10" s="22"/>
      <c r="BS10" s="22"/>
      <c r="BT10" s="22"/>
      <c r="BU10" s="22"/>
      <c r="BV10" s="22"/>
      <c r="BW10" s="22"/>
    </row>
    <row r="11" spans="1:79" ht="15" customHeight="1">
      <c r="A11" s="28"/>
      <c r="B11" s="821" t="s">
        <v>90</v>
      </c>
      <c r="C11" s="822"/>
      <c r="D11" s="821">
        <v>54</v>
      </c>
      <c r="E11" s="822"/>
      <c r="F11" s="821">
        <f>K19</f>
        <v>0</v>
      </c>
      <c r="G11" s="822"/>
      <c r="H11" s="860">
        <f>D11*F11</f>
        <v>0</v>
      </c>
      <c r="I11" s="860"/>
      <c r="J11" s="861">
        <f>AG138</f>
        <v>0</v>
      </c>
      <c r="K11" s="860"/>
      <c r="L11" s="861" t="e">
        <f>J11/F11</f>
        <v>#DIV/0!</v>
      </c>
      <c r="M11" s="860"/>
      <c r="N11" s="27"/>
      <c r="O11" s="27"/>
      <c r="P11" s="11"/>
      <c r="Q11" s="11"/>
      <c r="R11" s="11"/>
      <c r="S11" s="11"/>
      <c r="T11" s="11"/>
      <c r="U11" s="11"/>
      <c r="V11" s="11"/>
      <c r="W11" s="11"/>
      <c r="X11" s="26"/>
      <c r="AA11" s="11"/>
      <c r="AB11" s="11"/>
      <c r="AC11" s="11"/>
      <c r="AD11" s="11"/>
      <c r="AE11" s="11"/>
      <c r="AF11" s="11"/>
      <c r="AG11" s="11"/>
      <c r="AH11" s="11"/>
    </row>
    <row r="12" spans="1:79" ht="17.25" customHeight="1" thickBot="1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1"/>
      <c r="AH12" s="11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X12" s="23"/>
      <c r="BY12" s="23"/>
      <c r="BZ12" s="23"/>
      <c r="CA12" s="23"/>
    </row>
    <row r="13" spans="1:79" ht="17.25" customHeight="1" thickBot="1">
      <c r="A13" s="1007" t="s">
        <v>51</v>
      </c>
      <c r="B13" s="1008"/>
      <c r="C13" s="1008"/>
      <c r="D13" s="1009" t="s">
        <v>89</v>
      </c>
      <c r="E13" s="1009"/>
      <c r="F13" s="1009"/>
      <c r="G13" s="1009"/>
      <c r="H13" s="1009"/>
      <c r="I13" s="1009"/>
      <c r="J13" s="1009"/>
      <c r="K13" s="1009"/>
      <c r="L13" s="1009"/>
      <c r="M13" s="1009"/>
      <c r="N13" s="1009"/>
      <c r="O13" s="1009"/>
      <c r="P13" s="1009"/>
      <c r="Q13" s="1009"/>
      <c r="R13" s="1009"/>
      <c r="S13" s="1009"/>
      <c r="T13" s="1009"/>
      <c r="U13" s="1009"/>
      <c r="V13" s="1009"/>
      <c r="W13" s="1009"/>
      <c r="X13" s="1009"/>
      <c r="Y13" s="1009"/>
      <c r="Z13" s="1010"/>
      <c r="AA13" s="1011"/>
      <c r="AB13" s="1012"/>
      <c r="AC13" s="1012"/>
      <c r="AD13" s="1013"/>
      <c r="AE13" s="1014"/>
      <c r="AF13" s="1014"/>
      <c r="AG13" s="1015"/>
      <c r="AI13" s="22"/>
      <c r="AJ13" s="22"/>
      <c r="AK13" s="22"/>
      <c r="AL13" s="22"/>
      <c r="AM13" s="22"/>
      <c r="AN13" s="22"/>
      <c r="AO13" s="22"/>
      <c r="AP13" s="22"/>
      <c r="AQ13" s="22"/>
      <c r="AR13" s="22"/>
      <c r="AS13" s="22"/>
      <c r="AT13" s="22"/>
      <c r="AU13" s="22"/>
      <c r="AV13" s="22"/>
      <c r="AW13" s="22"/>
      <c r="AX13" s="22"/>
      <c r="AY13" s="22"/>
      <c r="AZ13" s="22"/>
      <c r="BX13" s="22"/>
      <c r="BY13" s="22"/>
      <c r="BZ13" s="22"/>
      <c r="CA13" s="22"/>
    </row>
    <row r="14" spans="1:79" ht="14.25" customHeight="1">
      <c r="A14" s="875"/>
      <c r="B14" s="876"/>
      <c r="C14" s="876"/>
      <c r="D14" s="1016" t="s">
        <v>88</v>
      </c>
      <c r="E14" s="1017"/>
      <c r="F14" s="1017"/>
      <c r="G14" s="1017"/>
      <c r="H14" s="1018"/>
      <c r="I14" s="1016" t="s">
        <v>87</v>
      </c>
      <c r="J14" s="1018"/>
      <c r="K14" s="1016" t="s">
        <v>50</v>
      </c>
      <c r="L14" s="1017"/>
      <c r="M14" s="1017"/>
      <c r="N14" s="1017"/>
      <c r="O14" s="1017"/>
      <c r="P14" s="1017"/>
      <c r="Q14" s="1017"/>
      <c r="R14" s="1017"/>
      <c r="S14" s="1018"/>
      <c r="T14" s="1016" t="s">
        <v>49</v>
      </c>
      <c r="U14" s="1017"/>
      <c r="V14" s="1017"/>
      <c r="W14" s="1018"/>
      <c r="X14" s="1016" t="s">
        <v>48</v>
      </c>
      <c r="Y14" s="1017"/>
      <c r="Z14" s="1017"/>
      <c r="AA14" s="886"/>
      <c r="AB14" s="887"/>
      <c r="AC14" s="887"/>
      <c r="AD14" s="888"/>
      <c r="AE14" s="889"/>
      <c r="AF14" s="889"/>
      <c r="AG14" s="890"/>
      <c r="AI14" s="21"/>
      <c r="AJ14" s="21"/>
      <c r="AK14" s="21"/>
      <c r="AL14" s="21"/>
      <c r="AM14" s="21"/>
      <c r="AN14" s="21"/>
      <c r="AO14" s="21"/>
      <c r="AP14" s="21"/>
      <c r="AQ14" s="21"/>
      <c r="AR14" s="21"/>
      <c r="AS14" s="21"/>
      <c r="AT14" s="21"/>
      <c r="AU14" s="21"/>
      <c r="AV14" s="21"/>
      <c r="AW14" s="21"/>
      <c r="AX14" s="21"/>
      <c r="AY14" s="21"/>
      <c r="AZ14" s="21"/>
      <c r="BX14" s="21"/>
      <c r="BY14" s="21"/>
      <c r="BZ14" s="21"/>
      <c r="CA14" s="21"/>
    </row>
    <row r="15" spans="1:79" s="23" customFormat="1" ht="13.5" customHeight="1" thickBot="1">
      <c r="A15" s="877"/>
      <c r="B15" s="878"/>
      <c r="C15" s="878"/>
      <c r="D15" s="904"/>
      <c r="E15" s="907"/>
      <c r="F15" s="907"/>
      <c r="G15" s="907"/>
      <c r="H15" s="905"/>
      <c r="I15" s="904"/>
      <c r="J15" s="905"/>
      <c r="K15" s="904"/>
      <c r="L15" s="907"/>
      <c r="M15" s="907"/>
      <c r="N15" s="907"/>
      <c r="O15" s="907"/>
      <c r="P15" s="907"/>
      <c r="Q15" s="907"/>
      <c r="R15" s="907"/>
      <c r="S15" s="905"/>
      <c r="T15" s="904"/>
      <c r="U15" s="907"/>
      <c r="V15" s="907"/>
      <c r="W15" s="905"/>
      <c r="X15" s="904"/>
      <c r="Y15" s="907"/>
      <c r="Z15" s="907"/>
      <c r="AA15" s="891"/>
      <c r="AB15" s="892"/>
      <c r="AC15" s="892"/>
      <c r="AD15" s="893"/>
      <c r="AE15" s="894"/>
      <c r="AF15" s="894"/>
      <c r="AG15" s="895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</row>
    <row r="16" spans="1:79" ht="172.5" customHeight="1" thickBot="1">
      <c r="A16" s="115" t="s">
        <v>47</v>
      </c>
      <c r="B16" s="114" t="s">
        <v>46</v>
      </c>
      <c r="C16" s="113" t="s">
        <v>45</v>
      </c>
      <c r="D16" s="112"/>
      <c r="E16" s="110"/>
      <c r="F16" s="110"/>
      <c r="G16" s="110"/>
      <c r="H16" s="109"/>
      <c r="I16" s="111"/>
      <c r="J16" s="109"/>
      <c r="K16" s="111"/>
      <c r="L16" s="110"/>
      <c r="M16" s="110"/>
      <c r="N16" s="110"/>
      <c r="O16" s="110"/>
      <c r="P16" s="110"/>
      <c r="Q16" s="110"/>
      <c r="R16" s="110"/>
      <c r="S16" s="109"/>
      <c r="T16" s="111"/>
      <c r="U16" s="110"/>
      <c r="V16" s="110"/>
      <c r="W16" s="109"/>
      <c r="X16" s="111"/>
      <c r="Y16" s="110"/>
      <c r="Z16" s="109"/>
      <c r="AA16" s="108" t="s">
        <v>86</v>
      </c>
      <c r="AB16" s="108" t="s">
        <v>85</v>
      </c>
      <c r="AC16" s="108" t="s">
        <v>196</v>
      </c>
      <c r="AD16" s="107" t="s">
        <v>44</v>
      </c>
      <c r="AE16" s="106" t="s">
        <v>84</v>
      </c>
      <c r="AF16" s="106" t="s">
        <v>83</v>
      </c>
      <c r="AG16" s="106" t="s">
        <v>75</v>
      </c>
    </row>
    <row r="17" spans="1:79" s="23" customFormat="1" ht="15.75" customHeight="1" thickBot="1">
      <c r="A17" s="105">
        <v>1</v>
      </c>
      <c r="B17" s="105">
        <v>2</v>
      </c>
      <c r="C17" s="105">
        <v>3</v>
      </c>
      <c r="D17" s="105">
        <v>4</v>
      </c>
      <c r="E17" s="105">
        <v>5</v>
      </c>
      <c r="F17" s="105">
        <v>6</v>
      </c>
      <c r="G17" s="105">
        <v>7</v>
      </c>
      <c r="H17" s="105">
        <v>8</v>
      </c>
      <c r="I17" s="105">
        <v>9</v>
      </c>
      <c r="J17" s="105">
        <v>10</v>
      </c>
      <c r="K17" s="105">
        <v>11</v>
      </c>
      <c r="L17" s="105">
        <v>12</v>
      </c>
      <c r="M17" s="105">
        <v>13</v>
      </c>
      <c r="N17" s="105">
        <v>14</v>
      </c>
      <c r="O17" s="105">
        <v>15</v>
      </c>
      <c r="P17" s="105">
        <v>16</v>
      </c>
      <c r="Q17" s="105">
        <v>17</v>
      </c>
      <c r="R17" s="105">
        <v>18</v>
      </c>
      <c r="S17" s="105">
        <v>19</v>
      </c>
      <c r="T17" s="105">
        <v>20</v>
      </c>
      <c r="U17" s="105">
        <v>21</v>
      </c>
      <c r="V17" s="105">
        <v>22</v>
      </c>
      <c r="W17" s="105">
        <v>23</v>
      </c>
      <c r="X17" s="105">
        <v>24</v>
      </c>
      <c r="Y17" s="105">
        <v>25</v>
      </c>
      <c r="Z17" s="105">
        <v>26</v>
      </c>
      <c r="AA17" s="259">
        <v>27</v>
      </c>
      <c r="AB17" s="259">
        <v>27</v>
      </c>
      <c r="AC17" s="259">
        <v>27</v>
      </c>
      <c r="AD17" s="104">
        <v>28</v>
      </c>
      <c r="AE17" s="103">
        <v>29</v>
      </c>
      <c r="AF17" s="103">
        <v>29</v>
      </c>
      <c r="AG17" s="103">
        <v>29</v>
      </c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</row>
    <row r="18" spans="1:79" s="22" customFormat="1" ht="18.75" customHeight="1" thickBot="1">
      <c r="A18" s="102" t="s">
        <v>43</v>
      </c>
      <c r="B18" s="101"/>
      <c r="C18" s="100"/>
      <c r="D18" s="99"/>
      <c r="E18" s="97"/>
      <c r="F18" s="95"/>
      <c r="G18" s="95"/>
      <c r="H18" s="98"/>
      <c r="I18" s="96"/>
      <c r="J18" s="94"/>
      <c r="K18" s="96"/>
      <c r="L18" s="97"/>
      <c r="M18" s="95"/>
      <c r="N18" s="95"/>
      <c r="O18" s="97"/>
      <c r="P18" s="97"/>
      <c r="Q18" s="97"/>
      <c r="R18" s="95"/>
      <c r="S18" s="94"/>
      <c r="T18" s="96"/>
      <c r="U18" s="95"/>
      <c r="V18" s="95"/>
      <c r="W18" s="94"/>
      <c r="X18" s="96"/>
      <c r="Y18" s="95"/>
      <c r="Z18" s="94"/>
      <c r="AA18" s="93"/>
      <c r="AB18" s="93"/>
      <c r="AC18" s="93"/>
      <c r="AD18" s="92"/>
      <c r="AE18" s="91"/>
      <c r="AF18" s="91"/>
      <c r="AG18" s="91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</row>
    <row r="19" spans="1:79" s="21" customFormat="1" ht="18.75" customHeight="1" thickBot="1">
      <c r="A19" s="90" t="s">
        <v>41</v>
      </c>
      <c r="B19" s="89"/>
      <c r="C19" s="88"/>
      <c r="D19" s="87">
        <v>1</v>
      </c>
      <c r="E19" s="86"/>
      <c r="F19" s="86"/>
      <c r="G19" s="86"/>
      <c r="H19" s="85"/>
      <c r="I19" s="87"/>
      <c r="J19" s="85"/>
      <c r="K19" s="87"/>
      <c r="L19" s="86"/>
      <c r="M19" s="86"/>
      <c r="N19" s="86"/>
      <c r="O19" s="86"/>
      <c r="P19" s="86"/>
      <c r="Q19" s="86"/>
      <c r="R19" s="86"/>
      <c r="S19" s="85"/>
      <c r="T19" s="87"/>
      <c r="U19" s="86"/>
      <c r="V19" s="86"/>
      <c r="W19" s="85"/>
      <c r="X19" s="87"/>
      <c r="Y19" s="86"/>
      <c r="Z19" s="85"/>
      <c r="AA19" s="84"/>
      <c r="AB19" s="84"/>
      <c r="AC19" s="84"/>
      <c r="AD19" s="83"/>
      <c r="AE19" s="82"/>
      <c r="AF19" s="82"/>
      <c r="AG19" s="82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</row>
    <row r="20" spans="1:79" s="55" customFormat="1" ht="18.75" customHeight="1">
      <c r="A20" s="1003" t="s">
        <v>6</v>
      </c>
      <c r="B20" s="995"/>
      <c r="C20" s="81" t="s">
        <v>35</v>
      </c>
      <c r="D20" s="79"/>
      <c r="E20" s="78"/>
      <c r="F20" s="78"/>
      <c r="G20" s="78"/>
      <c r="H20" s="80"/>
      <c r="I20" s="79"/>
      <c r="J20" s="80"/>
      <c r="K20" s="79"/>
      <c r="L20" s="78"/>
      <c r="M20" s="78"/>
      <c r="N20" s="78"/>
      <c r="O20" s="78">
        <v>0</v>
      </c>
      <c r="P20" s="78"/>
      <c r="Q20" s="78"/>
      <c r="R20" s="78"/>
      <c r="S20" s="80"/>
      <c r="T20" s="79"/>
      <c r="U20" s="78"/>
      <c r="V20" s="78"/>
      <c r="W20" s="80"/>
      <c r="X20" s="79"/>
      <c r="Y20" s="78"/>
      <c r="Z20" s="77"/>
      <c r="AA20" s="814">
        <f>SUM(D21:H21)</f>
        <v>0</v>
      </c>
      <c r="AB20" s="814">
        <f>SUM(I21:W21)</f>
        <v>0</v>
      </c>
      <c r="AC20" s="814">
        <f>SUM(AA20+AB20)</f>
        <v>0</v>
      </c>
      <c r="AD20" s="1026">
        <v>31.67</v>
      </c>
      <c r="AE20" s="973">
        <f>SUM(AA20*AD20)</f>
        <v>0</v>
      </c>
      <c r="AF20" s="973">
        <f>SUM(AB20*AD20)</f>
        <v>0</v>
      </c>
      <c r="AG20" s="973">
        <f>SUM(AE20:AF21)</f>
        <v>0</v>
      </c>
    </row>
    <row r="21" spans="1:79" ht="18.75" customHeight="1" thickBot="1">
      <c r="A21" s="920"/>
      <c r="B21" s="813"/>
      <c r="C21" s="20" t="s">
        <v>34</v>
      </c>
      <c r="D21" s="76">
        <f t="shared" ref="D21:Z21" si="0">(D$19*D20)/1000</f>
        <v>0</v>
      </c>
      <c r="E21" s="76">
        <f t="shared" si="0"/>
        <v>0</v>
      </c>
      <c r="F21" s="76">
        <f t="shared" si="0"/>
        <v>0</v>
      </c>
      <c r="G21" s="76">
        <f t="shared" si="0"/>
        <v>0</v>
      </c>
      <c r="H21" s="76">
        <f t="shared" si="0"/>
        <v>0</v>
      </c>
      <c r="I21" s="76">
        <f t="shared" si="0"/>
        <v>0</v>
      </c>
      <c r="J21" s="76">
        <f t="shared" si="0"/>
        <v>0</v>
      </c>
      <c r="K21" s="76">
        <f t="shared" si="0"/>
        <v>0</v>
      </c>
      <c r="L21" s="76">
        <f t="shared" si="0"/>
        <v>0</v>
      </c>
      <c r="M21" s="76">
        <f t="shared" si="0"/>
        <v>0</v>
      </c>
      <c r="N21" s="76">
        <f t="shared" si="0"/>
        <v>0</v>
      </c>
      <c r="O21" s="76">
        <f t="shared" si="0"/>
        <v>0</v>
      </c>
      <c r="P21" s="76">
        <f t="shared" si="0"/>
        <v>0</v>
      </c>
      <c r="Q21" s="76">
        <f t="shared" si="0"/>
        <v>0</v>
      </c>
      <c r="R21" s="76">
        <f t="shared" si="0"/>
        <v>0</v>
      </c>
      <c r="S21" s="76">
        <f t="shared" si="0"/>
        <v>0</v>
      </c>
      <c r="T21" s="76">
        <f t="shared" si="0"/>
        <v>0</v>
      </c>
      <c r="U21" s="76">
        <f t="shared" si="0"/>
        <v>0</v>
      </c>
      <c r="V21" s="76">
        <f t="shared" si="0"/>
        <v>0</v>
      </c>
      <c r="W21" s="76">
        <f t="shared" si="0"/>
        <v>0</v>
      </c>
      <c r="X21" s="76">
        <f t="shared" si="0"/>
        <v>0</v>
      </c>
      <c r="Y21" s="76">
        <f t="shared" si="0"/>
        <v>0</v>
      </c>
      <c r="Z21" s="76">
        <f t="shared" si="0"/>
        <v>0</v>
      </c>
      <c r="AA21" s="814"/>
      <c r="AB21" s="814"/>
      <c r="AC21" s="814"/>
      <c r="AD21" s="816"/>
      <c r="AE21" s="818"/>
      <c r="AF21" s="818"/>
      <c r="AG21" s="818"/>
    </row>
    <row r="22" spans="1:79" s="55" customFormat="1" ht="18.75" customHeight="1">
      <c r="A22" s="920" t="s">
        <v>14</v>
      </c>
      <c r="B22" s="813"/>
      <c r="C22" s="64" t="s">
        <v>35</v>
      </c>
      <c r="D22" s="62"/>
      <c r="E22" s="61">
        <v>0</v>
      </c>
      <c r="F22" s="61"/>
      <c r="G22" s="61"/>
      <c r="H22" s="63"/>
      <c r="I22" s="62"/>
      <c r="J22" s="63"/>
      <c r="K22" s="62"/>
      <c r="L22" s="61"/>
      <c r="M22" s="61"/>
      <c r="N22" s="61"/>
      <c r="O22" s="61">
        <v>0</v>
      </c>
      <c r="P22" s="61">
        <v>0</v>
      </c>
      <c r="Q22" s="61"/>
      <c r="R22" s="61"/>
      <c r="S22" s="63"/>
      <c r="T22" s="62"/>
      <c r="U22" s="61"/>
      <c r="V22" s="61"/>
      <c r="W22" s="63"/>
      <c r="X22" s="62"/>
      <c r="Y22" s="61"/>
      <c r="Z22" s="60"/>
      <c r="AA22" s="814">
        <f>SUM(D23:H23)</f>
        <v>0</v>
      </c>
      <c r="AB22" s="814">
        <f>SUM(I23:W23)</f>
        <v>0</v>
      </c>
      <c r="AC22" s="1458">
        <f>SUM(J23:AB23)</f>
        <v>0</v>
      </c>
      <c r="AD22" s="816">
        <v>40</v>
      </c>
      <c r="AE22" s="973">
        <f>SUM(AA22*AD22)</f>
        <v>0</v>
      </c>
      <c r="AF22" s="973">
        <f>SUM(AB22*AD22)</f>
        <v>0</v>
      </c>
      <c r="AG22" s="973">
        <f>SUM(AE22:AF23)</f>
        <v>0</v>
      </c>
    </row>
    <row r="23" spans="1:79" ht="18.75" customHeight="1" thickBot="1">
      <c r="A23" s="928"/>
      <c r="B23" s="929"/>
      <c r="C23" s="65" t="s">
        <v>34</v>
      </c>
      <c r="D23" s="273">
        <f t="shared" ref="D23:Z23" si="1">(D$19*D22)/1000</f>
        <v>0</v>
      </c>
      <c r="E23" s="273">
        <f t="shared" si="1"/>
        <v>0</v>
      </c>
      <c r="F23" s="273">
        <f t="shared" si="1"/>
        <v>0</v>
      </c>
      <c r="G23" s="273">
        <f t="shared" si="1"/>
        <v>0</v>
      </c>
      <c r="H23" s="273">
        <f t="shared" si="1"/>
        <v>0</v>
      </c>
      <c r="I23" s="273">
        <f t="shared" si="1"/>
        <v>0</v>
      </c>
      <c r="J23" s="273">
        <f t="shared" si="1"/>
        <v>0</v>
      </c>
      <c r="K23" s="273">
        <f t="shared" si="1"/>
        <v>0</v>
      </c>
      <c r="L23" s="273">
        <f t="shared" si="1"/>
        <v>0</v>
      </c>
      <c r="M23" s="273">
        <f t="shared" si="1"/>
        <v>0</v>
      </c>
      <c r="N23" s="273">
        <f t="shared" si="1"/>
        <v>0</v>
      </c>
      <c r="O23" s="273">
        <f t="shared" si="1"/>
        <v>0</v>
      </c>
      <c r="P23" s="273">
        <f t="shared" si="1"/>
        <v>0</v>
      </c>
      <c r="Q23" s="273">
        <f t="shared" si="1"/>
        <v>0</v>
      </c>
      <c r="R23" s="273">
        <f t="shared" si="1"/>
        <v>0</v>
      </c>
      <c r="S23" s="273">
        <f t="shared" si="1"/>
        <v>0</v>
      </c>
      <c r="T23" s="273">
        <f t="shared" si="1"/>
        <v>0</v>
      </c>
      <c r="U23" s="273">
        <f t="shared" si="1"/>
        <v>0</v>
      </c>
      <c r="V23" s="273">
        <f t="shared" si="1"/>
        <v>0</v>
      </c>
      <c r="W23" s="273">
        <f t="shared" si="1"/>
        <v>0</v>
      </c>
      <c r="X23" s="273">
        <f t="shared" si="1"/>
        <v>0</v>
      </c>
      <c r="Y23" s="273">
        <f t="shared" si="1"/>
        <v>0</v>
      </c>
      <c r="Z23" s="273">
        <f t="shared" si="1"/>
        <v>0</v>
      </c>
      <c r="AA23" s="814"/>
      <c r="AB23" s="814"/>
      <c r="AC23" s="1458"/>
      <c r="AD23" s="930"/>
      <c r="AE23" s="818"/>
      <c r="AF23" s="818"/>
      <c r="AG23" s="818"/>
    </row>
    <row r="24" spans="1:79" s="55" customFormat="1" ht="18.75" customHeight="1">
      <c r="A24" s="994" t="s">
        <v>29</v>
      </c>
      <c r="B24" s="995"/>
      <c r="C24" s="81" t="s">
        <v>35</v>
      </c>
      <c r="D24" s="79"/>
      <c r="E24" s="78">
        <v>0</v>
      </c>
      <c r="F24" s="78"/>
      <c r="G24" s="78"/>
      <c r="H24" s="80"/>
      <c r="I24" s="79"/>
      <c r="J24" s="80"/>
      <c r="K24" s="79"/>
      <c r="L24" s="78"/>
      <c r="M24" s="78"/>
      <c r="N24" s="78"/>
      <c r="O24" s="78">
        <v>0</v>
      </c>
      <c r="P24" s="78">
        <v>0</v>
      </c>
      <c r="Q24" s="78">
        <v>0</v>
      </c>
      <c r="R24" s="78"/>
      <c r="S24" s="80"/>
      <c r="T24" s="79"/>
      <c r="U24" s="78"/>
      <c r="V24" s="78"/>
      <c r="W24" s="80"/>
      <c r="X24" s="79"/>
      <c r="Y24" s="78"/>
      <c r="Z24" s="77"/>
      <c r="AA24" s="814">
        <f>SUM(D25:H25)</f>
        <v>0</v>
      </c>
      <c r="AB24" s="814">
        <f>SUM(I25:W25)</f>
        <v>0</v>
      </c>
      <c r="AC24" s="1458">
        <f>SUM(J25:AB25)</f>
        <v>0</v>
      </c>
      <c r="AD24" s="1026">
        <v>310</v>
      </c>
      <c r="AE24" s="973">
        <f>SUM(AA24*AD24)</f>
        <v>0</v>
      </c>
      <c r="AF24" s="973">
        <f>SUM(AB24*AD24)</f>
        <v>0</v>
      </c>
      <c r="AG24" s="973">
        <f>SUM(AE24:AF25)</f>
        <v>0</v>
      </c>
    </row>
    <row r="25" spans="1:79" ht="18.75" customHeight="1" thickBot="1">
      <c r="A25" s="932"/>
      <c r="B25" s="813"/>
      <c r="C25" s="20" t="s">
        <v>34</v>
      </c>
      <c r="D25" s="76">
        <f t="shared" ref="D25:Z25" si="2">(D$19*D24)/1000</f>
        <v>0</v>
      </c>
      <c r="E25" s="76">
        <f t="shared" si="2"/>
        <v>0</v>
      </c>
      <c r="F25" s="76">
        <f t="shared" si="2"/>
        <v>0</v>
      </c>
      <c r="G25" s="76">
        <f t="shared" si="2"/>
        <v>0</v>
      </c>
      <c r="H25" s="76">
        <f t="shared" si="2"/>
        <v>0</v>
      </c>
      <c r="I25" s="76">
        <f t="shared" si="2"/>
        <v>0</v>
      </c>
      <c r="J25" s="76">
        <f t="shared" si="2"/>
        <v>0</v>
      </c>
      <c r="K25" s="76">
        <f t="shared" si="2"/>
        <v>0</v>
      </c>
      <c r="L25" s="76">
        <f t="shared" si="2"/>
        <v>0</v>
      </c>
      <c r="M25" s="76">
        <f t="shared" si="2"/>
        <v>0</v>
      </c>
      <c r="N25" s="76">
        <f t="shared" si="2"/>
        <v>0</v>
      </c>
      <c r="O25" s="76">
        <f t="shared" si="2"/>
        <v>0</v>
      </c>
      <c r="P25" s="76">
        <f t="shared" si="2"/>
        <v>0</v>
      </c>
      <c r="Q25" s="76">
        <f t="shared" si="2"/>
        <v>0</v>
      </c>
      <c r="R25" s="76">
        <f t="shared" si="2"/>
        <v>0</v>
      </c>
      <c r="S25" s="76">
        <f t="shared" si="2"/>
        <v>0</v>
      </c>
      <c r="T25" s="76">
        <f t="shared" si="2"/>
        <v>0</v>
      </c>
      <c r="U25" s="76">
        <f t="shared" si="2"/>
        <v>0</v>
      </c>
      <c r="V25" s="76">
        <f t="shared" si="2"/>
        <v>0</v>
      </c>
      <c r="W25" s="76">
        <f t="shared" si="2"/>
        <v>0</v>
      </c>
      <c r="X25" s="76">
        <f t="shared" si="2"/>
        <v>0</v>
      </c>
      <c r="Y25" s="76">
        <f t="shared" si="2"/>
        <v>0</v>
      </c>
      <c r="Z25" s="76">
        <f t="shared" si="2"/>
        <v>0</v>
      </c>
      <c r="AA25" s="814"/>
      <c r="AB25" s="814"/>
      <c r="AC25" s="1458"/>
      <c r="AD25" s="816"/>
      <c r="AE25" s="818"/>
      <c r="AF25" s="818"/>
      <c r="AG25" s="818"/>
    </row>
    <row r="26" spans="1:79" s="55" customFormat="1" ht="18.75" customHeight="1">
      <c r="A26" s="932" t="s">
        <v>106</v>
      </c>
      <c r="B26" s="813"/>
      <c r="C26" s="64" t="s">
        <v>35</v>
      </c>
      <c r="D26" s="62"/>
      <c r="E26" s="61">
        <v>0</v>
      </c>
      <c r="F26" s="61"/>
      <c r="G26" s="61"/>
      <c r="H26" s="63"/>
      <c r="I26" s="62"/>
      <c r="J26" s="63"/>
      <c r="K26" s="62"/>
      <c r="L26" s="61"/>
      <c r="M26" s="61"/>
      <c r="N26" s="61"/>
      <c r="O26" s="61">
        <v>0</v>
      </c>
      <c r="P26" s="61">
        <v>0</v>
      </c>
      <c r="Q26" s="61">
        <v>0</v>
      </c>
      <c r="R26" s="61"/>
      <c r="S26" s="63"/>
      <c r="T26" s="62"/>
      <c r="U26" s="61"/>
      <c r="V26" s="61"/>
      <c r="W26" s="63"/>
      <c r="X26" s="62"/>
      <c r="Y26" s="61"/>
      <c r="Z26" s="60"/>
      <c r="AA26" s="814">
        <f>SUM(D27:H27)</f>
        <v>0</v>
      </c>
      <c r="AB26" s="814">
        <f>SUM(I27:W27)</f>
        <v>0</v>
      </c>
      <c r="AC26" s="1458">
        <f>SUM(J27:AB27)</f>
        <v>0</v>
      </c>
      <c r="AD26" s="816">
        <v>205</v>
      </c>
      <c r="AE26" s="973">
        <f>SUM(AA26*AD26)</f>
        <v>0</v>
      </c>
      <c r="AF26" s="973">
        <f>SUM(AB26*AD26)</f>
        <v>0</v>
      </c>
      <c r="AG26" s="973">
        <f>SUM(AE26:AF27)</f>
        <v>0</v>
      </c>
    </row>
    <row r="27" spans="1:79" ht="18.75" customHeight="1" thickBot="1">
      <c r="A27" s="932"/>
      <c r="B27" s="813"/>
      <c r="C27" s="20" t="s">
        <v>34</v>
      </c>
      <c r="D27" s="76">
        <f t="shared" ref="D27:Z27" si="3">(D$19*D26)/1000</f>
        <v>0</v>
      </c>
      <c r="E27" s="76">
        <f t="shared" si="3"/>
        <v>0</v>
      </c>
      <c r="F27" s="76">
        <f t="shared" si="3"/>
        <v>0</v>
      </c>
      <c r="G27" s="76">
        <f t="shared" si="3"/>
        <v>0</v>
      </c>
      <c r="H27" s="76">
        <f t="shared" si="3"/>
        <v>0</v>
      </c>
      <c r="I27" s="76">
        <f t="shared" si="3"/>
        <v>0</v>
      </c>
      <c r="J27" s="76">
        <f t="shared" si="3"/>
        <v>0</v>
      </c>
      <c r="K27" s="76">
        <f t="shared" si="3"/>
        <v>0</v>
      </c>
      <c r="L27" s="76">
        <f t="shared" si="3"/>
        <v>0</v>
      </c>
      <c r="M27" s="76">
        <f t="shared" si="3"/>
        <v>0</v>
      </c>
      <c r="N27" s="76">
        <f t="shared" si="3"/>
        <v>0</v>
      </c>
      <c r="O27" s="76">
        <f t="shared" si="3"/>
        <v>0</v>
      </c>
      <c r="P27" s="76">
        <f t="shared" si="3"/>
        <v>0</v>
      </c>
      <c r="Q27" s="76">
        <f t="shared" si="3"/>
        <v>0</v>
      </c>
      <c r="R27" s="76">
        <f t="shared" si="3"/>
        <v>0</v>
      </c>
      <c r="S27" s="76">
        <f t="shared" si="3"/>
        <v>0</v>
      </c>
      <c r="T27" s="76">
        <f t="shared" si="3"/>
        <v>0</v>
      </c>
      <c r="U27" s="76">
        <f t="shared" si="3"/>
        <v>0</v>
      </c>
      <c r="V27" s="76">
        <f t="shared" si="3"/>
        <v>0</v>
      </c>
      <c r="W27" s="76">
        <f t="shared" si="3"/>
        <v>0</v>
      </c>
      <c r="X27" s="76">
        <f t="shared" si="3"/>
        <v>0</v>
      </c>
      <c r="Y27" s="76">
        <f t="shared" si="3"/>
        <v>0</v>
      </c>
      <c r="Z27" s="76">
        <f t="shared" si="3"/>
        <v>0</v>
      </c>
      <c r="AA27" s="814"/>
      <c r="AB27" s="814"/>
      <c r="AC27" s="1458"/>
      <c r="AD27" s="816"/>
      <c r="AE27" s="818"/>
      <c r="AF27" s="818"/>
      <c r="AG27" s="818"/>
    </row>
    <row r="28" spans="1:79" s="55" customFormat="1" ht="18.75" customHeight="1">
      <c r="A28" s="932" t="s">
        <v>82</v>
      </c>
      <c r="B28" s="813"/>
      <c r="C28" s="64" t="s">
        <v>35</v>
      </c>
      <c r="D28" s="62"/>
      <c r="E28" s="61">
        <v>0</v>
      </c>
      <c r="F28" s="61"/>
      <c r="G28" s="61"/>
      <c r="H28" s="63"/>
      <c r="I28" s="62"/>
      <c r="J28" s="63"/>
      <c r="K28" s="62"/>
      <c r="L28" s="61"/>
      <c r="M28" s="61"/>
      <c r="N28" s="61"/>
      <c r="O28" s="61">
        <v>0</v>
      </c>
      <c r="P28" s="61">
        <v>0</v>
      </c>
      <c r="Q28" s="61">
        <v>0</v>
      </c>
      <c r="R28" s="61"/>
      <c r="S28" s="63"/>
      <c r="T28" s="62"/>
      <c r="U28" s="61"/>
      <c r="V28" s="61"/>
      <c r="W28" s="63"/>
      <c r="X28" s="62"/>
      <c r="Y28" s="61"/>
      <c r="Z28" s="60"/>
      <c r="AA28" s="814">
        <f>SUM(D29:H29)</f>
        <v>0</v>
      </c>
      <c r="AB28" s="814">
        <f>SUM(I29:W29)</f>
        <v>0</v>
      </c>
      <c r="AC28" s="1458">
        <f>SUM(J29:AB29)</f>
        <v>0</v>
      </c>
      <c r="AD28" s="816">
        <v>126</v>
      </c>
      <c r="AE28" s="973">
        <f>SUM(AA28*AD28)</f>
        <v>0</v>
      </c>
      <c r="AF28" s="973">
        <f>SUM(AB28*AD28)</f>
        <v>0</v>
      </c>
      <c r="AG28" s="973">
        <f>SUM(AE28:AF29)</f>
        <v>0</v>
      </c>
    </row>
    <row r="29" spans="1:79" ht="18.75" customHeight="1" thickBot="1">
      <c r="A29" s="932"/>
      <c r="B29" s="813"/>
      <c r="C29" s="20" t="s">
        <v>34</v>
      </c>
      <c r="D29" s="76">
        <f t="shared" ref="D29:Z29" si="4">(D$19*D28)/1000</f>
        <v>0</v>
      </c>
      <c r="E29" s="76">
        <f t="shared" si="4"/>
        <v>0</v>
      </c>
      <c r="F29" s="76">
        <f t="shared" si="4"/>
        <v>0</v>
      </c>
      <c r="G29" s="76">
        <f t="shared" si="4"/>
        <v>0</v>
      </c>
      <c r="H29" s="76">
        <f t="shared" si="4"/>
        <v>0</v>
      </c>
      <c r="I29" s="76">
        <f t="shared" si="4"/>
        <v>0</v>
      </c>
      <c r="J29" s="76">
        <f t="shared" si="4"/>
        <v>0</v>
      </c>
      <c r="K29" s="76">
        <f t="shared" si="4"/>
        <v>0</v>
      </c>
      <c r="L29" s="76">
        <f t="shared" si="4"/>
        <v>0</v>
      </c>
      <c r="M29" s="76">
        <f t="shared" si="4"/>
        <v>0</v>
      </c>
      <c r="N29" s="76">
        <f t="shared" si="4"/>
        <v>0</v>
      </c>
      <c r="O29" s="76">
        <f t="shared" si="4"/>
        <v>0</v>
      </c>
      <c r="P29" s="76">
        <f t="shared" si="4"/>
        <v>0</v>
      </c>
      <c r="Q29" s="76">
        <f t="shared" si="4"/>
        <v>0</v>
      </c>
      <c r="R29" s="76">
        <f t="shared" si="4"/>
        <v>0</v>
      </c>
      <c r="S29" s="76">
        <f t="shared" si="4"/>
        <v>0</v>
      </c>
      <c r="T29" s="76">
        <f t="shared" si="4"/>
        <v>0</v>
      </c>
      <c r="U29" s="76">
        <f t="shared" si="4"/>
        <v>0</v>
      </c>
      <c r="V29" s="76">
        <f t="shared" si="4"/>
        <v>0</v>
      </c>
      <c r="W29" s="76">
        <f t="shared" si="4"/>
        <v>0</v>
      </c>
      <c r="X29" s="76">
        <f t="shared" si="4"/>
        <v>0</v>
      </c>
      <c r="Y29" s="76">
        <f t="shared" si="4"/>
        <v>0</v>
      </c>
      <c r="Z29" s="76">
        <f t="shared" si="4"/>
        <v>0</v>
      </c>
      <c r="AA29" s="814"/>
      <c r="AB29" s="814"/>
      <c r="AC29" s="1458"/>
      <c r="AD29" s="816"/>
      <c r="AE29" s="818"/>
      <c r="AF29" s="818"/>
      <c r="AG29" s="818"/>
      <c r="BA29" s="21"/>
      <c r="BB29" s="21"/>
      <c r="BC29" s="21"/>
      <c r="BD29" s="21"/>
      <c r="BE29" s="21"/>
      <c r="BF29" s="21"/>
      <c r="BG29" s="21"/>
      <c r="BH29" s="21"/>
      <c r="BI29" s="21"/>
      <c r="BJ29" s="21"/>
      <c r="BK29" s="21"/>
      <c r="BL29" s="21"/>
      <c r="BM29" s="21"/>
      <c r="BN29" s="21"/>
      <c r="BO29" s="21"/>
      <c r="BP29" s="21"/>
      <c r="BQ29" s="21"/>
      <c r="BR29" s="21"/>
      <c r="BS29" s="21"/>
      <c r="BT29" s="21"/>
      <c r="BU29" s="21"/>
      <c r="BV29" s="21"/>
      <c r="BW29" s="21"/>
    </row>
    <row r="30" spans="1:79" s="55" customFormat="1" ht="18.75" customHeight="1">
      <c r="A30" s="932" t="s">
        <v>190</v>
      </c>
      <c r="B30" s="813"/>
      <c r="C30" s="64" t="s">
        <v>35</v>
      </c>
      <c r="D30" s="62"/>
      <c r="E30" s="61">
        <v>0</v>
      </c>
      <c r="F30" s="61"/>
      <c r="G30" s="61"/>
      <c r="H30" s="63"/>
      <c r="I30" s="62"/>
      <c r="J30" s="63"/>
      <c r="K30" s="62"/>
      <c r="L30" s="61"/>
      <c r="M30" s="61"/>
      <c r="N30" s="61"/>
      <c r="O30" s="61">
        <v>0</v>
      </c>
      <c r="P30" s="61">
        <v>0</v>
      </c>
      <c r="Q30" s="61">
        <v>0</v>
      </c>
      <c r="R30" s="61"/>
      <c r="S30" s="63"/>
      <c r="T30" s="62"/>
      <c r="U30" s="61"/>
      <c r="V30" s="61"/>
      <c r="W30" s="63"/>
      <c r="X30" s="62"/>
      <c r="Y30" s="61"/>
      <c r="Z30" s="60"/>
      <c r="AA30" s="814">
        <f>SUM(D31:H31)</f>
        <v>0</v>
      </c>
      <c r="AB30" s="814">
        <f>SUM(I31:W31)</f>
        <v>0</v>
      </c>
      <c r="AC30" s="1458">
        <f>SUM(J31:AB31)</f>
        <v>0</v>
      </c>
      <c r="AD30" s="816">
        <v>275</v>
      </c>
      <c r="AE30" s="973">
        <f>SUM(AA30*AD30)</f>
        <v>0</v>
      </c>
      <c r="AF30" s="973">
        <f>SUM(AB30*AD30)</f>
        <v>0</v>
      </c>
      <c r="AG30" s="973">
        <f>SUM(AE30:AF31)</f>
        <v>0</v>
      </c>
      <c r="BA30" s="68"/>
      <c r="BB30" s="68"/>
      <c r="BC30" s="68"/>
      <c r="BD30" s="68"/>
      <c r="BE30" s="68"/>
      <c r="BF30" s="68"/>
      <c r="BG30" s="68"/>
      <c r="BH30" s="68"/>
      <c r="BI30" s="68"/>
      <c r="BJ30" s="68"/>
      <c r="BK30" s="68"/>
      <c r="BL30" s="68"/>
      <c r="BM30" s="68"/>
      <c r="BN30" s="68"/>
      <c r="BO30" s="68"/>
      <c r="BP30" s="68"/>
      <c r="BQ30" s="68"/>
      <c r="BR30" s="68"/>
      <c r="BS30" s="68"/>
      <c r="BT30" s="68"/>
      <c r="BU30" s="68"/>
      <c r="BV30" s="68"/>
      <c r="BW30" s="68"/>
    </row>
    <row r="31" spans="1:79" ht="18.75" customHeight="1" thickBot="1">
      <c r="A31" s="933"/>
      <c r="B31" s="929"/>
      <c r="C31" s="65" t="s">
        <v>34</v>
      </c>
      <c r="D31" s="273">
        <f t="shared" ref="D31:Z31" si="5">(D$19*D30)/1000</f>
        <v>0</v>
      </c>
      <c r="E31" s="273">
        <f t="shared" si="5"/>
        <v>0</v>
      </c>
      <c r="F31" s="273">
        <f t="shared" si="5"/>
        <v>0</v>
      </c>
      <c r="G31" s="273">
        <f t="shared" si="5"/>
        <v>0</v>
      </c>
      <c r="H31" s="273">
        <f t="shared" si="5"/>
        <v>0</v>
      </c>
      <c r="I31" s="273">
        <f t="shared" si="5"/>
        <v>0</v>
      </c>
      <c r="J31" s="273">
        <f t="shared" si="5"/>
        <v>0</v>
      </c>
      <c r="K31" s="273">
        <f t="shared" si="5"/>
        <v>0</v>
      </c>
      <c r="L31" s="273">
        <f t="shared" si="5"/>
        <v>0</v>
      </c>
      <c r="M31" s="273">
        <f t="shared" si="5"/>
        <v>0</v>
      </c>
      <c r="N31" s="273">
        <f t="shared" si="5"/>
        <v>0</v>
      </c>
      <c r="O31" s="273">
        <f t="shared" si="5"/>
        <v>0</v>
      </c>
      <c r="P31" s="273">
        <f t="shared" si="5"/>
        <v>0</v>
      </c>
      <c r="Q31" s="273">
        <f t="shared" si="5"/>
        <v>0</v>
      </c>
      <c r="R31" s="273">
        <f t="shared" si="5"/>
        <v>0</v>
      </c>
      <c r="S31" s="273">
        <f t="shared" si="5"/>
        <v>0</v>
      </c>
      <c r="T31" s="273">
        <f t="shared" si="5"/>
        <v>0</v>
      </c>
      <c r="U31" s="273">
        <f t="shared" si="5"/>
        <v>0</v>
      </c>
      <c r="V31" s="273">
        <f t="shared" si="5"/>
        <v>0</v>
      </c>
      <c r="W31" s="273">
        <f t="shared" si="5"/>
        <v>0</v>
      </c>
      <c r="X31" s="273">
        <f t="shared" si="5"/>
        <v>0</v>
      </c>
      <c r="Y31" s="273">
        <f t="shared" si="5"/>
        <v>0</v>
      </c>
      <c r="Z31" s="273">
        <f t="shared" si="5"/>
        <v>0</v>
      </c>
      <c r="AA31" s="814"/>
      <c r="AB31" s="814"/>
      <c r="AC31" s="1458"/>
      <c r="AD31" s="930"/>
      <c r="AE31" s="818"/>
      <c r="AF31" s="818"/>
      <c r="AG31" s="818"/>
      <c r="BA31" s="21"/>
      <c r="BB31" s="21"/>
      <c r="BC31" s="21"/>
      <c r="BD31" s="21"/>
      <c r="BE31" s="21"/>
      <c r="BF31" s="21"/>
      <c r="BG31" s="21"/>
      <c r="BH31" s="21"/>
      <c r="BI31" s="21"/>
      <c r="BJ31" s="21"/>
      <c r="BK31" s="21"/>
      <c r="BL31" s="21"/>
      <c r="BM31" s="21"/>
      <c r="BN31" s="21"/>
      <c r="BO31" s="21"/>
      <c r="BP31" s="21"/>
      <c r="BQ31" s="21"/>
      <c r="BR31" s="21"/>
      <c r="BS31" s="21"/>
      <c r="BT31" s="21"/>
      <c r="BU31" s="21"/>
      <c r="BV31" s="21"/>
      <c r="BW31" s="21"/>
    </row>
    <row r="32" spans="1:79" s="55" customFormat="1" ht="18.75" customHeight="1">
      <c r="A32" s="932" t="s">
        <v>103</v>
      </c>
      <c r="B32" s="813"/>
      <c r="C32" s="64" t="s">
        <v>35</v>
      </c>
      <c r="D32" s="62"/>
      <c r="E32" s="61">
        <v>0</v>
      </c>
      <c r="F32" s="61"/>
      <c r="G32" s="61"/>
      <c r="H32" s="63"/>
      <c r="I32" s="62"/>
      <c r="J32" s="63"/>
      <c r="K32" s="62"/>
      <c r="L32" s="61"/>
      <c r="M32" s="61"/>
      <c r="N32" s="61"/>
      <c r="O32" s="61">
        <v>0</v>
      </c>
      <c r="P32" s="61">
        <v>0</v>
      </c>
      <c r="Q32" s="61">
        <v>0</v>
      </c>
      <c r="R32" s="61"/>
      <c r="S32" s="63"/>
      <c r="T32" s="62"/>
      <c r="U32" s="61"/>
      <c r="V32" s="61"/>
      <c r="W32" s="63"/>
      <c r="X32" s="62"/>
      <c r="Y32" s="61"/>
      <c r="Z32" s="60"/>
      <c r="AA32" s="814">
        <f>SUM(D33:H33)</f>
        <v>0</v>
      </c>
      <c r="AB32" s="814">
        <f>SUM(I33:W33)</f>
        <v>0</v>
      </c>
      <c r="AC32" s="1458">
        <f>SUM(J33:AB33)</f>
        <v>0</v>
      </c>
      <c r="AD32" s="816">
        <v>310</v>
      </c>
      <c r="AE32" s="973">
        <f>SUM(AA32*AD32)</f>
        <v>0</v>
      </c>
      <c r="AF32" s="973">
        <f>SUM(AB32*AD32)</f>
        <v>0</v>
      </c>
      <c r="AG32" s="973">
        <f>SUM(AE32:AF33)</f>
        <v>0</v>
      </c>
    </row>
    <row r="33" spans="1:79" ht="18.75" customHeight="1" thickBot="1">
      <c r="A33" s="933"/>
      <c r="B33" s="929"/>
      <c r="C33" s="65" t="s">
        <v>34</v>
      </c>
      <c r="D33" s="273">
        <f t="shared" ref="D33:Z33" si="6">(D$19*D32)/1000</f>
        <v>0</v>
      </c>
      <c r="E33" s="273">
        <f t="shared" si="6"/>
        <v>0</v>
      </c>
      <c r="F33" s="273">
        <f t="shared" si="6"/>
        <v>0</v>
      </c>
      <c r="G33" s="273">
        <f t="shared" si="6"/>
        <v>0</v>
      </c>
      <c r="H33" s="273">
        <f t="shared" si="6"/>
        <v>0</v>
      </c>
      <c r="I33" s="273">
        <f t="shared" si="6"/>
        <v>0</v>
      </c>
      <c r="J33" s="273">
        <f t="shared" si="6"/>
        <v>0</v>
      </c>
      <c r="K33" s="273">
        <f t="shared" si="6"/>
        <v>0</v>
      </c>
      <c r="L33" s="273">
        <f t="shared" si="6"/>
        <v>0</v>
      </c>
      <c r="M33" s="273">
        <f t="shared" si="6"/>
        <v>0</v>
      </c>
      <c r="N33" s="273">
        <f t="shared" si="6"/>
        <v>0</v>
      </c>
      <c r="O33" s="273">
        <f t="shared" si="6"/>
        <v>0</v>
      </c>
      <c r="P33" s="273">
        <f t="shared" si="6"/>
        <v>0</v>
      </c>
      <c r="Q33" s="273">
        <f t="shared" si="6"/>
        <v>0</v>
      </c>
      <c r="R33" s="273">
        <f t="shared" si="6"/>
        <v>0</v>
      </c>
      <c r="S33" s="273">
        <f t="shared" si="6"/>
        <v>0</v>
      </c>
      <c r="T33" s="273">
        <f t="shared" si="6"/>
        <v>0</v>
      </c>
      <c r="U33" s="273">
        <f t="shared" si="6"/>
        <v>0</v>
      </c>
      <c r="V33" s="273">
        <f t="shared" si="6"/>
        <v>0</v>
      </c>
      <c r="W33" s="273">
        <f t="shared" si="6"/>
        <v>0</v>
      </c>
      <c r="X33" s="273">
        <f t="shared" si="6"/>
        <v>0</v>
      </c>
      <c r="Y33" s="273">
        <f t="shared" si="6"/>
        <v>0</v>
      </c>
      <c r="Z33" s="273">
        <f t="shared" si="6"/>
        <v>0</v>
      </c>
      <c r="AA33" s="814"/>
      <c r="AB33" s="814"/>
      <c r="AC33" s="1458"/>
      <c r="AD33" s="930"/>
      <c r="AE33" s="818"/>
      <c r="AF33" s="818"/>
      <c r="AG33" s="818"/>
    </row>
    <row r="34" spans="1:79" s="55" customFormat="1" ht="18.75" customHeight="1">
      <c r="A34" s="994" t="s">
        <v>5</v>
      </c>
      <c r="B34" s="995"/>
      <c r="C34" s="81" t="s">
        <v>35</v>
      </c>
      <c r="D34" s="79"/>
      <c r="E34" s="78"/>
      <c r="F34" s="78"/>
      <c r="G34" s="78"/>
      <c r="H34" s="80"/>
      <c r="I34" s="79"/>
      <c r="J34" s="80"/>
      <c r="K34" s="79"/>
      <c r="L34" s="78"/>
      <c r="M34" s="78"/>
      <c r="N34" s="78"/>
      <c r="O34" s="78"/>
      <c r="P34" s="78"/>
      <c r="Q34" s="78">
        <v>0</v>
      </c>
      <c r="R34" s="78"/>
      <c r="S34" s="80"/>
      <c r="T34" s="79"/>
      <c r="U34" s="78"/>
      <c r="V34" s="78"/>
      <c r="W34" s="80"/>
      <c r="X34" s="79"/>
      <c r="Y34" s="78"/>
      <c r="Z34" s="77"/>
      <c r="AA34" s="814">
        <f>SUM(D35:H35)</f>
        <v>0</v>
      </c>
      <c r="AB34" s="814">
        <f>SUM(I35:W35)</f>
        <v>0</v>
      </c>
      <c r="AC34" s="1458">
        <f>SUM(J35:AB35)</f>
        <v>0</v>
      </c>
      <c r="AD34" s="1026">
        <v>48.7</v>
      </c>
      <c r="AE34" s="973">
        <f>SUM(AA34*AD34)</f>
        <v>0</v>
      </c>
      <c r="AF34" s="973">
        <f>SUM(AB34*AD34)</f>
        <v>0</v>
      </c>
      <c r="AG34" s="973">
        <f>SUM(AE34:AF35)</f>
        <v>0</v>
      </c>
      <c r="AI34" s="68"/>
      <c r="AJ34" s="68"/>
      <c r="AK34" s="68"/>
      <c r="AL34" s="68"/>
      <c r="AM34" s="68"/>
      <c r="AN34" s="68"/>
      <c r="AO34" s="68"/>
      <c r="AP34" s="68"/>
      <c r="AQ34" s="68"/>
      <c r="AR34" s="68"/>
      <c r="AS34" s="68"/>
      <c r="AT34" s="68"/>
      <c r="AU34" s="68"/>
      <c r="AV34" s="68"/>
      <c r="AW34" s="68"/>
      <c r="AX34" s="68"/>
      <c r="AY34" s="68"/>
      <c r="AZ34" s="68"/>
      <c r="BX34" s="68"/>
      <c r="BY34" s="68"/>
      <c r="BZ34" s="68"/>
      <c r="CA34" s="68"/>
    </row>
    <row r="35" spans="1:79" ht="18.75" customHeight="1" thickBot="1">
      <c r="A35" s="932"/>
      <c r="B35" s="813"/>
      <c r="C35" s="20" t="s">
        <v>34</v>
      </c>
      <c r="D35" s="76">
        <f t="shared" ref="D35:Z35" si="7">(D$19*D34)/1000</f>
        <v>0</v>
      </c>
      <c r="E35" s="76">
        <f t="shared" si="7"/>
        <v>0</v>
      </c>
      <c r="F35" s="76">
        <f t="shared" si="7"/>
        <v>0</v>
      </c>
      <c r="G35" s="76">
        <f t="shared" si="7"/>
        <v>0</v>
      </c>
      <c r="H35" s="76">
        <f t="shared" si="7"/>
        <v>0</v>
      </c>
      <c r="I35" s="76">
        <f t="shared" si="7"/>
        <v>0</v>
      </c>
      <c r="J35" s="76">
        <f t="shared" si="7"/>
        <v>0</v>
      </c>
      <c r="K35" s="76">
        <f t="shared" si="7"/>
        <v>0</v>
      </c>
      <c r="L35" s="76">
        <f t="shared" si="7"/>
        <v>0</v>
      </c>
      <c r="M35" s="76">
        <f t="shared" si="7"/>
        <v>0</v>
      </c>
      <c r="N35" s="76">
        <f t="shared" si="7"/>
        <v>0</v>
      </c>
      <c r="O35" s="76">
        <f t="shared" si="7"/>
        <v>0</v>
      </c>
      <c r="P35" s="76">
        <f t="shared" si="7"/>
        <v>0</v>
      </c>
      <c r="Q35" s="76">
        <f t="shared" si="7"/>
        <v>0</v>
      </c>
      <c r="R35" s="76">
        <f t="shared" si="7"/>
        <v>0</v>
      </c>
      <c r="S35" s="76">
        <f t="shared" si="7"/>
        <v>0</v>
      </c>
      <c r="T35" s="76">
        <f t="shared" si="7"/>
        <v>0</v>
      </c>
      <c r="U35" s="76">
        <f t="shared" si="7"/>
        <v>0</v>
      </c>
      <c r="V35" s="76">
        <f t="shared" si="7"/>
        <v>0</v>
      </c>
      <c r="W35" s="76">
        <f t="shared" si="7"/>
        <v>0</v>
      </c>
      <c r="X35" s="76">
        <f t="shared" si="7"/>
        <v>0</v>
      </c>
      <c r="Y35" s="76">
        <f t="shared" si="7"/>
        <v>0</v>
      </c>
      <c r="Z35" s="76">
        <f t="shared" si="7"/>
        <v>0</v>
      </c>
      <c r="AA35" s="814"/>
      <c r="AB35" s="814"/>
      <c r="AC35" s="1458"/>
      <c r="AD35" s="816"/>
      <c r="AE35" s="818"/>
      <c r="AF35" s="818"/>
      <c r="AG35" s="818"/>
      <c r="AI35" s="21"/>
      <c r="AJ35" s="21"/>
      <c r="AK35" s="21"/>
      <c r="AL35" s="21"/>
      <c r="AM35" s="21"/>
      <c r="AN35" s="21"/>
      <c r="AO35" s="21"/>
      <c r="AP35" s="21"/>
      <c r="AQ35" s="21"/>
      <c r="AR35" s="21"/>
      <c r="AS35" s="21"/>
      <c r="AT35" s="21"/>
      <c r="AU35" s="21"/>
      <c r="AV35" s="21"/>
      <c r="AW35" s="21"/>
      <c r="AX35" s="21"/>
      <c r="AY35" s="21"/>
      <c r="AZ35" s="21"/>
      <c r="BX35" s="21"/>
      <c r="BY35" s="21"/>
      <c r="BZ35" s="21"/>
      <c r="CA35" s="21"/>
    </row>
    <row r="36" spans="1:79" s="55" customFormat="1" ht="18.75" customHeight="1">
      <c r="A36" s="994" t="s">
        <v>305</v>
      </c>
      <c r="B36" s="995"/>
      <c r="C36" s="81" t="s">
        <v>35</v>
      </c>
      <c r="D36" s="79"/>
      <c r="E36" s="78"/>
      <c r="F36" s="78"/>
      <c r="G36" s="78"/>
      <c r="H36" s="80"/>
      <c r="I36" s="79"/>
      <c r="J36" s="80"/>
      <c r="K36" s="79"/>
      <c r="L36" s="78"/>
      <c r="M36" s="78"/>
      <c r="N36" s="78"/>
      <c r="O36" s="78"/>
      <c r="P36" s="78"/>
      <c r="Q36" s="78">
        <v>0</v>
      </c>
      <c r="R36" s="78"/>
      <c r="S36" s="80"/>
      <c r="T36" s="79"/>
      <c r="U36" s="78"/>
      <c r="V36" s="78"/>
      <c r="W36" s="80"/>
      <c r="X36" s="79"/>
      <c r="Y36" s="78"/>
      <c r="Z36" s="77"/>
      <c r="AA36" s="814">
        <f>SUM(D37:H37)</f>
        <v>0</v>
      </c>
      <c r="AB36" s="814">
        <f>SUM(I37:W37)</f>
        <v>0</v>
      </c>
      <c r="AC36" s="1458">
        <f>SUM(J37:AB37)</f>
        <v>0</v>
      </c>
      <c r="AD36" s="1026"/>
      <c r="AE36" s="973">
        <f>SUM(AA36*AD36)</f>
        <v>0</v>
      </c>
      <c r="AF36" s="973">
        <f>SUM(AB36*AD36)</f>
        <v>0</v>
      </c>
      <c r="AG36" s="973">
        <f>SUM(AE36:AF37)</f>
        <v>0</v>
      </c>
      <c r="AI36" s="68"/>
      <c r="AJ36" s="68"/>
      <c r="AK36" s="68"/>
      <c r="AL36" s="68"/>
      <c r="AM36" s="68"/>
      <c r="AN36" s="68"/>
      <c r="AO36" s="68"/>
      <c r="AP36" s="68"/>
      <c r="AQ36" s="68"/>
      <c r="AR36" s="68"/>
      <c r="AS36" s="68"/>
      <c r="AT36" s="68"/>
      <c r="AU36" s="68"/>
      <c r="AV36" s="68"/>
      <c r="AW36" s="68"/>
      <c r="AX36" s="68"/>
      <c r="AY36" s="68"/>
      <c r="AZ36" s="68"/>
      <c r="BX36" s="68"/>
      <c r="BY36" s="68"/>
      <c r="BZ36" s="68"/>
      <c r="CA36" s="68"/>
    </row>
    <row r="37" spans="1:79" ht="18.75" customHeight="1" thickBot="1">
      <c r="A37" s="932"/>
      <c r="B37" s="813"/>
      <c r="C37" s="20" t="s">
        <v>34</v>
      </c>
      <c r="D37" s="76">
        <f t="shared" ref="D37:Z37" si="8">(D$19*D36)/1000</f>
        <v>0</v>
      </c>
      <c r="E37" s="76">
        <f t="shared" si="8"/>
        <v>0</v>
      </c>
      <c r="F37" s="76">
        <f t="shared" si="8"/>
        <v>0</v>
      </c>
      <c r="G37" s="76">
        <f t="shared" si="8"/>
        <v>0</v>
      </c>
      <c r="H37" s="76">
        <f t="shared" si="8"/>
        <v>0</v>
      </c>
      <c r="I37" s="76">
        <f t="shared" si="8"/>
        <v>0</v>
      </c>
      <c r="J37" s="76">
        <f t="shared" si="8"/>
        <v>0</v>
      </c>
      <c r="K37" s="76">
        <f t="shared" si="8"/>
        <v>0</v>
      </c>
      <c r="L37" s="76">
        <f t="shared" si="8"/>
        <v>0</v>
      </c>
      <c r="M37" s="76">
        <f t="shared" si="8"/>
        <v>0</v>
      </c>
      <c r="N37" s="76">
        <f t="shared" si="8"/>
        <v>0</v>
      </c>
      <c r="O37" s="76">
        <f t="shared" si="8"/>
        <v>0</v>
      </c>
      <c r="P37" s="76">
        <f t="shared" si="8"/>
        <v>0</v>
      </c>
      <c r="Q37" s="76">
        <f t="shared" si="8"/>
        <v>0</v>
      </c>
      <c r="R37" s="76">
        <f t="shared" si="8"/>
        <v>0</v>
      </c>
      <c r="S37" s="76">
        <f t="shared" si="8"/>
        <v>0</v>
      </c>
      <c r="T37" s="76">
        <f t="shared" si="8"/>
        <v>0</v>
      </c>
      <c r="U37" s="76">
        <f t="shared" si="8"/>
        <v>0</v>
      </c>
      <c r="V37" s="76">
        <f t="shared" si="8"/>
        <v>0</v>
      </c>
      <c r="W37" s="76">
        <f t="shared" si="8"/>
        <v>0</v>
      </c>
      <c r="X37" s="76">
        <f t="shared" si="8"/>
        <v>0</v>
      </c>
      <c r="Y37" s="76">
        <f t="shared" si="8"/>
        <v>0</v>
      </c>
      <c r="Z37" s="76">
        <f t="shared" si="8"/>
        <v>0</v>
      </c>
      <c r="AA37" s="814"/>
      <c r="AB37" s="814"/>
      <c r="AC37" s="1458"/>
      <c r="AD37" s="816"/>
      <c r="AE37" s="818"/>
      <c r="AF37" s="818"/>
      <c r="AG37" s="818"/>
      <c r="AI37" s="21"/>
      <c r="AJ37" s="21"/>
      <c r="AK37" s="21"/>
      <c r="AL37" s="21"/>
      <c r="AM37" s="21"/>
      <c r="AN37" s="21"/>
      <c r="AO37" s="21"/>
      <c r="AP37" s="21"/>
      <c r="AQ37" s="21"/>
      <c r="AR37" s="21"/>
      <c r="AS37" s="21"/>
      <c r="AT37" s="21"/>
      <c r="AU37" s="21"/>
      <c r="AV37" s="21"/>
      <c r="AW37" s="21"/>
      <c r="AX37" s="21"/>
      <c r="AY37" s="21"/>
      <c r="AZ37" s="21"/>
      <c r="BX37" s="21"/>
      <c r="BY37" s="21"/>
      <c r="BZ37" s="21"/>
      <c r="CA37" s="21"/>
    </row>
    <row r="38" spans="1:79" s="55" customFormat="1" ht="18.75" customHeight="1">
      <c r="A38" s="932" t="s">
        <v>24</v>
      </c>
      <c r="B38" s="813"/>
      <c r="C38" s="64" t="s">
        <v>35</v>
      </c>
      <c r="D38" s="62"/>
      <c r="E38" s="61">
        <v>0</v>
      </c>
      <c r="F38" s="61"/>
      <c r="G38" s="61"/>
      <c r="H38" s="63"/>
      <c r="I38" s="62"/>
      <c r="J38" s="63"/>
      <c r="K38" s="62"/>
      <c r="L38" s="61"/>
      <c r="M38" s="61"/>
      <c r="N38" s="61"/>
      <c r="O38" s="61">
        <v>0</v>
      </c>
      <c r="P38" s="61">
        <v>0</v>
      </c>
      <c r="Q38" s="61">
        <v>0</v>
      </c>
      <c r="R38" s="61"/>
      <c r="S38" s="63"/>
      <c r="T38" s="62"/>
      <c r="U38" s="61"/>
      <c r="V38" s="61"/>
      <c r="W38" s="63"/>
      <c r="X38" s="62"/>
      <c r="Y38" s="61"/>
      <c r="Z38" s="60"/>
      <c r="AA38" s="814">
        <f>SUM(D39:H39)</f>
        <v>0</v>
      </c>
      <c r="AB38" s="814">
        <f>SUM(I39:W39)</f>
        <v>0</v>
      </c>
      <c r="AC38" s="1458">
        <f>SUM(J39:AB39)</f>
        <v>0</v>
      </c>
      <c r="AD38" s="816">
        <v>148</v>
      </c>
      <c r="AE38" s="973">
        <f>SUM(AA38*AD38)</f>
        <v>0</v>
      </c>
      <c r="AF38" s="973">
        <f>SUM(AB38*AD38)</f>
        <v>0</v>
      </c>
      <c r="AG38" s="973">
        <f>SUM(AE38:AF39)</f>
        <v>0</v>
      </c>
      <c r="AI38" s="68"/>
      <c r="AJ38" s="68"/>
      <c r="AK38" s="68"/>
      <c r="AL38" s="68"/>
      <c r="AM38" s="68"/>
      <c r="AN38" s="68"/>
      <c r="AO38" s="68"/>
      <c r="AP38" s="68"/>
      <c r="AQ38" s="68"/>
      <c r="AR38" s="68"/>
      <c r="AS38" s="68"/>
      <c r="AT38" s="68"/>
      <c r="AU38" s="68"/>
      <c r="AV38" s="68"/>
      <c r="AW38" s="68"/>
      <c r="AX38" s="68"/>
      <c r="AY38" s="68"/>
      <c r="AZ38" s="68"/>
      <c r="BX38" s="68"/>
      <c r="BY38" s="68"/>
      <c r="BZ38" s="68"/>
      <c r="CA38" s="68"/>
    </row>
    <row r="39" spans="1:79" ht="18.75" customHeight="1" thickBot="1">
      <c r="A39" s="932"/>
      <c r="B39" s="813"/>
      <c r="C39" s="20" t="s">
        <v>34</v>
      </c>
      <c r="D39" s="76">
        <f t="shared" ref="D39:Z39" si="9">(D$19*D38)/1000</f>
        <v>0</v>
      </c>
      <c r="E39" s="76">
        <f t="shared" si="9"/>
        <v>0</v>
      </c>
      <c r="F39" s="76">
        <f t="shared" si="9"/>
        <v>0</v>
      </c>
      <c r="G39" s="76">
        <f t="shared" si="9"/>
        <v>0</v>
      </c>
      <c r="H39" s="76">
        <f t="shared" si="9"/>
        <v>0</v>
      </c>
      <c r="I39" s="76">
        <f t="shared" si="9"/>
        <v>0</v>
      </c>
      <c r="J39" s="76">
        <f t="shared" si="9"/>
        <v>0</v>
      </c>
      <c r="K39" s="76">
        <f t="shared" si="9"/>
        <v>0</v>
      </c>
      <c r="L39" s="76">
        <f t="shared" si="9"/>
        <v>0</v>
      </c>
      <c r="M39" s="76">
        <f t="shared" si="9"/>
        <v>0</v>
      </c>
      <c r="N39" s="76">
        <f t="shared" si="9"/>
        <v>0</v>
      </c>
      <c r="O39" s="76">
        <f t="shared" si="9"/>
        <v>0</v>
      </c>
      <c r="P39" s="76">
        <f t="shared" si="9"/>
        <v>0</v>
      </c>
      <c r="Q39" s="76">
        <f t="shared" si="9"/>
        <v>0</v>
      </c>
      <c r="R39" s="76">
        <f t="shared" si="9"/>
        <v>0</v>
      </c>
      <c r="S39" s="76">
        <f t="shared" si="9"/>
        <v>0</v>
      </c>
      <c r="T39" s="76">
        <f t="shared" si="9"/>
        <v>0</v>
      </c>
      <c r="U39" s="76">
        <f t="shared" si="9"/>
        <v>0</v>
      </c>
      <c r="V39" s="76">
        <f t="shared" si="9"/>
        <v>0</v>
      </c>
      <c r="W39" s="76">
        <f t="shared" si="9"/>
        <v>0</v>
      </c>
      <c r="X39" s="76">
        <f t="shared" si="9"/>
        <v>0</v>
      </c>
      <c r="Y39" s="76">
        <f t="shared" si="9"/>
        <v>0</v>
      </c>
      <c r="Z39" s="76">
        <f t="shared" si="9"/>
        <v>0</v>
      </c>
      <c r="AA39" s="814"/>
      <c r="AB39" s="814"/>
      <c r="AC39" s="1458"/>
      <c r="AD39" s="816"/>
      <c r="AE39" s="818"/>
      <c r="AF39" s="818"/>
      <c r="AG39" s="818"/>
      <c r="BA39" s="69"/>
      <c r="BB39" s="69"/>
      <c r="BC39" s="69"/>
      <c r="BD39" s="69"/>
      <c r="BE39" s="69"/>
      <c r="BF39" s="69"/>
      <c r="BG39" s="69"/>
      <c r="BH39" s="69"/>
      <c r="BI39" s="69"/>
      <c r="BJ39" s="69"/>
      <c r="BK39" s="69"/>
      <c r="BL39" s="69"/>
      <c r="BM39" s="69"/>
      <c r="BN39" s="69"/>
      <c r="BO39" s="69"/>
      <c r="BP39" s="69"/>
      <c r="BQ39" s="69"/>
      <c r="BR39" s="69"/>
      <c r="BS39" s="69"/>
      <c r="BT39" s="69"/>
      <c r="BU39" s="69"/>
      <c r="BV39" s="69"/>
      <c r="BW39" s="69"/>
    </row>
    <row r="40" spans="1:79" s="68" customFormat="1" ht="18.75" customHeight="1">
      <c r="A40" s="932" t="s">
        <v>21</v>
      </c>
      <c r="B40" s="813"/>
      <c r="C40" s="64" t="s">
        <v>35</v>
      </c>
      <c r="D40" s="62"/>
      <c r="E40" s="61">
        <v>0</v>
      </c>
      <c r="F40" s="61"/>
      <c r="G40" s="61"/>
      <c r="H40" s="63"/>
      <c r="I40" s="62"/>
      <c r="J40" s="63"/>
      <c r="K40" s="62"/>
      <c r="L40" s="61"/>
      <c r="M40" s="61"/>
      <c r="N40" s="61"/>
      <c r="O40" s="61">
        <v>0</v>
      </c>
      <c r="P40" s="61">
        <v>0</v>
      </c>
      <c r="Q40" s="61">
        <v>0</v>
      </c>
      <c r="R40" s="61"/>
      <c r="S40" s="63"/>
      <c r="T40" s="62"/>
      <c r="U40" s="61"/>
      <c r="V40" s="61"/>
      <c r="W40" s="63"/>
      <c r="X40" s="62"/>
      <c r="Y40" s="61"/>
      <c r="Z40" s="60"/>
      <c r="AA40" s="814">
        <f>SUM(D41:H41)</f>
        <v>0</v>
      </c>
      <c r="AB40" s="814">
        <f>SUM(I41:W41)</f>
        <v>0</v>
      </c>
      <c r="AC40" s="1458">
        <f>SUM(J41:AB41)</f>
        <v>0</v>
      </c>
      <c r="AD40" s="816">
        <v>246</v>
      </c>
      <c r="AE40" s="973">
        <f>SUM(AA40*AD40)</f>
        <v>0</v>
      </c>
      <c r="AF40" s="973">
        <f>SUM(AB40*AD40)</f>
        <v>0</v>
      </c>
      <c r="AG40" s="973">
        <f>SUM(AE40:AF41)</f>
        <v>0</v>
      </c>
      <c r="AI40" s="55"/>
      <c r="AJ40" s="55"/>
      <c r="AK40" s="55"/>
      <c r="AL40" s="55"/>
      <c r="AM40" s="55"/>
      <c r="AN40" s="55"/>
      <c r="AO40" s="55"/>
      <c r="AP40" s="55"/>
      <c r="AQ40" s="55"/>
      <c r="AR40" s="55"/>
      <c r="AS40" s="55"/>
      <c r="AT40" s="55"/>
      <c r="AU40" s="55"/>
      <c r="AV40" s="55"/>
      <c r="AW40" s="55"/>
      <c r="AX40" s="55"/>
      <c r="AY40" s="55"/>
      <c r="AZ40" s="55"/>
      <c r="BA40" s="75"/>
      <c r="BB40" s="75"/>
      <c r="BC40" s="75"/>
      <c r="BD40" s="75"/>
      <c r="BE40" s="75"/>
      <c r="BF40" s="75"/>
      <c r="BG40" s="75"/>
      <c r="BH40" s="75"/>
      <c r="BI40" s="75"/>
      <c r="BJ40" s="75"/>
      <c r="BK40" s="75"/>
      <c r="BL40" s="75"/>
      <c r="BM40" s="75"/>
      <c r="BN40" s="75"/>
      <c r="BO40" s="75"/>
      <c r="BP40" s="75"/>
      <c r="BQ40" s="75"/>
      <c r="BR40" s="75"/>
      <c r="BS40" s="75"/>
      <c r="BT40" s="75"/>
      <c r="BU40" s="75"/>
      <c r="BV40" s="75"/>
      <c r="BW40" s="75"/>
      <c r="BX40" s="55"/>
      <c r="BY40" s="55"/>
      <c r="BZ40" s="55"/>
      <c r="CA40" s="55"/>
    </row>
    <row r="41" spans="1:79" s="21" customFormat="1" ht="18.75" customHeight="1" thickBot="1">
      <c r="A41" s="932"/>
      <c r="B41" s="813"/>
      <c r="C41" s="20" t="s">
        <v>34</v>
      </c>
      <c r="D41" s="76">
        <f t="shared" ref="D41:Z41" si="10">(D$19*D40)/1000</f>
        <v>0</v>
      </c>
      <c r="E41" s="76">
        <f t="shared" si="10"/>
        <v>0</v>
      </c>
      <c r="F41" s="76">
        <f t="shared" si="10"/>
        <v>0</v>
      </c>
      <c r="G41" s="76">
        <f t="shared" si="10"/>
        <v>0</v>
      </c>
      <c r="H41" s="76">
        <f t="shared" si="10"/>
        <v>0</v>
      </c>
      <c r="I41" s="76">
        <f t="shared" si="10"/>
        <v>0</v>
      </c>
      <c r="J41" s="76">
        <f t="shared" si="10"/>
        <v>0</v>
      </c>
      <c r="K41" s="76">
        <f t="shared" si="10"/>
        <v>0</v>
      </c>
      <c r="L41" s="76">
        <f t="shared" si="10"/>
        <v>0</v>
      </c>
      <c r="M41" s="76">
        <f t="shared" si="10"/>
        <v>0</v>
      </c>
      <c r="N41" s="76">
        <f t="shared" si="10"/>
        <v>0</v>
      </c>
      <c r="O41" s="76">
        <f t="shared" si="10"/>
        <v>0</v>
      </c>
      <c r="P41" s="76">
        <f t="shared" si="10"/>
        <v>0</v>
      </c>
      <c r="Q41" s="76">
        <f t="shared" si="10"/>
        <v>0</v>
      </c>
      <c r="R41" s="76">
        <f t="shared" si="10"/>
        <v>0</v>
      </c>
      <c r="S41" s="76">
        <f t="shared" si="10"/>
        <v>0</v>
      </c>
      <c r="T41" s="76">
        <f t="shared" si="10"/>
        <v>0</v>
      </c>
      <c r="U41" s="76">
        <f t="shared" si="10"/>
        <v>0</v>
      </c>
      <c r="V41" s="76">
        <f t="shared" si="10"/>
        <v>0</v>
      </c>
      <c r="W41" s="76">
        <f t="shared" si="10"/>
        <v>0</v>
      </c>
      <c r="X41" s="76">
        <f t="shared" si="10"/>
        <v>0</v>
      </c>
      <c r="Y41" s="76">
        <f t="shared" si="10"/>
        <v>0</v>
      </c>
      <c r="Z41" s="76">
        <f t="shared" si="10"/>
        <v>0</v>
      </c>
      <c r="AA41" s="814"/>
      <c r="AB41" s="814"/>
      <c r="AC41" s="1458"/>
      <c r="AD41" s="816"/>
      <c r="AE41" s="818"/>
      <c r="AF41" s="818"/>
      <c r="AG41" s="818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X41" s="3"/>
      <c r="BY41" s="3"/>
      <c r="BZ41" s="3"/>
      <c r="CA41" s="3"/>
    </row>
    <row r="42" spans="1:79" s="68" customFormat="1" ht="18.75" customHeight="1">
      <c r="A42" s="932" t="s">
        <v>19</v>
      </c>
      <c r="B42" s="813"/>
      <c r="C42" s="64" t="s">
        <v>35</v>
      </c>
      <c r="D42" s="62"/>
      <c r="E42" s="61">
        <v>0</v>
      </c>
      <c r="F42" s="61"/>
      <c r="G42" s="61"/>
      <c r="H42" s="63"/>
      <c r="I42" s="62"/>
      <c r="J42" s="63"/>
      <c r="K42" s="62"/>
      <c r="L42" s="61"/>
      <c r="M42" s="61"/>
      <c r="N42" s="61"/>
      <c r="O42" s="61">
        <v>0</v>
      </c>
      <c r="P42" s="61">
        <v>0</v>
      </c>
      <c r="Q42" s="61">
        <v>0</v>
      </c>
      <c r="R42" s="61"/>
      <c r="S42" s="63"/>
      <c r="T42" s="62"/>
      <c r="U42" s="61"/>
      <c r="V42" s="61"/>
      <c r="W42" s="63"/>
      <c r="X42" s="62"/>
      <c r="Y42" s="61"/>
      <c r="Z42" s="60"/>
      <c r="AA42" s="814">
        <f>SUM(D43:H43)</f>
        <v>0</v>
      </c>
      <c r="AB42" s="814">
        <f>SUM(I43:W43)</f>
        <v>0</v>
      </c>
      <c r="AC42" s="1458">
        <f>SUM(J43:AB43)</f>
        <v>0</v>
      </c>
      <c r="AD42" s="816">
        <v>383</v>
      </c>
      <c r="AE42" s="973">
        <f>SUM(AA42*AD42)</f>
        <v>0</v>
      </c>
      <c r="AF42" s="973">
        <f>SUM(AB42*AD42)</f>
        <v>0</v>
      </c>
      <c r="AG42" s="973">
        <f>SUM(AE42:AF43)</f>
        <v>0</v>
      </c>
      <c r="AI42" s="55"/>
      <c r="AJ42" s="55"/>
      <c r="AK42" s="55"/>
      <c r="AL42" s="55"/>
      <c r="AM42" s="55"/>
      <c r="AN42" s="55"/>
      <c r="AO42" s="55"/>
      <c r="AP42" s="55"/>
      <c r="AQ42" s="55"/>
      <c r="AR42" s="55"/>
      <c r="AS42" s="55"/>
      <c r="AT42" s="55"/>
      <c r="AU42" s="55"/>
      <c r="AV42" s="55"/>
      <c r="AW42" s="55"/>
      <c r="AX42" s="55"/>
      <c r="AY42" s="55"/>
      <c r="AZ42" s="55"/>
      <c r="BX42" s="55"/>
      <c r="BY42" s="55"/>
      <c r="BZ42" s="55"/>
      <c r="CA42" s="55"/>
    </row>
    <row r="43" spans="1:79" s="21" customFormat="1" ht="18.75" customHeight="1" thickBot="1">
      <c r="A43" s="932"/>
      <c r="B43" s="813"/>
      <c r="C43" s="20" t="s">
        <v>34</v>
      </c>
      <c r="D43" s="76">
        <f t="shared" ref="D43:Z43" si="11">(D$19*D42)/1000</f>
        <v>0</v>
      </c>
      <c r="E43" s="76">
        <f t="shared" si="11"/>
        <v>0</v>
      </c>
      <c r="F43" s="76">
        <f t="shared" si="11"/>
        <v>0</v>
      </c>
      <c r="G43" s="76">
        <f t="shared" si="11"/>
        <v>0</v>
      </c>
      <c r="H43" s="76">
        <f t="shared" si="11"/>
        <v>0</v>
      </c>
      <c r="I43" s="76">
        <f t="shared" si="11"/>
        <v>0</v>
      </c>
      <c r="J43" s="76">
        <f t="shared" si="11"/>
        <v>0</v>
      </c>
      <c r="K43" s="76">
        <f t="shared" si="11"/>
        <v>0</v>
      </c>
      <c r="L43" s="76">
        <f t="shared" si="11"/>
        <v>0</v>
      </c>
      <c r="M43" s="76">
        <f t="shared" si="11"/>
        <v>0</v>
      </c>
      <c r="N43" s="76">
        <f t="shared" si="11"/>
        <v>0</v>
      </c>
      <c r="O43" s="76">
        <f t="shared" si="11"/>
        <v>0</v>
      </c>
      <c r="P43" s="76">
        <f t="shared" si="11"/>
        <v>0</v>
      </c>
      <c r="Q43" s="76">
        <f t="shared" si="11"/>
        <v>0</v>
      </c>
      <c r="R43" s="76">
        <f t="shared" si="11"/>
        <v>0</v>
      </c>
      <c r="S43" s="76">
        <f t="shared" si="11"/>
        <v>0</v>
      </c>
      <c r="T43" s="76">
        <f t="shared" si="11"/>
        <v>0</v>
      </c>
      <c r="U43" s="76">
        <f t="shared" si="11"/>
        <v>0</v>
      </c>
      <c r="V43" s="76">
        <f t="shared" si="11"/>
        <v>0</v>
      </c>
      <c r="W43" s="76">
        <f t="shared" si="11"/>
        <v>0</v>
      </c>
      <c r="X43" s="76">
        <f t="shared" si="11"/>
        <v>0</v>
      </c>
      <c r="Y43" s="76">
        <f t="shared" si="11"/>
        <v>0</v>
      </c>
      <c r="Z43" s="76">
        <f t="shared" si="11"/>
        <v>0</v>
      </c>
      <c r="AA43" s="814"/>
      <c r="AB43" s="814"/>
      <c r="AC43" s="1458"/>
      <c r="AD43" s="816"/>
      <c r="AE43" s="818"/>
      <c r="AF43" s="818"/>
      <c r="AG43" s="818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</row>
    <row r="44" spans="1:79" s="55" customFormat="1" ht="18.75" customHeight="1">
      <c r="A44" s="932" t="s">
        <v>3</v>
      </c>
      <c r="B44" s="813"/>
      <c r="C44" s="64" t="s">
        <v>35</v>
      </c>
      <c r="D44" s="62"/>
      <c r="E44" s="61"/>
      <c r="F44" s="61"/>
      <c r="G44" s="61"/>
      <c r="H44" s="63"/>
      <c r="I44" s="62"/>
      <c r="J44" s="63"/>
      <c r="K44" s="62"/>
      <c r="L44" s="61"/>
      <c r="M44" s="61"/>
      <c r="N44" s="61"/>
      <c r="O44" s="61"/>
      <c r="P44" s="61"/>
      <c r="Q44" s="61">
        <v>0</v>
      </c>
      <c r="R44" s="61"/>
      <c r="S44" s="63"/>
      <c r="T44" s="62"/>
      <c r="U44" s="61"/>
      <c r="V44" s="61"/>
      <c r="W44" s="63"/>
      <c r="X44" s="62"/>
      <c r="Y44" s="61"/>
      <c r="Z44" s="60"/>
      <c r="AA44" s="814">
        <f>SUM(D45:H45)</f>
        <v>0</v>
      </c>
      <c r="AB44" s="814">
        <f>SUM(I45:W45)</f>
        <v>0</v>
      </c>
      <c r="AC44" s="1458">
        <f>SUM(J45:AB45)</f>
        <v>0</v>
      </c>
      <c r="AD44" s="934">
        <v>490</v>
      </c>
      <c r="AE44" s="973">
        <f>SUM(AA44*AD44)</f>
        <v>0</v>
      </c>
      <c r="AF44" s="973">
        <f>SUM(AB44*AD44)</f>
        <v>0</v>
      </c>
      <c r="AG44" s="973">
        <f>SUM(AE44:AF45)</f>
        <v>0</v>
      </c>
    </row>
    <row r="45" spans="1:79" ht="18.75" customHeight="1" thickBot="1">
      <c r="A45" s="933"/>
      <c r="B45" s="929"/>
      <c r="C45" s="65" t="s">
        <v>34</v>
      </c>
      <c r="D45" s="273">
        <f t="shared" ref="D45:Z45" si="12">(D$19*D44)/1000</f>
        <v>0</v>
      </c>
      <c r="E45" s="273">
        <f t="shared" si="12"/>
        <v>0</v>
      </c>
      <c r="F45" s="273">
        <f t="shared" si="12"/>
        <v>0</v>
      </c>
      <c r="G45" s="273">
        <f t="shared" si="12"/>
        <v>0</v>
      </c>
      <c r="H45" s="273">
        <f t="shared" si="12"/>
        <v>0</v>
      </c>
      <c r="I45" s="273">
        <f t="shared" si="12"/>
        <v>0</v>
      </c>
      <c r="J45" s="273">
        <f t="shared" si="12"/>
        <v>0</v>
      </c>
      <c r="K45" s="273">
        <f t="shared" si="12"/>
        <v>0</v>
      </c>
      <c r="L45" s="273">
        <f t="shared" si="12"/>
        <v>0</v>
      </c>
      <c r="M45" s="273">
        <f t="shared" si="12"/>
        <v>0</v>
      </c>
      <c r="N45" s="273">
        <f t="shared" si="12"/>
        <v>0</v>
      </c>
      <c r="O45" s="273">
        <f t="shared" si="12"/>
        <v>0</v>
      </c>
      <c r="P45" s="273">
        <f t="shared" si="12"/>
        <v>0</v>
      </c>
      <c r="Q45" s="273">
        <f t="shared" si="12"/>
        <v>0</v>
      </c>
      <c r="R45" s="273">
        <f t="shared" si="12"/>
        <v>0</v>
      </c>
      <c r="S45" s="273">
        <f t="shared" si="12"/>
        <v>0</v>
      </c>
      <c r="T45" s="273">
        <f t="shared" si="12"/>
        <v>0</v>
      </c>
      <c r="U45" s="273">
        <f t="shared" si="12"/>
        <v>0</v>
      </c>
      <c r="V45" s="273">
        <f t="shared" si="12"/>
        <v>0</v>
      </c>
      <c r="W45" s="273">
        <f t="shared" si="12"/>
        <v>0</v>
      </c>
      <c r="X45" s="273">
        <f t="shared" si="12"/>
        <v>0</v>
      </c>
      <c r="Y45" s="273">
        <f t="shared" si="12"/>
        <v>0</v>
      </c>
      <c r="Z45" s="273">
        <f t="shared" si="12"/>
        <v>0</v>
      </c>
      <c r="AA45" s="814"/>
      <c r="AB45" s="814"/>
      <c r="AC45" s="1458"/>
      <c r="AD45" s="935"/>
      <c r="AE45" s="818"/>
      <c r="AF45" s="818"/>
      <c r="AG45" s="818"/>
      <c r="AI45" s="21"/>
      <c r="AJ45" s="21"/>
      <c r="AK45" s="21"/>
      <c r="AL45" s="21"/>
      <c r="AM45" s="21"/>
      <c r="AN45" s="21"/>
      <c r="AO45" s="21"/>
      <c r="AP45" s="21"/>
      <c r="AQ45" s="21"/>
      <c r="AR45" s="21"/>
      <c r="AS45" s="21"/>
      <c r="AT45" s="21"/>
      <c r="AU45" s="21"/>
      <c r="AV45" s="21"/>
      <c r="AW45" s="21"/>
      <c r="AX45" s="21"/>
      <c r="AY45" s="21"/>
      <c r="AZ45" s="21"/>
      <c r="BX45" s="21"/>
      <c r="BY45" s="21"/>
      <c r="BZ45" s="21"/>
      <c r="CA45" s="21"/>
    </row>
    <row r="46" spans="1:79" s="55" customFormat="1" ht="18.75" customHeight="1">
      <c r="A46" s="936" t="s">
        <v>15</v>
      </c>
      <c r="B46" s="1001"/>
      <c r="C46" s="74" t="s">
        <v>35</v>
      </c>
      <c r="D46" s="72"/>
      <c r="E46" s="71">
        <v>0</v>
      </c>
      <c r="F46" s="71"/>
      <c r="G46" s="71"/>
      <c r="H46" s="73"/>
      <c r="I46" s="72"/>
      <c r="J46" s="73"/>
      <c r="K46" s="72"/>
      <c r="L46" s="71"/>
      <c r="M46" s="71"/>
      <c r="N46" s="71"/>
      <c r="O46" s="71">
        <v>0</v>
      </c>
      <c r="P46" s="71">
        <v>0</v>
      </c>
      <c r="Q46" s="71">
        <v>0</v>
      </c>
      <c r="R46" s="71"/>
      <c r="S46" s="73"/>
      <c r="T46" s="72"/>
      <c r="U46" s="71"/>
      <c r="V46" s="71"/>
      <c r="W46" s="73"/>
      <c r="X46" s="72"/>
      <c r="Y46" s="71"/>
      <c r="Z46" s="70"/>
      <c r="AA46" s="814">
        <f>SUM(D47:H47)</f>
        <v>0</v>
      </c>
      <c r="AB46" s="814">
        <f>SUM(I47:W47)</f>
        <v>0</v>
      </c>
      <c r="AC46" s="1458">
        <f>SUM(J47:AB47)</f>
        <v>0</v>
      </c>
      <c r="AD46" s="938">
        <v>110</v>
      </c>
      <c r="AE46" s="973">
        <f>SUM(AA46*AD46)</f>
        <v>0</v>
      </c>
      <c r="AF46" s="973">
        <f>SUM(AB46*AD46)</f>
        <v>0</v>
      </c>
      <c r="AG46" s="973">
        <f>SUM(AE46:AF47)</f>
        <v>0</v>
      </c>
    </row>
    <row r="47" spans="1:79" ht="18.75" customHeight="1" thickBot="1">
      <c r="A47" s="932"/>
      <c r="B47" s="813"/>
      <c r="C47" s="20" t="s">
        <v>34</v>
      </c>
      <c r="D47" s="76">
        <f t="shared" ref="D47:Z47" si="13">(D$19*D46)/1000</f>
        <v>0</v>
      </c>
      <c r="E47" s="76">
        <f t="shared" si="13"/>
        <v>0</v>
      </c>
      <c r="F47" s="76">
        <f t="shared" si="13"/>
        <v>0</v>
      </c>
      <c r="G47" s="76">
        <f t="shared" si="13"/>
        <v>0</v>
      </c>
      <c r="H47" s="76">
        <f t="shared" si="13"/>
        <v>0</v>
      </c>
      <c r="I47" s="76">
        <f t="shared" si="13"/>
        <v>0</v>
      </c>
      <c r="J47" s="76">
        <f t="shared" si="13"/>
        <v>0</v>
      </c>
      <c r="K47" s="76">
        <f t="shared" si="13"/>
        <v>0</v>
      </c>
      <c r="L47" s="76">
        <f t="shared" si="13"/>
        <v>0</v>
      </c>
      <c r="M47" s="76">
        <f t="shared" si="13"/>
        <v>0</v>
      </c>
      <c r="N47" s="76">
        <f t="shared" si="13"/>
        <v>0</v>
      </c>
      <c r="O47" s="76">
        <f t="shared" si="13"/>
        <v>0</v>
      </c>
      <c r="P47" s="76">
        <f t="shared" si="13"/>
        <v>0</v>
      </c>
      <c r="Q47" s="76">
        <f t="shared" si="13"/>
        <v>0</v>
      </c>
      <c r="R47" s="76">
        <f t="shared" si="13"/>
        <v>0</v>
      </c>
      <c r="S47" s="76">
        <f t="shared" si="13"/>
        <v>0</v>
      </c>
      <c r="T47" s="76">
        <f t="shared" si="13"/>
        <v>0</v>
      </c>
      <c r="U47" s="76">
        <f t="shared" si="13"/>
        <v>0</v>
      </c>
      <c r="V47" s="76">
        <f t="shared" si="13"/>
        <v>0</v>
      </c>
      <c r="W47" s="76">
        <f t="shared" si="13"/>
        <v>0</v>
      </c>
      <c r="X47" s="76">
        <f t="shared" si="13"/>
        <v>0</v>
      </c>
      <c r="Y47" s="76">
        <f t="shared" si="13"/>
        <v>0</v>
      </c>
      <c r="Z47" s="76">
        <f t="shared" si="13"/>
        <v>0</v>
      </c>
      <c r="AA47" s="814"/>
      <c r="AB47" s="814"/>
      <c r="AC47" s="1458"/>
      <c r="AD47" s="816"/>
      <c r="AE47" s="818"/>
      <c r="AF47" s="818"/>
      <c r="AG47" s="818"/>
    </row>
    <row r="48" spans="1:79" s="55" customFormat="1" ht="18.75" customHeight="1">
      <c r="A48" s="932" t="s">
        <v>81</v>
      </c>
      <c r="B48" s="813"/>
      <c r="C48" s="64" t="s">
        <v>35</v>
      </c>
      <c r="D48" s="62"/>
      <c r="E48" s="61">
        <v>0</v>
      </c>
      <c r="F48" s="61"/>
      <c r="G48" s="61"/>
      <c r="H48" s="63"/>
      <c r="I48" s="62"/>
      <c r="J48" s="63"/>
      <c r="K48" s="62"/>
      <c r="L48" s="61"/>
      <c r="M48" s="61"/>
      <c r="N48" s="61"/>
      <c r="O48" s="61">
        <v>0</v>
      </c>
      <c r="P48" s="61">
        <v>0</v>
      </c>
      <c r="Q48" s="61">
        <v>0</v>
      </c>
      <c r="R48" s="61"/>
      <c r="S48" s="63"/>
      <c r="T48" s="62"/>
      <c r="U48" s="61"/>
      <c r="V48" s="61"/>
      <c r="W48" s="63"/>
      <c r="X48" s="62"/>
      <c r="Y48" s="61"/>
      <c r="Z48" s="60"/>
      <c r="AA48" s="814">
        <f>SUM(D49:H49)</f>
        <v>0</v>
      </c>
      <c r="AB48" s="814">
        <f>SUM(I49:W49)</f>
        <v>0</v>
      </c>
      <c r="AC48" s="1458">
        <f>SUM(J49:AB49)</f>
        <v>0</v>
      </c>
      <c r="AD48" s="816">
        <v>81.52</v>
      </c>
      <c r="AE48" s="973">
        <f>SUM(AA48*AD48)</f>
        <v>0</v>
      </c>
      <c r="AF48" s="973">
        <f>SUM(AB48*AD48)</f>
        <v>0</v>
      </c>
      <c r="AG48" s="973">
        <f>SUM(AE48:AF49)</f>
        <v>0</v>
      </c>
    </row>
    <row r="49" spans="1:75" ht="18.75" customHeight="1" thickBot="1">
      <c r="A49" s="932"/>
      <c r="B49" s="813"/>
      <c r="C49" s="20" t="s">
        <v>34</v>
      </c>
      <c r="D49" s="76">
        <f t="shared" ref="D49:Z49" si="14">(D$19*D48)/1000</f>
        <v>0</v>
      </c>
      <c r="E49" s="76">
        <f t="shared" si="14"/>
        <v>0</v>
      </c>
      <c r="F49" s="76">
        <f t="shared" si="14"/>
        <v>0</v>
      </c>
      <c r="G49" s="76">
        <f t="shared" si="14"/>
        <v>0</v>
      </c>
      <c r="H49" s="76">
        <f t="shared" si="14"/>
        <v>0</v>
      </c>
      <c r="I49" s="76">
        <f t="shared" si="14"/>
        <v>0</v>
      </c>
      <c r="J49" s="76">
        <f t="shared" si="14"/>
        <v>0</v>
      </c>
      <c r="K49" s="76">
        <f t="shared" si="14"/>
        <v>0</v>
      </c>
      <c r="L49" s="76">
        <f t="shared" si="14"/>
        <v>0</v>
      </c>
      <c r="M49" s="76">
        <f t="shared" si="14"/>
        <v>0</v>
      </c>
      <c r="N49" s="76">
        <f t="shared" si="14"/>
        <v>0</v>
      </c>
      <c r="O49" s="76">
        <f t="shared" si="14"/>
        <v>0</v>
      </c>
      <c r="P49" s="76">
        <f t="shared" si="14"/>
        <v>0</v>
      </c>
      <c r="Q49" s="76">
        <f t="shared" si="14"/>
        <v>0</v>
      </c>
      <c r="R49" s="76">
        <f t="shared" si="14"/>
        <v>0</v>
      </c>
      <c r="S49" s="76">
        <f t="shared" si="14"/>
        <v>0</v>
      </c>
      <c r="T49" s="76">
        <f t="shared" si="14"/>
        <v>0</v>
      </c>
      <c r="U49" s="76">
        <f t="shared" si="14"/>
        <v>0</v>
      </c>
      <c r="V49" s="76">
        <f t="shared" si="14"/>
        <v>0</v>
      </c>
      <c r="W49" s="76">
        <f t="shared" si="14"/>
        <v>0</v>
      </c>
      <c r="X49" s="76">
        <f t="shared" si="14"/>
        <v>0</v>
      </c>
      <c r="Y49" s="76">
        <f t="shared" si="14"/>
        <v>0</v>
      </c>
      <c r="Z49" s="76">
        <f t="shared" si="14"/>
        <v>0</v>
      </c>
      <c r="AA49" s="814"/>
      <c r="AB49" s="814"/>
      <c r="AC49" s="1458"/>
      <c r="AD49" s="816"/>
      <c r="AE49" s="818"/>
      <c r="AF49" s="818"/>
      <c r="AG49" s="818"/>
    </row>
    <row r="50" spans="1:75" s="55" customFormat="1" ht="18.75" customHeight="1">
      <c r="A50" s="920" t="s">
        <v>23</v>
      </c>
      <c r="B50" s="813"/>
      <c r="C50" s="64" t="s">
        <v>35</v>
      </c>
      <c r="D50" s="62"/>
      <c r="E50" s="61">
        <v>0</v>
      </c>
      <c r="F50" s="61"/>
      <c r="G50" s="61"/>
      <c r="H50" s="63"/>
      <c r="I50" s="62"/>
      <c r="J50" s="63"/>
      <c r="K50" s="62"/>
      <c r="L50" s="272"/>
      <c r="M50" s="272"/>
      <c r="N50" s="272"/>
      <c r="O50" s="61">
        <v>0</v>
      </c>
      <c r="P50" s="61">
        <v>0</v>
      </c>
      <c r="Q50" s="61">
        <v>0</v>
      </c>
      <c r="R50" s="61"/>
      <c r="S50" s="63"/>
      <c r="T50" s="62"/>
      <c r="U50" s="61"/>
      <c r="V50" s="271"/>
      <c r="W50" s="270"/>
      <c r="X50" s="62"/>
      <c r="Y50" s="61"/>
      <c r="Z50" s="60"/>
      <c r="AA50" s="814">
        <f>SUM(D51:H51)</f>
        <v>0</v>
      </c>
      <c r="AB50" s="814">
        <f>SUM(I51:W51)</f>
        <v>0</v>
      </c>
      <c r="AC50" s="1458">
        <f>SUM(J51:AB51)</f>
        <v>0</v>
      </c>
      <c r="AD50" s="816">
        <v>245</v>
      </c>
      <c r="AE50" s="973">
        <f>SUM(AA50*AD50)</f>
        <v>0</v>
      </c>
      <c r="AF50" s="973">
        <f>SUM(AB50*AD50)</f>
        <v>0</v>
      </c>
      <c r="AG50" s="973">
        <f>SUM(AE50:AF51)</f>
        <v>0</v>
      </c>
    </row>
    <row r="51" spans="1:75" ht="18.75" customHeight="1" thickBot="1">
      <c r="A51" s="920"/>
      <c r="B51" s="813"/>
      <c r="C51" s="20" t="s">
        <v>34</v>
      </c>
      <c r="D51" s="76">
        <f t="shared" ref="D51:Z51" si="15">(D$19*D50)/1000</f>
        <v>0</v>
      </c>
      <c r="E51" s="76">
        <f t="shared" si="15"/>
        <v>0</v>
      </c>
      <c r="F51" s="76">
        <f t="shared" si="15"/>
        <v>0</v>
      </c>
      <c r="G51" s="76">
        <f t="shared" si="15"/>
        <v>0</v>
      </c>
      <c r="H51" s="76">
        <f t="shared" si="15"/>
        <v>0</v>
      </c>
      <c r="I51" s="76">
        <f t="shared" si="15"/>
        <v>0</v>
      </c>
      <c r="J51" s="76">
        <f t="shared" si="15"/>
        <v>0</v>
      </c>
      <c r="K51" s="76">
        <f t="shared" si="15"/>
        <v>0</v>
      </c>
      <c r="L51" s="76">
        <f t="shared" si="15"/>
        <v>0</v>
      </c>
      <c r="M51" s="76">
        <f t="shared" si="15"/>
        <v>0</v>
      </c>
      <c r="N51" s="76">
        <f t="shared" si="15"/>
        <v>0</v>
      </c>
      <c r="O51" s="76">
        <f t="shared" si="15"/>
        <v>0</v>
      </c>
      <c r="P51" s="76">
        <f t="shared" si="15"/>
        <v>0</v>
      </c>
      <c r="Q51" s="76">
        <f t="shared" si="15"/>
        <v>0</v>
      </c>
      <c r="R51" s="76">
        <f t="shared" si="15"/>
        <v>0</v>
      </c>
      <c r="S51" s="76">
        <f t="shared" si="15"/>
        <v>0</v>
      </c>
      <c r="T51" s="76">
        <f t="shared" si="15"/>
        <v>0</v>
      </c>
      <c r="U51" s="76">
        <f t="shared" si="15"/>
        <v>0</v>
      </c>
      <c r="V51" s="76">
        <f t="shared" si="15"/>
        <v>0</v>
      </c>
      <c r="W51" s="76">
        <f t="shared" si="15"/>
        <v>0</v>
      </c>
      <c r="X51" s="76">
        <f t="shared" si="15"/>
        <v>0</v>
      </c>
      <c r="Y51" s="76">
        <f t="shared" si="15"/>
        <v>0</v>
      </c>
      <c r="Z51" s="76">
        <f t="shared" si="15"/>
        <v>0</v>
      </c>
      <c r="AA51" s="814"/>
      <c r="AB51" s="814"/>
      <c r="AC51" s="1458"/>
      <c r="AD51" s="816"/>
      <c r="AE51" s="818"/>
      <c r="AF51" s="818"/>
      <c r="AG51" s="818"/>
    </row>
    <row r="52" spans="1:75" s="55" customFormat="1">
      <c r="A52" s="936" t="s">
        <v>2</v>
      </c>
      <c r="B52" s="1001"/>
      <c r="C52" s="74" t="s">
        <v>35</v>
      </c>
      <c r="D52" s="72"/>
      <c r="E52" s="71"/>
      <c r="F52" s="71"/>
      <c r="G52" s="71"/>
      <c r="H52" s="73"/>
      <c r="I52" s="72"/>
      <c r="J52" s="73"/>
      <c r="K52" s="72"/>
      <c r="L52" s="71"/>
      <c r="M52" s="71"/>
      <c r="N52" s="71"/>
      <c r="O52" s="71"/>
      <c r="P52" s="71"/>
      <c r="Q52" s="71">
        <v>0</v>
      </c>
      <c r="R52" s="71"/>
      <c r="S52" s="73"/>
      <c r="T52" s="72"/>
      <c r="U52" s="71"/>
      <c r="V52" s="71"/>
      <c r="W52" s="73"/>
      <c r="X52" s="72"/>
      <c r="Y52" s="71"/>
      <c r="Z52" s="70"/>
      <c r="AA52" s="814">
        <f>SUM(D53:H53)</f>
        <v>0</v>
      </c>
      <c r="AB52" s="814">
        <f>SUM(I53:W53)</f>
        <v>0</v>
      </c>
      <c r="AC52" s="1458">
        <f>SUM(J53:AB53)</f>
        <v>0</v>
      </c>
      <c r="AD52" s="938">
        <v>30</v>
      </c>
      <c r="AE52" s="973">
        <f>SUM(AA52*AD52)</f>
        <v>0</v>
      </c>
      <c r="AF52" s="973">
        <f>SUM(AB52*AD52)</f>
        <v>0</v>
      </c>
      <c r="AG52" s="973">
        <f>SUM(AE52:AF53)</f>
        <v>0</v>
      </c>
    </row>
    <row r="53" spans="1:75" ht="18.75" customHeight="1" thickBot="1">
      <c r="A53" s="932"/>
      <c r="B53" s="813"/>
      <c r="C53" s="20" t="s">
        <v>34</v>
      </c>
      <c r="D53" s="76">
        <f t="shared" ref="D53:Z53" si="16">(D$19*D52)/1000</f>
        <v>0</v>
      </c>
      <c r="E53" s="76">
        <f t="shared" si="16"/>
        <v>0</v>
      </c>
      <c r="F53" s="76">
        <f t="shared" si="16"/>
        <v>0</v>
      </c>
      <c r="G53" s="76">
        <f t="shared" si="16"/>
        <v>0</v>
      </c>
      <c r="H53" s="76">
        <f t="shared" si="16"/>
        <v>0</v>
      </c>
      <c r="I53" s="76">
        <f t="shared" si="16"/>
        <v>0</v>
      </c>
      <c r="J53" s="76">
        <f t="shared" si="16"/>
        <v>0</v>
      </c>
      <c r="K53" s="76">
        <f t="shared" si="16"/>
        <v>0</v>
      </c>
      <c r="L53" s="76">
        <f t="shared" si="16"/>
        <v>0</v>
      </c>
      <c r="M53" s="76">
        <f t="shared" si="16"/>
        <v>0</v>
      </c>
      <c r="N53" s="76">
        <f t="shared" si="16"/>
        <v>0</v>
      </c>
      <c r="O53" s="76">
        <f t="shared" si="16"/>
        <v>0</v>
      </c>
      <c r="P53" s="76">
        <f t="shared" si="16"/>
        <v>0</v>
      </c>
      <c r="Q53" s="76">
        <f t="shared" si="16"/>
        <v>0</v>
      </c>
      <c r="R53" s="76">
        <f t="shared" si="16"/>
        <v>0</v>
      </c>
      <c r="S53" s="76">
        <f t="shared" si="16"/>
        <v>0</v>
      </c>
      <c r="T53" s="76">
        <f t="shared" si="16"/>
        <v>0</v>
      </c>
      <c r="U53" s="76">
        <f t="shared" si="16"/>
        <v>0</v>
      </c>
      <c r="V53" s="76">
        <f t="shared" si="16"/>
        <v>0</v>
      </c>
      <c r="W53" s="76">
        <f t="shared" si="16"/>
        <v>0</v>
      </c>
      <c r="X53" s="76">
        <f t="shared" si="16"/>
        <v>0</v>
      </c>
      <c r="Y53" s="76">
        <f t="shared" si="16"/>
        <v>0</v>
      </c>
      <c r="Z53" s="76">
        <f t="shared" si="16"/>
        <v>0</v>
      </c>
      <c r="AA53" s="814"/>
      <c r="AB53" s="814"/>
      <c r="AC53" s="1458"/>
      <c r="AD53" s="816"/>
      <c r="AE53" s="818"/>
      <c r="AF53" s="818"/>
      <c r="AG53" s="818"/>
    </row>
    <row r="54" spans="1:75" s="55" customFormat="1" ht="18.75" customHeight="1">
      <c r="A54" s="932" t="s">
        <v>4</v>
      </c>
      <c r="B54" s="813"/>
      <c r="C54" s="64" t="s">
        <v>35</v>
      </c>
      <c r="D54" s="62"/>
      <c r="E54" s="61"/>
      <c r="F54" s="61"/>
      <c r="G54" s="61"/>
      <c r="H54" s="63"/>
      <c r="I54" s="62"/>
      <c r="J54" s="63"/>
      <c r="K54" s="62"/>
      <c r="L54" s="61"/>
      <c r="M54" s="61"/>
      <c r="N54" s="61"/>
      <c r="O54" s="61"/>
      <c r="P54" s="61"/>
      <c r="Q54" s="61">
        <v>0</v>
      </c>
      <c r="R54" s="61"/>
      <c r="S54" s="63"/>
      <c r="T54" s="62"/>
      <c r="U54" s="61"/>
      <c r="V54" s="61"/>
      <c r="W54" s="63"/>
      <c r="X54" s="62"/>
      <c r="Y54" s="61"/>
      <c r="Z54" s="60"/>
      <c r="AA54" s="814">
        <f>SUM(D55:H55)</f>
        <v>0</v>
      </c>
      <c r="AB54" s="814">
        <f>SUM(I55:W55)</f>
        <v>0</v>
      </c>
      <c r="AC54" s="1458">
        <f>SUM(J55:AB55)</f>
        <v>0</v>
      </c>
      <c r="AD54" s="816">
        <v>14</v>
      </c>
      <c r="AE54" s="973">
        <f>SUM(AA54*AD54)</f>
        <v>0</v>
      </c>
      <c r="AF54" s="973">
        <f>SUM(AB54*AD54)</f>
        <v>0</v>
      </c>
      <c r="AG54" s="973">
        <f>SUM(AE54:AF55)</f>
        <v>0</v>
      </c>
    </row>
    <row r="55" spans="1:75" ht="18.75" customHeight="1" thickBot="1">
      <c r="A55" s="932"/>
      <c r="B55" s="813"/>
      <c r="C55" s="20" t="s">
        <v>34</v>
      </c>
      <c r="D55" s="76">
        <f t="shared" ref="D55:Z55" si="17">(D$19*D54)/1000</f>
        <v>0</v>
      </c>
      <c r="E55" s="76">
        <f t="shared" si="17"/>
        <v>0</v>
      </c>
      <c r="F55" s="76">
        <f t="shared" si="17"/>
        <v>0</v>
      </c>
      <c r="G55" s="76">
        <f t="shared" si="17"/>
        <v>0</v>
      </c>
      <c r="H55" s="76">
        <f t="shared" si="17"/>
        <v>0</v>
      </c>
      <c r="I55" s="76">
        <f t="shared" si="17"/>
        <v>0</v>
      </c>
      <c r="J55" s="76">
        <f t="shared" si="17"/>
        <v>0</v>
      </c>
      <c r="K55" s="76">
        <f t="shared" si="17"/>
        <v>0</v>
      </c>
      <c r="L55" s="76">
        <f t="shared" si="17"/>
        <v>0</v>
      </c>
      <c r="M55" s="76">
        <f t="shared" si="17"/>
        <v>0</v>
      </c>
      <c r="N55" s="76">
        <f t="shared" si="17"/>
        <v>0</v>
      </c>
      <c r="O55" s="76">
        <f t="shared" si="17"/>
        <v>0</v>
      </c>
      <c r="P55" s="76">
        <f t="shared" si="17"/>
        <v>0</v>
      </c>
      <c r="Q55" s="76">
        <f t="shared" si="17"/>
        <v>0</v>
      </c>
      <c r="R55" s="76">
        <f t="shared" si="17"/>
        <v>0</v>
      </c>
      <c r="S55" s="76">
        <f t="shared" si="17"/>
        <v>0</v>
      </c>
      <c r="T55" s="76">
        <f t="shared" si="17"/>
        <v>0</v>
      </c>
      <c r="U55" s="76">
        <f t="shared" si="17"/>
        <v>0</v>
      </c>
      <c r="V55" s="76">
        <f t="shared" si="17"/>
        <v>0</v>
      </c>
      <c r="W55" s="76">
        <f t="shared" si="17"/>
        <v>0</v>
      </c>
      <c r="X55" s="76">
        <f t="shared" si="17"/>
        <v>0</v>
      </c>
      <c r="Y55" s="76">
        <f t="shared" si="17"/>
        <v>0</v>
      </c>
      <c r="Z55" s="76">
        <f t="shared" si="17"/>
        <v>0</v>
      </c>
      <c r="AA55" s="814"/>
      <c r="AB55" s="814"/>
      <c r="AC55" s="1458"/>
      <c r="AD55" s="816"/>
      <c r="AE55" s="818"/>
      <c r="AF55" s="818"/>
      <c r="AG55" s="818"/>
    </row>
    <row r="56" spans="1:75" s="55" customFormat="1" ht="18.75" customHeight="1">
      <c r="A56" s="932" t="s">
        <v>7</v>
      </c>
      <c r="B56" s="813"/>
      <c r="C56" s="64" t="s">
        <v>35</v>
      </c>
      <c r="D56" s="62"/>
      <c r="E56" s="61">
        <v>0</v>
      </c>
      <c r="F56" s="61"/>
      <c r="G56" s="61"/>
      <c r="H56" s="63"/>
      <c r="I56" s="62"/>
      <c r="J56" s="63"/>
      <c r="K56" s="62"/>
      <c r="L56" s="61"/>
      <c r="M56" s="61"/>
      <c r="N56" s="61"/>
      <c r="O56" s="61">
        <v>0</v>
      </c>
      <c r="P56" s="61">
        <v>0</v>
      </c>
      <c r="Q56" s="61">
        <v>0</v>
      </c>
      <c r="R56" s="61"/>
      <c r="S56" s="63"/>
      <c r="T56" s="62"/>
      <c r="U56" s="61"/>
      <c r="V56" s="61"/>
      <c r="W56" s="63"/>
      <c r="X56" s="62"/>
      <c r="Y56" s="61"/>
      <c r="Z56" s="60"/>
      <c r="AA56" s="814">
        <f>SUM(D57:H57)</f>
        <v>0</v>
      </c>
      <c r="AB56" s="814">
        <f>SUM(I57:W57)</f>
        <v>0</v>
      </c>
      <c r="AC56" s="1458">
        <f>SUM(J57:AB57)</f>
        <v>0</v>
      </c>
      <c r="AD56" s="816">
        <v>467</v>
      </c>
      <c r="AE56" s="973">
        <f>SUM(AA56*AD56)</f>
        <v>0</v>
      </c>
      <c r="AF56" s="973">
        <f>SUM(AB56*AD56)</f>
        <v>0</v>
      </c>
      <c r="AG56" s="973">
        <f>SUM(AE56:AF57)</f>
        <v>0</v>
      </c>
    </row>
    <row r="57" spans="1:75" ht="18.75" customHeight="1" thickBot="1">
      <c r="A57" s="932"/>
      <c r="B57" s="813"/>
      <c r="C57" s="20" t="s">
        <v>34</v>
      </c>
      <c r="D57" s="76">
        <f t="shared" ref="D57:Z57" si="18">(D$19*D56)/1000</f>
        <v>0</v>
      </c>
      <c r="E57" s="76">
        <f t="shared" si="18"/>
        <v>0</v>
      </c>
      <c r="F57" s="76">
        <f t="shared" si="18"/>
        <v>0</v>
      </c>
      <c r="G57" s="76">
        <f t="shared" si="18"/>
        <v>0</v>
      </c>
      <c r="H57" s="76">
        <f t="shared" si="18"/>
        <v>0</v>
      </c>
      <c r="I57" s="76">
        <f t="shared" si="18"/>
        <v>0</v>
      </c>
      <c r="J57" s="76">
        <f t="shared" si="18"/>
        <v>0</v>
      </c>
      <c r="K57" s="76">
        <f t="shared" si="18"/>
        <v>0</v>
      </c>
      <c r="L57" s="76">
        <f t="shared" si="18"/>
        <v>0</v>
      </c>
      <c r="M57" s="76">
        <f t="shared" si="18"/>
        <v>0</v>
      </c>
      <c r="N57" s="76">
        <f t="shared" si="18"/>
        <v>0</v>
      </c>
      <c r="O57" s="76">
        <f t="shared" si="18"/>
        <v>0</v>
      </c>
      <c r="P57" s="76">
        <f t="shared" si="18"/>
        <v>0</v>
      </c>
      <c r="Q57" s="76">
        <f t="shared" si="18"/>
        <v>0</v>
      </c>
      <c r="R57" s="76">
        <f t="shared" si="18"/>
        <v>0</v>
      </c>
      <c r="S57" s="76">
        <f t="shared" si="18"/>
        <v>0</v>
      </c>
      <c r="T57" s="76">
        <f t="shared" si="18"/>
        <v>0</v>
      </c>
      <c r="U57" s="76">
        <f t="shared" si="18"/>
        <v>0</v>
      </c>
      <c r="V57" s="76">
        <f t="shared" si="18"/>
        <v>0</v>
      </c>
      <c r="W57" s="76">
        <f t="shared" si="18"/>
        <v>0</v>
      </c>
      <c r="X57" s="76">
        <f t="shared" si="18"/>
        <v>0</v>
      </c>
      <c r="Y57" s="76">
        <f t="shared" si="18"/>
        <v>0</v>
      </c>
      <c r="Z57" s="76">
        <f t="shared" si="18"/>
        <v>0</v>
      </c>
      <c r="AA57" s="814"/>
      <c r="AB57" s="814"/>
      <c r="AC57" s="1458"/>
      <c r="AD57" s="816"/>
      <c r="AE57" s="818"/>
      <c r="AF57" s="818"/>
      <c r="AG57" s="818"/>
      <c r="BA57" s="16"/>
      <c r="BB57" s="16"/>
      <c r="BC57" s="16"/>
      <c r="BD57" s="16"/>
      <c r="BE57" s="16"/>
      <c r="BF57" s="16"/>
      <c r="BG57" s="16"/>
      <c r="BH57" s="16"/>
      <c r="BI57" s="16"/>
      <c r="BJ57" s="16"/>
      <c r="BK57" s="16"/>
      <c r="BL57" s="16"/>
      <c r="BM57" s="16"/>
      <c r="BN57" s="16"/>
      <c r="BO57" s="16"/>
      <c r="BP57" s="16"/>
      <c r="BQ57" s="16"/>
      <c r="BR57" s="16"/>
      <c r="BS57" s="16"/>
      <c r="BT57" s="16"/>
      <c r="BU57" s="16"/>
      <c r="BV57" s="16"/>
      <c r="BW57" s="16"/>
    </row>
    <row r="58" spans="1:75" s="55" customFormat="1" ht="18.75" customHeight="1">
      <c r="A58" s="932" t="s">
        <v>102</v>
      </c>
      <c r="B58" s="813"/>
      <c r="C58" s="64" t="s">
        <v>35</v>
      </c>
      <c r="D58" s="62"/>
      <c r="E58" s="61">
        <v>0</v>
      </c>
      <c r="F58" s="61"/>
      <c r="G58" s="61"/>
      <c r="H58" s="63"/>
      <c r="I58" s="62"/>
      <c r="J58" s="63"/>
      <c r="K58" s="62"/>
      <c r="L58" s="61"/>
      <c r="M58" s="61"/>
      <c r="N58" s="61"/>
      <c r="O58" s="61">
        <v>0</v>
      </c>
      <c r="P58" s="61">
        <v>0</v>
      </c>
      <c r="Q58" s="61">
        <v>0</v>
      </c>
      <c r="R58" s="61"/>
      <c r="S58" s="63"/>
      <c r="T58" s="62"/>
      <c r="U58" s="61"/>
      <c r="V58" s="61"/>
      <c r="W58" s="63"/>
      <c r="X58" s="62"/>
      <c r="Y58" s="61"/>
      <c r="Z58" s="60"/>
      <c r="AA58" s="814">
        <f>SUM(D59:H59)</f>
        <v>0</v>
      </c>
      <c r="AB58" s="814">
        <f>SUM(I59:W59)</f>
        <v>0</v>
      </c>
      <c r="AC58" s="1458">
        <f>SUM(J59:AB59)</f>
        <v>0</v>
      </c>
      <c r="AD58" s="816">
        <v>380</v>
      </c>
      <c r="AE58" s="973">
        <f>SUM(AA58*AD58)</f>
        <v>0</v>
      </c>
      <c r="AF58" s="973">
        <f>SUM(AB58*AD58)</f>
        <v>0</v>
      </c>
      <c r="AG58" s="973">
        <f>SUM(AE58:AF59)</f>
        <v>0</v>
      </c>
    </row>
    <row r="59" spans="1:75" ht="18.75" customHeight="1" thickBot="1">
      <c r="A59" s="932"/>
      <c r="B59" s="813"/>
      <c r="C59" s="20" t="s">
        <v>34</v>
      </c>
      <c r="D59" s="76">
        <f t="shared" ref="D59:Z59" si="19">(D$19*D58)/1000</f>
        <v>0</v>
      </c>
      <c r="E59" s="76">
        <f t="shared" si="19"/>
        <v>0</v>
      </c>
      <c r="F59" s="76">
        <f t="shared" si="19"/>
        <v>0</v>
      </c>
      <c r="G59" s="76">
        <f t="shared" si="19"/>
        <v>0</v>
      </c>
      <c r="H59" s="76">
        <f t="shared" si="19"/>
        <v>0</v>
      </c>
      <c r="I59" s="76">
        <f t="shared" si="19"/>
        <v>0</v>
      </c>
      <c r="J59" s="76">
        <f t="shared" si="19"/>
        <v>0</v>
      </c>
      <c r="K59" s="76">
        <f t="shared" si="19"/>
        <v>0</v>
      </c>
      <c r="L59" s="76">
        <f t="shared" si="19"/>
        <v>0</v>
      </c>
      <c r="M59" s="76">
        <f t="shared" si="19"/>
        <v>0</v>
      </c>
      <c r="N59" s="76">
        <f t="shared" si="19"/>
        <v>0</v>
      </c>
      <c r="O59" s="76">
        <f t="shared" si="19"/>
        <v>0</v>
      </c>
      <c r="P59" s="76">
        <f t="shared" si="19"/>
        <v>0</v>
      </c>
      <c r="Q59" s="76">
        <f t="shared" si="19"/>
        <v>0</v>
      </c>
      <c r="R59" s="76">
        <f t="shared" si="19"/>
        <v>0</v>
      </c>
      <c r="S59" s="76">
        <f t="shared" si="19"/>
        <v>0</v>
      </c>
      <c r="T59" s="76">
        <f t="shared" si="19"/>
        <v>0</v>
      </c>
      <c r="U59" s="76">
        <f t="shared" si="19"/>
        <v>0</v>
      </c>
      <c r="V59" s="76">
        <f t="shared" si="19"/>
        <v>0</v>
      </c>
      <c r="W59" s="76">
        <f t="shared" si="19"/>
        <v>0</v>
      </c>
      <c r="X59" s="76">
        <f t="shared" si="19"/>
        <v>0</v>
      </c>
      <c r="Y59" s="76">
        <f t="shared" si="19"/>
        <v>0</v>
      </c>
      <c r="Z59" s="76">
        <f t="shared" si="19"/>
        <v>0</v>
      </c>
      <c r="AA59" s="814"/>
      <c r="AB59" s="814"/>
      <c r="AC59" s="1458"/>
      <c r="AD59" s="816"/>
      <c r="AE59" s="818"/>
      <c r="AF59" s="818"/>
      <c r="AG59" s="818"/>
    </row>
    <row r="60" spans="1:75" s="55" customFormat="1" ht="18.75" customHeight="1">
      <c r="A60" s="932" t="s">
        <v>28</v>
      </c>
      <c r="B60" s="813"/>
      <c r="C60" s="64" t="s">
        <v>35</v>
      </c>
      <c r="D60" s="62"/>
      <c r="E60" s="61">
        <v>0</v>
      </c>
      <c r="F60" s="61"/>
      <c r="G60" s="61"/>
      <c r="H60" s="63"/>
      <c r="I60" s="62"/>
      <c r="J60" s="63"/>
      <c r="K60" s="62"/>
      <c r="L60" s="61"/>
      <c r="M60" s="61"/>
      <c r="N60" s="61"/>
      <c r="O60" s="61">
        <v>0</v>
      </c>
      <c r="P60" s="61">
        <v>0</v>
      </c>
      <c r="Q60" s="61">
        <v>0</v>
      </c>
      <c r="R60" s="61"/>
      <c r="S60" s="63"/>
      <c r="T60" s="62"/>
      <c r="U60" s="61"/>
      <c r="V60" s="61"/>
      <c r="W60" s="63"/>
      <c r="X60" s="62"/>
      <c r="Y60" s="61"/>
      <c r="Z60" s="60"/>
      <c r="AA60" s="814">
        <f>SUM(D61:H61)</f>
        <v>0</v>
      </c>
      <c r="AB60" s="814">
        <f>SUM(I61:W61)</f>
        <v>0</v>
      </c>
      <c r="AC60" s="1458">
        <f>SUM(J61:AB61)</f>
        <v>0</v>
      </c>
      <c r="AD60" s="816">
        <v>350</v>
      </c>
      <c r="AE60" s="973">
        <f>SUM(AA60*AD60)</f>
        <v>0</v>
      </c>
      <c r="AF60" s="973">
        <f>SUM(AB60*AD60)</f>
        <v>0</v>
      </c>
      <c r="AG60" s="973">
        <f>SUM(AE60:AF61)</f>
        <v>0</v>
      </c>
    </row>
    <row r="61" spans="1:75" ht="18.75" customHeight="1" thickBot="1">
      <c r="A61" s="932"/>
      <c r="B61" s="813"/>
      <c r="C61" s="20" t="s">
        <v>34</v>
      </c>
      <c r="D61" s="76">
        <f t="shared" ref="D61:Z61" si="20">(D$19*D60)/1000</f>
        <v>0</v>
      </c>
      <c r="E61" s="76">
        <f t="shared" si="20"/>
        <v>0</v>
      </c>
      <c r="F61" s="76">
        <f t="shared" si="20"/>
        <v>0</v>
      </c>
      <c r="G61" s="76">
        <f t="shared" si="20"/>
        <v>0</v>
      </c>
      <c r="H61" s="76">
        <f t="shared" si="20"/>
        <v>0</v>
      </c>
      <c r="I61" s="76">
        <f t="shared" si="20"/>
        <v>0</v>
      </c>
      <c r="J61" s="76">
        <f t="shared" si="20"/>
        <v>0</v>
      </c>
      <c r="K61" s="76">
        <f t="shared" si="20"/>
        <v>0</v>
      </c>
      <c r="L61" s="76">
        <f t="shared" si="20"/>
        <v>0</v>
      </c>
      <c r="M61" s="76">
        <f t="shared" si="20"/>
        <v>0</v>
      </c>
      <c r="N61" s="76">
        <f t="shared" si="20"/>
        <v>0</v>
      </c>
      <c r="O61" s="76">
        <f t="shared" si="20"/>
        <v>0</v>
      </c>
      <c r="P61" s="76">
        <f t="shared" si="20"/>
        <v>0</v>
      </c>
      <c r="Q61" s="76">
        <f t="shared" si="20"/>
        <v>0</v>
      </c>
      <c r="R61" s="76">
        <f t="shared" si="20"/>
        <v>0</v>
      </c>
      <c r="S61" s="76">
        <f t="shared" si="20"/>
        <v>0</v>
      </c>
      <c r="T61" s="76">
        <f t="shared" si="20"/>
        <v>0</v>
      </c>
      <c r="U61" s="76">
        <f t="shared" si="20"/>
        <v>0</v>
      </c>
      <c r="V61" s="76">
        <f t="shared" si="20"/>
        <v>0</v>
      </c>
      <c r="W61" s="76">
        <f t="shared" si="20"/>
        <v>0</v>
      </c>
      <c r="X61" s="76">
        <f t="shared" si="20"/>
        <v>0</v>
      </c>
      <c r="Y61" s="76">
        <f t="shared" si="20"/>
        <v>0</v>
      </c>
      <c r="Z61" s="76">
        <f t="shared" si="20"/>
        <v>0</v>
      </c>
      <c r="AA61" s="814"/>
      <c r="AB61" s="814"/>
      <c r="AC61" s="1458"/>
      <c r="AD61" s="816"/>
      <c r="AE61" s="818"/>
      <c r="AF61" s="818"/>
      <c r="AG61" s="818"/>
    </row>
    <row r="62" spans="1:75" s="55" customFormat="1" ht="18.75" customHeight="1">
      <c r="A62" s="932" t="s">
        <v>80</v>
      </c>
      <c r="B62" s="813"/>
      <c r="C62" s="64" t="s">
        <v>35</v>
      </c>
      <c r="D62" s="62"/>
      <c r="E62" s="61">
        <v>0</v>
      </c>
      <c r="F62" s="61"/>
      <c r="G62" s="61"/>
      <c r="H62" s="63"/>
      <c r="I62" s="62"/>
      <c r="J62" s="63"/>
      <c r="K62" s="62"/>
      <c r="L62" s="61"/>
      <c r="M62" s="61"/>
      <c r="N62" s="61"/>
      <c r="O62" s="61">
        <v>0</v>
      </c>
      <c r="P62" s="61">
        <v>0</v>
      </c>
      <c r="Q62" s="61">
        <v>0</v>
      </c>
      <c r="R62" s="61"/>
      <c r="S62" s="63"/>
      <c r="T62" s="62"/>
      <c r="U62" s="61"/>
      <c r="V62" s="61"/>
      <c r="W62" s="63"/>
      <c r="X62" s="62"/>
      <c r="Y62" s="61"/>
      <c r="Z62" s="60"/>
      <c r="AA62" s="814">
        <f>SUM(D63:H63)</f>
        <v>0</v>
      </c>
      <c r="AB62" s="814">
        <f>SUM(I63:W63)</f>
        <v>0</v>
      </c>
      <c r="AC62" s="1458">
        <f>SUM(J63:AB63)</f>
        <v>0</v>
      </c>
      <c r="AD62" s="816">
        <v>20</v>
      </c>
      <c r="AE62" s="973">
        <f>SUM(AA62*AD62)</f>
        <v>0</v>
      </c>
      <c r="AF62" s="973">
        <f>SUM(AB62*AD62)</f>
        <v>0</v>
      </c>
      <c r="AG62" s="973">
        <f>SUM(AE62:AF63)</f>
        <v>0</v>
      </c>
    </row>
    <row r="63" spans="1:75" ht="18.75" customHeight="1" thickBot="1">
      <c r="A63" s="942"/>
      <c r="B63" s="1030"/>
      <c r="C63" s="67" t="s">
        <v>34</v>
      </c>
      <c r="D63" s="278">
        <f t="shared" ref="D63:Z63" si="21">(D$19*D62)/1000</f>
        <v>0</v>
      </c>
      <c r="E63" s="278">
        <f t="shared" si="21"/>
        <v>0</v>
      </c>
      <c r="F63" s="278">
        <f t="shared" si="21"/>
        <v>0</v>
      </c>
      <c r="G63" s="278">
        <f t="shared" si="21"/>
        <v>0</v>
      </c>
      <c r="H63" s="278">
        <f t="shared" si="21"/>
        <v>0</v>
      </c>
      <c r="I63" s="278">
        <f t="shared" si="21"/>
        <v>0</v>
      </c>
      <c r="J63" s="278">
        <f t="shared" si="21"/>
        <v>0</v>
      </c>
      <c r="K63" s="278">
        <f t="shared" si="21"/>
        <v>0</v>
      </c>
      <c r="L63" s="278">
        <f t="shared" si="21"/>
        <v>0</v>
      </c>
      <c r="M63" s="278">
        <f t="shared" si="21"/>
        <v>0</v>
      </c>
      <c r="N63" s="278">
        <f t="shared" si="21"/>
        <v>0</v>
      </c>
      <c r="O63" s="278">
        <f t="shared" si="21"/>
        <v>0</v>
      </c>
      <c r="P63" s="278">
        <f t="shared" si="21"/>
        <v>0</v>
      </c>
      <c r="Q63" s="278">
        <f t="shared" si="21"/>
        <v>0</v>
      </c>
      <c r="R63" s="278">
        <f t="shared" si="21"/>
        <v>0</v>
      </c>
      <c r="S63" s="278">
        <f t="shared" si="21"/>
        <v>0</v>
      </c>
      <c r="T63" s="278">
        <f t="shared" si="21"/>
        <v>0</v>
      </c>
      <c r="U63" s="278">
        <f t="shared" si="21"/>
        <v>0</v>
      </c>
      <c r="V63" s="278">
        <f t="shared" si="21"/>
        <v>0</v>
      </c>
      <c r="W63" s="278">
        <f t="shared" si="21"/>
        <v>0</v>
      </c>
      <c r="X63" s="278">
        <f t="shared" si="21"/>
        <v>0</v>
      </c>
      <c r="Y63" s="278">
        <f t="shared" si="21"/>
        <v>0</v>
      </c>
      <c r="Z63" s="278">
        <f t="shared" si="21"/>
        <v>0</v>
      </c>
      <c r="AA63" s="814"/>
      <c r="AB63" s="814"/>
      <c r="AC63" s="1458"/>
      <c r="AD63" s="1031"/>
      <c r="AE63" s="818"/>
      <c r="AF63" s="818"/>
      <c r="AG63" s="818"/>
    </row>
    <row r="64" spans="1:75" s="55" customFormat="1" ht="18.75" customHeight="1">
      <c r="A64" s="994" t="s">
        <v>186</v>
      </c>
      <c r="B64" s="995"/>
      <c r="C64" s="81" t="s">
        <v>35</v>
      </c>
      <c r="D64" s="79"/>
      <c r="E64" s="78">
        <v>0</v>
      </c>
      <c r="F64" s="78"/>
      <c r="G64" s="78"/>
      <c r="H64" s="80"/>
      <c r="I64" s="79"/>
      <c r="J64" s="80"/>
      <c r="K64" s="79"/>
      <c r="L64" s="78"/>
      <c r="M64" s="78"/>
      <c r="N64" s="78"/>
      <c r="O64" s="78">
        <v>0</v>
      </c>
      <c r="P64" s="78">
        <v>0</v>
      </c>
      <c r="Q64" s="78">
        <v>0</v>
      </c>
      <c r="R64" s="78"/>
      <c r="S64" s="80"/>
      <c r="T64" s="79"/>
      <c r="U64" s="78"/>
      <c r="V64" s="78"/>
      <c r="W64" s="80"/>
      <c r="X64" s="79"/>
      <c r="Y64" s="78"/>
      <c r="Z64" s="77"/>
      <c r="AA64" s="814">
        <f>SUM(D65:H65)</f>
        <v>0</v>
      </c>
      <c r="AB64" s="814">
        <f>SUM(I65:W65)</f>
        <v>0</v>
      </c>
      <c r="AC64" s="1458">
        <f>SUM(J65:AB65)</f>
        <v>0</v>
      </c>
      <c r="AD64" s="1026">
        <v>38</v>
      </c>
      <c r="AE64" s="973">
        <f>SUM(AA64*AD64)</f>
        <v>0</v>
      </c>
      <c r="AF64" s="973">
        <f>SUM(AB64*AD64)</f>
        <v>0</v>
      </c>
      <c r="AG64" s="973">
        <f>SUM(AE64:AF65)</f>
        <v>0</v>
      </c>
    </row>
    <row r="65" spans="1:79" ht="18.75" customHeight="1" thickBot="1">
      <c r="A65" s="932"/>
      <c r="B65" s="813"/>
      <c r="C65" s="20" t="s">
        <v>34</v>
      </c>
      <c r="D65" s="76">
        <f t="shared" ref="D65:Z65" si="22">(D$19*D64)/1000</f>
        <v>0</v>
      </c>
      <c r="E65" s="76">
        <f t="shared" si="22"/>
        <v>0</v>
      </c>
      <c r="F65" s="76">
        <f t="shared" si="22"/>
        <v>0</v>
      </c>
      <c r="G65" s="76">
        <f t="shared" si="22"/>
        <v>0</v>
      </c>
      <c r="H65" s="76">
        <f t="shared" si="22"/>
        <v>0</v>
      </c>
      <c r="I65" s="76">
        <f t="shared" si="22"/>
        <v>0</v>
      </c>
      <c r="J65" s="76">
        <f t="shared" si="22"/>
        <v>0</v>
      </c>
      <c r="K65" s="76">
        <f t="shared" si="22"/>
        <v>0</v>
      </c>
      <c r="L65" s="76">
        <f t="shared" si="22"/>
        <v>0</v>
      </c>
      <c r="M65" s="76">
        <f t="shared" si="22"/>
        <v>0</v>
      </c>
      <c r="N65" s="76">
        <f t="shared" si="22"/>
        <v>0</v>
      </c>
      <c r="O65" s="76">
        <f t="shared" si="22"/>
        <v>0</v>
      </c>
      <c r="P65" s="76">
        <f t="shared" si="22"/>
        <v>0</v>
      </c>
      <c r="Q65" s="76">
        <f t="shared" si="22"/>
        <v>0</v>
      </c>
      <c r="R65" s="76">
        <f t="shared" si="22"/>
        <v>0</v>
      </c>
      <c r="S65" s="76">
        <f t="shared" si="22"/>
        <v>0</v>
      </c>
      <c r="T65" s="76">
        <f t="shared" si="22"/>
        <v>0</v>
      </c>
      <c r="U65" s="76">
        <f t="shared" si="22"/>
        <v>0</v>
      </c>
      <c r="V65" s="76">
        <f t="shared" si="22"/>
        <v>0</v>
      </c>
      <c r="W65" s="76">
        <f t="shared" si="22"/>
        <v>0</v>
      </c>
      <c r="X65" s="76">
        <f t="shared" si="22"/>
        <v>0</v>
      </c>
      <c r="Y65" s="76">
        <f t="shared" si="22"/>
        <v>0</v>
      </c>
      <c r="Z65" s="76">
        <f t="shared" si="22"/>
        <v>0</v>
      </c>
      <c r="AA65" s="814"/>
      <c r="AB65" s="814"/>
      <c r="AC65" s="1458"/>
      <c r="AD65" s="816"/>
      <c r="AE65" s="818"/>
      <c r="AF65" s="818"/>
      <c r="AG65" s="818"/>
    </row>
    <row r="66" spans="1:79" s="55" customFormat="1" ht="18.75" customHeight="1">
      <c r="A66" s="932" t="s">
        <v>99</v>
      </c>
      <c r="B66" s="813"/>
      <c r="C66" s="64" t="s">
        <v>35</v>
      </c>
      <c r="D66" s="62"/>
      <c r="E66" s="61">
        <v>0</v>
      </c>
      <c r="F66" s="61"/>
      <c r="G66" s="61"/>
      <c r="H66" s="63"/>
      <c r="I66" s="62"/>
      <c r="J66" s="63"/>
      <c r="K66" s="62"/>
      <c r="L66" s="61"/>
      <c r="M66" s="61"/>
      <c r="N66" s="61"/>
      <c r="O66" s="61">
        <v>0</v>
      </c>
      <c r="P66" s="61">
        <v>0</v>
      </c>
      <c r="Q66" s="61">
        <v>0</v>
      </c>
      <c r="R66" s="61"/>
      <c r="S66" s="63"/>
      <c r="T66" s="62"/>
      <c r="U66" s="61"/>
      <c r="V66" s="61"/>
      <c r="W66" s="63"/>
      <c r="X66" s="62"/>
      <c r="Y66" s="61"/>
      <c r="Z66" s="60"/>
      <c r="AA66" s="814">
        <f>SUM(D67:H67)</f>
        <v>0</v>
      </c>
      <c r="AB66" s="814">
        <f>SUM(I67:W67)</f>
        <v>0</v>
      </c>
      <c r="AC66" s="1458">
        <f>SUM(J67:AB67)</f>
        <v>0</v>
      </c>
      <c r="AD66" s="816">
        <v>38</v>
      </c>
      <c r="AE66" s="973">
        <f>SUM(AA66*AD66)</f>
        <v>0</v>
      </c>
      <c r="AF66" s="973">
        <f>SUM(AB66*AD66)</f>
        <v>0</v>
      </c>
      <c r="AG66" s="973">
        <f>SUM(AE66:AF67)</f>
        <v>0</v>
      </c>
    </row>
    <row r="67" spans="1:79" ht="18.75" customHeight="1" thickBot="1">
      <c r="A67" s="932"/>
      <c r="B67" s="813"/>
      <c r="C67" s="20" t="s">
        <v>34</v>
      </c>
      <c r="D67" s="76">
        <f t="shared" ref="D67:Z67" si="23">(D$19*D66)/1000</f>
        <v>0</v>
      </c>
      <c r="E67" s="76">
        <f t="shared" si="23"/>
        <v>0</v>
      </c>
      <c r="F67" s="76">
        <f t="shared" si="23"/>
        <v>0</v>
      </c>
      <c r="G67" s="76">
        <f t="shared" si="23"/>
        <v>0</v>
      </c>
      <c r="H67" s="76">
        <f t="shared" si="23"/>
        <v>0</v>
      </c>
      <c r="I67" s="76">
        <f t="shared" si="23"/>
        <v>0</v>
      </c>
      <c r="J67" s="76">
        <f t="shared" si="23"/>
        <v>0</v>
      </c>
      <c r="K67" s="76">
        <f t="shared" si="23"/>
        <v>0</v>
      </c>
      <c r="L67" s="76">
        <f t="shared" si="23"/>
        <v>0</v>
      </c>
      <c r="M67" s="76">
        <f t="shared" si="23"/>
        <v>0</v>
      </c>
      <c r="N67" s="76">
        <f t="shared" si="23"/>
        <v>0</v>
      </c>
      <c r="O67" s="76">
        <f t="shared" si="23"/>
        <v>0</v>
      </c>
      <c r="P67" s="76">
        <f t="shared" si="23"/>
        <v>0</v>
      </c>
      <c r="Q67" s="76">
        <f t="shared" si="23"/>
        <v>0</v>
      </c>
      <c r="R67" s="76">
        <f t="shared" si="23"/>
        <v>0</v>
      </c>
      <c r="S67" s="76">
        <f t="shared" si="23"/>
        <v>0</v>
      </c>
      <c r="T67" s="76">
        <f t="shared" si="23"/>
        <v>0</v>
      </c>
      <c r="U67" s="76">
        <f t="shared" si="23"/>
        <v>0</v>
      </c>
      <c r="V67" s="76">
        <f t="shared" si="23"/>
        <v>0</v>
      </c>
      <c r="W67" s="76">
        <f t="shared" si="23"/>
        <v>0</v>
      </c>
      <c r="X67" s="76">
        <f t="shared" si="23"/>
        <v>0</v>
      </c>
      <c r="Y67" s="76">
        <f t="shared" si="23"/>
        <v>0</v>
      </c>
      <c r="Z67" s="76">
        <f t="shared" si="23"/>
        <v>0</v>
      </c>
      <c r="AA67" s="814"/>
      <c r="AB67" s="814"/>
      <c r="AC67" s="1458"/>
      <c r="AD67" s="816"/>
      <c r="AE67" s="818"/>
      <c r="AF67" s="818"/>
      <c r="AG67" s="818"/>
      <c r="AI67" s="69"/>
      <c r="AJ67" s="69"/>
      <c r="AK67" s="69"/>
      <c r="AL67" s="69"/>
      <c r="AM67" s="69"/>
      <c r="AN67" s="69"/>
      <c r="AO67" s="69"/>
      <c r="AP67" s="69"/>
      <c r="AQ67" s="69"/>
      <c r="AR67" s="69"/>
      <c r="AS67" s="69"/>
      <c r="AT67" s="69"/>
      <c r="AU67" s="69"/>
      <c r="AV67" s="69"/>
      <c r="AW67" s="69"/>
      <c r="AX67" s="69"/>
      <c r="AY67" s="69"/>
      <c r="AZ67" s="69"/>
      <c r="BX67" s="69"/>
      <c r="BY67" s="69"/>
      <c r="BZ67" s="69"/>
      <c r="CA67" s="69"/>
    </row>
    <row r="68" spans="1:79" s="55" customFormat="1" ht="18.75" customHeight="1">
      <c r="A68" s="932" t="s">
        <v>79</v>
      </c>
      <c r="B68" s="813"/>
      <c r="C68" s="64" t="s">
        <v>35</v>
      </c>
      <c r="D68" s="62"/>
      <c r="E68" s="61">
        <v>0</v>
      </c>
      <c r="F68" s="61"/>
      <c r="G68" s="61"/>
      <c r="H68" s="63"/>
      <c r="I68" s="62"/>
      <c r="J68" s="63"/>
      <c r="K68" s="62"/>
      <c r="L68" s="61"/>
      <c r="M68" s="61"/>
      <c r="N68" s="61"/>
      <c r="O68" s="61">
        <v>0</v>
      </c>
      <c r="P68" s="61">
        <v>0</v>
      </c>
      <c r="Q68" s="61">
        <v>0</v>
      </c>
      <c r="R68" s="61"/>
      <c r="S68" s="63"/>
      <c r="T68" s="62"/>
      <c r="U68" s="61"/>
      <c r="V68" s="61"/>
      <c r="W68" s="63"/>
      <c r="X68" s="62"/>
      <c r="Y68" s="61"/>
      <c r="Z68" s="60"/>
      <c r="AA68" s="814">
        <f>SUM(D69:H69)</f>
        <v>0</v>
      </c>
      <c r="AB68" s="814">
        <f>SUM(I69:W69)</f>
        <v>0</v>
      </c>
      <c r="AC68" s="1458">
        <f>SUM(J69:AB69)</f>
        <v>0</v>
      </c>
      <c r="AD68" s="816">
        <v>58</v>
      </c>
      <c r="AE68" s="973">
        <f>SUM(AA68*AD68)</f>
        <v>0</v>
      </c>
      <c r="AF68" s="973">
        <f>SUM(AB68*AD68)</f>
        <v>0</v>
      </c>
      <c r="AG68" s="973">
        <f>SUM(AE68:AF69)</f>
        <v>0</v>
      </c>
      <c r="AI68" s="75"/>
      <c r="AJ68" s="75"/>
      <c r="AK68" s="75"/>
      <c r="AL68" s="75"/>
      <c r="AM68" s="75"/>
      <c r="AN68" s="75"/>
      <c r="AO68" s="75"/>
      <c r="AP68" s="75"/>
      <c r="AQ68" s="75"/>
      <c r="AR68" s="75"/>
      <c r="AS68" s="75"/>
      <c r="AT68" s="75"/>
      <c r="AU68" s="75"/>
      <c r="AV68" s="75"/>
      <c r="AW68" s="75"/>
      <c r="AX68" s="75"/>
      <c r="AY68" s="75"/>
      <c r="AZ68" s="75"/>
      <c r="BX68" s="75"/>
      <c r="BY68" s="75"/>
      <c r="BZ68" s="75"/>
      <c r="CA68" s="75"/>
    </row>
    <row r="69" spans="1:79" ht="18.75" customHeight="1" thickBot="1">
      <c r="A69" s="932"/>
      <c r="B69" s="813"/>
      <c r="C69" s="20" t="s">
        <v>34</v>
      </c>
      <c r="D69" s="76">
        <f t="shared" ref="D69:Z69" si="24">(D$19*D68)/1000</f>
        <v>0</v>
      </c>
      <c r="E69" s="76">
        <f t="shared" si="24"/>
        <v>0</v>
      </c>
      <c r="F69" s="76">
        <f t="shared" si="24"/>
        <v>0</v>
      </c>
      <c r="G69" s="76">
        <f t="shared" si="24"/>
        <v>0</v>
      </c>
      <c r="H69" s="76">
        <f t="shared" si="24"/>
        <v>0</v>
      </c>
      <c r="I69" s="76">
        <f t="shared" si="24"/>
        <v>0</v>
      </c>
      <c r="J69" s="76">
        <f t="shared" si="24"/>
        <v>0</v>
      </c>
      <c r="K69" s="76">
        <f t="shared" si="24"/>
        <v>0</v>
      </c>
      <c r="L69" s="76">
        <f t="shared" si="24"/>
        <v>0</v>
      </c>
      <c r="M69" s="76">
        <f t="shared" si="24"/>
        <v>0</v>
      </c>
      <c r="N69" s="76">
        <f t="shared" si="24"/>
        <v>0</v>
      </c>
      <c r="O69" s="76">
        <f t="shared" si="24"/>
        <v>0</v>
      </c>
      <c r="P69" s="76">
        <f t="shared" si="24"/>
        <v>0</v>
      </c>
      <c r="Q69" s="76">
        <f t="shared" si="24"/>
        <v>0</v>
      </c>
      <c r="R69" s="76">
        <f t="shared" si="24"/>
        <v>0</v>
      </c>
      <c r="S69" s="76">
        <f t="shared" si="24"/>
        <v>0</v>
      </c>
      <c r="T69" s="76">
        <f t="shared" si="24"/>
        <v>0</v>
      </c>
      <c r="U69" s="76">
        <f t="shared" si="24"/>
        <v>0</v>
      </c>
      <c r="V69" s="76">
        <f t="shared" si="24"/>
        <v>0</v>
      </c>
      <c r="W69" s="76">
        <f t="shared" si="24"/>
        <v>0</v>
      </c>
      <c r="X69" s="76">
        <f t="shared" si="24"/>
        <v>0</v>
      </c>
      <c r="Y69" s="76">
        <f t="shared" si="24"/>
        <v>0</v>
      </c>
      <c r="Z69" s="76">
        <f t="shared" si="24"/>
        <v>0</v>
      </c>
      <c r="AA69" s="814"/>
      <c r="AB69" s="814"/>
      <c r="AC69" s="1458"/>
      <c r="AD69" s="816"/>
      <c r="AE69" s="818"/>
      <c r="AF69" s="818"/>
      <c r="AG69" s="818"/>
      <c r="AI69" s="21"/>
      <c r="AJ69" s="21"/>
      <c r="AK69" s="21"/>
      <c r="AL69" s="21"/>
      <c r="AM69" s="21"/>
      <c r="AN69" s="21"/>
      <c r="AO69" s="21"/>
      <c r="AP69" s="21"/>
      <c r="AQ69" s="21"/>
      <c r="AR69" s="21"/>
      <c r="AS69" s="21"/>
      <c r="AT69" s="21"/>
      <c r="AU69" s="21"/>
      <c r="AV69" s="21"/>
      <c r="AW69" s="21"/>
      <c r="AX69" s="21"/>
      <c r="AY69" s="21"/>
      <c r="AZ69" s="21"/>
      <c r="BX69" s="21"/>
      <c r="BY69" s="21"/>
      <c r="BZ69" s="21"/>
      <c r="CA69" s="21"/>
    </row>
    <row r="70" spans="1:79" s="55" customFormat="1" ht="18.75" customHeight="1">
      <c r="A70" s="932" t="s">
        <v>185</v>
      </c>
      <c r="B70" s="813"/>
      <c r="C70" s="64" t="s">
        <v>35</v>
      </c>
      <c r="D70" s="62"/>
      <c r="E70" s="61">
        <v>0</v>
      </c>
      <c r="F70" s="61"/>
      <c r="G70" s="61"/>
      <c r="H70" s="63"/>
      <c r="I70" s="62"/>
      <c r="J70" s="63"/>
      <c r="K70" s="62"/>
      <c r="L70" s="61"/>
      <c r="M70" s="61"/>
      <c r="N70" s="61"/>
      <c r="O70" s="61">
        <v>0</v>
      </c>
      <c r="P70" s="61">
        <v>0</v>
      </c>
      <c r="Q70" s="61">
        <v>0</v>
      </c>
      <c r="R70" s="61"/>
      <c r="S70" s="63"/>
      <c r="T70" s="62"/>
      <c r="U70" s="61"/>
      <c r="V70" s="61"/>
      <c r="W70" s="63"/>
      <c r="X70" s="62"/>
      <c r="Y70" s="61"/>
      <c r="Z70" s="60"/>
      <c r="AA70" s="814">
        <f>SUM(D71:H71)</f>
        <v>0</v>
      </c>
      <c r="AB70" s="814">
        <f>SUM(I71:W71)</f>
        <v>0</v>
      </c>
      <c r="AC70" s="1458">
        <f>SUM(J71:AB71)</f>
        <v>0</v>
      </c>
      <c r="AD70" s="816">
        <v>72</v>
      </c>
      <c r="AE70" s="973">
        <f>SUM(AA70*AD70)</f>
        <v>0</v>
      </c>
      <c r="AF70" s="973">
        <f>SUM(AB70*AD70)</f>
        <v>0</v>
      </c>
      <c r="AG70" s="973">
        <f>SUM(AE70:AF71)</f>
        <v>0</v>
      </c>
      <c r="AI70" s="68"/>
      <c r="AJ70" s="68"/>
      <c r="AK70" s="68"/>
      <c r="AL70" s="68"/>
      <c r="AM70" s="68"/>
      <c r="AN70" s="68"/>
      <c r="AO70" s="68"/>
      <c r="AP70" s="68"/>
      <c r="AQ70" s="68"/>
      <c r="AR70" s="68"/>
      <c r="AS70" s="68"/>
      <c r="AT70" s="68"/>
      <c r="AU70" s="68"/>
      <c r="AV70" s="68"/>
      <c r="AW70" s="68"/>
      <c r="AX70" s="68"/>
      <c r="AY70" s="68"/>
      <c r="AZ70" s="68"/>
      <c r="BX70" s="68"/>
      <c r="BY70" s="68"/>
      <c r="BZ70" s="68"/>
      <c r="CA70" s="68"/>
    </row>
    <row r="71" spans="1:79" ht="18.75" customHeight="1" thickBot="1">
      <c r="A71" s="932"/>
      <c r="B71" s="813"/>
      <c r="C71" s="20" t="s">
        <v>34</v>
      </c>
      <c r="D71" s="76">
        <f t="shared" ref="D71:Z71" si="25">(D$19*D70)/1000</f>
        <v>0</v>
      </c>
      <c r="E71" s="76">
        <f t="shared" si="25"/>
        <v>0</v>
      </c>
      <c r="F71" s="76">
        <f t="shared" si="25"/>
        <v>0</v>
      </c>
      <c r="G71" s="76">
        <f t="shared" si="25"/>
        <v>0</v>
      </c>
      <c r="H71" s="76">
        <f t="shared" si="25"/>
        <v>0</v>
      </c>
      <c r="I71" s="76">
        <f t="shared" si="25"/>
        <v>0</v>
      </c>
      <c r="J71" s="76">
        <f t="shared" si="25"/>
        <v>0</v>
      </c>
      <c r="K71" s="76">
        <f t="shared" si="25"/>
        <v>0</v>
      </c>
      <c r="L71" s="76">
        <f t="shared" si="25"/>
        <v>0</v>
      </c>
      <c r="M71" s="76">
        <f t="shared" si="25"/>
        <v>0</v>
      </c>
      <c r="N71" s="76">
        <f t="shared" si="25"/>
        <v>0</v>
      </c>
      <c r="O71" s="76">
        <f t="shared" si="25"/>
        <v>0</v>
      </c>
      <c r="P71" s="76">
        <f t="shared" si="25"/>
        <v>0</v>
      </c>
      <c r="Q71" s="76">
        <f t="shared" si="25"/>
        <v>0</v>
      </c>
      <c r="R71" s="76">
        <f t="shared" si="25"/>
        <v>0</v>
      </c>
      <c r="S71" s="76">
        <f t="shared" si="25"/>
        <v>0</v>
      </c>
      <c r="T71" s="76">
        <f t="shared" si="25"/>
        <v>0</v>
      </c>
      <c r="U71" s="76">
        <f t="shared" si="25"/>
        <v>0</v>
      </c>
      <c r="V71" s="76">
        <f t="shared" si="25"/>
        <v>0</v>
      </c>
      <c r="W71" s="76">
        <f t="shared" si="25"/>
        <v>0</v>
      </c>
      <c r="X71" s="76">
        <f t="shared" si="25"/>
        <v>0</v>
      </c>
      <c r="Y71" s="76">
        <f t="shared" si="25"/>
        <v>0</v>
      </c>
      <c r="Z71" s="76">
        <f t="shared" si="25"/>
        <v>0</v>
      </c>
      <c r="AA71" s="814"/>
      <c r="AB71" s="814"/>
      <c r="AC71" s="1458"/>
      <c r="AD71" s="816"/>
      <c r="AE71" s="818"/>
      <c r="AF71" s="818"/>
      <c r="AG71" s="818"/>
    </row>
    <row r="72" spans="1:79" s="75" customFormat="1" ht="18.75" customHeight="1">
      <c r="A72" s="932" t="s">
        <v>98</v>
      </c>
      <c r="B72" s="813"/>
      <c r="C72" s="64" t="s">
        <v>35</v>
      </c>
      <c r="D72" s="62"/>
      <c r="E72" s="61">
        <v>0</v>
      </c>
      <c r="F72" s="61"/>
      <c r="G72" s="61"/>
      <c r="H72" s="63"/>
      <c r="I72" s="62"/>
      <c r="J72" s="63"/>
      <c r="K72" s="62"/>
      <c r="L72" s="61"/>
      <c r="M72" s="61"/>
      <c r="N72" s="61"/>
      <c r="O72" s="61">
        <v>0</v>
      </c>
      <c r="P72" s="61">
        <v>0</v>
      </c>
      <c r="Q72" s="61">
        <v>0</v>
      </c>
      <c r="R72" s="61"/>
      <c r="S72" s="63"/>
      <c r="T72" s="62"/>
      <c r="U72" s="61"/>
      <c r="V72" s="61"/>
      <c r="W72" s="63"/>
      <c r="X72" s="62"/>
      <c r="Y72" s="61"/>
      <c r="Z72" s="60"/>
      <c r="AA72" s="814">
        <f>SUM(D73:H73)</f>
        <v>0</v>
      </c>
      <c r="AB72" s="814">
        <f>SUM(I73:W73)</f>
        <v>0</v>
      </c>
      <c r="AC72" s="1458">
        <f>SUM(J73:AB73)</f>
        <v>0</v>
      </c>
      <c r="AD72" s="816">
        <v>36</v>
      </c>
      <c r="AE72" s="973">
        <f>SUM(AA72*AD72)</f>
        <v>0</v>
      </c>
      <c r="AF72" s="973">
        <f>SUM(AB72*AD72)</f>
        <v>0</v>
      </c>
      <c r="AG72" s="973">
        <f>SUM(AE72:AF73)</f>
        <v>0</v>
      </c>
      <c r="AI72" s="55"/>
      <c r="AJ72" s="55"/>
      <c r="AK72" s="55"/>
      <c r="AL72" s="55"/>
      <c r="AM72" s="55"/>
      <c r="AN72" s="55"/>
      <c r="AO72" s="55"/>
      <c r="AP72" s="55"/>
      <c r="AQ72" s="55"/>
      <c r="AR72" s="55"/>
      <c r="AS72" s="55"/>
      <c r="AT72" s="55"/>
      <c r="AU72" s="55"/>
      <c r="AV72" s="55"/>
      <c r="AW72" s="55"/>
      <c r="AX72" s="55"/>
      <c r="AY72" s="55"/>
      <c r="AZ72" s="55"/>
      <c r="BA72" s="55"/>
      <c r="BB72" s="55"/>
      <c r="BC72" s="55"/>
      <c r="BD72" s="55"/>
      <c r="BE72" s="55"/>
      <c r="BF72" s="55"/>
      <c r="BG72" s="55"/>
      <c r="BH72" s="55"/>
      <c r="BI72" s="55"/>
      <c r="BJ72" s="55"/>
      <c r="BK72" s="55"/>
      <c r="BL72" s="55"/>
      <c r="BM72" s="55"/>
      <c r="BN72" s="55"/>
      <c r="BO72" s="55"/>
      <c r="BP72" s="55"/>
      <c r="BQ72" s="55"/>
      <c r="BR72" s="55"/>
      <c r="BS72" s="55"/>
      <c r="BT72" s="55"/>
      <c r="BU72" s="55"/>
      <c r="BV72" s="55"/>
      <c r="BW72" s="55"/>
      <c r="BX72" s="55"/>
      <c r="BY72" s="55"/>
      <c r="BZ72" s="55"/>
      <c r="CA72" s="55"/>
    </row>
    <row r="73" spans="1:79" s="69" customFormat="1" ht="18.75" customHeight="1" thickBot="1">
      <c r="A73" s="932"/>
      <c r="B73" s="813"/>
      <c r="C73" s="20" t="s">
        <v>34</v>
      </c>
      <c r="D73" s="76">
        <f t="shared" ref="D73:Z73" si="26">(D$19*D72)/1000</f>
        <v>0</v>
      </c>
      <c r="E73" s="76">
        <f t="shared" si="26"/>
        <v>0</v>
      </c>
      <c r="F73" s="76">
        <f t="shared" si="26"/>
        <v>0</v>
      </c>
      <c r="G73" s="76">
        <f t="shared" si="26"/>
        <v>0</v>
      </c>
      <c r="H73" s="76">
        <f t="shared" si="26"/>
        <v>0</v>
      </c>
      <c r="I73" s="76">
        <f t="shared" si="26"/>
        <v>0</v>
      </c>
      <c r="J73" s="76">
        <f t="shared" si="26"/>
        <v>0</v>
      </c>
      <c r="K73" s="76">
        <f t="shared" si="26"/>
        <v>0</v>
      </c>
      <c r="L73" s="76">
        <f t="shared" si="26"/>
        <v>0</v>
      </c>
      <c r="M73" s="76">
        <f t="shared" si="26"/>
        <v>0</v>
      </c>
      <c r="N73" s="76">
        <f t="shared" si="26"/>
        <v>0</v>
      </c>
      <c r="O73" s="76">
        <f t="shared" si="26"/>
        <v>0</v>
      </c>
      <c r="P73" s="76">
        <f t="shared" si="26"/>
        <v>0</v>
      </c>
      <c r="Q73" s="76">
        <f t="shared" si="26"/>
        <v>0</v>
      </c>
      <c r="R73" s="76">
        <f t="shared" si="26"/>
        <v>0</v>
      </c>
      <c r="S73" s="76">
        <f t="shared" si="26"/>
        <v>0</v>
      </c>
      <c r="T73" s="76">
        <f t="shared" si="26"/>
        <v>0</v>
      </c>
      <c r="U73" s="76">
        <f t="shared" si="26"/>
        <v>0</v>
      </c>
      <c r="V73" s="76">
        <f t="shared" si="26"/>
        <v>0</v>
      </c>
      <c r="W73" s="76">
        <f t="shared" si="26"/>
        <v>0</v>
      </c>
      <c r="X73" s="76">
        <f t="shared" si="26"/>
        <v>0</v>
      </c>
      <c r="Y73" s="76">
        <f t="shared" si="26"/>
        <v>0</v>
      </c>
      <c r="Z73" s="76">
        <f t="shared" si="26"/>
        <v>0</v>
      </c>
      <c r="AA73" s="814"/>
      <c r="AB73" s="814"/>
      <c r="AC73" s="1458"/>
      <c r="AD73" s="816"/>
      <c r="AE73" s="818"/>
      <c r="AF73" s="818"/>
      <c r="AG73" s="818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  <c r="BT73" s="3"/>
      <c r="BU73" s="3"/>
      <c r="BV73" s="3"/>
      <c r="BW73" s="3"/>
      <c r="BX73" s="3"/>
      <c r="BY73" s="3"/>
      <c r="BZ73" s="3"/>
      <c r="CA73" s="3"/>
    </row>
    <row r="74" spans="1:79" s="68" customFormat="1" ht="18.75" customHeight="1">
      <c r="A74" s="932" t="s">
        <v>105</v>
      </c>
      <c r="B74" s="813"/>
      <c r="C74" s="64" t="s">
        <v>35</v>
      </c>
      <c r="D74" s="62"/>
      <c r="E74" s="61"/>
      <c r="F74" s="61"/>
      <c r="G74" s="61"/>
      <c r="H74" s="63"/>
      <c r="I74" s="62"/>
      <c r="J74" s="63"/>
      <c r="K74" s="62"/>
      <c r="L74" s="61"/>
      <c r="M74" s="61"/>
      <c r="N74" s="61"/>
      <c r="O74" s="61">
        <v>0</v>
      </c>
      <c r="P74" s="61"/>
      <c r="Q74" s="61">
        <v>0</v>
      </c>
      <c r="R74" s="61"/>
      <c r="S74" s="63"/>
      <c r="T74" s="62"/>
      <c r="U74" s="61"/>
      <c r="V74" s="61"/>
      <c r="W74" s="63"/>
      <c r="X74" s="62"/>
      <c r="Y74" s="61"/>
      <c r="Z74" s="60"/>
      <c r="AA74" s="814">
        <f>SUM(D75:H75)</f>
        <v>0</v>
      </c>
      <c r="AB74" s="814">
        <f>SUM(I75:W75)</f>
        <v>0</v>
      </c>
      <c r="AC74" s="1458">
        <f>SUM(J75:AB75)</f>
        <v>0</v>
      </c>
      <c r="AD74" s="816">
        <v>40</v>
      </c>
      <c r="AE74" s="973">
        <f>SUM(AA74*AD74)</f>
        <v>0</v>
      </c>
      <c r="AF74" s="973">
        <f>SUM(AB74*AD74)</f>
        <v>0</v>
      </c>
      <c r="AG74" s="973">
        <f>SUM(AE74:AF75)</f>
        <v>0</v>
      </c>
      <c r="AI74" s="55"/>
      <c r="AJ74" s="55"/>
      <c r="AK74" s="55"/>
      <c r="AL74" s="55"/>
      <c r="AM74" s="55"/>
      <c r="AN74" s="55"/>
      <c r="AO74" s="55"/>
      <c r="AP74" s="55"/>
      <c r="AQ74" s="55"/>
      <c r="AR74" s="55"/>
      <c r="AS74" s="55"/>
      <c r="AT74" s="55"/>
      <c r="AU74" s="55"/>
      <c r="AV74" s="55"/>
      <c r="AW74" s="55"/>
      <c r="AX74" s="55"/>
      <c r="AY74" s="55"/>
      <c r="AZ74" s="55"/>
      <c r="BA74" s="55"/>
      <c r="BB74" s="55"/>
      <c r="BC74" s="55"/>
      <c r="BD74" s="55"/>
      <c r="BE74" s="55"/>
      <c r="BF74" s="55"/>
      <c r="BG74" s="55"/>
      <c r="BH74" s="55"/>
      <c r="BI74" s="55"/>
      <c r="BJ74" s="55"/>
      <c r="BK74" s="55"/>
      <c r="BL74" s="55"/>
      <c r="BM74" s="55"/>
      <c r="BN74" s="55"/>
      <c r="BO74" s="55"/>
      <c r="BP74" s="55"/>
      <c r="BQ74" s="55"/>
      <c r="BR74" s="55"/>
      <c r="BS74" s="55"/>
      <c r="BT74" s="55"/>
      <c r="BU74" s="55"/>
      <c r="BV74" s="55"/>
      <c r="BW74" s="55"/>
      <c r="BX74" s="55"/>
      <c r="BY74" s="55"/>
      <c r="BZ74" s="55"/>
      <c r="CA74" s="55"/>
    </row>
    <row r="75" spans="1:79" s="21" customFormat="1" ht="18.75" customHeight="1" thickBot="1">
      <c r="A75" s="932"/>
      <c r="B75" s="813"/>
      <c r="C75" s="20" t="s">
        <v>34</v>
      </c>
      <c r="D75" s="76">
        <f t="shared" ref="D75:Z75" si="27">(D$19*D74)/1000</f>
        <v>0</v>
      </c>
      <c r="E75" s="76">
        <f t="shared" si="27"/>
        <v>0</v>
      </c>
      <c r="F75" s="76">
        <f t="shared" si="27"/>
        <v>0</v>
      </c>
      <c r="G75" s="76">
        <f t="shared" si="27"/>
        <v>0</v>
      </c>
      <c r="H75" s="76">
        <f t="shared" si="27"/>
        <v>0</v>
      </c>
      <c r="I75" s="76">
        <f t="shared" si="27"/>
        <v>0</v>
      </c>
      <c r="J75" s="76">
        <f t="shared" si="27"/>
        <v>0</v>
      </c>
      <c r="K75" s="76">
        <f t="shared" si="27"/>
        <v>0</v>
      </c>
      <c r="L75" s="76">
        <f t="shared" si="27"/>
        <v>0</v>
      </c>
      <c r="M75" s="76">
        <f t="shared" si="27"/>
        <v>0</v>
      </c>
      <c r="N75" s="76">
        <f t="shared" si="27"/>
        <v>0</v>
      </c>
      <c r="O75" s="76">
        <f t="shared" si="27"/>
        <v>0</v>
      </c>
      <c r="P75" s="76">
        <f t="shared" si="27"/>
        <v>0</v>
      </c>
      <c r="Q75" s="76">
        <f t="shared" si="27"/>
        <v>0</v>
      </c>
      <c r="R75" s="76">
        <f t="shared" si="27"/>
        <v>0</v>
      </c>
      <c r="S75" s="76">
        <f t="shared" si="27"/>
        <v>0</v>
      </c>
      <c r="T75" s="76">
        <f t="shared" si="27"/>
        <v>0</v>
      </c>
      <c r="U75" s="76">
        <f t="shared" si="27"/>
        <v>0</v>
      </c>
      <c r="V75" s="76">
        <f t="shared" si="27"/>
        <v>0</v>
      </c>
      <c r="W75" s="76">
        <f t="shared" si="27"/>
        <v>0</v>
      </c>
      <c r="X75" s="76">
        <f t="shared" si="27"/>
        <v>0</v>
      </c>
      <c r="Y75" s="76">
        <f t="shared" si="27"/>
        <v>0</v>
      </c>
      <c r="Z75" s="76">
        <f t="shared" si="27"/>
        <v>0</v>
      </c>
      <c r="AA75" s="814"/>
      <c r="AB75" s="814"/>
      <c r="AC75" s="1458"/>
      <c r="AD75" s="816"/>
      <c r="AE75" s="818"/>
      <c r="AF75" s="818"/>
      <c r="AG75" s="818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  <c r="BX75" s="3"/>
      <c r="BY75" s="3"/>
      <c r="BZ75" s="3"/>
      <c r="CA75" s="3"/>
    </row>
    <row r="76" spans="1:79" s="55" customFormat="1" ht="18.75" customHeight="1">
      <c r="A76" s="932" t="s">
        <v>27</v>
      </c>
      <c r="B76" s="813"/>
      <c r="C76" s="64" t="s">
        <v>35</v>
      </c>
      <c r="D76" s="62"/>
      <c r="E76" s="61">
        <v>0</v>
      </c>
      <c r="F76" s="61"/>
      <c r="G76" s="61"/>
      <c r="H76" s="63"/>
      <c r="I76" s="62"/>
      <c r="J76" s="63"/>
      <c r="K76" s="62"/>
      <c r="L76" s="61"/>
      <c r="M76" s="61"/>
      <c r="N76" s="61"/>
      <c r="O76" s="61">
        <v>0</v>
      </c>
      <c r="P76" s="61">
        <v>0</v>
      </c>
      <c r="Q76" s="61">
        <v>0</v>
      </c>
      <c r="R76" s="61"/>
      <c r="S76" s="63"/>
      <c r="T76" s="62"/>
      <c r="U76" s="61"/>
      <c r="V76" s="61"/>
      <c r="W76" s="63"/>
      <c r="X76" s="62"/>
      <c r="Y76" s="61"/>
      <c r="Z76" s="60"/>
      <c r="AA76" s="814">
        <f>SUM(D77:H77)</f>
        <v>0</v>
      </c>
      <c r="AB76" s="814">
        <f>SUM(I77:W77)</f>
        <v>0</v>
      </c>
      <c r="AC76" s="1458">
        <f>SUM(J77:AB77)</f>
        <v>0</v>
      </c>
      <c r="AD76" s="816">
        <v>36</v>
      </c>
      <c r="AE76" s="973">
        <f>SUM(AA76*AD76)</f>
        <v>0</v>
      </c>
      <c r="AF76" s="973">
        <f>SUM(AB76*AD76)</f>
        <v>0</v>
      </c>
      <c r="AG76" s="973">
        <f>SUM(AE76:AF77)</f>
        <v>0</v>
      </c>
    </row>
    <row r="77" spans="1:79" ht="18.75" customHeight="1" thickBot="1">
      <c r="A77" s="932"/>
      <c r="B77" s="813"/>
      <c r="C77" s="20" t="s">
        <v>34</v>
      </c>
      <c r="D77" s="76">
        <f t="shared" ref="D77:Z77" si="28">(D$19*D76)/1000</f>
        <v>0</v>
      </c>
      <c r="E77" s="76">
        <f t="shared" si="28"/>
        <v>0</v>
      </c>
      <c r="F77" s="76">
        <f t="shared" si="28"/>
        <v>0</v>
      </c>
      <c r="G77" s="76">
        <f t="shared" si="28"/>
        <v>0</v>
      </c>
      <c r="H77" s="76">
        <f t="shared" si="28"/>
        <v>0</v>
      </c>
      <c r="I77" s="76">
        <f t="shared" si="28"/>
        <v>0</v>
      </c>
      <c r="J77" s="76">
        <f t="shared" si="28"/>
        <v>0</v>
      </c>
      <c r="K77" s="76">
        <f t="shared" si="28"/>
        <v>0</v>
      </c>
      <c r="L77" s="76">
        <f t="shared" si="28"/>
        <v>0</v>
      </c>
      <c r="M77" s="76">
        <f t="shared" si="28"/>
        <v>0</v>
      </c>
      <c r="N77" s="76">
        <f t="shared" si="28"/>
        <v>0</v>
      </c>
      <c r="O77" s="76">
        <f t="shared" si="28"/>
        <v>0</v>
      </c>
      <c r="P77" s="76">
        <f t="shared" si="28"/>
        <v>0</v>
      </c>
      <c r="Q77" s="76">
        <f t="shared" si="28"/>
        <v>0</v>
      </c>
      <c r="R77" s="76">
        <f t="shared" si="28"/>
        <v>0</v>
      </c>
      <c r="S77" s="76">
        <f t="shared" si="28"/>
        <v>0</v>
      </c>
      <c r="T77" s="76">
        <f t="shared" si="28"/>
        <v>0</v>
      </c>
      <c r="U77" s="76">
        <f t="shared" si="28"/>
        <v>0</v>
      </c>
      <c r="V77" s="76">
        <f t="shared" si="28"/>
        <v>0</v>
      </c>
      <c r="W77" s="76">
        <f t="shared" si="28"/>
        <v>0</v>
      </c>
      <c r="X77" s="76">
        <f t="shared" si="28"/>
        <v>0</v>
      </c>
      <c r="Y77" s="76">
        <f t="shared" si="28"/>
        <v>0</v>
      </c>
      <c r="Z77" s="76">
        <f t="shared" si="28"/>
        <v>0</v>
      </c>
      <c r="AA77" s="814"/>
      <c r="AB77" s="814"/>
      <c r="AC77" s="1458"/>
      <c r="AD77" s="816"/>
      <c r="AE77" s="818"/>
      <c r="AF77" s="818"/>
      <c r="AG77" s="818"/>
    </row>
    <row r="78" spans="1:79" s="55" customFormat="1" ht="18.75" customHeight="1">
      <c r="A78" s="932" t="s">
        <v>184</v>
      </c>
      <c r="B78" s="813"/>
      <c r="C78" s="64" t="s">
        <v>35</v>
      </c>
      <c r="D78" s="62"/>
      <c r="E78" s="61">
        <v>0</v>
      </c>
      <c r="F78" s="61"/>
      <c r="G78" s="61"/>
      <c r="H78" s="63"/>
      <c r="I78" s="62"/>
      <c r="J78" s="63"/>
      <c r="K78" s="62"/>
      <c r="L78" s="61"/>
      <c r="M78" s="61"/>
      <c r="N78" s="61"/>
      <c r="O78" s="61">
        <v>0</v>
      </c>
      <c r="P78" s="61">
        <v>0</v>
      </c>
      <c r="Q78" s="61">
        <v>0</v>
      </c>
      <c r="R78" s="61"/>
      <c r="S78" s="63"/>
      <c r="T78" s="62"/>
      <c r="U78" s="61"/>
      <c r="V78" s="61"/>
      <c r="W78" s="63"/>
      <c r="X78" s="62"/>
      <c r="Y78" s="61"/>
      <c r="Z78" s="60"/>
      <c r="AA78" s="814">
        <f>SUM(D79:H79)</f>
        <v>0</v>
      </c>
      <c r="AB78" s="814">
        <f>SUM(I79:W79)</f>
        <v>0</v>
      </c>
      <c r="AC78" s="1458">
        <f>SUM(J79:AB79)</f>
        <v>0</v>
      </c>
      <c r="AD78" s="816">
        <v>120</v>
      </c>
      <c r="AE78" s="973">
        <f>SUM(AA78*AD78)</f>
        <v>0</v>
      </c>
      <c r="AF78" s="973">
        <f>SUM(AB78*AD78)</f>
        <v>0</v>
      </c>
      <c r="AG78" s="973">
        <f>SUM(AE78:AF79)</f>
        <v>0</v>
      </c>
    </row>
    <row r="79" spans="1:79" ht="18.75" customHeight="1" thickBot="1">
      <c r="A79" s="932"/>
      <c r="B79" s="813"/>
      <c r="C79" s="20" t="s">
        <v>34</v>
      </c>
      <c r="D79" s="76">
        <f t="shared" ref="D79:Z79" si="29">(D$19*D78)/1000</f>
        <v>0</v>
      </c>
      <c r="E79" s="76">
        <f t="shared" si="29"/>
        <v>0</v>
      </c>
      <c r="F79" s="76">
        <f t="shared" si="29"/>
        <v>0</v>
      </c>
      <c r="G79" s="76">
        <f t="shared" si="29"/>
        <v>0</v>
      </c>
      <c r="H79" s="76">
        <f t="shared" si="29"/>
        <v>0</v>
      </c>
      <c r="I79" s="76">
        <f t="shared" si="29"/>
        <v>0</v>
      </c>
      <c r="J79" s="76">
        <f t="shared" si="29"/>
        <v>0</v>
      </c>
      <c r="K79" s="76">
        <f t="shared" si="29"/>
        <v>0</v>
      </c>
      <c r="L79" s="76">
        <f t="shared" si="29"/>
        <v>0</v>
      </c>
      <c r="M79" s="76">
        <f t="shared" si="29"/>
        <v>0</v>
      </c>
      <c r="N79" s="76">
        <f t="shared" si="29"/>
        <v>0</v>
      </c>
      <c r="O79" s="76">
        <f t="shared" si="29"/>
        <v>0</v>
      </c>
      <c r="P79" s="76">
        <f t="shared" si="29"/>
        <v>0</v>
      </c>
      <c r="Q79" s="76">
        <f t="shared" si="29"/>
        <v>0</v>
      </c>
      <c r="R79" s="76">
        <f t="shared" si="29"/>
        <v>0</v>
      </c>
      <c r="S79" s="76">
        <f t="shared" si="29"/>
        <v>0</v>
      </c>
      <c r="T79" s="76">
        <f t="shared" si="29"/>
        <v>0</v>
      </c>
      <c r="U79" s="76">
        <f t="shared" si="29"/>
        <v>0</v>
      </c>
      <c r="V79" s="76">
        <f t="shared" si="29"/>
        <v>0</v>
      </c>
      <c r="W79" s="76">
        <f t="shared" si="29"/>
        <v>0</v>
      </c>
      <c r="X79" s="76">
        <f t="shared" si="29"/>
        <v>0</v>
      </c>
      <c r="Y79" s="76">
        <f t="shared" si="29"/>
        <v>0</v>
      </c>
      <c r="Z79" s="76">
        <f t="shared" si="29"/>
        <v>0</v>
      </c>
      <c r="AA79" s="814"/>
      <c r="AB79" s="814"/>
      <c r="AC79" s="1458"/>
      <c r="AD79" s="816"/>
      <c r="AE79" s="818"/>
      <c r="AF79" s="818"/>
      <c r="AG79" s="818"/>
    </row>
    <row r="80" spans="1:79" s="55" customFormat="1" ht="18.75" customHeight="1">
      <c r="A80" s="932" t="s">
        <v>40</v>
      </c>
      <c r="B80" s="813"/>
      <c r="C80" s="64" t="s">
        <v>35</v>
      </c>
      <c r="D80" s="62"/>
      <c r="E80" s="61">
        <v>0</v>
      </c>
      <c r="F80" s="61"/>
      <c r="G80" s="61"/>
      <c r="H80" s="63"/>
      <c r="I80" s="62"/>
      <c r="J80" s="63"/>
      <c r="K80" s="62"/>
      <c r="L80" s="61"/>
      <c r="M80" s="61"/>
      <c r="N80" s="61"/>
      <c r="O80" s="61">
        <v>0</v>
      </c>
      <c r="P80" s="61">
        <v>0</v>
      </c>
      <c r="Q80" s="61">
        <v>0</v>
      </c>
      <c r="R80" s="61"/>
      <c r="S80" s="63"/>
      <c r="T80" s="62"/>
      <c r="U80" s="61"/>
      <c r="V80" s="61"/>
      <c r="W80" s="63"/>
      <c r="X80" s="62"/>
      <c r="Y80" s="61"/>
      <c r="Z80" s="60"/>
      <c r="AA80" s="814">
        <f>SUM(D81:H81)</f>
        <v>0</v>
      </c>
      <c r="AB80" s="814">
        <f>SUM(I81:W81)</f>
        <v>0</v>
      </c>
      <c r="AC80" s="1458">
        <f>SUM(J81:AB81)</f>
        <v>0</v>
      </c>
      <c r="AD80" s="816">
        <v>50</v>
      </c>
      <c r="AE80" s="973">
        <f>SUM(AA80*AD80)</f>
        <v>0</v>
      </c>
      <c r="AF80" s="973">
        <f>SUM(AB80*AD80)</f>
        <v>0</v>
      </c>
      <c r="AG80" s="973">
        <f>SUM(AE80:AF81)</f>
        <v>0</v>
      </c>
    </row>
    <row r="81" spans="1:33" ht="18.75" customHeight="1" thickBot="1">
      <c r="A81" s="932"/>
      <c r="B81" s="813"/>
      <c r="C81" s="20" t="s">
        <v>34</v>
      </c>
      <c r="D81" s="76">
        <f t="shared" ref="D81:Z81" si="30">(D$19*D80)/1000</f>
        <v>0</v>
      </c>
      <c r="E81" s="76">
        <f t="shared" si="30"/>
        <v>0</v>
      </c>
      <c r="F81" s="76">
        <f t="shared" si="30"/>
        <v>0</v>
      </c>
      <c r="G81" s="76">
        <f t="shared" si="30"/>
        <v>0</v>
      </c>
      <c r="H81" s="76">
        <f t="shared" si="30"/>
        <v>0</v>
      </c>
      <c r="I81" s="76">
        <f t="shared" si="30"/>
        <v>0</v>
      </c>
      <c r="J81" s="76">
        <f t="shared" si="30"/>
        <v>0</v>
      </c>
      <c r="K81" s="76">
        <f t="shared" si="30"/>
        <v>0</v>
      </c>
      <c r="L81" s="76">
        <f t="shared" si="30"/>
        <v>0</v>
      </c>
      <c r="M81" s="76">
        <f t="shared" si="30"/>
        <v>0</v>
      </c>
      <c r="N81" s="76">
        <f t="shared" si="30"/>
        <v>0</v>
      </c>
      <c r="O81" s="76">
        <f t="shared" si="30"/>
        <v>0</v>
      </c>
      <c r="P81" s="76">
        <f t="shared" si="30"/>
        <v>0</v>
      </c>
      <c r="Q81" s="76">
        <f t="shared" si="30"/>
        <v>0</v>
      </c>
      <c r="R81" s="76">
        <f t="shared" si="30"/>
        <v>0</v>
      </c>
      <c r="S81" s="76">
        <f t="shared" si="30"/>
        <v>0</v>
      </c>
      <c r="T81" s="76">
        <f t="shared" si="30"/>
        <v>0</v>
      </c>
      <c r="U81" s="76">
        <f t="shared" si="30"/>
        <v>0</v>
      </c>
      <c r="V81" s="76">
        <f t="shared" si="30"/>
        <v>0</v>
      </c>
      <c r="W81" s="76">
        <f t="shared" si="30"/>
        <v>0</v>
      </c>
      <c r="X81" s="76">
        <f t="shared" si="30"/>
        <v>0</v>
      </c>
      <c r="Y81" s="76">
        <f t="shared" si="30"/>
        <v>0</v>
      </c>
      <c r="Z81" s="76">
        <f t="shared" si="30"/>
        <v>0</v>
      </c>
      <c r="AA81" s="814"/>
      <c r="AB81" s="814"/>
      <c r="AC81" s="1458"/>
      <c r="AD81" s="816"/>
      <c r="AE81" s="818"/>
      <c r="AF81" s="818"/>
      <c r="AG81" s="818"/>
    </row>
    <row r="82" spans="1:33" s="55" customFormat="1" ht="18.75" customHeight="1">
      <c r="A82" s="932" t="s">
        <v>104</v>
      </c>
      <c r="B82" s="813"/>
      <c r="C82" s="64" t="s">
        <v>35</v>
      </c>
      <c r="D82" s="62"/>
      <c r="E82" s="61">
        <v>0</v>
      </c>
      <c r="F82" s="61"/>
      <c r="G82" s="61"/>
      <c r="H82" s="63"/>
      <c r="I82" s="62"/>
      <c r="J82" s="63"/>
      <c r="K82" s="62"/>
      <c r="L82" s="61"/>
      <c r="M82" s="61"/>
      <c r="N82" s="61"/>
      <c r="O82" s="61">
        <v>0</v>
      </c>
      <c r="P82" s="61">
        <v>0</v>
      </c>
      <c r="Q82" s="61">
        <v>0</v>
      </c>
      <c r="R82" s="61"/>
      <c r="S82" s="63"/>
      <c r="T82" s="62"/>
      <c r="U82" s="61"/>
      <c r="V82" s="61"/>
      <c r="W82" s="63"/>
      <c r="X82" s="62"/>
      <c r="Y82" s="61"/>
      <c r="Z82" s="60"/>
      <c r="AA82" s="814">
        <f>SUM(D83:H83)</f>
        <v>0</v>
      </c>
      <c r="AB82" s="814">
        <f>SUM(I83:W83)</f>
        <v>0</v>
      </c>
      <c r="AC82" s="1458">
        <f>SUM(J83:AB83)</f>
        <v>0</v>
      </c>
      <c r="AD82" s="816">
        <v>40</v>
      </c>
      <c r="AE82" s="973">
        <f>SUM(AA82*AD82)</f>
        <v>0</v>
      </c>
      <c r="AF82" s="973">
        <f>SUM(AB82*AD82)</f>
        <v>0</v>
      </c>
      <c r="AG82" s="973">
        <f>SUM(AE82:AF83)</f>
        <v>0</v>
      </c>
    </row>
    <row r="83" spans="1:33" ht="18.75" customHeight="1" thickBot="1">
      <c r="A83" s="932"/>
      <c r="B83" s="813"/>
      <c r="C83" s="20" t="s">
        <v>34</v>
      </c>
      <c r="D83" s="76">
        <f t="shared" ref="D83:Z83" si="31">(D$19*D82)/1000</f>
        <v>0</v>
      </c>
      <c r="E83" s="76">
        <f t="shared" si="31"/>
        <v>0</v>
      </c>
      <c r="F83" s="76">
        <f t="shared" si="31"/>
        <v>0</v>
      </c>
      <c r="G83" s="76">
        <f t="shared" si="31"/>
        <v>0</v>
      </c>
      <c r="H83" s="76">
        <f t="shared" si="31"/>
        <v>0</v>
      </c>
      <c r="I83" s="76">
        <f t="shared" si="31"/>
        <v>0</v>
      </c>
      <c r="J83" s="76">
        <f t="shared" si="31"/>
        <v>0</v>
      </c>
      <c r="K83" s="76">
        <f t="shared" si="31"/>
        <v>0</v>
      </c>
      <c r="L83" s="76">
        <f t="shared" si="31"/>
        <v>0</v>
      </c>
      <c r="M83" s="76">
        <f t="shared" si="31"/>
        <v>0</v>
      </c>
      <c r="N83" s="76">
        <f t="shared" si="31"/>
        <v>0</v>
      </c>
      <c r="O83" s="76">
        <f t="shared" si="31"/>
        <v>0</v>
      </c>
      <c r="P83" s="76">
        <f t="shared" si="31"/>
        <v>0</v>
      </c>
      <c r="Q83" s="76">
        <f t="shared" si="31"/>
        <v>0</v>
      </c>
      <c r="R83" s="76">
        <f t="shared" si="31"/>
        <v>0</v>
      </c>
      <c r="S83" s="76">
        <f t="shared" si="31"/>
        <v>0</v>
      </c>
      <c r="T83" s="76">
        <f t="shared" si="31"/>
        <v>0</v>
      </c>
      <c r="U83" s="76">
        <f t="shared" si="31"/>
        <v>0</v>
      </c>
      <c r="V83" s="76">
        <f t="shared" si="31"/>
        <v>0</v>
      </c>
      <c r="W83" s="76">
        <f t="shared" si="31"/>
        <v>0</v>
      </c>
      <c r="X83" s="76">
        <f t="shared" si="31"/>
        <v>0</v>
      </c>
      <c r="Y83" s="76">
        <f t="shared" si="31"/>
        <v>0</v>
      </c>
      <c r="Z83" s="76">
        <f t="shared" si="31"/>
        <v>0</v>
      </c>
      <c r="AA83" s="814"/>
      <c r="AB83" s="814"/>
      <c r="AC83" s="1458"/>
      <c r="AD83" s="816"/>
      <c r="AE83" s="818"/>
      <c r="AF83" s="818"/>
      <c r="AG83" s="818"/>
    </row>
    <row r="84" spans="1:33" s="55" customFormat="1" ht="18.75" customHeight="1">
      <c r="A84" s="932" t="s">
        <v>78</v>
      </c>
      <c r="B84" s="813"/>
      <c r="C84" s="64" t="s">
        <v>35</v>
      </c>
      <c r="D84" s="62"/>
      <c r="E84" s="61">
        <v>0</v>
      </c>
      <c r="F84" s="61"/>
      <c r="G84" s="61"/>
      <c r="H84" s="63"/>
      <c r="I84" s="62"/>
      <c r="J84" s="63"/>
      <c r="K84" s="62"/>
      <c r="L84" s="61"/>
      <c r="M84" s="61"/>
      <c r="N84" s="61"/>
      <c r="O84" s="61"/>
      <c r="P84" s="61">
        <v>0</v>
      </c>
      <c r="Q84" s="61">
        <v>0</v>
      </c>
      <c r="R84" s="61"/>
      <c r="S84" s="63"/>
      <c r="T84" s="62"/>
      <c r="U84" s="61"/>
      <c r="V84" s="61"/>
      <c r="W84" s="63"/>
      <c r="X84" s="62"/>
      <c r="Y84" s="61"/>
      <c r="Z84" s="60"/>
      <c r="AA84" s="814">
        <f>SUM(D85:H85)</f>
        <v>0</v>
      </c>
      <c r="AB84" s="814">
        <f>SUM(I85:W85)</f>
        <v>0</v>
      </c>
      <c r="AC84" s="1458">
        <f>SUM(J85:AB85)</f>
        <v>0</v>
      </c>
      <c r="AD84" s="816">
        <v>40</v>
      </c>
      <c r="AE84" s="973">
        <f>SUM(AA84*AD84)</f>
        <v>0</v>
      </c>
      <c r="AF84" s="973">
        <f>SUM(AB84*AD84)</f>
        <v>0</v>
      </c>
      <c r="AG84" s="973">
        <f>SUM(AE84:AF85)</f>
        <v>0</v>
      </c>
    </row>
    <row r="85" spans="1:33" ht="18.75" customHeight="1" thickBot="1">
      <c r="A85" s="933"/>
      <c r="B85" s="929"/>
      <c r="C85" s="65" t="s">
        <v>34</v>
      </c>
      <c r="D85" s="273">
        <f t="shared" ref="D85:Z85" si="32">(D$19*D84)/1000</f>
        <v>0</v>
      </c>
      <c r="E85" s="273">
        <f t="shared" si="32"/>
        <v>0</v>
      </c>
      <c r="F85" s="273">
        <f t="shared" si="32"/>
        <v>0</v>
      </c>
      <c r="G85" s="273">
        <f t="shared" si="32"/>
        <v>0</v>
      </c>
      <c r="H85" s="273">
        <f t="shared" si="32"/>
        <v>0</v>
      </c>
      <c r="I85" s="273">
        <f t="shared" si="32"/>
        <v>0</v>
      </c>
      <c r="J85" s="273">
        <f t="shared" si="32"/>
        <v>0</v>
      </c>
      <c r="K85" s="273">
        <f t="shared" si="32"/>
        <v>0</v>
      </c>
      <c r="L85" s="273">
        <f t="shared" si="32"/>
        <v>0</v>
      </c>
      <c r="M85" s="273">
        <f t="shared" si="32"/>
        <v>0</v>
      </c>
      <c r="N85" s="273">
        <f t="shared" si="32"/>
        <v>0</v>
      </c>
      <c r="O85" s="273">
        <f t="shared" si="32"/>
        <v>0</v>
      </c>
      <c r="P85" s="273">
        <f t="shared" si="32"/>
        <v>0</v>
      </c>
      <c r="Q85" s="273">
        <f t="shared" si="32"/>
        <v>0</v>
      </c>
      <c r="R85" s="273">
        <f t="shared" si="32"/>
        <v>0</v>
      </c>
      <c r="S85" s="273">
        <f t="shared" si="32"/>
        <v>0</v>
      </c>
      <c r="T85" s="273">
        <f t="shared" si="32"/>
        <v>0</v>
      </c>
      <c r="U85" s="273">
        <f t="shared" si="32"/>
        <v>0</v>
      </c>
      <c r="V85" s="273">
        <f t="shared" si="32"/>
        <v>0</v>
      </c>
      <c r="W85" s="273">
        <f t="shared" si="32"/>
        <v>0</v>
      </c>
      <c r="X85" s="273">
        <f t="shared" si="32"/>
        <v>0</v>
      </c>
      <c r="Y85" s="273">
        <f t="shared" si="32"/>
        <v>0</v>
      </c>
      <c r="Z85" s="273">
        <f t="shared" si="32"/>
        <v>0</v>
      </c>
      <c r="AA85" s="814"/>
      <c r="AB85" s="814"/>
      <c r="AC85" s="1458"/>
      <c r="AD85" s="930"/>
      <c r="AE85" s="818"/>
      <c r="AF85" s="818"/>
      <c r="AG85" s="818"/>
    </row>
    <row r="86" spans="1:33" s="55" customFormat="1" ht="18.75" customHeight="1">
      <c r="A86" s="1003" t="s">
        <v>26</v>
      </c>
      <c r="B86" s="995"/>
      <c r="C86" s="81" t="s">
        <v>35</v>
      </c>
      <c r="D86" s="79"/>
      <c r="E86" s="78">
        <v>0</v>
      </c>
      <c r="F86" s="78"/>
      <c r="G86" s="78"/>
      <c r="H86" s="80"/>
      <c r="I86" s="79"/>
      <c r="J86" s="80"/>
      <c r="K86" s="79"/>
      <c r="L86" s="78"/>
      <c r="M86" s="78"/>
      <c r="N86" s="78"/>
      <c r="O86" s="78">
        <v>0</v>
      </c>
      <c r="P86" s="78">
        <v>0</v>
      </c>
      <c r="Q86" s="78">
        <v>0</v>
      </c>
      <c r="R86" s="78"/>
      <c r="S86" s="80"/>
      <c r="T86" s="79"/>
      <c r="U86" s="78"/>
      <c r="V86" s="78"/>
      <c r="W86" s="80"/>
      <c r="X86" s="79"/>
      <c r="Y86" s="78"/>
      <c r="Z86" s="77"/>
      <c r="AA86" s="814">
        <f>SUM(D87:H87)</f>
        <v>0</v>
      </c>
      <c r="AB86" s="814">
        <f>SUM(I87:W87)</f>
        <v>0</v>
      </c>
      <c r="AC86" s="1458">
        <f>SUM(J87:AB87)</f>
        <v>0</v>
      </c>
      <c r="AD86" s="1026">
        <v>34</v>
      </c>
      <c r="AE86" s="973">
        <f>SUM(AA86*AD86)</f>
        <v>0</v>
      </c>
      <c r="AF86" s="973">
        <f>SUM(AB86*AD86)</f>
        <v>0</v>
      </c>
      <c r="AG86" s="973">
        <f>SUM(AE86:AF87)</f>
        <v>0</v>
      </c>
    </row>
    <row r="87" spans="1:33" ht="18.75" customHeight="1" thickBot="1">
      <c r="A87" s="920"/>
      <c r="B87" s="813"/>
      <c r="C87" s="20" t="s">
        <v>34</v>
      </c>
      <c r="D87" s="76">
        <f t="shared" ref="D87:Z87" si="33">(D$19*D86)/1000</f>
        <v>0</v>
      </c>
      <c r="E87" s="76">
        <f t="shared" si="33"/>
        <v>0</v>
      </c>
      <c r="F87" s="76">
        <f t="shared" si="33"/>
        <v>0</v>
      </c>
      <c r="G87" s="76">
        <f t="shared" si="33"/>
        <v>0</v>
      </c>
      <c r="H87" s="76">
        <f t="shared" si="33"/>
        <v>0</v>
      </c>
      <c r="I87" s="76">
        <f t="shared" si="33"/>
        <v>0</v>
      </c>
      <c r="J87" s="76">
        <f t="shared" si="33"/>
        <v>0</v>
      </c>
      <c r="K87" s="76">
        <f t="shared" si="33"/>
        <v>0</v>
      </c>
      <c r="L87" s="76">
        <f t="shared" si="33"/>
        <v>0</v>
      </c>
      <c r="M87" s="76">
        <f t="shared" si="33"/>
        <v>0</v>
      </c>
      <c r="N87" s="76">
        <f t="shared" si="33"/>
        <v>0</v>
      </c>
      <c r="O87" s="76">
        <f t="shared" si="33"/>
        <v>0</v>
      </c>
      <c r="P87" s="76">
        <f t="shared" si="33"/>
        <v>0</v>
      </c>
      <c r="Q87" s="76">
        <f t="shared" si="33"/>
        <v>0</v>
      </c>
      <c r="R87" s="76">
        <f t="shared" si="33"/>
        <v>0</v>
      </c>
      <c r="S87" s="76">
        <f t="shared" si="33"/>
        <v>0</v>
      </c>
      <c r="T87" s="76">
        <f t="shared" si="33"/>
        <v>0</v>
      </c>
      <c r="U87" s="76">
        <f t="shared" si="33"/>
        <v>0</v>
      </c>
      <c r="V87" s="76">
        <f t="shared" si="33"/>
        <v>0</v>
      </c>
      <c r="W87" s="76">
        <f t="shared" si="33"/>
        <v>0</v>
      </c>
      <c r="X87" s="76">
        <f t="shared" si="33"/>
        <v>0</v>
      </c>
      <c r="Y87" s="76">
        <f t="shared" si="33"/>
        <v>0</v>
      </c>
      <c r="Z87" s="76">
        <f t="shared" si="33"/>
        <v>0</v>
      </c>
      <c r="AA87" s="814"/>
      <c r="AB87" s="814"/>
      <c r="AC87" s="1458"/>
      <c r="AD87" s="816"/>
      <c r="AE87" s="818"/>
      <c r="AF87" s="818"/>
      <c r="AG87" s="818"/>
    </row>
    <row r="88" spans="1:33" s="55" customFormat="1" ht="18.75" customHeight="1">
      <c r="A88" s="932" t="s">
        <v>39</v>
      </c>
      <c r="B88" s="813"/>
      <c r="C88" s="64" t="s">
        <v>35</v>
      </c>
      <c r="D88" s="62"/>
      <c r="E88" s="61">
        <v>0</v>
      </c>
      <c r="F88" s="61"/>
      <c r="G88" s="61"/>
      <c r="H88" s="63"/>
      <c r="I88" s="62"/>
      <c r="J88" s="63"/>
      <c r="K88" s="62"/>
      <c r="L88" s="61"/>
      <c r="M88" s="61"/>
      <c r="N88" s="61"/>
      <c r="O88" s="61">
        <v>0</v>
      </c>
      <c r="P88" s="61">
        <v>0</v>
      </c>
      <c r="Q88" s="61">
        <v>0</v>
      </c>
      <c r="R88" s="61"/>
      <c r="S88" s="63"/>
      <c r="T88" s="62"/>
      <c r="U88" s="61"/>
      <c r="V88" s="61"/>
      <c r="W88" s="63"/>
      <c r="X88" s="62"/>
      <c r="Y88" s="61"/>
      <c r="Z88" s="60"/>
      <c r="AA88" s="814">
        <f>SUM(D89:H89)</f>
        <v>0</v>
      </c>
      <c r="AB88" s="814">
        <f>SUM(I89:W89)</f>
        <v>0</v>
      </c>
      <c r="AC88" s="1458">
        <f>SUM(J89:AB89)</f>
        <v>0</v>
      </c>
      <c r="AD88" s="816">
        <v>28</v>
      </c>
      <c r="AE88" s="973">
        <f>SUM(AA88*AD88)</f>
        <v>0</v>
      </c>
      <c r="AF88" s="973">
        <f>SUM(AB88*AD88)</f>
        <v>0</v>
      </c>
      <c r="AG88" s="973">
        <f>SUM(AE88:AF89)</f>
        <v>0</v>
      </c>
    </row>
    <row r="89" spans="1:33" ht="18.75" customHeight="1" thickBot="1">
      <c r="A89" s="932"/>
      <c r="B89" s="813"/>
      <c r="C89" s="20" t="s">
        <v>34</v>
      </c>
      <c r="D89" s="76">
        <f t="shared" ref="D89:Z89" si="34">(D$19*D88)/1000</f>
        <v>0</v>
      </c>
      <c r="E89" s="76">
        <f t="shared" si="34"/>
        <v>0</v>
      </c>
      <c r="F89" s="76">
        <f t="shared" si="34"/>
        <v>0</v>
      </c>
      <c r="G89" s="76">
        <f t="shared" si="34"/>
        <v>0</v>
      </c>
      <c r="H89" s="76">
        <f t="shared" si="34"/>
        <v>0</v>
      </c>
      <c r="I89" s="76">
        <f t="shared" si="34"/>
        <v>0</v>
      </c>
      <c r="J89" s="76">
        <f t="shared" si="34"/>
        <v>0</v>
      </c>
      <c r="K89" s="76">
        <f t="shared" si="34"/>
        <v>0</v>
      </c>
      <c r="L89" s="76">
        <f t="shared" si="34"/>
        <v>0</v>
      </c>
      <c r="M89" s="76">
        <f t="shared" si="34"/>
        <v>0</v>
      </c>
      <c r="N89" s="76">
        <f t="shared" si="34"/>
        <v>0</v>
      </c>
      <c r="O89" s="76">
        <f t="shared" si="34"/>
        <v>0</v>
      </c>
      <c r="P89" s="76">
        <f t="shared" si="34"/>
        <v>0</v>
      </c>
      <c r="Q89" s="76">
        <f t="shared" si="34"/>
        <v>0</v>
      </c>
      <c r="R89" s="76">
        <f t="shared" si="34"/>
        <v>0</v>
      </c>
      <c r="S89" s="76">
        <f t="shared" si="34"/>
        <v>0</v>
      </c>
      <c r="T89" s="76">
        <f t="shared" si="34"/>
        <v>0</v>
      </c>
      <c r="U89" s="76">
        <f t="shared" si="34"/>
        <v>0</v>
      </c>
      <c r="V89" s="76">
        <f t="shared" si="34"/>
        <v>0</v>
      </c>
      <c r="W89" s="76">
        <f t="shared" si="34"/>
        <v>0</v>
      </c>
      <c r="X89" s="76">
        <f t="shared" si="34"/>
        <v>0</v>
      </c>
      <c r="Y89" s="76">
        <f t="shared" si="34"/>
        <v>0</v>
      </c>
      <c r="Z89" s="76">
        <f t="shared" si="34"/>
        <v>0</v>
      </c>
      <c r="AA89" s="814"/>
      <c r="AB89" s="814"/>
      <c r="AC89" s="1458"/>
      <c r="AD89" s="816"/>
      <c r="AE89" s="818"/>
      <c r="AF89" s="818"/>
      <c r="AG89" s="818"/>
    </row>
    <row r="90" spans="1:33" s="55" customFormat="1" ht="18.75" customHeight="1">
      <c r="A90" s="932" t="s">
        <v>116</v>
      </c>
      <c r="B90" s="813"/>
      <c r="C90" s="64" t="s">
        <v>35</v>
      </c>
      <c r="D90" s="62"/>
      <c r="E90" s="61">
        <v>0</v>
      </c>
      <c r="F90" s="61"/>
      <c r="G90" s="61"/>
      <c r="H90" s="63"/>
      <c r="I90" s="62"/>
      <c r="J90" s="63"/>
      <c r="K90" s="62"/>
      <c r="L90" s="61"/>
      <c r="M90" s="61"/>
      <c r="N90" s="61"/>
      <c r="O90" s="61">
        <v>0</v>
      </c>
      <c r="P90" s="61">
        <v>0</v>
      </c>
      <c r="Q90" s="61">
        <v>0</v>
      </c>
      <c r="R90" s="61"/>
      <c r="S90" s="63"/>
      <c r="T90" s="62"/>
      <c r="U90" s="61"/>
      <c r="V90" s="61"/>
      <c r="W90" s="63"/>
      <c r="X90" s="62"/>
      <c r="Y90" s="61"/>
      <c r="Z90" s="60"/>
      <c r="AA90" s="814">
        <f>SUM(D91:H91)</f>
        <v>0</v>
      </c>
      <c r="AB90" s="814">
        <f>SUM(I91:W91)</f>
        <v>0</v>
      </c>
      <c r="AC90" s="1458">
        <f>SUM(J91:AB91)</f>
        <v>0</v>
      </c>
      <c r="AD90" s="816">
        <v>85</v>
      </c>
      <c r="AE90" s="973">
        <f>SUM(AA90*AD90)</f>
        <v>0</v>
      </c>
      <c r="AF90" s="973">
        <f>SUM(AB90*AD90)</f>
        <v>0</v>
      </c>
      <c r="AG90" s="973">
        <f>SUM(AE90:AF91)</f>
        <v>0</v>
      </c>
    </row>
    <row r="91" spans="1:33" ht="18.75" customHeight="1" thickBot="1">
      <c r="A91" s="932"/>
      <c r="B91" s="813"/>
      <c r="C91" s="20" t="s">
        <v>34</v>
      </c>
      <c r="D91" s="76">
        <f t="shared" ref="D91:Z91" si="35">(D$19*D90)/1000</f>
        <v>0</v>
      </c>
      <c r="E91" s="76">
        <f t="shared" si="35"/>
        <v>0</v>
      </c>
      <c r="F91" s="76">
        <f t="shared" si="35"/>
        <v>0</v>
      </c>
      <c r="G91" s="76">
        <f t="shared" si="35"/>
        <v>0</v>
      </c>
      <c r="H91" s="76">
        <f t="shared" si="35"/>
        <v>0</v>
      </c>
      <c r="I91" s="76">
        <f t="shared" si="35"/>
        <v>0</v>
      </c>
      <c r="J91" s="76">
        <f t="shared" si="35"/>
        <v>0</v>
      </c>
      <c r="K91" s="76">
        <f t="shared" si="35"/>
        <v>0</v>
      </c>
      <c r="L91" s="76">
        <f t="shared" si="35"/>
        <v>0</v>
      </c>
      <c r="M91" s="76">
        <f t="shared" si="35"/>
        <v>0</v>
      </c>
      <c r="N91" s="76">
        <f t="shared" si="35"/>
        <v>0</v>
      </c>
      <c r="O91" s="76">
        <f t="shared" si="35"/>
        <v>0</v>
      </c>
      <c r="P91" s="76">
        <f t="shared" si="35"/>
        <v>0</v>
      </c>
      <c r="Q91" s="76">
        <f t="shared" si="35"/>
        <v>0</v>
      </c>
      <c r="R91" s="76">
        <f t="shared" si="35"/>
        <v>0</v>
      </c>
      <c r="S91" s="76">
        <f t="shared" si="35"/>
        <v>0</v>
      </c>
      <c r="T91" s="76">
        <f t="shared" si="35"/>
        <v>0</v>
      </c>
      <c r="U91" s="76">
        <f t="shared" si="35"/>
        <v>0</v>
      </c>
      <c r="V91" s="76">
        <f t="shared" si="35"/>
        <v>0</v>
      </c>
      <c r="W91" s="76">
        <f t="shared" si="35"/>
        <v>0</v>
      </c>
      <c r="X91" s="76">
        <f t="shared" si="35"/>
        <v>0</v>
      </c>
      <c r="Y91" s="76">
        <f t="shared" si="35"/>
        <v>0</v>
      </c>
      <c r="Z91" s="76">
        <f t="shared" si="35"/>
        <v>0</v>
      </c>
      <c r="AA91" s="814"/>
      <c r="AB91" s="814"/>
      <c r="AC91" s="1458"/>
      <c r="AD91" s="816"/>
      <c r="AE91" s="818"/>
      <c r="AF91" s="818"/>
      <c r="AG91" s="818"/>
    </row>
    <row r="92" spans="1:33" s="55" customFormat="1" ht="18.75" customHeight="1">
      <c r="A92" s="932" t="s">
        <v>117</v>
      </c>
      <c r="B92" s="813"/>
      <c r="C92" s="64" t="s">
        <v>35</v>
      </c>
      <c r="D92" s="62"/>
      <c r="E92" s="61">
        <v>0</v>
      </c>
      <c r="F92" s="61"/>
      <c r="G92" s="61"/>
      <c r="H92" s="63"/>
      <c r="I92" s="62"/>
      <c r="J92" s="63"/>
      <c r="K92" s="62"/>
      <c r="L92" s="61"/>
      <c r="M92" s="61"/>
      <c r="N92" s="61"/>
      <c r="O92" s="61">
        <v>0</v>
      </c>
      <c r="P92" s="61">
        <v>0</v>
      </c>
      <c r="Q92" s="61">
        <v>0</v>
      </c>
      <c r="R92" s="61"/>
      <c r="S92" s="63"/>
      <c r="T92" s="62"/>
      <c r="U92" s="61"/>
      <c r="V92" s="61"/>
      <c r="W92" s="63"/>
      <c r="X92" s="62"/>
      <c r="Y92" s="61"/>
      <c r="Z92" s="60"/>
      <c r="AA92" s="814">
        <f>SUM(D93:H93)</f>
        <v>0</v>
      </c>
      <c r="AB92" s="814">
        <f>SUM(I93:W93)</f>
        <v>0</v>
      </c>
      <c r="AC92" s="1458">
        <f>SUM(J93:AB93)</f>
        <v>0</v>
      </c>
      <c r="AD92" s="816">
        <v>85</v>
      </c>
      <c r="AE92" s="973">
        <f>SUM(AA92*AD92)</f>
        <v>0</v>
      </c>
      <c r="AF92" s="973">
        <f>SUM(AB92*AD92)</f>
        <v>0</v>
      </c>
      <c r="AG92" s="973">
        <f>SUM(AE92:AF93)</f>
        <v>0</v>
      </c>
    </row>
    <row r="93" spans="1:33" ht="18.75" customHeight="1" thickBot="1">
      <c r="A93" s="933"/>
      <c r="B93" s="929"/>
      <c r="C93" s="65" t="s">
        <v>34</v>
      </c>
      <c r="D93" s="273">
        <f t="shared" ref="D93:Z93" si="36">(D$19*D92)/1000</f>
        <v>0</v>
      </c>
      <c r="E93" s="273">
        <f t="shared" si="36"/>
        <v>0</v>
      </c>
      <c r="F93" s="273">
        <f t="shared" si="36"/>
        <v>0</v>
      </c>
      <c r="G93" s="273">
        <f t="shared" si="36"/>
        <v>0</v>
      </c>
      <c r="H93" s="273">
        <f t="shared" si="36"/>
        <v>0</v>
      </c>
      <c r="I93" s="273">
        <f t="shared" si="36"/>
        <v>0</v>
      </c>
      <c r="J93" s="273">
        <f t="shared" si="36"/>
        <v>0</v>
      </c>
      <c r="K93" s="273">
        <f t="shared" si="36"/>
        <v>0</v>
      </c>
      <c r="L93" s="273">
        <f t="shared" si="36"/>
        <v>0</v>
      </c>
      <c r="M93" s="273">
        <f t="shared" si="36"/>
        <v>0</v>
      </c>
      <c r="N93" s="273">
        <f t="shared" si="36"/>
        <v>0</v>
      </c>
      <c r="O93" s="273">
        <f t="shared" si="36"/>
        <v>0</v>
      </c>
      <c r="P93" s="273">
        <f t="shared" si="36"/>
        <v>0</v>
      </c>
      <c r="Q93" s="273">
        <f t="shared" si="36"/>
        <v>0</v>
      </c>
      <c r="R93" s="273">
        <f t="shared" si="36"/>
        <v>0</v>
      </c>
      <c r="S93" s="273">
        <f t="shared" si="36"/>
        <v>0</v>
      </c>
      <c r="T93" s="273">
        <f t="shared" si="36"/>
        <v>0</v>
      </c>
      <c r="U93" s="273">
        <f t="shared" si="36"/>
        <v>0</v>
      </c>
      <c r="V93" s="273">
        <f t="shared" si="36"/>
        <v>0</v>
      </c>
      <c r="W93" s="273">
        <f t="shared" si="36"/>
        <v>0</v>
      </c>
      <c r="X93" s="273">
        <f t="shared" si="36"/>
        <v>0</v>
      </c>
      <c r="Y93" s="273">
        <f t="shared" si="36"/>
        <v>0</v>
      </c>
      <c r="Z93" s="273">
        <f t="shared" si="36"/>
        <v>0</v>
      </c>
      <c r="AA93" s="814"/>
      <c r="AB93" s="814"/>
      <c r="AC93" s="1458"/>
      <c r="AD93" s="930"/>
      <c r="AE93" s="818"/>
      <c r="AF93" s="818"/>
      <c r="AG93" s="818"/>
    </row>
    <row r="94" spans="1:33" s="55" customFormat="1" ht="18.75" customHeight="1">
      <c r="A94" s="936" t="s">
        <v>13</v>
      </c>
      <c r="B94" s="1001"/>
      <c r="C94" s="74" t="s">
        <v>35</v>
      </c>
      <c r="D94" s="72"/>
      <c r="E94" s="71">
        <v>0</v>
      </c>
      <c r="F94" s="71"/>
      <c r="G94" s="71"/>
      <c r="H94" s="73"/>
      <c r="I94" s="72"/>
      <c r="J94" s="73"/>
      <c r="K94" s="72"/>
      <c r="L94" s="71"/>
      <c r="M94" s="71"/>
      <c r="N94" s="71"/>
      <c r="O94" s="71"/>
      <c r="P94" s="71">
        <v>0</v>
      </c>
      <c r="Q94" s="71">
        <v>0</v>
      </c>
      <c r="R94" s="71"/>
      <c r="S94" s="73"/>
      <c r="T94" s="72"/>
      <c r="U94" s="71"/>
      <c r="V94" s="71"/>
      <c r="W94" s="73"/>
      <c r="X94" s="72"/>
      <c r="Y94" s="71"/>
      <c r="Z94" s="70"/>
      <c r="AA94" s="814">
        <f>SUM(D95:H95)</f>
        <v>0</v>
      </c>
      <c r="AB94" s="814">
        <f>SUM(I95:W95)</f>
        <v>0</v>
      </c>
      <c r="AC94" s="1458">
        <f>SUM(J95:AB95)</f>
        <v>0</v>
      </c>
      <c r="AD94" s="938">
        <v>85</v>
      </c>
      <c r="AE94" s="973">
        <f>SUM(AA94*AD94)</f>
        <v>0</v>
      </c>
      <c r="AF94" s="973">
        <f>SUM(AB94*AD94)</f>
        <v>0</v>
      </c>
      <c r="AG94" s="973">
        <f>SUM(AE94:AF95)</f>
        <v>0</v>
      </c>
    </row>
    <row r="95" spans="1:33" ht="18.75" customHeight="1" thickBot="1">
      <c r="A95" s="932"/>
      <c r="B95" s="813"/>
      <c r="C95" s="20" t="s">
        <v>34</v>
      </c>
      <c r="D95" s="76">
        <f t="shared" ref="D95:Z95" si="37">(D$19*D94)/1000</f>
        <v>0</v>
      </c>
      <c r="E95" s="76">
        <f t="shared" si="37"/>
        <v>0</v>
      </c>
      <c r="F95" s="76">
        <f t="shared" si="37"/>
        <v>0</v>
      </c>
      <c r="G95" s="76">
        <f t="shared" si="37"/>
        <v>0</v>
      </c>
      <c r="H95" s="76">
        <f t="shared" si="37"/>
        <v>0</v>
      </c>
      <c r="I95" s="76">
        <f t="shared" si="37"/>
        <v>0</v>
      </c>
      <c r="J95" s="76">
        <f t="shared" si="37"/>
        <v>0</v>
      </c>
      <c r="K95" s="76">
        <f t="shared" si="37"/>
        <v>0</v>
      </c>
      <c r="L95" s="76">
        <f t="shared" si="37"/>
        <v>0</v>
      </c>
      <c r="M95" s="76">
        <f t="shared" si="37"/>
        <v>0</v>
      </c>
      <c r="N95" s="76">
        <f t="shared" si="37"/>
        <v>0</v>
      </c>
      <c r="O95" s="76">
        <f t="shared" si="37"/>
        <v>0</v>
      </c>
      <c r="P95" s="76">
        <f t="shared" si="37"/>
        <v>0</v>
      </c>
      <c r="Q95" s="76">
        <f t="shared" si="37"/>
        <v>0</v>
      </c>
      <c r="R95" s="76">
        <f t="shared" si="37"/>
        <v>0</v>
      </c>
      <c r="S95" s="76">
        <f t="shared" si="37"/>
        <v>0</v>
      </c>
      <c r="T95" s="76">
        <f t="shared" si="37"/>
        <v>0</v>
      </c>
      <c r="U95" s="76">
        <f t="shared" si="37"/>
        <v>0</v>
      </c>
      <c r="V95" s="76">
        <f t="shared" si="37"/>
        <v>0</v>
      </c>
      <c r="W95" s="76">
        <f t="shared" si="37"/>
        <v>0</v>
      </c>
      <c r="X95" s="76">
        <f t="shared" si="37"/>
        <v>0</v>
      </c>
      <c r="Y95" s="76">
        <f t="shared" si="37"/>
        <v>0</v>
      </c>
      <c r="Z95" s="76">
        <f t="shared" si="37"/>
        <v>0</v>
      </c>
      <c r="AA95" s="814"/>
      <c r="AB95" s="814"/>
      <c r="AC95" s="1458"/>
      <c r="AD95" s="816"/>
      <c r="AE95" s="818"/>
      <c r="AF95" s="818"/>
      <c r="AG95" s="818"/>
    </row>
    <row r="96" spans="1:33" s="55" customFormat="1" ht="18.75" customHeight="1">
      <c r="A96" s="932" t="s">
        <v>11</v>
      </c>
      <c r="B96" s="813"/>
      <c r="C96" s="64" t="s">
        <v>35</v>
      </c>
      <c r="D96" s="62"/>
      <c r="E96" s="61">
        <v>0</v>
      </c>
      <c r="F96" s="61"/>
      <c r="G96" s="61"/>
      <c r="H96" s="63"/>
      <c r="I96" s="62"/>
      <c r="J96" s="63"/>
      <c r="K96" s="62"/>
      <c r="L96" s="61"/>
      <c r="M96" s="61"/>
      <c r="N96" s="61"/>
      <c r="O96" s="61">
        <v>0</v>
      </c>
      <c r="P96" s="61">
        <v>0</v>
      </c>
      <c r="Q96" s="61">
        <v>0</v>
      </c>
      <c r="R96" s="61"/>
      <c r="S96" s="63"/>
      <c r="T96" s="62"/>
      <c r="U96" s="61"/>
      <c r="V96" s="61"/>
      <c r="W96" s="63"/>
      <c r="X96" s="62"/>
      <c r="Y96" s="61"/>
      <c r="Z96" s="60"/>
      <c r="AA96" s="814">
        <f>SUM(D97:H97)</f>
        <v>0</v>
      </c>
      <c r="AB96" s="814">
        <f>SUM(I97:W97)</f>
        <v>0</v>
      </c>
      <c r="AC96" s="1458">
        <f>SUM(J97:AB97)</f>
        <v>0</v>
      </c>
      <c r="AD96" s="816">
        <v>6.5</v>
      </c>
      <c r="AE96" s="973">
        <f>SUM(AA96*AD96)</f>
        <v>0</v>
      </c>
      <c r="AF96" s="973">
        <f>SUM(AB96*AD96)</f>
        <v>0</v>
      </c>
      <c r="AG96" s="973">
        <f>SUM(AE96:AF97)</f>
        <v>0</v>
      </c>
    </row>
    <row r="97" spans="1:33" ht="18.75" customHeight="1" thickBot="1">
      <c r="A97" s="942"/>
      <c r="B97" s="1030"/>
      <c r="C97" s="67" t="s">
        <v>34</v>
      </c>
      <c r="D97" s="66">
        <f t="shared" ref="D97:Z97" si="38">(D$19*D96)/40</f>
        <v>0</v>
      </c>
      <c r="E97" s="66">
        <f t="shared" si="38"/>
        <v>0</v>
      </c>
      <c r="F97" s="66">
        <f t="shared" si="38"/>
        <v>0</v>
      </c>
      <c r="G97" s="66">
        <f t="shared" si="38"/>
        <v>0</v>
      </c>
      <c r="H97" s="66">
        <f t="shared" si="38"/>
        <v>0</v>
      </c>
      <c r="I97" s="66">
        <f t="shared" si="38"/>
        <v>0</v>
      </c>
      <c r="J97" s="66">
        <f t="shared" si="38"/>
        <v>0</v>
      </c>
      <c r="K97" s="66">
        <f t="shared" si="38"/>
        <v>0</v>
      </c>
      <c r="L97" s="66">
        <f t="shared" si="38"/>
        <v>0</v>
      </c>
      <c r="M97" s="66">
        <f t="shared" si="38"/>
        <v>0</v>
      </c>
      <c r="N97" s="66">
        <f t="shared" si="38"/>
        <v>0</v>
      </c>
      <c r="O97" s="66">
        <f t="shared" si="38"/>
        <v>0</v>
      </c>
      <c r="P97" s="66">
        <f t="shared" si="38"/>
        <v>0</v>
      </c>
      <c r="Q97" s="66">
        <f t="shared" si="38"/>
        <v>0</v>
      </c>
      <c r="R97" s="66">
        <f t="shared" si="38"/>
        <v>0</v>
      </c>
      <c r="S97" s="66">
        <f t="shared" si="38"/>
        <v>0</v>
      </c>
      <c r="T97" s="66">
        <f t="shared" si="38"/>
        <v>0</v>
      </c>
      <c r="U97" s="66">
        <f t="shared" si="38"/>
        <v>0</v>
      </c>
      <c r="V97" s="66">
        <f t="shared" si="38"/>
        <v>0</v>
      </c>
      <c r="W97" s="66">
        <f t="shared" si="38"/>
        <v>0</v>
      </c>
      <c r="X97" s="66">
        <f t="shared" si="38"/>
        <v>0</v>
      </c>
      <c r="Y97" s="66">
        <f t="shared" si="38"/>
        <v>0</v>
      </c>
      <c r="Z97" s="66">
        <f t="shared" si="38"/>
        <v>0</v>
      </c>
      <c r="AA97" s="814"/>
      <c r="AB97" s="814"/>
      <c r="AC97" s="1458"/>
      <c r="AD97" s="1031"/>
      <c r="AE97" s="818"/>
      <c r="AF97" s="818"/>
      <c r="AG97" s="818"/>
    </row>
    <row r="98" spans="1:33" s="55" customFormat="1" ht="18.75" customHeight="1">
      <c r="A98" s="994" t="s">
        <v>8</v>
      </c>
      <c r="B98" s="995"/>
      <c r="C98" s="81" t="s">
        <v>35</v>
      </c>
      <c r="D98" s="79"/>
      <c r="E98" s="78">
        <v>0</v>
      </c>
      <c r="F98" s="78"/>
      <c r="G98" s="78"/>
      <c r="H98" s="80"/>
      <c r="I98" s="79"/>
      <c r="J98" s="80"/>
      <c r="K98" s="79"/>
      <c r="L98" s="78"/>
      <c r="M98" s="78"/>
      <c r="N98" s="78"/>
      <c r="O98" s="78">
        <v>0</v>
      </c>
      <c r="P98" s="78">
        <v>0</v>
      </c>
      <c r="Q98" s="78">
        <v>0</v>
      </c>
      <c r="R98" s="78"/>
      <c r="S98" s="80"/>
      <c r="T98" s="79"/>
      <c r="U98" s="78"/>
      <c r="V98" s="78"/>
      <c r="W98" s="80"/>
      <c r="X98" s="79"/>
      <c r="Y98" s="78"/>
      <c r="Z98" s="77"/>
      <c r="AA98" s="814">
        <f>SUM(D99:H99)</f>
        <v>0</v>
      </c>
      <c r="AB98" s="814">
        <f>SUM(I99:W99)</f>
        <v>0</v>
      </c>
      <c r="AC98" s="1458">
        <f>SUM(J99:AB99)</f>
        <v>0</v>
      </c>
      <c r="AD98" s="1026">
        <v>25</v>
      </c>
      <c r="AE98" s="973">
        <f>SUM(AA98*AD98)</f>
        <v>0</v>
      </c>
      <c r="AF98" s="973">
        <f>SUM(AB98*AD98)</f>
        <v>0</v>
      </c>
      <c r="AG98" s="973">
        <f>SUM(AE98:AF99)</f>
        <v>0</v>
      </c>
    </row>
    <row r="99" spans="1:33" ht="18.75" customHeight="1" thickBot="1">
      <c r="A99" s="932"/>
      <c r="B99" s="813"/>
      <c r="C99" s="20" t="s">
        <v>34</v>
      </c>
      <c r="D99" s="76">
        <f t="shared" ref="D99:Z99" si="39">(D$19*D98)/1000</f>
        <v>0</v>
      </c>
      <c r="E99" s="76">
        <f t="shared" si="39"/>
        <v>0</v>
      </c>
      <c r="F99" s="76">
        <f t="shared" si="39"/>
        <v>0</v>
      </c>
      <c r="G99" s="76">
        <f t="shared" si="39"/>
        <v>0</v>
      </c>
      <c r="H99" s="76">
        <f t="shared" si="39"/>
        <v>0</v>
      </c>
      <c r="I99" s="76">
        <f t="shared" si="39"/>
        <v>0</v>
      </c>
      <c r="J99" s="76">
        <f t="shared" si="39"/>
        <v>0</v>
      </c>
      <c r="K99" s="76">
        <f t="shared" si="39"/>
        <v>0</v>
      </c>
      <c r="L99" s="76">
        <f t="shared" si="39"/>
        <v>0</v>
      </c>
      <c r="M99" s="76">
        <f t="shared" si="39"/>
        <v>0</v>
      </c>
      <c r="N99" s="76">
        <f t="shared" si="39"/>
        <v>0</v>
      </c>
      <c r="O99" s="76">
        <f t="shared" si="39"/>
        <v>0</v>
      </c>
      <c r="P99" s="76">
        <f t="shared" si="39"/>
        <v>0</v>
      </c>
      <c r="Q99" s="76">
        <f t="shared" si="39"/>
        <v>0</v>
      </c>
      <c r="R99" s="76">
        <f t="shared" si="39"/>
        <v>0</v>
      </c>
      <c r="S99" s="76">
        <f t="shared" si="39"/>
        <v>0</v>
      </c>
      <c r="T99" s="76">
        <f t="shared" si="39"/>
        <v>0</v>
      </c>
      <c r="U99" s="76">
        <f t="shared" si="39"/>
        <v>0</v>
      </c>
      <c r="V99" s="76">
        <f t="shared" si="39"/>
        <v>0</v>
      </c>
      <c r="W99" s="76">
        <f t="shared" si="39"/>
        <v>0</v>
      </c>
      <c r="X99" s="76">
        <f t="shared" si="39"/>
        <v>0</v>
      </c>
      <c r="Y99" s="76">
        <f t="shared" si="39"/>
        <v>0</v>
      </c>
      <c r="Z99" s="76">
        <f t="shared" si="39"/>
        <v>0</v>
      </c>
      <c r="AA99" s="814"/>
      <c r="AB99" s="814"/>
      <c r="AC99" s="1458"/>
      <c r="AD99" s="816"/>
      <c r="AE99" s="818"/>
      <c r="AF99" s="818"/>
      <c r="AG99" s="818"/>
    </row>
    <row r="100" spans="1:33" s="55" customFormat="1" ht="18.75" customHeight="1">
      <c r="A100" s="932" t="s">
        <v>25</v>
      </c>
      <c r="B100" s="813"/>
      <c r="C100" s="64" t="s">
        <v>35</v>
      </c>
      <c r="D100" s="62"/>
      <c r="E100" s="61">
        <v>0</v>
      </c>
      <c r="F100" s="61"/>
      <c r="G100" s="61"/>
      <c r="H100" s="63"/>
      <c r="I100" s="62"/>
      <c r="J100" s="63"/>
      <c r="K100" s="62"/>
      <c r="L100" s="61"/>
      <c r="M100" s="61"/>
      <c r="N100" s="61"/>
      <c r="O100" s="61">
        <v>0</v>
      </c>
      <c r="P100" s="61">
        <v>0</v>
      </c>
      <c r="Q100" s="61">
        <v>0</v>
      </c>
      <c r="R100" s="61"/>
      <c r="S100" s="63"/>
      <c r="T100" s="62"/>
      <c r="U100" s="61"/>
      <c r="V100" s="61"/>
      <c r="W100" s="63"/>
      <c r="X100" s="62"/>
      <c r="Y100" s="61"/>
      <c r="Z100" s="60"/>
      <c r="AA100" s="814">
        <f>SUM(D101:H101)</f>
        <v>0</v>
      </c>
      <c r="AB100" s="814">
        <f>SUM(I101:W101)</f>
        <v>0</v>
      </c>
      <c r="AC100" s="1458">
        <f>SUM(J101:AB101)</f>
        <v>0</v>
      </c>
      <c r="AD100" s="816">
        <v>25</v>
      </c>
      <c r="AE100" s="973">
        <f>SUM(AA100*AD100)</f>
        <v>0</v>
      </c>
      <c r="AF100" s="973">
        <f>SUM(AB100*AD100)</f>
        <v>0</v>
      </c>
      <c r="AG100" s="973">
        <f>SUM(AE100:AF101)</f>
        <v>0</v>
      </c>
    </row>
    <row r="101" spans="1:33" ht="18.75" customHeight="1" thickBot="1">
      <c r="A101" s="932"/>
      <c r="B101" s="813"/>
      <c r="C101" s="20" t="s">
        <v>34</v>
      </c>
      <c r="D101" s="76">
        <f t="shared" ref="D101:Z101" si="40">(D$19*D100)/1000</f>
        <v>0</v>
      </c>
      <c r="E101" s="76">
        <f t="shared" si="40"/>
        <v>0</v>
      </c>
      <c r="F101" s="76">
        <f t="shared" si="40"/>
        <v>0</v>
      </c>
      <c r="G101" s="76">
        <f t="shared" si="40"/>
        <v>0</v>
      </c>
      <c r="H101" s="76">
        <f t="shared" si="40"/>
        <v>0</v>
      </c>
      <c r="I101" s="76">
        <f t="shared" si="40"/>
        <v>0</v>
      </c>
      <c r="J101" s="76">
        <f t="shared" si="40"/>
        <v>0</v>
      </c>
      <c r="K101" s="76">
        <f t="shared" si="40"/>
        <v>0</v>
      </c>
      <c r="L101" s="76">
        <f t="shared" si="40"/>
        <v>0</v>
      </c>
      <c r="M101" s="76">
        <f t="shared" si="40"/>
        <v>0</v>
      </c>
      <c r="N101" s="76">
        <f t="shared" si="40"/>
        <v>0</v>
      </c>
      <c r="O101" s="76">
        <f t="shared" si="40"/>
        <v>0</v>
      </c>
      <c r="P101" s="76">
        <f t="shared" si="40"/>
        <v>0</v>
      </c>
      <c r="Q101" s="76">
        <f t="shared" si="40"/>
        <v>0</v>
      </c>
      <c r="R101" s="76">
        <f t="shared" si="40"/>
        <v>0</v>
      </c>
      <c r="S101" s="76">
        <f t="shared" si="40"/>
        <v>0</v>
      </c>
      <c r="T101" s="76">
        <f t="shared" si="40"/>
        <v>0</v>
      </c>
      <c r="U101" s="76">
        <f t="shared" si="40"/>
        <v>0</v>
      </c>
      <c r="V101" s="76">
        <f t="shared" si="40"/>
        <v>0</v>
      </c>
      <c r="W101" s="76">
        <f t="shared" si="40"/>
        <v>0</v>
      </c>
      <c r="X101" s="76">
        <f t="shared" si="40"/>
        <v>0</v>
      </c>
      <c r="Y101" s="76">
        <f t="shared" si="40"/>
        <v>0</v>
      </c>
      <c r="Z101" s="76">
        <f t="shared" si="40"/>
        <v>0</v>
      </c>
      <c r="AA101" s="814"/>
      <c r="AB101" s="814"/>
      <c r="AC101" s="1458"/>
      <c r="AD101" s="816"/>
      <c r="AE101" s="818"/>
      <c r="AF101" s="818"/>
      <c r="AG101" s="818"/>
    </row>
    <row r="102" spans="1:33" s="55" customFormat="1" ht="18.75" customHeight="1">
      <c r="A102" s="932" t="s">
        <v>9</v>
      </c>
      <c r="B102" s="813"/>
      <c r="C102" s="64" t="s">
        <v>35</v>
      </c>
      <c r="D102" s="62"/>
      <c r="E102" s="61">
        <v>0</v>
      </c>
      <c r="F102" s="61"/>
      <c r="G102" s="61"/>
      <c r="H102" s="63"/>
      <c r="I102" s="62"/>
      <c r="J102" s="63"/>
      <c r="K102" s="62"/>
      <c r="L102" s="61"/>
      <c r="M102" s="61"/>
      <c r="N102" s="61"/>
      <c r="O102" s="61">
        <v>0</v>
      </c>
      <c r="P102" s="61">
        <v>0</v>
      </c>
      <c r="Q102" s="61">
        <v>0</v>
      </c>
      <c r="R102" s="61"/>
      <c r="S102" s="63"/>
      <c r="T102" s="62"/>
      <c r="U102" s="61"/>
      <c r="V102" s="61"/>
      <c r="W102" s="63"/>
      <c r="X102" s="62"/>
      <c r="Y102" s="61"/>
      <c r="Z102" s="60"/>
      <c r="AA102" s="814">
        <f>SUM(D103:H103)</f>
        <v>0</v>
      </c>
      <c r="AB102" s="814">
        <f>SUM(I103:W103)</f>
        <v>0</v>
      </c>
      <c r="AC102" s="1458">
        <f>SUM(J103:AB103)</f>
        <v>0</v>
      </c>
      <c r="AD102" s="816">
        <v>25</v>
      </c>
      <c r="AE102" s="973">
        <f>SUM(AA102*AD102)</f>
        <v>0</v>
      </c>
      <c r="AF102" s="973">
        <f>SUM(AB102*AD102)</f>
        <v>0</v>
      </c>
      <c r="AG102" s="973">
        <f>SUM(AE102:AF103)</f>
        <v>0</v>
      </c>
    </row>
    <row r="103" spans="1:33" ht="18.75" customHeight="1" thickBot="1">
      <c r="A103" s="932"/>
      <c r="B103" s="813"/>
      <c r="C103" s="20" t="s">
        <v>34</v>
      </c>
      <c r="D103" s="76">
        <f t="shared" ref="D103:Z103" si="41">(D$19*D102)/1000</f>
        <v>0</v>
      </c>
      <c r="E103" s="76">
        <f t="shared" si="41"/>
        <v>0</v>
      </c>
      <c r="F103" s="76">
        <f t="shared" si="41"/>
        <v>0</v>
      </c>
      <c r="G103" s="76">
        <f t="shared" si="41"/>
        <v>0</v>
      </c>
      <c r="H103" s="76">
        <f t="shared" si="41"/>
        <v>0</v>
      </c>
      <c r="I103" s="76">
        <f t="shared" si="41"/>
        <v>0</v>
      </c>
      <c r="J103" s="76">
        <f t="shared" si="41"/>
        <v>0</v>
      </c>
      <c r="K103" s="76">
        <f t="shared" si="41"/>
        <v>0</v>
      </c>
      <c r="L103" s="76">
        <f t="shared" si="41"/>
        <v>0</v>
      </c>
      <c r="M103" s="76">
        <f t="shared" si="41"/>
        <v>0</v>
      </c>
      <c r="N103" s="76">
        <f t="shared" si="41"/>
        <v>0</v>
      </c>
      <c r="O103" s="76">
        <f t="shared" si="41"/>
        <v>0</v>
      </c>
      <c r="P103" s="76">
        <f t="shared" si="41"/>
        <v>0</v>
      </c>
      <c r="Q103" s="76">
        <f t="shared" si="41"/>
        <v>0</v>
      </c>
      <c r="R103" s="76">
        <f t="shared" si="41"/>
        <v>0</v>
      </c>
      <c r="S103" s="76">
        <f t="shared" si="41"/>
        <v>0</v>
      </c>
      <c r="T103" s="76">
        <f t="shared" si="41"/>
        <v>0</v>
      </c>
      <c r="U103" s="76">
        <f t="shared" si="41"/>
        <v>0</v>
      </c>
      <c r="V103" s="76">
        <f t="shared" si="41"/>
        <v>0</v>
      </c>
      <c r="W103" s="76">
        <f t="shared" si="41"/>
        <v>0</v>
      </c>
      <c r="X103" s="76">
        <f t="shared" si="41"/>
        <v>0</v>
      </c>
      <c r="Y103" s="76">
        <f t="shared" si="41"/>
        <v>0</v>
      </c>
      <c r="Z103" s="76">
        <f t="shared" si="41"/>
        <v>0</v>
      </c>
      <c r="AA103" s="814"/>
      <c r="AB103" s="814"/>
      <c r="AC103" s="1458"/>
      <c r="AD103" s="816"/>
      <c r="AE103" s="818"/>
      <c r="AF103" s="818"/>
      <c r="AG103" s="818"/>
    </row>
    <row r="104" spans="1:33" s="55" customFormat="1" ht="18.75" customHeight="1">
      <c r="A104" s="932" t="s">
        <v>10</v>
      </c>
      <c r="B104" s="813"/>
      <c r="C104" s="64" t="s">
        <v>35</v>
      </c>
      <c r="D104" s="62"/>
      <c r="E104" s="61">
        <v>0</v>
      </c>
      <c r="F104" s="61"/>
      <c r="G104" s="61"/>
      <c r="H104" s="63"/>
      <c r="I104" s="62"/>
      <c r="J104" s="63"/>
      <c r="K104" s="62"/>
      <c r="L104" s="61"/>
      <c r="M104" s="61"/>
      <c r="N104" s="61"/>
      <c r="O104" s="61">
        <v>0</v>
      </c>
      <c r="P104" s="61">
        <v>0</v>
      </c>
      <c r="Q104" s="61">
        <v>0</v>
      </c>
      <c r="R104" s="61"/>
      <c r="S104" s="63"/>
      <c r="T104" s="62"/>
      <c r="U104" s="61"/>
      <c r="V104" s="61"/>
      <c r="W104" s="63"/>
      <c r="X104" s="62"/>
      <c r="Y104" s="61"/>
      <c r="Z104" s="60"/>
      <c r="AA104" s="814">
        <f>SUM(D105:H105)</f>
        <v>0</v>
      </c>
      <c r="AB104" s="814">
        <f>SUM(I105:W105)</f>
        <v>0</v>
      </c>
      <c r="AC104" s="1458">
        <f>SUM(J105:AB105)</f>
        <v>0</v>
      </c>
      <c r="AD104" s="816">
        <v>25</v>
      </c>
      <c r="AE104" s="973">
        <f>SUM(AA104*AD104)</f>
        <v>0</v>
      </c>
      <c r="AF104" s="973">
        <f>SUM(AB104*AD104)</f>
        <v>0</v>
      </c>
      <c r="AG104" s="973">
        <f>SUM(AE104:AF105)</f>
        <v>0</v>
      </c>
    </row>
    <row r="105" spans="1:33" ht="18.75" customHeight="1" thickBot="1">
      <c r="A105" s="932"/>
      <c r="B105" s="813"/>
      <c r="C105" s="20" t="s">
        <v>34</v>
      </c>
      <c r="D105" s="76">
        <f t="shared" ref="D105:Z105" si="42">(D$19*D104)/1000</f>
        <v>0</v>
      </c>
      <c r="E105" s="76">
        <f t="shared" si="42"/>
        <v>0</v>
      </c>
      <c r="F105" s="76">
        <f t="shared" si="42"/>
        <v>0</v>
      </c>
      <c r="G105" s="76">
        <f t="shared" si="42"/>
        <v>0</v>
      </c>
      <c r="H105" s="76">
        <f t="shared" si="42"/>
        <v>0</v>
      </c>
      <c r="I105" s="76">
        <f t="shared" si="42"/>
        <v>0</v>
      </c>
      <c r="J105" s="76">
        <f t="shared" si="42"/>
        <v>0</v>
      </c>
      <c r="K105" s="76">
        <f t="shared" si="42"/>
        <v>0</v>
      </c>
      <c r="L105" s="76">
        <f t="shared" si="42"/>
        <v>0</v>
      </c>
      <c r="M105" s="76">
        <f t="shared" si="42"/>
        <v>0</v>
      </c>
      <c r="N105" s="76">
        <f t="shared" si="42"/>
        <v>0</v>
      </c>
      <c r="O105" s="76">
        <f t="shared" si="42"/>
        <v>0</v>
      </c>
      <c r="P105" s="76">
        <f t="shared" si="42"/>
        <v>0</v>
      </c>
      <c r="Q105" s="76">
        <f t="shared" si="42"/>
        <v>0</v>
      </c>
      <c r="R105" s="76">
        <f t="shared" si="42"/>
        <v>0</v>
      </c>
      <c r="S105" s="76">
        <f t="shared" si="42"/>
        <v>0</v>
      </c>
      <c r="T105" s="76">
        <f t="shared" si="42"/>
        <v>0</v>
      </c>
      <c r="U105" s="76">
        <f t="shared" si="42"/>
        <v>0</v>
      </c>
      <c r="V105" s="76">
        <f t="shared" si="42"/>
        <v>0</v>
      </c>
      <c r="W105" s="76">
        <f t="shared" si="42"/>
        <v>0</v>
      </c>
      <c r="X105" s="76">
        <f t="shared" si="42"/>
        <v>0</v>
      </c>
      <c r="Y105" s="76">
        <f t="shared" si="42"/>
        <v>0</v>
      </c>
      <c r="Z105" s="76">
        <f t="shared" si="42"/>
        <v>0</v>
      </c>
      <c r="AA105" s="814"/>
      <c r="AB105" s="814"/>
      <c r="AC105" s="1458"/>
      <c r="AD105" s="816"/>
      <c r="AE105" s="818"/>
      <c r="AF105" s="818"/>
      <c r="AG105" s="818"/>
    </row>
    <row r="106" spans="1:33" s="55" customFormat="1" ht="18.75" customHeight="1">
      <c r="A106" s="932" t="s">
        <v>12</v>
      </c>
      <c r="B106" s="813"/>
      <c r="C106" s="64" t="s">
        <v>35</v>
      </c>
      <c r="D106" s="62"/>
      <c r="E106" s="61">
        <v>0</v>
      </c>
      <c r="F106" s="61"/>
      <c r="G106" s="61"/>
      <c r="H106" s="63"/>
      <c r="I106" s="62"/>
      <c r="J106" s="63"/>
      <c r="K106" s="62"/>
      <c r="L106" s="61"/>
      <c r="M106" s="61"/>
      <c r="N106" s="61"/>
      <c r="O106" s="61">
        <v>0</v>
      </c>
      <c r="P106" s="61">
        <v>0</v>
      </c>
      <c r="Q106" s="61">
        <v>0</v>
      </c>
      <c r="R106" s="61"/>
      <c r="S106" s="63"/>
      <c r="T106" s="62"/>
      <c r="U106" s="61"/>
      <c r="V106" s="61"/>
      <c r="W106" s="63"/>
      <c r="X106" s="62"/>
      <c r="Y106" s="61"/>
      <c r="Z106" s="60"/>
      <c r="AA106" s="814">
        <f>SUM(D107:H107)</f>
        <v>0</v>
      </c>
      <c r="AB106" s="814">
        <f>SUM(I107:W107)</f>
        <v>0</v>
      </c>
      <c r="AC106" s="1458">
        <f>SUM(J107:AB107)</f>
        <v>0</v>
      </c>
      <c r="AD106" s="816">
        <v>24</v>
      </c>
      <c r="AE106" s="973">
        <f>SUM(AA106*AD106)</f>
        <v>0</v>
      </c>
      <c r="AF106" s="973">
        <f>SUM(AB106*AD106)</f>
        <v>0</v>
      </c>
      <c r="AG106" s="973">
        <f>SUM(AE106:AF107)</f>
        <v>0</v>
      </c>
    </row>
    <row r="107" spans="1:33" ht="18.75" customHeight="1" thickBot="1">
      <c r="A107" s="932"/>
      <c r="B107" s="813"/>
      <c r="C107" s="20" t="s">
        <v>34</v>
      </c>
      <c r="D107" s="76">
        <f t="shared" ref="D107:Z107" si="43">(D$19*D106)/1000</f>
        <v>0</v>
      </c>
      <c r="E107" s="76">
        <f t="shared" si="43"/>
        <v>0</v>
      </c>
      <c r="F107" s="76">
        <f t="shared" si="43"/>
        <v>0</v>
      </c>
      <c r="G107" s="76">
        <f t="shared" si="43"/>
        <v>0</v>
      </c>
      <c r="H107" s="76">
        <f t="shared" si="43"/>
        <v>0</v>
      </c>
      <c r="I107" s="76">
        <f t="shared" si="43"/>
        <v>0</v>
      </c>
      <c r="J107" s="76">
        <f t="shared" si="43"/>
        <v>0</v>
      </c>
      <c r="K107" s="76">
        <f t="shared" si="43"/>
        <v>0</v>
      </c>
      <c r="L107" s="76">
        <f t="shared" si="43"/>
        <v>0</v>
      </c>
      <c r="M107" s="76">
        <f t="shared" si="43"/>
        <v>0</v>
      </c>
      <c r="N107" s="76">
        <f t="shared" si="43"/>
        <v>0</v>
      </c>
      <c r="O107" s="76">
        <f t="shared" si="43"/>
        <v>0</v>
      </c>
      <c r="P107" s="76">
        <f t="shared" si="43"/>
        <v>0</v>
      </c>
      <c r="Q107" s="76">
        <f t="shared" si="43"/>
        <v>0</v>
      </c>
      <c r="R107" s="76">
        <f t="shared" si="43"/>
        <v>0</v>
      </c>
      <c r="S107" s="76">
        <f t="shared" si="43"/>
        <v>0</v>
      </c>
      <c r="T107" s="76">
        <f t="shared" si="43"/>
        <v>0</v>
      </c>
      <c r="U107" s="76">
        <f t="shared" si="43"/>
        <v>0</v>
      </c>
      <c r="V107" s="76">
        <f t="shared" si="43"/>
        <v>0</v>
      </c>
      <c r="W107" s="76">
        <f t="shared" si="43"/>
        <v>0</v>
      </c>
      <c r="X107" s="76">
        <f t="shared" si="43"/>
        <v>0</v>
      </c>
      <c r="Y107" s="76">
        <f t="shared" si="43"/>
        <v>0</v>
      </c>
      <c r="Z107" s="76">
        <f t="shared" si="43"/>
        <v>0</v>
      </c>
      <c r="AA107" s="814"/>
      <c r="AB107" s="814"/>
      <c r="AC107" s="1458"/>
      <c r="AD107" s="816"/>
      <c r="AE107" s="818"/>
      <c r="AF107" s="818"/>
      <c r="AG107" s="818"/>
    </row>
    <row r="108" spans="1:33" s="55" customFormat="1" ht="18.75" customHeight="1">
      <c r="A108" s="932" t="s">
        <v>22</v>
      </c>
      <c r="B108" s="813"/>
      <c r="C108" s="64" t="s">
        <v>35</v>
      </c>
      <c r="D108" s="62"/>
      <c r="E108" s="61">
        <v>0</v>
      </c>
      <c r="F108" s="61"/>
      <c r="G108" s="61"/>
      <c r="H108" s="63"/>
      <c r="I108" s="62"/>
      <c r="J108" s="63"/>
      <c r="K108" s="62"/>
      <c r="L108" s="61"/>
      <c r="M108" s="61"/>
      <c r="N108" s="61"/>
      <c r="O108" s="61">
        <v>0</v>
      </c>
      <c r="P108" s="61">
        <v>0</v>
      </c>
      <c r="Q108" s="61">
        <v>0</v>
      </c>
      <c r="R108" s="61"/>
      <c r="S108" s="63"/>
      <c r="T108" s="62"/>
      <c r="U108" s="61"/>
      <c r="V108" s="61"/>
      <c r="W108" s="63"/>
      <c r="X108" s="62"/>
      <c r="Y108" s="61"/>
      <c r="Z108" s="60"/>
      <c r="AA108" s="814">
        <f>SUM(D109:H109)</f>
        <v>0</v>
      </c>
      <c r="AB108" s="814">
        <f>SUM(I109:W109)</f>
        <v>0</v>
      </c>
      <c r="AC108" s="1458">
        <f>SUM(J109:AB109)</f>
        <v>0</v>
      </c>
      <c r="AD108" s="816">
        <v>70</v>
      </c>
      <c r="AE108" s="973">
        <f>SUM(AA108*AD108)</f>
        <v>0</v>
      </c>
      <c r="AF108" s="973">
        <f>SUM(AB108*AD108)</f>
        <v>0</v>
      </c>
      <c r="AG108" s="973">
        <f>SUM(AE108:AF109)</f>
        <v>0</v>
      </c>
    </row>
    <row r="109" spans="1:33" ht="18.75" customHeight="1" thickBot="1">
      <c r="A109" s="932"/>
      <c r="B109" s="813"/>
      <c r="C109" s="20" t="s">
        <v>34</v>
      </c>
      <c r="D109" s="76">
        <f t="shared" ref="D109:Z109" si="44">(D$19*D108)/1000</f>
        <v>0</v>
      </c>
      <c r="E109" s="76">
        <f t="shared" si="44"/>
        <v>0</v>
      </c>
      <c r="F109" s="76">
        <f t="shared" si="44"/>
        <v>0</v>
      </c>
      <c r="G109" s="76">
        <f t="shared" si="44"/>
        <v>0</v>
      </c>
      <c r="H109" s="76">
        <f t="shared" si="44"/>
        <v>0</v>
      </c>
      <c r="I109" s="76">
        <f t="shared" si="44"/>
        <v>0</v>
      </c>
      <c r="J109" s="76">
        <f t="shared" si="44"/>
        <v>0</v>
      </c>
      <c r="K109" s="76">
        <f t="shared" si="44"/>
        <v>0</v>
      </c>
      <c r="L109" s="76">
        <f t="shared" si="44"/>
        <v>0</v>
      </c>
      <c r="M109" s="76">
        <f t="shared" si="44"/>
        <v>0</v>
      </c>
      <c r="N109" s="76">
        <f t="shared" si="44"/>
        <v>0</v>
      </c>
      <c r="O109" s="76">
        <f t="shared" si="44"/>
        <v>0</v>
      </c>
      <c r="P109" s="76">
        <f t="shared" si="44"/>
        <v>0</v>
      </c>
      <c r="Q109" s="76">
        <f t="shared" si="44"/>
        <v>0</v>
      </c>
      <c r="R109" s="76">
        <f t="shared" si="44"/>
        <v>0</v>
      </c>
      <c r="S109" s="76">
        <f t="shared" si="44"/>
        <v>0</v>
      </c>
      <c r="T109" s="76">
        <f t="shared" si="44"/>
        <v>0</v>
      </c>
      <c r="U109" s="76">
        <f t="shared" si="44"/>
        <v>0</v>
      </c>
      <c r="V109" s="76">
        <f t="shared" si="44"/>
        <v>0</v>
      </c>
      <c r="W109" s="76">
        <f t="shared" si="44"/>
        <v>0</v>
      </c>
      <c r="X109" s="76">
        <f t="shared" si="44"/>
        <v>0</v>
      </c>
      <c r="Y109" s="76">
        <f t="shared" si="44"/>
        <v>0</v>
      </c>
      <c r="Z109" s="76">
        <f t="shared" si="44"/>
        <v>0</v>
      </c>
      <c r="AA109" s="814"/>
      <c r="AB109" s="814"/>
      <c r="AC109" s="1458"/>
      <c r="AD109" s="816"/>
      <c r="AE109" s="818"/>
      <c r="AF109" s="818"/>
      <c r="AG109" s="818"/>
    </row>
    <row r="110" spans="1:33" s="55" customFormat="1" ht="18.75" customHeight="1">
      <c r="A110" s="932" t="s">
        <v>18</v>
      </c>
      <c r="B110" s="813"/>
      <c r="C110" s="64" t="s">
        <v>35</v>
      </c>
      <c r="D110" s="62"/>
      <c r="E110" s="61">
        <v>0</v>
      </c>
      <c r="F110" s="61"/>
      <c r="G110" s="61"/>
      <c r="H110" s="63"/>
      <c r="I110" s="62"/>
      <c r="J110" s="63"/>
      <c r="K110" s="62"/>
      <c r="L110" s="61"/>
      <c r="M110" s="61"/>
      <c r="N110" s="61"/>
      <c r="O110" s="61">
        <v>0</v>
      </c>
      <c r="P110" s="61">
        <v>0</v>
      </c>
      <c r="Q110" s="61">
        <v>0</v>
      </c>
      <c r="R110" s="61"/>
      <c r="S110" s="63"/>
      <c r="T110" s="62"/>
      <c r="U110" s="61"/>
      <c r="V110" s="61"/>
      <c r="W110" s="63"/>
      <c r="X110" s="62"/>
      <c r="Y110" s="61"/>
      <c r="Z110" s="60"/>
      <c r="AA110" s="814">
        <f>SUM(D111:H111)</f>
        <v>0</v>
      </c>
      <c r="AB110" s="814">
        <f>SUM(I111:W111)</f>
        <v>0</v>
      </c>
      <c r="AC110" s="1458">
        <f>SUM(J111:AB111)</f>
        <v>0</v>
      </c>
      <c r="AD110" s="816">
        <v>95</v>
      </c>
      <c r="AE110" s="973">
        <f>SUM(AA110*AD110)</f>
        <v>0</v>
      </c>
      <c r="AF110" s="973">
        <f>SUM(AB110*AD110)</f>
        <v>0</v>
      </c>
      <c r="AG110" s="973">
        <f>SUM(AE110:AF111)</f>
        <v>0</v>
      </c>
    </row>
    <row r="111" spans="1:33" ht="18.75" customHeight="1" thickBot="1">
      <c r="A111" s="932"/>
      <c r="B111" s="813"/>
      <c r="C111" s="20" t="s">
        <v>34</v>
      </c>
      <c r="D111" s="76">
        <f t="shared" ref="D111:Z111" si="45">(D$19*D110)/1000</f>
        <v>0</v>
      </c>
      <c r="E111" s="76">
        <f t="shared" si="45"/>
        <v>0</v>
      </c>
      <c r="F111" s="76">
        <f t="shared" si="45"/>
        <v>0</v>
      </c>
      <c r="G111" s="76">
        <f t="shared" si="45"/>
        <v>0</v>
      </c>
      <c r="H111" s="76">
        <f t="shared" si="45"/>
        <v>0</v>
      </c>
      <c r="I111" s="76">
        <f t="shared" si="45"/>
        <v>0</v>
      </c>
      <c r="J111" s="76">
        <f t="shared" si="45"/>
        <v>0</v>
      </c>
      <c r="K111" s="76">
        <f t="shared" si="45"/>
        <v>0</v>
      </c>
      <c r="L111" s="76">
        <f t="shared" si="45"/>
        <v>0</v>
      </c>
      <c r="M111" s="76">
        <f t="shared" si="45"/>
        <v>0</v>
      </c>
      <c r="N111" s="76">
        <f t="shared" si="45"/>
        <v>0</v>
      </c>
      <c r="O111" s="76">
        <f t="shared" si="45"/>
        <v>0</v>
      </c>
      <c r="P111" s="76">
        <f t="shared" si="45"/>
        <v>0</v>
      </c>
      <c r="Q111" s="76">
        <f t="shared" si="45"/>
        <v>0</v>
      </c>
      <c r="R111" s="76">
        <f t="shared" si="45"/>
        <v>0</v>
      </c>
      <c r="S111" s="76">
        <f t="shared" si="45"/>
        <v>0</v>
      </c>
      <c r="T111" s="76">
        <f t="shared" si="45"/>
        <v>0</v>
      </c>
      <c r="U111" s="76">
        <f t="shared" si="45"/>
        <v>0</v>
      </c>
      <c r="V111" s="76">
        <f t="shared" si="45"/>
        <v>0</v>
      </c>
      <c r="W111" s="76">
        <f t="shared" si="45"/>
        <v>0</v>
      </c>
      <c r="X111" s="76">
        <f t="shared" si="45"/>
        <v>0</v>
      </c>
      <c r="Y111" s="76">
        <f t="shared" si="45"/>
        <v>0</v>
      </c>
      <c r="Z111" s="76">
        <f t="shared" si="45"/>
        <v>0</v>
      </c>
      <c r="AA111" s="814"/>
      <c r="AB111" s="814"/>
      <c r="AC111" s="1458"/>
      <c r="AD111" s="816"/>
      <c r="AE111" s="818"/>
      <c r="AF111" s="818"/>
      <c r="AG111" s="818"/>
    </row>
    <row r="112" spans="1:33" s="55" customFormat="1" ht="18.75" customHeight="1">
      <c r="A112" s="932" t="s">
        <v>20</v>
      </c>
      <c r="B112" s="813"/>
      <c r="C112" s="64" t="s">
        <v>35</v>
      </c>
      <c r="D112" s="62"/>
      <c r="E112" s="61">
        <v>0</v>
      </c>
      <c r="F112" s="61"/>
      <c r="G112" s="61"/>
      <c r="H112" s="63"/>
      <c r="I112" s="62"/>
      <c r="J112" s="63"/>
      <c r="K112" s="62"/>
      <c r="L112" s="61"/>
      <c r="M112" s="61"/>
      <c r="N112" s="61"/>
      <c r="O112" s="61">
        <v>0</v>
      </c>
      <c r="P112" s="61">
        <v>0</v>
      </c>
      <c r="Q112" s="61">
        <v>0</v>
      </c>
      <c r="R112" s="61"/>
      <c r="S112" s="63"/>
      <c r="T112" s="62"/>
      <c r="U112" s="61"/>
      <c r="V112" s="61"/>
      <c r="W112" s="63"/>
      <c r="X112" s="62"/>
      <c r="Y112" s="61"/>
      <c r="Z112" s="60"/>
      <c r="AA112" s="814">
        <f>SUM(D113:H113)</f>
        <v>0</v>
      </c>
      <c r="AB112" s="814">
        <f>SUM(I113:W113)</f>
        <v>0</v>
      </c>
      <c r="AC112" s="1458">
        <f>SUM(J113:AB113)</f>
        <v>0</v>
      </c>
      <c r="AD112" s="816">
        <v>160</v>
      </c>
      <c r="AE112" s="973">
        <f>SUM(AA112*AD112)</f>
        <v>0</v>
      </c>
      <c r="AF112" s="973">
        <f>SUM(AB112*AD112)</f>
        <v>0</v>
      </c>
      <c r="AG112" s="973">
        <f>SUM(AE112:AF113)</f>
        <v>0</v>
      </c>
    </row>
    <row r="113" spans="1:33" ht="18.75" customHeight="1" thickBot="1">
      <c r="A113" s="933"/>
      <c r="B113" s="929"/>
      <c r="C113" s="65" t="s">
        <v>34</v>
      </c>
      <c r="D113" s="273">
        <f t="shared" ref="D113:Z113" si="46">(D$19*D112)/1000</f>
        <v>0</v>
      </c>
      <c r="E113" s="273">
        <f t="shared" si="46"/>
        <v>0</v>
      </c>
      <c r="F113" s="273">
        <f t="shared" si="46"/>
        <v>0</v>
      </c>
      <c r="G113" s="273">
        <f t="shared" si="46"/>
        <v>0</v>
      </c>
      <c r="H113" s="273">
        <f t="shared" si="46"/>
        <v>0</v>
      </c>
      <c r="I113" s="273">
        <f t="shared" si="46"/>
        <v>0</v>
      </c>
      <c r="J113" s="273">
        <f t="shared" si="46"/>
        <v>0</v>
      </c>
      <c r="K113" s="273">
        <f t="shared" si="46"/>
        <v>0</v>
      </c>
      <c r="L113" s="273">
        <f t="shared" si="46"/>
        <v>0</v>
      </c>
      <c r="M113" s="273">
        <f t="shared" si="46"/>
        <v>0</v>
      </c>
      <c r="N113" s="273">
        <f t="shared" si="46"/>
        <v>0</v>
      </c>
      <c r="O113" s="273">
        <f t="shared" si="46"/>
        <v>0</v>
      </c>
      <c r="P113" s="273">
        <f t="shared" si="46"/>
        <v>0</v>
      </c>
      <c r="Q113" s="273">
        <f t="shared" si="46"/>
        <v>0</v>
      </c>
      <c r="R113" s="273">
        <f t="shared" si="46"/>
        <v>0</v>
      </c>
      <c r="S113" s="273">
        <f t="shared" si="46"/>
        <v>0</v>
      </c>
      <c r="T113" s="273">
        <f t="shared" si="46"/>
        <v>0</v>
      </c>
      <c r="U113" s="273">
        <f t="shared" si="46"/>
        <v>0</v>
      </c>
      <c r="V113" s="273">
        <f t="shared" si="46"/>
        <v>0</v>
      </c>
      <c r="W113" s="273">
        <f t="shared" si="46"/>
        <v>0</v>
      </c>
      <c r="X113" s="273">
        <f t="shared" si="46"/>
        <v>0</v>
      </c>
      <c r="Y113" s="273">
        <f t="shared" si="46"/>
        <v>0</v>
      </c>
      <c r="Z113" s="273">
        <f t="shared" si="46"/>
        <v>0</v>
      </c>
      <c r="AA113" s="814"/>
      <c r="AB113" s="814"/>
      <c r="AC113" s="1458"/>
      <c r="AD113" s="930"/>
      <c r="AE113" s="818"/>
      <c r="AF113" s="818"/>
      <c r="AG113" s="818"/>
    </row>
    <row r="114" spans="1:33" s="55" customFormat="1" ht="18.75" customHeight="1">
      <c r="A114" s="936" t="s">
        <v>189</v>
      </c>
      <c r="B114" s="1001"/>
      <c r="C114" s="74" t="s">
        <v>35</v>
      </c>
      <c r="D114" s="72"/>
      <c r="E114" s="71">
        <v>0</v>
      </c>
      <c r="F114" s="71"/>
      <c r="G114" s="71"/>
      <c r="H114" s="73"/>
      <c r="I114" s="72"/>
      <c r="J114" s="73"/>
      <c r="K114" s="72"/>
      <c r="L114" s="71"/>
      <c r="M114" s="71"/>
      <c r="N114" s="71"/>
      <c r="O114" s="71">
        <v>0</v>
      </c>
      <c r="P114" s="71">
        <v>0</v>
      </c>
      <c r="Q114" s="71">
        <v>0</v>
      </c>
      <c r="R114" s="71"/>
      <c r="S114" s="73"/>
      <c r="T114" s="72"/>
      <c r="U114" s="71"/>
      <c r="V114" s="71"/>
      <c r="W114" s="73"/>
      <c r="X114" s="72"/>
      <c r="Y114" s="71"/>
      <c r="Z114" s="70"/>
      <c r="AA114" s="814">
        <f>SUM(D115:H115)</f>
        <v>0</v>
      </c>
      <c r="AB114" s="814">
        <f>SUM(I115:W115)</f>
        <v>0</v>
      </c>
      <c r="AC114" s="1458">
        <f>SUM(J115:AB115)</f>
        <v>0</v>
      </c>
      <c r="AD114" s="938">
        <v>210</v>
      </c>
      <c r="AE114" s="973">
        <f>SUM(AA114*AD114)</f>
        <v>0</v>
      </c>
      <c r="AF114" s="973">
        <f>SUM(AB114*AD114)</f>
        <v>0</v>
      </c>
      <c r="AG114" s="973">
        <f>SUM(AE114:AF115)</f>
        <v>0</v>
      </c>
    </row>
    <row r="115" spans="1:33" ht="18.75" customHeight="1" thickBot="1">
      <c r="A115" s="932"/>
      <c r="B115" s="813"/>
      <c r="C115" s="20" t="s">
        <v>34</v>
      </c>
      <c r="D115" s="76">
        <f t="shared" ref="D115:Z115" si="47">(D$19*D114)/1000</f>
        <v>0</v>
      </c>
      <c r="E115" s="76">
        <f t="shared" si="47"/>
        <v>0</v>
      </c>
      <c r="F115" s="76">
        <f t="shared" si="47"/>
        <v>0</v>
      </c>
      <c r="G115" s="76">
        <f t="shared" si="47"/>
        <v>0</v>
      </c>
      <c r="H115" s="76">
        <f t="shared" si="47"/>
        <v>0</v>
      </c>
      <c r="I115" s="76">
        <f t="shared" si="47"/>
        <v>0</v>
      </c>
      <c r="J115" s="76">
        <f t="shared" si="47"/>
        <v>0</v>
      </c>
      <c r="K115" s="76">
        <f t="shared" si="47"/>
        <v>0</v>
      </c>
      <c r="L115" s="76">
        <f t="shared" si="47"/>
        <v>0</v>
      </c>
      <c r="M115" s="76">
        <f t="shared" si="47"/>
        <v>0</v>
      </c>
      <c r="N115" s="76">
        <f t="shared" si="47"/>
        <v>0</v>
      </c>
      <c r="O115" s="76">
        <f t="shared" si="47"/>
        <v>0</v>
      </c>
      <c r="P115" s="76">
        <f t="shared" si="47"/>
        <v>0</v>
      </c>
      <c r="Q115" s="76">
        <f t="shared" si="47"/>
        <v>0</v>
      </c>
      <c r="R115" s="76">
        <f t="shared" si="47"/>
        <v>0</v>
      </c>
      <c r="S115" s="76">
        <f t="shared" si="47"/>
        <v>0</v>
      </c>
      <c r="T115" s="76">
        <f t="shared" si="47"/>
        <v>0</v>
      </c>
      <c r="U115" s="76">
        <f t="shared" si="47"/>
        <v>0</v>
      </c>
      <c r="V115" s="76">
        <f t="shared" si="47"/>
        <v>0</v>
      </c>
      <c r="W115" s="76">
        <f t="shared" si="47"/>
        <v>0</v>
      </c>
      <c r="X115" s="76">
        <f t="shared" si="47"/>
        <v>0</v>
      </c>
      <c r="Y115" s="76">
        <f t="shared" si="47"/>
        <v>0</v>
      </c>
      <c r="Z115" s="76">
        <f t="shared" si="47"/>
        <v>0</v>
      </c>
      <c r="AA115" s="814"/>
      <c r="AB115" s="814"/>
      <c r="AC115" s="1458"/>
      <c r="AD115" s="816"/>
      <c r="AE115" s="818"/>
      <c r="AF115" s="818"/>
      <c r="AG115" s="818"/>
    </row>
    <row r="116" spans="1:33" s="55" customFormat="1" ht="18.75" customHeight="1">
      <c r="A116" s="970" t="s">
        <v>77</v>
      </c>
      <c r="B116" s="813"/>
      <c r="C116" s="64" t="s">
        <v>35</v>
      </c>
      <c r="D116" s="62"/>
      <c r="E116" s="61">
        <v>0</v>
      </c>
      <c r="F116" s="61"/>
      <c r="G116" s="61"/>
      <c r="H116" s="63"/>
      <c r="I116" s="62"/>
      <c r="J116" s="63"/>
      <c r="K116" s="62"/>
      <c r="L116" s="61"/>
      <c r="M116" s="61"/>
      <c r="N116" s="61"/>
      <c r="O116" s="61">
        <v>0</v>
      </c>
      <c r="P116" s="61">
        <v>0</v>
      </c>
      <c r="Q116" s="61">
        <v>0</v>
      </c>
      <c r="R116" s="61"/>
      <c r="S116" s="63"/>
      <c r="T116" s="62"/>
      <c r="U116" s="61"/>
      <c r="V116" s="61"/>
      <c r="W116" s="63"/>
      <c r="X116" s="62"/>
      <c r="Y116" s="61"/>
      <c r="Z116" s="60"/>
      <c r="AA116" s="814">
        <f>SUM(D117:H117)</f>
        <v>0</v>
      </c>
      <c r="AB116" s="814">
        <f>SUM(I117:W117)</f>
        <v>0</v>
      </c>
      <c r="AC116" s="1458">
        <f>SUM(J117:AB117)</f>
        <v>0</v>
      </c>
      <c r="AD116" s="816">
        <v>66.67</v>
      </c>
      <c r="AE116" s="973">
        <f>SUM(AA116*AD116)</f>
        <v>0</v>
      </c>
      <c r="AF116" s="973">
        <f>SUM(AB116*AD116)</f>
        <v>0</v>
      </c>
      <c r="AG116" s="973">
        <f>SUM(AE116:AF117)</f>
        <v>0</v>
      </c>
    </row>
    <row r="117" spans="1:33" ht="18.75" customHeight="1" thickBot="1">
      <c r="A117" s="970"/>
      <c r="B117" s="813"/>
      <c r="C117" s="20" t="s">
        <v>34</v>
      </c>
      <c r="D117" s="76">
        <f t="shared" ref="D117:Z117" si="48">(D$19*D116)/1000</f>
        <v>0</v>
      </c>
      <c r="E117" s="76">
        <f t="shared" si="48"/>
        <v>0</v>
      </c>
      <c r="F117" s="76">
        <f t="shared" si="48"/>
        <v>0</v>
      </c>
      <c r="G117" s="76">
        <f t="shared" si="48"/>
        <v>0</v>
      </c>
      <c r="H117" s="76">
        <f t="shared" si="48"/>
        <v>0</v>
      </c>
      <c r="I117" s="76">
        <f t="shared" si="48"/>
        <v>0</v>
      </c>
      <c r="J117" s="76">
        <f t="shared" si="48"/>
        <v>0</v>
      </c>
      <c r="K117" s="76">
        <f t="shared" si="48"/>
        <v>0</v>
      </c>
      <c r="L117" s="76">
        <f t="shared" si="48"/>
        <v>0</v>
      </c>
      <c r="M117" s="76">
        <f t="shared" si="48"/>
        <v>0</v>
      </c>
      <c r="N117" s="76">
        <f t="shared" si="48"/>
        <v>0</v>
      </c>
      <c r="O117" s="76">
        <f t="shared" si="48"/>
        <v>0</v>
      </c>
      <c r="P117" s="76">
        <f t="shared" si="48"/>
        <v>0</v>
      </c>
      <c r="Q117" s="76">
        <f t="shared" si="48"/>
        <v>0</v>
      </c>
      <c r="R117" s="76">
        <f t="shared" si="48"/>
        <v>0</v>
      </c>
      <c r="S117" s="76">
        <f t="shared" si="48"/>
        <v>0</v>
      </c>
      <c r="T117" s="76">
        <f t="shared" si="48"/>
        <v>0</v>
      </c>
      <c r="U117" s="76">
        <f t="shared" si="48"/>
        <v>0</v>
      </c>
      <c r="V117" s="76">
        <f t="shared" si="48"/>
        <v>0</v>
      </c>
      <c r="W117" s="76">
        <f t="shared" si="48"/>
        <v>0</v>
      </c>
      <c r="X117" s="76">
        <f t="shared" si="48"/>
        <v>0</v>
      </c>
      <c r="Y117" s="76">
        <f t="shared" si="48"/>
        <v>0</v>
      </c>
      <c r="Z117" s="76">
        <f t="shared" si="48"/>
        <v>0</v>
      </c>
      <c r="AA117" s="814"/>
      <c r="AB117" s="814"/>
      <c r="AC117" s="1458"/>
      <c r="AD117" s="816"/>
      <c r="AE117" s="818"/>
      <c r="AF117" s="818"/>
      <c r="AG117" s="818"/>
    </row>
    <row r="118" spans="1:33" s="55" customFormat="1" ht="18.75" customHeight="1">
      <c r="A118" s="932" t="s">
        <v>101</v>
      </c>
      <c r="B118" s="813"/>
      <c r="C118" s="64" t="s">
        <v>35</v>
      </c>
      <c r="D118" s="62"/>
      <c r="E118" s="61">
        <v>0</v>
      </c>
      <c r="F118" s="61"/>
      <c r="G118" s="61"/>
      <c r="H118" s="63"/>
      <c r="I118" s="62"/>
      <c r="J118" s="63"/>
      <c r="K118" s="62"/>
      <c r="L118" s="61"/>
      <c r="M118" s="61"/>
      <c r="N118" s="61"/>
      <c r="O118" s="61">
        <v>0</v>
      </c>
      <c r="P118" s="61">
        <v>0</v>
      </c>
      <c r="Q118" s="61">
        <v>0</v>
      </c>
      <c r="R118" s="61"/>
      <c r="S118" s="63"/>
      <c r="T118" s="62"/>
      <c r="U118" s="61"/>
      <c r="V118" s="61"/>
      <c r="W118" s="63"/>
      <c r="X118" s="62"/>
      <c r="Y118" s="61"/>
      <c r="Z118" s="60"/>
      <c r="AA118" s="814">
        <f>SUM(D119:H119)</f>
        <v>0</v>
      </c>
      <c r="AB118" s="814">
        <f>SUM(I119:W119)</f>
        <v>0</v>
      </c>
      <c r="AC118" s="1458">
        <f>SUM(J119:AB119)</f>
        <v>0</v>
      </c>
      <c r="AD118" s="816">
        <v>112.5</v>
      </c>
      <c r="AE118" s="973">
        <f>SUM(AA118*AD118)</f>
        <v>0</v>
      </c>
      <c r="AF118" s="973">
        <f>SUM(AB118*AD118)</f>
        <v>0</v>
      </c>
      <c r="AG118" s="973">
        <f>SUM(AE118:AF119)</f>
        <v>0</v>
      </c>
    </row>
    <row r="119" spans="1:33" ht="18.75" customHeight="1" thickBot="1">
      <c r="A119" s="932"/>
      <c r="B119" s="813"/>
      <c r="C119" s="20" t="s">
        <v>34</v>
      </c>
      <c r="D119" s="76">
        <f t="shared" ref="D119:Z119" si="49">(D$19*D118)/1000</f>
        <v>0</v>
      </c>
      <c r="E119" s="76">
        <f t="shared" si="49"/>
        <v>0</v>
      </c>
      <c r="F119" s="76">
        <f t="shared" si="49"/>
        <v>0</v>
      </c>
      <c r="G119" s="76">
        <f t="shared" si="49"/>
        <v>0</v>
      </c>
      <c r="H119" s="76">
        <f t="shared" si="49"/>
        <v>0</v>
      </c>
      <c r="I119" s="76">
        <f t="shared" si="49"/>
        <v>0</v>
      </c>
      <c r="J119" s="76">
        <f t="shared" si="49"/>
        <v>0</v>
      </c>
      <c r="K119" s="76">
        <f t="shared" si="49"/>
        <v>0</v>
      </c>
      <c r="L119" s="76">
        <f t="shared" si="49"/>
        <v>0</v>
      </c>
      <c r="M119" s="76">
        <f t="shared" si="49"/>
        <v>0</v>
      </c>
      <c r="N119" s="76">
        <f t="shared" si="49"/>
        <v>0</v>
      </c>
      <c r="O119" s="76">
        <f t="shared" si="49"/>
        <v>0</v>
      </c>
      <c r="P119" s="76">
        <f t="shared" si="49"/>
        <v>0</v>
      </c>
      <c r="Q119" s="76">
        <f t="shared" si="49"/>
        <v>0</v>
      </c>
      <c r="R119" s="76">
        <f t="shared" si="49"/>
        <v>0</v>
      </c>
      <c r="S119" s="76">
        <f t="shared" si="49"/>
        <v>0</v>
      </c>
      <c r="T119" s="76">
        <f t="shared" si="49"/>
        <v>0</v>
      </c>
      <c r="U119" s="76">
        <f t="shared" si="49"/>
        <v>0</v>
      </c>
      <c r="V119" s="76">
        <f t="shared" si="49"/>
        <v>0</v>
      </c>
      <c r="W119" s="76">
        <f t="shared" si="49"/>
        <v>0</v>
      </c>
      <c r="X119" s="76">
        <f t="shared" si="49"/>
        <v>0</v>
      </c>
      <c r="Y119" s="76">
        <f t="shared" si="49"/>
        <v>0</v>
      </c>
      <c r="Z119" s="76">
        <f t="shared" si="49"/>
        <v>0</v>
      </c>
      <c r="AA119" s="814"/>
      <c r="AB119" s="814"/>
      <c r="AC119" s="1458"/>
      <c r="AD119" s="816"/>
      <c r="AE119" s="818"/>
      <c r="AF119" s="818"/>
      <c r="AG119" s="818"/>
    </row>
    <row r="120" spans="1:33" s="55" customFormat="1" ht="18.75" customHeight="1">
      <c r="A120" s="946" t="s">
        <v>38</v>
      </c>
      <c r="B120" s="813"/>
      <c r="C120" s="64" t="s">
        <v>35</v>
      </c>
      <c r="D120" s="62"/>
      <c r="E120" s="61">
        <v>0</v>
      </c>
      <c r="F120" s="61"/>
      <c r="G120" s="61"/>
      <c r="H120" s="63"/>
      <c r="I120" s="62"/>
      <c r="J120" s="63"/>
      <c r="K120" s="62"/>
      <c r="L120" s="61"/>
      <c r="M120" s="61"/>
      <c r="N120" s="61"/>
      <c r="O120" s="61">
        <v>0</v>
      </c>
      <c r="P120" s="61">
        <v>0</v>
      </c>
      <c r="Q120" s="61">
        <v>0</v>
      </c>
      <c r="R120" s="61"/>
      <c r="S120" s="63"/>
      <c r="T120" s="62"/>
      <c r="U120" s="61"/>
      <c r="V120" s="61"/>
      <c r="W120" s="63"/>
      <c r="X120" s="62"/>
      <c r="Y120" s="61"/>
      <c r="Z120" s="60"/>
      <c r="AA120" s="814">
        <f>SUM(D121:H121)</f>
        <v>0</v>
      </c>
      <c r="AB120" s="814">
        <f>SUM(I121:W121)</f>
        <v>0</v>
      </c>
      <c r="AC120" s="1458">
        <f>SUM(J121:AB121)</f>
        <v>0</v>
      </c>
      <c r="AD120" s="816">
        <v>90</v>
      </c>
      <c r="AE120" s="973">
        <f>SUM(AA120*AD120)</f>
        <v>0</v>
      </c>
      <c r="AF120" s="973">
        <f>SUM(AB120*AD120)</f>
        <v>0</v>
      </c>
      <c r="AG120" s="973">
        <f>SUM(AE120:AF121)</f>
        <v>0</v>
      </c>
    </row>
    <row r="121" spans="1:33" ht="18.75" customHeight="1" thickBot="1">
      <c r="A121" s="946"/>
      <c r="B121" s="813"/>
      <c r="C121" s="20" t="s">
        <v>34</v>
      </c>
      <c r="D121" s="76">
        <f t="shared" ref="D121:Z121" si="50">(D$19*D120)/1000</f>
        <v>0</v>
      </c>
      <c r="E121" s="76">
        <f t="shared" si="50"/>
        <v>0</v>
      </c>
      <c r="F121" s="76">
        <f t="shared" si="50"/>
        <v>0</v>
      </c>
      <c r="G121" s="76">
        <f t="shared" si="50"/>
        <v>0</v>
      </c>
      <c r="H121" s="76">
        <f t="shared" si="50"/>
        <v>0</v>
      </c>
      <c r="I121" s="76">
        <f t="shared" si="50"/>
        <v>0</v>
      </c>
      <c r="J121" s="76">
        <f t="shared" si="50"/>
        <v>0</v>
      </c>
      <c r="K121" s="76">
        <f t="shared" si="50"/>
        <v>0</v>
      </c>
      <c r="L121" s="76">
        <f t="shared" si="50"/>
        <v>0</v>
      </c>
      <c r="M121" s="76">
        <f t="shared" si="50"/>
        <v>0</v>
      </c>
      <c r="N121" s="76">
        <f t="shared" si="50"/>
        <v>0</v>
      </c>
      <c r="O121" s="76">
        <f t="shared" si="50"/>
        <v>0</v>
      </c>
      <c r="P121" s="76">
        <f t="shared" si="50"/>
        <v>0</v>
      </c>
      <c r="Q121" s="76">
        <f t="shared" si="50"/>
        <v>0</v>
      </c>
      <c r="R121" s="76">
        <f t="shared" si="50"/>
        <v>0</v>
      </c>
      <c r="S121" s="76">
        <f t="shared" si="50"/>
        <v>0</v>
      </c>
      <c r="T121" s="76">
        <f t="shared" si="50"/>
        <v>0</v>
      </c>
      <c r="U121" s="76">
        <f t="shared" si="50"/>
        <v>0</v>
      </c>
      <c r="V121" s="76">
        <f t="shared" si="50"/>
        <v>0</v>
      </c>
      <c r="W121" s="76">
        <f t="shared" si="50"/>
        <v>0</v>
      </c>
      <c r="X121" s="76">
        <f t="shared" si="50"/>
        <v>0</v>
      </c>
      <c r="Y121" s="76">
        <f t="shared" si="50"/>
        <v>0</v>
      </c>
      <c r="Z121" s="76">
        <f t="shared" si="50"/>
        <v>0</v>
      </c>
      <c r="AA121" s="814"/>
      <c r="AB121" s="814"/>
      <c r="AC121" s="1458"/>
      <c r="AD121" s="816"/>
      <c r="AE121" s="818"/>
      <c r="AF121" s="818"/>
      <c r="AG121" s="818"/>
    </row>
    <row r="122" spans="1:33" s="55" customFormat="1" ht="18.75" customHeight="1">
      <c r="A122" s="932" t="s">
        <v>108</v>
      </c>
      <c r="B122" s="813"/>
      <c r="C122" s="64" t="s">
        <v>35</v>
      </c>
      <c r="D122" s="62"/>
      <c r="E122" s="61">
        <v>0</v>
      </c>
      <c r="F122" s="61"/>
      <c r="G122" s="61"/>
      <c r="H122" s="63"/>
      <c r="I122" s="62"/>
      <c r="J122" s="63"/>
      <c r="K122" s="62"/>
      <c r="L122" s="61"/>
      <c r="M122" s="61"/>
      <c r="N122" s="61"/>
      <c r="O122" s="61">
        <v>0</v>
      </c>
      <c r="P122" s="61">
        <v>0</v>
      </c>
      <c r="Q122" s="61">
        <v>0</v>
      </c>
      <c r="R122" s="61"/>
      <c r="S122" s="63"/>
      <c r="T122" s="62"/>
      <c r="U122" s="61"/>
      <c r="V122" s="61"/>
      <c r="W122" s="63"/>
      <c r="X122" s="62"/>
      <c r="Y122" s="61"/>
      <c r="Z122" s="60"/>
      <c r="AA122" s="814">
        <f>SUM(D123:H123)</f>
        <v>0</v>
      </c>
      <c r="AB122" s="814">
        <f>SUM(I123:W123)</f>
        <v>0</v>
      </c>
      <c r="AC122" s="1458">
        <f>SUM(J123:AB123)</f>
        <v>0</v>
      </c>
      <c r="AD122" s="816">
        <v>90</v>
      </c>
      <c r="AE122" s="973">
        <f>SUM(AA122*AD122)</f>
        <v>0</v>
      </c>
      <c r="AF122" s="973">
        <f>SUM(AB122*AD122)</f>
        <v>0</v>
      </c>
      <c r="AG122" s="973">
        <f>SUM(AE122:AF123)</f>
        <v>0</v>
      </c>
    </row>
    <row r="123" spans="1:33" ht="18.75" customHeight="1" thickBot="1">
      <c r="A123" s="932"/>
      <c r="B123" s="813"/>
      <c r="C123" s="20" t="s">
        <v>34</v>
      </c>
      <c r="D123" s="76">
        <f t="shared" ref="D123:Z123" si="51">(D$19*D122)/1000</f>
        <v>0</v>
      </c>
      <c r="E123" s="76">
        <f t="shared" si="51"/>
        <v>0</v>
      </c>
      <c r="F123" s="76">
        <f t="shared" si="51"/>
        <v>0</v>
      </c>
      <c r="G123" s="76">
        <f t="shared" si="51"/>
        <v>0</v>
      </c>
      <c r="H123" s="76">
        <f t="shared" si="51"/>
        <v>0</v>
      </c>
      <c r="I123" s="76">
        <f t="shared" si="51"/>
        <v>0</v>
      </c>
      <c r="J123" s="76">
        <f t="shared" si="51"/>
        <v>0</v>
      </c>
      <c r="K123" s="76">
        <f t="shared" si="51"/>
        <v>0</v>
      </c>
      <c r="L123" s="76">
        <f t="shared" si="51"/>
        <v>0</v>
      </c>
      <c r="M123" s="76">
        <f t="shared" si="51"/>
        <v>0</v>
      </c>
      <c r="N123" s="76">
        <f t="shared" si="51"/>
        <v>0</v>
      </c>
      <c r="O123" s="76">
        <f t="shared" si="51"/>
        <v>0</v>
      </c>
      <c r="P123" s="76">
        <f t="shared" si="51"/>
        <v>0</v>
      </c>
      <c r="Q123" s="76">
        <f t="shared" si="51"/>
        <v>0</v>
      </c>
      <c r="R123" s="76">
        <f t="shared" si="51"/>
        <v>0</v>
      </c>
      <c r="S123" s="76">
        <f t="shared" si="51"/>
        <v>0</v>
      </c>
      <c r="T123" s="76">
        <f t="shared" si="51"/>
        <v>0</v>
      </c>
      <c r="U123" s="76">
        <f t="shared" si="51"/>
        <v>0</v>
      </c>
      <c r="V123" s="76">
        <f t="shared" si="51"/>
        <v>0</v>
      </c>
      <c r="W123" s="76">
        <f t="shared" si="51"/>
        <v>0</v>
      </c>
      <c r="X123" s="76">
        <f t="shared" si="51"/>
        <v>0</v>
      </c>
      <c r="Y123" s="76">
        <f t="shared" si="51"/>
        <v>0</v>
      </c>
      <c r="Z123" s="76">
        <f t="shared" si="51"/>
        <v>0</v>
      </c>
      <c r="AA123" s="814"/>
      <c r="AB123" s="814"/>
      <c r="AC123" s="1458"/>
      <c r="AD123" s="816"/>
      <c r="AE123" s="818"/>
      <c r="AF123" s="818"/>
      <c r="AG123" s="818"/>
    </row>
    <row r="124" spans="1:33" s="55" customFormat="1" ht="18.75" customHeight="1">
      <c r="A124" s="932" t="s">
        <v>37</v>
      </c>
      <c r="B124" s="813"/>
      <c r="C124" s="64" t="s">
        <v>35</v>
      </c>
      <c r="D124" s="62"/>
      <c r="E124" s="61">
        <v>0</v>
      </c>
      <c r="F124" s="61"/>
      <c r="G124" s="61"/>
      <c r="H124" s="63"/>
      <c r="I124" s="62"/>
      <c r="J124" s="63"/>
      <c r="K124" s="62"/>
      <c r="L124" s="61"/>
      <c r="M124" s="61"/>
      <c r="N124" s="61"/>
      <c r="O124" s="61">
        <v>0</v>
      </c>
      <c r="P124" s="61">
        <v>0</v>
      </c>
      <c r="Q124" s="61">
        <v>0</v>
      </c>
      <c r="R124" s="61"/>
      <c r="S124" s="63"/>
      <c r="T124" s="62"/>
      <c r="U124" s="61"/>
      <c r="V124" s="61"/>
      <c r="W124" s="63"/>
      <c r="X124" s="62"/>
      <c r="Y124" s="61"/>
      <c r="Z124" s="60"/>
      <c r="AA124" s="814">
        <f>SUM(D125:H125)</f>
        <v>0</v>
      </c>
      <c r="AB124" s="814">
        <f>SUM(I125:W125)</f>
        <v>0</v>
      </c>
      <c r="AC124" s="1458">
        <f>SUM(J125:AB125)</f>
        <v>0</v>
      </c>
      <c r="AD124" s="816">
        <v>90</v>
      </c>
      <c r="AE124" s="973">
        <f>SUM(AA124*AD124)</f>
        <v>0</v>
      </c>
      <c r="AF124" s="973">
        <f>SUM(AB124*AD124)</f>
        <v>0</v>
      </c>
      <c r="AG124" s="973">
        <f>SUM(AE124:AF125)</f>
        <v>0</v>
      </c>
    </row>
    <row r="125" spans="1:33" ht="18.75" customHeight="1" thickBot="1">
      <c r="A125" s="932"/>
      <c r="B125" s="813"/>
      <c r="C125" s="20" t="s">
        <v>34</v>
      </c>
      <c r="D125" s="76">
        <f t="shared" ref="D125:Z125" si="52">(D$19*D124)/1000</f>
        <v>0</v>
      </c>
      <c r="E125" s="76">
        <f t="shared" si="52"/>
        <v>0</v>
      </c>
      <c r="F125" s="76">
        <f t="shared" si="52"/>
        <v>0</v>
      </c>
      <c r="G125" s="76">
        <f t="shared" si="52"/>
        <v>0</v>
      </c>
      <c r="H125" s="76">
        <f t="shared" si="52"/>
        <v>0</v>
      </c>
      <c r="I125" s="76">
        <f t="shared" si="52"/>
        <v>0</v>
      </c>
      <c r="J125" s="76">
        <f t="shared" si="52"/>
        <v>0</v>
      </c>
      <c r="K125" s="76">
        <f t="shared" si="52"/>
        <v>0</v>
      </c>
      <c r="L125" s="76">
        <f t="shared" si="52"/>
        <v>0</v>
      </c>
      <c r="M125" s="76">
        <f t="shared" si="52"/>
        <v>0</v>
      </c>
      <c r="N125" s="76">
        <f t="shared" si="52"/>
        <v>0</v>
      </c>
      <c r="O125" s="76">
        <f t="shared" si="52"/>
        <v>0</v>
      </c>
      <c r="P125" s="76">
        <f t="shared" si="52"/>
        <v>0</v>
      </c>
      <c r="Q125" s="76">
        <f t="shared" si="52"/>
        <v>0</v>
      </c>
      <c r="R125" s="76">
        <f t="shared" si="52"/>
        <v>0</v>
      </c>
      <c r="S125" s="76">
        <f t="shared" si="52"/>
        <v>0</v>
      </c>
      <c r="T125" s="76">
        <f t="shared" si="52"/>
        <v>0</v>
      </c>
      <c r="U125" s="76">
        <f t="shared" si="52"/>
        <v>0</v>
      </c>
      <c r="V125" s="76">
        <f t="shared" si="52"/>
        <v>0</v>
      </c>
      <c r="W125" s="76">
        <f t="shared" si="52"/>
        <v>0</v>
      </c>
      <c r="X125" s="76">
        <f t="shared" si="52"/>
        <v>0</v>
      </c>
      <c r="Y125" s="76">
        <f t="shared" si="52"/>
        <v>0</v>
      </c>
      <c r="Z125" s="76">
        <f t="shared" si="52"/>
        <v>0</v>
      </c>
      <c r="AA125" s="814"/>
      <c r="AB125" s="814"/>
      <c r="AC125" s="1458"/>
      <c r="AD125" s="816"/>
      <c r="AE125" s="818"/>
      <c r="AF125" s="818"/>
      <c r="AG125" s="818"/>
    </row>
    <row r="126" spans="1:33" s="55" customFormat="1" ht="18.75" customHeight="1">
      <c r="A126" s="932" t="s">
        <v>107</v>
      </c>
      <c r="B126" s="813"/>
      <c r="C126" s="64" t="s">
        <v>35</v>
      </c>
      <c r="D126" s="62"/>
      <c r="E126" s="61">
        <v>0</v>
      </c>
      <c r="F126" s="61"/>
      <c r="G126" s="61"/>
      <c r="H126" s="63"/>
      <c r="I126" s="62"/>
      <c r="J126" s="63"/>
      <c r="K126" s="62"/>
      <c r="L126" s="61"/>
      <c r="M126" s="61"/>
      <c r="N126" s="61"/>
      <c r="O126" s="61">
        <v>0</v>
      </c>
      <c r="P126" s="61">
        <v>0</v>
      </c>
      <c r="Q126" s="61">
        <v>0</v>
      </c>
      <c r="R126" s="61"/>
      <c r="S126" s="63"/>
      <c r="T126" s="62"/>
      <c r="U126" s="61"/>
      <c r="V126" s="61"/>
      <c r="W126" s="63"/>
      <c r="X126" s="62"/>
      <c r="Y126" s="61"/>
      <c r="Z126" s="60"/>
      <c r="AA126" s="814">
        <f>SUM(D127:H127)</f>
        <v>0</v>
      </c>
      <c r="AB126" s="814">
        <f>SUM(I127:W127)</f>
        <v>0</v>
      </c>
      <c r="AC126" s="1458">
        <f>SUM(J127:AB127)</f>
        <v>0</v>
      </c>
      <c r="AD126" s="816">
        <v>260</v>
      </c>
      <c r="AE126" s="973">
        <f>SUM(AA126*AD126)</f>
        <v>0</v>
      </c>
      <c r="AF126" s="973">
        <f>SUM(AB126*AD126)</f>
        <v>0</v>
      </c>
      <c r="AG126" s="973">
        <f>SUM(AE126:AF127)</f>
        <v>0</v>
      </c>
    </row>
    <row r="127" spans="1:33" ht="18.75" customHeight="1" thickBot="1">
      <c r="A127" s="932"/>
      <c r="B127" s="813"/>
      <c r="C127" s="20" t="s">
        <v>34</v>
      </c>
      <c r="D127" s="76">
        <f t="shared" ref="D127:Z127" si="53">(D$19*D126)/1000</f>
        <v>0</v>
      </c>
      <c r="E127" s="76">
        <f t="shared" si="53"/>
        <v>0</v>
      </c>
      <c r="F127" s="76">
        <f t="shared" si="53"/>
        <v>0</v>
      </c>
      <c r="G127" s="76">
        <f t="shared" si="53"/>
        <v>0</v>
      </c>
      <c r="H127" s="76">
        <f t="shared" si="53"/>
        <v>0</v>
      </c>
      <c r="I127" s="76">
        <f t="shared" si="53"/>
        <v>0</v>
      </c>
      <c r="J127" s="76">
        <f t="shared" si="53"/>
        <v>0</v>
      </c>
      <c r="K127" s="76">
        <f t="shared" si="53"/>
        <v>0</v>
      </c>
      <c r="L127" s="76">
        <f t="shared" si="53"/>
        <v>0</v>
      </c>
      <c r="M127" s="76">
        <f t="shared" si="53"/>
        <v>0</v>
      </c>
      <c r="N127" s="76">
        <f t="shared" si="53"/>
        <v>0</v>
      </c>
      <c r="O127" s="76">
        <f t="shared" si="53"/>
        <v>0</v>
      </c>
      <c r="P127" s="76">
        <f t="shared" si="53"/>
        <v>0</v>
      </c>
      <c r="Q127" s="76">
        <f t="shared" si="53"/>
        <v>0</v>
      </c>
      <c r="R127" s="76">
        <f t="shared" si="53"/>
        <v>0</v>
      </c>
      <c r="S127" s="76">
        <f t="shared" si="53"/>
        <v>0</v>
      </c>
      <c r="T127" s="76">
        <f t="shared" si="53"/>
        <v>0</v>
      </c>
      <c r="U127" s="76">
        <f t="shared" si="53"/>
        <v>0</v>
      </c>
      <c r="V127" s="76">
        <f t="shared" si="53"/>
        <v>0</v>
      </c>
      <c r="W127" s="76">
        <f t="shared" si="53"/>
        <v>0</v>
      </c>
      <c r="X127" s="76">
        <f t="shared" si="53"/>
        <v>0</v>
      </c>
      <c r="Y127" s="76">
        <f t="shared" si="53"/>
        <v>0</v>
      </c>
      <c r="Z127" s="76">
        <f t="shared" si="53"/>
        <v>0</v>
      </c>
      <c r="AA127" s="814"/>
      <c r="AB127" s="814"/>
      <c r="AC127" s="1458"/>
      <c r="AD127" s="816"/>
      <c r="AE127" s="818"/>
      <c r="AF127" s="818"/>
      <c r="AG127" s="818"/>
    </row>
    <row r="128" spans="1:33" s="55" customFormat="1" ht="18.75" customHeight="1">
      <c r="A128" s="932" t="s">
        <v>36</v>
      </c>
      <c r="B128" s="813"/>
      <c r="C128" s="64" t="s">
        <v>35</v>
      </c>
      <c r="D128" s="62"/>
      <c r="E128" s="61">
        <v>0</v>
      </c>
      <c r="F128" s="61"/>
      <c r="G128" s="61"/>
      <c r="H128" s="63"/>
      <c r="I128" s="62"/>
      <c r="J128" s="63"/>
      <c r="K128" s="62"/>
      <c r="L128" s="61"/>
      <c r="M128" s="61"/>
      <c r="N128" s="61"/>
      <c r="O128" s="61">
        <v>0</v>
      </c>
      <c r="P128" s="61">
        <v>0</v>
      </c>
      <c r="Q128" s="61">
        <v>0</v>
      </c>
      <c r="R128" s="61"/>
      <c r="S128" s="63"/>
      <c r="T128" s="62"/>
      <c r="U128" s="61"/>
      <c r="V128" s="61"/>
      <c r="W128" s="63"/>
      <c r="X128" s="62"/>
      <c r="Y128" s="61"/>
      <c r="Z128" s="60"/>
      <c r="AA128" s="814">
        <f>SUM(D129:H129)</f>
        <v>0</v>
      </c>
      <c r="AB128" s="814">
        <f>SUM(I129:W129)</f>
        <v>0</v>
      </c>
      <c r="AC128" s="1458">
        <f>SUM(J129:AB129)</f>
        <v>0</v>
      </c>
      <c r="AD128" s="816">
        <v>10</v>
      </c>
      <c r="AE128" s="973">
        <f>SUM(AA128*AD128)</f>
        <v>0</v>
      </c>
      <c r="AF128" s="973">
        <f>SUM(AB128*AD128)</f>
        <v>0</v>
      </c>
      <c r="AG128" s="973">
        <f>SUM(AE128:AF129)</f>
        <v>0</v>
      </c>
    </row>
    <row r="129" spans="1:79" ht="18.75" customHeight="1" thickBot="1">
      <c r="A129" s="932"/>
      <c r="B129" s="813"/>
      <c r="C129" s="20" t="s">
        <v>34</v>
      </c>
      <c r="D129" s="76">
        <f t="shared" ref="D129:Z129" si="54">(D$19*D128)/1000</f>
        <v>0</v>
      </c>
      <c r="E129" s="76">
        <f t="shared" si="54"/>
        <v>0</v>
      </c>
      <c r="F129" s="76">
        <f t="shared" si="54"/>
        <v>0</v>
      </c>
      <c r="G129" s="76">
        <f t="shared" si="54"/>
        <v>0</v>
      </c>
      <c r="H129" s="76">
        <f t="shared" si="54"/>
        <v>0</v>
      </c>
      <c r="I129" s="76">
        <f t="shared" si="54"/>
        <v>0</v>
      </c>
      <c r="J129" s="76">
        <f t="shared" si="54"/>
        <v>0</v>
      </c>
      <c r="K129" s="76">
        <f t="shared" si="54"/>
        <v>0</v>
      </c>
      <c r="L129" s="76">
        <f t="shared" si="54"/>
        <v>0</v>
      </c>
      <c r="M129" s="76">
        <f t="shared" si="54"/>
        <v>0</v>
      </c>
      <c r="N129" s="76">
        <f t="shared" si="54"/>
        <v>0</v>
      </c>
      <c r="O129" s="76">
        <f t="shared" si="54"/>
        <v>0</v>
      </c>
      <c r="P129" s="76">
        <f t="shared" si="54"/>
        <v>0</v>
      </c>
      <c r="Q129" s="76">
        <f t="shared" si="54"/>
        <v>0</v>
      </c>
      <c r="R129" s="76">
        <f t="shared" si="54"/>
        <v>0</v>
      </c>
      <c r="S129" s="76">
        <f t="shared" si="54"/>
        <v>0</v>
      </c>
      <c r="T129" s="76">
        <f t="shared" si="54"/>
        <v>0</v>
      </c>
      <c r="U129" s="76">
        <f t="shared" si="54"/>
        <v>0</v>
      </c>
      <c r="V129" s="76">
        <f t="shared" si="54"/>
        <v>0</v>
      </c>
      <c r="W129" s="76">
        <f t="shared" si="54"/>
        <v>0</v>
      </c>
      <c r="X129" s="76">
        <f t="shared" si="54"/>
        <v>0</v>
      </c>
      <c r="Y129" s="76">
        <f t="shared" si="54"/>
        <v>0</v>
      </c>
      <c r="Z129" s="76">
        <f t="shared" si="54"/>
        <v>0</v>
      </c>
      <c r="AA129" s="814"/>
      <c r="AB129" s="814"/>
      <c r="AC129" s="1458"/>
      <c r="AD129" s="816"/>
      <c r="AE129" s="818"/>
      <c r="AF129" s="818"/>
      <c r="AG129" s="818"/>
    </row>
    <row r="130" spans="1:79" s="55" customFormat="1" ht="18.75" customHeight="1">
      <c r="A130" s="932" t="s">
        <v>16</v>
      </c>
      <c r="B130" s="813"/>
      <c r="C130" s="64" t="s">
        <v>35</v>
      </c>
      <c r="D130" s="62"/>
      <c r="E130" s="61">
        <v>0</v>
      </c>
      <c r="F130" s="61"/>
      <c r="G130" s="61"/>
      <c r="H130" s="63"/>
      <c r="I130" s="62"/>
      <c r="J130" s="63"/>
      <c r="K130" s="62"/>
      <c r="L130" s="61"/>
      <c r="M130" s="61"/>
      <c r="N130" s="61"/>
      <c r="O130" s="61">
        <v>0</v>
      </c>
      <c r="P130" s="61">
        <v>0</v>
      </c>
      <c r="Q130" s="61">
        <v>0</v>
      </c>
      <c r="R130" s="61"/>
      <c r="S130" s="63"/>
      <c r="T130" s="62"/>
      <c r="U130" s="61"/>
      <c r="V130" s="61"/>
      <c r="W130" s="63"/>
      <c r="X130" s="62"/>
      <c r="Y130" s="61"/>
      <c r="Z130" s="60"/>
      <c r="AA130" s="814">
        <f>SUM(D131:H131)</f>
        <v>0</v>
      </c>
      <c r="AB130" s="814">
        <f>SUM(I131:W131)</f>
        <v>0</v>
      </c>
      <c r="AC130" s="1458">
        <f>SUM(J131:AB131)</f>
        <v>0</v>
      </c>
      <c r="AD130" s="816">
        <v>410</v>
      </c>
      <c r="AE130" s="973">
        <f>SUM(AA130*AD130)</f>
        <v>0</v>
      </c>
      <c r="AF130" s="973">
        <f>SUM(AB130*AD130)</f>
        <v>0</v>
      </c>
      <c r="AG130" s="973">
        <f>SUM(AE130:AF131)</f>
        <v>0</v>
      </c>
    </row>
    <row r="131" spans="1:79" ht="18.75" customHeight="1" thickBot="1">
      <c r="A131" s="932"/>
      <c r="B131" s="813"/>
      <c r="C131" s="20" t="s">
        <v>34</v>
      </c>
      <c r="D131" s="76">
        <f t="shared" ref="D131:Z131" si="55">(D$19*D130)/1000</f>
        <v>0</v>
      </c>
      <c r="E131" s="76">
        <f t="shared" si="55"/>
        <v>0</v>
      </c>
      <c r="F131" s="76">
        <f t="shared" si="55"/>
        <v>0</v>
      </c>
      <c r="G131" s="76">
        <f t="shared" si="55"/>
        <v>0</v>
      </c>
      <c r="H131" s="76">
        <f t="shared" si="55"/>
        <v>0</v>
      </c>
      <c r="I131" s="76">
        <f t="shared" si="55"/>
        <v>0</v>
      </c>
      <c r="J131" s="76">
        <f t="shared" si="55"/>
        <v>0</v>
      </c>
      <c r="K131" s="76">
        <f t="shared" si="55"/>
        <v>0</v>
      </c>
      <c r="L131" s="76">
        <f t="shared" si="55"/>
        <v>0</v>
      </c>
      <c r="M131" s="76">
        <f t="shared" si="55"/>
        <v>0</v>
      </c>
      <c r="N131" s="76">
        <f t="shared" si="55"/>
        <v>0</v>
      </c>
      <c r="O131" s="76">
        <f t="shared" si="55"/>
        <v>0</v>
      </c>
      <c r="P131" s="76">
        <f t="shared" si="55"/>
        <v>0</v>
      </c>
      <c r="Q131" s="76">
        <f t="shared" si="55"/>
        <v>0</v>
      </c>
      <c r="R131" s="76">
        <f t="shared" si="55"/>
        <v>0</v>
      </c>
      <c r="S131" s="76">
        <f t="shared" si="55"/>
        <v>0</v>
      </c>
      <c r="T131" s="76">
        <f t="shared" si="55"/>
        <v>0</v>
      </c>
      <c r="U131" s="76">
        <f t="shared" si="55"/>
        <v>0</v>
      </c>
      <c r="V131" s="76">
        <f t="shared" si="55"/>
        <v>0</v>
      </c>
      <c r="W131" s="76">
        <f t="shared" si="55"/>
        <v>0</v>
      </c>
      <c r="X131" s="76">
        <f t="shared" si="55"/>
        <v>0</v>
      </c>
      <c r="Y131" s="76">
        <f t="shared" si="55"/>
        <v>0</v>
      </c>
      <c r="Z131" s="76">
        <f t="shared" si="55"/>
        <v>0</v>
      </c>
      <c r="AA131" s="814"/>
      <c r="AB131" s="814"/>
      <c r="AC131" s="1458"/>
      <c r="AD131" s="816"/>
      <c r="AE131" s="818"/>
      <c r="AF131" s="818"/>
      <c r="AG131" s="818"/>
    </row>
    <row r="132" spans="1:79" s="55" customFormat="1" ht="18.75" customHeight="1">
      <c r="A132" s="920" t="s">
        <v>76</v>
      </c>
      <c r="B132" s="813"/>
      <c r="C132" s="64" t="s">
        <v>35</v>
      </c>
      <c r="D132" s="62"/>
      <c r="E132" s="61">
        <v>0</v>
      </c>
      <c r="F132" s="61"/>
      <c r="G132" s="61"/>
      <c r="H132" s="63"/>
      <c r="I132" s="62"/>
      <c r="J132" s="63"/>
      <c r="K132" s="62"/>
      <c r="L132" s="61"/>
      <c r="M132" s="61"/>
      <c r="N132" s="61"/>
      <c r="O132" s="61">
        <v>0</v>
      </c>
      <c r="P132" s="61">
        <v>0</v>
      </c>
      <c r="Q132" s="61">
        <v>0</v>
      </c>
      <c r="R132" s="61"/>
      <c r="S132" s="63"/>
      <c r="T132" s="62"/>
      <c r="U132" s="61"/>
      <c r="V132" s="61"/>
      <c r="W132" s="63"/>
      <c r="X132" s="62"/>
      <c r="Y132" s="61"/>
      <c r="Z132" s="60"/>
      <c r="AA132" s="814">
        <f>SUM(D133:H133)</f>
        <v>0</v>
      </c>
      <c r="AB132" s="814">
        <f>SUM(I133:W133)</f>
        <v>0</v>
      </c>
      <c r="AC132" s="1458">
        <f>SUM(J133:AB133)</f>
        <v>0</v>
      </c>
      <c r="AD132" s="816">
        <v>16</v>
      </c>
      <c r="AE132" s="973">
        <f>SUM(AA132*AD132)</f>
        <v>0</v>
      </c>
      <c r="AF132" s="973">
        <f>SUM(AB132*AD132)</f>
        <v>0</v>
      </c>
      <c r="AG132" s="973">
        <f>SUM(AE132:AF133)</f>
        <v>0</v>
      </c>
    </row>
    <row r="133" spans="1:79" ht="18.75" customHeight="1" thickBot="1">
      <c r="A133" s="920"/>
      <c r="B133" s="813"/>
      <c r="C133" s="20" t="s">
        <v>34</v>
      </c>
      <c r="D133" s="76">
        <f t="shared" ref="D133:Z133" si="56">(D$19*D132)/1000</f>
        <v>0</v>
      </c>
      <c r="E133" s="76">
        <f t="shared" si="56"/>
        <v>0</v>
      </c>
      <c r="F133" s="76">
        <f t="shared" si="56"/>
        <v>0</v>
      </c>
      <c r="G133" s="76">
        <f t="shared" si="56"/>
        <v>0</v>
      </c>
      <c r="H133" s="76">
        <f t="shared" si="56"/>
        <v>0</v>
      </c>
      <c r="I133" s="76">
        <f t="shared" si="56"/>
        <v>0</v>
      </c>
      <c r="J133" s="76">
        <f t="shared" si="56"/>
        <v>0</v>
      </c>
      <c r="K133" s="76">
        <f t="shared" si="56"/>
        <v>0</v>
      </c>
      <c r="L133" s="76">
        <f t="shared" si="56"/>
        <v>0</v>
      </c>
      <c r="M133" s="76">
        <f t="shared" si="56"/>
        <v>0</v>
      </c>
      <c r="N133" s="76">
        <f t="shared" si="56"/>
        <v>0</v>
      </c>
      <c r="O133" s="76">
        <f t="shared" si="56"/>
        <v>0</v>
      </c>
      <c r="P133" s="76">
        <f t="shared" si="56"/>
        <v>0</v>
      </c>
      <c r="Q133" s="76">
        <f t="shared" si="56"/>
        <v>0</v>
      </c>
      <c r="R133" s="76">
        <f t="shared" si="56"/>
        <v>0</v>
      </c>
      <c r="S133" s="76">
        <f t="shared" si="56"/>
        <v>0</v>
      </c>
      <c r="T133" s="76">
        <f t="shared" si="56"/>
        <v>0</v>
      </c>
      <c r="U133" s="76">
        <f t="shared" si="56"/>
        <v>0</v>
      </c>
      <c r="V133" s="76">
        <f t="shared" si="56"/>
        <v>0</v>
      </c>
      <c r="W133" s="76">
        <f t="shared" si="56"/>
        <v>0</v>
      </c>
      <c r="X133" s="76">
        <f t="shared" si="56"/>
        <v>0</v>
      </c>
      <c r="Y133" s="76">
        <f t="shared" si="56"/>
        <v>0</v>
      </c>
      <c r="Z133" s="76">
        <f t="shared" si="56"/>
        <v>0</v>
      </c>
      <c r="AA133" s="814"/>
      <c r="AB133" s="814"/>
      <c r="AC133" s="1458"/>
      <c r="AD133" s="816"/>
      <c r="AE133" s="818"/>
      <c r="AF133" s="818"/>
      <c r="AG133" s="818"/>
      <c r="AI133" s="16"/>
      <c r="AJ133" s="16"/>
      <c r="AK133" s="16"/>
      <c r="AL133" s="16"/>
      <c r="AM133" s="16"/>
      <c r="AN133" s="16"/>
      <c r="AO133" s="16"/>
      <c r="AP133" s="16"/>
      <c r="AQ133" s="16"/>
      <c r="AR133" s="16"/>
      <c r="AS133" s="16"/>
      <c r="AT133" s="16"/>
      <c r="AU133" s="16"/>
      <c r="AV133" s="16"/>
      <c r="AW133" s="16"/>
      <c r="AX133" s="16"/>
      <c r="AY133" s="16"/>
      <c r="AZ133" s="16"/>
      <c r="BX133" s="16"/>
      <c r="BY133" s="16"/>
      <c r="BZ133" s="16"/>
      <c r="CA133" s="16"/>
    </row>
    <row r="134" spans="1:79" s="55" customFormat="1" ht="18.75" customHeight="1">
      <c r="A134" s="920" t="s">
        <v>17</v>
      </c>
      <c r="B134" s="813"/>
      <c r="C134" s="64" t="s">
        <v>35</v>
      </c>
      <c r="D134" s="62"/>
      <c r="E134" s="61">
        <v>0</v>
      </c>
      <c r="F134" s="61"/>
      <c r="G134" s="61"/>
      <c r="H134" s="63"/>
      <c r="I134" s="62"/>
      <c r="J134" s="63"/>
      <c r="K134" s="62"/>
      <c r="L134" s="61"/>
      <c r="M134" s="61"/>
      <c r="N134" s="61"/>
      <c r="O134" s="61">
        <v>0</v>
      </c>
      <c r="P134" s="61">
        <v>0</v>
      </c>
      <c r="Q134" s="61">
        <v>0</v>
      </c>
      <c r="R134" s="61"/>
      <c r="S134" s="63"/>
      <c r="T134" s="62"/>
      <c r="U134" s="61"/>
      <c r="V134" s="61"/>
      <c r="W134" s="63"/>
      <c r="X134" s="62"/>
      <c r="Y134" s="61"/>
      <c r="Z134" s="60"/>
      <c r="AA134" s="814">
        <f>SUM(D135:H135)</f>
        <v>0</v>
      </c>
      <c r="AB134" s="814">
        <f>SUM(I135:W135)</f>
        <v>0</v>
      </c>
      <c r="AC134" s="1458">
        <f>SUM(J135:AB135)</f>
        <v>0</v>
      </c>
      <c r="AD134" s="816">
        <v>100</v>
      </c>
      <c r="AE134" s="973">
        <f>SUM(AA134*AD134)</f>
        <v>0</v>
      </c>
      <c r="AF134" s="973">
        <f>SUM(AB134*AD134)</f>
        <v>0</v>
      </c>
      <c r="AG134" s="973">
        <f>SUM(AE134:AF135)</f>
        <v>0</v>
      </c>
    </row>
    <row r="135" spans="1:79" ht="18.75" customHeight="1" thickBot="1">
      <c r="A135" s="920"/>
      <c r="B135" s="813"/>
      <c r="C135" s="20" t="s">
        <v>34</v>
      </c>
      <c r="D135" s="76">
        <f t="shared" ref="D135:Z135" si="57">(D$19*D134)/1000</f>
        <v>0</v>
      </c>
      <c r="E135" s="76">
        <f t="shared" si="57"/>
        <v>0</v>
      </c>
      <c r="F135" s="76">
        <f t="shared" si="57"/>
        <v>0</v>
      </c>
      <c r="G135" s="76">
        <f t="shared" si="57"/>
        <v>0</v>
      </c>
      <c r="H135" s="76">
        <f t="shared" si="57"/>
        <v>0</v>
      </c>
      <c r="I135" s="76">
        <f t="shared" si="57"/>
        <v>0</v>
      </c>
      <c r="J135" s="76">
        <f t="shared" si="57"/>
        <v>0</v>
      </c>
      <c r="K135" s="76">
        <f t="shared" si="57"/>
        <v>0</v>
      </c>
      <c r="L135" s="76">
        <f t="shared" si="57"/>
        <v>0</v>
      </c>
      <c r="M135" s="76">
        <f t="shared" si="57"/>
        <v>0</v>
      </c>
      <c r="N135" s="76">
        <f t="shared" si="57"/>
        <v>0</v>
      </c>
      <c r="O135" s="76">
        <f t="shared" si="57"/>
        <v>0</v>
      </c>
      <c r="P135" s="76">
        <f t="shared" si="57"/>
        <v>0</v>
      </c>
      <c r="Q135" s="76">
        <f t="shared" si="57"/>
        <v>0</v>
      </c>
      <c r="R135" s="76">
        <f t="shared" si="57"/>
        <v>0</v>
      </c>
      <c r="S135" s="76">
        <f t="shared" si="57"/>
        <v>0</v>
      </c>
      <c r="T135" s="76">
        <f t="shared" si="57"/>
        <v>0</v>
      </c>
      <c r="U135" s="76">
        <f t="shared" si="57"/>
        <v>0</v>
      </c>
      <c r="V135" s="76">
        <f t="shared" si="57"/>
        <v>0</v>
      </c>
      <c r="W135" s="76">
        <f t="shared" si="57"/>
        <v>0</v>
      </c>
      <c r="X135" s="76">
        <f t="shared" si="57"/>
        <v>0</v>
      </c>
      <c r="Y135" s="76">
        <f t="shared" si="57"/>
        <v>0</v>
      </c>
      <c r="Z135" s="76">
        <f t="shared" si="57"/>
        <v>0</v>
      </c>
      <c r="AA135" s="814"/>
      <c r="AB135" s="814"/>
      <c r="AC135" s="1458"/>
      <c r="AD135" s="816"/>
      <c r="AE135" s="818"/>
      <c r="AF135" s="818"/>
      <c r="AG135" s="818"/>
      <c r="AI135" s="16"/>
      <c r="AJ135" s="16"/>
      <c r="AK135" s="16"/>
      <c r="AL135" s="16"/>
      <c r="AM135" s="16"/>
      <c r="AN135" s="16"/>
      <c r="AO135" s="16"/>
      <c r="AP135" s="16"/>
      <c r="AQ135" s="16"/>
      <c r="AR135" s="16"/>
      <c r="AS135" s="16"/>
      <c r="AT135" s="16"/>
      <c r="AU135" s="16"/>
      <c r="AV135" s="16"/>
      <c r="AW135" s="16"/>
      <c r="AX135" s="16"/>
      <c r="AY135" s="16"/>
      <c r="AZ135" s="16"/>
      <c r="BX135" s="16"/>
      <c r="BY135" s="16"/>
      <c r="BZ135" s="16"/>
      <c r="CA135" s="16"/>
    </row>
    <row r="136" spans="1:79" s="55" customFormat="1" ht="18.75" customHeight="1">
      <c r="A136" s="920" t="s">
        <v>379</v>
      </c>
      <c r="B136" s="813"/>
      <c r="C136" s="64" t="s">
        <v>35</v>
      </c>
      <c r="D136" s="62"/>
      <c r="E136" s="61">
        <v>0</v>
      </c>
      <c r="F136" s="61"/>
      <c r="G136" s="61"/>
      <c r="H136" s="63"/>
      <c r="I136" s="62"/>
      <c r="J136" s="63"/>
      <c r="K136" s="62"/>
      <c r="L136" s="61"/>
      <c r="M136" s="61"/>
      <c r="N136" s="61"/>
      <c r="O136" s="61">
        <v>0</v>
      </c>
      <c r="P136" s="61">
        <v>0</v>
      </c>
      <c r="Q136" s="61">
        <v>0</v>
      </c>
      <c r="R136" s="61"/>
      <c r="S136" s="63"/>
      <c r="T136" s="62"/>
      <c r="U136" s="61"/>
      <c r="V136" s="61"/>
      <c r="W136" s="63"/>
      <c r="X136" s="62"/>
      <c r="Y136" s="61"/>
      <c r="Z136" s="61"/>
      <c r="AA136" s="814">
        <f>SUM(D137:H137)</f>
        <v>0</v>
      </c>
      <c r="AB136" s="814">
        <f>SUM(I137:W137)</f>
        <v>0</v>
      </c>
      <c r="AC136" s="1458">
        <f>SUM(J137:AB137)</f>
        <v>0</v>
      </c>
      <c r="AD136" s="816">
        <v>350</v>
      </c>
      <c r="AE136" s="973">
        <f>SUM(AA136*AD136)</f>
        <v>0</v>
      </c>
      <c r="AF136" s="973">
        <f>SUM(AB136*AD136)</f>
        <v>0</v>
      </c>
      <c r="AG136" s="973">
        <f>SUM(AA136+AB136)*AD136</f>
        <v>0</v>
      </c>
    </row>
    <row r="137" spans="1:79" ht="18.75" customHeight="1" thickBot="1">
      <c r="A137" s="920"/>
      <c r="B137" s="813"/>
      <c r="C137" s="20" t="s">
        <v>34</v>
      </c>
      <c r="D137" s="76">
        <f t="shared" ref="D137:Z137" si="58">(D$19*D136)/1000</f>
        <v>0</v>
      </c>
      <c r="E137" s="76">
        <f t="shared" si="58"/>
        <v>0</v>
      </c>
      <c r="F137" s="76">
        <f t="shared" si="58"/>
        <v>0</v>
      </c>
      <c r="G137" s="76">
        <f t="shared" si="58"/>
        <v>0</v>
      </c>
      <c r="H137" s="76">
        <f t="shared" si="58"/>
        <v>0</v>
      </c>
      <c r="I137" s="76">
        <f t="shared" si="58"/>
        <v>0</v>
      </c>
      <c r="J137" s="76">
        <f t="shared" si="58"/>
        <v>0</v>
      </c>
      <c r="K137" s="76">
        <f t="shared" si="58"/>
        <v>0</v>
      </c>
      <c r="L137" s="76">
        <f t="shared" si="58"/>
        <v>0</v>
      </c>
      <c r="M137" s="76">
        <f t="shared" si="58"/>
        <v>0</v>
      </c>
      <c r="N137" s="76">
        <f t="shared" si="58"/>
        <v>0</v>
      </c>
      <c r="O137" s="76">
        <f t="shared" si="58"/>
        <v>0</v>
      </c>
      <c r="P137" s="76">
        <f t="shared" si="58"/>
        <v>0</v>
      </c>
      <c r="Q137" s="76">
        <f t="shared" si="58"/>
        <v>0</v>
      </c>
      <c r="R137" s="76">
        <f t="shared" si="58"/>
        <v>0</v>
      </c>
      <c r="S137" s="76">
        <f t="shared" si="58"/>
        <v>0</v>
      </c>
      <c r="T137" s="76">
        <f t="shared" si="58"/>
        <v>0</v>
      </c>
      <c r="U137" s="76">
        <f t="shared" si="58"/>
        <v>0</v>
      </c>
      <c r="V137" s="76">
        <f t="shared" si="58"/>
        <v>0</v>
      </c>
      <c r="W137" s="76">
        <f t="shared" si="58"/>
        <v>0</v>
      </c>
      <c r="X137" s="76">
        <f t="shared" si="58"/>
        <v>0</v>
      </c>
      <c r="Y137" s="76">
        <f t="shared" si="58"/>
        <v>0</v>
      </c>
      <c r="Z137" s="76">
        <f t="shared" si="58"/>
        <v>0</v>
      </c>
      <c r="AA137" s="814"/>
      <c r="AB137" s="814"/>
      <c r="AC137" s="1458"/>
      <c r="AD137" s="816"/>
      <c r="AE137" s="818"/>
      <c r="AF137" s="818"/>
      <c r="AG137" s="818"/>
      <c r="AI137" s="16"/>
      <c r="AJ137" s="16"/>
      <c r="AK137" s="16"/>
      <c r="AL137" s="16"/>
      <c r="AM137" s="16"/>
      <c r="AN137" s="16"/>
      <c r="AO137" s="16"/>
      <c r="AP137" s="16"/>
      <c r="AQ137" s="16"/>
      <c r="AR137" s="16"/>
      <c r="AS137" s="16"/>
      <c r="AT137" s="16"/>
      <c r="AU137" s="16"/>
      <c r="AV137" s="16"/>
      <c r="AW137" s="16"/>
      <c r="AX137" s="16"/>
      <c r="AY137" s="16"/>
      <c r="AZ137" s="16"/>
      <c r="BX137" s="16"/>
      <c r="BY137" s="16"/>
      <c r="BZ137" s="16"/>
      <c r="CA137" s="16"/>
    </row>
    <row r="138" spans="1:79" s="55" customFormat="1" ht="18.75" customHeight="1">
      <c r="A138" s="947"/>
      <c r="B138" s="948"/>
      <c r="C138" s="58"/>
      <c r="D138" s="59"/>
      <c r="E138" s="59"/>
      <c r="F138" s="59"/>
      <c r="G138" s="59"/>
      <c r="H138" s="59"/>
      <c r="I138" s="59"/>
      <c r="J138" s="59"/>
      <c r="K138" s="59"/>
      <c r="L138" s="59"/>
      <c r="M138" s="59"/>
      <c r="N138" s="59"/>
      <c r="O138" s="59"/>
      <c r="P138" s="59"/>
      <c r="Q138" s="59"/>
      <c r="R138" s="59"/>
      <c r="S138" s="59"/>
      <c r="T138" s="59"/>
      <c r="U138" s="59"/>
      <c r="V138" s="59"/>
      <c r="W138" s="59"/>
      <c r="X138" s="59"/>
      <c r="Y138" s="59"/>
      <c r="Z138" s="59"/>
      <c r="AA138" s="998" t="s">
        <v>75</v>
      </c>
      <c r="AB138" s="999"/>
      <c r="AC138" s="999"/>
      <c r="AD138" s="1000"/>
      <c r="AE138" s="973">
        <f>SUM(AE20:AE137)</f>
        <v>0</v>
      </c>
      <c r="AF138" s="973">
        <f>SUM(AF20:AF137)</f>
        <v>0</v>
      </c>
      <c r="AG138" s="973">
        <f>SUM(AG20:AG137)</f>
        <v>0</v>
      </c>
    </row>
    <row r="139" spans="1:79" ht="18.75" customHeight="1">
      <c r="A139" s="947"/>
      <c r="B139" s="948"/>
      <c r="C139" s="58"/>
      <c r="D139" s="57"/>
      <c r="E139" s="57"/>
      <c r="F139" s="57"/>
      <c r="G139" s="57"/>
      <c r="H139" s="57"/>
      <c r="I139" s="57"/>
      <c r="J139" s="57"/>
      <c r="K139" s="57"/>
      <c r="L139" s="57"/>
      <c r="M139" s="57"/>
      <c r="N139" s="57"/>
      <c r="O139" s="57"/>
      <c r="P139" s="57"/>
      <c r="Q139" s="57"/>
      <c r="R139" s="57"/>
      <c r="S139" s="57"/>
      <c r="T139" s="57"/>
      <c r="U139" s="57"/>
      <c r="V139" s="57"/>
      <c r="W139" s="57"/>
      <c r="X139" s="57"/>
      <c r="Y139" s="57"/>
      <c r="Z139" s="57"/>
      <c r="AA139" s="952"/>
      <c r="AB139" s="953"/>
      <c r="AC139" s="953"/>
      <c r="AD139" s="954"/>
      <c r="AE139" s="818"/>
      <c r="AF139" s="818"/>
      <c r="AG139" s="818"/>
      <c r="AI139" s="16"/>
      <c r="AJ139" s="16"/>
      <c r="AK139" s="16"/>
      <c r="AL139" s="16"/>
      <c r="AM139" s="16"/>
      <c r="AN139" s="16"/>
      <c r="AO139" s="16"/>
      <c r="AP139" s="16"/>
      <c r="AQ139" s="16"/>
      <c r="AR139" s="16"/>
      <c r="AS139" s="16"/>
      <c r="AT139" s="16"/>
      <c r="AU139" s="16"/>
      <c r="AV139" s="16"/>
      <c r="AW139" s="16"/>
      <c r="AX139" s="16"/>
      <c r="AY139" s="16"/>
      <c r="AZ139" s="16"/>
      <c r="BX139" s="16"/>
      <c r="BY139" s="16"/>
      <c r="BZ139" s="16"/>
      <c r="CA139" s="16"/>
    </row>
    <row r="140" spans="1:79">
      <c r="D140" s="6"/>
      <c r="E140" s="6"/>
      <c r="F140" s="19"/>
      <c r="G140" s="6"/>
      <c r="H140" s="6"/>
      <c r="I140" s="6"/>
      <c r="J140" s="6"/>
      <c r="K140" s="6"/>
      <c r="L140" s="14"/>
      <c r="M140" s="9"/>
      <c r="N140" s="14"/>
      <c r="O140" s="6"/>
      <c r="P140" s="19">
        <v>0</v>
      </c>
      <c r="Q140" s="19">
        <v>0</v>
      </c>
      <c r="R140" s="6"/>
      <c r="S140" s="6"/>
      <c r="T140" s="56"/>
      <c r="U140" s="56"/>
      <c r="V140" s="19"/>
      <c r="W140" s="19"/>
      <c r="X140" s="56"/>
      <c r="Y140" s="56"/>
      <c r="Z140" s="56"/>
      <c r="AA140" s="6"/>
      <c r="AB140" s="6"/>
      <c r="AC140" s="6"/>
      <c r="AD140" s="7"/>
      <c r="AE140" s="48"/>
      <c r="AF140" s="48"/>
      <c r="AG140" s="48"/>
    </row>
    <row r="141" spans="1:79" ht="27" customHeight="1">
      <c r="A141" s="51" t="s">
        <v>33</v>
      </c>
      <c r="B141" s="825"/>
      <c r="C141" s="825"/>
      <c r="D141" s="10"/>
      <c r="E141" s="961"/>
      <c r="F141" s="961"/>
      <c r="G141" s="961"/>
      <c r="H141" s="10"/>
      <c r="I141" s="13"/>
      <c r="J141" s="13"/>
      <c r="K141" s="13"/>
      <c r="L141" s="10"/>
      <c r="M141" s="8"/>
      <c r="N141" s="10"/>
      <c r="O141" s="10"/>
      <c r="P141" s="120">
        <f>(P$19*P140)/1000</f>
        <v>0</v>
      </c>
      <c r="Q141" s="120">
        <f>(Q$19*Q140)/1000</f>
        <v>0</v>
      </c>
      <c r="R141" s="955" t="s">
        <v>32</v>
      </c>
      <c r="S141" s="955"/>
      <c r="T141" s="956"/>
      <c r="U141" s="956"/>
      <c r="V141" s="120">
        <f>(V$19*V140)/1000</f>
        <v>0</v>
      </c>
      <c r="W141" s="957" t="s">
        <v>410</v>
      </c>
      <c r="X141" s="957"/>
      <c r="Y141" s="957"/>
      <c r="Z141" s="54"/>
      <c r="AA141" s="10"/>
      <c r="AB141" s="10"/>
      <c r="AC141" s="10"/>
      <c r="AD141" s="49"/>
      <c r="AE141" s="18"/>
      <c r="AF141" s="18"/>
      <c r="AG141" s="18"/>
      <c r="AH141" s="12"/>
    </row>
    <row r="142" spans="1:79" s="16" customFormat="1" ht="27" customHeight="1">
      <c r="A142" s="38"/>
      <c r="B142" s="996" t="s">
        <v>30</v>
      </c>
      <c r="C142" s="996"/>
      <c r="D142" s="14"/>
      <c r="E142" s="35" t="s">
        <v>72</v>
      </c>
      <c r="F142" s="35"/>
      <c r="G142" s="38"/>
      <c r="H142" s="14"/>
      <c r="I142" s="38"/>
      <c r="J142" s="38"/>
      <c r="K142" s="38"/>
      <c r="L142" s="10"/>
      <c r="M142" s="8"/>
      <c r="N142" s="10"/>
      <c r="O142" s="14"/>
      <c r="P142" s="19">
        <v>0</v>
      </c>
      <c r="Q142" s="19">
        <v>0</v>
      </c>
      <c r="R142" s="38"/>
      <c r="S142" s="38"/>
      <c r="T142" s="959" t="s">
        <v>30</v>
      </c>
      <c r="U142" s="959"/>
      <c r="V142" s="19"/>
      <c r="W142" s="960" t="s">
        <v>72</v>
      </c>
      <c r="X142" s="960"/>
      <c r="Y142" s="960"/>
      <c r="Z142" s="960"/>
      <c r="AA142" s="14"/>
      <c r="AB142" s="14"/>
      <c r="AC142" s="14"/>
      <c r="AD142" s="53"/>
      <c r="AE142" s="52"/>
      <c r="AF142" s="52"/>
      <c r="AG142" s="52"/>
      <c r="AH142" s="17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"/>
      <c r="BU142" s="3"/>
      <c r="BV142" s="3"/>
      <c r="BW142" s="3"/>
      <c r="BX142" s="3"/>
      <c r="BY142" s="3"/>
      <c r="BZ142" s="3"/>
      <c r="CA142" s="3"/>
    </row>
    <row r="143" spans="1:79" ht="27" customHeight="1">
      <c r="A143" s="51" t="s">
        <v>74</v>
      </c>
      <c r="B143" s="825"/>
      <c r="C143" s="825"/>
      <c r="D143" s="10"/>
      <c r="E143" s="957"/>
      <c r="F143" s="957"/>
      <c r="G143" s="957"/>
      <c r="H143" s="10"/>
      <c r="I143" s="13"/>
      <c r="J143" s="13"/>
      <c r="K143" s="13"/>
      <c r="L143" s="10"/>
      <c r="M143" s="8"/>
      <c r="N143" s="10"/>
      <c r="O143" s="10"/>
      <c r="P143" s="6"/>
      <c r="Q143" s="6"/>
      <c r="R143" s="955" t="s">
        <v>31</v>
      </c>
      <c r="S143" s="955"/>
      <c r="T143" s="956"/>
      <c r="U143" s="956"/>
      <c r="V143" s="19"/>
      <c r="W143" s="957" t="s">
        <v>73</v>
      </c>
      <c r="X143" s="957"/>
      <c r="Y143" s="957"/>
      <c r="Z143" s="50"/>
      <c r="AA143" s="10"/>
      <c r="AB143" s="10"/>
      <c r="AC143" s="10"/>
      <c r="AD143" s="49"/>
      <c r="AE143" s="18"/>
      <c r="AF143" s="18"/>
      <c r="AG143" s="18"/>
      <c r="AH143" s="12"/>
    </row>
    <row r="144" spans="1:79" ht="27" customHeight="1">
      <c r="A144" s="11"/>
      <c r="B144" s="996" t="s">
        <v>30</v>
      </c>
      <c r="C144" s="996"/>
      <c r="D144" s="10"/>
      <c r="E144" s="997" t="s">
        <v>72</v>
      </c>
      <c r="F144" s="997"/>
      <c r="G144" s="997"/>
      <c r="H144" s="10"/>
      <c r="I144" s="13"/>
      <c r="J144" s="13"/>
      <c r="K144" s="13"/>
      <c r="L144" s="6"/>
      <c r="M144" s="6"/>
      <c r="N144" s="6"/>
      <c r="O144" s="10"/>
      <c r="P144" s="10"/>
      <c r="Q144" s="10"/>
      <c r="R144" s="13"/>
      <c r="S144" s="13"/>
      <c r="T144" s="996" t="s">
        <v>30</v>
      </c>
      <c r="U144" s="996"/>
      <c r="V144" s="120">
        <f>(V$19*V143)/1000</f>
        <v>0</v>
      </c>
      <c r="W144" s="962" t="s">
        <v>72</v>
      </c>
      <c r="X144" s="962"/>
      <c r="Y144" s="962"/>
      <c r="Z144" s="962"/>
      <c r="AA144" s="10"/>
      <c r="AB144" s="10"/>
      <c r="AC144" s="10"/>
      <c r="AD144" s="49"/>
      <c r="AE144" s="18"/>
      <c r="AF144" s="18"/>
      <c r="AG144" s="18"/>
      <c r="AH144" s="12"/>
    </row>
    <row r="145" spans="1:34">
      <c r="A145" s="11"/>
      <c r="B145" s="11"/>
      <c r="C145" s="11"/>
      <c r="D145" s="10"/>
      <c r="E145" s="10"/>
      <c r="F145" s="14"/>
      <c r="G145" s="13"/>
      <c r="H145" s="10"/>
      <c r="I145" s="13"/>
      <c r="J145" s="13"/>
      <c r="K145" s="13"/>
      <c r="L145" s="6"/>
      <c r="M145" s="6"/>
      <c r="N145" s="6"/>
      <c r="O145" s="10"/>
      <c r="P145" s="14"/>
      <c r="Q145" s="10"/>
      <c r="R145" s="13"/>
      <c r="S145" s="13"/>
      <c r="T145" s="13"/>
      <c r="U145" s="10"/>
      <c r="V145" s="6"/>
      <c r="W145" s="6"/>
      <c r="X145" s="13"/>
      <c r="Y145" s="13"/>
      <c r="Z145" s="13"/>
      <c r="AA145" s="10"/>
      <c r="AB145" s="10"/>
      <c r="AC145" s="10"/>
      <c r="AD145" s="49"/>
      <c r="AE145" s="18"/>
      <c r="AF145" s="18"/>
      <c r="AG145" s="18"/>
      <c r="AH145" s="12"/>
    </row>
    <row r="146" spans="1:34">
      <c r="D146" s="6"/>
      <c r="E146" s="6"/>
      <c r="F146" s="10"/>
      <c r="G146" s="6"/>
      <c r="H146" s="6"/>
      <c r="I146" s="6"/>
      <c r="J146" s="6"/>
      <c r="K146" s="6"/>
      <c r="L146" s="6"/>
      <c r="M146" s="6"/>
      <c r="N146" s="6"/>
      <c r="O146" s="6"/>
      <c r="P146" s="10"/>
      <c r="Q146" s="10"/>
      <c r="R146" s="6"/>
      <c r="S146" s="6"/>
      <c r="T146" s="6"/>
      <c r="U146" s="6"/>
      <c r="V146" s="10"/>
      <c r="W146" s="10"/>
      <c r="X146" s="6"/>
      <c r="Y146" s="6"/>
      <c r="Z146" s="6"/>
      <c r="AA146" s="6"/>
      <c r="AB146" s="6"/>
      <c r="AC146" s="6"/>
      <c r="AD146" s="7"/>
      <c r="AE146" s="48"/>
      <c r="AF146" s="48"/>
      <c r="AG146" s="48"/>
    </row>
    <row r="147" spans="1:34">
      <c r="D147" s="6"/>
      <c r="E147" s="6"/>
      <c r="F147" s="10"/>
      <c r="G147" s="6"/>
      <c r="H147" s="6"/>
      <c r="I147" s="6"/>
      <c r="J147" s="6"/>
      <c r="K147" s="6"/>
      <c r="L147" s="6"/>
      <c r="M147" s="6"/>
      <c r="N147" s="6"/>
      <c r="O147" s="6"/>
      <c r="P147" s="10"/>
      <c r="Q147" s="6"/>
      <c r="R147" s="6"/>
      <c r="S147" s="6"/>
      <c r="T147" s="6"/>
      <c r="U147" s="6"/>
      <c r="V147" s="14"/>
      <c r="W147" s="14"/>
      <c r="X147" s="6"/>
      <c r="Y147" s="6"/>
      <c r="Z147" s="6"/>
      <c r="AA147" s="6"/>
      <c r="AB147" s="6"/>
      <c r="AC147" s="6"/>
      <c r="AD147" s="7"/>
      <c r="AE147" s="48"/>
      <c r="AF147" s="48"/>
      <c r="AG147" s="48"/>
    </row>
    <row r="148" spans="1:34">
      <c r="D148" s="6"/>
      <c r="E148" s="6"/>
      <c r="F148" s="10"/>
      <c r="G148" s="6"/>
      <c r="H148" s="6"/>
      <c r="I148" s="6"/>
      <c r="J148" s="6"/>
      <c r="K148" s="6"/>
      <c r="L148" s="6"/>
      <c r="M148" s="6"/>
      <c r="N148" s="6"/>
      <c r="O148" s="6"/>
      <c r="P148" s="10"/>
      <c r="Q148" s="6"/>
      <c r="R148" s="6"/>
      <c r="S148" s="6"/>
      <c r="T148" s="6"/>
      <c r="U148" s="6"/>
      <c r="V148" s="10"/>
      <c r="W148" s="10"/>
      <c r="X148" s="6"/>
      <c r="Y148" s="6"/>
      <c r="Z148" s="6"/>
      <c r="AA148" s="6"/>
      <c r="AB148" s="6"/>
      <c r="AC148" s="6"/>
      <c r="AD148" s="7"/>
      <c r="AE148" s="48"/>
      <c r="AF148" s="48"/>
      <c r="AG148" s="48"/>
    </row>
    <row r="149" spans="1:34">
      <c r="D149" s="6"/>
      <c r="E149" s="6"/>
      <c r="F149" s="10"/>
      <c r="G149" s="6"/>
      <c r="H149" s="6"/>
      <c r="I149" s="6"/>
      <c r="J149" s="6"/>
      <c r="K149" s="6"/>
      <c r="L149" s="6"/>
      <c r="M149" s="6"/>
      <c r="N149" s="6"/>
      <c r="O149" s="6"/>
      <c r="P149" s="10"/>
      <c r="Q149" s="10"/>
      <c r="R149" s="6"/>
      <c r="S149" s="6"/>
      <c r="T149" s="6"/>
      <c r="U149" s="6"/>
      <c r="V149" s="10"/>
      <c r="W149" s="10"/>
      <c r="X149" s="6"/>
      <c r="Y149" s="6"/>
      <c r="Z149" s="6"/>
      <c r="AA149" s="6"/>
      <c r="AB149" s="6"/>
      <c r="AC149" s="6"/>
      <c r="AD149" s="7"/>
      <c r="AE149" s="48"/>
      <c r="AF149" s="48"/>
      <c r="AG149" s="48"/>
    </row>
    <row r="150" spans="1:34"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10"/>
      <c r="W150" s="10"/>
      <c r="X150" s="6"/>
      <c r="Y150" s="6"/>
      <c r="Z150" s="6"/>
      <c r="AA150" s="6"/>
      <c r="AB150" s="6"/>
      <c r="AC150" s="6"/>
      <c r="AD150" s="7"/>
      <c r="AE150" s="48"/>
      <c r="AF150" s="48"/>
      <c r="AG150" s="48"/>
    </row>
    <row r="151" spans="1:34"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10"/>
      <c r="W151" s="10"/>
      <c r="X151" s="6"/>
      <c r="Y151" s="6"/>
      <c r="Z151" s="6"/>
      <c r="AA151" s="6"/>
      <c r="AB151" s="6"/>
      <c r="AC151" s="6"/>
      <c r="AD151" s="7"/>
      <c r="AE151" s="48"/>
      <c r="AF151" s="48"/>
      <c r="AG151" s="48"/>
    </row>
    <row r="152" spans="1:34"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  <c r="AC152" s="6"/>
      <c r="AD152" s="7"/>
      <c r="AE152" s="48"/>
      <c r="AF152" s="48"/>
      <c r="AG152" s="48"/>
    </row>
    <row r="153" spans="1:34"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  <c r="AC153" s="6"/>
      <c r="AD153" s="7"/>
      <c r="AE153" s="48"/>
      <c r="AF153" s="48"/>
      <c r="AG153" s="48"/>
    </row>
    <row r="154" spans="1:34"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  <c r="AC154" s="6"/>
      <c r="AD154" s="7"/>
      <c r="AE154" s="48"/>
      <c r="AF154" s="48"/>
      <c r="AG154" s="48"/>
    </row>
    <row r="155" spans="1:34"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  <c r="AC155" s="6"/>
      <c r="AD155" s="7"/>
      <c r="AE155" s="48"/>
      <c r="AF155" s="48"/>
      <c r="AG155" s="48"/>
    </row>
    <row r="156" spans="1:34"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  <c r="AC156" s="6"/>
      <c r="AD156" s="7"/>
      <c r="AE156" s="48"/>
      <c r="AF156" s="48"/>
      <c r="AG156" s="48"/>
    </row>
    <row r="157" spans="1:34"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  <c r="AC157" s="6"/>
      <c r="AD157" s="7"/>
      <c r="AE157" s="48"/>
      <c r="AF157" s="48"/>
      <c r="AG157" s="48"/>
    </row>
    <row r="158" spans="1:34"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  <c r="AC158" s="6"/>
      <c r="AD158" s="7"/>
      <c r="AE158" s="48"/>
      <c r="AF158" s="48"/>
      <c r="AG158" s="48"/>
    </row>
    <row r="159" spans="1:34"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  <c r="AC159" s="6"/>
      <c r="AD159" s="7"/>
      <c r="AE159" s="48"/>
      <c r="AF159" s="48"/>
      <c r="AG159" s="48"/>
    </row>
    <row r="160" spans="1:34"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  <c r="AC160" s="6"/>
      <c r="AD160" s="7"/>
      <c r="AE160" s="48"/>
      <c r="AF160" s="48"/>
      <c r="AG160" s="48"/>
    </row>
    <row r="161" spans="4:33"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  <c r="AC161" s="6"/>
      <c r="AD161" s="7"/>
      <c r="AE161" s="48"/>
      <c r="AF161" s="48"/>
      <c r="AG161" s="48"/>
    </row>
    <row r="162" spans="4:33"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  <c r="AC162" s="6"/>
      <c r="AD162" s="7"/>
      <c r="AE162" s="48"/>
      <c r="AF162" s="48"/>
      <c r="AG162" s="48"/>
    </row>
    <row r="163" spans="4:33"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  <c r="AC163" s="6"/>
      <c r="AD163" s="7"/>
      <c r="AE163" s="48"/>
      <c r="AF163" s="48"/>
      <c r="AG163" s="48"/>
    </row>
    <row r="164" spans="4:33"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  <c r="AC164" s="6"/>
      <c r="AD164" s="7"/>
      <c r="AE164" s="48"/>
      <c r="AF164" s="48"/>
      <c r="AG164" s="48"/>
    </row>
    <row r="165" spans="4:33"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  <c r="AC165" s="6"/>
      <c r="AD165" s="7"/>
      <c r="AE165" s="48"/>
      <c r="AF165" s="48"/>
      <c r="AG165" s="48"/>
    </row>
    <row r="166" spans="4:33"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  <c r="AC166" s="6"/>
      <c r="AD166" s="7"/>
      <c r="AE166" s="48"/>
      <c r="AF166" s="48"/>
      <c r="AG166" s="48"/>
    </row>
    <row r="167" spans="4:33"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  <c r="AC167" s="6"/>
      <c r="AD167" s="7"/>
      <c r="AE167" s="48"/>
      <c r="AF167" s="48"/>
      <c r="AG167" s="48"/>
    </row>
    <row r="168" spans="4:33"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  <c r="AC168" s="6"/>
      <c r="AD168" s="7"/>
      <c r="AE168" s="48"/>
      <c r="AF168" s="48"/>
      <c r="AG168" s="48"/>
    </row>
    <row r="169" spans="4:33"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  <c r="AC169" s="6"/>
      <c r="AD169" s="7"/>
      <c r="AE169" s="48"/>
      <c r="AF169" s="48"/>
      <c r="AG169" s="48"/>
    </row>
    <row r="170" spans="4:33"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  <c r="AC170" s="6"/>
      <c r="AD170" s="7"/>
      <c r="AE170" s="48"/>
      <c r="AF170" s="48"/>
      <c r="AG170" s="48"/>
    </row>
    <row r="171" spans="4:33"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  <c r="AC171" s="6"/>
      <c r="AD171" s="7"/>
      <c r="AE171" s="48"/>
      <c r="AF171" s="48"/>
      <c r="AG171" s="48"/>
    </row>
    <row r="172" spans="4:33"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  <c r="AC172" s="6"/>
      <c r="AD172" s="7"/>
      <c r="AE172" s="48"/>
      <c r="AF172" s="48"/>
      <c r="AG172" s="48"/>
    </row>
    <row r="173" spans="4:33"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  <c r="AC173" s="6"/>
      <c r="AD173" s="7"/>
      <c r="AE173" s="48"/>
      <c r="AF173" s="48"/>
      <c r="AG173" s="48"/>
    </row>
    <row r="174" spans="4:33"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  <c r="AC174" s="6"/>
      <c r="AD174" s="7"/>
      <c r="AE174" s="48"/>
      <c r="AF174" s="48"/>
      <c r="AG174" s="48"/>
    </row>
    <row r="175" spans="4:33"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  <c r="AC175" s="6"/>
      <c r="AD175" s="7"/>
      <c r="AE175" s="48"/>
      <c r="AF175" s="48"/>
      <c r="AG175" s="48"/>
    </row>
    <row r="176" spans="4:33"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  <c r="AC176" s="6"/>
      <c r="AD176" s="7"/>
      <c r="AE176" s="48"/>
      <c r="AF176" s="48"/>
      <c r="AG176" s="48"/>
    </row>
    <row r="177" spans="4:33"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  <c r="AC177" s="6"/>
      <c r="AD177" s="7"/>
      <c r="AE177" s="48"/>
      <c r="AF177" s="48"/>
      <c r="AG177" s="48"/>
    </row>
    <row r="178" spans="4:33"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  <c r="AC178" s="6"/>
      <c r="AD178" s="7"/>
      <c r="AE178" s="48"/>
      <c r="AF178" s="48"/>
      <c r="AG178" s="48"/>
    </row>
    <row r="179" spans="4:33"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  <c r="AC179" s="6"/>
      <c r="AD179" s="7"/>
      <c r="AE179" s="48"/>
      <c r="AF179" s="48"/>
      <c r="AG179" s="48"/>
    </row>
    <row r="180" spans="4:33"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  <c r="AC180" s="6"/>
      <c r="AD180" s="7"/>
      <c r="AE180" s="48"/>
      <c r="AF180" s="48"/>
      <c r="AG180" s="48"/>
    </row>
    <row r="181" spans="4:33"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  <c r="AC181" s="6"/>
      <c r="AD181" s="7"/>
      <c r="AE181" s="48"/>
      <c r="AF181" s="48"/>
      <c r="AG181" s="48"/>
    </row>
    <row r="182" spans="4:33"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  <c r="AC182" s="6"/>
      <c r="AD182" s="7"/>
      <c r="AE182" s="48"/>
      <c r="AF182" s="48"/>
      <c r="AG182" s="48"/>
    </row>
    <row r="183" spans="4:33"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  <c r="AC183" s="6"/>
      <c r="AD183" s="7"/>
      <c r="AE183" s="48"/>
      <c r="AF183" s="48"/>
      <c r="AG183" s="48"/>
    </row>
    <row r="184" spans="4:33"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  <c r="AC184" s="6"/>
      <c r="AD184" s="7"/>
      <c r="AE184" s="48"/>
      <c r="AF184" s="48"/>
      <c r="AG184" s="48"/>
    </row>
    <row r="185" spans="4:33"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  <c r="AC185" s="6"/>
      <c r="AD185" s="7"/>
      <c r="AE185" s="48"/>
      <c r="AF185" s="48"/>
      <c r="AG185" s="48"/>
    </row>
    <row r="186" spans="4:33"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  <c r="AC186" s="6"/>
      <c r="AD186" s="7"/>
      <c r="AE186" s="48"/>
      <c r="AF186" s="48"/>
      <c r="AG186" s="48"/>
    </row>
    <row r="187" spans="4:33"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  <c r="AC187" s="6"/>
      <c r="AD187" s="7"/>
      <c r="AE187" s="48"/>
      <c r="AF187" s="48"/>
      <c r="AG187" s="48"/>
    </row>
    <row r="188" spans="4:33"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  <c r="AC188" s="6"/>
      <c r="AD188" s="7"/>
      <c r="AE188" s="48"/>
      <c r="AF188" s="48"/>
      <c r="AG188" s="48"/>
    </row>
    <row r="189" spans="4:33"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  <c r="AC189" s="6"/>
      <c r="AD189" s="7"/>
      <c r="AE189" s="48"/>
      <c r="AF189" s="48"/>
      <c r="AG189" s="48"/>
    </row>
    <row r="190" spans="4:33"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  <c r="AC190" s="6"/>
      <c r="AD190" s="7"/>
      <c r="AE190" s="48"/>
      <c r="AF190" s="48"/>
      <c r="AG190" s="48"/>
    </row>
    <row r="191" spans="4:33"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  <c r="AC191" s="6"/>
      <c r="AD191" s="7"/>
      <c r="AE191" s="48"/>
      <c r="AF191" s="48"/>
      <c r="AG191" s="48"/>
    </row>
    <row r="192" spans="4:33"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  <c r="AC192" s="6"/>
      <c r="AD192" s="7"/>
      <c r="AE192" s="48"/>
      <c r="AF192" s="48"/>
      <c r="AG192" s="48"/>
    </row>
    <row r="193" spans="4:33"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  <c r="AC193" s="6"/>
      <c r="AD193" s="7"/>
      <c r="AE193" s="48"/>
      <c r="AF193" s="48"/>
      <c r="AG193" s="48"/>
    </row>
    <row r="194" spans="4:33"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  <c r="AC194" s="6"/>
      <c r="AD194" s="7"/>
      <c r="AE194" s="48"/>
      <c r="AF194" s="48"/>
      <c r="AG194" s="48"/>
    </row>
    <row r="195" spans="4:33"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  <c r="AC195" s="6"/>
      <c r="AD195" s="7"/>
      <c r="AE195" s="48"/>
      <c r="AF195" s="48"/>
      <c r="AG195" s="48"/>
    </row>
    <row r="196" spans="4:33"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  <c r="AC196" s="6"/>
      <c r="AD196" s="7"/>
      <c r="AE196" s="48"/>
      <c r="AF196" s="48"/>
      <c r="AG196" s="48"/>
    </row>
    <row r="197" spans="4:33"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  <c r="AC197" s="6"/>
      <c r="AD197" s="7"/>
      <c r="AE197" s="48"/>
      <c r="AF197" s="48"/>
      <c r="AG197" s="48"/>
    </row>
    <row r="198" spans="4:33"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  <c r="AC198" s="6"/>
      <c r="AD198" s="7"/>
      <c r="AE198" s="48"/>
      <c r="AF198" s="48"/>
      <c r="AG198" s="48"/>
    </row>
    <row r="199" spans="4:33"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  <c r="AC199" s="6"/>
      <c r="AD199" s="7"/>
      <c r="AE199" s="48"/>
      <c r="AF199" s="48"/>
      <c r="AG199" s="48"/>
    </row>
    <row r="200" spans="4:33"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  <c r="AC200" s="6"/>
      <c r="AD200" s="7"/>
      <c r="AE200" s="48"/>
      <c r="AF200" s="48"/>
      <c r="AG200" s="48"/>
    </row>
    <row r="201" spans="4:33"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  <c r="AC201" s="6"/>
      <c r="AD201" s="7"/>
      <c r="AE201" s="48"/>
      <c r="AF201" s="48"/>
      <c r="AG201" s="48"/>
    </row>
    <row r="202" spans="4:33"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  <c r="AC202" s="6"/>
      <c r="AD202" s="7"/>
      <c r="AE202" s="48"/>
      <c r="AF202" s="48"/>
      <c r="AG202" s="48"/>
    </row>
    <row r="203" spans="4:33"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  <c r="AC203" s="6"/>
      <c r="AD203" s="7"/>
      <c r="AE203" s="48"/>
      <c r="AF203" s="48"/>
      <c r="AG203" s="48"/>
    </row>
    <row r="204" spans="4:33"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  <c r="AC204" s="6"/>
      <c r="AD204" s="7"/>
      <c r="AE204" s="48"/>
      <c r="AF204" s="48"/>
      <c r="AG204" s="48"/>
    </row>
    <row r="205" spans="4:33"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  <c r="AC205" s="6"/>
      <c r="AD205" s="7"/>
      <c r="AE205" s="48"/>
      <c r="AF205" s="48"/>
      <c r="AG205" s="48"/>
    </row>
    <row r="206" spans="4:33"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  <c r="AC206" s="6"/>
      <c r="AD206" s="7"/>
      <c r="AE206" s="48"/>
      <c r="AF206" s="48"/>
      <c r="AG206" s="48"/>
    </row>
    <row r="207" spans="4:33"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  <c r="AC207" s="6"/>
      <c r="AD207" s="7"/>
      <c r="AE207" s="48"/>
      <c r="AF207" s="48"/>
      <c r="AG207" s="48"/>
    </row>
    <row r="208" spans="4:33"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  <c r="AC208" s="6"/>
      <c r="AD208" s="7"/>
      <c r="AE208" s="48"/>
      <c r="AF208" s="48"/>
      <c r="AG208" s="48"/>
    </row>
    <row r="209" spans="4:33"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  <c r="AC209" s="6"/>
      <c r="AD209" s="7"/>
      <c r="AE209" s="48"/>
      <c r="AF209" s="48"/>
      <c r="AG209" s="48"/>
    </row>
    <row r="210" spans="4:33"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  <c r="AC210" s="6"/>
      <c r="AD210" s="7"/>
      <c r="AE210" s="48"/>
      <c r="AF210" s="48"/>
      <c r="AG210" s="48"/>
    </row>
    <row r="211" spans="4:33"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  <c r="AC211" s="6"/>
      <c r="AD211" s="7"/>
      <c r="AE211" s="48"/>
      <c r="AF211" s="48"/>
      <c r="AG211" s="48"/>
    </row>
    <row r="212" spans="4:33"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  <c r="AC212" s="6"/>
      <c r="AD212" s="7"/>
      <c r="AE212" s="48"/>
      <c r="AF212" s="48"/>
      <c r="AG212" s="48"/>
    </row>
    <row r="213" spans="4:33"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  <c r="AC213" s="6"/>
      <c r="AD213" s="7"/>
      <c r="AE213" s="48"/>
      <c r="AF213" s="48"/>
      <c r="AG213" s="48"/>
    </row>
    <row r="214" spans="4:33"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  <c r="AC214" s="6"/>
      <c r="AD214" s="7"/>
      <c r="AE214" s="48"/>
      <c r="AF214" s="48"/>
      <c r="AG214" s="48"/>
    </row>
    <row r="215" spans="4:33"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  <c r="AC215" s="6"/>
      <c r="AD215" s="7"/>
      <c r="AE215" s="48"/>
      <c r="AF215" s="48"/>
      <c r="AG215" s="48"/>
    </row>
    <row r="216" spans="4:33"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  <c r="AC216" s="6"/>
      <c r="AD216" s="7"/>
      <c r="AE216" s="48"/>
      <c r="AF216" s="48"/>
      <c r="AG216" s="48"/>
    </row>
    <row r="217" spans="4:33"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  <c r="AC217" s="6"/>
      <c r="AD217" s="7"/>
      <c r="AE217" s="48"/>
      <c r="AF217" s="48"/>
      <c r="AG217" s="48"/>
    </row>
    <row r="218" spans="4:33"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  <c r="AC218" s="6"/>
      <c r="AD218" s="7"/>
      <c r="AE218" s="48"/>
      <c r="AF218" s="48"/>
      <c r="AG218" s="48"/>
    </row>
    <row r="219" spans="4:33"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  <c r="AC219" s="6"/>
      <c r="AD219" s="7"/>
      <c r="AE219" s="48"/>
      <c r="AF219" s="48"/>
      <c r="AG219" s="48"/>
    </row>
    <row r="220" spans="4:33"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  <c r="AC220" s="6"/>
      <c r="AD220" s="7"/>
      <c r="AE220" s="48"/>
      <c r="AF220" s="48"/>
      <c r="AG220" s="48"/>
    </row>
    <row r="221" spans="4:33"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  <c r="AA221" s="6"/>
      <c r="AB221" s="6"/>
      <c r="AC221" s="6"/>
      <c r="AD221" s="7"/>
      <c r="AE221" s="48"/>
      <c r="AF221" s="48"/>
      <c r="AG221" s="48"/>
    </row>
    <row r="222" spans="4:33"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  <c r="AC222" s="6"/>
      <c r="AD222" s="7"/>
      <c r="AE222" s="48"/>
      <c r="AF222" s="48"/>
      <c r="AG222" s="48"/>
    </row>
    <row r="223" spans="4:33"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/>
      <c r="AC223" s="6"/>
      <c r="AD223" s="7"/>
      <c r="AE223" s="48"/>
      <c r="AF223" s="48"/>
      <c r="AG223" s="48"/>
    </row>
    <row r="224" spans="4:33"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  <c r="AA224" s="6"/>
      <c r="AB224" s="6"/>
      <c r="AC224" s="6"/>
      <c r="AD224" s="7"/>
      <c r="AE224" s="48"/>
      <c r="AF224" s="48"/>
      <c r="AG224" s="48"/>
    </row>
    <row r="225" spans="4:33"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  <c r="AC225" s="6"/>
      <c r="AD225" s="7"/>
      <c r="AE225" s="48"/>
      <c r="AF225" s="48"/>
      <c r="AG225" s="48"/>
    </row>
    <row r="226" spans="4:33"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  <c r="AC226" s="6"/>
      <c r="AD226" s="7"/>
      <c r="AE226" s="48"/>
      <c r="AF226" s="48"/>
      <c r="AG226" s="48"/>
    </row>
    <row r="227" spans="4:33"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  <c r="AA227" s="6"/>
      <c r="AB227" s="6"/>
      <c r="AC227" s="6"/>
      <c r="AD227" s="7"/>
      <c r="AE227" s="48"/>
      <c r="AF227" s="48"/>
      <c r="AG227" s="48"/>
    </row>
    <row r="228" spans="4:33"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  <c r="AC228" s="6"/>
      <c r="AD228" s="7"/>
      <c r="AE228" s="48"/>
      <c r="AF228" s="48"/>
      <c r="AG228" s="48"/>
    </row>
    <row r="229" spans="4:33"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  <c r="AA229" s="6"/>
      <c r="AB229" s="6"/>
      <c r="AC229" s="6"/>
      <c r="AD229" s="7"/>
      <c r="AE229" s="48"/>
      <c r="AF229" s="48"/>
      <c r="AG229" s="48"/>
    </row>
    <row r="230" spans="4:33"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  <c r="AA230" s="6"/>
      <c r="AB230" s="6"/>
      <c r="AC230" s="6"/>
      <c r="AD230" s="7"/>
      <c r="AE230" s="48"/>
      <c r="AF230" s="48"/>
      <c r="AG230" s="48"/>
    </row>
    <row r="231" spans="4:33"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  <c r="AA231" s="6"/>
      <c r="AB231" s="6"/>
      <c r="AC231" s="6"/>
      <c r="AD231" s="7"/>
      <c r="AE231" s="48"/>
      <c r="AF231" s="48"/>
      <c r="AG231" s="48"/>
    </row>
    <row r="232" spans="4:33"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  <c r="AA232" s="6"/>
      <c r="AB232" s="6"/>
      <c r="AC232" s="6"/>
      <c r="AD232" s="7"/>
      <c r="AE232" s="48"/>
      <c r="AF232" s="48"/>
      <c r="AG232" s="48"/>
    </row>
    <row r="233" spans="4:33"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  <c r="AA233" s="6"/>
      <c r="AB233" s="6"/>
      <c r="AC233" s="6"/>
      <c r="AD233" s="7"/>
      <c r="AE233" s="48"/>
      <c r="AF233" s="48"/>
      <c r="AG233" s="48"/>
    </row>
    <row r="234" spans="4:33"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  <c r="AA234" s="6"/>
      <c r="AB234" s="6"/>
      <c r="AC234" s="6"/>
      <c r="AD234" s="7"/>
      <c r="AE234" s="48"/>
      <c r="AF234" s="48"/>
      <c r="AG234" s="48"/>
    </row>
    <row r="235" spans="4:33"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  <c r="AA235" s="6"/>
      <c r="AB235" s="6"/>
      <c r="AC235" s="6"/>
      <c r="AD235" s="7"/>
      <c r="AE235" s="48"/>
      <c r="AF235" s="48"/>
      <c r="AG235" s="48"/>
    </row>
    <row r="236" spans="4:33"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  <c r="AA236" s="6"/>
      <c r="AB236" s="6"/>
      <c r="AC236" s="6"/>
      <c r="AD236" s="7"/>
      <c r="AE236" s="48"/>
      <c r="AF236" s="48"/>
      <c r="AG236" s="48"/>
    </row>
    <row r="237" spans="4:33"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  <c r="AA237" s="6"/>
      <c r="AB237" s="6"/>
      <c r="AC237" s="6"/>
      <c r="AD237" s="7"/>
      <c r="AE237" s="48"/>
      <c r="AF237" s="48"/>
      <c r="AG237" s="48"/>
    </row>
    <row r="238" spans="4:33"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  <c r="AA238" s="6"/>
      <c r="AB238" s="6"/>
      <c r="AC238" s="6"/>
      <c r="AD238" s="7"/>
      <c r="AE238" s="48"/>
      <c r="AF238" s="48"/>
      <c r="AG238" s="48"/>
    </row>
    <row r="239" spans="4:33"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  <c r="AA239" s="6"/>
      <c r="AB239" s="6"/>
      <c r="AC239" s="6"/>
      <c r="AD239" s="7"/>
      <c r="AE239" s="48"/>
      <c r="AF239" s="48"/>
      <c r="AG239" s="48"/>
    </row>
    <row r="240" spans="4:33"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  <c r="AA240" s="6"/>
      <c r="AB240" s="6"/>
      <c r="AC240" s="6"/>
      <c r="AD240" s="7"/>
      <c r="AE240" s="48"/>
      <c r="AF240" s="48"/>
      <c r="AG240" s="48"/>
    </row>
    <row r="241" spans="4:33"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  <c r="AA241" s="6"/>
      <c r="AB241" s="6"/>
      <c r="AC241" s="6"/>
      <c r="AD241" s="7"/>
      <c r="AE241" s="48"/>
      <c r="AF241" s="48"/>
      <c r="AG241" s="48"/>
    </row>
    <row r="242" spans="4:33"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  <c r="AA242" s="6"/>
      <c r="AB242" s="6"/>
      <c r="AC242" s="6"/>
      <c r="AD242" s="7"/>
      <c r="AE242" s="48"/>
      <c r="AF242" s="48"/>
      <c r="AG242" s="48"/>
    </row>
    <row r="243" spans="4:33"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  <c r="AA243" s="6"/>
      <c r="AB243" s="6"/>
      <c r="AC243" s="6"/>
      <c r="AD243" s="7"/>
      <c r="AE243" s="48"/>
      <c r="AF243" s="48"/>
      <c r="AG243" s="48"/>
    </row>
    <row r="244" spans="4:33"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  <c r="AA244" s="6"/>
      <c r="AB244" s="6"/>
      <c r="AC244" s="6"/>
      <c r="AD244" s="7"/>
      <c r="AE244" s="48"/>
      <c r="AF244" s="48"/>
      <c r="AG244" s="48"/>
    </row>
    <row r="245" spans="4:33"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  <c r="AA245" s="6"/>
      <c r="AB245" s="6"/>
      <c r="AC245" s="6"/>
      <c r="AD245" s="7"/>
      <c r="AE245" s="48"/>
      <c r="AF245" s="48"/>
      <c r="AG245" s="48"/>
    </row>
    <row r="246" spans="4:33"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  <c r="AA246" s="6"/>
      <c r="AB246" s="6"/>
      <c r="AC246" s="6"/>
      <c r="AD246" s="7"/>
      <c r="AE246" s="48"/>
      <c r="AF246" s="48"/>
      <c r="AG246" s="48"/>
    </row>
    <row r="247" spans="4:33"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  <c r="AA247" s="6"/>
      <c r="AB247" s="6"/>
      <c r="AC247" s="6"/>
      <c r="AD247" s="7"/>
      <c r="AE247" s="48"/>
      <c r="AF247" s="48"/>
      <c r="AG247" s="48"/>
    </row>
    <row r="248" spans="4:33"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  <c r="AA248" s="6"/>
      <c r="AB248" s="6"/>
      <c r="AC248" s="6"/>
      <c r="AD248" s="7"/>
      <c r="AE248" s="48"/>
      <c r="AF248" s="48"/>
      <c r="AG248" s="48"/>
    </row>
    <row r="249" spans="4:33"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  <c r="AA249" s="6"/>
      <c r="AB249" s="6"/>
      <c r="AC249" s="6"/>
      <c r="AD249" s="7"/>
      <c r="AE249" s="48"/>
      <c r="AF249" s="48"/>
      <c r="AG249" s="48"/>
    </row>
    <row r="250" spans="4:33"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  <c r="AC250" s="6"/>
      <c r="AD250" s="7"/>
      <c r="AE250" s="48"/>
      <c r="AF250" s="48"/>
      <c r="AG250" s="48"/>
    </row>
    <row r="251" spans="4:33"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  <c r="AA251" s="6"/>
      <c r="AB251" s="6"/>
      <c r="AC251" s="6"/>
      <c r="AD251" s="7"/>
      <c r="AE251" s="48"/>
      <c r="AF251" s="48"/>
      <c r="AG251" s="48"/>
    </row>
    <row r="252" spans="4:33"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  <c r="AA252" s="6"/>
      <c r="AB252" s="6"/>
      <c r="AC252" s="6"/>
      <c r="AD252" s="7"/>
      <c r="AE252" s="48"/>
      <c r="AF252" s="48"/>
      <c r="AG252" s="48"/>
    </row>
    <row r="253" spans="4:33"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  <c r="AA253" s="6"/>
      <c r="AB253" s="6"/>
      <c r="AC253" s="6"/>
      <c r="AD253" s="7"/>
      <c r="AE253" s="48"/>
      <c r="AF253" s="48"/>
      <c r="AG253" s="48"/>
    </row>
    <row r="254" spans="4:33"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  <c r="AA254" s="6"/>
      <c r="AB254" s="6"/>
      <c r="AC254" s="6"/>
      <c r="AD254" s="7"/>
      <c r="AE254" s="48"/>
      <c r="AF254" s="48"/>
      <c r="AG254" s="48"/>
    </row>
    <row r="255" spans="4:33"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  <c r="AA255" s="6"/>
      <c r="AB255" s="6"/>
      <c r="AC255" s="6"/>
      <c r="AD255" s="7"/>
      <c r="AE255" s="48"/>
      <c r="AF255" s="48"/>
      <c r="AG255" s="48"/>
    </row>
    <row r="256" spans="4:33"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  <c r="AA256" s="6"/>
      <c r="AB256" s="6"/>
      <c r="AC256" s="6"/>
      <c r="AD256" s="7"/>
      <c r="AE256" s="48"/>
      <c r="AF256" s="48"/>
      <c r="AG256" s="48"/>
    </row>
    <row r="257" spans="4:33"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  <c r="AA257" s="6"/>
      <c r="AB257" s="6"/>
      <c r="AC257" s="6"/>
      <c r="AD257" s="7"/>
      <c r="AE257" s="48"/>
      <c r="AF257" s="48"/>
      <c r="AG257" s="48"/>
    </row>
    <row r="258" spans="4:33"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  <c r="AA258" s="6"/>
      <c r="AB258" s="6"/>
      <c r="AC258" s="6"/>
      <c r="AD258" s="7"/>
      <c r="AE258" s="48"/>
      <c r="AF258" s="48"/>
      <c r="AG258" s="48"/>
    </row>
    <row r="259" spans="4:33"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  <c r="AA259" s="6"/>
      <c r="AB259" s="6"/>
      <c r="AC259" s="6"/>
      <c r="AD259" s="7"/>
      <c r="AE259" s="48"/>
      <c r="AF259" s="48"/>
      <c r="AG259" s="48"/>
    </row>
    <row r="260" spans="4:33"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  <c r="AA260" s="6"/>
      <c r="AB260" s="6"/>
      <c r="AC260" s="6"/>
      <c r="AD260" s="7"/>
      <c r="AE260" s="48"/>
      <c r="AF260" s="48"/>
      <c r="AG260" s="48"/>
    </row>
    <row r="261" spans="4:33"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  <c r="AA261" s="6"/>
      <c r="AB261" s="6"/>
      <c r="AC261" s="6"/>
      <c r="AD261" s="7"/>
      <c r="AE261" s="48"/>
      <c r="AF261" s="48"/>
      <c r="AG261" s="48"/>
    </row>
    <row r="262" spans="4:33"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  <c r="AA262" s="6"/>
      <c r="AB262" s="6"/>
      <c r="AC262" s="6"/>
      <c r="AD262" s="7"/>
      <c r="AE262" s="48"/>
      <c r="AF262" s="48"/>
      <c r="AG262" s="48"/>
    </row>
    <row r="263" spans="4:33"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  <c r="AA263" s="6"/>
      <c r="AB263" s="6"/>
      <c r="AC263" s="6"/>
      <c r="AD263" s="7"/>
      <c r="AE263" s="48"/>
      <c r="AF263" s="48"/>
      <c r="AG263" s="48"/>
    </row>
    <row r="264" spans="4:33"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  <c r="AA264" s="6"/>
      <c r="AB264" s="6"/>
      <c r="AC264" s="6"/>
      <c r="AD264" s="7"/>
      <c r="AE264" s="48"/>
      <c r="AF264" s="48"/>
      <c r="AG264" s="48"/>
    </row>
    <row r="265" spans="4:33"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  <c r="AA265" s="6"/>
      <c r="AB265" s="6"/>
      <c r="AC265" s="6"/>
      <c r="AD265" s="7"/>
      <c r="AE265" s="48"/>
      <c r="AF265" s="48"/>
      <c r="AG265" s="48"/>
    </row>
    <row r="266" spans="4:33"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  <c r="AA266" s="6"/>
      <c r="AB266" s="6"/>
      <c r="AC266" s="6"/>
      <c r="AD266" s="7"/>
      <c r="AE266" s="48"/>
      <c r="AF266" s="48"/>
      <c r="AG266" s="48"/>
    </row>
    <row r="267" spans="4:33"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  <c r="AA267" s="6"/>
      <c r="AB267" s="6"/>
      <c r="AC267" s="6"/>
      <c r="AD267" s="7"/>
      <c r="AE267" s="48"/>
      <c r="AF267" s="48"/>
      <c r="AG267" s="48"/>
    </row>
    <row r="268" spans="4:33"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  <c r="AA268" s="6"/>
      <c r="AB268" s="6"/>
      <c r="AC268" s="6"/>
      <c r="AD268" s="7"/>
      <c r="AE268" s="48"/>
      <c r="AF268" s="48"/>
      <c r="AG268" s="48"/>
    </row>
    <row r="269" spans="4:33"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  <c r="AA269" s="6"/>
      <c r="AB269" s="6"/>
      <c r="AC269" s="6"/>
      <c r="AD269" s="7"/>
      <c r="AE269" s="48"/>
      <c r="AF269" s="48"/>
      <c r="AG269" s="48"/>
    </row>
    <row r="270" spans="4:33"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  <c r="AA270" s="6"/>
      <c r="AB270" s="6"/>
      <c r="AC270" s="6"/>
      <c r="AD270" s="7"/>
      <c r="AE270" s="48"/>
      <c r="AF270" s="48"/>
      <c r="AG270" s="48"/>
    </row>
    <row r="271" spans="4:33"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  <c r="AA271" s="6"/>
      <c r="AB271" s="6"/>
      <c r="AC271" s="6"/>
      <c r="AD271" s="7"/>
      <c r="AE271" s="48"/>
      <c r="AF271" s="48"/>
      <c r="AG271" s="48"/>
    </row>
    <row r="272" spans="4:33"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  <c r="AA272" s="6"/>
      <c r="AB272" s="6"/>
      <c r="AC272" s="6"/>
      <c r="AD272" s="7"/>
      <c r="AE272" s="48"/>
      <c r="AF272" s="48"/>
      <c r="AG272" s="48"/>
    </row>
    <row r="273" spans="4:33"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  <c r="AA273" s="6"/>
      <c r="AB273" s="6"/>
      <c r="AC273" s="6"/>
      <c r="AD273" s="7"/>
      <c r="AE273" s="48"/>
      <c r="AF273" s="48"/>
      <c r="AG273" s="48"/>
    </row>
    <row r="274" spans="4:33"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  <c r="AA274" s="6"/>
      <c r="AB274" s="6"/>
      <c r="AC274" s="6"/>
      <c r="AD274" s="7"/>
      <c r="AE274" s="48"/>
      <c r="AF274" s="48"/>
      <c r="AG274" s="48"/>
    </row>
    <row r="275" spans="4:33"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  <c r="AA275" s="6"/>
      <c r="AB275" s="6"/>
      <c r="AC275" s="6"/>
      <c r="AD275" s="7"/>
      <c r="AE275" s="48"/>
      <c r="AF275" s="48"/>
      <c r="AG275" s="48"/>
    </row>
    <row r="276" spans="4:33"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  <c r="AA276" s="6"/>
      <c r="AB276" s="6"/>
      <c r="AC276" s="6"/>
      <c r="AD276" s="7"/>
      <c r="AE276" s="48"/>
      <c r="AF276" s="48"/>
      <c r="AG276" s="48"/>
    </row>
    <row r="277" spans="4:33"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  <c r="AA277" s="6"/>
      <c r="AB277" s="6"/>
      <c r="AC277" s="6"/>
      <c r="AD277" s="7"/>
      <c r="AE277" s="48"/>
      <c r="AF277" s="48"/>
      <c r="AG277" s="48"/>
    </row>
    <row r="278" spans="4:33"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  <c r="AA278" s="6"/>
      <c r="AB278" s="6"/>
      <c r="AC278" s="6"/>
      <c r="AD278" s="7"/>
      <c r="AE278" s="48"/>
      <c r="AF278" s="48"/>
      <c r="AG278" s="48"/>
    </row>
    <row r="279" spans="4:33"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  <c r="AA279" s="6"/>
      <c r="AB279" s="6"/>
      <c r="AC279" s="6"/>
      <c r="AD279" s="7"/>
      <c r="AE279" s="48"/>
      <c r="AF279" s="48"/>
      <c r="AG279" s="48"/>
    </row>
    <row r="280" spans="4:33"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  <c r="AA280" s="6"/>
      <c r="AB280" s="6"/>
      <c r="AC280" s="6"/>
      <c r="AD280" s="7"/>
      <c r="AE280" s="48"/>
      <c r="AF280" s="48"/>
      <c r="AG280" s="48"/>
    </row>
    <row r="281" spans="4:33"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  <c r="AA281" s="6"/>
      <c r="AB281" s="6"/>
      <c r="AC281" s="6"/>
      <c r="AD281" s="7"/>
      <c r="AE281" s="48"/>
      <c r="AF281" s="48"/>
      <c r="AG281" s="48"/>
    </row>
    <row r="282" spans="4:33"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  <c r="AA282" s="6"/>
      <c r="AB282" s="6"/>
      <c r="AC282" s="6"/>
      <c r="AD282" s="7"/>
      <c r="AE282" s="48"/>
      <c r="AF282" s="48"/>
      <c r="AG282" s="48"/>
    </row>
    <row r="283" spans="4:33"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  <c r="AA283" s="6"/>
      <c r="AB283" s="6"/>
      <c r="AC283" s="6"/>
      <c r="AD283" s="7"/>
      <c r="AE283" s="48"/>
      <c r="AF283" s="48"/>
      <c r="AG283" s="48"/>
    </row>
    <row r="284" spans="4:33"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  <c r="AA284" s="6"/>
      <c r="AB284" s="6"/>
      <c r="AC284" s="6"/>
      <c r="AD284" s="7"/>
      <c r="AE284" s="48"/>
      <c r="AF284" s="48"/>
      <c r="AG284" s="48"/>
    </row>
    <row r="285" spans="4:33"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  <c r="AA285" s="6"/>
      <c r="AB285" s="6"/>
      <c r="AC285" s="6"/>
      <c r="AD285" s="7"/>
      <c r="AE285" s="48"/>
      <c r="AF285" s="48"/>
      <c r="AG285" s="48"/>
    </row>
    <row r="286" spans="4:33"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  <c r="AA286" s="6"/>
      <c r="AB286" s="6"/>
      <c r="AC286" s="6"/>
      <c r="AD286" s="7"/>
      <c r="AE286" s="48"/>
      <c r="AF286" s="48"/>
      <c r="AG286" s="48"/>
    </row>
    <row r="287" spans="4:33"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  <c r="AA287" s="6"/>
      <c r="AB287" s="6"/>
      <c r="AC287" s="6"/>
      <c r="AD287" s="7"/>
      <c r="AE287" s="48"/>
      <c r="AF287" s="48"/>
      <c r="AG287" s="48"/>
    </row>
    <row r="288" spans="4:33"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  <c r="AA288" s="6"/>
      <c r="AB288" s="6"/>
      <c r="AC288" s="6"/>
      <c r="AD288" s="7"/>
      <c r="AE288" s="48"/>
      <c r="AF288" s="48"/>
      <c r="AG288" s="48"/>
    </row>
    <row r="289" spans="4:33"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  <c r="AA289" s="6"/>
      <c r="AB289" s="6"/>
      <c r="AC289" s="6"/>
      <c r="AD289" s="7"/>
      <c r="AE289" s="48"/>
      <c r="AF289" s="48"/>
      <c r="AG289" s="48"/>
    </row>
    <row r="290" spans="4:33"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  <c r="AA290" s="6"/>
      <c r="AB290" s="6"/>
      <c r="AC290" s="6"/>
      <c r="AD290" s="7"/>
      <c r="AE290" s="48"/>
      <c r="AF290" s="48"/>
      <c r="AG290" s="48"/>
    </row>
    <row r="291" spans="4:33"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  <c r="AA291" s="6"/>
      <c r="AB291" s="6"/>
      <c r="AC291" s="6"/>
      <c r="AD291" s="7"/>
      <c r="AE291" s="48"/>
      <c r="AF291" s="48"/>
      <c r="AG291" s="48"/>
    </row>
    <row r="292" spans="4:33"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  <c r="AA292" s="6"/>
      <c r="AB292" s="6"/>
      <c r="AC292" s="6"/>
      <c r="AD292" s="7"/>
      <c r="AE292" s="48"/>
      <c r="AF292" s="48"/>
      <c r="AG292" s="48"/>
    </row>
    <row r="293" spans="4:33"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  <c r="AA293" s="6"/>
      <c r="AB293" s="6"/>
      <c r="AC293" s="6"/>
      <c r="AD293" s="7"/>
      <c r="AE293" s="48"/>
      <c r="AF293" s="48"/>
      <c r="AG293" s="48"/>
    </row>
    <row r="294" spans="4:33"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  <c r="AA294" s="6"/>
      <c r="AB294" s="6"/>
      <c r="AC294" s="6"/>
      <c r="AD294" s="7"/>
      <c r="AE294" s="48"/>
      <c r="AF294" s="48"/>
      <c r="AG294" s="48"/>
    </row>
    <row r="295" spans="4:33"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  <c r="AA295" s="6"/>
      <c r="AB295" s="6"/>
      <c r="AC295" s="6"/>
      <c r="AD295" s="7"/>
      <c r="AE295" s="48"/>
      <c r="AF295" s="48"/>
      <c r="AG295" s="48"/>
    </row>
    <row r="296" spans="4:33"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  <c r="AA296" s="6"/>
      <c r="AB296" s="6"/>
      <c r="AC296" s="6"/>
      <c r="AD296" s="7"/>
      <c r="AE296" s="48"/>
      <c r="AF296" s="48"/>
      <c r="AG296" s="48"/>
    </row>
    <row r="297" spans="4:33"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  <c r="AA297" s="6"/>
      <c r="AB297" s="6"/>
      <c r="AC297" s="6"/>
      <c r="AD297" s="7"/>
      <c r="AE297" s="48"/>
      <c r="AF297" s="48"/>
      <c r="AG297" s="48"/>
    </row>
    <row r="298" spans="4:33"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  <c r="AA298" s="6"/>
      <c r="AB298" s="6"/>
      <c r="AC298" s="6"/>
      <c r="AD298" s="7"/>
      <c r="AE298" s="48"/>
      <c r="AF298" s="48"/>
      <c r="AG298" s="48"/>
    </row>
    <row r="299" spans="4:33"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  <c r="AA299" s="6"/>
      <c r="AB299" s="6"/>
      <c r="AC299" s="6"/>
      <c r="AD299" s="7"/>
      <c r="AE299" s="48"/>
      <c r="AF299" s="48"/>
      <c r="AG299" s="48"/>
    </row>
    <row r="300" spans="4:33"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  <c r="AA300" s="6"/>
      <c r="AB300" s="6"/>
      <c r="AC300" s="6"/>
      <c r="AD300" s="7"/>
      <c r="AE300" s="48"/>
      <c r="AF300" s="48"/>
      <c r="AG300" s="48"/>
    </row>
    <row r="301" spans="4:33"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  <c r="AA301" s="6"/>
      <c r="AB301" s="6"/>
      <c r="AC301" s="6"/>
      <c r="AD301" s="7"/>
      <c r="AE301" s="48"/>
      <c r="AF301" s="48"/>
      <c r="AG301" s="48"/>
    </row>
    <row r="302" spans="4:33"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  <c r="AA302" s="6"/>
      <c r="AB302" s="6"/>
      <c r="AC302" s="6"/>
      <c r="AD302" s="7"/>
      <c r="AE302" s="48"/>
      <c r="AF302" s="48"/>
      <c r="AG302" s="48"/>
    </row>
    <row r="303" spans="4:33"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  <c r="AA303" s="6"/>
      <c r="AB303" s="6"/>
      <c r="AC303" s="6"/>
      <c r="AD303" s="7"/>
      <c r="AE303" s="48"/>
      <c r="AF303" s="48"/>
      <c r="AG303" s="48"/>
    </row>
    <row r="304" spans="4:33"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  <c r="AA304" s="6"/>
      <c r="AB304" s="6"/>
      <c r="AC304" s="6"/>
      <c r="AD304" s="7"/>
      <c r="AE304" s="48"/>
      <c r="AF304" s="48"/>
      <c r="AG304" s="48"/>
    </row>
    <row r="305" spans="4:33"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  <c r="AA305" s="6"/>
      <c r="AB305" s="6"/>
      <c r="AC305" s="6"/>
      <c r="AD305" s="7"/>
      <c r="AE305" s="48"/>
      <c r="AF305" s="48"/>
      <c r="AG305" s="48"/>
    </row>
    <row r="306" spans="4:33"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  <c r="AA306" s="6"/>
      <c r="AB306" s="6"/>
      <c r="AC306" s="6"/>
      <c r="AD306" s="7"/>
      <c r="AE306" s="48"/>
      <c r="AF306" s="48"/>
      <c r="AG306" s="48"/>
    </row>
    <row r="307" spans="4:33"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  <c r="AA307" s="6"/>
      <c r="AB307" s="6"/>
      <c r="AC307" s="6"/>
      <c r="AD307" s="7"/>
      <c r="AE307" s="48"/>
      <c r="AF307" s="48"/>
      <c r="AG307" s="48"/>
    </row>
    <row r="308" spans="4:33"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  <c r="AA308" s="6"/>
      <c r="AB308" s="6"/>
      <c r="AC308" s="6"/>
      <c r="AD308" s="7"/>
      <c r="AE308" s="48"/>
      <c r="AF308" s="48"/>
      <c r="AG308" s="48"/>
    </row>
    <row r="309" spans="4:33"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  <c r="AA309" s="6"/>
      <c r="AB309" s="6"/>
      <c r="AC309" s="6"/>
      <c r="AD309" s="7"/>
      <c r="AE309" s="48"/>
      <c r="AF309" s="48"/>
      <c r="AG309" s="48"/>
    </row>
    <row r="310" spans="4:33"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  <c r="AA310" s="6"/>
      <c r="AB310" s="6"/>
      <c r="AC310" s="6"/>
      <c r="AD310" s="7"/>
      <c r="AE310" s="48"/>
      <c r="AF310" s="48"/>
      <c r="AG310" s="48"/>
    </row>
    <row r="311" spans="4:33"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  <c r="AA311" s="6"/>
      <c r="AB311" s="6"/>
      <c r="AC311" s="6"/>
      <c r="AD311" s="7"/>
      <c r="AE311" s="48"/>
      <c r="AF311" s="48"/>
      <c r="AG311" s="48"/>
    </row>
    <row r="312" spans="4:33"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  <c r="AA312" s="6"/>
      <c r="AB312" s="6"/>
      <c r="AC312" s="6"/>
      <c r="AD312" s="7"/>
      <c r="AE312" s="48"/>
      <c r="AF312" s="48"/>
      <c r="AG312" s="48"/>
    </row>
    <row r="313" spans="4:33"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  <c r="AA313" s="6"/>
      <c r="AB313" s="6"/>
      <c r="AC313" s="6"/>
      <c r="AD313" s="7"/>
      <c r="AE313" s="48"/>
      <c r="AF313" s="48"/>
      <c r="AG313" s="48"/>
    </row>
    <row r="314" spans="4:33"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  <c r="AA314" s="6"/>
      <c r="AB314" s="6"/>
      <c r="AC314" s="6"/>
      <c r="AD314" s="7"/>
      <c r="AE314" s="48"/>
      <c r="AF314" s="48"/>
      <c r="AG314" s="48"/>
    </row>
    <row r="315" spans="4:33"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  <c r="AA315" s="6"/>
      <c r="AB315" s="6"/>
      <c r="AC315" s="6"/>
      <c r="AD315" s="7"/>
      <c r="AE315" s="48"/>
      <c r="AF315" s="48"/>
      <c r="AG315" s="48"/>
    </row>
    <row r="316" spans="4:33"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  <c r="AA316" s="6"/>
      <c r="AB316" s="6"/>
      <c r="AC316" s="6"/>
      <c r="AD316" s="7"/>
      <c r="AE316" s="48"/>
      <c r="AF316" s="48"/>
      <c r="AG316" s="48"/>
    </row>
    <row r="317" spans="4:33"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  <c r="AA317" s="6"/>
      <c r="AB317" s="6"/>
      <c r="AC317" s="6"/>
      <c r="AD317" s="7"/>
      <c r="AE317" s="48"/>
      <c r="AF317" s="48"/>
      <c r="AG317" s="48"/>
    </row>
    <row r="318" spans="4:33"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  <c r="AA318" s="6"/>
      <c r="AB318" s="6"/>
      <c r="AC318" s="6"/>
      <c r="AD318" s="7"/>
      <c r="AE318" s="48"/>
      <c r="AF318" s="48"/>
      <c r="AG318" s="48"/>
    </row>
    <row r="319" spans="4:33"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  <c r="AA319" s="6"/>
      <c r="AB319" s="6"/>
      <c r="AC319" s="6"/>
      <c r="AD319" s="7"/>
      <c r="AE319" s="48"/>
      <c r="AF319" s="48"/>
      <c r="AG319" s="48"/>
    </row>
    <row r="320" spans="4:33"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  <c r="AA320" s="6"/>
      <c r="AB320" s="6"/>
      <c r="AC320" s="6"/>
      <c r="AD320" s="7"/>
      <c r="AE320" s="48"/>
      <c r="AF320" s="48"/>
      <c r="AG320" s="48"/>
    </row>
    <row r="321" spans="4:33"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  <c r="AA321" s="6"/>
      <c r="AB321" s="6"/>
      <c r="AC321" s="6"/>
      <c r="AD321" s="7"/>
      <c r="AE321" s="48"/>
      <c r="AF321" s="48"/>
      <c r="AG321" s="48"/>
    </row>
    <row r="322" spans="4:33"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  <c r="AA322" s="6"/>
      <c r="AB322" s="6"/>
      <c r="AC322" s="6"/>
      <c r="AD322" s="7"/>
      <c r="AE322" s="48"/>
      <c r="AF322" s="48"/>
      <c r="AG322" s="48"/>
    </row>
    <row r="323" spans="4:33"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  <c r="AA323" s="6"/>
      <c r="AB323" s="6"/>
      <c r="AC323" s="6"/>
      <c r="AD323" s="7"/>
      <c r="AE323" s="48"/>
      <c r="AF323" s="48"/>
      <c r="AG323" s="48"/>
    </row>
    <row r="324" spans="4:33"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  <c r="AA324" s="6"/>
      <c r="AB324" s="6"/>
      <c r="AC324" s="6"/>
      <c r="AD324" s="7"/>
      <c r="AE324" s="48"/>
      <c r="AF324" s="48"/>
      <c r="AG324" s="48"/>
    </row>
    <row r="325" spans="4:33"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  <c r="AA325" s="6"/>
      <c r="AB325" s="6"/>
      <c r="AC325" s="6"/>
      <c r="AD325" s="7"/>
      <c r="AE325" s="48"/>
      <c r="AF325" s="48"/>
      <c r="AG325" s="48"/>
    </row>
    <row r="326" spans="4:33"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  <c r="AA326" s="6"/>
      <c r="AB326" s="6"/>
      <c r="AC326" s="6"/>
      <c r="AD326" s="7"/>
      <c r="AE326" s="48"/>
      <c r="AF326" s="48"/>
      <c r="AG326" s="48"/>
    </row>
    <row r="327" spans="4:33"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  <c r="AA327" s="6"/>
      <c r="AB327" s="6"/>
      <c r="AC327" s="6"/>
      <c r="AD327" s="7"/>
      <c r="AE327" s="48"/>
      <c r="AF327" s="48"/>
      <c r="AG327" s="48"/>
    </row>
    <row r="328" spans="4:33"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  <c r="AA328" s="6"/>
      <c r="AB328" s="6"/>
      <c r="AC328" s="6"/>
      <c r="AD328" s="7"/>
      <c r="AE328" s="48"/>
      <c r="AF328" s="48"/>
      <c r="AG328" s="48"/>
    </row>
    <row r="329" spans="4:33"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  <c r="AA329" s="6"/>
      <c r="AB329" s="6"/>
      <c r="AC329" s="6"/>
      <c r="AD329" s="7"/>
      <c r="AE329" s="48"/>
      <c r="AF329" s="48"/>
      <c r="AG329" s="48"/>
    </row>
    <row r="330" spans="4:33"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  <c r="AA330" s="6"/>
      <c r="AB330" s="6"/>
      <c r="AC330" s="6"/>
      <c r="AD330" s="7"/>
      <c r="AE330" s="48"/>
      <c r="AF330" s="48"/>
      <c r="AG330" s="48"/>
    </row>
    <row r="331" spans="4:33"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  <c r="AA331" s="6"/>
      <c r="AB331" s="6"/>
      <c r="AC331" s="6"/>
      <c r="AD331" s="7"/>
      <c r="AE331" s="48"/>
      <c r="AF331" s="48"/>
      <c r="AG331" s="48"/>
    </row>
    <row r="332" spans="4:33"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  <c r="AA332" s="6"/>
      <c r="AB332" s="6"/>
      <c r="AC332" s="6"/>
      <c r="AD332" s="7"/>
      <c r="AE332" s="48"/>
      <c r="AF332" s="48"/>
      <c r="AG332" s="48"/>
    </row>
    <row r="333" spans="4:33"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  <c r="AA333" s="6"/>
      <c r="AB333" s="6"/>
      <c r="AC333" s="6"/>
      <c r="AD333" s="7"/>
      <c r="AE333" s="48"/>
      <c r="AF333" s="48"/>
      <c r="AG333" s="48"/>
    </row>
    <row r="334" spans="4:33"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  <c r="AA334" s="6"/>
      <c r="AB334" s="6"/>
      <c r="AC334" s="6"/>
      <c r="AD334" s="7"/>
      <c r="AE334" s="48"/>
      <c r="AF334" s="48"/>
      <c r="AG334" s="48"/>
    </row>
    <row r="335" spans="4:33"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  <c r="AC335" s="6"/>
      <c r="AD335" s="7"/>
      <c r="AE335" s="48"/>
      <c r="AF335" s="48"/>
      <c r="AG335" s="48"/>
    </row>
    <row r="336" spans="4:33"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  <c r="AA336" s="6"/>
      <c r="AB336" s="6"/>
      <c r="AC336" s="6"/>
      <c r="AD336" s="7"/>
      <c r="AE336" s="48"/>
      <c r="AF336" s="48"/>
      <c r="AG336" s="48"/>
    </row>
    <row r="337" spans="4:33"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  <c r="AA337" s="6"/>
      <c r="AB337" s="6"/>
      <c r="AC337" s="6"/>
      <c r="AD337" s="7"/>
      <c r="AE337" s="48"/>
      <c r="AF337" s="48"/>
      <c r="AG337" s="48"/>
    </row>
    <row r="338" spans="4:33"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  <c r="AA338" s="6"/>
      <c r="AB338" s="6"/>
      <c r="AC338" s="6"/>
      <c r="AD338" s="7"/>
      <c r="AE338" s="48"/>
      <c r="AF338" s="48"/>
      <c r="AG338" s="48"/>
    </row>
    <row r="339" spans="4:33"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  <c r="AA339" s="6"/>
      <c r="AB339" s="6"/>
      <c r="AC339" s="6"/>
      <c r="AD339" s="7"/>
      <c r="AE339" s="48"/>
      <c r="AF339" s="48"/>
      <c r="AG339" s="48"/>
    </row>
    <row r="340" spans="4:33"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  <c r="AA340" s="6"/>
      <c r="AB340" s="6"/>
      <c r="AC340" s="6"/>
      <c r="AD340" s="7"/>
      <c r="AE340" s="48"/>
      <c r="AF340" s="48"/>
      <c r="AG340" s="48"/>
    </row>
    <row r="341" spans="4:33"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  <c r="AA341" s="6"/>
      <c r="AB341" s="6"/>
      <c r="AC341" s="6"/>
      <c r="AD341" s="7"/>
      <c r="AE341" s="48"/>
      <c r="AF341" s="48"/>
      <c r="AG341" s="48"/>
    </row>
    <row r="342" spans="4:33"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  <c r="AA342" s="6"/>
      <c r="AB342" s="6"/>
      <c r="AC342" s="6"/>
      <c r="AD342" s="7"/>
      <c r="AE342" s="48"/>
      <c r="AF342" s="48"/>
      <c r="AG342" s="48"/>
    </row>
    <row r="343" spans="4:33"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  <c r="AA343" s="6"/>
      <c r="AB343" s="6"/>
      <c r="AC343" s="6"/>
      <c r="AD343" s="7"/>
      <c r="AE343" s="48"/>
      <c r="AF343" s="48"/>
      <c r="AG343" s="48"/>
    </row>
    <row r="344" spans="4:33"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  <c r="AA344" s="6"/>
      <c r="AB344" s="6"/>
      <c r="AC344" s="6"/>
      <c r="AD344" s="7"/>
      <c r="AE344" s="48"/>
      <c r="AF344" s="48"/>
      <c r="AG344" s="48"/>
    </row>
    <row r="345" spans="4:33"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  <c r="AA345" s="6"/>
      <c r="AB345" s="6"/>
      <c r="AC345" s="6"/>
      <c r="AD345" s="7"/>
      <c r="AE345" s="48"/>
      <c r="AF345" s="48"/>
      <c r="AG345" s="48"/>
    </row>
    <row r="346" spans="4:33"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  <c r="AA346" s="6"/>
      <c r="AB346" s="6"/>
      <c r="AC346" s="6"/>
      <c r="AD346" s="7"/>
      <c r="AE346" s="48"/>
      <c r="AF346" s="48"/>
      <c r="AG346" s="48"/>
    </row>
    <row r="347" spans="4:33"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  <c r="AA347" s="6"/>
      <c r="AB347" s="6"/>
      <c r="AC347" s="6"/>
      <c r="AD347" s="7"/>
      <c r="AE347" s="48"/>
      <c r="AF347" s="48"/>
      <c r="AG347" s="48"/>
    </row>
    <row r="348" spans="4:33"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  <c r="AA348" s="6"/>
      <c r="AB348" s="6"/>
      <c r="AC348" s="6"/>
      <c r="AD348" s="7"/>
      <c r="AE348" s="48"/>
      <c r="AF348" s="48"/>
      <c r="AG348" s="48"/>
    </row>
    <row r="349" spans="4:33"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  <c r="AA349" s="6"/>
      <c r="AB349" s="6"/>
      <c r="AC349" s="6"/>
      <c r="AD349" s="7"/>
      <c r="AE349" s="48"/>
      <c r="AF349" s="48"/>
      <c r="AG349" s="48"/>
    </row>
    <row r="350" spans="4:33"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  <c r="AA350" s="6"/>
      <c r="AB350" s="6"/>
      <c r="AC350" s="6"/>
      <c r="AD350" s="7"/>
      <c r="AE350" s="48"/>
      <c r="AF350" s="48"/>
      <c r="AG350" s="48"/>
    </row>
    <row r="351" spans="4:33"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  <c r="AA351" s="6"/>
      <c r="AB351" s="6"/>
      <c r="AC351" s="6"/>
      <c r="AD351" s="7"/>
      <c r="AE351" s="48"/>
      <c r="AF351" s="48"/>
      <c r="AG351" s="48"/>
    </row>
    <row r="352" spans="4:33"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  <c r="AA352" s="6"/>
      <c r="AB352" s="6"/>
      <c r="AC352" s="6"/>
      <c r="AD352" s="7"/>
      <c r="AE352" s="48"/>
      <c r="AF352" s="48"/>
      <c r="AG352" s="48"/>
    </row>
    <row r="353" spans="4:33"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  <c r="AA353" s="6"/>
      <c r="AB353" s="6"/>
      <c r="AC353" s="6"/>
      <c r="AD353" s="7"/>
      <c r="AE353" s="48"/>
      <c r="AF353" s="48"/>
      <c r="AG353" s="48"/>
    </row>
    <row r="354" spans="4:33"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  <c r="AA354" s="6"/>
      <c r="AB354" s="6"/>
      <c r="AC354" s="6"/>
      <c r="AD354" s="7"/>
      <c r="AE354" s="48"/>
      <c r="AF354" s="48"/>
      <c r="AG354" s="48"/>
    </row>
    <row r="355" spans="4:33"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  <c r="AA355" s="6"/>
      <c r="AB355" s="6"/>
      <c r="AC355" s="6"/>
      <c r="AD355" s="7"/>
      <c r="AE355" s="48"/>
      <c r="AF355" s="48"/>
      <c r="AG355" s="48"/>
    </row>
    <row r="356" spans="4:33"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  <c r="AA356" s="6"/>
      <c r="AB356" s="6"/>
      <c r="AC356" s="6"/>
      <c r="AD356" s="7"/>
      <c r="AE356" s="48"/>
      <c r="AF356" s="48"/>
      <c r="AG356" s="48"/>
    </row>
    <row r="357" spans="4:33"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  <c r="AA357" s="6"/>
      <c r="AB357" s="6"/>
      <c r="AC357" s="6"/>
      <c r="AD357" s="7"/>
      <c r="AE357" s="48"/>
      <c r="AF357" s="48"/>
      <c r="AG357" s="48"/>
    </row>
    <row r="358" spans="4:33"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  <c r="AA358" s="6"/>
      <c r="AB358" s="6"/>
      <c r="AC358" s="6"/>
      <c r="AD358" s="7"/>
      <c r="AE358" s="48"/>
      <c r="AF358" s="48"/>
      <c r="AG358" s="48"/>
    </row>
    <row r="359" spans="4:33"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  <c r="AA359" s="6"/>
      <c r="AB359" s="6"/>
      <c r="AC359" s="6"/>
      <c r="AD359" s="7"/>
      <c r="AE359" s="48"/>
      <c r="AF359" s="48"/>
      <c r="AG359" s="48"/>
    </row>
    <row r="360" spans="4:33"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  <c r="AA360" s="6"/>
      <c r="AB360" s="6"/>
      <c r="AC360" s="6"/>
      <c r="AD360" s="7"/>
      <c r="AE360" s="48"/>
      <c r="AF360" s="48"/>
      <c r="AG360" s="48"/>
    </row>
    <row r="361" spans="4:33"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  <c r="AA361" s="6"/>
      <c r="AB361" s="6"/>
      <c r="AC361" s="6"/>
      <c r="AD361" s="7"/>
      <c r="AE361" s="48"/>
      <c r="AF361" s="48"/>
      <c r="AG361" s="48"/>
    </row>
    <row r="362" spans="4:33"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  <c r="AA362" s="6"/>
      <c r="AB362" s="6"/>
      <c r="AC362" s="6"/>
      <c r="AD362" s="7"/>
      <c r="AE362" s="48"/>
      <c r="AF362" s="48"/>
      <c r="AG362" s="48"/>
    </row>
    <row r="363" spans="4:33"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  <c r="AA363" s="6"/>
      <c r="AB363" s="6"/>
      <c r="AC363" s="6"/>
      <c r="AD363" s="7"/>
      <c r="AE363" s="48"/>
      <c r="AF363" s="48"/>
      <c r="AG363" s="48"/>
    </row>
    <row r="364" spans="4:33"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  <c r="AA364" s="6"/>
      <c r="AB364" s="6"/>
      <c r="AC364" s="6"/>
      <c r="AD364" s="7"/>
      <c r="AE364" s="48"/>
      <c r="AF364" s="48"/>
      <c r="AG364" s="48"/>
    </row>
    <row r="365" spans="4:33"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  <c r="AA365" s="6"/>
      <c r="AB365" s="6"/>
      <c r="AC365" s="6"/>
      <c r="AD365" s="7"/>
      <c r="AE365" s="48"/>
      <c r="AF365" s="48"/>
      <c r="AG365" s="48"/>
    </row>
    <row r="366" spans="4:33"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  <c r="AA366" s="6"/>
      <c r="AB366" s="6"/>
      <c r="AC366" s="6"/>
      <c r="AD366" s="7"/>
      <c r="AE366" s="48"/>
      <c r="AF366" s="48"/>
      <c r="AG366" s="48"/>
    </row>
    <row r="367" spans="4:33"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  <c r="AA367" s="6"/>
      <c r="AB367" s="6"/>
      <c r="AC367" s="6"/>
      <c r="AD367" s="7"/>
      <c r="AE367" s="48"/>
      <c r="AF367" s="48"/>
      <c r="AG367" s="48"/>
    </row>
    <row r="368" spans="4:33"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  <c r="AA368" s="6"/>
      <c r="AB368" s="6"/>
      <c r="AC368" s="6"/>
      <c r="AD368" s="7"/>
      <c r="AE368" s="48"/>
      <c r="AF368" s="48"/>
      <c r="AG368" s="48"/>
    </row>
    <row r="369" spans="4:33"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  <c r="AA369" s="6"/>
      <c r="AB369" s="6"/>
      <c r="AC369" s="6"/>
      <c r="AD369" s="7"/>
      <c r="AE369" s="48"/>
      <c r="AF369" s="48"/>
      <c r="AG369" s="48"/>
    </row>
    <row r="370" spans="4:33"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  <c r="AA370" s="6"/>
      <c r="AB370" s="6"/>
      <c r="AC370" s="6"/>
      <c r="AD370" s="7"/>
      <c r="AE370" s="48"/>
      <c r="AF370" s="48"/>
      <c r="AG370" s="48"/>
    </row>
    <row r="371" spans="4:33"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  <c r="AA371" s="6"/>
      <c r="AB371" s="6"/>
      <c r="AC371" s="6"/>
      <c r="AD371" s="7"/>
      <c r="AE371" s="48"/>
      <c r="AF371" s="48"/>
      <c r="AG371" s="48"/>
    </row>
    <row r="372" spans="4:33"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  <c r="AA372" s="6"/>
      <c r="AB372" s="6"/>
      <c r="AC372" s="6"/>
      <c r="AD372" s="7"/>
      <c r="AE372" s="48"/>
      <c r="AF372" s="48"/>
      <c r="AG372" s="48"/>
    </row>
    <row r="373" spans="4:33"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  <c r="AA373" s="6"/>
      <c r="AB373" s="6"/>
      <c r="AC373" s="6"/>
      <c r="AD373" s="7"/>
      <c r="AE373" s="48"/>
      <c r="AF373" s="48"/>
      <c r="AG373" s="48"/>
    </row>
    <row r="374" spans="4:33"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  <c r="AA374" s="6"/>
      <c r="AB374" s="6"/>
      <c r="AC374" s="6"/>
      <c r="AD374" s="7"/>
      <c r="AE374" s="48"/>
      <c r="AF374" s="48"/>
      <c r="AG374" s="48"/>
    </row>
    <row r="375" spans="4:33"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  <c r="AA375" s="6"/>
      <c r="AB375" s="6"/>
      <c r="AC375" s="6"/>
      <c r="AD375" s="7"/>
      <c r="AE375" s="48"/>
      <c r="AF375" s="48"/>
      <c r="AG375" s="48"/>
    </row>
    <row r="376" spans="4:33"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  <c r="AA376" s="6"/>
      <c r="AB376" s="6"/>
      <c r="AC376" s="6"/>
      <c r="AD376" s="7"/>
      <c r="AE376" s="48"/>
      <c r="AF376" s="48"/>
      <c r="AG376" s="48"/>
    </row>
    <row r="377" spans="4:33"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  <c r="AA377" s="6"/>
      <c r="AB377" s="6"/>
      <c r="AC377" s="6"/>
      <c r="AD377" s="7"/>
      <c r="AE377" s="48"/>
      <c r="AF377" s="48"/>
      <c r="AG377" s="48"/>
    </row>
    <row r="378" spans="4:33"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  <c r="AA378" s="6"/>
      <c r="AB378" s="6"/>
      <c r="AC378" s="6"/>
      <c r="AD378" s="7"/>
      <c r="AE378" s="48"/>
      <c r="AF378" s="48"/>
      <c r="AG378" s="48"/>
    </row>
    <row r="379" spans="4:33"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  <c r="AA379" s="6"/>
      <c r="AB379" s="6"/>
      <c r="AC379" s="6"/>
      <c r="AD379" s="7"/>
      <c r="AE379" s="48"/>
      <c r="AF379" s="48"/>
      <c r="AG379" s="48"/>
    </row>
    <row r="380" spans="4:33"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  <c r="AA380" s="6"/>
      <c r="AB380" s="6"/>
      <c r="AC380" s="6"/>
      <c r="AD380" s="7"/>
      <c r="AE380" s="48"/>
      <c r="AF380" s="48"/>
      <c r="AG380" s="48"/>
    </row>
    <row r="381" spans="4:33"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  <c r="AA381" s="6"/>
      <c r="AB381" s="6"/>
      <c r="AC381" s="6"/>
      <c r="AD381" s="7"/>
      <c r="AE381" s="48"/>
      <c r="AF381" s="48"/>
      <c r="AG381" s="48"/>
    </row>
    <row r="382" spans="4:33"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  <c r="AA382" s="6"/>
      <c r="AB382" s="6"/>
      <c r="AC382" s="6"/>
      <c r="AD382" s="7"/>
      <c r="AE382" s="48"/>
      <c r="AF382" s="48"/>
      <c r="AG382" s="48"/>
    </row>
    <row r="383" spans="4:33"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  <c r="AA383" s="6"/>
      <c r="AB383" s="6"/>
      <c r="AC383" s="6"/>
      <c r="AD383" s="7"/>
      <c r="AE383" s="48"/>
      <c r="AF383" s="48"/>
      <c r="AG383" s="48"/>
    </row>
    <row r="384" spans="4:33"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  <c r="AA384" s="6"/>
      <c r="AB384" s="6"/>
      <c r="AC384" s="6"/>
      <c r="AD384" s="7"/>
      <c r="AE384" s="48"/>
      <c r="AF384" s="48"/>
      <c r="AG384" s="48"/>
    </row>
    <row r="385" spans="4:33"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  <c r="AA385" s="6"/>
      <c r="AB385" s="6"/>
      <c r="AC385" s="6"/>
      <c r="AD385" s="7"/>
      <c r="AE385" s="48"/>
      <c r="AF385" s="48"/>
      <c r="AG385" s="48"/>
    </row>
    <row r="386" spans="4:33"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  <c r="AA386" s="6"/>
      <c r="AB386" s="6"/>
      <c r="AC386" s="6"/>
      <c r="AD386" s="7"/>
      <c r="AE386" s="48"/>
      <c r="AF386" s="48"/>
      <c r="AG386" s="48"/>
    </row>
    <row r="387" spans="4:33"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  <c r="AA387" s="6"/>
      <c r="AB387" s="6"/>
      <c r="AC387" s="6"/>
      <c r="AD387" s="7"/>
      <c r="AE387" s="48"/>
      <c r="AF387" s="48"/>
      <c r="AG387" s="48"/>
    </row>
    <row r="388" spans="4:33"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  <c r="AA388" s="6"/>
      <c r="AB388" s="6"/>
      <c r="AC388" s="6"/>
      <c r="AD388" s="7"/>
      <c r="AE388" s="48"/>
      <c r="AF388" s="48"/>
      <c r="AG388" s="48"/>
    </row>
    <row r="389" spans="4:33"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  <c r="AA389" s="6"/>
      <c r="AB389" s="6"/>
      <c r="AC389" s="6"/>
      <c r="AD389" s="7"/>
      <c r="AE389" s="48"/>
      <c r="AF389" s="48"/>
      <c r="AG389" s="48"/>
    </row>
    <row r="390" spans="4:33"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  <c r="AA390" s="6"/>
      <c r="AB390" s="6"/>
      <c r="AC390" s="6"/>
      <c r="AD390" s="7"/>
      <c r="AE390" s="48"/>
      <c r="AF390" s="48"/>
      <c r="AG390" s="48"/>
    </row>
    <row r="391" spans="4:33"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  <c r="AA391" s="6"/>
      <c r="AB391" s="6"/>
      <c r="AC391" s="6"/>
      <c r="AD391" s="7"/>
      <c r="AE391" s="48"/>
      <c r="AF391" s="48"/>
      <c r="AG391" s="48"/>
    </row>
    <row r="392" spans="4:33"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  <c r="AA392" s="6"/>
      <c r="AB392" s="6"/>
      <c r="AC392" s="6"/>
      <c r="AD392" s="7"/>
      <c r="AE392" s="48"/>
      <c r="AF392" s="48"/>
      <c r="AG392" s="48"/>
    </row>
    <row r="393" spans="4:33"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  <c r="AA393" s="6"/>
      <c r="AB393" s="6"/>
      <c r="AC393" s="6"/>
      <c r="AD393" s="7"/>
      <c r="AE393" s="48"/>
      <c r="AF393" s="48"/>
      <c r="AG393" s="48"/>
    </row>
    <row r="394" spans="4:33"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  <c r="AA394" s="6"/>
      <c r="AB394" s="6"/>
      <c r="AC394" s="6"/>
      <c r="AD394" s="7"/>
      <c r="AE394" s="48"/>
      <c r="AF394" s="48"/>
      <c r="AG394" s="48"/>
    </row>
    <row r="395" spans="4:33"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  <c r="AA395" s="6"/>
      <c r="AB395" s="6"/>
      <c r="AC395" s="6"/>
      <c r="AD395" s="7"/>
      <c r="AE395" s="48"/>
      <c r="AF395" s="48"/>
      <c r="AG395" s="48"/>
    </row>
    <row r="396" spans="4:33"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  <c r="AA396" s="6"/>
      <c r="AB396" s="6"/>
      <c r="AC396" s="6"/>
      <c r="AD396" s="7"/>
      <c r="AE396" s="48"/>
      <c r="AF396" s="48"/>
      <c r="AG396" s="48"/>
    </row>
    <row r="397" spans="4:33"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  <c r="AA397" s="6"/>
      <c r="AB397" s="6"/>
      <c r="AC397" s="6"/>
      <c r="AD397" s="7"/>
      <c r="AE397" s="48"/>
      <c r="AF397" s="48"/>
      <c r="AG397" s="48"/>
    </row>
    <row r="398" spans="4:33"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  <c r="AA398" s="6"/>
      <c r="AB398" s="6"/>
      <c r="AC398" s="6"/>
      <c r="AD398" s="7"/>
      <c r="AE398" s="48"/>
      <c r="AF398" s="48"/>
      <c r="AG398" s="48"/>
    </row>
    <row r="399" spans="4:33"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  <c r="AA399" s="6"/>
      <c r="AB399" s="6"/>
      <c r="AC399" s="6"/>
      <c r="AD399" s="7"/>
      <c r="AE399" s="48"/>
      <c r="AF399" s="48"/>
      <c r="AG399" s="48"/>
    </row>
    <row r="400" spans="4:33"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  <c r="AA400" s="6"/>
      <c r="AB400" s="6"/>
      <c r="AC400" s="6"/>
      <c r="AD400" s="7"/>
      <c r="AE400" s="48"/>
      <c r="AF400" s="48"/>
      <c r="AG400" s="48"/>
    </row>
    <row r="401" spans="4:33"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  <c r="AA401" s="6"/>
      <c r="AB401" s="6"/>
      <c r="AC401" s="6"/>
      <c r="AD401" s="7"/>
      <c r="AE401" s="48"/>
      <c r="AF401" s="48"/>
      <c r="AG401" s="48"/>
    </row>
    <row r="402" spans="4:33"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  <c r="AA402" s="6"/>
      <c r="AB402" s="6"/>
      <c r="AC402" s="6"/>
      <c r="AD402" s="7"/>
      <c r="AE402" s="48"/>
      <c r="AF402" s="48"/>
      <c r="AG402" s="48"/>
    </row>
    <row r="403" spans="4:33"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  <c r="AA403" s="6"/>
      <c r="AB403" s="6"/>
      <c r="AC403" s="6"/>
      <c r="AD403" s="7"/>
      <c r="AE403" s="48"/>
      <c r="AF403" s="48"/>
      <c r="AG403" s="48"/>
    </row>
    <row r="404" spans="4:33"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  <c r="AA404" s="6"/>
      <c r="AB404" s="6"/>
      <c r="AC404" s="6"/>
      <c r="AD404" s="7"/>
      <c r="AE404" s="48"/>
      <c r="AF404" s="48"/>
      <c r="AG404" s="48"/>
    </row>
    <row r="405" spans="4:33"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  <c r="AA405" s="6"/>
      <c r="AB405" s="6"/>
      <c r="AC405" s="6"/>
      <c r="AD405" s="7"/>
      <c r="AE405" s="48"/>
      <c r="AF405" s="48"/>
      <c r="AG405" s="48"/>
    </row>
    <row r="406" spans="4:33"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  <c r="AA406" s="6"/>
      <c r="AB406" s="6"/>
      <c r="AC406" s="6"/>
      <c r="AD406" s="7"/>
      <c r="AE406" s="48"/>
      <c r="AF406" s="48"/>
      <c r="AG406" s="48"/>
    </row>
    <row r="407" spans="4:33"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  <c r="AA407" s="6"/>
      <c r="AB407" s="6"/>
      <c r="AC407" s="6"/>
      <c r="AD407" s="7"/>
      <c r="AE407" s="48"/>
      <c r="AF407" s="48"/>
      <c r="AG407" s="48"/>
    </row>
    <row r="408" spans="4:33"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  <c r="AA408" s="6"/>
      <c r="AB408" s="6"/>
      <c r="AC408" s="6"/>
      <c r="AD408" s="7"/>
      <c r="AE408" s="48"/>
      <c r="AF408" s="48"/>
      <c r="AG408" s="48"/>
    </row>
    <row r="409" spans="4:33"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  <c r="AA409" s="6"/>
      <c r="AB409" s="6"/>
      <c r="AC409" s="6"/>
      <c r="AD409" s="7"/>
      <c r="AE409" s="48"/>
      <c r="AF409" s="48"/>
      <c r="AG409" s="48"/>
    </row>
    <row r="410" spans="4:33"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  <c r="AA410" s="6"/>
      <c r="AB410" s="6"/>
      <c r="AC410" s="6"/>
      <c r="AD410" s="7"/>
      <c r="AE410" s="48"/>
      <c r="AF410" s="48"/>
      <c r="AG410" s="48"/>
    </row>
    <row r="411" spans="4:33"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  <c r="AA411" s="6"/>
      <c r="AB411" s="6"/>
      <c r="AC411" s="6"/>
      <c r="AD411" s="7"/>
      <c r="AE411" s="48"/>
      <c r="AF411" s="48"/>
      <c r="AG411" s="48"/>
    </row>
    <row r="412" spans="4:33"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  <c r="AA412" s="6"/>
      <c r="AB412" s="6"/>
      <c r="AC412" s="6"/>
      <c r="AD412" s="7"/>
      <c r="AE412" s="48"/>
      <c r="AF412" s="48"/>
      <c r="AG412" s="48"/>
    </row>
    <row r="413" spans="4:33"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  <c r="AA413" s="6"/>
      <c r="AB413" s="6"/>
      <c r="AC413" s="6"/>
      <c r="AD413" s="7"/>
      <c r="AE413" s="48"/>
      <c r="AF413" s="48"/>
      <c r="AG413" s="48"/>
    </row>
    <row r="414" spans="4:33"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  <c r="AA414" s="6"/>
      <c r="AB414" s="6"/>
      <c r="AC414" s="6"/>
      <c r="AD414" s="7"/>
      <c r="AE414" s="48"/>
      <c r="AF414" s="48"/>
      <c r="AG414" s="48"/>
    </row>
    <row r="415" spans="4:33"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  <c r="AA415" s="6"/>
      <c r="AB415" s="6"/>
      <c r="AC415" s="6"/>
      <c r="AD415" s="7"/>
      <c r="AE415" s="48"/>
      <c r="AF415" s="48"/>
      <c r="AG415" s="48"/>
    </row>
    <row r="416" spans="4:33"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  <c r="AA416" s="6"/>
      <c r="AB416" s="6"/>
      <c r="AC416" s="6"/>
      <c r="AD416" s="7"/>
      <c r="AE416" s="48"/>
      <c r="AF416" s="48"/>
      <c r="AG416" s="48"/>
    </row>
    <row r="417" spans="4:33"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  <c r="AA417" s="6"/>
      <c r="AB417" s="6"/>
      <c r="AC417" s="6"/>
      <c r="AD417" s="7"/>
      <c r="AE417" s="48"/>
      <c r="AF417" s="48"/>
      <c r="AG417" s="48"/>
    </row>
    <row r="418" spans="4:33"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  <c r="AA418" s="6"/>
      <c r="AB418" s="6"/>
      <c r="AC418" s="6"/>
      <c r="AD418" s="7"/>
      <c r="AE418" s="48"/>
      <c r="AF418" s="48"/>
      <c r="AG418" s="48"/>
    </row>
    <row r="419" spans="4:33"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  <c r="AA419" s="6"/>
      <c r="AB419" s="6"/>
      <c r="AC419" s="6"/>
      <c r="AD419" s="7"/>
      <c r="AE419" s="48"/>
      <c r="AF419" s="48"/>
      <c r="AG419" s="48"/>
    </row>
    <row r="420" spans="4:33"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  <c r="AA420" s="6"/>
      <c r="AB420" s="6"/>
      <c r="AC420" s="6"/>
      <c r="AD420" s="7"/>
      <c r="AE420" s="48"/>
      <c r="AF420" s="48"/>
      <c r="AG420" s="48"/>
    </row>
    <row r="421" spans="4:33"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  <c r="AA421" s="6"/>
      <c r="AB421" s="6"/>
      <c r="AC421" s="6"/>
      <c r="AD421" s="7"/>
      <c r="AE421" s="48"/>
      <c r="AF421" s="48"/>
      <c r="AG421" s="48"/>
    </row>
    <row r="422" spans="4:33"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  <c r="AA422" s="6"/>
      <c r="AB422" s="6"/>
      <c r="AC422" s="6"/>
      <c r="AD422" s="7"/>
      <c r="AE422" s="48"/>
      <c r="AF422" s="48"/>
      <c r="AG422" s="48"/>
    </row>
    <row r="423" spans="4:33"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  <c r="AA423" s="6"/>
      <c r="AB423" s="6"/>
      <c r="AC423" s="6"/>
      <c r="AD423" s="7"/>
      <c r="AE423" s="48"/>
      <c r="AF423" s="48"/>
      <c r="AG423" s="48"/>
    </row>
    <row r="424" spans="4:33"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  <c r="AA424" s="6"/>
      <c r="AB424" s="6"/>
      <c r="AC424" s="6"/>
      <c r="AD424" s="7"/>
      <c r="AE424" s="48"/>
      <c r="AF424" s="48"/>
      <c r="AG424" s="48"/>
    </row>
    <row r="425" spans="4:33"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  <c r="AA425" s="6"/>
      <c r="AB425" s="6"/>
      <c r="AC425" s="6"/>
      <c r="AD425" s="7"/>
      <c r="AE425" s="48"/>
      <c r="AF425" s="48"/>
      <c r="AG425" s="48"/>
    </row>
    <row r="426" spans="4:33"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  <c r="AA426" s="6"/>
      <c r="AB426" s="6"/>
      <c r="AC426" s="6"/>
      <c r="AD426" s="7"/>
      <c r="AE426" s="48"/>
      <c r="AF426" s="48"/>
      <c r="AG426" s="48"/>
    </row>
    <row r="427" spans="4:33"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  <c r="AA427" s="6"/>
      <c r="AB427" s="6"/>
      <c r="AC427" s="6"/>
      <c r="AD427" s="7"/>
      <c r="AE427" s="48"/>
      <c r="AF427" s="48"/>
      <c r="AG427" s="48"/>
    </row>
    <row r="428" spans="4:33"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  <c r="AA428" s="6"/>
      <c r="AB428" s="6"/>
      <c r="AC428" s="6"/>
      <c r="AD428" s="7"/>
      <c r="AE428" s="48"/>
      <c r="AF428" s="48"/>
      <c r="AG428" s="48"/>
    </row>
    <row r="429" spans="4:33"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  <c r="AA429" s="6"/>
      <c r="AB429" s="6"/>
      <c r="AC429" s="6"/>
      <c r="AD429" s="7"/>
      <c r="AE429" s="48"/>
      <c r="AF429" s="48"/>
      <c r="AG429" s="48"/>
    </row>
    <row r="430" spans="4:33"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  <c r="AA430" s="6"/>
      <c r="AB430" s="6"/>
      <c r="AC430" s="6"/>
      <c r="AD430" s="7"/>
      <c r="AE430" s="48"/>
      <c r="AF430" s="48"/>
      <c r="AG430" s="48"/>
    </row>
    <row r="431" spans="4:33"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  <c r="AA431" s="6"/>
      <c r="AB431" s="6"/>
      <c r="AC431" s="6"/>
      <c r="AD431" s="7"/>
      <c r="AE431" s="48"/>
      <c r="AF431" s="48"/>
      <c r="AG431" s="48"/>
    </row>
    <row r="432" spans="4:33"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  <c r="AA432" s="6"/>
      <c r="AB432" s="6"/>
      <c r="AC432" s="6"/>
      <c r="AD432" s="7"/>
      <c r="AE432" s="48"/>
      <c r="AF432" s="48"/>
      <c r="AG432" s="48"/>
    </row>
    <row r="433" spans="4:33"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  <c r="AA433" s="6"/>
      <c r="AB433" s="6"/>
      <c r="AC433" s="6"/>
      <c r="AD433" s="7"/>
      <c r="AE433" s="48"/>
      <c r="AF433" s="48"/>
      <c r="AG433" s="48"/>
    </row>
    <row r="434" spans="4:33"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  <c r="AA434" s="6"/>
      <c r="AB434" s="6"/>
      <c r="AC434" s="6"/>
      <c r="AD434" s="7"/>
      <c r="AE434" s="48"/>
      <c r="AF434" s="48"/>
      <c r="AG434" s="48"/>
    </row>
    <row r="435" spans="4:33"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  <c r="AA435" s="6"/>
      <c r="AB435" s="6"/>
      <c r="AC435" s="6"/>
      <c r="AD435" s="7"/>
      <c r="AE435" s="48"/>
      <c r="AF435" s="48"/>
      <c r="AG435" s="48"/>
    </row>
    <row r="436" spans="4:33"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  <c r="AA436" s="6"/>
      <c r="AB436" s="6"/>
      <c r="AC436" s="6"/>
      <c r="AD436" s="7"/>
      <c r="AE436" s="48"/>
      <c r="AF436" s="48"/>
      <c r="AG436" s="48"/>
    </row>
    <row r="437" spans="4:33"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  <c r="AA437" s="6"/>
      <c r="AB437" s="6"/>
      <c r="AC437" s="6"/>
      <c r="AD437" s="7"/>
      <c r="AE437" s="48"/>
      <c r="AF437" s="48"/>
      <c r="AG437" s="48"/>
    </row>
    <row r="438" spans="4:33"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  <c r="AA438" s="6"/>
      <c r="AB438" s="6"/>
      <c r="AC438" s="6"/>
      <c r="AD438" s="7"/>
      <c r="AE438" s="48"/>
      <c r="AF438" s="48"/>
      <c r="AG438" s="48"/>
    </row>
    <row r="439" spans="4:33"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  <c r="AA439" s="6"/>
      <c r="AB439" s="6"/>
      <c r="AC439" s="6"/>
      <c r="AD439" s="7"/>
      <c r="AE439" s="48"/>
      <c r="AF439" s="48"/>
      <c r="AG439" s="48"/>
    </row>
    <row r="440" spans="4:33"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  <c r="AA440" s="6"/>
      <c r="AB440" s="6"/>
      <c r="AC440" s="6"/>
      <c r="AD440" s="7"/>
      <c r="AE440" s="48"/>
      <c r="AF440" s="48"/>
      <c r="AG440" s="48"/>
    </row>
    <row r="441" spans="4:33"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  <c r="AA441" s="6"/>
      <c r="AB441" s="6"/>
      <c r="AC441" s="6"/>
      <c r="AD441" s="7"/>
      <c r="AE441" s="48"/>
      <c r="AF441" s="48"/>
      <c r="AG441" s="48"/>
    </row>
    <row r="442" spans="4:33"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  <c r="AA442" s="6"/>
      <c r="AB442" s="6"/>
      <c r="AC442" s="6"/>
      <c r="AD442" s="7"/>
      <c r="AE442" s="48"/>
      <c r="AF442" s="48"/>
      <c r="AG442" s="48"/>
    </row>
    <row r="443" spans="4:33"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  <c r="AA443" s="6"/>
      <c r="AB443" s="6"/>
      <c r="AC443" s="6"/>
      <c r="AD443" s="7"/>
      <c r="AE443" s="48"/>
      <c r="AF443" s="48"/>
      <c r="AG443" s="48"/>
    </row>
    <row r="444" spans="4:33"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  <c r="AA444" s="6"/>
      <c r="AB444" s="6"/>
      <c r="AC444" s="6"/>
      <c r="AD444" s="7"/>
      <c r="AE444" s="48"/>
      <c r="AF444" s="48"/>
      <c r="AG444" s="48"/>
    </row>
    <row r="445" spans="4:33"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  <c r="AA445" s="6"/>
      <c r="AB445" s="6"/>
      <c r="AC445" s="6"/>
      <c r="AD445" s="7"/>
      <c r="AE445" s="48"/>
      <c r="AF445" s="48"/>
      <c r="AG445" s="48"/>
    </row>
    <row r="446" spans="4:33"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  <c r="AA446" s="6"/>
      <c r="AB446" s="6"/>
      <c r="AC446" s="6"/>
      <c r="AD446" s="7"/>
      <c r="AE446" s="48"/>
      <c r="AF446" s="48"/>
      <c r="AG446" s="48"/>
    </row>
    <row r="447" spans="4:33"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  <c r="AA447" s="6"/>
      <c r="AB447" s="6"/>
      <c r="AC447" s="6"/>
      <c r="AD447" s="7"/>
      <c r="AE447" s="48"/>
      <c r="AF447" s="48"/>
      <c r="AG447" s="48"/>
    </row>
    <row r="448" spans="4:33"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  <c r="AA448" s="6"/>
      <c r="AB448" s="6"/>
      <c r="AC448" s="6"/>
      <c r="AD448" s="7"/>
      <c r="AE448" s="48"/>
      <c r="AF448" s="48"/>
      <c r="AG448" s="48"/>
    </row>
    <row r="449" spans="4:33"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  <c r="AA449" s="6"/>
      <c r="AB449" s="6"/>
      <c r="AC449" s="6"/>
      <c r="AD449" s="7"/>
      <c r="AE449" s="48"/>
      <c r="AF449" s="48"/>
      <c r="AG449" s="48"/>
    </row>
    <row r="450" spans="4:33"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  <c r="AA450" s="6"/>
      <c r="AB450" s="6"/>
      <c r="AC450" s="6"/>
      <c r="AD450" s="7"/>
      <c r="AE450" s="48"/>
      <c r="AF450" s="48"/>
      <c r="AG450" s="48"/>
    </row>
    <row r="451" spans="4:33"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  <c r="AA451" s="6"/>
      <c r="AB451" s="6"/>
      <c r="AC451" s="6"/>
      <c r="AD451" s="7"/>
      <c r="AE451" s="48"/>
      <c r="AF451" s="48"/>
      <c r="AG451" s="48"/>
    </row>
    <row r="452" spans="4:33"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  <c r="AA452" s="6"/>
      <c r="AB452" s="6"/>
      <c r="AC452" s="6"/>
      <c r="AD452" s="7"/>
      <c r="AE452" s="48"/>
      <c r="AF452" s="48"/>
      <c r="AG452" s="48"/>
    </row>
    <row r="453" spans="4:33"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  <c r="AA453" s="6"/>
      <c r="AB453" s="6"/>
      <c r="AC453" s="6"/>
      <c r="AD453" s="7"/>
      <c r="AE453" s="48"/>
      <c r="AF453" s="48"/>
      <c r="AG453" s="48"/>
    </row>
    <row r="454" spans="4:33"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  <c r="AA454" s="6"/>
      <c r="AB454" s="6"/>
      <c r="AC454" s="6"/>
      <c r="AD454" s="7"/>
      <c r="AE454" s="48"/>
      <c r="AF454" s="48"/>
      <c r="AG454" s="48"/>
    </row>
    <row r="455" spans="4:33"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  <c r="AA455" s="6"/>
      <c r="AB455" s="6"/>
      <c r="AC455" s="6"/>
      <c r="AD455" s="7"/>
      <c r="AE455" s="48"/>
      <c r="AF455" s="48"/>
      <c r="AG455" s="48"/>
    </row>
    <row r="456" spans="4:33"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  <c r="AA456" s="6"/>
      <c r="AB456" s="6"/>
      <c r="AC456" s="6"/>
      <c r="AD456" s="7"/>
      <c r="AE456" s="48"/>
      <c r="AF456" s="48"/>
      <c r="AG456" s="48"/>
    </row>
    <row r="457" spans="4:33"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  <c r="AA457" s="6"/>
      <c r="AB457" s="6"/>
      <c r="AC457" s="6"/>
      <c r="AD457" s="7"/>
      <c r="AE457" s="48"/>
      <c r="AF457" s="48"/>
      <c r="AG457" s="48"/>
    </row>
    <row r="458" spans="4:33"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  <c r="AA458" s="6"/>
      <c r="AB458" s="6"/>
      <c r="AC458" s="6"/>
      <c r="AD458" s="7"/>
      <c r="AE458" s="48"/>
      <c r="AF458" s="48"/>
      <c r="AG458" s="48"/>
    </row>
    <row r="459" spans="4:33"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  <c r="AA459" s="6"/>
      <c r="AB459" s="6"/>
      <c r="AC459" s="6"/>
      <c r="AD459" s="7"/>
      <c r="AE459" s="48"/>
      <c r="AF459" s="48"/>
      <c r="AG459" s="48"/>
    </row>
    <row r="460" spans="4:33"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  <c r="AA460" s="6"/>
      <c r="AB460" s="6"/>
      <c r="AC460" s="6"/>
      <c r="AD460" s="7"/>
      <c r="AE460" s="48"/>
      <c r="AF460" s="48"/>
      <c r="AG460" s="48"/>
    </row>
    <row r="461" spans="4:33"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  <c r="AA461" s="6"/>
      <c r="AB461" s="6"/>
      <c r="AC461" s="6"/>
      <c r="AD461" s="7"/>
      <c r="AE461" s="48"/>
      <c r="AF461" s="48"/>
      <c r="AG461" s="48"/>
    </row>
    <row r="462" spans="4:33"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  <c r="AA462" s="6"/>
      <c r="AB462" s="6"/>
      <c r="AC462" s="6"/>
      <c r="AD462" s="7"/>
      <c r="AE462" s="48"/>
      <c r="AF462" s="48"/>
      <c r="AG462" s="48"/>
    </row>
    <row r="463" spans="4:33"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  <c r="AA463" s="6"/>
      <c r="AB463" s="6"/>
      <c r="AC463" s="6"/>
      <c r="AD463" s="7"/>
      <c r="AE463" s="48"/>
      <c r="AF463" s="48"/>
      <c r="AG463" s="48"/>
    </row>
    <row r="464" spans="4:33"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  <c r="AA464" s="6"/>
      <c r="AB464" s="6"/>
      <c r="AC464" s="6"/>
      <c r="AD464" s="7"/>
      <c r="AE464" s="48"/>
      <c r="AF464" s="48"/>
      <c r="AG464" s="48"/>
    </row>
    <row r="465" spans="4:33"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  <c r="AA465" s="6"/>
      <c r="AB465" s="6"/>
      <c r="AC465" s="6"/>
      <c r="AD465" s="7"/>
      <c r="AE465" s="48"/>
      <c r="AF465" s="48"/>
      <c r="AG465" s="48"/>
    </row>
    <row r="466" spans="4:33"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  <c r="AA466" s="6"/>
      <c r="AB466" s="6"/>
      <c r="AC466" s="6"/>
      <c r="AD466" s="7"/>
      <c r="AE466" s="48"/>
      <c r="AF466" s="48"/>
      <c r="AG466" s="48"/>
    </row>
    <row r="467" spans="4:33"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  <c r="AA467" s="6"/>
      <c r="AB467" s="6"/>
      <c r="AC467" s="6"/>
      <c r="AD467" s="7"/>
      <c r="AE467" s="48"/>
      <c r="AF467" s="48"/>
      <c r="AG467" s="48"/>
    </row>
    <row r="468" spans="4:33"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  <c r="AA468" s="6"/>
      <c r="AB468" s="6"/>
      <c r="AC468" s="6"/>
      <c r="AD468" s="7"/>
      <c r="AE468" s="48"/>
      <c r="AF468" s="48"/>
      <c r="AG468" s="48"/>
    </row>
    <row r="469" spans="4:33"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  <c r="AA469" s="6"/>
      <c r="AB469" s="6"/>
      <c r="AC469" s="6"/>
      <c r="AD469" s="7"/>
      <c r="AE469" s="48"/>
      <c r="AF469" s="48"/>
      <c r="AG469" s="48"/>
    </row>
    <row r="470" spans="4:33"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  <c r="AA470" s="6"/>
      <c r="AB470" s="6"/>
      <c r="AC470" s="6"/>
      <c r="AD470" s="7"/>
      <c r="AE470" s="48"/>
      <c r="AF470" s="48"/>
      <c r="AG470" s="48"/>
    </row>
    <row r="471" spans="4:33"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  <c r="AA471" s="6"/>
      <c r="AB471" s="6"/>
      <c r="AC471" s="6"/>
      <c r="AD471" s="7"/>
      <c r="AE471" s="48"/>
      <c r="AF471" s="48"/>
      <c r="AG471" s="48"/>
    </row>
    <row r="472" spans="4:33"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  <c r="AA472" s="6"/>
      <c r="AB472" s="6"/>
      <c r="AC472" s="6"/>
      <c r="AD472" s="7"/>
      <c r="AE472" s="48"/>
      <c r="AF472" s="48"/>
      <c r="AG472" s="48"/>
    </row>
    <row r="473" spans="4:33"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  <c r="AA473" s="6"/>
      <c r="AB473" s="6"/>
      <c r="AC473" s="6"/>
      <c r="AD473" s="7"/>
      <c r="AE473" s="48"/>
      <c r="AF473" s="48"/>
      <c r="AG473" s="48"/>
    </row>
    <row r="474" spans="4:33"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  <c r="AA474" s="6"/>
      <c r="AB474" s="6"/>
      <c r="AC474" s="6"/>
      <c r="AD474" s="7"/>
      <c r="AE474" s="48"/>
      <c r="AF474" s="48"/>
      <c r="AG474" s="48"/>
    </row>
    <row r="475" spans="4:33"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  <c r="AA475" s="6"/>
      <c r="AB475" s="6"/>
      <c r="AC475" s="6"/>
      <c r="AD475" s="7"/>
      <c r="AE475" s="48"/>
      <c r="AF475" s="48"/>
      <c r="AG475" s="48"/>
    </row>
    <row r="476" spans="4:33"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  <c r="AA476" s="6"/>
      <c r="AB476" s="6"/>
      <c r="AC476" s="6"/>
      <c r="AD476" s="7"/>
      <c r="AE476" s="48"/>
      <c r="AF476" s="48"/>
      <c r="AG476" s="48"/>
    </row>
    <row r="477" spans="4:33"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  <c r="AA477" s="6"/>
      <c r="AB477" s="6"/>
      <c r="AC477" s="6"/>
      <c r="AD477" s="7"/>
      <c r="AE477" s="48"/>
      <c r="AF477" s="48"/>
      <c r="AG477" s="48"/>
    </row>
    <row r="478" spans="4:33"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  <c r="AA478" s="6"/>
      <c r="AB478" s="6"/>
      <c r="AC478" s="6"/>
      <c r="AD478" s="7"/>
      <c r="AE478" s="48"/>
      <c r="AF478" s="48"/>
      <c r="AG478" s="48"/>
    </row>
    <row r="479" spans="4:33"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  <c r="AA479" s="6"/>
      <c r="AB479" s="6"/>
      <c r="AC479" s="6"/>
      <c r="AD479" s="7"/>
      <c r="AE479" s="48"/>
      <c r="AF479" s="48"/>
      <c r="AG479" s="48"/>
    </row>
    <row r="480" spans="4:33"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  <c r="AA480" s="6"/>
      <c r="AB480" s="6"/>
      <c r="AC480" s="6"/>
      <c r="AD480" s="7"/>
      <c r="AE480" s="48"/>
      <c r="AF480" s="48"/>
      <c r="AG480" s="48"/>
    </row>
    <row r="481" spans="4:33"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  <c r="AA481" s="6"/>
      <c r="AB481" s="6"/>
      <c r="AC481" s="6"/>
      <c r="AD481" s="7"/>
      <c r="AE481" s="48"/>
      <c r="AF481" s="48"/>
      <c r="AG481" s="48"/>
    </row>
    <row r="482" spans="4:33"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  <c r="AA482" s="6"/>
      <c r="AB482" s="6"/>
      <c r="AC482" s="6"/>
      <c r="AD482" s="7"/>
      <c r="AE482" s="48"/>
      <c r="AF482" s="48"/>
      <c r="AG482" s="48"/>
    </row>
    <row r="483" spans="4:33"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  <c r="AA483" s="6"/>
      <c r="AB483" s="6"/>
      <c r="AC483" s="6"/>
      <c r="AD483" s="7"/>
      <c r="AE483" s="48"/>
      <c r="AF483" s="48"/>
      <c r="AG483" s="48"/>
    </row>
    <row r="484" spans="4:33"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  <c r="AA484" s="6"/>
      <c r="AB484" s="6"/>
      <c r="AC484" s="6"/>
      <c r="AD484" s="7"/>
      <c r="AE484" s="48"/>
      <c r="AF484" s="48"/>
      <c r="AG484" s="48"/>
    </row>
    <row r="485" spans="4:33"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  <c r="AA485" s="6"/>
      <c r="AB485" s="6"/>
      <c r="AC485" s="6"/>
      <c r="AD485" s="7"/>
      <c r="AE485" s="48"/>
      <c r="AF485" s="48"/>
      <c r="AG485" s="48"/>
    </row>
    <row r="486" spans="4:33"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  <c r="AA486" s="6"/>
      <c r="AB486" s="6"/>
      <c r="AC486" s="6"/>
      <c r="AD486" s="7"/>
      <c r="AE486" s="48"/>
      <c r="AF486" s="48"/>
      <c r="AG486" s="48"/>
    </row>
    <row r="487" spans="4:33"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  <c r="AA487" s="6"/>
      <c r="AB487" s="6"/>
      <c r="AC487" s="6"/>
      <c r="AD487" s="7"/>
      <c r="AE487" s="48"/>
      <c r="AF487" s="48"/>
      <c r="AG487" s="48"/>
    </row>
    <row r="488" spans="4:33"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  <c r="AA488" s="6"/>
      <c r="AB488" s="6"/>
      <c r="AC488" s="6"/>
      <c r="AD488" s="7"/>
      <c r="AE488" s="48"/>
      <c r="AF488" s="48"/>
      <c r="AG488" s="48"/>
    </row>
    <row r="489" spans="4:33"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  <c r="AA489" s="6"/>
      <c r="AB489" s="6"/>
      <c r="AC489" s="6"/>
      <c r="AD489" s="7"/>
      <c r="AE489" s="48"/>
      <c r="AF489" s="48"/>
      <c r="AG489" s="48"/>
    </row>
    <row r="490" spans="4:33"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  <c r="AA490" s="6"/>
      <c r="AB490" s="6"/>
      <c r="AC490" s="6"/>
      <c r="AD490" s="7"/>
      <c r="AE490" s="48"/>
      <c r="AF490" s="48"/>
      <c r="AG490" s="48"/>
    </row>
    <row r="491" spans="4:33"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  <c r="AA491" s="6"/>
      <c r="AB491" s="6"/>
      <c r="AC491" s="6"/>
      <c r="AD491" s="7"/>
      <c r="AE491" s="48"/>
      <c r="AF491" s="48"/>
      <c r="AG491" s="48"/>
    </row>
    <row r="492" spans="4:33"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  <c r="AA492" s="6"/>
      <c r="AB492" s="6"/>
      <c r="AC492" s="6"/>
      <c r="AD492" s="7"/>
      <c r="AE492" s="48"/>
      <c r="AF492" s="48"/>
      <c r="AG492" s="48"/>
    </row>
    <row r="493" spans="4:33"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  <c r="AA493" s="6"/>
      <c r="AB493" s="6"/>
      <c r="AC493" s="6"/>
      <c r="AD493" s="7"/>
      <c r="AE493" s="48"/>
      <c r="AF493" s="48"/>
      <c r="AG493" s="48"/>
    </row>
    <row r="494" spans="4:33"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  <c r="AA494" s="6"/>
      <c r="AB494" s="6"/>
      <c r="AC494" s="6"/>
      <c r="AD494" s="7"/>
      <c r="AE494" s="48"/>
      <c r="AF494" s="48"/>
      <c r="AG494" s="48"/>
    </row>
    <row r="495" spans="4:33"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  <c r="AA495" s="6"/>
      <c r="AB495" s="6"/>
      <c r="AC495" s="6"/>
      <c r="AD495" s="7"/>
      <c r="AE495" s="48"/>
      <c r="AF495" s="48"/>
      <c r="AG495" s="48"/>
    </row>
    <row r="496" spans="4:33"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  <c r="AA496" s="6"/>
      <c r="AB496" s="6"/>
      <c r="AC496" s="6"/>
      <c r="AD496" s="7"/>
      <c r="AE496" s="48"/>
      <c r="AF496" s="48"/>
      <c r="AG496" s="48"/>
    </row>
    <row r="497" spans="4:33"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  <c r="AA497" s="6"/>
      <c r="AB497" s="6"/>
      <c r="AC497" s="6"/>
      <c r="AD497" s="7"/>
      <c r="AE497" s="48"/>
      <c r="AF497" s="48"/>
      <c r="AG497" s="48"/>
    </row>
    <row r="498" spans="4:33"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  <c r="AA498" s="6"/>
      <c r="AB498" s="6"/>
      <c r="AC498" s="6"/>
      <c r="AD498" s="7"/>
      <c r="AE498" s="48"/>
      <c r="AF498" s="48"/>
      <c r="AG498" s="48"/>
    </row>
    <row r="499" spans="4:33"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  <c r="AA499" s="6"/>
      <c r="AB499" s="6"/>
      <c r="AC499" s="6"/>
      <c r="AD499" s="7"/>
      <c r="AE499" s="48"/>
      <c r="AF499" s="48"/>
      <c r="AG499" s="48"/>
    </row>
    <row r="500" spans="4:33"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  <c r="AA500" s="6"/>
      <c r="AB500" s="6"/>
      <c r="AC500" s="6"/>
      <c r="AD500" s="7"/>
      <c r="AE500" s="48"/>
      <c r="AF500" s="48"/>
      <c r="AG500" s="48"/>
    </row>
    <row r="501" spans="4:33"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  <c r="AA501" s="6"/>
      <c r="AB501" s="6"/>
      <c r="AC501" s="6"/>
      <c r="AD501" s="7"/>
      <c r="AE501" s="48"/>
      <c r="AF501" s="48"/>
      <c r="AG501" s="48"/>
    </row>
    <row r="502" spans="4:33"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  <c r="AA502" s="6"/>
      <c r="AB502" s="6"/>
      <c r="AC502" s="6"/>
      <c r="AD502" s="7"/>
      <c r="AE502" s="48"/>
      <c r="AF502" s="48"/>
      <c r="AG502" s="48"/>
    </row>
    <row r="503" spans="4:33"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  <c r="AA503" s="6"/>
      <c r="AB503" s="6"/>
      <c r="AC503" s="6"/>
      <c r="AD503" s="7"/>
      <c r="AE503" s="48"/>
      <c r="AF503" s="48"/>
      <c r="AG503" s="48"/>
    </row>
    <row r="504" spans="4:33"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  <c r="AA504" s="6"/>
      <c r="AB504" s="6"/>
      <c r="AC504" s="6"/>
      <c r="AD504" s="7"/>
      <c r="AE504" s="48"/>
      <c r="AF504" s="48"/>
      <c r="AG504" s="48"/>
    </row>
    <row r="505" spans="4:33"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  <c r="AA505" s="6"/>
      <c r="AB505" s="6"/>
      <c r="AC505" s="6"/>
      <c r="AD505" s="7"/>
      <c r="AE505" s="48"/>
      <c r="AF505" s="48"/>
      <c r="AG505" s="48"/>
    </row>
    <row r="506" spans="4:33"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  <c r="AA506" s="6"/>
      <c r="AB506" s="6"/>
      <c r="AC506" s="6"/>
      <c r="AD506" s="7"/>
      <c r="AE506" s="48"/>
      <c r="AF506" s="48"/>
      <c r="AG506" s="48"/>
    </row>
    <row r="507" spans="4:33"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  <c r="AA507" s="6"/>
      <c r="AB507" s="6"/>
      <c r="AC507" s="6"/>
      <c r="AD507" s="7"/>
      <c r="AE507" s="48"/>
      <c r="AF507" s="48"/>
      <c r="AG507" s="48"/>
    </row>
    <row r="508" spans="4:33"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  <c r="AA508" s="6"/>
      <c r="AB508" s="6"/>
      <c r="AC508" s="6"/>
      <c r="AD508" s="7"/>
      <c r="AE508" s="48"/>
      <c r="AF508" s="48"/>
      <c r="AG508" s="48"/>
    </row>
    <row r="509" spans="4:33"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  <c r="AA509" s="6"/>
      <c r="AB509" s="6"/>
      <c r="AC509" s="6"/>
      <c r="AD509" s="7"/>
      <c r="AE509" s="48"/>
      <c r="AF509" s="48"/>
      <c r="AG509" s="48"/>
    </row>
    <row r="510" spans="4:33"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  <c r="AA510" s="6"/>
      <c r="AB510" s="6"/>
      <c r="AC510" s="6"/>
      <c r="AD510" s="7"/>
      <c r="AE510" s="48"/>
      <c r="AF510" s="48"/>
      <c r="AG510" s="48"/>
    </row>
    <row r="511" spans="4:33"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  <c r="AA511" s="6"/>
      <c r="AB511" s="6"/>
      <c r="AC511" s="6"/>
      <c r="AD511" s="7"/>
      <c r="AE511" s="48"/>
      <c r="AF511" s="48"/>
      <c r="AG511" s="48"/>
    </row>
    <row r="512" spans="4:33"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  <c r="AA512" s="6"/>
      <c r="AB512" s="6"/>
      <c r="AC512" s="6"/>
      <c r="AD512" s="7"/>
      <c r="AE512" s="48"/>
      <c r="AF512" s="48"/>
      <c r="AG512" s="48"/>
    </row>
    <row r="513" spans="4:33"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  <c r="AA513" s="6"/>
      <c r="AB513" s="6"/>
      <c r="AC513" s="6"/>
      <c r="AD513" s="7"/>
      <c r="AE513" s="48"/>
      <c r="AF513" s="48"/>
      <c r="AG513" s="48"/>
    </row>
    <row r="514" spans="4:33"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  <c r="AA514" s="6"/>
      <c r="AB514" s="6"/>
      <c r="AC514" s="6"/>
      <c r="AD514" s="7"/>
      <c r="AE514" s="48"/>
      <c r="AF514" s="48"/>
      <c r="AG514" s="48"/>
    </row>
    <row r="515" spans="4:33"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  <c r="AA515" s="6"/>
      <c r="AB515" s="6"/>
      <c r="AC515" s="6"/>
      <c r="AD515" s="7"/>
      <c r="AE515" s="48"/>
      <c r="AF515" s="48"/>
      <c r="AG515" s="48"/>
    </row>
    <row r="516" spans="4:33"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  <c r="AA516" s="6"/>
      <c r="AB516" s="6"/>
      <c r="AC516" s="6"/>
      <c r="AD516" s="7"/>
      <c r="AE516" s="48"/>
      <c r="AF516" s="48"/>
      <c r="AG516" s="48"/>
    </row>
    <row r="517" spans="4:33"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  <c r="AA517" s="6"/>
      <c r="AB517" s="6"/>
      <c r="AC517" s="6"/>
      <c r="AD517" s="7"/>
      <c r="AE517" s="48"/>
      <c r="AF517" s="48"/>
      <c r="AG517" s="48"/>
    </row>
    <row r="518" spans="4:33"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  <c r="AA518" s="6"/>
      <c r="AB518" s="6"/>
      <c r="AC518" s="6"/>
      <c r="AD518" s="7"/>
      <c r="AE518" s="48"/>
      <c r="AF518" s="48"/>
      <c r="AG518" s="48"/>
    </row>
    <row r="519" spans="4:33"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  <c r="AA519" s="6"/>
      <c r="AB519" s="6"/>
      <c r="AC519" s="6"/>
      <c r="AD519" s="7"/>
      <c r="AE519" s="48"/>
      <c r="AF519" s="48"/>
      <c r="AG519" s="48"/>
    </row>
    <row r="520" spans="4:33"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  <c r="AA520" s="6"/>
      <c r="AB520" s="6"/>
      <c r="AC520" s="6"/>
      <c r="AD520" s="7"/>
      <c r="AE520" s="48"/>
      <c r="AF520" s="48"/>
      <c r="AG520" s="48"/>
    </row>
    <row r="521" spans="4:33"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  <c r="AA521" s="6"/>
      <c r="AB521" s="6"/>
      <c r="AC521" s="6"/>
      <c r="AD521" s="7"/>
      <c r="AE521" s="48"/>
      <c r="AF521" s="48"/>
      <c r="AG521" s="48"/>
    </row>
    <row r="522" spans="4:33"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  <c r="AA522" s="6"/>
      <c r="AB522" s="6"/>
      <c r="AC522" s="6"/>
      <c r="AD522" s="7"/>
      <c r="AE522" s="48"/>
      <c r="AF522" s="48"/>
      <c r="AG522" s="48"/>
    </row>
    <row r="523" spans="4:33"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  <c r="AA523" s="6"/>
      <c r="AB523" s="6"/>
      <c r="AC523" s="6"/>
      <c r="AD523" s="7"/>
      <c r="AE523" s="48"/>
      <c r="AF523" s="48"/>
      <c r="AG523" s="48"/>
    </row>
    <row r="524" spans="4:33"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  <c r="AA524" s="6"/>
      <c r="AB524" s="6"/>
      <c r="AC524" s="6"/>
      <c r="AD524" s="7"/>
      <c r="AE524" s="48"/>
      <c r="AF524" s="48"/>
      <c r="AG524" s="48"/>
    </row>
    <row r="525" spans="4:33"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  <c r="AA525" s="6"/>
      <c r="AB525" s="6"/>
      <c r="AC525" s="6"/>
      <c r="AD525" s="7"/>
      <c r="AE525" s="48"/>
      <c r="AF525" s="48"/>
      <c r="AG525" s="48"/>
    </row>
    <row r="526" spans="4:33"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  <c r="AA526" s="6"/>
      <c r="AB526" s="6"/>
      <c r="AC526" s="6"/>
      <c r="AD526" s="7"/>
      <c r="AE526" s="48"/>
      <c r="AF526" s="48"/>
      <c r="AG526" s="48"/>
    </row>
    <row r="527" spans="4:33"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  <c r="AA527" s="6"/>
      <c r="AB527" s="6"/>
      <c r="AC527" s="6"/>
      <c r="AD527" s="7"/>
      <c r="AE527" s="48"/>
      <c r="AF527" s="48"/>
      <c r="AG527" s="48"/>
    </row>
    <row r="528" spans="4:33"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  <c r="AA528" s="6"/>
      <c r="AB528" s="6"/>
      <c r="AC528" s="6"/>
      <c r="AD528" s="7"/>
      <c r="AE528" s="48"/>
      <c r="AF528" s="48"/>
      <c r="AG528" s="48"/>
    </row>
    <row r="529" spans="4:33"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  <c r="AA529" s="6"/>
      <c r="AB529" s="6"/>
      <c r="AC529" s="6"/>
      <c r="AD529" s="7"/>
      <c r="AE529" s="48"/>
      <c r="AF529" s="48"/>
      <c r="AG529" s="48"/>
    </row>
    <row r="530" spans="4:33"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  <c r="AA530" s="6"/>
      <c r="AB530" s="6"/>
      <c r="AC530" s="6"/>
      <c r="AD530" s="7"/>
      <c r="AE530" s="48"/>
      <c r="AF530" s="48"/>
      <c r="AG530" s="48"/>
    </row>
    <row r="531" spans="4:33"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  <c r="AA531" s="6"/>
      <c r="AB531" s="6"/>
      <c r="AC531" s="6"/>
      <c r="AD531" s="7"/>
      <c r="AE531" s="48"/>
      <c r="AF531" s="48"/>
      <c r="AG531" s="48"/>
    </row>
    <row r="532" spans="4:33"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  <c r="AA532" s="6"/>
      <c r="AB532" s="6"/>
      <c r="AC532" s="6"/>
      <c r="AD532" s="7"/>
      <c r="AE532" s="48"/>
      <c r="AF532" s="48"/>
      <c r="AG532" s="48"/>
    </row>
    <row r="533" spans="4:33"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  <c r="AA533" s="6"/>
      <c r="AB533" s="6"/>
      <c r="AC533" s="6"/>
      <c r="AD533" s="7"/>
      <c r="AE533" s="48"/>
      <c r="AF533" s="48"/>
      <c r="AG533" s="48"/>
    </row>
    <row r="534" spans="4:33"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  <c r="AA534" s="6"/>
      <c r="AB534" s="6"/>
      <c r="AC534" s="6"/>
      <c r="AD534" s="7"/>
      <c r="AE534" s="48"/>
      <c r="AF534" s="48"/>
      <c r="AG534" s="48"/>
    </row>
    <row r="535" spans="4:33"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  <c r="AA535" s="6"/>
      <c r="AB535" s="6"/>
      <c r="AC535" s="6"/>
      <c r="AD535" s="7"/>
      <c r="AE535" s="48"/>
      <c r="AF535" s="48"/>
      <c r="AG535" s="48"/>
    </row>
    <row r="536" spans="4:33"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  <c r="AA536" s="6"/>
      <c r="AB536" s="6"/>
      <c r="AC536" s="6"/>
      <c r="AD536" s="7"/>
      <c r="AE536" s="48"/>
      <c r="AF536" s="48"/>
      <c r="AG536" s="48"/>
    </row>
    <row r="537" spans="4:33"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  <c r="AA537" s="6"/>
      <c r="AB537" s="6"/>
      <c r="AC537" s="6"/>
      <c r="AD537" s="7"/>
      <c r="AE537" s="48"/>
      <c r="AF537" s="48"/>
      <c r="AG537" s="48"/>
    </row>
    <row r="538" spans="4:33"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  <c r="AA538" s="6"/>
      <c r="AB538" s="6"/>
      <c r="AC538" s="6"/>
      <c r="AD538" s="7"/>
      <c r="AE538" s="48"/>
      <c r="AF538" s="48"/>
      <c r="AG538" s="48"/>
    </row>
    <row r="539" spans="4:33"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  <c r="AA539" s="6"/>
      <c r="AB539" s="6"/>
      <c r="AC539" s="6"/>
      <c r="AD539" s="7"/>
      <c r="AE539" s="48"/>
      <c r="AF539" s="48"/>
      <c r="AG539" s="48"/>
    </row>
    <row r="540" spans="4:33"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  <c r="AA540" s="6"/>
      <c r="AB540" s="6"/>
      <c r="AC540" s="6"/>
      <c r="AD540" s="7"/>
      <c r="AE540" s="48"/>
      <c r="AF540" s="48"/>
      <c r="AG540" s="48"/>
    </row>
    <row r="541" spans="4:33"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  <c r="AA541" s="6"/>
      <c r="AB541" s="6"/>
      <c r="AC541" s="6"/>
      <c r="AD541" s="7"/>
      <c r="AE541" s="48"/>
      <c r="AF541" s="48"/>
      <c r="AG541" s="48"/>
    </row>
    <row r="542" spans="4:33"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  <c r="AA542" s="6"/>
      <c r="AB542" s="6"/>
      <c r="AC542" s="6"/>
      <c r="AD542" s="7"/>
      <c r="AE542" s="48"/>
      <c r="AF542" s="48"/>
      <c r="AG542" s="48"/>
    </row>
    <row r="543" spans="4:33"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  <c r="AA543" s="6"/>
      <c r="AB543" s="6"/>
      <c r="AC543" s="6"/>
      <c r="AD543" s="7"/>
      <c r="AE543" s="48"/>
      <c r="AF543" s="48"/>
      <c r="AG543" s="48"/>
    </row>
    <row r="544" spans="4:33"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  <c r="AA544" s="6"/>
      <c r="AB544" s="6"/>
      <c r="AC544" s="6"/>
      <c r="AD544" s="7"/>
      <c r="AE544" s="48"/>
      <c r="AF544" s="48"/>
      <c r="AG544" s="48"/>
    </row>
    <row r="545" spans="4:33"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  <c r="AA545" s="6"/>
      <c r="AB545" s="6"/>
      <c r="AC545" s="6"/>
      <c r="AD545" s="7"/>
      <c r="AE545" s="48"/>
      <c r="AF545" s="48"/>
      <c r="AG545" s="48"/>
    </row>
    <row r="546" spans="4:33"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  <c r="AA546" s="6"/>
      <c r="AB546" s="6"/>
      <c r="AC546" s="6"/>
      <c r="AD546" s="7"/>
      <c r="AE546" s="48"/>
      <c r="AF546" s="48"/>
      <c r="AG546" s="48"/>
    </row>
    <row r="547" spans="4:33"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  <c r="AA547" s="6"/>
      <c r="AB547" s="6"/>
      <c r="AC547" s="6"/>
      <c r="AD547" s="7"/>
      <c r="AE547" s="48"/>
      <c r="AF547" s="48"/>
      <c r="AG547" s="48"/>
    </row>
    <row r="548" spans="4:33"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  <c r="AA548" s="6"/>
      <c r="AB548" s="6"/>
      <c r="AC548" s="6"/>
      <c r="AD548" s="7"/>
      <c r="AE548" s="48"/>
      <c r="AF548" s="48"/>
      <c r="AG548" s="48"/>
    </row>
    <row r="549" spans="4:33"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  <c r="AA549" s="6"/>
      <c r="AB549" s="6"/>
      <c r="AC549" s="6"/>
      <c r="AD549" s="7"/>
      <c r="AE549" s="48"/>
      <c r="AF549" s="48"/>
      <c r="AG549" s="48"/>
    </row>
    <row r="550" spans="4:33"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  <c r="AA550" s="6"/>
      <c r="AB550" s="6"/>
      <c r="AC550" s="6"/>
      <c r="AD550" s="7"/>
      <c r="AE550" s="48"/>
      <c r="AF550" s="48"/>
      <c r="AG550" s="48"/>
    </row>
    <row r="551" spans="4:33"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  <c r="AA551" s="6"/>
      <c r="AB551" s="6"/>
      <c r="AC551" s="6"/>
      <c r="AD551" s="7"/>
      <c r="AE551" s="48"/>
      <c r="AF551" s="48"/>
      <c r="AG551" s="48"/>
    </row>
    <row r="552" spans="4:33"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  <c r="AA552" s="6"/>
      <c r="AB552" s="6"/>
      <c r="AC552" s="6"/>
      <c r="AD552" s="7"/>
      <c r="AE552" s="48"/>
      <c r="AF552" s="48"/>
      <c r="AG552" s="48"/>
    </row>
    <row r="553" spans="4:33"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  <c r="AA553" s="6"/>
      <c r="AB553" s="6"/>
      <c r="AC553" s="6"/>
      <c r="AD553" s="7"/>
      <c r="AE553" s="48"/>
      <c r="AF553" s="48"/>
      <c r="AG553" s="48"/>
    </row>
    <row r="554" spans="4:33"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  <c r="AA554" s="6"/>
      <c r="AB554" s="6"/>
      <c r="AC554" s="6"/>
      <c r="AD554" s="7"/>
      <c r="AE554" s="48"/>
      <c r="AF554" s="48"/>
      <c r="AG554" s="48"/>
    </row>
    <row r="555" spans="4:33"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  <c r="AA555" s="6"/>
      <c r="AB555" s="6"/>
      <c r="AC555" s="6"/>
      <c r="AD555" s="7"/>
      <c r="AE555" s="48"/>
      <c r="AF555" s="48"/>
      <c r="AG555" s="48"/>
    </row>
    <row r="556" spans="4:33"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  <c r="AA556" s="6"/>
      <c r="AB556" s="6"/>
      <c r="AC556" s="6"/>
      <c r="AD556" s="7"/>
      <c r="AE556" s="48"/>
      <c r="AF556" s="48"/>
      <c r="AG556" s="48"/>
    </row>
    <row r="557" spans="4:33"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  <c r="AA557" s="6"/>
      <c r="AB557" s="6"/>
      <c r="AC557" s="6"/>
      <c r="AD557" s="7"/>
      <c r="AE557" s="48"/>
      <c r="AF557" s="48"/>
      <c r="AG557" s="48"/>
    </row>
    <row r="558" spans="4:33"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  <c r="AA558" s="6"/>
      <c r="AB558" s="6"/>
      <c r="AC558" s="6"/>
      <c r="AD558" s="7"/>
      <c r="AE558" s="48"/>
      <c r="AF558" s="48"/>
      <c r="AG558" s="48"/>
    </row>
    <row r="559" spans="4:33"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  <c r="AA559" s="6"/>
      <c r="AB559" s="6"/>
      <c r="AC559" s="6"/>
      <c r="AD559" s="7"/>
      <c r="AE559" s="48"/>
      <c r="AF559" s="48"/>
      <c r="AG559" s="48"/>
    </row>
    <row r="560" spans="4:33"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  <c r="AA560" s="6"/>
      <c r="AB560" s="6"/>
      <c r="AC560" s="6"/>
      <c r="AD560" s="7"/>
      <c r="AE560" s="48"/>
      <c r="AF560" s="48"/>
      <c r="AG560" s="48"/>
    </row>
    <row r="561" spans="4:33"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  <c r="AA561" s="6"/>
      <c r="AB561" s="6"/>
      <c r="AC561" s="6"/>
      <c r="AD561" s="7"/>
      <c r="AE561" s="48"/>
      <c r="AF561" s="48"/>
      <c r="AG561" s="48"/>
    </row>
    <row r="562" spans="4:33"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  <c r="AA562" s="6"/>
      <c r="AB562" s="6"/>
      <c r="AC562" s="6"/>
      <c r="AD562" s="7"/>
      <c r="AE562" s="48"/>
      <c r="AF562" s="48"/>
      <c r="AG562" s="48"/>
    </row>
    <row r="563" spans="4:33"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  <c r="AA563" s="6"/>
      <c r="AB563" s="6"/>
      <c r="AC563" s="6"/>
      <c r="AD563" s="7"/>
      <c r="AE563" s="48"/>
      <c r="AF563" s="48"/>
      <c r="AG563" s="48"/>
    </row>
    <row r="564" spans="4:33"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  <c r="AA564" s="6"/>
      <c r="AB564" s="6"/>
      <c r="AC564" s="6"/>
      <c r="AD564" s="7"/>
      <c r="AE564" s="48"/>
      <c r="AF564" s="48"/>
      <c r="AG564" s="48"/>
    </row>
    <row r="565" spans="4:33"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  <c r="AA565" s="6"/>
      <c r="AB565" s="6"/>
      <c r="AC565" s="6"/>
      <c r="AD565" s="7"/>
      <c r="AE565" s="48"/>
      <c r="AF565" s="48"/>
      <c r="AG565" s="48"/>
    </row>
    <row r="566" spans="4:33"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  <c r="AA566" s="6"/>
      <c r="AB566" s="6"/>
      <c r="AC566" s="6"/>
      <c r="AD566" s="7"/>
      <c r="AE566" s="48"/>
      <c r="AF566" s="48"/>
      <c r="AG566" s="48"/>
    </row>
    <row r="567" spans="4:33"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  <c r="AA567" s="6"/>
      <c r="AB567" s="6"/>
      <c r="AC567" s="6"/>
      <c r="AD567" s="7"/>
      <c r="AE567" s="48"/>
      <c r="AF567" s="48"/>
      <c r="AG567" s="48"/>
    </row>
    <row r="568" spans="4:33"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  <c r="AA568" s="6"/>
      <c r="AB568" s="6"/>
      <c r="AC568" s="6"/>
      <c r="AD568" s="7"/>
      <c r="AE568" s="48"/>
      <c r="AF568" s="48"/>
      <c r="AG568" s="48"/>
    </row>
    <row r="569" spans="4:33"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  <c r="AA569" s="6"/>
      <c r="AB569" s="6"/>
      <c r="AC569" s="6"/>
      <c r="AD569" s="7"/>
      <c r="AE569" s="48"/>
      <c r="AF569" s="48"/>
      <c r="AG569" s="48"/>
    </row>
    <row r="570" spans="4:33"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  <c r="AA570" s="6"/>
      <c r="AB570" s="6"/>
      <c r="AC570" s="6"/>
      <c r="AD570" s="7"/>
      <c r="AE570" s="48"/>
      <c r="AF570" s="48"/>
      <c r="AG570" s="48"/>
    </row>
    <row r="571" spans="4:33"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  <c r="AA571" s="6"/>
      <c r="AB571" s="6"/>
      <c r="AC571" s="6"/>
      <c r="AD571" s="7"/>
      <c r="AE571" s="48"/>
      <c r="AF571" s="48"/>
      <c r="AG571" s="48"/>
    </row>
    <row r="572" spans="4:33"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  <c r="AA572" s="6"/>
      <c r="AB572" s="6"/>
      <c r="AC572" s="6"/>
      <c r="AD572" s="7"/>
      <c r="AE572" s="48"/>
      <c r="AF572" s="48"/>
      <c r="AG572" s="48"/>
    </row>
    <row r="573" spans="4:33"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  <c r="AA573" s="6"/>
      <c r="AB573" s="6"/>
      <c r="AC573" s="6"/>
      <c r="AD573" s="7"/>
      <c r="AE573" s="48"/>
      <c r="AF573" s="48"/>
      <c r="AG573" s="48"/>
    </row>
    <row r="574" spans="4:33"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  <c r="AA574" s="6"/>
      <c r="AB574" s="6"/>
      <c r="AC574" s="6"/>
      <c r="AD574" s="7"/>
      <c r="AE574" s="48"/>
      <c r="AF574" s="48"/>
      <c r="AG574" s="48"/>
    </row>
    <row r="575" spans="4:33"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  <c r="AA575" s="6"/>
      <c r="AB575" s="6"/>
      <c r="AC575" s="6"/>
      <c r="AD575" s="7"/>
      <c r="AE575" s="48"/>
      <c r="AF575" s="48"/>
      <c r="AG575" s="48"/>
    </row>
    <row r="576" spans="4:33"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  <c r="AA576" s="6"/>
      <c r="AB576" s="6"/>
      <c r="AC576" s="6"/>
      <c r="AD576" s="7"/>
      <c r="AE576" s="48"/>
      <c r="AF576" s="48"/>
      <c r="AG576" s="48"/>
    </row>
    <row r="577" spans="4:33"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  <c r="AA577" s="6"/>
      <c r="AB577" s="6"/>
      <c r="AC577" s="6"/>
      <c r="AD577" s="7"/>
      <c r="AE577" s="48"/>
      <c r="AF577" s="48"/>
      <c r="AG577" s="48"/>
    </row>
    <row r="578" spans="4:33"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  <c r="AA578" s="6"/>
      <c r="AB578" s="6"/>
      <c r="AC578" s="6"/>
      <c r="AD578" s="7"/>
      <c r="AE578" s="48"/>
      <c r="AF578" s="48"/>
      <c r="AG578" s="48"/>
    </row>
    <row r="579" spans="4:33"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  <c r="AA579" s="6"/>
      <c r="AB579" s="6"/>
      <c r="AC579" s="6"/>
      <c r="AD579" s="7"/>
      <c r="AE579" s="48"/>
      <c r="AF579" s="48"/>
      <c r="AG579" s="48"/>
    </row>
    <row r="580" spans="4:33"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  <c r="AA580" s="6"/>
      <c r="AB580" s="6"/>
      <c r="AC580" s="6"/>
      <c r="AD580" s="7"/>
      <c r="AE580" s="48"/>
      <c r="AF580" s="48"/>
      <c r="AG580" s="48"/>
    </row>
    <row r="581" spans="4:33"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  <c r="AA581" s="6"/>
      <c r="AB581" s="6"/>
      <c r="AC581" s="6"/>
      <c r="AD581" s="7"/>
      <c r="AE581" s="48"/>
      <c r="AF581" s="48"/>
      <c r="AG581" s="48"/>
    </row>
    <row r="582" spans="4:33"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  <c r="AA582" s="6"/>
      <c r="AB582" s="6"/>
      <c r="AC582" s="6"/>
      <c r="AD582" s="7"/>
      <c r="AE582" s="48"/>
      <c r="AF582" s="48"/>
      <c r="AG582" s="48"/>
    </row>
    <row r="583" spans="4:33"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  <c r="AA583" s="6"/>
      <c r="AB583" s="6"/>
      <c r="AC583" s="6"/>
      <c r="AD583" s="7"/>
      <c r="AE583" s="48"/>
      <c r="AF583" s="48"/>
      <c r="AG583" s="48"/>
    </row>
    <row r="584" spans="4:33"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  <c r="AA584" s="6"/>
      <c r="AB584" s="6"/>
      <c r="AC584" s="6"/>
      <c r="AD584" s="7"/>
      <c r="AE584" s="48"/>
      <c r="AF584" s="48"/>
      <c r="AG584" s="48"/>
    </row>
    <row r="585" spans="4:33"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  <c r="AA585" s="6"/>
      <c r="AB585" s="6"/>
      <c r="AC585" s="6"/>
      <c r="AD585" s="7"/>
      <c r="AE585" s="48"/>
      <c r="AF585" s="48"/>
      <c r="AG585" s="48"/>
    </row>
    <row r="586" spans="4:33"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  <c r="AA586" s="6"/>
      <c r="AB586" s="6"/>
      <c r="AC586" s="6"/>
      <c r="AD586" s="7"/>
      <c r="AE586" s="48"/>
      <c r="AF586" s="48"/>
      <c r="AG586" s="48"/>
    </row>
    <row r="587" spans="4:33"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  <c r="AA587" s="6"/>
      <c r="AB587" s="6"/>
      <c r="AC587" s="6"/>
      <c r="AD587" s="7"/>
      <c r="AE587" s="48"/>
      <c r="AF587" s="48"/>
      <c r="AG587" s="48"/>
    </row>
    <row r="588" spans="4:33"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  <c r="AA588" s="6"/>
      <c r="AB588" s="6"/>
      <c r="AC588" s="6"/>
      <c r="AD588" s="7"/>
      <c r="AE588" s="48"/>
      <c r="AF588" s="48"/>
      <c r="AG588" s="48"/>
    </row>
    <row r="589" spans="4:33"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  <c r="AA589" s="6"/>
      <c r="AB589" s="6"/>
      <c r="AC589" s="6"/>
      <c r="AD589" s="7"/>
      <c r="AE589" s="48"/>
      <c r="AF589" s="48"/>
      <c r="AG589" s="48"/>
    </row>
    <row r="590" spans="4:33"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  <c r="AA590" s="6"/>
      <c r="AB590" s="6"/>
      <c r="AC590" s="6"/>
      <c r="AD590" s="7"/>
      <c r="AE590" s="48"/>
      <c r="AF590" s="48"/>
      <c r="AG590" s="48"/>
    </row>
    <row r="591" spans="4:33"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  <c r="AA591" s="6"/>
      <c r="AB591" s="6"/>
      <c r="AC591" s="6"/>
      <c r="AD591" s="7"/>
      <c r="AE591" s="48"/>
      <c r="AF591" s="48"/>
      <c r="AG591" s="48"/>
    </row>
    <row r="592" spans="4:33"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  <c r="AA592" s="6"/>
      <c r="AB592" s="6"/>
      <c r="AC592" s="6"/>
      <c r="AD592" s="7"/>
      <c r="AE592" s="48"/>
      <c r="AF592" s="48"/>
      <c r="AG592" s="48"/>
    </row>
    <row r="593" spans="4:33"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  <c r="AA593" s="6"/>
      <c r="AB593" s="6"/>
      <c r="AC593" s="6"/>
      <c r="AD593" s="7"/>
      <c r="AE593" s="48"/>
      <c r="AF593" s="48"/>
      <c r="AG593" s="48"/>
    </row>
    <row r="594" spans="4:33"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  <c r="AA594" s="6"/>
      <c r="AB594" s="6"/>
      <c r="AC594" s="6"/>
      <c r="AD594" s="7"/>
      <c r="AE594" s="48"/>
      <c r="AF594" s="48"/>
      <c r="AG594" s="48"/>
    </row>
    <row r="595" spans="4:33"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  <c r="AA595" s="6"/>
      <c r="AB595" s="6"/>
      <c r="AC595" s="6"/>
      <c r="AD595" s="7"/>
      <c r="AE595" s="48"/>
      <c r="AF595" s="48"/>
      <c r="AG595" s="48"/>
    </row>
    <row r="596" spans="4:33"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  <c r="AA596" s="6"/>
      <c r="AB596" s="6"/>
      <c r="AC596" s="6"/>
      <c r="AD596" s="7"/>
      <c r="AE596" s="48"/>
      <c r="AF596" s="48"/>
      <c r="AG596" s="48"/>
    </row>
    <row r="597" spans="4:33"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  <c r="AA597" s="6"/>
      <c r="AB597" s="6"/>
      <c r="AC597" s="6"/>
      <c r="AD597" s="7"/>
      <c r="AE597" s="48"/>
      <c r="AF597" s="48"/>
      <c r="AG597" s="48"/>
    </row>
    <row r="598" spans="4:33"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  <c r="AA598" s="6"/>
      <c r="AB598" s="6"/>
      <c r="AC598" s="6"/>
      <c r="AD598" s="7"/>
      <c r="AE598" s="48"/>
      <c r="AF598" s="48"/>
      <c r="AG598" s="48"/>
    </row>
    <row r="599" spans="4:33"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  <c r="AA599" s="6"/>
      <c r="AB599" s="6"/>
      <c r="AC599" s="6"/>
      <c r="AD599" s="7"/>
      <c r="AE599" s="48"/>
      <c r="AF599" s="48"/>
      <c r="AG599" s="48"/>
    </row>
    <row r="600" spans="4:33"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  <c r="AA600" s="6"/>
      <c r="AB600" s="6"/>
      <c r="AC600" s="6"/>
      <c r="AD600" s="7"/>
      <c r="AE600" s="48"/>
      <c r="AF600" s="48"/>
      <c r="AG600" s="48"/>
    </row>
    <row r="601" spans="4:33"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  <c r="AA601" s="6"/>
      <c r="AB601" s="6"/>
      <c r="AC601" s="6"/>
      <c r="AD601" s="7"/>
      <c r="AE601" s="48"/>
      <c r="AF601" s="48"/>
      <c r="AG601" s="48"/>
    </row>
    <row r="602" spans="4:33"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  <c r="AA602" s="6"/>
      <c r="AB602" s="6"/>
      <c r="AC602" s="6"/>
      <c r="AD602" s="7"/>
      <c r="AE602" s="48"/>
      <c r="AF602" s="48"/>
      <c r="AG602" s="48"/>
    </row>
    <row r="603" spans="4:33"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  <c r="AA603" s="6"/>
      <c r="AB603" s="6"/>
      <c r="AC603" s="6"/>
      <c r="AD603" s="7"/>
      <c r="AE603" s="48"/>
      <c r="AF603" s="48"/>
      <c r="AG603" s="48"/>
    </row>
    <row r="604" spans="4:33"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  <c r="AA604" s="6"/>
      <c r="AB604" s="6"/>
      <c r="AC604" s="6"/>
      <c r="AD604" s="7"/>
      <c r="AE604" s="48"/>
      <c r="AF604" s="48"/>
      <c r="AG604" s="48"/>
    </row>
    <row r="605" spans="4:33"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  <c r="AA605" s="6"/>
      <c r="AB605" s="6"/>
      <c r="AC605" s="6"/>
      <c r="AD605" s="7"/>
      <c r="AE605" s="48"/>
      <c r="AF605" s="48"/>
      <c r="AG605" s="48"/>
    </row>
    <row r="606" spans="4:33"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  <c r="AA606" s="6"/>
      <c r="AB606" s="6"/>
      <c r="AC606" s="6"/>
      <c r="AD606" s="7"/>
      <c r="AE606" s="48"/>
      <c r="AF606" s="48"/>
      <c r="AG606" s="48"/>
    </row>
    <row r="607" spans="4:33"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  <c r="AA607" s="6"/>
      <c r="AB607" s="6"/>
      <c r="AC607" s="6"/>
      <c r="AD607" s="7"/>
      <c r="AE607" s="48"/>
      <c r="AF607" s="48"/>
      <c r="AG607" s="48"/>
    </row>
    <row r="608" spans="4:33"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  <c r="AA608" s="6"/>
      <c r="AB608" s="6"/>
      <c r="AC608" s="6"/>
      <c r="AD608" s="7"/>
      <c r="AE608" s="48"/>
      <c r="AF608" s="48"/>
      <c r="AG608" s="48"/>
    </row>
    <row r="609" spans="4:33"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  <c r="AA609" s="6"/>
      <c r="AB609" s="6"/>
      <c r="AC609" s="6"/>
      <c r="AD609" s="7"/>
      <c r="AE609" s="48"/>
      <c r="AF609" s="48"/>
      <c r="AG609" s="48"/>
    </row>
    <row r="610" spans="4:33"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  <c r="AA610" s="6"/>
      <c r="AB610" s="6"/>
      <c r="AC610" s="6"/>
      <c r="AD610" s="7"/>
      <c r="AE610" s="48"/>
      <c r="AF610" s="48"/>
      <c r="AG610" s="48"/>
    </row>
    <row r="611" spans="4:33"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  <c r="AA611" s="6"/>
      <c r="AB611" s="6"/>
      <c r="AC611" s="6"/>
      <c r="AD611" s="7"/>
      <c r="AE611" s="48"/>
      <c r="AF611" s="48"/>
      <c r="AG611" s="48"/>
    </row>
    <row r="612" spans="4:33"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  <c r="AA612" s="6"/>
      <c r="AB612" s="6"/>
      <c r="AC612" s="6"/>
      <c r="AD612" s="7"/>
      <c r="AE612" s="48"/>
      <c r="AF612" s="48"/>
      <c r="AG612" s="48"/>
    </row>
    <row r="613" spans="4:33"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  <c r="AA613" s="6"/>
      <c r="AB613" s="6"/>
      <c r="AC613" s="6"/>
      <c r="AD613" s="7"/>
      <c r="AE613" s="48"/>
      <c r="AF613" s="48"/>
      <c r="AG613" s="48"/>
    </row>
    <row r="614" spans="4:33"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  <c r="AA614" s="6"/>
      <c r="AB614" s="6"/>
      <c r="AC614" s="6"/>
      <c r="AD614" s="7"/>
      <c r="AE614" s="48"/>
      <c r="AF614" s="48"/>
      <c r="AG614" s="48"/>
    </row>
    <row r="615" spans="4:33"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  <c r="AA615" s="6"/>
      <c r="AB615" s="6"/>
      <c r="AC615" s="6"/>
      <c r="AD615" s="7"/>
      <c r="AE615" s="48"/>
      <c r="AF615" s="48"/>
      <c r="AG615" s="48"/>
    </row>
    <row r="616" spans="4:33"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  <c r="AA616" s="6"/>
      <c r="AB616" s="6"/>
      <c r="AC616" s="6"/>
      <c r="AD616" s="7"/>
      <c r="AE616" s="48"/>
      <c r="AF616" s="48"/>
      <c r="AG616" s="48"/>
    </row>
    <row r="617" spans="4:33"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  <c r="AA617" s="6"/>
      <c r="AB617" s="6"/>
      <c r="AC617" s="6"/>
      <c r="AD617" s="7"/>
      <c r="AE617" s="48"/>
      <c r="AF617" s="48"/>
      <c r="AG617" s="48"/>
    </row>
    <row r="618" spans="4:33"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  <c r="AA618" s="6"/>
      <c r="AB618" s="6"/>
      <c r="AC618" s="6"/>
      <c r="AD618" s="7"/>
      <c r="AE618" s="48"/>
      <c r="AF618" s="48"/>
      <c r="AG618" s="48"/>
    </row>
    <row r="619" spans="4:33"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  <c r="AA619" s="6"/>
      <c r="AB619" s="6"/>
      <c r="AC619" s="6"/>
      <c r="AD619" s="7"/>
      <c r="AE619" s="48"/>
      <c r="AF619" s="48"/>
      <c r="AG619" s="48"/>
    </row>
    <row r="620" spans="4:33"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  <c r="AA620" s="6"/>
      <c r="AB620" s="6"/>
      <c r="AC620" s="6"/>
      <c r="AD620" s="7"/>
      <c r="AE620" s="48"/>
      <c r="AF620" s="48"/>
      <c r="AG620" s="48"/>
    </row>
    <row r="621" spans="4:33"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  <c r="AA621" s="6"/>
      <c r="AB621" s="6"/>
      <c r="AC621" s="6"/>
      <c r="AD621" s="7"/>
      <c r="AE621" s="48"/>
      <c r="AF621" s="48"/>
      <c r="AG621" s="48"/>
    </row>
    <row r="622" spans="4:33">
      <c r="D622" s="6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  <c r="AA622" s="6"/>
      <c r="AB622" s="6"/>
      <c r="AC622" s="6"/>
      <c r="AD622" s="7"/>
      <c r="AE622" s="48"/>
      <c r="AF622" s="48"/>
      <c r="AG622" s="48"/>
    </row>
    <row r="623" spans="4:33">
      <c r="D623" s="6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  <c r="AA623" s="6"/>
      <c r="AB623" s="6"/>
      <c r="AC623" s="6"/>
      <c r="AD623" s="7"/>
      <c r="AE623" s="48"/>
      <c r="AF623" s="48"/>
      <c r="AG623" s="48"/>
    </row>
    <row r="624" spans="4:33">
      <c r="D624" s="6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  <c r="AA624" s="6"/>
      <c r="AB624" s="6"/>
      <c r="AC624" s="6"/>
      <c r="AD624" s="7"/>
      <c r="AE624" s="48"/>
      <c r="AF624" s="48"/>
      <c r="AG624" s="48"/>
    </row>
    <row r="625" spans="4:33">
      <c r="D625" s="6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  <c r="AA625" s="6"/>
      <c r="AB625" s="6"/>
      <c r="AC625" s="6"/>
      <c r="AD625" s="7"/>
      <c r="AE625" s="48"/>
      <c r="AF625" s="48"/>
      <c r="AG625" s="48"/>
    </row>
    <row r="626" spans="4:33">
      <c r="D626" s="6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  <c r="AA626" s="6"/>
      <c r="AB626" s="6"/>
      <c r="AC626" s="6"/>
      <c r="AD626" s="7"/>
      <c r="AE626" s="48"/>
      <c r="AF626" s="48"/>
      <c r="AG626" s="48"/>
    </row>
    <row r="627" spans="4:33"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  <c r="AA627" s="6"/>
      <c r="AB627" s="6"/>
      <c r="AC627" s="6"/>
      <c r="AD627" s="7"/>
      <c r="AE627" s="48"/>
      <c r="AF627" s="48"/>
      <c r="AG627" s="48"/>
    </row>
    <row r="628" spans="4:33"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  <c r="AA628" s="6"/>
      <c r="AB628" s="6"/>
      <c r="AC628" s="6"/>
      <c r="AD628" s="7"/>
      <c r="AE628" s="48"/>
      <c r="AF628" s="48"/>
      <c r="AG628" s="48"/>
    </row>
    <row r="629" spans="4:33">
      <c r="D629" s="6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  <c r="AA629" s="6"/>
      <c r="AB629" s="6"/>
      <c r="AC629" s="6"/>
      <c r="AD629" s="7"/>
      <c r="AE629" s="48"/>
      <c r="AF629" s="48"/>
      <c r="AG629" s="48"/>
    </row>
    <row r="630" spans="4:33"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  <c r="AA630" s="6"/>
      <c r="AB630" s="6"/>
      <c r="AC630" s="6"/>
      <c r="AD630" s="7"/>
      <c r="AE630" s="48"/>
      <c r="AF630" s="48"/>
      <c r="AG630" s="48"/>
    </row>
    <row r="631" spans="4:33">
      <c r="D631" s="6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  <c r="AA631" s="6"/>
      <c r="AB631" s="6"/>
      <c r="AC631" s="6"/>
      <c r="AD631" s="7"/>
      <c r="AE631" s="48"/>
      <c r="AF631" s="48"/>
      <c r="AG631" s="48"/>
    </row>
    <row r="632" spans="4:33"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  <c r="AA632" s="6"/>
      <c r="AB632" s="6"/>
      <c r="AC632" s="6"/>
      <c r="AD632" s="7"/>
      <c r="AE632" s="48"/>
      <c r="AF632" s="48"/>
      <c r="AG632" s="48"/>
    </row>
    <row r="633" spans="4:33"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  <c r="AA633" s="6"/>
      <c r="AB633" s="6"/>
      <c r="AC633" s="6"/>
      <c r="AD633" s="7"/>
      <c r="AE633" s="48"/>
      <c r="AF633" s="48"/>
      <c r="AG633" s="48"/>
    </row>
    <row r="634" spans="4:33"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  <c r="AA634" s="6"/>
      <c r="AB634" s="6"/>
      <c r="AC634" s="6"/>
      <c r="AD634" s="7"/>
      <c r="AE634" s="48"/>
      <c r="AF634" s="48"/>
      <c r="AG634" s="48"/>
    </row>
    <row r="635" spans="4:33"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  <c r="AA635" s="6"/>
      <c r="AB635" s="6"/>
      <c r="AC635" s="6"/>
      <c r="AD635" s="7"/>
      <c r="AE635" s="48"/>
      <c r="AF635" s="48"/>
      <c r="AG635" s="48"/>
    </row>
    <row r="636" spans="4:33"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  <c r="AA636" s="6"/>
      <c r="AB636" s="6"/>
      <c r="AC636" s="6"/>
      <c r="AD636" s="7"/>
      <c r="AE636" s="48"/>
      <c r="AF636" s="48"/>
      <c r="AG636" s="48"/>
    </row>
    <row r="637" spans="4:33"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  <c r="AA637" s="6"/>
      <c r="AB637" s="6"/>
      <c r="AC637" s="6"/>
      <c r="AD637" s="7"/>
      <c r="AE637" s="48"/>
      <c r="AF637" s="48"/>
      <c r="AG637" s="48"/>
    </row>
    <row r="638" spans="4:33"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  <c r="AA638" s="6"/>
      <c r="AB638" s="6"/>
      <c r="AC638" s="6"/>
      <c r="AD638" s="7"/>
      <c r="AE638" s="48"/>
      <c r="AF638" s="48"/>
      <c r="AG638" s="48"/>
    </row>
    <row r="639" spans="4:33"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  <c r="AA639" s="6"/>
      <c r="AB639" s="6"/>
      <c r="AC639" s="6"/>
      <c r="AD639" s="7"/>
      <c r="AE639" s="48"/>
      <c r="AF639" s="48"/>
      <c r="AG639" s="48"/>
    </row>
    <row r="640" spans="4:33"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  <c r="AA640" s="6"/>
      <c r="AB640" s="6"/>
      <c r="AC640" s="6"/>
      <c r="AD640" s="7"/>
      <c r="AE640" s="48"/>
      <c r="AF640" s="48"/>
      <c r="AG640" s="48"/>
    </row>
    <row r="641" spans="4:33">
      <c r="D641" s="6"/>
      <c r="E641" s="6"/>
      <c r="F641" s="6"/>
      <c r="G641" s="6"/>
      <c r="H641" s="6"/>
      <c r="I641" s="6"/>
      <c r="J641" s="6"/>
      <c r="K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  <c r="AA641" s="6"/>
      <c r="AB641" s="6"/>
      <c r="AC641" s="6"/>
      <c r="AD641" s="7"/>
      <c r="AE641" s="48"/>
      <c r="AF641" s="48"/>
      <c r="AG641" s="48"/>
    </row>
    <row r="642" spans="4:33">
      <c r="D642" s="6"/>
      <c r="E642" s="6"/>
      <c r="F642" s="6"/>
      <c r="G642" s="6"/>
      <c r="H642" s="6"/>
      <c r="I642" s="6"/>
      <c r="J642" s="6"/>
      <c r="K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  <c r="AA642" s="6"/>
      <c r="AB642" s="6"/>
      <c r="AC642" s="6"/>
      <c r="AD642" s="7"/>
      <c r="AE642" s="48"/>
      <c r="AF642" s="48"/>
      <c r="AG642" s="48"/>
    </row>
    <row r="643" spans="4:33">
      <c r="F643" s="6"/>
      <c r="P643" s="6"/>
      <c r="Q643" s="6"/>
      <c r="V643" s="6"/>
      <c r="W643" s="6"/>
    </row>
    <row r="644" spans="4:33">
      <c r="F644" s="6"/>
      <c r="P644" s="6"/>
      <c r="Q644" s="6"/>
      <c r="V644" s="6"/>
      <c r="W644" s="6"/>
    </row>
    <row r="645" spans="4:33">
      <c r="F645" s="6"/>
      <c r="P645" s="6"/>
      <c r="Q645" s="6"/>
      <c r="V645" s="6"/>
      <c r="W645" s="6"/>
    </row>
    <row r="646" spans="4:33">
      <c r="F646" s="6"/>
      <c r="P646" s="6"/>
      <c r="Q646" s="6"/>
      <c r="V646" s="6"/>
      <c r="W646" s="6"/>
    </row>
    <row r="647" spans="4:33">
      <c r="V647" s="6"/>
      <c r="W647" s="6"/>
    </row>
    <row r="648" spans="4:33">
      <c r="V648" s="6"/>
      <c r="W648" s="6"/>
    </row>
  </sheetData>
  <sheetProtection formatCells="0" formatColumns="0" formatRows="0" deleteRows="0" selectLockedCells="1"/>
  <mergeCells count="652">
    <mergeCell ref="A34:A35"/>
    <mergeCell ref="B34:B35"/>
    <mergeCell ref="AA34:AA35"/>
    <mergeCell ref="AB34:AB35"/>
    <mergeCell ref="AC34:AC35"/>
    <mergeCell ref="AD34:AD35"/>
    <mergeCell ref="AE34:AE35"/>
    <mergeCell ref="AF34:AF35"/>
    <mergeCell ref="AG34:AG35"/>
    <mergeCell ref="BO1:BP1"/>
    <mergeCell ref="BT1:BV1"/>
    <mergeCell ref="B2:E2"/>
    <mergeCell ref="G2:K2"/>
    <mergeCell ref="N2:X3"/>
    <mergeCell ref="B3:E3"/>
    <mergeCell ref="G3:K3"/>
    <mergeCell ref="AM3:AN3"/>
    <mergeCell ref="AL1:AN2"/>
    <mergeCell ref="AO1:AP3"/>
    <mergeCell ref="AW6:AX6"/>
    <mergeCell ref="AM4:AN4"/>
    <mergeCell ref="AO4:AP4"/>
    <mergeCell ref="AQ4:AR4"/>
    <mergeCell ref="AS4:AT4"/>
    <mergeCell ref="AU4:AV4"/>
    <mergeCell ref="AW4:AX4"/>
    <mergeCell ref="AQ1:AR3"/>
    <mergeCell ref="AS1:AT3"/>
    <mergeCell ref="AU1:AV3"/>
    <mergeCell ref="AW1:AX3"/>
    <mergeCell ref="AM5:AN5"/>
    <mergeCell ref="AO5:AP5"/>
    <mergeCell ref="AQ5:AR5"/>
    <mergeCell ref="AS5:AT5"/>
    <mergeCell ref="AU5:AV5"/>
    <mergeCell ref="AW5:AX5"/>
    <mergeCell ref="B8:C8"/>
    <mergeCell ref="Q8:W8"/>
    <mergeCell ref="AM8:AN8"/>
    <mergeCell ref="AO8:AP8"/>
    <mergeCell ref="AQ8:AR8"/>
    <mergeCell ref="AS8:AT8"/>
    <mergeCell ref="AU8:AV8"/>
    <mergeCell ref="P7:X7"/>
    <mergeCell ref="A6:C7"/>
    <mergeCell ref="D6:E8"/>
    <mergeCell ref="F6:G8"/>
    <mergeCell ref="H6:I8"/>
    <mergeCell ref="J6:K8"/>
    <mergeCell ref="L6:M8"/>
    <mergeCell ref="AM6:AN6"/>
    <mergeCell ref="AO6:AP6"/>
    <mergeCell ref="AQ6:AR6"/>
    <mergeCell ref="AS6:AT6"/>
    <mergeCell ref="AU6:AV6"/>
    <mergeCell ref="R6:S6"/>
    <mergeCell ref="AW8:AX8"/>
    <mergeCell ref="AM9:AN9"/>
    <mergeCell ref="AO9:AP9"/>
    <mergeCell ref="AQ9:AR9"/>
    <mergeCell ref="AU10:AV10"/>
    <mergeCell ref="AM7:AN7"/>
    <mergeCell ref="AO7:AP7"/>
    <mergeCell ref="AQ7:AR7"/>
    <mergeCell ref="AS7:AT7"/>
    <mergeCell ref="AU7:AV7"/>
    <mergeCell ref="AW7:AX7"/>
    <mergeCell ref="AS9:AT9"/>
    <mergeCell ref="AU9:AV9"/>
    <mergeCell ref="AW9:AX9"/>
    <mergeCell ref="AM10:AN10"/>
    <mergeCell ref="AO10:AP10"/>
    <mergeCell ref="AQ10:AR10"/>
    <mergeCell ref="AS10:AT10"/>
    <mergeCell ref="AW10:AX10"/>
    <mergeCell ref="B9:C9"/>
    <mergeCell ref="D9:E9"/>
    <mergeCell ref="F9:G9"/>
    <mergeCell ref="H9:I9"/>
    <mergeCell ref="J9:K9"/>
    <mergeCell ref="L9:M9"/>
    <mergeCell ref="R10:W10"/>
    <mergeCell ref="B10:C10"/>
    <mergeCell ref="D10:E10"/>
    <mergeCell ref="F10:G10"/>
    <mergeCell ref="H10:I10"/>
    <mergeCell ref="J10:K10"/>
    <mergeCell ref="L10:M10"/>
    <mergeCell ref="AE20:AE21"/>
    <mergeCell ref="AF20:AF21"/>
    <mergeCell ref="AG20:AG21"/>
    <mergeCell ref="A13:C15"/>
    <mergeCell ref="D13:Z13"/>
    <mergeCell ref="AA13:AG15"/>
    <mergeCell ref="D14:H15"/>
    <mergeCell ref="I14:J15"/>
    <mergeCell ref="K14:S15"/>
    <mergeCell ref="T14:W15"/>
    <mergeCell ref="X14:Z15"/>
    <mergeCell ref="B11:C11"/>
    <mergeCell ref="D11:E11"/>
    <mergeCell ref="F11:G11"/>
    <mergeCell ref="H11:I11"/>
    <mergeCell ref="A22:A23"/>
    <mergeCell ref="B22:B23"/>
    <mergeCell ref="AA22:AA23"/>
    <mergeCell ref="AB22:AB23"/>
    <mergeCell ref="AD22:AD23"/>
    <mergeCell ref="A20:A21"/>
    <mergeCell ref="B20:B21"/>
    <mergeCell ref="AA20:AA21"/>
    <mergeCell ref="AB20:AB21"/>
    <mergeCell ref="AD20:AD21"/>
    <mergeCell ref="J11:K11"/>
    <mergeCell ref="L11:M11"/>
    <mergeCell ref="AC20:AC21"/>
    <mergeCell ref="AF22:AF23"/>
    <mergeCell ref="AG22:AG23"/>
    <mergeCell ref="A24:A25"/>
    <mergeCell ref="B24:B25"/>
    <mergeCell ref="AA24:AA25"/>
    <mergeCell ref="AB24:AB25"/>
    <mergeCell ref="AD24:AD25"/>
    <mergeCell ref="AE24:AE25"/>
    <mergeCell ref="AF24:AF25"/>
    <mergeCell ref="AG24:AG25"/>
    <mergeCell ref="AC22:AC23"/>
    <mergeCell ref="AC24:AC25"/>
    <mergeCell ref="A26:A27"/>
    <mergeCell ref="B26:B27"/>
    <mergeCell ref="AA26:AA27"/>
    <mergeCell ref="AB26:AB27"/>
    <mergeCell ref="AD26:AD27"/>
    <mergeCell ref="AE26:AE27"/>
    <mergeCell ref="AF26:AF27"/>
    <mergeCell ref="AG26:AG27"/>
    <mergeCell ref="AC26:AC27"/>
    <mergeCell ref="A28:A29"/>
    <mergeCell ref="B28:B29"/>
    <mergeCell ref="AA28:AA29"/>
    <mergeCell ref="AB28:AB29"/>
    <mergeCell ref="AD28:AD29"/>
    <mergeCell ref="AE28:AE29"/>
    <mergeCell ref="AF28:AF29"/>
    <mergeCell ref="AG28:AG29"/>
    <mergeCell ref="A30:A31"/>
    <mergeCell ref="B30:B31"/>
    <mergeCell ref="AA30:AA31"/>
    <mergeCell ref="AB30:AB31"/>
    <mergeCell ref="AD30:AD31"/>
    <mergeCell ref="AE30:AE31"/>
    <mergeCell ref="AF30:AF31"/>
    <mergeCell ref="AG30:AG31"/>
    <mergeCell ref="AC28:AC29"/>
    <mergeCell ref="AC30:AC31"/>
    <mergeCell ref="A32:A33"/>
    <mergeCell ref="B32:B33"/>
    <mergeCell ref="AA32:AA33"/>
    <mergeCell ref="AB32:AB33"/>
    <mergeCell ref="AD32:AD33"/>
    <mergeCell ref="AE32:AE33"/>
    <mergeCell ref="AF32:AF33"/>
    <mergeCell ref="AG32:AG33"/>
    <mergeCell ref="AC32:AC33"/>
    <mergeCell ref="A36:A37"/>
    <mergeCell ref="B36:B37"/>
    <mergeCell ref="AA36:AA37"/>
    <mergeCell ref="AB36:AB37"/>
    <mergeCell ref="AD36:AD37"/>
    <mergeCell ref="AE36:AE37"/>
    <mergeCell ref="AF36:AF37"/>
    <mergeCell ref="AG36:AG37"/>
    <mergeCell ref="A38:A39"/>
    <mergeCell ref="B38:B39"/>
    <mergeCell ref="AA38:AA39"/>
    <mergeCell ref="AB38:AB39"/>
    <mergeCell ref="AD38:AD39"/>
    <mergeCell ref="AE38:AE39"/>
    <mergeCell ref="AF38:AF39"/>
    <mergeCell ref="AG38:AG39"/>
    <mergeCell ref="AC36:AC37"/>
    <mergeCell ref="AC38:AC39"/>
    <mergeCell ref="A40:A41"/>
    <mergeCell ref="B40:B41"/>
    <mergeCell ref="AA40:AA41"/>
    <mergeCell ref="AB40:AB41"/>
    <mergeCell ref="AD40:AD41"/>
    <mergeCell ref="AE40:AE41"/>
    <mergeCell ref="AF40:AF41"/>
    <mergeCell ref="AG40:AG41"/>
    <mergeCell ref="A42:A43"/>
    <mergeCell ref="B42:B43"/>
    <mergeCell ref="AA42:AA43"/>
    <mergeCell ref="AB42:AB43"/>
    <mergeCell ref="AD42:AD43"/>
    <mergeCell ref="AE42:AE43"/>
    <mergeCell ref="AF42:AF43"/>
    <mergeCell ref="AG42:AG43"/>
    <mergeCell ref="AC40:AC41"/>
    <mergeCell ref="AC42:AC43"/>
    <mergeCell ref="A44:A45"/>
    <mergeCell ref="B44:B45"/>
    <mergeCell ref="AA44:AA45"/>
    <mergeCell ref="AB44:AB45"/>
    <mergeCell ref="AD44:AD45"/>
    <mergeCell ref="AE44:AE45"/>
    <mergeCell ref="AF44:AF45"/>
    <mergeCell ref="AG44:AG45"/>
    <mergeCell ref="A46:A47"/>
    <mergeCell ref="B46:B47"/>
    <mergeCell ref="AA46:AA47"/>
    <mergeCell ref="AB46:AB47"/>
    <mergeCell ref="AD46:AD47"/>
    <mergeCell ref="AE46:AE47"/>
    <mergeCell ref="AF46:AF47"/>
    <mergeCell ref="AG46:AG47"/>
    <mergeCell ref="AC44:AC45"/>
    <mergeCell ref="AC46:AC47"/>
    <mergeCell ref="A48:A49"/>
    <mergeCell ref="B48:B49"/>
    <mergeCell ref="AA48:AA49"/>
    <mergeCell ref="AB48:AB49"/>
    <mergeCell ref="AD48:AD49"/>
    <mergeCell ref="AE48:AE49"/>
    <mergeCell ref="AF48:AF49"/>
    <mergeCell ref="AG48:AG49"/>
    <mergeCell ref="A50:A51"/>
    <mergeCell ref="B50:B51"/>
    <mergeCell ref="AA50:AA51"/>
    <mergeCell ref="AB50:AB51"/>
    <mergeCell ref="AD50:AD51"/>
    <mergeCell ref="AE50:AE51"/>
    <mergeCell ref="AF50:AF51"/>
    <mergeCell ref="AG50:AG51"/>
    <mergeCell ref="AC48:AC49"/>
    <mergeCell ref="AC50:AC51"/>
    <mergeCell ref="A52:A53"/>
    <mergeCell ref="B52:B53"/>
    <mergeCell ref="AA52:AA53"/>
    <mergeCell ref="AB52:AB53"/>
    <mergeCell ref="AD52:AD53"/>
    <mergeCell ref="AE52:AE53"/>
    <mergeCell ref="AF52:AF53"/>
    <mergeCell ref="AG52:AG53"/>
    <mergeCell ref="A54:A55"/>
    <mergeCell ref="B54:B55"/>
    <mergeCell ref="AA54:AA55"/>
    <mergeCell ref="AB54:AB55"/>
    <mergeCell ref="AD54:AD55"/>
    <mergeCell ref="AE54:AE55"/>
    <mergeCell ref="AF54:AF55"/>
    <mergeCell ref="AG54:AG55"/>
    <mergeCell ref="AC52:AC53"/>
    <mergeCell ref="AC54:AC55"/>
    <mergeCell ref="A56:A57"/>
    <mergeCell ref="B56:B57"/>
    <mergeCell ref="AA56:AA57"/>
    <mergeCell ref="AB56:AB57"/>
    <mergeCell ref="AD56:AD57"/>
    <mergeCell ref="AE56:AE57"/>
    <mergeCell ref="AF56:AF57"/>
    <mergeCell ref="AG56:AG57"/>
    <mergeCell ref="A58:A59"/>
    <mergeCell ref="B58:B59"/>
    <mergeCell ref="AA58:AA59"/>
    <mergeCell ref="AB58:AB59"/>
    <mergeCell ref="AD58:AD59"/>
    <mergeCell ref="AE58:AE59"/>
    <mergeCell ref="AF58:AF59"/>
    <mergeCell ref="AG58:AG59"/>
    <mergeCell ref="AC56:AC57"/>
    <mergeCell ref="AC58:AC59"/>
    <mergeCell ref="A60:A61"/>
    <mergeCell ref="B60:B61"/>
    <mergeCell ref="AA60:AA61"/>
    <mergeCell ref="AB60:AB61"/>
    <mergeCell ref="AD60:AD61"/>
    <mergeCell ref="AE60:AE61"/>
    <mergeCell ref="AF60:AF61"/>
    <mergeCell ref="AG60:AG61"/>
    <mergeCell ref="A62:A63"/>
    <mergeCell ref="B62:B63"/>
    <mergeCell ref="AA62:AA63"/>
    <mergeCell ref="AB62:AB63"/>
    <mergeCell ref="AD62:AD63"/>
    <mergeCell ref="AE62:AE63"/>
    <mergeCell ref="AF62:AF63"/>
    <mergeCell ref="AG62:AG63"/>
    <mergeCell ref="AC60:AC61"/>
    <mergeCell ref="AC62:AC63"/>
    <mergeCell ref="A64:A65"/>
    <mergeCell ref="B64:B65"/>
    <mergeCell ref="AA64:AA65"/>
    <mergeCell ref="AB64:AB65"/>
    <mergeCell ref="AD64:AD65"/>
    <mergeCell ref="AE64:AE65"/>
    <mergeCell ref="AF64:AF65"/>
    <mergeCell ref="AG64:AG65"/>
    <mergeCell ref="A66:A67"/>
    <mergeCell ref="B66:B67"/>
    <mergeCell ref="AA66:AA67"/>
    <mergeCell ref="AB66:AB67"/>
    <mergeCell ref="AD66:AD67"/>
    <mergeCell ref="AE66:AE67"/>
    <mergeCell ref="AF66:AF67"/>
    <mergeCell ref="AG66:AG67"/>
    <mergeCell ref="AC64:AC65"/>
    <mergeCell ref="AC66:AC67"/>
    <mergeCell ref="A68:A69"/>
    <mergeCell ref="B68:B69"/>
    <mergeCell ref="AA68:AA69"/>
    <mergeCell ref="AB68:AB69"/>
    <mergeCell ref="AD68:AD69"/>
    <mergeCell ref="AE68:AE69"/>
    <mergeCell ref="AF68:AF69"/>
    <mergeCell ref="AG68:AG69"/>
    <mergeCell ref="A70:A71"/>
    <mergeCell ref="B70:B71"/>
    <mergeCell ref="AA70:AA71"/>
    <mergeCell ref="AB70:AB71"/>
    <mergeCell ref="AD70:AD71"/>
    <mergeCell ref="AE70:AE71"/>
    <mergeCell ref="AF70:AF71"/>
    <mergeCell ref="AG70:AG71"/>
    <mergeCell ref="AC68:AC69"/>
    <mergeCell ref="AC70:AC71"/>
    <mergeCell ref="A72:A73"/>
    <mergeCell ref="B72:B73"/>
    <mergeCell ref="AA72:AA73"/>
    <mergeCell ref="AB72:AB73"/>
    <mergeCell ref="AD72:AD73"/>
    <mergeCell ref="AE72:AE73"/>
    <mergeCell ref="AF72:AF73"/>
    <mergeCell ref="AG72:AG73"/>
    <mergeCell ref="A74:A75"/>
    <mergeCell ref="B74:B75"/>
    <mergeCell ref="AA74:AA75"/>
    <mergeCell ref="AB74:AB75"/>
    <mergeCell ref="AD74:AD75"/>
    <mergeCell ref="AE74:AE75"/>
    <mergeCell ref="AF74:AF75"/>
    <mergeCell ref="AG74:AG75"/>
    <mergeCell ref="AC72:AC73"/>
    <mergeCell ref="AC74:AC75"/>
    <mergeCell ref="A76:A77"/>
    <mergeCell ref="B76:B77"/>
    <mergeCell ref="AA76:AA77"/>
    <mergeCell ref="AB76:AB77"/>
    <mergeCell ref="AD76:AD77"/>
    <mergeCell ref="AE76:AE77"/>
    <mergeCell ref="AF76:AF77"/>
    <mergeCell ref="AG76:AG77"/>
    <mergeCell ref="A78:A79"/>
    <mergeCell ref="B78:B79"/>
    <mergeCell ref="AA78:AA79"/>
    <mergeCell ref="AB78:AB79"/>
    <mergeCell ref="AD78:AD79"/>
    <mergeCell ref="AE78:AE79"/>
    <mergeCell ref="AF78:AF79"/>
    <mergeCell ref="AG78:AG79"/>
    <mergeCell ref="AC76:AC77"/>
    <mergeCell ref="AC78:AC79"/>
    <mergeCell ref="A80:A81"/>
    <mergeCell ref="B80:B81"/>
    <mergeCell ref="AA80:AA81"/>
    <mergeCell ref="AB80:AB81"/>
    <mergeCell ref="AD80:AD81"/>
    <mergeCell ref="AE80:AE81"/>
    <mergeCell ref="AF80:AF81"/>
    <mergeCell ref="AG80:AG81"/>
    <mergeCell ref="A82:A83"/>
    <mergeCell ref="B82:B83"/>
    <mergeCell ref="AA82:AA83"/>
    <mergeCell ref="AB82:AB83"/>
    <mergeCell ref="AD82:AD83"/>
    <mergeCell ref="AE82:AE83"/>
    <mergeCell ref="AF82:AF83"/>
    <mergeCell ref="AG82:AG83"/>
    <mergeCell ref="AC80:AC81"/>
    <mergeCell ref="AC82:AC83"/>
    <mergeCell ref="A84:A85"/>
    <mergeCell ref="B84:B85"/>
    <mergeCell ref="AA84:AA85"/>
    <mergeCell ref="AB84:AB85"/>
    <mergeCell ref="AD84:AD85"/>
    <mergeCell ref="AE84:AE85"/>
    <mergeCell ref="AF84:AF85"/>
    <mergeCell ref="AG84:AG85"/>
    <mergeCell ref="A86:A87"/>
    <mergeCell ref="B86:B87"/>
    <mergeCell ref="AA86:AA87"/>
    <mergeCell ref="AB86:AB87"/>
    <mergeCell ref="AD86:AD87"/>
    <mergeCell ref="AE86:AE87"/>
    <mergeCell ref="AF86:AF87"/>
    <mergeCell ref="AG86:AG87"/>
    <mergeCell ref="AC84:AC85"/>
    <mergeCell ref="AC86:AC87"/>
    <mergeCell ref="A88:A89"/>
    <mergeCell ref="B88:B89"/>
    <mergeCell ref="AA88:AA89"/>
    <mergeCell ref="AB88:AB89"/>
    <mergeCell ref="AD88:AD89"/>
    <mergeCell ref="AE88:AE89"/>
    <mergeCell ref="AF88:AF89"/>
    <mergeCell ref="AG88:AG89"/>
    <mergeCell ref="A90:A91"/>
    <mergeCell ref="B90:B91"/>
    <mergeCell ref="AA90:AA91"/>
    <mergeCell ref="AB90:AB91"/>
    <mergeCell ref="AD90:AD91"/>
    <mergeCell ref="AE90:AE91"/>
    <mergeCell ref="AF90:AF91"/>
    <mergeCell ref="AG90:AG91"/>
    <mergeCell ref="AC88:AC89"/>
    <mergeCell ref="AC90:AC91"/>
    <mergeCell ref="A92:A93"/>
    <mergeCell ref="B92:B93"/>
    <mergeCell ref="AA92:AA93"/>
    <mergeCell ref="AB92:AB93"/>
    <mergeCell ref="AD92:AD93"/>
    <mergeCell ref="AE92:AE93"/>
    <mergeCell ref="AF92:AF93"/>
    <mergeCell ref="AG92:AG93"/>
    <mergeCell ref="A94:A95"/>
    <mergeCell ref="B94:B95"/>
    <mergeCell ref="AA94:AA95"/>
    <mergeCell ref="AB94:AB95"/>
    <mergeCell ref="AD94:AD95"/>
    <mergeCell ref="AE94:AE95"/>
    <mergeCell ref="AF94:AF95"/>
    <mergeCell ref="AG94:AG95"/>
    <mergeCell ref="AC92:AC93"/>
    <mergeCell ref="AC94:AC95"/>
    <mergeCell ref="A96:A97"/>
    <mergeCell ref="B96:B97"/>
    <mergeCell ref="AA96:AA97"/>
    <mergeCell ref="AB96:AB97"/>
    <mergeCell ref="AD96:AD97"/>
    <mergeCell ref="AE96:AE97"/>
    <mergeCell ref="AF96:AF97"/>
    <mergeCell ref="AG96:AG97"/>
    <mergeCell ref="A98:A99"/>
    <mergeCell ref="B98:B99"/>
    <mergeCell ref="AA98:AA99"/>
    <mergeCell ref="AB98:AB99"/>
    <mergeCell ref="AD98:AD99"/>
    <mergeCell ref="AE98:AE99"/>
    <mergeCell ref="AF98:AF99"/>
    <mergeCell ref="AG98:AG99"/>
    <mergeCell ref="AC96:AC97"/>
    <mergeCell ref="AC98:AC99"/>
    <mergeCell ref="A100:A101"/>
    <mergeCell ref="B100:B101"/>
    <mergeCell ref="AA100:AA101"/>
    <mergeCell ref="AB100:AB101"/>
    <mergeCell ref="AD100:AD101"/>
    <mergeCell ref="AE100:AE101"/>
    <mergeCell ref="AF100:AF101"/>
    <mergeCell ref="AG100:AG101"/>
    <mergeCell ref="A102:A103"/>
    <mergeCell ref="B102:B103"/>
    <mergeCell ref="AA102:AA103"/>
    <mergeCell ref="AB102:AB103"/>
    <mergeCell ref="AD102:AD103"/>
    <mergeCell ref="AE102:AE103"/>
    <mergeCell ref="AF102:AF103"/>
    <mergeCell ref="AG102:AG103"/>
    <mergeCell ref="AC100:AC101"/>
    <mergeCell ref="AC102:AC103"/>
    <mergeCell ref="A104:A105"/>
    <mergeCell ref="B104:B105"/>
    <mergeCell ref="AA104:AA105"/>
    <mergeCell ref="AB104:AB105"/>
    <mergeCell ref="AD104:AD105"/>
    <mergeCell ref="AE104:AE105"/>
    <mergeCell ref="AF104:AF105"/>
    <mergeCell ref="AG104:AG105"/>
    <mergeCell ref="A106:A107"/>
    <mergeCell ref="B106:B107"/>
    <mergeCell ref="AA106:AA107"/>
    <mergeCell ref="AB106:AB107"/>
    <mergeCell ref="AD106:AD107"/>
    <mergeCell ref="AE106:AE107"/>
    <mergeCell ref="AF106:AF107"/>
    <mergeCell ref="AG106:AG107"/>
    <mergeCell ref="AC104:AC105"/>
    <mergeCell ref="AC106:AC107"/>
    <mergeCell ref="A108:A109"/>
    <mergeCell ref="B108:B109"/>
    <mergeCell ref="AA108:AA109"/>
    <mergeCell ref="AB108:AB109"/>
    <mergeCell ref="AD108:AD109"/>
    <mergeCell ref="AE108:AE109"/>
    <mergeCell ref="AF108:AF109"/>
    <mergeCell ref="AG108:AG109"/>
    <mergeCell ref="A110:A111"/>
    <mergeCell ref="B110:B111"/>
    <mergeCell ref="AA110:AA111"/>
    <mergeCell ref="AB110:AB111"/>
    <mergeCell ref="AD110:AD111"/>
    <mergeCell ref="AE110:AE111"/>
    <mergeCell ref="AF110:AF111"/>
    <mergeCell ref="AG110:AG111"/>
    <mergeCell ref="AC108:AC109"/>
    <mergeCell ref="AC110:AC111"/>
    <mergeCell ref="A112:A113"/>
    <mergeCell ref="B112:B113"/>
    <mergeCell ref="AA112:AA113"/>
    <mergeCell ref="AB112:AB113"/>
    <mergeCell ref="AD112:AD113"/>
    <mergeCell ref="AE112:AE113"/>
    <mergeCell ref="AF112:AF113"/>
    <mergeCell ref="AG112:AG113"/>
    <mergeCell ref="AF116:AF117"/>
    <mergeCell ref="AG116:AG117"/>
    <mergeCell ref="A114:A115"/>
    <mergeCell ref="B114:B115"/>
    <mergeCell ref="AA114:AA115"/>
    <mergeCell ref="AB114:AB115"/>
    <mergeCell ref="AD114:AD115"/>
    <mergeCell ref="AE114:AE115"/>
    <mergeCell ref="AF114:AF115"/>
    <mergeCell ref="AG114:AG115"/>
    <mergeCell ref="A116:A117"/>
    <mergeCell ref="B116:B117"/>
    <mergeCell ref="AA116:AA117"/>
    <mergeCell ref="AB116:AB117"/>
    <mergeCell ref="AD116:AD117"/>
    <mergeCell ref="AE116:AE117"/>
    <mergeCell ref="A118:A119"/>
    <mergeCell ref="B118:B119"/>
    <mergeCell ref="AA118:AA119"/>
    <mergeCell ref="AB118:AB119"/>
    <mergeCell ref="AD118:AD119"/>
    <mergeCell ref="AE118:AE119"/>
    <mergeCell ref="AF118:AF119"/>
    <mergeCell ref="AG118:AG119"/>
    <mergeCell ref="A120:A121"/>
    <mergeCell ref="B120:B121"/>
    <mergeCell ref="AA120:AA121"/>
    <mergeCell ref="AB120:AB121"/>
    <mergeCell ref="AD120:AD121"/>
    <mergeCell ref="AE120:AE121"/>
    <mergeCell ref="A122:A123"/>
    <mergeCell ref="B122:B123"/>
    <mergeCell ref="AA122:AA123"/>
    <mergeCell ref="AB122:AB123"/>
    <mergeCell ref="AD122:AD123"/>
    <mergeCell ref="AE122:AE123"/>
    <mergeCell ref="AF122:AF123"/>
    <mergeCell ref="AG122:AG123"/>
    <mergeCell ref="A124:A125"/>
    <mergeCell ref="B124:B125"/>
    <mergeCell ref="AA124:AA125"/>
    <mergeCell ref="AB124:AB125"/>
    <mergeCell ref="AD124:AD125"/>
    <mergeCell ref="AE124:AE125"/>
    <mergeCell ref="A126:A127"/>
    <mergeCell ref="B126:B127"/>
    <mergeCell ref="AA126:AA127"/>
    <mergeCell ref="AB126:AB127"/>
    <mergeCell ref="AD126:AD127"/>
    <mergeCell ref="AE126:AE127"/>
    <mergeCell ref="AF126:AF127"/>
    <mergeCell ref="AG126:AG127"/>
    <mergeCell ref="A128:A129"/>
    <mergeCell ref="B128:B129"/>
    <mergeCell ref="AA128:AA129"/>
    <mergeCell ref="AB128:AB129"/>
    <mergeCell ref="AD128:AD129"/>
    <mergeCell ref="AE128:AE129"/>
    <mergeCell ref="A130:A131"/>
    <mergeCell ref="B130:B131"/>
    <mergeCell ref="AA130:AA131"/>
    <mergeCell ref="AB130:AB131"/>
    <mergeCell ref="AD130:AD131"/>
    <mergeCell ref="AE130:AE131"/>
    <mergeCell ref="AC130:AC131"/>
    <mergeCell ref="A132:A133"/>
    <mergeCell ref="B132:B133"/>
    <mergeCell ref="AA132:AA133"/>
    <mergeCell ref="AB132:AB133"/>
    <mergeCell ref="AD132:AD133"/>
    <mergeCell ref="AE132:AE133"/>
    <mergeCell ref="A134:A135"/>
    <mergeCell ref="B134:B135"/>
    <mergeCell ref="AA134:AA135"/>
    <mergeCell ref="AB134:AB135"/>
    <mergeCell ref="AD134:AD135"/>
    <mergeCell ref="AE134:AE135"/>
    <mergeCell ref="AC132:AC133"/>
    <mergeCell ref="AC134:AC135"/>
    <mergeCell ref="A136:A137"/>
    <mergeCell ref="B136:B137"/>
    <mergeCell ref="AA136:AA137"/>
    <mergeCell ref="AB136:AB137"/>
    <mergeCell ref="AD136:AD137"/>
    <mergeCell ref="AE136:AE137"/>
    <mergeCell ref="A138:A139"/>
    <mergeCell ref="B138:B139"/>
    <mergeCell ref="AA138:AD139"/>
    <mergeCell ref="AE138:AE139"/>
    <mergeCell ref="AC136:AC137"/>
    <mergeCell ref="B144:C144"/>
    <mergeCell ref="E144:G144"/>
    <mergeCell ref="T144:U144"/>
    <mergeCell ref="W144:Z144"/>
    <mergeCell ref="B141:C141"/>
    <mergeCell ref="E141:G141"/>
    <mergeCell ref="R141:S141"/>
    <mergeCell ref="T141:U141"/>
    <mergeCell ref="W141:Y141"/>
    <mergeCell ref="B142:C142"/>
    <mergeCell ref="B143:C143"/>
    <mergeCell ref="E143:G143"/>
    <mergeCell ref="R143:S143"/>
    <mergeCell ref="T143:U143"/>
    <mergeCell ref="W143:Y143"/>
    <mergeCell ref="AF136:AF137"/>
    <mergeCell ref="T142:U142"/>
    <mergeCell ref="W142:Z142"/>
    <mergeCell ref="AF4:AG4"/>
    <mergeCell ref="AF5:AG5"/>
    <mergeCell ref="AE6:AG6"/>
    <mergeCell ref="AE7:AG7"/>
    <mergeCell ref="AE8:AG8"/>
    <mergeCell ref="AG136:AG137"/>
    <mergeCell ref="AF132:AF133"/>
    <mergeCell ref="AG132:AG133"/>
    <mergeCell ref="AF138:AF139"/>
    <mergeCell ref="AG138:AG139"/>
    <mergeCell ref="AF134:AF135"/>
    <mergeCell ref="AG134:AG135"/>
    <mergeCell ref="AF130:AF131"/>
    <mergeCell ref="AG130:AG131"/>
    <mergeCell ref="AF128:AF129"/>
    <mergeCell ref="AG128:AG129"/>
    <mergeCell ref="AF124:AF125"/>
    <mergeCell ref="AG124:AG125"/>
    <mergeCell ref="AF120:AF121"/>
    <mergeCell ref="AG120:AG121"/>
    <mergeCell ref="AE22:AE23"/>
    <mergeCell ref="AC112:AC113"/>
    <mergeCell ref="AC114:AC115"/>
    <mergeCell ref="AC116:AC117"/>
    <mergeCell ref="AC118:AC119"/>
    <mergeCell ref="AC120:AC121"/>
    <mergeCell ref="AC122:AC123"/>
    <mergeCell ref="AC124:AC125"/>
    <mergeCell ref="AC126:AC127"/>
    <mergeCell ref="AC128:AC129"/>
  </mergeCells>
  <pageMargins left="0.55118110236220474" right="0.62992125984251968" top="0.55118110236220474" bottom="0.59055118110236227" header="0" footer="0"/>
  <pageSetup paperSize="9" scale="24" orientation="landscape" r:id="rId1"/>
  <headerFooter alignWithMargins="0"/>
  <rowBreaks count="1" manualBreakCount="1">
    <brk id="85" max="28" man="1"/>
  </rowBreaks>
</worksheet>
</file>

<file path=xl/worksheets/sheet21.xml><?xml version="1.0" encoding="utf-8"?>
<worksheet xmlns="http://schemas.openxmlformats.org/spreadsheetml/2006/main" xmlns:r="http://schemas.openxmlformats.org/officeDocument/2006/relationships">
  <dimension ref="A1:L180"/>
  <sheetViews>
    <sheetView workbookViewId="0">
      <selection activeCell="E40" sqref="E40"/>
    </sheetView>
  </sheetViews>
  <sheetFormatPr defaultRowHeight="15"/>
  <cols>
    <col min="4" max="4" width="9.140625" style="519"/>
    <col min="5" max="5" width="9.140625" style="523"/>
  </cols>
  <sheetData>
    <row r="1" spans="1:12">
      <c r="A1" s="1441" t="s">
        <v>29</v>
      </c>
      <c r="B1" s="1442"/>
      <c r="C1" s="1443"/>
      <c r="D1" s="518"/>
      <c r="E1" s="522"/>
      <c r="F1" s="1">
        <f>D1-E1</f>
        <v>0</v>
      </c>
      <c r="K1" s="523"/>
      <c r="L1" t="s">
        <v>454</v>
      </c>
    </row>
    <row r="2" spans="1:12">
      <c r="A2" s="1441" t="s">
        <v>391</v>
      </c>
      <c r="B2" s="1442"/>
      <c r="C2" s="1443"/>
      <c r="D2" s="518"/>
      <c r="E2" s="522"/>
      <c r="F2" s="1">
        <f t="shared" ref="F2:F65" si="0">D2-E2</f>
        <v>0</v>
      </c>
      <c r="K2" s="519"/>
      <c r="L2" t="s">
        <v>455</v>
      </c>
    </row>
    <row r="3" spans="1:12">
      <c r="A3" s="1441" t="s">
        <v>392</v>
      </c>
      <c r="B3" s="1442"/>
      <c r="C3" s="1443"/>
      <c r="D3" s="518"/>
      <c r="E3" s="522"/>
      <c r="F3" s="1">
        <f t="shared" si="0"/>
        <v>0</v>
      </c>
      <c r="K3" s="521"/>
      <c r="L3" t="s">
        <v>456</v>
      </c>
    </row>
    <row r="4" spans="1:12">
      <c r="A4" s="1441" t="s">
        <v>393</v>
      </c>
      <c r="B4" s="1442"/>
      <c r="C4" s="1443"/>
      <c r="D4" s="518"/>
      <c r="E4" s="522"/>
      <c r="F4" s="1">
        <f t="shared" si="0"/>
        <v>0</v>
      </c>
      <c r="K4" s="525"/>
      <c r="L4" t="s">
        <v>457</v>
      </c>
    </row>
    <row r="5" spans="1:12">
      <c r="A5" s="1441" t="s">
        <v>5</v>
      </c>
      <c r="B5" s="1442"/>
      <c r="C5" s="1443"/>
      <c r="D5" s="518"/>
      <c r="E5" s="522"/>
      <c r="F5" s="1">
        <f t="shared" si="0"/>
        <v>0</v>
      </c>
    </row>
    <row r="6" spans="1:12">
      <c r="A6" s="1441" t="s">
        <v>21</v>
      </c>
      <c r="B6" s="1442"/>
      <c r="C6" s="1443"/>
      <c r="D6" s="518"/>
      <c r="E6" s="522"/>
      <c r="F6" s="1">
        <f t="shared" si="0"/>
        <v>0</v>
      </c>
    </row>
    <row r="7" spans="1:12">
      <c r="A7" s="1441" t="s">
        <v>388</v>
      </c>
      <c r="B7" s="1442"/>
      <c r="C7" s="1443"/>
      <c r="D7" s="518"/>
      <c r="E7" s="522"/>
      <c r="F7" s="1">
        <f t="shared" si="0"/>
        <v>0</v>
      </c>
      <c r="G7" s="382"/>
    </row>
    <row r="8" spans="1:12">
      <c r="A8" s="1441" t="s">
        <v>394</v>
      </c>
      <c r="B8" s="1442"/>
      <c r="C8" s="1443"/>
      <c r="D8" s="518"/>
      <c r="E8" s="522"/>
      <c r="F8" s="1">
        <f t="shared" si="0"/>
        <v>0</v>
      </c>
    </row>
    <row r="9" spans="1:12">
      <c r="A9" s="1441" t="s">
        <v>367</v>
      </c>
      <c r="B9" s="1442"/>
      <c r="C9" s="1443"/>
      <c r="D9" s="518">
        <v>0.156</v>
      </c>
      <c r="E9" s="522">
        <v>1.3029999999999999</v>
      </c>
      <c r="F9" s="520">
        <f t="shared" si="0"/>
        <v>-1.147</v>
      </c>
    </row>
    <row r="10" spans="1:12">
      <c r="A10" s="1441" t="s">
        <v>27</v>
      </c>
      <c r="B10" s="1442"/>
      <c r="C10" s="1443"/>
      <c r="D10" s="518">
        <v>0.498</v>
      </c>
      <c r="E10" s="522">
        <v>0.89300000000000002</v>
      </c>
      <c r="F10" s="520">
        <f t="shared" si="0"/>
        <v>-0.39500000000000002</v>
      </c>
    </row>
    <row r="11" spans="1:12">
      <c r="A11" s="1441" t="s">
        <v>395</v>
      </c>
      <c r="B11" s="1442"/>
      <c r="C11" s="1443"/>
      <c r="D11" s="518">
        <v>0.8</v>
      </c>
      <c r="E11" s="522">
        <v>0.8</v>
      </c>
      <c r="F11" s="1">
        <f t="shared" si="0"/>
        <v>0</v>
      </c>
    </row>
    <row r="12" spans="1:12">
      <c r="A12" s="1441" t="s">
        <v>396</v>
      </c>
      <c r="B12" s="1442"/>
      <c r="C12" s="1443"/>
      <c r="D12" s="518">
        <v>1.21</v>
      </c>
      <c r="E12" s="522">
        <v>1.173</v>
      </c>
      <c r="F12" s="1">
        <f t="shared" si="0"/>
        <v>3.6999999999999901E-2</v>
      </c>
    </row>
    <row r="13" spans="1:12">
      <c r="A13" s="1441" t="s">
        <v>368</v>
      </c>
      <c r="B13" s="1442"/>
      <c r="C13" s="1443"/>
      <c r="D13" s="518">
        <v>0</v>
      </c>
      <c r="E13" s="522">
        <v>1.859</v>
      </c>
      <c r="F13" s="520">
        <f t="shared" si="0"/>
        <v>-1.859</v>
      </c>
    </row>
    <row r="14" spans="1:12">
      <c r="A14" s="1441" t="s">
        <v>363</v>
      </c>
      <c r="B14" s="1442"/>
      <c r="C14" s="1443"/>
      <c r="D14" s="518">
        <v>4.1059999999999999</v>
      </c>
      <c r="E14" s="522">
        <v>2.89</v>
      </c>
      <c r="F14" s="524">
        <f t="shared" si="0"/>
        <v>1.216</v>
      </c>
      <c r="G14" s="382"/>
    </row>
    <row r="15" spans="1:12">
      <c r="A15" s="1441" t="s">
        <v>361</v>
      </c>
      <c r="B15" s="1442"/>
      <c r="C15" s="1443"/>
      <c r="D15" s="518">
        <v>4.18</v>
      </c>
      <c r="E15" s="522">
        <v>2.395</v>
      </c>
      <c r="F15" s="524">
        <f t="shared" si="0"/>
        <v>1.7849999999999999</v>
      </c>
    </row>
    <row r="16" spans="1:12">
      <c r="A16" s="1441" t="s">
        <v>386</v>
      </c>
      <c r="B16" s="1442"/>
      <c r="C16" s="1443"/>
      <c r="D16" s="518">
        <v>3.3239999999999998</v>
      </c>
      <c r="E16" s="522">
        <v>1.6</v>
      </c>
      <c r="F16" s="524">
        <f t="shared" si="0"/>
        <v>1.724</v>
      </c>
    </row>
    <row r="17" spans="1:7">
      <c r="A17" s="1441" t="s">
        <v>366</v>
      </c>
      <c r="B17" s="1442"/>
      <c r="C17" s="1443"/>
      <c r="D17" s="518">
        <v>0.5</v>
      </c>
      <c r="E17" s="522">
        <v>0.73199999999999998</v>
      </c>
      <c r="F17" s="520">
        <f t="shared" si="0"/>
        <v>-0.23200000000000001</v>
      </c>
      <c r="G17" s="382"/>
    </row>
    <row r="18" spans="1:7">
      <c r="A18" s="1441" t="s">
        <v>365</v>
      </c>
      <c r="B18" s="1442"/>
      <c r="C18" s="1443"/>
      <c r="D18" s="518">
        <v>3.1360000000000001</v>
      </c>
      <c r="E18" s="522">
        <v>1.746</v>
      </c>
      <c r="F18" s="524">
        <f t="shared" si="0"/>
        <v>1.39</v>
      </c>
      <c r="G18" s="382"/>
    </row>
    <row r="19" spans="1:7">
      <c r="A19" s="1441" t="s">
        <v>364</v>
      </c>
      <c r="B19" s="1442"/>
      <c r="C19" s="1443"/>
      <c r="D19" s="518">
        <v>1.024</v>
      </c>
      <c r="E19" s="522">
        <v>0.48199999999999998</v>
      </c>
      <c r="F19" s="524">
        <f t="shared" si="0"/>
        <v>0.54200000000000004</v>
      </c>
    </row>
    <row r="20" spans="1:7">
      <c r="A20" s="1441" t="s">
        <v>397</v>
      </c>
      <c r="B20" s="1442"/>
      <c r="C20" s="1443"/>
      <c r="D20" s="518">
        <v>6.44</v>
      </c>
      <c r="E20" s="522">
        <v>2.4449999999999998</v>
      </c>
      <c r="F20" s="524">
        <f t="shared" si="0"/>
        <v>3.9950000000000001</v>
      </c>
      <c r="G20" s="382"/>
    </row>
    <row r="21" spans="1:7">
      <c r="A21" s="1441" t="s">
        <v>370</v>
      </c>
      <c r="B21" s="1442"/>
      <c r="C21" s="1443"/>
      <c r="D21" s="518">
        <v>4</v>
      </c>
      <c r="E21" s="522">
        <v>4</v>
      </c>
      <c r="F21" s="1">
        <f t="shared" si="0"/>
        <v>0</v>
      </c>
      <c r="G21" s="382"/>
    </row>
    <row r="22" spans="1:7">
      <c r="A22" s="1441" t="s">
        <v>371</v>
      </c>
      <c r="B22" s="1442"/>
      <c r="C22" s="1443"/>
      <c r="D22" s="518">
        <v>1.95</v>
      </c>
      <c r="E22" s="522">
        <v>2.2149999999999999</v>
      </c>
      <c r="F22" s="520">
        <f t="shared" si="0"/>
        <v>-0.26500000000000001</v>
      </c>
      <c r="G22" s="382"/>
    </row>
    <row r="23" spans="1:7">
      <c r="A23" s="1441" t="s">
        <v>398</v>
      </c>
      <c r="B23" s="1442"/>
      <c r="C23" s="1443"/>
      <c r="D23" s="518">
        <v>6.5</v>
      </c>
      <c r="E23" s="522">
        <v>7.15</v>
      </c>
      <c r="F23" s="520">
        <f t="shared" si="0"/>
        <v>-0.65</v>
      </c>
    </row>
    <row r="24" spans="1:7">
      <c r="A24" s="1441" t="s">
        <v>399</v>
      </c>
      <c r="B24" s="1442"/>
      <c r="C24" s="1443"/>
      <c r="D24" s="518">
        <v>0</v>
      </c>
      <c r="E24" s="522">
        <v>0.8</v>
      </c>
      <c r="F24" s="520">
        <f t="shared" si="0"/>
        <v>-0.8</v>
      </c>
    </row>
    <row r="25" spans="1:7">
      <c r="A25" s="1441" t="s">
        <v>400</v>
      </c>
      <c r="B25" s="1442"/>
      <c r="C25" s="1443"/>
      <c r="D25" s="518">
        <v>1.2</v>
      </c>
      <c r="E25" s="522">
        <v>1.3</v>
      </c>
      <c r="F25" s="520">
        <f t="shared" si="0"/>
        <v>-0.1</v>
      </c>
    </row>
    <row r="26" spans="1:7">
      <c r="A26" s="1441" t="s">
        <v>401</v>
      </c>
      <c r="B26" s="1442"/>
      <c r="C26" s="1443"/>
      <c r="D26" s="518">
        <v>8</v>
      </c>
      <c r="E26" s="522">
        <v>5.3789999999999996</v>
      </c>
      <c r="F26" s="524">
        <f t="shared" si="0"/>
        <v>2.621</v>
      </c>
    </row>
    <row r="27" spans="1:7">
      <c r="A27" s="1441" t="s">
        <v>17</v>
      </c>
      <c r="B27" s="1442"/>
      <c r="C27" s="1443"/>
      <c r="D27" s="518">
        <v>0.9</v>
      </c>
      <c r="E27" s="522">
        <v>0.9</v>
      </c>
      <c r="F27" s="1">
        <f t="shared" si="0"/>
        <v>0</v>
      </c>
    </row>
    <row r="28" spans="1:7">
      <c r="A28" s="1441" t="s">
        <v>28</v>
      </c>
      <c r="B28" s="1442"/>
      <c r="C28" s="1443"/>
      <c r="D28" s="518">
        <v>0.42</v>
      </c>
      <c r="E28" s="522">
        <v>0.06</v>
      </c>
      <c r="F28" s="524">
        <f t="shared" si="0"/>
        <v>0.36</v>
      </c>
    </row>
    <row r="29" spans="1:7">
      <c r="A29" s="1441" t="s">
        <v>189</v>
      </c>
      <c r="B29" s="1442"/>
      <c r="C29" s="1443"/>
      <c r="D29" s="518">
        <v>0.38600000000000001</v>
      </c>
      <c r="E29" s="522">
        <v>0.39600000000000002</v>
      </c>
      <c r="F29" s="1">
        <f t="shared" si="0"/>
        <v>-0.01</v>
      </c>
    </row>
    <row r="30" spans="1:7">
      <c r="A30" s="1441" t="s">
        <v>7</v>
      </c>
      <c r="B30" s="1442"/>
      <c r="C30" s="1443"/>
      <c r="D30" s="518">
        <v>0.8</v>
      </c>
      <c r="E30" s="522">
        <v>0.7</v>
      </c>
      <c r="F30" s="1">
        <f t="shared" si="0"/>
        <v>0.1</v>
      </c>
      <c r="G30" s="382"/>
    </row>
    <row r="31" spans="1:7">
      <c r="A31" s="1441" t="s">
        <v>402</v>
      </c>
      <c r="B31" s="1442"/>
      <c r="C31" s="1443"/>
      <c r="D31" s="518">
        <v>0.4</v>
      </c>
      <c r="E31" s="522">
        <v>0.06</v>
      </c>
      <c r="F31" s="524">
        <f t="shared" si="0"/>
        <v>0.34</v>
      </c>
    </row>
    <row r="32" spans="1:7">
      <c r="A32" s="1441" t="s">
        <v>134</v>
      </c>
      <c r="B32" s="1442"/>
      <c r="C32" s="1443"/>
      <c r="D32" s="518"/>
      <c r="E32" s="522"/>
      <c r="F32" s="1">
        <f t="shared" si="0"/>
        <v>0</v>
      </c>
    </row>
    <row r="33" spans="1:7">
      <c r="A33" s="1441" t="s">
        <v>15</v>
      </c>
      <c r="B33" s="1442"/>
      <c r="C33" s="1443"/>
      <c r="D33" s="518"/>
      <c r="E33" s="522"/>
      <c r="F33" s="1">
        <f t="shared" si="0"/>
        <v>0</v>
      </c>
    </row>
    <row r="34" spans="1:7">
      <c r="A34" s="1441" t="s">
        <v>10</v>
      </c>
      <c r="B34" s="1442"/>
      <c r="C34" s="1443"/>
      <c r="D34" s="518">
        <v>4.3739999999999997</v>
      </c>
      <c r="E34" s="522">
        <v>1.786</v>
      </c>
      <c r="F34" s="524">
        <f t="shared" si="0"/>
        <v>2.5880000000000001</v>
      </c>
      <c r="G34" s="382"/>
    </row>
    <row r="35" spans="1:7">
      <c r="A35" s="1441" t="s">
        <v>9</v>
      </c>
      <c r="B35" s="1442"/>
      <c r="C35" s="1443"/>
      <c r="D35" s="518">
        <v>2.2999999999999998</v>
      </c>
      <c r="E35" s="522">
        <v>0.5</v>
      </c>
      <c r="F35" s="524">
        <f t="shared" si="0"/>
        <v>1.8</v>
      </c>
      <c r="G35" s="382"/>
    </row>
    <row r="36" spans="1:7">
      <c r="A36" s="1441" t="s">
        <v>403</v>
      </c>
      <c r="B36" s="1442"/>
      <c r="C36" s="1443"/>
      <c r="D36" s="518"/>
      <c r="E36" s="522"/>
      <c r="F36" s="1">
        <f t="shared" si="0"/>
        <v>0</v>
      </c>
    </row>
    <row r="37" spans="1:7">
      <c r="A37" s="1441" t="s">
        <v>12</v>
      </c>
      <c r="B37" s="1442"/>
      <c r="C37" s="1443"/>
      <c r="D37" s="518"/>
      <c r="E37" s="522"/>
      <c r="F37" s="1">
        <f t="shared" si="0"/>
        <v>0</v>
      </c>
      <c r="G37" s="382"/>
    </row>
    <row r="38" spans="1:7">
      <c r="A38" s="1441" t="s">
        <v>25</v>
      </c>
      <c r="B38" s="1442"/>
      <c r="C38" s="1443"/>
      <c r="D38" s="518"/>
      <c r="E38" s="522"/>
      <c r="F38" s="1">
        <f t="shared" si="0"/>
        <v>0</v>
      </c>
    </row>
    <row r="39" spans="1:7">
      <c r="A39" s="1441" t="s">
        <v>427</v>
      </c>
      <c r="B39" s="1442"/>
      <c r="C39" s="1443"/>
      <c r="D39" s="518">
        <v>5.452</v>
      </c>
      <c r="E39" s="522">
        <v>2.9249999999999998</v>
      </c>
      <c r="F39" s="1">
        <f t="shared" si="0"/>
        <v>2.5270000000000001</v>
      </c>
      <c r="G39" s="382"/>
    </row>
    <row r="40" spans="1:7">
      <c r="A40" s="1441" t="s">
        <v>307</v>
      </c>
      <c r="B40" s="1442"/>
      <c r="C40" s="1443"/>
      <c r="D40" s="518">
        <v>1.978</v>
      </c>
      <c r="E40" s="522">
        <v>2.7839999999999998</v>
      </c>
      <c r="F40" s="520">
        <f t="shared" si="0"/>
        <v>-0.80600000000000005</v>
      </c>
    </row>
    <row r="41" spans="1:7">
      <c r="A41" s="1441" t="s">
        <v>4</v>
      </c>
      <c r="B41" s="1442"/>
      <c r="C41" s="1443"/>
      <c r="D41" s="518"/>
      <c r="E41" s="522"/>
      <c r="F41" s="1">
        <f t="shared" si="0"/>
        <v>0</v>
      </c>
      <c r="G41" s="382"/>
    </row>
    <row r="42" spans="1:7">
      <c r="A42" s="1441"/>
      <c r="B42" s="1442"/>
      <c r="C42" s="1443"/>
      <c r="D42" s="518"/>
      <c r="E42" s="522"/>
      <c r="F42" s="1">
        <f t="shared" si="0"/>
        <v>0</v>
      </c>
    </row>
    <row r="43" spans="1:7">
      <c r="A43" s="1441"/>
      <c r="B43" s="1442"/>
      <c r="C43" s="1443"/>
      <c r="D43" s="518"/>
      <c r="E43" s="522"/>
      <c r="F43" s="1">
        <f t="shared" si="0"/>
        <v>0</v>
      </c>
    </row>
    <row r="44" spans="1:7">
      <c r="A44" s="1441"/>
      <c r="B44" s="1442"/>
      <c r="C44" s="1443"/>
      <c r="D44" s="518"/>
      <c r="E44" s="522"/>
      <c r="F44" s="1">
        <f t="shared" si="0"/>
        <v>0</v>
      </c>
    </row>
    <row r="45" spans="1:7">
      <c r="A45" s="1441"/>
      <c r="B45" s="1442"/>
      <c r="C45" s="1443"/>
      <c r="D45" s="518"/>
      <c r="E45" s="522"/>
      <c r="F45" s="1">
        <f t="shared" si="0"/>
        <v>0</v>
      </c>
    </row>
    <row r="46" spans="1:7">
      <c r="A46" s="1441"/>
      <c r="B46" s="1442"/>
      <c r="C46" s="1443"/>
      <c r="D46" s="518"/>
      <c r="E46" s="522"/>
      <c r="F46" s="1">
        <f t="shared" si="0"/>
        <v>0</v>
      </c>
    </row>
    <row r="47" spans="1:7">
      <c r="A47" s="1441"/>
      <c r="B47" s="1442"/>
      <c r="C47" s="1443"/>
      <c r="D47" s="518"/>
      <c r="E47" s="522"/>
      <c r="F47" s="1">
        <f t="shared" si="0"/>
        <v>0</v>
      </c>
    </row>
    <row r="48" spans="1:7">
      <c r="A48" s="1441"/>
      <c r="B48" s="1442"/>
      <c r="C48" s="1443"/>
      <c r="D48" s="518"/>
      <c r="E48" s="522"/>
      <c r="F48" s="1">
        <f t="shared" si="0"/>
        <v>0</v>
      </c>
    </row>
    <row r="49" spans="1:6">
      <c r="A49" s="1441"/>
      <c r="B49" s="1442"/>
      <c r="C49" s="1443"/>
      <c r="D49" s="518"/>
      <c r="E49" s="522"/>
      <c r="F49" s="1">
        <f t="shared" si="0"/>
        <v>0</v>
      </c>
    </row>
    <row r="50" spans="1:6">
      <c r="A50" s="1441"/>
      <c r="B50" s="1442"/>
      <c r="C50" s="1443"/>
      <c r="D50" s="518"/>
      <c r="E50" s="522"/>
      <c r="F50" s="1">
        <f t="shared" si="0"/>
        <v>0</v>
      </c>
    </row>
    <row r="51" spans="1:6">
      <c r="A51" s="1441"/>
      <c r="B51" s="1442"/>
      <c r="C51" s="1443"/>
      <c r="D51" s="518"/>
      <c r="E51" s="522"/>
      <c r="F51" s="1">
        <f t="shared" si="0"/>
        <v>0</v>
      </c>
    </row>
    <row r="52" spans="1:6">
      <c r="A52" s="1441"/>
      <c r="B52" s="1442"/>
      <c r="C52" s="1443"/>
      <c r="D52" s="518"/>
      <c r="E52" s="522"/>
      <c r="F52" s="1">
        <f t="shared" si="0"/>
        <v>0</v>
      </c>
    </row>
    <row r="53" spans="1:6">
      <c r="A53" s="1441"/>
      <c r="B53" s="1442"/>
      <c r="C53" s="1443"/>
      <c r="D53" s="518"/>
      <c r="E53" s="522"/>
      <c r="F53" s="1">
        <f t="shared" si="0"/>
        <v>0</v>
      </c>
    </row>
    <row r="54" spans="1:6">
      <c r="A54" s="1441"/>
      <c r="B54" s="1442"/>
      <c r="C54" s="1443"/>
      <c r="D54" s="518"/>
      <c r="E54" s="522"/>
      <c r="F54" s="1">
        <f t="shared" si="0"/>
        <v>0</v>
      </c>
    </row>
    <row r="55" spans="1:6">
      <c r="A55" s="1441"/>
      <c r="B55" s="1442"/>
      <c r="C55" s="1443"/>
      <c r="D55" s="518"/>
      <c r="E55" s="522"/>
      <c r="F55" s="1">
        <f t="shared" si="0"/>
        <v>0</v>
      </c>
    </row>
    <row r="56" spans="1:6">
      <c r="A56" s="1441"/>
      <c r="B56" s="1442"/>
      <c r="C56" s="1443"/>
      <c r="D56" s="518"/>
      <c r="E56" s="522"/>
      <c r="F56" s="1">
        <f t="shared" si="0"/>
        <v>0</v>
      </c>
    </row>
    <row r="57" spans="1:6">
      <c r="A57" s="1441"/>
      <c r="B57" s="1442"/>
      <c r="C57" s="1443"/>
      <c r="D57" s="518"/>
      <c r="E57" s="522"/>
      <c r="F57" s="1">
        <f t="shared" si="0"/>
        <v>0</v>
      </c>
    </row>
    <row r="58" spans="1:6">
      <c r="A58" s="1441"/>
      <c r="B58" s="1442"/>
      <c r="C58" s="1443"/>
      <c r="D58" s="518"/>
      <c r="E58" s="522"/>
      <c r="F58" s="1">
        <f t="shared" si="0"/>
        <v>0</v>
      </c>
    </row>
    <row r="59" spans="1:6">
      <c r="A59" s="1441"/>
      <c r="B59" s="1442"/>
      <c r="C59" s="1443"/>
      <c r="D59" s="518"/>
      <c r="E59" s="522"/>
      <c r="F59" s="1">
        <f t="shared" si="0"/>
        <v>0</v>
      </c>
    </row>
    <row r="60" spans="1:6">
      <c r="A60" s="1441"/>
      <c r="B60" s="1442"/>
      <c r="C60" s="1443"/>
      <c r="D60" s="518"/>
      <c r="E60" s="522"/>
      <c r="F60" s="1">
        <f t="shared" si="0"/>
        <v>0</v>
      </c>
    </row>
    <row r="61" spans="1:6">
      <c r="A61" s="1441"/>
      <c r="B61" s="1442"/>
      <c r="C61" s="1443"/>
      <c r="D61" s="518"/>
      <c r="E61" s="522"/>
      <c r="F61" s="1">
        <f t="shared" si="0"/>
        <v>0</v>
      </c>
    </row>
    <row r="62" spans="1:6">
      <c r="A62" s="1441"/>
      <c r="B62" s="1442"/>
      <c r="C62" s="1443"/>
      <c r="D62" s="518"/>
      <c r="E62" s="522"/>
      <c r="F62" s="1">
        <f t="shared" si="0"/>
        <v>0</v>
      </c>
    </row>
    <row r="63" spans="1:6">
      <c r="A63" s="1441"/>
      <c r="B63" s="1442"/>
      <c r="C63" s="1443"/>
      <c r="D63" s="518"/>
      <c r="E63" s="522"/>
      <c r="F63" s="1">
        <f t="shared" si="0"/>
        <v>0</v>
      </c>
    </row>
    <row r="64" spans="1:6">
      <c r="A64" s="1441"/>
      <c r="B64" s="1442"/>
      <c r="C64" s="1443"/>
      <c r="D64" s="518"/>
      <c r="E64" s="522"/>
      <c r="F64" s="1">
        <f t="shared" si="0"/>
        <v>0</v>
      </c>
    </row>
    <row r="65" spans="1:6">
      <c r="A65" s="1441"/>
      <c r="B65" s="1442"/>
      <c r="C65" s="1443"/>
      <c r="D65" s="518"/>
      <c r="E65" s="522"/>
      <c r="F65" s="1">
        <f t="shared" si="0"/>
        <v>0</v>
      </c>
    </row>
    <row r="66" spans="1:6">
      <c r="A66" s="1441"/>
      <c r="B66" s="1442"/>
      <c r="C66" s="1443"/>
      <c r="D66" s="518"/>
      <c r="E66" s="522"/>
      <c r="F66" s="1">
        <f t="shared" ref="F66:F129" si="1">D66-E66</f>
        <v>0</v>
      </c>
    </row>
    <row r="67" spans="1:6">
      <c r="A67" s="1441"/>
      <c r="B67" s="1442"/>
      <c r="C67" s="1443"/>
      <c r="D67" s="518"/>
      <c r="E67" s="522"/>
      <c r="F67" s="1">
        <f t="shared" si="1"/>
        <v>0</v>
      </c>
    </row>
    <row r="68" spans="1:6">
      <c r="A68" s="1441"/>
      <c r="B68" s="1442"/>
      <c r="C68" s="1443"/>
      <c r="D68" s="518"/>
      <c r="E68" s="522"/>
      <c r="F68" s="1">
        <f t="shared" si="1"/>
        <v>0</v>
      </c>
    </row>
    <row r="69" spans="1:6">
      <c r="A69" s="1441"/>
      <c r="B69" s="1442"/>
      <c r="C69" s="1443"/>
      <c r="D69" s="518"/>
      <c r="E69" s="522"/>
      <c r="F69" s="1">
        <f t="shared" si="1"/>
        <v>0</v>
      </c>
    </row>
    <row r="70" spans="1:6">
      <c r="A70" s="1441"/>
      <c r="B70" s="1442"/>
      <c r="C70" s="1443"/>
      <c r="D70" s="518"/>
      <c r="E70" s="522"/>
      <c r="F70" s="1">
        <f t="shared" si="1"/>
        <v>0</v>
      </c>
    </row>
    <row r="71" spans="1:6">
      <c r="A71" s="1441"/>
      <c r="B71" s="1442"/>
      <c r="C71" s="1443"/>
      <c r="D71" s="518"/>
      <c r="E71" s="522"/>
      <c r="F71" s="1">
        <f t="shared" si="1"/>
        <v>0</v>
      </c>
    </row>
    <row r="72" spans="1:6">
      <c r="A72" s="1441"/>
      <c r="B72" s="1442"/>
      <c r="C72" s="1443"/>
      <c r="D72" s="518"/>
      <c r="E72" s="522"/>
      <c r="F72" s="1">
        <f t="shared" si="1"/>
        <v>0</v>
      </c>
    </row>
    <row r="73" spans="1:6">
      <c r="A73" s="1441"/>
      <c r="B73" s="1442"/>
      <c r="C73" s="1443"/>
      <c r="D73" s="518"/>
      <c r="E73" s="522"/>
      <c r="F73" s="1">
        <f t="shared" si="1"/>
        <v>0</v>
      </c>
    </row>
    <row r="74" spans="1:6">
      <c r="A74" s="1441"/>
      <c r="B74" s="1442"/>
      <c r="C74" s="1443"/>
      <c r="D74" s="518"/>
      <c r="E74" s="522"/>
      <c r="F74" s="1">
        <f t="shared" si="1"/>
        <v>0</v>
      </c>
    </row>
    <row r="75" spans="1:6">
      <c r="A75" s="1441"/>
      <c r="B75" s="1442"/>
      <c r="C75" s="1443"/>
      <c r="D75" s="518"/>
      <c r="E75" s="522"/>
      <c r="F75" s="1">
        <f t="shared" si="1"/>
        <v>0</v>
      </c>
    </row>
    <row r="76" spans="1:6">
      <c r="A76" s="1441"/>
      <c r="B76" s="1442"/>
      <c r="C76" s="1443"/>
      <c r="D76" s="518"/>
      <c r="E76" s="522"/>
      <c r="F76" s="1">
        <f t="shared" si="1"/>
        <v>0</v>
      </c>
    </row>
    <row r="77" spans="1:6">
      <c r="A77" s="1441"/>
      <c r="B77" s="1442"/>
      <c r="C77" s="1443"/>
      <c r="D77" s="518"/>
      <c r="E77" s="522"/>
      <c r="F77" s="1">
        <f t="shared" si="1"/>
        <v>0</v>
      </c>
    </row>
    <row r="78" spans="1:6">
      <c r="A78" s="1441"/>
      <c r="B78" s="1442"/>
      <c r="C78" s="1443"/>
      <c r="D78" s="518"/>
      <c r="E78" s="522"/>
      <c r="F78" s="1">
        <f t="shared" si="1"/>
        <v>0</v>
      </c>
    </row>
    <row r="79" spans="1:6">
      <c r="A79" s="1441"/>
      <c r="B79" s="1442"/>
      <c r="C79" s="1443"/>
      <c r="D79" s="518"/>
      <c r="E79" s="522"/>
      <c r="F79" s="1">
        <f t="shared" si="1"/>
        <v>0</v>
      </c>
    </row>
    <row r="80" spans="1:6">
      <c r="A80" s="1441"/>
      <c r="B80" s="1442"/>
      <c r="C80" s="1443"/>
      <c r="D80" s="518"/>
      <c r="E80" s="522"/>
      <c r="F80" s="1">
        <f t="shared" si="1"/>
        <v>0</v>
      </c>
    </row>
    <row r="81" spans="1:6">
      <c r="A81" s="1441"/>
      <c r="B81" s="1442"/>
      <c r="C81" s="1443"/>
      <c r="D81" s="518"/>
      <c r="E81" s="522"/>
      <c r="F81" s="1">
        <f t="shared" si="1"/>
        <v>0</v>
      </c>
    </row>
    <row r="82" spans="1:6">
      <c r="A82" s="1441"/>
      <c r="B82" s="1442"/>
      <c r="C82" s="1443"/>
      <c r="D82" s="518"/>
      <c r="E82" s="522"/>
      <c r="F82" s="1">
        <f t="shared" si="1"/>
        <v>0</v>
      </c>
    </row>
    <row r="83" spans="1:6">
      <c r="A83" s="1441"/>
      <c r="B83" s="1442"/>
      <c r="C83" s="1443"/>
      <c r="D83" s="518"/>
      <c r="E83" s="522"/>
      <c r="F83" s="1">
        <f t="shared" si="1"/>
        <v>0</v>
      </c>
    </row>
    <row r="84" spans="1:6">
      <c r="A84" s="1441"/>
      <c r="B84" s="1442"/>
      <c r="C84" s="1443"/>
      <c r="D84" s="518"/>
      <c r="E84" s="522"/>
      <c r="F84" s="1">
        <f t="shared" si="1"/>
        <v>0</v>
      </c>
    </row>
    <row r="85" spans="1:6">
      <c r="A85" s="1441"/>
      <c r="B85" s="1442"/>
      <c r="C85" s="1443"/>
      <c r="D85" s="518"/>
      <c r="E85" s="522"/>
      <c r="F85" s="1">
        <f t="shared" si="1"/>
        <v>0</v>
      </c>
    </row>
    <row r="86" spans="1:6">
      <c r="A86" s="1441"/>
      <c r="B86" s="1442"/>
      <c r="C86" s="1443"/>
      <c r="D86" s="518"/>
      <c r="E86" s="522"/>
      <c r="F86" s="1">
        <f t="shared" si="1"/>
        <v>0</v>
      </c>
    </row>
    <row r="87" spans="1:6">
      <c r="A87" s="1441"/>
      <c r="B87" s="1442"/>
      <c r="C87" s="1443"/>
      <c r="D87" s="518"/>
      <c r="E87" s="522"/>
      <c r="F87" s="1">
        <f t="shared" si="1"/>
        <v>0</v>
      </c>
    </row>
    <row r="88" spans="1:6">
      <c r="A88" s="1441"/>
      <c r="B88" s="1442"/>
      <c r="C88" s="1443"/>
      <c r="D88" s="518"/>
      <c r="E88" s="522"/>
      <c r="F88" s="1">
        <f t="shared" si="1"/>
        <v>0</v>
      </c>
    </row>
    <row r="89" spans="1:6">
      <c r="A89" s="1441"/>
      <c r="B89" s="1442"/>
      <c r="C89" s="1443"/>
      <c r="D89" s="518"/>
      <c r="E89" s="522"/>
      <c r="F89" s="1">
        <f t="shared" si="1"/>
        <v>0</v>
      </c>
    </row>
    <row r="90" spans="1:6">
      <c r="A90" s="1441"/>
      <c r="B90" s="1442"/>
      <c r="C90" s="1443"/>
      <c r="D90" s="518"/>
      <c r="E90" s="522"/>
      <c r="F90" s="1">
        <f t="shared" si="1"/>
        <v>0</v>
      </c>
    </row>
    <row r="91" spans="1:6">
      <c r="A91" s="1441"/>
      <c r="B91" s="1442"/>
      <c r="C91" s="1443"/>
      <c r="D91" s="518"/>
      <c r="E91" s="522"/>
      <c r="F91" s="1">
        <f t="shared" si="1"/>
        <v>0</v>
      </c>
    </row>
    <row r="92" spans="1:6">
      <c r="A92" s="1441"/>
      <c r="B92" s="1442"/>
      <c r="C92" s="1443"/>
      <c r="D92" s="518"/>
      <c r="E92" s="522"/>
      <c r="F92" s="1">
        <f t="shared" si="1"/>
        <v>0</v>
      </c>
    </row>
    <row r="93" spans="1:6">
      <c r="A93" s="1441"/>
      <c r="B93" s="1442"/>
      <c r="C93" s="1443"/>
      <c r="D93" s="518"/>
      <c r="E93" s="522"/>
      <c r="F93" s="1">
        <f t="shared" si="1"/>
        <v>0</v>
      </c>
    </row>
    <row r="94" spans="1:6">
      <c r="A94" s="1441"/>
      <c r="B94" s="1442"/>
      <c r="C94" s="1443"/>
      <c r="D94" s="518"/>
      <c r="E94" s="522"/>
      <c r="F94" s="1">
        <f t="shared" si="1"/>
        <v>0</v>
      </c>
    </row>
    <row r="95" spans="1:6">
      <c r="A95" s="1441"/>
      <c r="B95" s="1442"/>
      <c r="C95" s="1443"/>
      <c r="D95" s="518"/>
      <c r="E95" s="522"/>
      <c r="F95" s="1">
        <f t="shared" si="1"/>
        <v>0</v>
      </c>
    </row>
    <row r="96" spans="1:6">
      <c r="A96" s="1441"/>
      <c r="B96" s="1442"/>
      <c r="C96" s="1443"/>
      <c r="D96" s="518"/>
      <c r="E96" s="522"/>
      <c r="F96" s="1">
        <f t="shared" si="1"/>
        <v>0</v>
      </c>
    </row>
    <row r="97" spans="1:6">
      <c r="A97" s="1441"/>
      <c r="B97" s="1442"/>
      <c r="C97" s="1443"/>
      <c r="D97" s="518"/>
      <c r="E97" s="522"/>
      <c r="F97" s="1">
        <f t="shared" si="1"/>
        <v>0</v>
      </c>
    </row>
    <row r="98" spans="1:6">
      <c r="A98" s="1441"/>
      <c r="B98" s="1442"/>
      <c r="C98" s="1443"/>
      <c r="D98" s="518"/>
      <c r="E98" s="522"/>
      <c r="F98" s="1">
        <f t="shared" si="1"/>
        <v>0</v>
      </c>
    </row>
    <row r="99" spans="1:6">
      <c r="A99" s="1441"/>
      <c r="B99" s="1442"/>
      <c r="C99" s="1443"/>
      <c r="D99" s="518"/>
      <c r="E99" s="522"/>
      <c r="F99" s="1">
        <f t="shared" si="1"/>
        <v>0</v>
      </c>
    </row>
    <row r="100" spans="1:6">
      <c r="A100" s="1441"/>
      <c r="B100" s="1442"/>
      <c r="C100" s="1443"/>
      <c r="D100" s="518"/>
      <c r="E100" s="522"/>
      <c r="F100" s="1">
        <f t="shared" si="1"/>
        <v>0</v>
      </c>
    </row>
    <row r="101" spans="1:6">
      <c r="A101" s="1441"/>
      <c r="B101" s="1442"/>
      <c r="C101" s="1443"/>
      <c r="D101" s="518"/>
      <c r="E101" s="522"/>
      <c r="F101" s="1">
        <f t="shared" si="1"/>
        <v>0</v>
      </c>
    </row>
    <row r="102" spans="1:6">
      <c r="A102" s="1441"/>
      <c r="B102" s="1442"/>
      <c r="C102" s="1443"/>
      <c r="D102" s="518"/>
      <c r="E102" s="522"/>
      <c r="F102" s="1">
        <f t="shared" si="1"/>
        <v>0</v>
      </c>
    </row>
    <row r="103" spans="1:6">
      <c r="A103" s="1441"/>
      <c r="B103" s="1442"/>
      <c r="C103" s="1443"/>
      <c r="D103" s="518"/>
      <c r="E103" s="522"/>
      <c r="F103" s="1">
        <f t="shared" si="1"/>
        <v>0</v>
      </c>
    </row>
    <row r="104" spans="1:6">
      <c r="A104" s="1441"/>
      <c r="B104" s="1442"/>
      <c r="C104" s="1443"/>
      <c r="D104" s="518"/>
      <c r="E104" s="522"/>
      <c r="F104" s="1">
        <f t="shared" si="1"/>
        <v>0</v>
      </c>
    </row>
    <row r="105" spans="1:6">
      <c r="A105" s="1441"/>
      <c r="B105" s="1442"/>
      <c r="C105" s="1443"/>
      <c r="D105" s="518"/>
      <c r="E105" s="522"/>
      <c r="F105" s="1">
        <f t="shared" si="1"/>
        <v>0</v>
      </c>
    </row>
    <row r="106" spans="1:6">
      <c r="A106" s="1441"/>
      <c r="B106" s="1442"/>
      <c r="C106" s="1443"/>
      <c r="D106" s="518"/>
      <c r="E106" s="522"/>
      <c r="F106" s="1">
        <f t="shared" si="1"/>
        <v>0</v>
      </c>
    </row>
    <row r="107" spans="1:6">
      <c r="A107" s="1441"/>
      <c r="B107" s="1442"/>
      <c r="C107" s="1443"/>
      <c r="D107" s="518"/>
      <c r="E107" s="522"/>
      <c r="F107" s="1">
        <f t="shared" si="1"/>
        <v>0</v>
      </c>
    </row>
    <row r="108" spans="1:6">
      <c r="A108" s="1441"/>
      <c r="B108" s="1442"/>
      <c r="C108" s="1443"/>
      <c r="D108" s="518"/>
      <c r="E108" s="522"/>
      <c r="F108" s="1">
        <f t="shared" si="1"/>
        <v>0</v>
      </c>
    </row>
    <row r="109" spans="1:6">
      <c r="A109" s="1441"/>
      <c r="B109" s="1442"/>
      <c r="C109" s="1443"/>
      <c r="D109" s="518"/>
      <c r="E109" s="522"/>
      <c r="F109" s="1">
        <f t="shared" si="1"/>
        <v>0</v>
      </c>
    </row>
    <row r="110" spans="1:6">
      <c r="A110" s="1441"/>
      <c r="B110" s="1442"/>
      <c r="C110" s="1443"/>
      <c r="D110" s="518"/>
      <c r="E110" s="522"/>
      <c r="F110" s="1">
        <f t="shared" si="1"/>
        <v>0</v>
      </c>
    </row>
    <row r="111" spans="1:6">
      <c r="A111" s="1441"/>
      <c r="B111" s="1442"/>
      <c r="C111" s="1443"/>
      <c r="D111" s="518"/>
      <c r="E111" s="522"/>
      <c r="F111" s="1">
        <f t="shared" si="1"/>
        <v>0</v>
      </c>
    </row>
    <row r="112" spans="1:6">
      <c r="A112" s="1441"/>
      <c r="B112" s="1442"/>
      <c r="C112" s="1443"/>
      <c r="D112" s="518"/>
      <c r="E112" s="522"/>
      <c r="F112" s="1">
        <f t="shared" si="1"/>
        <v>0</v>
      </c>
    </row>
    <row r="113" spans="1:6">
      <c r="A113" s="1441"/>
      <c r="B113" s="1442"/>
      <c r="C113" s="1443"/>
      <c r="D113" s="518"/>
      <c r="E113" s="522"/>
      <c r="F113" s="1">
        <f t="shared" si="1"/>
        <v>0</v>
      </c>
    </row>
    <row r="114" spans="1:6">
      <c r="A114" s="1441"/>
      <c r="B114" s="1442"/>
      <c r="C114" s="1443"/>
      <c r="D114" s="518"/>
      <c r="E114" s="522"/>
      <c r="F114" s="1">
        <f t="shared" si="1"/>
        <v>0</v>
      </c>
    </row>
    <row r="115" spans="1:6">
      <c r="A115" s="1441"/>
      <c r="B115" s="1442"/>
      <c r="C115" s="1443"/>
      <c r="D115" s="518"/>
      <c r="E115" s="522"/>
      <c r="F115" s="1">
        <f t="shared" si="1"/>
        <v>0</v>
      </c>
    </row>
    <row r="116" spans="1:6">
      <c r="A116" s="1441"/>
      <c r="B116" s="1442"/>
      <c r="C116" s="1443"/>
      <c r="D116" s="518"/>
      <c r="E116" s="522"/>
      <c r="F116" s="1">
        <f t="shared" si="1"/>
        <v>0</v>
      </c>
    </row>
    <row r="117" spans="1:6">
      <c r="A117" s="1441"/>
      <c r="B117" s="1442"/>
      <c r="C117" s="1443"/>
      <c r="D117" s="518"/>
      <c r="E117" s="522"/>
      <c r="F117" s="1">
        <f t="shared" si="1"/>
        <v>0</v>
      </c>
    </row>
    <row r="118" spans="1:6">
      <c r="A118" s="1441"/>
      <c r="B118" s="1442"/>
      <c r="C118" s="1443"/>
      <c r="D118" s="518"/>
      <c r="E118" s="522"/>
      <c r="F118" s="1">
        <f t="shared" si="1"/>
        <v>0</v>
      </c>
    </row>
    <row r="119" spans="1:6">
      <c r="A119" s="1441"/>
      <c r="B119" s="1442"/>
      <c r="C119" s="1443"/>
      <c r="D119" s="518"/>
      <c r="E119" s="522"/>
      <c r="F119" s="1">
        <f t="shared" si="1"/>
        <v>0</v>
      </c>
    </row>
    <row r="120" spans="1:6">
      <c r="A120" s="1441"/>
      <c r="B120" s="1442"/>
      <c r="C120" s="1443"/>
      <c r="D120" s="518"/>
      <c r="E120" s="522"/>
      <c r="F120" s="1">
        <f t="shared" si="1"/>
        <v>0</v>
      </c>
    </row>
    <row r="121" spans="1:6">
      <c r="A121" s="1441"/>
      <c r="B121" s="1442"/>
      <c r="C121" s="1443"/>
      <c r="D121" s="518"/>
      <c r="E121" s="522"/>
      <c r="F121" s="1">
        <f t="shared" si="1"/>
        <v>0</v>
      </c>
    </row>
    <row r="122" spans="1:6">
      <c r="A122" s="1441"/>
      <c r="B122" s="1442"/>
      <c r="C122" s="1443"/>
      <c r="D122" s="518"/>
      <c r="E122" s="522"/>
      <c r="F122" s="1">
        <f t="shared" si="1"/>
        <v>0</v>
      </c>
    </row>
    <row r="123" spans="1:6">
      <c r="A123" s="1441"/>
      <c r="B123" s="1442"/>
      <c r="C123" s="1443"/>
      <c r="D123" s="518"/>
      <c r="E123" s="522"/>
      <c r="F123" s="1">
        <f t="shared" si="1"/>
        <v>0</v>
      </c>
    </row>
    <row r="124" spans="1:6">
      <c r="A124" s="1441"/>
      <c r="B124" s="1442"/>
      <c r="C124" s="1443"/>
      <c r="D124" s="518"/>
      <c r="E124" s="522"/>
      <c r="F124" s="1">
        <f t="shared" si="1"/>
        <v>0</v>
      </c>
    </row>
    <row r="125" spans="1:6">
      <c r="A125" s="1441"/>
      <c r="B125" s="1442"/>
      <c r="C125" s="1443"/>
      <c r="D125" s="518"/>
      <c r="E125" s="522"/>
      <c r="F125" s="1">
        <f t="shared" si="1"/>
        <v>0</v>
      </c>
    </row>
    <row r="126" spans="1:6">
      <c r="A126" s="1441"/>
      <c r="B126" s="1442"/>
      <c r="C126" s="1443"/>
      <c r="D126" s="518"/>
      <c r="E126" s="522"/>
      <c r="F126" s="1">
        <f t="shared" si="1"/>
        <v>0</v>
      </c>
    </row>
    <row r="127" spans="1:6">
      <c r="A127" s="1441"/>
      <c r="B127" s="1442"/>
      <c r="C127" s="1443"/>
      <c r="D127" s="518"/>
      <c r="E127" s="522"/>
      <c r="F127" s="1">
        <f t="shared" si="1"/>
        <v>0</v>
      </c>
    </row>
    <row r="128" spans="1:6">
      <c r="A128" s="1441"/>
      <c r="B128" s="1442"/>
      <c r="C128" s="1443"/>
      <c r="D128" s="518"/>
      <c r="E128" s="522"/>
      <c r="F128" s="1">
        <f t="shared" si="1"/>
        <v>0</v>
      </c>
    </row>
    <row r="129" spans="1:6">
      <c r="A129" s="1441"/>
      <c r="B129" s="1442"/>
      <c r="C129" s="1443"/>
      <c r="D129" s="518"/>
      <c r="E129" s="522"/>
      <c r="F129" s="1">
        <f t="shared" si="1"/>
        <v>0</v>
      </c>
    </row>
    <row r="130" spans="1:6">
      <c r="A130" s="1441"/>
      <c r="B130" s="1442"/>
      <c r="C130" s="1443"/>
      <c r="D130" s="518"/>
      <c r="E130" s="522"/>
      <c r="F130" s="1">
        <f t="shared" ref="F130:F180" si="2">D130-E130</f>
        <v>0</v>
      </c>
    </row>
    <row r="131" spans="1:6">
      <c r="A131" s="1441"/>
      <c r="B131" s="1442"/>
      <c r="C131" s="1443"/>
      <c r="D131" s="518"/>
      <c r="E131" s="522"/>
      <c r="F131" s="1">
        <f t="shared" si="2"/>
        <v>0</v>
      </c>
    </row>
    <row r="132" spans="1:6">
      <c r="A132" s="1441"/>
      <c r="B132" s="1442"/>
      <c r="C132" s="1443"/>
      <c r="D132" s="518"/>
      <c r="E132" s="522"/>
      <c r="F132" s="1">
        <f t="shared" si="2"/>
        <v>0</v>
      </c>
    </row>
    <row r="133" spans="1:6">
      <c r="A133" s="1441"/>
      <c r="B133" s="1442"/>
      <c r="C133" s="1443"/>
      <c r="D133" s="518"/>
      <c r="E133" s="522"/>
      <c r="F133" s="1">
        <f t="shared" si="2"/>
        <v>0</v>
      </c>
    </row>
    <row r="134" spans="1:6">
      <c r="A134" s="1441"/>
      <c r="B134" s="1442"/>
      <c r="C134" s="1443"/>
      <c r="D134" s="518"/>
      <c r="E134" s="522"/>
      <c r="F134" s="1">
        <f t="shared" si="2"/>
        <v>0</v>
      </c>
    </row>
    <row r="135" spans="1:6">
      <c r="A135" s="1441"/>
      <c r="B135" s="1442"/>
      <c r="C135" s="1443"/>
      <c r="D135" s="518"/>
      <c r="E135" s="522"/>
      <c r="F135" s="1">
        <f t="shared" si="2"/>
        <v>0</v>
      </c>
    </row>
    <row r="136" spans="1:6">
      <c r="A136" s="1441"/>
      <c r="B136" s="1442"/>
      <c r="C136" s="1443"/>
      <c r="D136" s="518"/>
      <c r="E136" s="522"/>
      <c r="F136" s="1">
        <f t="shared" si="2"/>
        <v>0</v>
      </c>
    </row>
    <row r="137" spans="1:6">
      <c r="A137" s="1441"/>
      <c r="B137" s="1442"/>
      <c r="C137" s="1443"/>
      <c r="D137" s="518"/>
      <c r="E137" s="522"/>
      <c r="F137" s="1">
        <f t="shared" si="2"/>
        <v>0</v>
      </c>
    </row>
    <row r="138" spans="1:6">
      <c r="A138" s="1441"/>
      <c r="B138" s="1442"/>
      <c r="C138" s="1443"/>
      <c r="D138" s="518"/>
      <c r="E138" s="522"/>
      <c r="F138" s="1">
        <f t="shared" si="2"/>
        <v>0</v>
      </c>
    </row>
    <row r="139" spans="1:6">
      <c r="A139" s="1441"/>
      <c r="B139" s="1442"/>
      <c r="C139" s="1443"/>
      <c r="D139" s="518"/>
      <c r="E139" s="522"/>
      <c r="F139" s="1">
        <f t="shared" si="2"/>
        <v>0</v>
      </c>
    </row>
    <row r="140" spans="1:6">
      <c r="A140" s="1441"/>
      <c r="B140" s="1442"/>
      <c r="C140" s="1443"/>
      <c r="D140" s="518"/>
      <c r="E140" s="522"/>
      <c r="F140" s="1">
        <f t="shared" si="2"/>
        <v>0</v>
      </c>
    </row>
    <row r="141" spans="1:6">
      <c r="A141" s="1441"/>
      <c r="B141" s="1442"/>
      <c r="C141" s="1443"/>
      <c r="D141" s="518"/>
      <c r="E141" s="522"/>
      <c r="F141" s="1">
        <f t="shared" si="2"/>
        <v>0</v>
      </c>
    </row>
    <row r="142" spans="1:6">
      <c r="A142" s="1441"/>
      <c r="B142" s="1442"/>
      <c r="C142" s="1443"/>
      <c r="D142" s="518"/>
      <c r="E142" s="522"/>
      <c r="F142" s="1">
        <f t="shared" si="2"/>
        <v>0</v>
      </c>
    </row>
    <row r="143" spans="1:6">
      <c r="A143" s="1441"/>
      <c r="B143" s="1442"/>
      <c r="C143" s="1443"/>
      <c r="D143" s="518"/>
      <c r="E143" s="522"/>
      <c r="F143" s="1">
        <f t="shared" si="2"/>
        <v>0</v>
      </c>
    </row>
    <row r="144" spans="1:6">
      <c r="A144" s="1441"/>
      <c r="B144" s="1442"/>
      <c r="C144" s="1443"/>
      <c r="D144" s="518"/>
      <c r="E144" s="522"/>
      <c r="F144" s="1">
        <f t="shared" si="2"/>
        <v>0</v>
      </c>
    </row>
    <row r="145" spans="1:6">
      <c r="A145" s="1441"/>
      <c r="B145" s="1442"/>
      <c r="C145" s="1443"/>
      <c r="D145" s="518"/>
      <c r="E145" s="522"/>
      <c r="F145" s="1">
        <f t="shared" si="2"/>
        <v>0</v>
      </c>
    </row>
    <row r="146" spans="1:6">
      <c r="A146" s="1441"/>
      <c r="B146" s="1442"/>
      <c r="C146" s="1443"/>
      <c r="D146" s="518"/>
      <c r="E146" s="522"/>
      <c r="F146" s="1">
        <f t="shared" si="2"/>
        <v>0</v>
      </c>
    </row>
    <row r="147" spans="1:6">
      <c r="A147" s="1441"/>
      <c r="B147" s="1442"/>
      <c r="C147" s="1443"/>
      <c r="D147" s="518"/>
      <c r="E147" s="522"/>
      <c r="F147" s="1">
        <f t="shared" si="2"/>
        <v>0</v>
      </c>
    </row>
    <row r="148" spans="1:6">
      <c r="A148" s="1441"/>
      <c r="B148" s="1442"/>
      <c r="C148" s="1443"/>
      <c r="D148" s="518"/>
      <c r="E148" s="522"/>
      <c r="F148" s="1">
        <f t="shared" si="2"/>
        <v>0</v>
      </c>
    </row>
    <row r="149" spans="1:6">
      <c r="A149" s="1441"/>
      <c r="B149" s="1442"/>
      <c r="C149" s="1443"/>
      <c r="D149" s="518"/>
      <c r="E149" s="522"/>
      <c r="F149" s="1">
        <f t="shared" si="2"/>
        <v>0</v>
      </c>
    </row>
    <row r="150" spans="1:6">
      <c r="A150" s="1441"/>
      <c r="B150" s="1442"/>
      <c r="C150" s="1443"/>
      <c r="D150" s="518"/>
      <c r="E150" s="522"/>
      <c r="F150" s="1">
        <f t="shared" si="2"/>
        <v>0</v>
      </c>
    </row>
    <row r="151" spans="1:6">
      <c r="A151" s="1441"/>
      <c r="B151" s="1442"/>
      <c r="C151" s="1443"/>
      <c r="D151" s="518"/>
      <c r="E151" s="522"/>
      <c r="F151" s="1">
        <f t="shared" si="2"/>
        <v>0</v>
      </c>
    </row>
    <row r="152" spans="1:6">
      <c r="A152" s="1441"/>
      <c r="B152" s="1442"/>
      <c r="C152" s="1443"/>
      <c r="D152" s="518"/>
      <c r="E152" s="522"/>
      <c r="F152" s="1">
        <f t="shared" si="2"/>
        <v>0</v>
      </c>
    </row>
    <row r="153" spans="1:6">
      <c r="A153" s="1441"/>
      <c r="B153" s="1442"/>
      <c r="C153" s="1443"/>
      <c r="D153" s="518"/>
      <c r="E153" s="522"/>
      <c r="F153" s="1">
        <f t="shared" si="2"/>
        <v>0</v>
      </c>
    </row>
    <row r="154" spans="1:6">
      <c r="A154" s="1441"/>
      <c r="B154" s="1442"/>
      <c r="C154" s="1443"/>
      <c r="D154" s="518"/>
      <c r="E154" s="522"/>
      <c r="F154" s="1">
        <f t="shared" si="2"/>
        <v>0</v>
      </c>
    </row>
    <row r="155" spans="1:6">
      <c r="A155" s="1441"/>
      <c r="B155" s="1442"/>
      <c r="C155" s="1443"/>
      <c r="D155" s="518"/>
      <c r="E155" s="522"/>
      <c r="F155" s="1">
        <f t="shared" si="2"/>
        <v>0</v>
      </c>
    </row>
    <row r="156" spans="1:6">
      <c r="A156" s="1441"/>
      <c r="B156" s="1442"/>
      <c r="C156" s="1443"/>
      <c r="D156" s="518"/>
      <c r="E156" s="522"/>
      <c r="F156" s="1">
        <f t="shared" si="2"/>
        <v>0</v>
      </c>
    </row>
    <row r="157" spans="1:6">
      <c r="A157" s="1441"/>
      <c r="B157" s="1442"/>
      <c r="C157" s="1443"/>
      <c r="D157" s="518"/>
      <c r="E157" s="522"/>
      <c r="F157" s="1">
        <f t="shared" si="2"/>
        <v>0</v>
      </c>
    </row>
    <row r="158" spans="1:6">
      <c r="A158" s="1441"/>
      <c r="B158" s="1442"/>
      <c r="C158" s="1443"/>
      <c r="D158" s="518"/>
      <c r="E158" s="522"/>
      <c r="F158" s="1">
        <f t="shared" si="2"/>
        <v>0</v>
      </c>
    </row>
    <row r="159" spans="1:6">
      <c r="A159" s="1441"/>
      <c r="B159" s="1442"/>
      <c r="C159" s="1443"/>
      <c r="D159" s="518"/>
      <c r="E159" s="522"/>
      <c r="F159" s="1">
        <f t="shared" si="2"/>
        <v>0</v>
      </c>
    </row>
    <row r="160" spans="1:6">
      <c r="A160" s="1441"/>
      <c r="B160" s="1442"/>
      <c r="C160" s="1443"/>
      <c r="D160" s="518"/>
      <c r="E160" s="522"/>
      <c r="F160" s="1">
        <f t="shared" si="2"/>
        <v>0</v>
      </c>
    </row>
    <row r="161" spans="1:6">
      <c r="A161" s="1441"/>
      <c r="B161" s="1442"/>
      <c r="C161" s="1443"/>
      <c r="D161" s="518"/>
      <c r="E161" s="522"/>
      <c r="F161" s="1">
        <f t="shared" si="2"/>
        <v>0</v>
      </c>
    </row>
    <row r="162" spans="1:6">
      <c r="A162" s="1441"/>
      <c r="B162" s="1442"/>
      <c r="C162" s="1443"/>
      <c r="D162" s="518"/>
      <c r="E162" s="522"/>
      <c r="F162" s="1">
        <f t="shared" si="2"/>
        <v>0</v>
      </c>
    </row>
    <row r="163" spans="1:6">
      <c r="A163" s="1441"/>
      <c r="B163" s="1442"/>
      <c r="C163" s="1443"/>
      <c r="D163" s="518"/>
      <c r="E163" s="522"/>
      <c r="F163" s="1">
        <f t="shared" si="2"/>
        <v>0</v>
      </c>
    </row>
    <row r="164" spans="1:6">
      <c r="A164" s="1441"/>
      <c r="B164" s="1442"/>
      <c r="C164" s="1443"/>
      <c r="D164" s="518"/>
      <c r="E164" s="522"/>
      <c r="F164" s="1">
        <f t="shared" si="2"/>
        <v>0</v>
      </c>
    </row>
    <row r="165" spans="1:6">
      <c r="A165" s="1441"/>
      <c r="B165" s="1442"/>
      <c r="C165" s="1443"/>
      <c r="D165" s="518"/>
      <c r="E165" s="522"/>
      <c r="F165" s="1">
        <f t="shared" si="2"/>
        <v>0</v>
      </c>
    </row>
    <row r="166" spans="1:6">
      <c r="A166" s="1441"/>
      <c r="B166" s="1442"/>
      <c r="C166" s="1443"/>
      <c r="D166" s="518"/>
      <c r="E166" s="522"/>
      <c r="F166" s="1">
        <f t="shared" si="2"/>
        <v>0</v>
      </c>
    </row>
    <row r="167" spans="1:6">
      <c r="A167" s="1441"/>
      <c r="B167" s="1442"/>
      <c r="C167" s="1443"/>
      <c r="D167" s="518"/>
      <c r="E167" s="522"/>
      <c r="F167" s="1">
        <f t="shared" si="2"/>
        <v>0</v>
      </c>
    </row>
    <row r="168" spans="1:6">
      <c r="A168" s="1441"/>
      <c r="B168" s="1442"/>
      <c r="C168" s="1443"/>
      <c r="D168" s="518"/>
      <c r="E168" s="522"/>
      <c r="F168" s="1">
        <f t="shared" si="2"/>
        <v>0</v>
      </c>
    </row>
    <row r="169" spans="1:6">
      <c r="A169" s="1441"/>
      <c r="B169" s="1442"/>
      <c r="C169" s="1443"/>
      <c r="D169" s="518"/>
      <c r="E169" s="522"/>
      <c r="F169" s="1">
        <f t="shared" si="2"/>
        <v>0</v>
      </c>
    </row>
    <row r="170" spans="1:6">
      <c r="A170" s="1441"/>
      <c r="B170" s="1442"/>
      <c r="C170" s="1443"/>
      <c r="D170" s="518"/>
      <c r="E170" s="522"/>
      <c r="F170" s="1">
        <f t="shared" si="2"/>
        <v>0</v>
      </c>
    </row>
    <row r="171" spans="1:6">
      <c r="A171" s="1441"/>
      <c r="B171" s="1442"/>
      <c r="C171" s="1443"/>
      <c r="D171" s="518"/>
      <c r="E171" s="522"/>
      <c r="F171" s="1">
        <f t="shared" si="2"/>
        <v>0</v>
      </c>
    </row>
    <row r="172" spans="1:6">
      <c r="A172" s="1441"/>
      <c r="B172" s="1442"/>
      <c r="C172" s="1443"/>
      <c r="D172" s="518"/>
      <c r="E172" s="522"/>
      <c r="F172" s="1">
        <f t="shared" si="2"/>
        <v>0</v>
      </c>
    </row>
    <row r="173" spans="1:6">
      <c r="A173" s="1441"/>
      <c r="B173" s="1442"/>
      <c r="C173" s="1443"/>
      <c r="D173" s="518"/>
      <c r="E173" s="522"/>
      <c r="F173" s="1">
        <f t="shared" si="2"/>
        <v>0</v>
      </c>
    </row>
    <row r="174" spans="1:6">
      <c r="A174" s="1441"/>
      <c r="B174" s="1442"/>
      <c r="C174" s="1443"/>
      <c r="D174" s="518"/>
      <c r="E174" s="522"/>
      <c r="F174" s="1">
        <f t="shared" si="2"/>
        <v>0</v>
      </c>
    </row>
    <row r="175" spans="1:6">
      <c r="A175" s="1441"/>
      <c r="B175" s="1442"/>
      <c r="C175" s="1443"/>
      <c r="D175" s="518"/>
      <c r="E175" s="522"/>
      <c r="F175" s="1">
        <f t="shared" si="2"/>
        <v>0</v>
      </c>
    </row>
    <row r="176" spans="1:6">
      <c r="A176" s="1441"/>
      <c r="B176" s="1442"/>
      <c r="C176" s="1443"/>
      <c r="D176" s="518"/>
      <c r="E176" s="522"/>
      <c r="F176" s="1">
        <f t="shared" si="2"/>
        <v>0</v>
      </c>
    </row>
    <row r="177" spans="1:6">
      <c r="A177" s="1441"/>
      <c r="B177" s="1442"/>
      <c r="C177" s="1443"/>
      <c r="D177" s="518"/>
      <c r="E177" s="522"/>
      <c r="F177" s="1">
        <f t="shared" si="2"/>
        <v>0</v>
      </c>
    </row>
    <row r="178" spans="1:6">
      <c r="A178" s="1441"/>
      <c r="B178" s="1442"/>
      <c r="C178" s="1443"/>
      <c r="D178" s="518"/>
      <c r="E178" s="522"/>
      <c r="F178" s="1">
        <f t="shared" si="2"/>
        <v>0</v>
      </c>
    </row>
    <row r="179" spans="1:6">
      <c r="A179" s="1441"/>
      <c r="B179" s="1442"/>
      <c r="C179" s="1443"/>
      <c r="D179" s="518"/>
      <c r="E179" s="522"/>
      <c r="F179" s="1">
        <f t="shared" si="2"/>
        <v>0</v>
      </c>
    </row>
    <row r="180" spans="1:6">
      <c r="A180" s="1441"/>
      <c r="B180" s="1442"/>
      <c r="C180" s="1443"/>
      <c r="D180" s="518"/>
      <c r="E180" s="522"/>
      <c r="F180" s="1">
        <f t="shared" si="2"/>
        <v>0</v>
      </c>
    </row>
  </sheetData>
  <mergeCells count="180">
    <mergeCell ref="A175:C175"/>
    <mergeCell ref="A176:C176"/>
    <mergeCell ref="A177:C177"/>
    <mergeCell ref="A178:C178"/>
    <mergeCell ref="A179:C179"/>
    <mergeCell ref="A180:C180"/>
    <mergeCell ref="A169:C169"/>
    <mergeCell ref="A170:C170"/>
    <mergeCell ref="A171:C171"/>
    <mergeCell ref="A172:C172"/>
    <mergeCell ref="A173:C173"/>
    <mergeCell ref="A174:C174"/>
    <mergeCell ref="A163:C163"/>
    <mergeCell ref="A164:C164"/>
    <mergeCell ref="A165:C165"/>
    <mergeCell ref="A166:C166"/>
    <mergeCell ref="A167:C167"/>
    <mergeCell ref="A168:C168"/>
    <mergeCell ref="A157:C157"/>
    <mergeCell ref="A158:C158"/>
    <mergeCell ref="A159:C159"/>
    <mergeCell ref="A160:C160"/>
    <mergeCell ref="A161:C161"/>
    <mergeCell ref="A162:C162"/>
    <mergeCell ref="A151:C151"/>
    <mergeCell ref="A152:C152"/>
    <mergeCell ref="A153:C153"/>
    <mergeCell ref="A154:C154"/>
    <mergeCell ref="A155:C155"/>
    <mergeCell ref="A156:C156"/>
    <mergeCell ref="A145:C145"/>
    <mergeCell ref="A146:C146"/>
    <mergeCell ref="A147:C147"/>
    <mergeCell ref="A148:C148"/>
    <mergeCell ref="A149:C149"/>
    <mergeCell ref="A150:C150"/>
    <mergeCell ref="A139:C139"/>
    <mergeCell ref="A140:C140"/>
    <mergeCell ref="A141:C141"/>
    <mergeCell ref="A142:C142"/>
    <mergeCell ref="A143:C143"/>
    <mergeCell ref="A144:C144"/>
    <mergeCell ref="A133:C133"/>
    <mergeCell ref="A134:C134"/>
    <mergeCell ref="A135:C135"/>
    <mergeCell ref="A136:C136"/>
    <mergeCell ref="A137:C137"/>
    <mergeCell ref="A138:C138"/>
    <mergeCell ref="A127:C127"/>
    <mergeCell ref="A128:C128"/>
    <mergeCell ref="A129:C129"/>
    <mergeCell ref="A130:C130"/>
    <mergeCell ref="A131:C131"/>
    <mergeCell ref="A132:C132"/>
    <mergeCell ref="A121:C121"/>
    <mergeCell ref="A122:C122"/>
    <mergeCell ref="A123:C123"/>
    <mergeCell ref="A124:C124"/>
    <mergeCell ref="A125:C125"/>
    <mergeCell ref="A126:C126"/>
    <mergeCell ref="A115:C115"/>
    <mergeCell ref="A116:C116"/>
    <mergeCell ref="A117:C117"/>
    <mergeCell ref="A118:C118"/>
    <mergeCell ref="A119:C119"/>
    <mergeCell ref="A120:C120"/>
    <mergeCell ref="A109:C109"/>
    <mergeCell ref="A110:C110"/>
    <mergeCell ref="A111:C111"/>
    <mergeCell ref="A112:C112"/>
    <mergeCell ref="A113:C113"/>
    <mergeCell ref="A114:C114"/>
    <mergeCell ref="A103:C103"/>
    <mergeCell ref="A104:C104"/>
    <mergeCell ref="A105:C105"/>
    <mergeCell ref="A106:C106"/>
    <mergeCell ref="A107:C107"/>
    <mergeCell ref="A108:C108"/>
    <mergeCell ref="A97:C97"/>
    <mergeCell ref="A98:C98"/>
    <mergeCell ref="A99:C99"/>
    <mergeCell ref="A100:C100"/>
    <mergeCell ref="A101:C101"/>
    <mergeCell ref="A102:C102"/>
    <mergeCell ref="A91:C91"/>
    <mergeCell ref="A92:C92"/>
    <mergeCell ref="A93:C93"/>
    <mergeCell ref="A94:C94"/>
    <mergeCell ref="A95:C95"/>
    <mergeCell ref="A96:C96"/>
    <mergeCell ref="A85:C85"/>
    <mergeCell ref="A86:C86"/>
    <mergeCell ref="A87:C87"/>
    <mergeCell ref="A88:C88"/>
    <mergeCell ref="A89:C89"/>
    <mergeCell ref="A90:C90"/>
    <mergeCell ref="A79:C79"/>
    <mergeCell ref="A80:C80"/>
    <mergeCell ref="A81:C81"/>
    <mergeCell ref="A82:C82"/>
    <mergeCell ref="A83:C83"/>
    <mergeCell ref="A84:C84"/>
    <mergeCell ref="A73:C73"/>
    <mergeCell ref="A74:C74"/>
    <mergeCell ref="A75:C75"/>
    <mergeCell ref="A76:C76"/>
    <mergeCell ref="A77:C77"/>
    <mergeCell ref="A78:C78"/>
    <mergeCell ref="A67:C67"/>
    <mergeCell ref="A68:C68"/>
    <mergeCell ref="A69:C69"/>
    <mergeCell ref="A70:C70"/>
    <mergeCell ref="A71:C71"/>
    <mergeCell ref="A72:C72"/>
    <mergeCell ref="A61:C61"/>
    <mergeCell ref="A62:C62"/>
    <mergeCell ref="A63:C63"/>
    <mergeCell ref="A64:C64"/>
    <mergeCell ref="A65:C65"/>
    <mergeCell ref="A66:C66"/>
    <mergeCell ref="A55:C55"/>
    <mergeCell ref="A56:C56"/>
    <mergeCell ref="A57:C57"/>
    <mergeCell ref="A58:C58"/>
    <mergeCell ref="A59:C59"/>
    <mergeCell ref="A60:C60"/>
    <mergeCell ref="A49:C49"/>
    <mergeCell ref="A50:C50"/>
    <mergeCell ref="A51:C51"/>
    <mergeCell ref="A52:C52"/>
    <mergeCell ref="A53:C53"/>
    <mergeCell ref="A54:C54"/>
    <mergeCell ref="A43:C43"/>
    <mergeCell ref="A44:C44"/>
    <mergeCell ref="A45:C45"/>
    <mergeCell ref="A46:C46"/>
    <mergeCell ref="A47:C47"/>
    <mergeCell ref="A48:C48"/>
    <mergeCell ref="A37:C37"/>
    <mergeCell ref="A38:C38"/>
    <mergeCell ref="A39:C39"/>
    <mergeCell ref="A40:C40"/>
    <mergeCell ref="A41:C41"/>
    <mergeCell ref="A42:C42"/>
    <mergeCell ref="A31:C31"/>
    <mergeCell ref="A32:C32"/>
    <mergeCell ref="A33:C33"/>
    <mergeCell ref="A34:C34"/>
    <mergeCell ref="A35:C35"/>
    <mergeCell ref="A36:C36"/>
    <mergeCell ref="A25:C25"/>
    <mergeCell ref="A26:C26"/>
    <mergeCell ref="A27:C27"/>
    <mergeCell ref="A28:C28"/>
    <mergeCell ref="A29:C29"/>
    <mergeCell ref="A30:C30"/>
    <mergeCell ref="A19:C19"/>
    <mergeCell ref="A20:C20"/>
    <mergeCell ref="A21:C21"/>
    <mergeCell ref="A22:C22"/>
    <mergeCell ref="A23:C23"/>
    <mergeCell ref="A24:C24"/>
    <mergeCell ref="A13:C13"/>
    <mergeCell ref="A14:C14"/>
    <mergeCell ref="A15:C15"/>
    <mergeCell ref="A16:C16"/>
    <mergeCell ref="A17:C17"/>
    <mergeCell ref="A18:C18"/>
    <mergeCell ref="A7:C7"/>
    <mergeCell ref="A8:C8"/>
    <mergeCell ref="A9:C9"/>
    <mergeCell ref="A10:C10"/>
    <mergeCell ref="A11:C11"/>
    <mergeCell ref="A12:C12"/>
    <mergeCell ref="A1:C1"/>
    <mergeCell ref="A2:C2"/>
    <mergeCell ref="A3:C3"/>
    <mergeCell ref="A4:C4"/>
    <mergeCell ref="A5:C5"/>
    <mergeCell ref="A6:C6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D4" sqref="D4"/>
    </sheetView>
  </sheetViews>
  <sheetFormatPr defaultRowHeight="15"/>
  <sheetData/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theme="3" tint="0.39997558519241921"/>
  </sheetPr>
  <dimension ref="A1:DA590"/>
  <sheetViews>
    <sheetView showZeros="0" zoomScale="70" zoomScaleNormal="70" zoomScaleSheetLayoutView="70" zoomScalePageLayoutView="10" workbookViewId="0">
      <selection activeCell="CJ65" sqref="CJ65"/>
    </sheetView>
  </sheetViews>
  <sheetFormatPr defaultColWidth="9.140625" defaultRowHeight="15.75"/>
  <cols>
    <col min="1" max="1" width="33.85546875" style="4" customWidth="1"/>
    <col min="2" max="2" width="7.42578125" style="4" customWidth="1"/>
    <col min="3" max="3" width="7.7109375" style="4" customWidth="1"/>
    <col min="4" max="26" width="10" style="4" customWidth="1"/>
    <col min="27" max="29" width="11" style="4" customWidth="1"/>
    <col min="30" max="30" width="11" style="5" customWidth="1"/>
    <col min="31" max="33" width="11.28515625" style="47" customWidth="1"/>
    <col min="34" max="34" width="33.85546875" style="4" customWidth="1"/>
    <col min="35" max="35" width="7.42578125" style="4" customWidth="1"/>
    <col min="36" max="36" width="7.7109375" style="4" customWidth="1"/>
    <col min="37" max="59" width="10" style="4" customWidth="1"/>
    <col min="60" max="62" width="11" style="4" customWidth="1"/>
    <col min="63" max="63" width="11" style="5" customWidth="1"/>
    <col min="64" max="66" width="11.28515625" style="47" customWidth="1"/>
    <col min="67" max="67" width="9.140625" style="3"/>
    <col min="68" max="68" width="10.42578125" style="3" customWidth="1"/>
    <col min="69" max="69" width="12.42578125" style="3" customWidth="1"/>
    <col min="70" max="70" width="11.140625" style="3" customWidth="1"/>
    <col min="71" max="71" width="11.42578125" style="3" customWidth="1"/>
    <col min="72" max="72" width="11.5703125" style="3" customWidth="1"/>
    <col min="73" max="73" width="10.7109375" style="3" customWidth="1"/>
    <col min="74" max="76" width="11" style="3" customWidth="1"/>
    <col min="77" max="77" width="11.42578125" style="3" customWidth="1"/>
    <col min="78" max="78" width="10.7109375" style="3" customWidth="1"/>
    <col min="79" max="80" width="11.42578125" style="3" customWidth="1"/>
    <col min="81" max="81" width="11.140625" style="3" customWidth="1"/>
    <col min="82" max="82" width="11.42578125" style="3" customWidth="1"/>
    <col min="83" max="83" width="14" style="3" customWidth="1"/>
    <col min="84" max="84" width="10" style="3" customWidth="1"/>
    <col min="85" max="85" width="10.42578125" style="3" customWidth="1"/>
    <col min="86" max="86" width="11.42578125" style="3" customWidth="1"/>
    <col min="87" max="87" width="11" style="3" customWidth="1"/>
    <col min="88" max="88" width="11.140625" style="3" customWidth="1"/>
    <col min="89" max="16384" width="9.140625" style="3"/>
  </cols>
  <sheetData>
    <row r="1" spans="1:105" ht="15" customHeight="1">
      <c r="A1" s="11"/>
      <c r="B1" s="11"/>
      <c r="C1" s="11" t="s">
        <v>71</v>
      </c>
      <c r="D1" s="11"/>
      <c r="E1" s="11"/>
      <c r="F1" s="11"/>
      <c r="G1" s="11"/>
      <c r="H1" s="11"/>
      <c r="I1" s="11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11"/>
      <c r="V1" s="26"/>
      <c r="W1" s="11"/>
      <c r="Y1" s="11"/>
      <c r="Z1" s="11"/>
      <c r="AA1" s="11"/>
      <c r="AB1" s="11"/>
      <c r="AC1" s="11"/>
      <c r="AD1" s="11"/>
      <c r="AE1" s="11"/>
      <c r="AF1" s="11"/>
      <c r="AG1" s="11"/>
      <c r="AH1" s="11"/>
      <c r="AI1" s="11"/>
      <c r="AJ1" s="11" t="s">
        <v>71</v>
      </c>
      <c r="AK1" s="11"/>
      <c r="AL1" s="11"/>
      <c r="AM1" s="11"/>
      <c r="AN1" s="11"/>
      <c r="AO1" s="11"/>
      <c r="AP1" s="11"/>
      <c r="AQ1" s="11"/>
      <c r="AR1" s="11"/>
      <c r="AS1" s="11"/>
      <c r="AT1" s="11"/>
      <c r="AU1" s="11"/>
      <c r="AV1" s="11"/>
      <c r="AW1" s="11"/>
      <c r="AX1" s="11"/>
      <c r="AY1" s="11"/>
      <c r="AZ1" s="11"/>
      <c r="BA1" s="11"/>
      <c r="BB1" s="11"/>
      <c r="BC1" s="26"/>
      <c r="BD1" s="11"/>
      <c r="BF1" s="11"/>
      <c r="BG1" s="11"/>
      <c r="BH1" s="11"/>
      <c r="BI1" s="11"/>
      <c r="BJ1" s="11"/>
      <c r="BK1" s="11"/>
      <c r="BL1" s="11"/>
      <c r="BM1" s="11"/>
      <c r="BN1" s="11"/>
      <c r="BO1" s="1024" t="s">
        <v>51</v>
      </c>
      <c r="BP1" s="1024"/>
      <c r="BQ1" s="846" t="s">
        <v>448</v>
      </c>
      <c r="BR1" s="828" t="str">
        <f>D16</f>
        <v xml:space="preserve">каша молочная геркулесовая </v>
      </c>
      <c r="BS1" s="828" t="str">
        <f>E16</f>
        <v>масло сливочное порциооно</v>
      </c>
      <c r="BT1" s="828" t="str">
        <f>F16</f>
        <v>хлеб пшеничный</v>
      </c>
      <c r="BU1" s="828" t="str">
        <f>G16</f>
        <v xml:space="preserve">чай с сахаром </v>
      </c>
      <c r="BV1" s="964" t="s">
        <v>464</v>
      </c>
      <c r="BW1" s="964" t="s">
        <v>536</v>
      </c>
      <c r="BX1" s="964" t="s">
        <v>50</v>
      </c>
      <c r="BY1" s="828" t="str">
        <f t="shared" ref="BY1:BZ1" si="0">K16</f>
        <v>щи из свежей капусты,зелени со сметаной</v>
      </c>
      <c r="BZ1" s="828" t="str">
        <f t="shared" si="0"/>
        <v>котлета из Цепленка бролера</v>
      </c>
      <c r="CA1" s="828" t="s">
        <v>420</v>
      </c>
      <c r="CB1" s="828" t="str">
        <f>M16</f>
        <v>каша гречневая</v>
      </c>
      <c r="CC1" s="828" t="s">
        <v>596</v>
      </c>
      <c r="CD1" s="828" t="str">
        <f>O16</f>
        <v>компот из сухофруктиов</v>
      </c>
      <c r="CE1" s="828" t="str">
        <f>P16</f>
        <v>хлеб пшеничный</v>
      </c>
      <c r="CF1" s="828" t="str">
        <f>Q16</f>
        <v>хлеб ржаной</v>
      </c>
      <c r="CG1" s="854" t="s">
        <v>49</v>
      </c>
      <c r="CH1" s="857" t="str">
        <f>T16</f>
        <v>птрожок с повидлом</v>
      </c>
      <c r="CI1" s="857" t="str">
        <f t="shared" ref="CI1" si="1">U16</f>
        <v>кофейный напиток</v>
      </c>
      <c r="CJ1" s="857" t="s">
        <v>163</v>
      </c>
      <c r="CK1" s="601"/>
      <c r="CL1" s="30"/>
      <c r="CM1" s="30"/>
      <c r="CN1" s="4"/>
      <c r="CO1" s="824"/>
      <c r="CP1" s="824"/>
      <c r="CQ1" s="11"/>
      <c r="CR1" s="11"/>
      <c r="CS1" s="28"/>
      <c r="CT1" s="823"/>
      <c r="CU1" s="823"/>
      <c r="CV1" s="823"/>
    </row>
    <row r="2" spans="1:105" ht="15" customHeight="1">
      <c r="A2" s="11" t="s">
        <v>70</v>
      </c>
      <c r="B2" s="825"/>
      <c r="C2" s="825"/>
      <c r="D2" s="825"/>
      <c r="E2" s="825"/>
      <c r="F2" s="11"/>
      <c r="G2" s="825" t="s">
        <v>495</v>
      </c>
      <c r="H2" s="825"/>
      <c r="I2" s="825"/>
      <c r="J2" s="825"/>
      <c r="K2" s="825"/>
      <c r="L2" s="11"/>
      <c r="M2" s="11"/>
      <c r="N2" s="826" t="s">
        <v>69</v>
      </c>
      <c r="O2" s="826"/>
      <c r="P2" s="826"/>
      <c r="Q2" s="826"/>
      <c r="R2" s="826"/>
      <c r="S2" s="826"/>
      <c r="T2" s="826"/>
      <c r="U2" s="826"/>
      <c r="V2" s="826"/>
      <c r="W2" s="826"/>
      <c r="X2" s="826"/>
      <c r="Y2" s="11"/>
      <c r="Z2" s="46"/>
      <c r="AA2" s="46"/>
      <c r="AB2" s="46"/>
      <c r="AC2" s="46"/>
      <c r="AD2" s="11"/>
      <c r="AE2" s="11"/>
      <c r="AF2" s="11"/>
      <c r="AG2" s="11"/>
      <c r="AH2" s="11" t="s">
        <v>70</v>
      </c>
      <c r="AI2" s="825"/>
      <c r="AJ2" s="825"/>
      <c r="AK2" s="825"/>
      <c r="AL2" s="825"/>
      <c r="AM2" s="11"/>
      <c r="AN2" s="825" t="s">
        <v>495</v>
      </c>
      <c r="AO2" s="825"/>
      <c r="AP2" s="825"/>
      <c r="AQ2" s="825"/>
      <c r="AR2" s="825"/>
      <c r="AS2" s="11"/>
      <c r="AT2" s="11"/>
      <c r="AU2" s="826" t="s">
        <v>69</v>
      </c>
      <c r="AV2" s="826"/>
      <c r="AW2" s="826"/>
      <c r="AX2" s="826"/>
      <c r="AY2" s="826"/>
      <c r="AZ2" s="826"/>
      <c r="BA2" s="826"/>
      <c r="BB2" s="826"/>
      <c r="BC2" s="826"/>
      <c r="BD2" s="826"/>
      <c r="BE2" s="826"/>
      <c r="BF2" s="11"/>
      <c r="BG2" s="46"/>
      <c r="BH2" s="46"/>
      <c r="BI2" s="46"/>
      <c r="BJ2" s="46"/>
      <c r="BK2" s="11"/>
      <c r="BL2" s="11"/>
      <c r="BM2" s="11"/>
      <c r="BN2" s="11"/>
      <c r="BO2" s="1024"/>
      <c r="BP2" s="1024"/>
      <c r="BQ2" s="847"/>
      <c r="BR2" s="829"/>
      <c r="BS2" s="829"/>
      <c r="BT2" s="829"/>
      <c r="BU2" s="829"/>
      <c r="BV2" s="964"/>
      <c r="BW2" s="964"/>
      <c r="BX2" s="964"/>
      <c r="BY2" s="829"/>
      <c r="BZ2" s="829"/>
      <c r="CA2" s="829"/>
      <c r="CB2" s="829"/>
      <c r="CC2" s="829"/>
      <c r="CD2" s="829"/>
      <c r="CE2" s="829"/>
      <c r="CF2" s="829"/>
      <c r="CG2" s="855"/>
      <c r="CH2" s="858"/>
      <c r="CI2" s="858"/>
      <c r="CJ2" s="858"/>
      <c r="CK2" s="4"/>
      <c r="CL2" s="4"/>
      <c r="CM2" s="4"/>
      <c r="CN2" s="4"/>
      <c r="CO2" s="42"/>
      <c r="CP2" s="42"/>
      <c r="CQ2" s="11"/>
      <c r="CR2" s="11"/>
      <c r="CS2" s="28"/>
      <c r="CT2" s="28"/>
      <c r="CU2" s="28"/>
      <c r="CV2" s="117"/>
    </row>
    <row r="3" spans="1:105" ht="15" customHeight="1">
      <c r="A3" s="11"/>
      <c r="B3" s="1023" t="s">
        <v>68</v>
      </c>
      <c r="C3" s="1023"/>
      <c r="D3" s="1023"/>
      <c r="E3" s="1023"/>
      <c r="F3" s="11"/>
      <c r="G3" s="1023" t="s">
        <v>96</v>
      </c>
      <c r="H3" s="1023"/>
      <c r="I3" s="1023"/>
      <c r="J3" s="1023"/>
      <c r="K3" s="1023"/>
      <c r="L3" s="11"/>
      <c r="M3" s="11"/>
      <c r="N3" s="826"/>
      <c r="O3" s="826"/>
      <c r="P3" s="826"/>
      <c r="Q3" s="826"/>
      <c r="R3" s="826"/>
      <c r="S3" s="826"/>
      <c r="T3" s="826"/>
      <c r="U3" s="826"/>
      <c r="V3" s="826"/>
      <c r="W3" s="826"/>
      <c r="X3" s="826"/>
      <c r="Y3" s="11"/>
      <c r="Z3" s="45"/>
      <c r="AA3" s="131"/>
      <c r="AB3" s="131"/>
      <c r="AC3" s="131"/>
      <c r="AD3" s="11"/>
      <c r="AE3" s="11"/>
      <c r="AF3" s="11"/>
      <c r="AG3" s="11"/>
      <c r="AH3" s="11"/>
      <c r="AI3" s="1023" t="s">
        <v>68</v>
      </c>
      <c r="AJ3" s="1023"/>
      <c r="AK3" s="1023"/>
      <c r="AL3" s="1023"/>
      <c r="AM3" s="11"/>
      <c r="AN3" s="1023" t="s">
        <v>96</v>
      </c>
      <c r="AO3" s="1023"/>
      <c r="AP3" s="1023"/>
      <c r="AQ3" s="1023"/>
      <c r="AR3" s="1023"/>
      <c r="AS3" s="11"/>
      <c r="AT3" s="11"/>
      <c r="AU3" s="826"/>
      <c r="AV3" s="826"/>
      <c r="AW3" s="826"/>
      <c r="AX3" s="826"/>
      <c r="AY3" s="826"/>
      <c r="AZ3" s="826"/>
      <c r="BA3" s="826"/>
      <c r="BB3" s="826"/>
      <c r="BC3" s="826"/>
      <c r="BD3" s="826"/>
      <c r="BE3" s="826"/>
      <c r="BF3" s="11"/>
      <c r="BG3" s="45"/>
      <c r="BH3" s="131"/>
      <c r="BI3" s="131"/>
      <c r="BJ3" s="131"/>
      <c r="BK3" s="11"/>
      <c r="BL3" s="11"/>
      <c r="BM3" s="11"/>
      <c r="BN3" s="11"/>
      <c r="BO3" s="1024"/>
      <c r="BP3" s="1024"/>
      <c r="BQ3" s="847"/>
      <c r="BR3" s="829"/>
      <c r="BS3" s="829"/>
      <c r="BT3" s="829"/>
      <c r="BU3" s="829"/>
      <c r="BV3" s="964"/>
      <c r="BW3" s="964"/>
      <c r="BX3" s="964"/>
      <c r="BY3" s="829"/>
      <c r="BZ3" s="829"/>
      <c r="CA3" s="829"/>
      <c r="CB3" s="829"/>
      <c r="CC3" s="829"/>
      <c r="CD3" s="829"/>
      <c r="CE3" s="829"/>
      <c r="CF3" s="829"/>
      <c r="CG3" s="855"/>
      <c r="CH3" s="858"/>
      <c r="CI3" s="858"/>
      <c r="CJ3" s="858"/>
      <c r="CK3" s="4"/>
      <c r="CL3" s="4"/>
      <c r="CM3" s="4"/>
      <c r="CN3" s="4"/>
      <c r="CO3" s="11"/>
      <c r="CP3" s="11"/>
      <c r="CQ3" s="11"/>
      <c r="CR3" s="11"/>
      <c r="CS3" s="11"/>
      <c r="CT3" s="11"/>
      <c r="CU3" s="11"/>
      <c r="CV3" s="25"/>
    </row>
    <row r="4" spans="1:105" ht="15" customHeight="1">
      <c r="A4" s="11" t="s">
        <v>597</v>
      </c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26"/>
      <c r="W4" s="11"/>
      <c r="X4" s="11"/>
      <c r="AA4" s="647"/>
      <c r="AB4" s="647"/>
      <c r="AC4" s="647"/>
      <c r="AD4" s="11"/>
      <c r="AE4" s="646" t="s">
        <v>95</v>
      </c>
      <c r="AF4" s="821"/>
      <c r="AG4" s="822"/>
      <c r="AH4" s="11" t="s">
        <v>598</v>
      </c>
      <c r="AI4" s="11"/>
      <c r="AJ4" s="11"/>
      <c r="AK4" s="11"/>
      <c r="AL4" s="11"/>
      <c r="AM4" s="11"/>
      <c r="AN4" s="11"/>
      <c r="AO4" s="11"/>
      <c r="AP4" s="11"/>
      <c r="AQ4" s="11"/>
      <c r="AR4" s="11"/>
      <c r="AS4" s="11"/>
      <c r="AT4" s="11"/>
      <c r="AU4" s="11"/>
      <c r="AV4" s="11"/>
      <c r="AW4" s="11"/>
      <c r="AX4" s="11"/>
      <c r="AY4" s="11"/>
      <c r="AZ4" s="11"/>
      <c r="BA4" s="11"/>
      <c r="BB4" s="11"/>
      <c r="BC4" s="26"/>
      <c r="BD4" s="11"/>
      <c r="BE4" s="11"/>
      <c r="BH4" s="647"/>
      <c r="BI4" s="647"/>
      <c r="BJ4" s="647"/>
      <c r="BK4" s="11"/>
      <c r="BL4" s="646" t="s">
        <v>95</v>
      </c>
      <c r="BM4" s="821"/>
      <c r="BN4" s="822"/>
      <c r="BO4" s="1024"/>
      <c r="BP4" s="1024"/>
      <c r="BQ4" s="847"/>
      <c r="BR4" s="829"/>
      <c r="BS4" s="829"/>
      <c r="BT4" s="829"/>
      <c r="BU4" s="829"/>
      <c r="BV4" s="964"/>
      <c r="BW4" s="964"/>
      <c r="BX4" s="964"/>
      <c r="BY4" s="829"/>
      <c r="BZ4" s="829"/>
      <c r="CA4" s="829"/>
      <c r="CB4" s="829"/>
      <c r="CC4" s="829"/>
      <c r="CD4" s="829"/>
      <c r="CE4" s="829"/>
      <c r="CF4" s="829"/>
      <c r="CG4" s="855"/>
      <c r="CH4" s="858"/>
      <c r="CI4" s="858"/>
      <c r="CJ4" s="858"/>
      <c r="CK4" s="11"/>
      <c r="CL4" s="11"/>
      <c r="CM4" s="11"/>
      <c r="CN4" s="11"/>
      <c r="CO4" s="11"/>
      <c r="CP4" s="11"/>
      <c r="CQ4" s="11"/>
      <c r="CR4" s="11"/>
      <c r="CS4" s="11"/>
      <c r="CT4" s="11"/>
      <c r="CU4" s="11"/>
      <c r="CV4" s="25"/>
    </row>
    <row r="5" spans="1:105" ht="15" customHeight="1">
      <c r="A5" s="11"/>
      <c r="B5" s="11"/>
      <c r="C5" s="11"/>
      <c r="D5" s="11"/>
      <c r="E5" s="11"/>
      <c r="F5" s="11"/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26"/>
      <c r="X5" s="11"/>
      <c r="AA5" s="647"/>
      <c r="AB5" s="647"/>
      <c r="AC5" s="647"/>
      <c r="AD5" s="41" t="s">
        <v>67</v>
      </c>
      <c r="AE5" s="646">
        <v>504202</v>
      </c>
      <c r="AF5" s="821"/>
      <c r="AG5" s="822"/>
      <c r="AH5" s="11"/>
      <c r="AI5" s="11"/>
      <c r="AJ5" s="11"/>
      <c r="AK5" s="11"/>
      <c r="AL5" s="11"/>
      <c r="AM5" s="11"/>
      <c r="AN5" s="11"/>
      <c r="AO5" s="11"/>
      <c r="AP5" s="11"/>
      <c r="AQ5" s="11"/>
      <c r="AR5" s="11"/>
      <c r="AS5" s="11"/>
      <c r="AT5" s="11"/>
      <c r="AU5" s="11"/>
      <c r="AV5" s="11"/>
      <c r="AW5" s="11"/>
      <c r="AX5" s="11"/>
      <c r="AY5" s="11"/>
      <c r="AZ5" s="11"/>
      <c r="BA5" s="11"/>
      <c r="BB5" s="11"/>
      <c r="BC5" s="26"/>
      <c r="BE5" s="11"/>
      <c r="BH5" s="647"/>
      <c r="BI5" s="647"/>
      <c r="BJ5" s="647"/>
      <c r="BK5" s="41" t="s">
        <v>67</v>
      </c>
      <c r="BL5" s="646">
        <v>504202</v>
      </c>
      <c r="BM5" s="821"/>
      <c r="BN5" s="822"/>
      <c r="BO5" s="1024"/>
      <c r="BP5" s="1024"/>
      <c r="BQ5" s="847"/>
      <c r="BR5" s="829"/>
      <c r="BS5" s="829"/>
      <c r="BT5" s="829"/>
      <c r="BU5" s="829"/>
      <c r="BV5" s="964"/>
      <c r="BW5" s="964"/>
      <c r="BX5" s="964"/>
      <c r="BY5" s="829"/>
      <c r="BZ5" s="829"/>
      <c r="CA5" s="829"/>
      <c r="CB5" s="829"/>
      <c r="CC5" s="829"/>
      <c r="CD5" s="829"/>
      <c r="CE5" s="829"/>
      <c r="CF5" s="829"/>
      <c r="CG5" s="855"/>
      <c r="CH5" s="858"/>
      <c r="CI5" s="858"/>
      <c r="CJ5" s="858"/>
    </row>
    <row r="6" spans="1:105" ht="16.5" customHeight="1">
      <c r="A6" s="830" t="s">
        <v>66</v>
      </c>
      <c r="B6" s="830"/>
      <c r="C6" s="830"/>
      <c r="D6" s="1019" t="s">
        <v>65</v>
      </c>
      <c r="E6" s="1020"/>
      <c r="F6" s="830" t="s">
        <v>64</v>
      </c>
      <c r="G6" s="830"/>
      <c r="H6" s="830" t="s">
        <v>63</v>
      </c>
      <c r="I6" s="830"/>
      <c r="J6" s="830" t="s">
        <v>62</v>
      </c>
      <c r="K6" s="830"/>
      <c r="L6" s="1021" t="s">
        <v>61</v>
      </c>
      <c r="M6" s="1022"/>
      <c r="N6" s="128"/>
      <c r="O6" s="274"/>
      <c r="P6" s="127" t="s">
        <v>94</v>
      </c>
      <c r="Q6" s="648">
        <v>17</v>
      </c>
      <c r="R6" s="843" t="s">
        <v>484</v>
      </c>
      <c r="S6" s="843"/>
      <c r="T6" s="274" t="s">
        <v>434</v>
      </c>
      <c r="U6" s="274"/>
      <c r="V6" s="43"/>
      <c r="W6" s="37"/>
      <c r="X6" s="11"/>
      <c r="AA6" s="125"/>
      <c r="AB6" s="125"/>
      <c r="AC6" s="125"/>
      <c r="AD6" s="4"/>
      <c r="AE6" s="851"/>
      <c r="AF6" s="852"/>
      <c r="AG6" s="853"/>
      <c r="AH6" s="830" t="s">
        <v>66</v>
      </c>
      <c r="AI6" s="830"/>
      <c r="AJ6" s="830"/>
      <c r="AK6" s="1019" t="s">
        <v>65</v>
      </c>
      <c r="AL6" s="1020"/>
      <c r="AM6" s="830" t="s">
        <v>64</v>
      </c>
      <c r="AN6" s="830"/>
      <c r="AO6" s="830" t="s">
        <v>63</v>
      </c>
      <c r="AP6" s="830"/>
      <c r="AQ6" s="830" t="s">
        <v>62</v>
      </c>
      <c r="AR6" s="830"/>
      <c r="AS6" s="1021" t="s">
        <v>61</v>
      </c>
      <c r="AT6" s="1022"/>
      <c r="AU6" s="128"/>
      <c r="AV6" s="274"/>
      <c r="AW6" s="127" t="s">
        <v>94</v>
      </c>
      <c r="AX6" s="648">
        <v>17</v>
      </c>
      <c r="AY6" s="843" t="s">
        <v>484</v>
      </c>
      <c r="AZ6" s="843"/>
      <c r="BA6" s="274" t="s">
        <v>434</v>
      </c>
      <c r="BB6" s="274"/>
      <c r="BC6" s="43"/>
      <c r="BD6" s="37"/>
      <c r="BE6" s="11"/>
      <c r="BH6" s="125"/>
      <c r="BI6" s="125"/>
      <c r="BJ6" s="125"/>
      <c r="BK6" s="4"/>
      <c r="BL6" s="851"/>
      <c r="BM6" s="852"/>
      <c r="BN6" s="853"/>
      <c r="BO6" s="1024"/>
      <c r="BP6" s="1024"/>
      <c r="BQ6" s="847"/>
      <c r="BR6" s="829"/>
      <c r="BS6" s="829"/>
      <c r="BT6" s="829"/>
      <c r="BU6" s="829"/>
      <c r="BV6" s="964"/>
      <c r="BW6" s="964"/>
      <c r="BX6" s="964"/>
      <c r="BY6" s="829"/>
      <c r="BZ6" s="829"/>
      <c r="CA6" s="829"/>
      <c r="CB6" s="829"/>
      <c r="CC6" s="829"/>
      <c r="CD6" s="829"/>
      <c r="CE6" s="829"/>
      <c r="CF6" s="829"/>
      <c r="CG6" s="855"/>
      <c r="CH6" s="858"/>
      <c r="CI6" s="858"/>
      <c r="CJ6" s="858"/>
    </row>
    <row r="7" spans="1:105" ht="37.5" customHeight="1">
      <c r="A7" s="830"/>
      <c r="B7" s="830"/>
      <c r="C7" s="830"/>
      <c r="D7" s="833"/>
      <c r="E7" s="834"/>
      <c r="F7" s="830"/>
      <c r="G7" s="830"/>
      <c r="H7" s="830"/>
      <c r="I7" s="830"/>
      <c r="J7" s="830"/>
      <c r="K7" s="830"/>
      <c r="L7" s="839"/>
      <c r="M7" s="840"/>
      <c r="N7" s="15" t="s">
        <v>59</v>
      </c>
      <c r="O7" s="42"/>
      <c r="P7" s="1025" t="s">
        <v>485</v>
      </c>
      <c r="Q7" s="1025"/>
      <c r="R7" s="1025"/>
      <c r="S7" s="1025"/>
      <c r="T7" s="1025"/>
      <c r="U7" s="1025"/>
      <c r="V7" s="1025"/>
      <c r="W7" s="1025"/>
      <c r="X7" s="1025"/>
      <c r="AA7" s="123"/>
      <c r="AB7" s="123"/>
      <c r="AC7" s="123"/>
      <c r="AD7" s="41" t="s">
        <v>60</v>
      </c>
      <c r="AE7" s="851"/>
      <c r="AF7" s="852"/>
      <c r="AG7" s="853"/>
      <c r="AH7" s="830"/>
      <c r="AI7" s="830"/>
      <c r="AJ7" s="830"/>
      <c r="AK7" s="833"/>
      <c r="AL7" s="834"/>
      <c r="AM7" s="830"/>
      <c r="AN7" s="830"/>
      <c r="AO7" s="830"/>
      <c r="AP7" s="830"/>
      <c r="AQ7" s="830"/>
      <c r="AR7" s="830"/>
      <c r="AS7" s="839"/>
      <c r="AT7" s="840"/>
      <c r="AU7" s="15" t="s">
        <v>59</v>
      </c>
      <c r="AV7" s="42"/>
      <c r="AW7" s="1025" t="s">
        <v>485</v>
      </c>
      <c r="AX7" s="1025"/>
      <c r="AY7" s="1025"/>
      <c r="AZ7" s="1025"/>
      <c r="BA7" s="1025"/>
      <c r="BB7" s="1025"/>
      <c r="BC7" s="1025"/>
      <c r="BD7" s="1025"/>
      <c r="BE7" s="1025"/>
      <c r="BH7" s="123"/>
      <c r="BI7" s="123"/>
      <c r="BJ7" s="123"/>
      <c r="BK7" s="41" t="s">
        <v>60</v>
      </c>
      <c r="BL7" s="851"/>
      <c r="BM7" s="852"/>
      <c r="BN7" s="853"/>
      <c r="BO7" s="1024"/>
      <c r="BP7" s="1024"/>
      <c r="BQ7" s="847"/>
      <c r="BR7" s="829"/>
      <c r="BS7" s="829"/>
      <c r="BT7" s="829"/>
      <c r="BU7" s="829"/>
      <c r="BV7" s="964"/>
      <c r="BW7" s="964"/>
      <c r="BX7" s="964"/>
      <c r="BY7" s="829"/>
      <c r="BZ7" s="829"/>
      <c r="CA7" s="829"/>
      <c r="CB7" s="829"/>
      <c r="CC7" s="829"/>
      <c r="CD7" s="829"/>
      <c r="CE7" s="829"/>
      <c r="CF7" s="829"/>
      <c r="CG7" s="855"/>
      <c r="CH7" s="858"/>
      <c r="CI7" s="858"/>
      <c r="CJ7" s="858"/>
      <c r="CK7" s="23"/>
      <c r="CL7" s="23"/>
      <c r="CM7" s="23"/>
      <c r="CN7" s="23"/>
      <c r="CO7" s="23"/>
      <c r="CP7" s="23"/>
      <c r="CQ7" s="23"/>
      <c r="CR7" s="23"/>
      <c r="CS7" s="23"/>
      <c r="CT7" s="23"/>
      <c r="CU7" s="23"/>
      <c r="CV7" s="23"/>
      <c r="CW7" s="23"/>
    </row>
    <row r="8" spans="1:105" ht="31.5" customHeight="1">
      <c r="A8" s="40" t="s">
        <v>55</v>
      </c>
      <c r="B8" s="830" t="s">
        <v>54</v>
      </c>
      <c r="C8" s="830"/>
      <c r="D8" s="835"/>
      <c r="E8" s="836"/>
      <c r="F8" s="830"/>
      <c r="G8" s="830"/>
      <c r="H8" s="830"/>
      <c r="I8" s="830"/>
      <c r="J8" s="830"/>
      <c r="K8" s="830"/>
      <c r="L8" s="841"/>
      <c r="M8" s="842"/>
      <c r="N8" s="15" t="s">
        <v>53</v>
      </c>
      <c r="O8" s="42"/>
      <c r="P8" s="30"/>
      <c r="Q8" s="849" t="s">
        <v>57</v>
      </c>
      <c r="R8" s="849"/>
      <c r="S8" s="849"/>
      <c r="T8" s="849"/>
      <c r="U8" s="849"/>
      <c r="V8" s="849"/>
      <c r="W8" s="849"/>
      <c r="X8" s="11"/>
      <c r="AA8" s="31"/>
      <c r="AB8" s="31"/>
      <c r="AC8" s="31"/>
      <c r="AD8" s="41" t="s">
        <v>56</v>
      </c>
      <c r="AE8" s="821"/>
      <c r="AF8" s="849"/>
      <c r="AG8" s="822"/>
      <c r="AH8" s="40" t="s">
        <v>55</v>
      </c>
      <c r="AI8" s="830" t="s">
        <v>54</v>
      </c>
      <c r="AJ8" s="830"/>
      <c r="AK8" s="835"/>
      <c r="AL8" s="836"/>
      <c r="AM8" s="830"/>
      <c r="AN8" s="830"/>
      <c r="AO8" s="830"/>
      <c r="AP8" s="830"/>
      <c r="AQ8" s="830"/>
      <c r="AR8" s="830"/>
      <c r="AS8" s="841"/>
      <c r="AT8" s="842"/>
      <c r="AU8" s="15" t="s">
        <v>53</v>
      </c>
      <c r="AV8" s="42"/>
      <c r="AW8" s="30"/>
      <c r="AX8" s="849" t="s">
        <v>306</v>
      </c>
      <c r="AY8" s="849"/>
      <c r="AZ8" s="849"/>
      <c r="BA8" s="849"/>
      <c r="BB8" s="849"/>
      <c r="BC8" s="849"/>
      <c r="BD8" s="849"/>
      <c r="BE8" s="11"/>
      <c r="BH8" s="31"/>
      <c r="BI8" s="31"/>
      <c r="BJ8" s="31"/>
      <c r="BK8" s="41" t="s">
        <v>56</v>
      </c>
      <c r="BL8" s="821"/>
      <c r="BM8" s="849"/>
      <c r="BN8" s="822"/>
      <c r="BO8" s="1024"/>
      <c r="BP8" s="1024"/>
      <c r="BQ8" s="848"/>
      <c r="BR8" s="829"/>
      <c r="BS8" s="829"/>
      <c r="BT8" s="829"/>
      <c r="BU8" s="829"/>
      <c r="BV8" s="964"/>
      <c r="BW8" s="964"/>
      <c r="BX8" s="964"/>
      <c r="BY8" s="829"/>
      <c r="BZ8" s="829"/>
      <c r="CA8" s="829"/>
      <c r="CB8" s="829"/>
      <c r="CC8" s="829"/>
      <c r="CD8" s="829"/>
      <c r="CE8" s="829"/>
      <c r="CF8" s="829"/>
      <c r="CG8" s="856"/>
      <c r="CH8" s="858"/>
      <c r="CI8" s="858"/>
      <c r="CJ8" s="858"/>
    </row>
    <row r="9" spans="1:105" ht="15" customHeight="1" thickBot="1">
      <c r="A9" s="24"/>
      <c r="B9" s="860" t="s">
        <v>93</v>
      </c>
      <c r="C9" s="860"/>
      <c r="D9" s="860"/>
      <c r="E9" s="860"/>
      <c r="F9" s="860">
        <f>D19</f>
        <v>21</v>
      </c>
      <c r="G9" s="860"/>
      <c r="H9" s="821">
        <f>SUM(D9*F9)</f>
        <v>0</v>
      </c>
      <c r="I9" s="822"/>
      <c r="J9" s="861">
        <f>AE80</f>
        <v>195.63</v>
      </c>
      <c r="K9" s="860"/>
      <c r="L9" s="862">
        <f>SUM(J9/F9)</f>
        <v>9.32</v>
      </c>
      <c r="M9" s="863"/>
      <c r="N9" s="36"/>
      <c r="O9" s="36"/>
      <c r="P9" s="36"/>
      <c r="Q9" s="36"/>
      <c r="R9" s="35"/>
      <c r="S9" s="35"/>
      <c r="T9" s="35"/>
      <c r="U9" s="35"/>
      <c r="V9" s="34"/>
      <c r="W9" s="37"/>
      <c r="X9" s="11"/>
      <c r="Y9" s="11"/>
      <c r="Z9" s="647"/>
      <c r="AA9" s="647"/>
      <c r="AB9" s="647"/>
      <c r="AC9" s="647"/>
      <c r="AD9" s="647"/>
      <c r="AE9" s="647"/>
      <c r="AF9" s="647"/>
      <c r="AG9" s="647"/>
      <c r="AH9" s="24"/>
      <c r="AI9" s="860" t="s">
        <v>93</v>
      </c>
      <c r="AJ9" s="860"/>
      <c r="AK9" s="860"/>
      <c r="AL9" s="860"/>
      <c r="AM9" s="860">
        <f>AK19</f>
        <v>43</v>
      </c>
      <c r="AN9" s="860"/>
      <c r="AO9" s="821">
        <f>SUM(AK9*AM9)</f>
        <v>0</v>
      </c>
      <c r="AP9" s="822"/>
      <c r="AQ9" s="861">
        <f>BL80</f>
        <v>512.30999999999995</v>
      </c>
      <c r="AR9" s="860"/>
      <c r="AS9" s="862">
        <f>SUM(AQ9/AM9)</f>
        <v>11.91</v>
      </c>
      <c r="AT9" s="863"/>
      <c r="AU9" s="36"/>
      <c r="AV9" s="36"/>
      <c r="AW9" s="36"/>
      <c r="AX9" s="36"/>
      <c r="AY9" s="35"/>
      <c r="AZ9" s="35"/>
      <c r="BA9" s="35"/>
      <c r="BB9" s="35"/>
      <c r="BC9" s="34"/>
      <c r="BD9" s="37"/>
      <c r="BE9" s="11"/>
      <c r="BF9" s="11"/>
      <c r="BG9" s="647"/>
      <c r="BH9" s="647"/>
      <c r="BI9" s="647"/>
      <c r="BJ9" s="647"/>
      <c r="BK9" s="647"/>
      <c r="BL9" s="647"/>
      <c r="BM9" s="647"/>
      <c r="BN9" s="647"/>
      <c r="BO9" s="864" t="s">
        <v>449</v>
      </c>
      <c r="BP9" s="865"/>
      <c r="BQ9" s="866"/>
      <c r="BR9" s="649">
        <v>21</v>
      </c>
      <c r="BS9" s="649">
        <v>21</v>
      </c>
      <c r="BT9" s="649">
        <v>21</v>
      </c>
      <c r="BU9" s="649">
        <v>21</v>
      </c>
      <c r="BV9" s="649"/>
      <c r="BW9" s="649">
        <v>21</v>
      </c>
      <c r="BX9" s="649"/>
      <c r="BY9" s="649">
        <v>21</v>
      </c>
      <c r="BZ9" s="649">
        <v>21</v>
      </c>
      <c r="CA9" s="649">
        <v>21</v>
      </c>
      <c r="CB9" s="649">
        <v>21</v>
      </c>
      <c r="CC9" s="649">
        <v>21</v>
      </c>
      <c r="CD9" s="649">
        <v>21</v>
      </c>
      <c r="CE9" s="649">
        <v>21</v>
      </c>
      <c r="CF9" s="649">
        <v>21</v>
      </c>
      <c r="CG9" s="649"/>
      <c r="CH9" s="649">
        <v>21</v>
      </c>
      <c r="CI9" s="649">
        <v>21</v>
      </c>
      <c r="CJ9" s="621" t="s">
        <v>144</v>
      </c>
      <c r="CK9" s="23"/>
      <c r="CL9" s="23"/>
      <c r="CM9" s="23"/>
      <c r="CN9" s="23"/>
      <c r="CO9" s="23"/>
      <c r="CP9" s="23"/>
      <c r="CQ9" s="23"/>
      <c r="CR9" s="23"/>
      <c r="CS9" s="23"/>
      <c r="CT9" s="23"/>
      <c r="CU9" s="23"/>
      <c r="CV9" s="23"/>
      <c r="CW9" s="23"/>
    </row>
    <row r="10" spans="1:105" ht="15" customHeight="1" thickBot="1">
      <c r="A10" s="24"/>
      <c r="B10" s="860" t="s">
        <v>92</v>
      </c>
      <c r="C10" s="860"/>
      <c r="D10" s="860"/>
      <c r="E10" s="860"/>
      <c r="F10" s="860">
        <f>K19</f>
        <v>21</v>
      </c>
      <c r="G10" s="860"/>
      <c r="H10" s="821"/>
      <c r="I10" s="822"/>
      <c r="J10" s="861">
        <f>AF80</f>
        <v>825.22</v>
      </c>
      <c r="K10" s="860"/>
      <c r="L10" s="862">
        <f>J10/F10</f>
        <v>39.299999999999997</v>
      </c>
      <c r="M10" s="863"/>
      <c r="N10" s="38" t="s">
        <v>52</v>
      </c>
      <c r="O10" s="38"/>
      <c r="P10" s="38"/>
      <c r="Q10" s="38"/>
      <c r="R10" s="867" t="s">
        <v>483</v>
      </c>
      <c r="S10" s="867"/>
      <c r="T10" s="867"/>
      <c r="U10" s="867"/>
      <c r="V10" s="867"/>
      <c r="W10" s="867"/>
      <c r="X10" s="11"/>
      <c r="Y10" s="11"/>
      <c r="Z10" s="647"/>
      <c r="AA10" s="647"/>
      <c r="AB10" s="647"/>
      <c r="AC10" s="647"/>
      <c r="AD10" s="647"/>
      <c r="AE10" s="647"/>
      <c r="AF10" s="647"/>
      <c r="AG10" s="647"/>
      <c r="AH10" s="24"/>
      <c r="AI10" s="860" t="s">
        <v>92</v>
      </c>
      <c r="AJ10" s="860"/>
      <c r="AK10" s="860"/>
      <c r="AL10" s="860"/>
      <c r="AM10" s="860">
        <f>AR19</f>
        <v>43</v>
      </c>
      <c r="AN10" s="860"/>
      <c r="AO10" s="821"/>
      <c r="AP10" s="822"/>
      <c r="AQ10" s="861">
        <f>BM80</f>
        <v>1997.44</v>
      </c>
      <c r="AR10" s="860"/>
      <c r="AS10" s="862">
        <f>AQ10/AM10</f>
        <v>46.45</v>
      </c>
      <c r="AT10" s="863"/>
      <c r="AU10" s="38" t="s">
        <v>52</v>
      </c>
      <c r="AV10" s="38"/>
      <c r="AW10" s="38"/>
      <c r="AX10" s="38"/>
      <c r="AY10" s="867" t="s">
        <v>483</v>
      </c>
      <c r="AZ10" s="867"/>
      <c r="BA10" s="867"/>
      <c r="BB10" s="867"/>
      <c r="BC10" s="867"/>
      <c r="BD10" s="867"/>
      <c r="BE10" s="11"/>
      <c r="BF10" s="11"/>
      <c r="BG10" s="647"/>
      <c r="BH10" s="647"/>
      <c r="BI10" s="647"/>
      <c r="BJ10" s="647"/>
      <c r="BK10" s="647"/>
      <c r="BL10" s="647"/>
      <c r="BM10" s="647"/>
      <c r="BN10" s="647"/>
      <c r="BO10" s="868" t="s">
        <v>450</v>
      </c>
      <c r="BP10" s="869"/>
      <c r="BQ10" s="870"/>
      <c r="BR10" s="607">
        <v>43</v>
      </c>
      <c r="BS10" s="607">
        <v>43</v>
      </c>
      <c r="BT10" s="607">
        <v>43</v>
      </c>
      <c r="BU10" s="607">
        <v>43</v>
      </c>
      <c r="BV10" s="607"/>
      <c r="BW10" s="607">
        <v>43</v>
      </c>
      <c r="BX10" s="607"/>
      <c r="BY10" s="607">
        <v>43</v>
      </c>
      <c r="BZ10" s="607">
        <v>43</v>
      </c>
      <c r="CA10" s="607">
        <v>43</v>
      </c>
      <c r="CB10" s="607">
        <v>43</v>
      </c>
      <c r="CC10" s="607">
        <v>43</v>
      </c>
      <c r="CD10" s="607">
        <v>43</v>
      </c>
      <c r="CE10" s="607">
        <v>43</v>
      </c>
      <c r="CF10" s="607">
        <v>43</v>
      </c>
      <c r="CG10" s="607"/>
      <c r="CH10" s="607">
        <v>43</v>
      </c>
      <c r="CI10" s="607">
        <v>43</v>
      </c>
      <c r="CJ10" s="622">
        <v>43</v>
      </c>
      <c r="CK10" s="22"/>
      <c r="CL10" s="22"/>
      <c r="CM10" s="22"/>
      <c r="CN10" s="22"/>
      <c r="CO10" s="22"/>
      <c r="CP10" s="22"/>
      <c r="CQ10" s="22"/>
      <c r="CR10" s="22"/>
      <c r="CS10" s="22"/>
      <c r="CT10" s="22"/>
      <c r="CU10" s="22"/>
      <c r="CV10" s="22"/>
      <c r="CW10" s="22"/>
    </row>
    <row r="11" spans="1:105" ht="15" customHeight="1" thickBot="1">
      <c r="A11" s="28"/>
      <c r="B11" s="821" t="s">
        <v>90</v>
      </c>
      <c r="C11" s="822"/>
      <c r="D11" s="821">
        <v>54</v>
      </c>
      <c r="E11" s="822"/>
      <c r="F11" s="821">
        <f>K19</f>
        <v>21</v>
      </c>
      <c r="G11" s="822"/>
      <c r="H11" s="860">
        <f>D11*F11</f>
        <v>1134</v>
      </c>
      <c r="I11" s="860"/>
      <c r="J11" s="861">
        <f>AG80</f>
        <v>1020.84</v>
      </c>
      <c r="K11" s="860"/>
      <c r="L11" s="861">
        <f>J11/F11</f>
        <v>48.61</v>
      </c>
      <c r="M11" s="860"/>
      <c r="N11" s="27"/>
      <c r="O11" s="27"/>
      <c r="P11" s="11"/>
      <c r="Q11" s="11"/>
      <c r="R11" s="11"/>
      <c r="S11" s="11"/>
      <c r="T11" s="11"/>
      <c r="U11" s="11"/>
      <c r="V11" s="11"/>
      <c r="W11" s="11"/>
      <c r="X11" s="26"/>
      <c r="AA11" s="11"/>
      <c r="AB11" s="11"/>
      <c r="AC11" s="11"/>
      <c r="AD11" s="11"/>
      <c r="AE11" s="11"/>
      <c r="AF11" s="11"/>
      <c r="AG11" s="11"/>
      <c r="AH11" s="28"/>
      <c r="AI11" s="821" t="s">
        <v>90</v>
      </c>
      <c r="AJ11" s="822"/>
      <c r="AK11" s="821">
        <v>54</v>
      </c>
      <c r="AL11" s="822"/>
      <c r="AM11" s="821">
        <f>AR19</f>
        <v>43</v>
      </c>
      <c r="AN11" s="822"/>
      <c r="AO11" s="860">
        <f>AK11*AM11</f>
        <v>2322</v>
      </c>
      <c r="AP11" s="860"/>
      <c r="AQ11" s="861">
        <f>BN80</f>
        <v>2509.75</v>
      </c>
      <c r="AR11" s="860"/>
      <c r="AS11" s="861">
        <f>AQ11/AM11</f>
        <v>58.37</v>
      </c>
      <c r="AT11" s="860"/>
      <c r="AU11" s="27"/>
      <c r="AV11" s="27"/>
      <c r="AW11" s="11"/>
      <c r="AX11" s="11"/>
      <c r="AY11" s="11"/>
      <c r="AZ11" s="11"/>
      <c r="BA11" s="11"/>
      <c r="BB11" s="11"/>
      <c r="BC11" s="11"/>
      <c r="BD11" s="11"/>
      <c r="BE11" s="26"/>
      <c r="BH11" s="11"/>
      <c r="BI11" s="11"/>
      <c r="BJ11" s="11"/>
      <c r="BK11" s="11"/>
      <c r="BL11" s="11"/>
      <c r="BM11" s="11"/>
      <c r="BN11" s="11"/>
      <c r="BO11" s="908" t="s">
        <v>451</v>
      </c>
      <c r="BP11" s="909"/>
      <c r="BQ11" s="910"/>
      <c r="BR11" s="609">
        <v>200</v>
      </c>
      <c r="BS11" s="610">
        <v>5</v>
      </c>
      <c r="BT11" s="611" t="s">
        <v>261</v>
      </c>
      <c r="BU11" s="611" t="s">
        <v>260</v>
      </c>
      <c r="BV11" s="612"/>
      <c r="BW11" s="613" t="s">
        <v>419</v>
      </c>
      <c r="BX11" s="612"/>
      <c r="BY11" s="614" t="s">
        <v>260</v>
      </c>
      <c r="BZ11" s="615" t="s">
        <v>418</v>
      </c>
      <c r="CA11" s="614"/>
      <c r="CB11" s="614" t="s">
        <v>463</v>
      </c>
      <c r="CC11" s="616"/>
      <c r="CD11" s="611" t="s">
        <v>260</v>
      </c>
      <c r="CE11" s="611" t="s">
        <v>261</v>
      </c>
      <c r="CF11" s="610">
        <v>30</v>
      </c>
      <c r="CG11" s="617"/>
      <c r="CH11" s="610">
        <v>70</v>
      </c>
      <c r="CI11" s="611" t="s">
        <v>260</v>
      </c>
      <c r="CJ11" s="615"/>
    </row>
    <row r="12" spans="1:105" ht="17.25" customHeight="1" thickBot="1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1"/>
      <c r="AH12" s="11"/>
      <c r="AI12" s="11"/>
      <c r="AJ12" s="11"/>
      <c r="AK12" s="11"/>
      <c r="AL12" s="11"/>
      <c r="AM12" s="11"/>
      <c r="AN12" s="11"/>
      <c r="AO12" s="11"/>
      <c r="AP12" s="11"/>
      <c r="AQ12" s="11"/>
      <c r="AR12" s="11"/>
      <c r="AS12" s="11"/>
      <c r="AT12" s="11"/>
      <c r="AU12" s="11"/>
      <c r="AV12" s="11"/>
      <c r="AW12" s="11"/>
      <c r="AX12" s="11"/>
      <c r="AY12" s="11"/>
      <c r="AZ12" s="11"/>
      <c r="BA12" s="11"/>
      <c r="BB12" s="11"/>
      <c r="BC12" s="11"/>
      <c r="BD12" s="11"/>
      <c r="BE12" s="11"/>
      <c r="BF12" s="11"/>
      <c r="BG12" s="11"/>
      <c r="BH12" s="11"/>
      <c r="BI12" s="11"/>
      <c r="BJ12" s="11"/>
      <c r="BK12" s="11"/>
      <c r="BL12" s="11"/>
      <c r="BM12" s="11"/>
      <c r="BN12" s="11"/>
      <c r="BO12" s="872" t="s">
        <v>452</v>
      </c>
      <c r="BP12" s="865"/>
      <c r="BQ12" s="866"/>
      <c r="BR12" s="618">
        <v>200</v>
      </c>
      <c r="BS12" s="619">
        <v>10</v>
      </c>
      <c r="BT12" s="619">
        <v>30</v>
      </c>
      <c r="BU12" s="619">
        <v>180</v>
      </c>
      <c r="BV12" s="620"/>
      <c r="BW12" s="620">
        <v>150</v>
      </c>
      <c r="BX12" s="620"/>
      <c r="BY12" s="619">
        <v>250</v>
      </c>
      <c r="BZ12" s="620"/>
      <c r="CA12" s="619">
        <v>100</v>
      </c>
      <c r="CB12" s="619"/>
      <c r="CC12" s="619">
        <v>60</v>
      </c>
      <c r="CD12" s="619">
        <v>180</v>
      </c>
      <c r="CE12" s="619">
        <v>30</v>
      </c>
      <c r="CF12" s="619">
        <v>30</v>
      </c>
      <c r="CG12" s="619"/>
      <c r="CH12" s="619">
        <v>70</v>
      </c>
      <c r="CI12" s="619">
        <v>180</v>
      </c>
      <c r="CJ12" s="619"/>
      <c r="CX12" s="23"/>
      <c r="CY12" s="23"/>
      <c r="CZ12" s="23"/>
      <c r="DA12" s="23"/>
    </row>
    <row r="13" spans="1:105" ht="17.25" customHeight="1" thickBot="1">
      <c r="A13" s="1007" t="s">
        <v>51</v>
      </c>
      <c r="B13" s="1008"/>
      <c r="C13" s="1008"/>
      <c r="D13" s="1009" t="s">
        <v>89</v>
      </c>
      <c r="E13" s="1009"/>
      <c r="F13" s="1009"/>
      <c r="G13" s="1009"/>
      <c r="H13" s="1009"/>
      <c r="I13" s="1009"/>
      <c r="J13" s="1009"/>
      <c r="K13" s="1009"/>
      <c r="L13" s="1009"/>
      <c r="M13" s="1009"/>
      <c r="N13" s="1009"/>
      <c r="O13" s="1009"/>
      <c r="P13" s="1009"/>
      <c r="Q13" s="1009"/>
      <c r="R13" s="1009"/>
      <c r="S13" s="1009"/>
      <c r="T13" s="1009"/>
      <c r="U13" s="1009"/>
      <c r="V13" s="1009"/>
      <c r="W13" s="1009"/>
      <c r="X13" s="1009"/>
      <c r="Y13" s="1009"/>
      <c r="Z13" s="1010"/>
      <c r="AA13" s="1011"/>
      <c r="AB13" s="1012"/>
      <c r="AC13" s="1012"/>
      <c r="AD13" s="1013"/>
      <c r="AE13" s="1014"/>
      <c r="AF13" s="1014"/>
      <c r="AG13" s="1015"/>
      <c r="AH13" s="1007" t="s">
        <v>51</v>
      </c>
      <c r="AI13" s="1008"/>
      <c r="AJ13" s="1008"/>
      <c r="AK13" s="1009" t="s">
        <v>89</v>
      </c>
      <c r="AL13" s="1009"/>
      <c r="AM13" s="1009"/>
      <c r="AN13" s="1009"/>
      <c r="AO13" s="1009"/>
      <c r="AP13" s="1009"/>
      <c r="AQ13" s="1009"/>
      <c r="AR13" s="1009"/>
      <c r="AS13" s="1009"/>
      <c r="AT13" s="1009"/>
      <c r="AU13" s="1009"/>
      <c r="AV13" s="1009"/>
      <c r="AW13" s="1009"/>
      <c r="AX13" s="1009"/>
      <c r="AY13" s="1009"/>
      <c r="AZ13" s="1009"/>
      <c r="BA13" s="1009"/>
      <c r="BB13" s="1009"/>
      <c r="BC13" s="1009"/>
      <c r="BD13" s="1009"/>
      <c r="BE13" s="1009"/>
      <c r="BF13" s="1009"/>
      <c r="BG13" s="1010"/>
      <c r="BH13" s="1011"/>
      <c r="BI13" s="1012"/>
      <c r="BJ13" s="1012"/>
      <c r="BK13" s="1013"/>
      <c r="BL13" s="1014"/>
      <c r="BM13" s="1014"/>
      <c r="BN13" s="1015"/>
      <c r="BO13" s="991" t="s">
        <v>6</v>
      </c>
      <c r="BP13" s="992"/>
      <c r="BQ13" s="993"/>
      <c r="BR13" s="871"/>
      <c r="BS13" s="914">
        <f>E21+AL21</f>
        <v>0</v>
      </c>
      <c r="BT13" s="914">
        <f>F21+AM21</f>
        <v>1.92</v>
      </c>
      <c r="BU13" s="917">
        <f>G21+AN21</f>
        <v>0</v>
      </c>
      <c r="BV13" s="871"/>
      <c r="BW13" s="871"/>
      <c r="BX13" s="871"/>
      <c r="BY13" s="871"/>
      <c r="BZ13" s="914">
        <f>L21+AS21</f>
        <v>0.36</v>
      </c>
      <c r="CA13" s="871"/>
      <c r="CB13" s="871"/>
      <c r="CC13" s="871"/>
      <c r="CD13" s="914">
        <f>O21+AV21</f>
        <v>0</v>
      </c>
      <c r="CE13" s="914">
        <f>P21+AW21</f>
        <v>1.92</v>
      </c>
      <c r="CF13" s="871"/>
      <c r="CG13" s="871"/>
      <c r="CH13" s="871"/>
      <c r="CI13" s="871"/>
      <c r="CJ13" s="915">
        <v>4.2</v>
      </c>
      <c r="CX13" s="22"/>
      <c r="CY13" s="22"/>
      <c r="CZ13" s="22"/>
      <c r="DA13" s="22"/>
    </row>
    <row r="14" spans="1:105" ht="14.25" customHeight="1">
      <c r="A14" s="875"/>
      <c r="B14" s="876"/>
      <c r="C14" s="876"/>
      <c r="D14" s="1016" t="s">
        <v>88</v>
      </c>
      <c r="E14" s="1017"/>
      <c r="F14" s="1017"/>
      <c r="G14" s="1017"/>
      <c r="H14" s="1018"/>
      <c r="I14" s="1016" t="s">
        <v>87</v>
      </c>
      <c r="J14" s="1018"/>
      <c r="K14" s="1016" t="s">
        <v>50</v>
      </c>
      <c r="L14" s="1017"/>
      <c r="M14" s="1017"/>
      <c r="N14" s="1017"/>
      <c r="O14" s="1017"/>
      <c r="P14" s="1017"/>
      <c r="Q14" s="1017"/>
      <c r="R14" s="1017"/>
      <c r="S14" s="1018"/>
      <c r="T14" s="1016" t="s">
        <v>49</v>
      </c>
      <c r="U14" s="1017"/>
      <c r="V14" s="1017"/>
      <c r="W14" s="1018"/>
      <c r="X14" s="1016" t="s">
        <v>48</v>
      </c>
      <c r="Y14" s="1017"/>
      <c r="Z14" s="1017"/>
      <c r="AA14" s="886"/>
      <c r="AB14" s="887"/>
      <c r="AC14" s="887"/>
      <c r="AD14" s="888"/>
      <c r="AE14" s="889"/>
      <c r="AF14" s="889"/>
      <c r="AG14" s="890"/>
      <c r="AH14" s="875"/>
      <c r="AI14" s="876"/>
      <c r="AJ14" s="876"/>
      <c r="AK14" s="1016" t="s">
        <v>88</v>
      </c>
      <c r="AL14" s="1017"/>
      <c r="AM14" s="1017"/>
      <c r="AN14" s="1017"/>
      <c r="AO14" s="1018"/>
      <c r="AP14" s="1016" t="s">
        <v>87</v>
      </c>
      <c r="AQ14" s="1018"/>
      <c r="AR14" s="1016" t="s">
        <v>50</v>
      </c>
      <c r="AS14" s="1017"/>
      <c r="AT14" s="1017"/>
      <c r="AU14" s="1017"/>
      <c r="AV14" s="1017"/>
      <c r="AW14" s="1017"/>
      <c r="AX14" s="1017"/>
      <c r="AY14" s="1017"/>
      <c r="AZ14" s="1018"/>
      <c r="BA14" s="1016" t="s">
        <v>49</v>
      </c>
      <c r="BB14" s="1017"/>
      <c r="BC14" s="1017"/>
      <c r="BD14" s="1018"/>
      <c r="BE14" s="1016" t="s">
        <v>48</v>
      </c>
      <c r="BF14" s="1017"/>
      <c r="BG14" s="1017"/>
      <c r="BH14" s="886"/>
      <c r="BI14" s="887"/>
      <c r="BJ14" s="887"/>
      <c r="BK14" s="888"/>
      <c r="BL14" s="889"/>
      <c r="BM14" s="889"/>
      <c r="BN14" s="890"/>
      <c r="BO14" s="988"/>
      <c r="BP14" s="989"/>
      <c r="BQ14" s="990"/>
      <c r="BR14" s="871"/>
      <c r="BS14" s="871"/>
      <c r="BT14" s="871"/>
      <c r="BU14" s="918"/>
      <c r="BV14" s="871"/>
      <c r="BW14" s="871"/>
      <c r="BX14" s="871"/>
      <c r="BY14" s="871"/>
      <c r="BZ14" s="871"/>
      <c r="CA14" s="871"/>
      <c r="CB14" s="871"/>
      <c r="CC14" s="871"/>
      <c r="CD14" s="871"/>
      <c r="CE14" s="871"/>
      <c r="CF14" s="871"/>
      <c r="CG14" s="871"/>
      <c r="CH14" s="871"/>
      <c r="CI14" s="871"/>
      <c r="CJ14" s="916"/>
      <c r="CX14" s="21"/>
      <c r="CY14" s="21"/>
      <c r="CZ14" s="21"/>
      <c r="DA14" s="21"/>
    </row>
    <row r="15" spans="1:105" s="23" customFormat="1" ht="13.5" customHeight="1" thickBot="1">
      <c r="A15" s="877"/>
      <c r="B15" s="878"/>
      <c r="C15" s="878"/>
      <c r="D15" s="904"/>
      <c r="E15" s="907"/>
      <c r="F15" s="907"/>
      <c r="G15" s="907"/>
      <c r="H15" s="905"/>
      <c r="I15" s="904"/>
      <c r="J15" s="905"/>
      <c r="K15" s="904"/>
      <c r="L15" s="907"/>
      <c r="M15" s="907"/>
      <c r="N15" s="907"/>
      <c r="O15" s="907"/>
      <c r="P15" s="907"/>
      <c r="Q15" s="907"/>
      <c r="R15" s="907"/>
      <c r="S15" s="905"/>
      <c r="T15" s="904"/>
      <c r="U15" s="907"/>
      <c r="V15" s="907"/>
      <c r="W15" s="905"/>
      <c r="X15" s="904"/>
      <c r="Y15" s="907"/>
      <c r="Z15" s="907"/>
      <c r="AA15" s="891"/>
      <c r="AB15" s="892"/>
      <c r="AC15" s="892"/>
      <c r="AD15" s="893"/>
      <c r="AE15" s="894"/>
      <c r="AF15" s="894"/>
      <c r="AG15" s="895"/>
      <c r="AH15" s="877"/>
      <c r="AI15" s="878"/>
      <c r="AJ15" s="878"/>
      <c r="AK15" s="904"/>
      <c r="AL15" s="907"/>
      <c r="AM15" s="907"/>
      <c r="AN15" s="907"/>
      <c r="AO15" s="905"/>
      <c r="AP15" s="904"/>
      <c r="AQ15" s="905"/>
      <c r="AR15" s="904"/>
      <c r="AS15" s="907"/>
      <c r="AT15" s="907"/>
      <c r="AU15" s="907"/>
      <c r="AV15" s="907"/>
      <c r="AW15" s="907"/>
      <c r="AX15" s="907"/>
      <c r="AY15" s="907"/>
      <c r="AZ15" s="905"/>
      <c r="BA15" s="904"/>
      <c r="BB15" s="907"/>
      <c r="BC15" s="907"/>
      <c r="BD15" s="905"/>
      <c r="BE15" s="904"/>
      <c r="BF15" s="907"/>
      <c r="BG15" s="907"/>
      <c r="BH15" s="891"/>
      <c r="BI15" s="892"/>
      <c r="BJ15" s="892"/>
      <c r="BK15" s="893"/>
      <c r="BL15" s="894"/>
      <c r="BM15" s="894"/>
      <c r="BN15" s="895"/>
      <c r="BO15" s="985" t="s">
        <v>14</v>
      </c>
      <c r="BP15" s="986"/>
      <c r="BQ15" s="987"/>
      <c r="BR15" s="871"/>
      <c r="BS15" s="871"/>
      <c r="BT15" s="871"/>
      <c r="BU15" s="871"/>
      <c r="BV15" s="871"/>
      <c r="BW15" s="871"/>
      <c r="BX15" s="871"/>
      <c r="BY15" s="871"/>
      <c r="BZ15" s="871"/>
      <c r="CA15" s="914">
        <f>L23+AS23</f>
        <v>0</v>
      </c>
      <c r="CB15" s="914">
        <f>M23+AT23</f>
        <v>0</v>
      </c>
      <c r="CC15" s="871"/>
      <c r="CD15" s="871"/>
      <c r="CE15" s="914">
        <f>P23+AW23</f>
        <v>0</v>
      </c>
      <c r="CF15" s="914">
        <f>Q23+AX23</f>
        <v>2</v>
      </c>
      <c r="CG15" s="871"/>
      <c r="CH15" s="871"/>
      <c r="CI15" s="871"/>
      <c r="CJ15" s="915">
        <v>2</v>
      </c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</row>
    <row r="16" spans="1:105" ht="172.5" customHeight="1" thickBot="1">
      <c r="A16" s="115" t="s">
        <v>47</v>
      </c>
      <c r="B16" s="114" t="s">
        <v>46</v>
      </c>
      <c r="C16" s="113" t="s">
        <v>45</v>
      </c>
      <c r="D16" s="650" t="s">
        <v>535</v>
      </c>
      <c r="E16" s="651" t="s">
        <v>424</v>
      </c>
      <c r="F16" s="651" t="s">
        <v>6</v>
      </c>
      <c r="G16" s="651" t="s">
        <v>430</v>
      </c>
      <c r="H16" s="652"/>
      <c r="I16" s="653" t="s">
        <v>536</v>
      </c>
      <c r="J16" s="652"/>
      <c r="K16" s="653" t="s">
        <v>537</v>
      </c>
      <c r="L16" s="651" t="s">
        <v>538</v>
      </c>
      <c r="M16" s="651" t="s">
        <v>467</v>
      </c>
      <c r="N16" s="651"/>
      <c r="O16" s="651" t="s">
        <v>425</v>
      </c>
      <c r="P16" s="651" t="s">
        <v>6</v>
      </c>
      <c r="Q16" s="651" t="s">
        <v>14</v>
      </c>
      <c r="R16" s="651"/>
      <c r="S16" s="652"/>
      <c r="T16" s="653" t="s">
        <v>540</v>
      </c>
      <c r="U16" s="651" t="s">
        <v>504</v>
      </c>
      <c r="V16" s="651"/>
      <c r="W16" s="652"/>
      <c r="X16" s="653"/>
      <c r="Y16" s="651"/>
      <c r="Z16" s="652"/>
      <c r="AA16" s="108" t="s">
        <v>86</v>
      </c>
      <c r="AB16" s="108" t="s">
        <v>85</v>
      </c>
      <c r="AC16" s="108" t="s">
        <v>196</v>
      </c>
      <c r="AD16" s="107" t="s">
        <v>44</v>
      </c>
      <c r="AE16" s="106" t="s">
        <v>84</v>
      </c>
      <c r="AF16" s="106" t="s">
        <v>83</v>
      </c>
      <c r="AG16" s="106" t="s">
        <v>75</v>
      </c>
      <c r="AH16" s="115" t="s">
        <v>47</v>
      </c>
      <c r="AI16" s="114" t="s">
        <v>46</v>
      </c>
      <c r="AJ16" s="113" t="s">
        <v>45</v>
      </c>
      <c r="AK16" s="650" t="s">
        <v>528</v>
      </c>
      <c r="AL16" s="651" t="s">
        <v>424</v>
      </c>
      <c r="AM16" s="651" t="s">
        <v>6</v>
      </c>
      <c r="AN16" s="651" t="s">
        <v>430</v>
      </c>
      <c r="AO16" s="652"/>
      <c r="AP16" s="653" t="s">
        <v>536</v>
      </c>
      <c r="AQ16" s="652"/>
      <c r="AR16" s="653" t="s">
        <v>543</v>
      </c>
      <c r="AS16" s="651" t="s">
        <v>544</v>
      </c>
      <c r="AT16" s="651"/>
      <c r="AU16" s="651"/>
      <c r="AV16" s="651" t="s">
        <v>425</v>
      </c>
      <c r="AW16" s="651" t="s">
        <v>6</v>
      </c>
      <c r="AX16" s="651" t="s">
        <v>14</v>
      </c>
      <c r="AY16" s="651"/>
      <c r="AZ16" s="652"/>
      <c r="BA16" s="653" t="s">
        <v>458</v>
      </c>
      <c r="BB16" s="651" t="s">
        <v>504</v>
      </c>
      <c r="BC16" s="651"/>
      <c r="BD16" s="652"/>
      <c r="BE16" s="653"/>
      <c r="BF16" s="651"/>
      <c r="BG16" s="652"/>
      <c r="BH16" s="108" t="s">
        <v>86</v>
      </c>
      <c r="BI16" s="108" t="s">
        <v>85</v>
      </c>
      <c r="BJ16" s="108" t="s">
        <v>196</v>
      </c>
      <c r="BK16" s="107" t="s">
        <v>44</v>
      </c>
      <c r="BL16" s="106" t="s">
        <v>84</v>
      </c>
      <c r="BM16" s="106" t="s">
        <v>83</v>
      </c>
      <c r="BN16" s="106" t="s">
        <v>75</v>
      </c>
      <c r="BO16" s="988"/>
      <c r="BP16" s="989"/>
      <c r="BQ16" s="990"/>
      <c r="BR16" s="871"/>
      <c r="BS16" s="871"/>
      <c r="BT16" s="871"/>
      <c r="BU16" s="871"/>
      <c r="BV16" s="871"/>
      <c r="BW16" s="871"/>
      <c r="BX16" s="871"/>
      <c r="BY16" s="871"/>
      <c r="BZ16" s="871"/>
      <c r="CA16" s="871"/>
      <c r="CB16" s="871"/>
      <c r="CC16" s="871"/>
      <c r="CD16" s="871"/>
      <c r="CE16" s="871"/>
      <c r="CF16" s="871"/>
      <c r="CG16" s="871"/>
      <c r="CH16" s="871"/>
      <c r="CI16" s="871"/>
      <c r="CJ16" s="916"/>
    </row>
    <row r="17" spans="1:105" s="23" customFormat="1" ht="15.75" customHeight="1" thickBot="1">
      <c r="A17" s="105">
        <v>1</v>
      </c>
      <c r="B17" s="105">
        <v>2</v>
      </c>
      <c r="C17" s="105">
        <v>3</v>
      </c>
      <c r="D17" s="105">
        <v>4</v>
      </c>
      <c r="E17" s="105">
        <v>5</v>
      </c>
      <c r="F17" s="105">
        <v>6</v>
      </c>
      <c r="G17" s="105">
        <v>7</v>
      </c>
      <c r="H17" s="105">
        <v>8</v>
      </c>
      <c r="I17" s="105">
        <v>9</v>
      </c>
      <c r="J17" s="105">
        <v>10</v>
      </c>
      <c r="K17" s="105">
        <v>11</v>
      </c>
      <c r="L17" s="105">
        <v>12</v>
      </c>
      <c r="M17" s="105">
        <v>13</v>
      </c>
      <c r="N17" s="105">
        <v>14</v>
      </c>
      <c r="O17" s="105">
        <v>15</v>
      </c>
      <c r="P17" s="105">
        <v>16</v>
      </c>
      <c r="Q17" s="105">
        <v>17</v>
      </c>
      <c r="R17" s="105">
        <v>18</v>
      </c>
      <c r="S17" s="105">
        <v>19</v>
      </c>
      <c r="T17" s="105">
        <v>20</v>
      </c>
      <c r="U17" s="105">
        <v>21</v>
      </c>
      <c r="V17" s="105">
        <v>22</v>
      </c>
      <c r="W17" s="105">
        <v>23</v>
      </c>
      <c r="X17" s="105">
        <v>24</v>
      </c>
      <c r="Y17" s="105">
        <v>25</v>
      </c>
      <c r="Z17" s="105">
        <v>26</v>
      </c>
      <c r="AA17" s="259">
        <v>27</v>
      </c>
      <c r="AB17" s="259">
        <v>27</v>
      </c>
      <c r="AC17" s="259">
        <v>27</v>
      </c>
      <c r="AD17" s="104">
        <v>28</v>
      </c>
      <c r="AE17" s="103">
        <v>29</v>
      </c>
      <c r="AF17" s="103">
        <v>29</v>
      </c>
      <c r="AG17" s="103">
        <v>29</v>
      </c>
      <c r="AH17" s="105">
        <v>1</v>
      </c>
      <c r="AI17" s="105">
        <v>2</v>
      </c>
      <c r="AJ17" s="105">
        <v>3</v>
      </c>
      <c r="AK17" s="105">
        <v>4</v>
      </c>
      <c r="AL17" s="105">
        <v>5</v>
      </c>
      <c r="AM17" s="105">
        <v>6</v>
      </c>
      <c r="AN17" s="105">
        <v>7</v>
      </c>
      <c r="AO17" s="105">
        <v>8</v>
      </c>
      <c r="AP17" s="105">
        <v>9</v>
      </c>
      <c r="AQ17" s="105">
        <v>10</v>
      </c>
      <c r="AR17" s="105">
        <v>11</v>
      </c>
      <c r="AS17" s="105">
        <v>12</v>
      </c>
      <c r="AT17" s="105">
        <v>13</v>
      </c>
      <c r="AU17" s="105">
        <v>14</v>
      </c>
      <c r="AV17" s="105">
        <v>15</v>
      </c>
      <c r="AW17" s="105">
        <v>16</v>
      </c>
      <c r="AX17" s="105">
        <v>17</v>
      </c>
      <c r="AY17" s="105">
        <v>18</v>
      </c>
      <c r="AZ17" s="105">
        <v>19</v>
      </c>
      <c r="BA17" s="105">
        <v>20</v>
      </c>
      <c r="BB17" s="105">
        <v>21</v>
      </c>
      <c r="BC17" s="105">
        <v>22</v>
      </c>
      <c r="BD17" s="105">
        <v>23</v>
      </c>
      <c r="BE17" s="105">
        <v>24</v>
      </c>
      <c r="BF17" s="105">
        <v>25</v>
      </c>
      <c r="BG17" s="105">
        <v>26</v>
      </c>
      <c r="BH17" s="259">
        <v>27</v>
      </c>
      <c r="BI17" s="259">
        <v>27</v>
      </c>
      <c r="BJ17" s="259">
        <v>27</v>
      </c>
      <c r="BK17" s="104">
        <v>28</v>
      </c>
      <c r="BL17" s="103">
        <v>29</v>
      </c>
      <c r="BM17" s="103">
        <v>29</v>
      </c>
      <c r="BN17" s="103">
        <v>29</v>
      </c>
      <c r="BO17" s="976" t="str">
        <f>A24</f>
        <v>цепленок бролер</v>
      </c>
      <c r="BP17" s="977"/>
      <c r="BQ17" s="978"/>
      <c r="BR17" s="871"/>
      <c r="BS17" s="871"/>
      <c r="BT17" s="871"/>
      <c r="BU17" s="871"/>
      <c r="BV17" s="871"/>
      <c r="BW17" s="871"/>
      <c r="BX17" s="871"/>
      <c r="BY17" s="871"/>
      <c r="BZ17" s="914">
        <f>L25+AS25</f>
        <v>5.6</v>
      </c>
      <c r="CA17" s="914"/>
      <c r="CB17" s="914"/>
      <c r="CC17" s="871"/>
      <c r="CD17" s="871"/>
      <c r="CE17" s="871"/>
      <c r="CF17" s="871"/>
      <c r="CG17" s="871"/>
      <c r="CH17" s="871"/>
      <c r="CI17" s="871"/>
      <c r="CJ17" s="915">
        <v>5.6</v>
      </c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</row>
    <row r="18" spans="1:105" s="22" customFormat="1" ht="18.75" customHeight="1" thickBot="1">
      <c r="A18" s="102" t="s">
        <v>43</v>
      </c>
      <c r="B18" s="101"/>
      <c r="C18" s="100"/>
      <c r="D18" s="99">
        <v>200</v>
      </c>
      <c r="E18" s="97">
        <v>5</v>
      </c>
      <c r="F18" s="95" t="s">
        <v>261</v>
      </c>
      <c r="G18" s="95" t="s">
        <v>260</v>
      </c>
      <c r="H18" s="98"/>
      <c r="I18" s="96" t="s">
        <v>419</v>
      </c>
      <c r="J18" s="94"/>
      <c r="K18" s="96" t="s">
        <v>260</v>
      </c>
      <c r="L18" s="97">
        <v>60</v>
      </c>
      <c r="M18" s="95" t="s">
        <v>419</v>
      </c>
      <c r="N18" s="95"/>
      <c r="O18" s="97">
        <v>150</v>
      </c>
      <c r="P18" s="97">
        <v>30</v>
      </c>
      <c r="Q18" s="97">
        <v>30</v>
      </c>
      <c r="R18" s="95"/>
      <c r="S18" s="94"/>
      <c r="T18" s="96" t="s">
        <v>387</v>
      </c>
      <c r="U18" s="95" t="s">
        <v>260</v>
      </c>
      <c r="V18" s="95"/>
      <c r="W18" s="94"/>
      <c r="X18" s="96"/>
      <c r="Y18" s="95"/>
      <c r="Z18" s="94"/>
      <c r="AA18" s="93"/>
      <c r="AB18" s="93"/>
      <c r="AC18" s="93"/>
      <c r="AD18" s="92"/>
      <c r="AE18" s="91"/>
      <c r="AF18" s="91"/>
      <c r="AG18" s="91"/>
      <c r="AH18" s="102" t="s">
        <v>43</v>
      </c>
      <c r="AI18" s="101"/>
      <c r="AJ18" s="100"/>
      <c r="AK18" s="99">
        <v>200</v>
      </c>
      <c r="AL18" s="97">
        <v>10</v>
      </c>
      <c r="AM18" s="95" t="s">
        <v>261</v>
      </c>
      <c r="AN18" s="95" t="s">
        <v>262</v>
      </c>
      <c r="AO18" s="98"/>
      <c r="AP18" s="96" t="s">
        <v>260</v>
      </c>
      <c r="AQ18" s="94"/>
      <c r="AR18" s="96" t="s">
        <v>486</v>
      </c>
      <c r="AS18" s="97">
        <v>60</v>
      </c>
      <c r="AT18" s="95"/>
      <c r="AU18" s="95"/>
      <c r="AV18" s="97">
        <v>180</v>
      </c>
      <c r="AW18" s="97">
        <v>30</v>
      </c>
      <c r="AX18" s="97">
        <v>30</v>
      </c>
      <c r="AY18" s="95"/>
      <c r="AZ18" s="94"/>
      <c r="BA18" s="96" t="s">
        <v>387</v>
      </c>
      <c r="BB18" s="95" t="s">
        <v>262</v>
      </c>
      <c r="BC18" s="95"/>
      <c r="BD18" s="94"/>
      <c r="BE18" s="96"/>
      <c r="BF18" s="95"/>
      <c r="BG18" s="94"/>
      <c r="BH18" s="93"/>
      <c r="BI18" s="93"/>
      <c r="BJ18" s="93"/>
      <c r="BK18" s="92"/>
      <c r="BL18" s="91"/>
      <c r="BM18" s="91"/>
      <c r="BN18" s="91"/>
      <c r="BO18" s="979"/>
      <c r="BP18" s="980"/>
      <c r="BQ18" s="981"/>
      <c r="BR18" s="871"/>
      <c r="BS18" s="871"/>
      <c r="BT18" s="871"/>
      <c r="BU18" s="871"/>
      <c r="BV18" s="871"/>
      <c r="BW18" s="871"/>
      <c r="BX18" s="871"/>
      <c r="BY18" s="871"/>
      <c r="BZ18" s="871"/>
      <c r="CA18" s="871"/>
      <c r="CB18" s="871"/>
      <c r="CC18" s="871"/>
      <c r="CD18" s="871"/>
      <c r="CE18" s="871"/>
      <c r="CF18" s="871"/>
      <c r="CG18" s="871"/>
      <c r="CH18" s="871"/>
      <c r="CI18" s="871"/>
      <c r="CJ18" s="916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</row>
    <row r="19" spans="1:105" s="21" customFormat="1" ht="18.75" customHeight="1" thickBot="1">
      <c r="A19" s="90" t="s">
        <v>41</v>
      </c>
      <c r="B19" s="89"/>
      <c r="C19" s="88"/>
      <c r="D19" s="87">
        <v>21</v>
      </c>
      <c r="E19" s="87">
        <v>21</v>
      </c>
      <c r="F19" s="87">
        <v>21</v>
      </c>
      <c r="G19" s="87">
        <v>21</v>
      </c>
      <c r="H19" s="87"/>
      <c r="I19" s="87">
        <v>21</v>
      </c>
      <c r="J19" s="87"/>
      <c r="K19" s="87">
        <v>21</v>
      </c>
      <c r="L19" s="87">
        <v>21</v>
      </c>
      <c r="M19" s="87">
        <v>21</v>
      </c>
      <c r="N19" s="87"/>
      <c r="O19" s="87">
        <v>21</v>
      </c>
      <c r="P19" s="87">
        <v>21</v>
      </c>
      <c r="Q19" s="87">
        <v>21</v>
      </c>
      <c r="R19" s="87"/>
      <c r="S19" s="87"/>
      <c r="T19" s="87">
        <v>21</v>
      </c>
      <c r="U19" s="87">
        <v>21</v>
      </c>
      <c r="V19" s="87"/>
      <c r="W19" s="85"/>
      <c r="X19" s="87"/>
      <c r="Y19" s="86"/>
      <c r="Z19" s="85"/>
      <c r="AA19" s="84"/>
      <c r="AB19" s="84"/>
      <c r="AC19" s="84"/>
      <c r="AD19" s="83"/>
      <c r="AE19" s="82"/>
      <c r="AF19" s="82"/>
      <c r="AG19" s="82"/>
      <c r="AH19" s="90" t="s">
        <v>41</v>
      </c>
      <c r="AI19" s="89"/>
      <c r="AJ19" s="88"/>
      <c r="AK19" s="87">
        <v>43</v>
      </c>
      <c r="AL19" s="87">
        <v>43</v>
      </c>
      <c r="AM19" s="87">
        <v>43</v>
      </c>
      <c r="AN19" s="87">
        <v>43</v>
      </c>
      <c r="AO19" s="87"/>
      <c r="AP19" s="87">
        <v>43</v>
      </c>
      <c r="AQ19" s="87"/>
      <c r="AR19" s="87">
        <v>43</v>
      </c>
      <c r="AS19" s="87">
        <v>43</v>
      </c>
      <c r="AT19" s="87"/>
      <c r="AU19" s="87"/>
      <c r="AV19" s="87">
        <v>43</v>
      </c>
      <c r="AW19" s="87">
        <v>43</v>
      </c>
      <c r="AX19" s="87">
        <v>43</v>
      </c>
      <c r="AY19" s="87"/>
      <c r="AZ19" s="87"/>
      <c r="BA19" s="87">
        <v>43</v>
      </c>
      <c r="BB19" s="87">
        <v>43</v>
      </c>
      <c r="BC19" s="87"/>
      <c r="BD19" s="85"/>
      <c r="BE19" s="87"/>
      <c r="BF19" s="86"/>
      <c r="BG19" s="85"/>
      <c r="BH19" s="84"/>
      <c r="BI19" s="84"/>
      <c r="BJ19" s="84"/>
      <c r="BK19" s="83"/>
      <c r="BL19" s="82"/>
      <c r="BM19" s="82"/>
      <c r="BN19" s="82"/>
      <c r="BO19" s="976" t="s">
        <v>11</v>
      </c>
      <c r="BP19" s="977"/>
      <c r="BQ19" s="978"/>
      <c r="BR19" s="917">
        <f>D27+AK27</f>
        <v>0</v>
      </c>
      <c r="BS19" s="871"/>
      <c r="BT19" s="871"/>
      <c r="BU19" s="871"/>
      <c r="BV19" s="871"/>
      <c r="BW19" s="871"/>
      <c r="BX19" s="871"/>
      <c r="BY19" s="871"/>
      <c r="BZ19" s="914">
        <f>L27+AS27</f>
        <v>0</v>
      </c>
      <c r="CA19" s="914"/>
      <c r="CB19" s="914"/>
      <c r="CC19" s="871"/>
      <c r="CD19" s="871"/>
      <c r="CE19" s="871"/>
      <c r="CF19" s="871"/>
      <c r="CG19" s="871"/>
      <c r="CH19" s="914">
        <v>6</v>
      </c>
      <c r="CI19" s="914">
        <f>U27+BB27</f>
        <v>0</v>
      </c>
      <c r="CJ19" s="915">
        <v>6</v>
      </c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</row>
    <row r="20" spans="1:105" s="55" customFormat="1" ht="18.75" customHeight="1">
      <c r="A20" s="1003" t="s">
        <v>6</v>
      </c>
      <c r="B20" s="995"/>
      <c r="C20" s="81" t="s">
        <v>35</v>
      </c>
      <c r="D20" s="79"/>
      <c r="E20" s="78"/>
      <c r="F20" s="78">
        <v>30</v>
      </c>
      <c r="G20" s="78"/>
      <c r="H20" s="80"/>
      <c r="I20" s="79"/>
      <c r="J20" s="80"/>
      <c r="K20" s="79"/>
      <c r="L20" s="78">
        <v>17.14</v>
      </c>
      <c r="M20" s="78"/>
      <c r="N20" s="78"/>
      <c r="O20" s="78">
        <v>0</v>
      </c>
      <c r="P20" s="78">
        <v>30</v>
      </c>
      <c r="Q20" s="78"/>
      <c r="R20" s="78"/>
      <c r="S20" s="80"/>
      <c r="T20" s="79"/>
      <c r="U20" s="78"/>
      <c r="V20" s="78"/>
      <c r="W20" s="80"/>
      <c r="X20" s="79"/>
      <c r="Y20" s="78"/>
      <c r="Z20" s="77"/>
      <c r="AA20" s="814">
        <f>SUM(D21:H21)</f>
        <v>0.63</v>
      </c>
      <c r="AB20" s="814">
        <f>SUM(I21:W21)</f>
        <v>0.99</v>
      </c>
      <c r="AC20" s="814">
        <f>SUM(AA20+AB20)</f>
        <v>1.62</v>
      </c>
      <c r="AD20" s="975">
        <v>35</v>
      </c>
      <c r="AE20" s="973">
        <f>SUM(AA20*AD20)</f>
        <v>22.05</v>
      </c>
      <c r="AF20" s="973">
        <f>SUM(AB20*AD20)</f>
        <v>34.65</v>
      </c>
      <c r="AG20" s="973">
        <f>SUM(AE20:AF21)</f>
        <v>56.7</v>
      </c>
      <c r="AH20" s="1003" t="s">
        <v>6</v>
      </c>
      <c r="AI20" s="995"/>
      <c r="AJ20" s="81" t="s">
        <v>35</v>
      </c>
      <c r="AK20" s="79"/>
      <c r="AL20" s="78"/>
      <c r="AM20" s="78">
        <v>30</v>
      </c>
      <c r="AN20" s="78"/>
      <c r="AO20" s="80"/>
      <c r="AP20" s="79"/>
      <c r="AQ20" s="80"/>
      <c r="AR20" s="79"/>
      <c r="AS20" s="78"/>
      <c r="AT20" s="78"/>
      <c r="AU20" s="78"/>
      <c r="AV20" s="78">
        <v>0</v>
      </c>
      <c r="AW20" s="78">
        <v>30</v>
      </c>
      <c r="AX20" s="78"/>
      <c r="AY20" s="78"/>
      <c r="AZ20" s="80"/>
      <c r="BA20" s="79"/>
      <c r="BB20" s="78"/>
      <c r="BC20" s="78"/>
      <c r="BD20" s="80"/>
      <c r="BE20" s="79"/>
      <c r="BF20" s="78"/>
      <c r="BG20" s="77"/>
      <c r="BH20" s="814">
        <f>SUM(AK21:AO21)</f>
        <v>1.29</v>
      </c>
      <c r="BI20" s="814">
        <f>SUM(AP21:BD21)</f>
        <v>1.29</v>
      </c>
      <c r="BJ20" s="814">
        <f>SUM(BH20+BI20)</f>
        <v>2.58</v>
      </c>
      <c r="BK20" s="975">
        <f>AD20</f>
        <v>35</v>
      </c>
      <c r="BL20" s="973">
        <f>SUM(BH20*BK20)</f>
        <v>45.15</v>
      </c>
      <c r="BM20" s="973">
        <f>SUM(BI20*BK20)</f>
        <v>45.15</v>
      </c>
      <c r="BN20" s="973">
        <f>SUM(BL20:BM21)</f>
        <v>90.3</v>
      </c>
      <c r="BO20" s="979"/>
      <c r="BP20" s="980"/>
      <c r="BQ20" s="981"/>
      <c r="BR20" s="918"/>
      <c r="BS20" s="871"/>
      <c r="BT20" s="871"/>
      <c r="BU20" s="871"/>
      <c r="BV20" s="871"/>
      <c r="BW20" s="871"/>
      <c r="BX20" s="871"/>
      <c r="BY20" s="871"/>
      <c r="BZ20" s="871"/>
      <c r="CA20" s="871"/>
      <c r="CB20" s="871"/>
      <c r="CC20" s="871"/>
      <c r="CD20" s="871"/>
      <c r="CE20" s="871"/>
      <c r="CF20" s="871"/>
      <c r="CG20" s="871"/>
      <c r="CH20" s="871"/>
      <c r="CI20" s="871"/>
      <c r="CJ20" s="916"/>
    </row>
    <row r="21" spans="1:105" ht="18.75" customHeight="1" thickBot="1">
      <c r="A21" s="920"/>
      <c r="B21" s="813"/>
      <c r="C21" s="20" t="s">
        <v>34</v>
      </c>
      <c r="D21" s="76">
        <f t="shared" ref="D21:Z21" si="2">(D$19*D20)/1000</f>
        <v>0</v>
      </c>
      <c r="E21" s="76">
        <f t="shared" si="2"/>
        <v>0</v>
      </c>
      <c r="F21" s="76">
        <f t="shared" si="2"/>
        <v>0.63</v>
      </c>
      <c r="G21" s="76">
        <f t="shared" si="2"/>
        <v>0</v>
      </c>
      <c r="H21" s="76">
        <f t="shared" si="2"/>
        <v>0</v>
      </c>
      <c r="I21" s="76">
        <f t="shared" si="2"/>
        <v>0</v>
      </c>
      <c r="J21" s="76">
        <f t="shared" si="2"/>
        <v>0</v>
      </c>
      <c r="K21" s="76">
        <f t="shared" si="2"/>
        <v>0</v>
      </c>
      <c r="L21" s="76">
        <f t="shared" si="2"/>
        <v>0.36</v>
      </c>
      <c r="M21" s="76">
        <f t="shared" si="2"/>
        <v>0</v>
      </c>
      <c r="N21" s="76">
        <f t="shared" si="2"/>
        <v>0</v>
      </c>
      <c r="O21" s="76">
        <f t="shared" si="2"/>
        <v>0</v>
      </c>
      <c r="P21" s="76">
        <f t="shared" si="2"/>
        <v>0.63</v>
      </c>
      <c r="Q21" s="76">
        <f t="shared" si="2"/>
        <v>0</v>
      </c>
      <c r="R21" s="76">
        <f t="shared" si="2"/>
        <v>0</v>
      </c>
      <c r="S21" s="76">
        <f t="shared" si="2"/>
        <v>0</v>
      </c>
      <c r="T21" s="76">
        <f t="shared" si="2"/>
        <v>0</v>
      </c>
      <c r="U21" s="76">
        <f t="shared" si="2"/>
        <v>0</v>
      </c>
      <c r="V21" s="76">
        <f t="shared" si="2"/>
        <v>0</v>
      </c>
      <c r="W21" s="76">
        <f t="shared" si="2"/>
        <v>0</v>
      </c>
      <c r="X21" s="76">
        <f t="shared" si="2"/>
        <v>0</v>
      </c>
      <c r="Y21" s="76">
        <f t="shared" si="2"/>
        <v>0</v>
      </c>
      <c r="Z21" s="76">
        <f t="shared" si="2"/>
        <v>0</v>
      </c>
      <c r="AA21" s="814"/>
      <c r="AB21" s="814"/>
      <c r="AC21" s="814"/>
      <c r="AD21" s="974"/>
      <c r="AE21" s="818"/>
      <c r="AF21" s="818"/>
      <c r="AG21" s="818"/>
      <c r="AH21" s="920"/>
      <c r="AI21" s="813"/>
      <c r="AJ21" s="20" t="s">
        <v>34</v>
      </c>
      <c r="AK21" s="76">
        <f t="shared" ref="AK21" si="3">(AK$19*AK20)/1000</f>
        <v>0</v>
      </c>
      <c r="AL21" s="76">
        <f t="shared" ref="AL21:BG21" si="4">(AL$19*AL20)/1000</f>
        <v>0</v>
      </c>
      <c r="AM21" s="76">
        <f t="shared" si="4"/>
        <v>1.29</v>
      </c>
      <c r="AN21" s="76">
        <f t="shared" si="4"/>
        <v>0</v>
      </c>
      <c r="AO21" s="76">
        <f t="shared" si="4"/>
        <v>0</v>
      </c>
      <c r="AP21" s="76">
        <f t="shared" si="4"/>
        <v>0</v>
      </c>
      <c r="AQ21" s="76">
        <f t="shared" si="4"/>
        <v>0</v>
      </c>
      <c r="AR21" s="76">
        <f t="shared" si="4"/>
        <v>0</v>
      </c>
      <c r="AS21" s="76">
        <f t="shared" si="4"/>
        <v>0</v>
      </c>
      <c r="AT21" s="76">
        <f t="shared" si="4"/>
        <v>0</v>
      </c>
      <c r="AU21" s="76">
        <f t="shared" si="4"/>
        <v>0</v>
      </c>
      <c r="AV21" s="76">
        <f t="shared" si="4"/>
        <v>0</v>
      </c>
      <c r="AW21" s="76">
        <f t="shared" si="4"/>
        <v>1.29</v>
      </c>
      <c r="AX21" s="76">
        <f t="shared" si="4"/>
        <v>0</v>
      </c>
      <c r="AY21" s="76">
        <f t="shared" si="4"/>
        <v>0</v>
      </c>
      <c r="AZ21" s="76">
        <f t="shared" si="4"/>
        <v>0</v>
      </c>
      <c r="BA21" s="76">
        <f t="shared" si="4"/>
        <v>0</v>
      </c>
      <c r="BB21" s="76">
        <f t="shared" si="4"/>
        <v>0</v>
      </c>
      <c r="BC21" s="76">
        <f t="shared" si="4"/>
        <v>0</v>
      </c>
      <c r="BD21" s="76">
        <f t="shared" si="4"/>
        <v>0</v>
      </c>
      <c r="BE21" s="76">
        <f t="shared" si="4"/>
        <v>0</v>
      </c>
      <c r="BF21" s="76">
        <f t="shared" si="4"/>
        <v>0</v>
      </c>
      <c r="BG21" s="76">
        <f t="shared" si="4"/>
        <v>0</v>
      </c>
      <c r="BH21" s="814"/>
      <c r="BI21" s="814"/>
      <c r="BJ21" s="814"/>
      <c r="BK21" s="974"/>
      <c r="BL21" s="818"/>
      <c r="BM21" s="818"/>
      <c r="BN21" s="818"/>
      <c r="BO21" s="976" t="str">
        <f>A28</f>
        <v>молоко</v>
      </c>
      <c r="BP21" s="977"/>
      <c r="BQ21" s="978"/>
      <c r="BR21" s="914">
        <f>D29+AK29</f>
        <v>6.4</v>
      </c>
      <c r="BS21" s="914"/>
      <c r="BT21" s="914">
        <f>F29+AM29</f>
        <v>0</v>
      </c>
      <c r="BU21" s="871"/>
      <c r="BV21" s="871"/>
      <c r="BW21" s="871">
        <v>8.6</v>
      </c>
      <c r="BX21" s="871"/>
      <c r="BY21" s="914">
        <f>K29+AR29</f>
        <v>0</v>
      </c>
      <c r="BZ21" s="914">
        <f>L29+AS29</f>
        <v>0</v>
      </c>
      <c r="CA21" s="914"/>
      <c r="CB21" s="914">
        <f>M29</f>
        <v>0</v>
      </c>
      <c r="CC21" s="914">
        <f>N29+AU29</f>
        <v>0</v>
      </c>
      <c r="CD21" s="914">
        <f>O29+AV29</f>
        <v>0</v>
      </c>
      <c r="CE21" s="871"/>
      <c r="CF21" s="914"/>
      <c r="CG21" s="871"/>
      <c r="CH21" s="914">
        <f>T29+BA29</f>
        <v>0</v>
      </c>
      <c r="CI21" s="914">
        <f>U29+BB29</f>
        <v>3</v>
      </c>
      <c r="CJ21" s="915">
        <v>18</v>
      </c>
    </row>
    <row r="22" spans="1:105" s="55" customFormat="1" ht="18.75" customHeight="1">
      <c r="A22" s="920" t="s">
        <v>14</v>
      </c>
      <c r="B22" s="813"/>
      <c r="C22" s="64" t="s">
        <v>35</v>
      </c>
      <c r="D22" s="62"/>
      <c r="E22" s="517">
        <v>0</v>
      </c>
      <c r="F22" s="517"/>
      <c r="G22" s="517"/>
      <c r="H22" s="63"/>
      <c r="I22" s="62"/>
      <c r="J22" s="63"/>
      <c r="K22" s="62"/>
      <c r="L22" s="517"/>
      <c r="M22" s="517"/>
      <c r="N22" s="517"/>
      <c r="O22" s="517">
        <v>0</v>
      </c>
      <c r="P22" s="517">
        <v>0</v>
      </c>
      <c r="Q22" s="517">
        <v>30</v>
      </c>
      <c r="R22" s="517"/>
      <c r="S22" s="63"/>
      <c r="T22" s="62"/>
      <c r="U22" s="517"/>
      <c r="V22" s="517"/>
      <c r="W22" s="63"/>
      <c r="X22" s="62"/>
      <c r="Y22" s="517"/>
      <c r="Z22" s="60"/>
      <c r="AA22" s="814">
        <f>SUM(D23:H23)</f>
        <v>0</v>
      </c>
      <c r="AB22" s="814">
        <f>SUM(I23:W23)</f>
        <v>0.63</v>
      </c>
      <c r="AC22" s="814">
        <f>SUM(AA22+AB22)</f>
        <v>0.63</v>
      </c>
      <c r="AD22" s="974">
        <v>44</v>
      </c>
      <c r="AE22" s="973">
        <f>SUM(AA22*AD22)</f>
        <v>0</v>
      </c>
      <c r="AF22" s="973">
        <f>SUM(AB22*AD22)</f>
        <v>27.72</v>
      </c>
      <c r="AG22" s="973">
        <f>SUM(AE22:AF23)</f>
        <v>27.72</v>
      </c>
      <c r="AH22" s="920" t="s">
        <v>14</v>
      </c>
      <c r="AI22" s="813"/>
      <c r="AJ22" s="64" t="s">
        <v>35</v>
      </c>
      <c r="AK22" s="62"/>
      <c r="AL22" s="517">
        <v>0</v>
      </c>
      <c r="AM22" s="517"/>
      <c r="AN22" s="517"/>
      <c r="AO22" s="63"/>
      <c r="AP22" s="62"/>
      <c r="AQ22" s="63"/>
      <c r="AR22" s="62"/>
      <c r="AS22" s="517"/>
      <c r="AT22" s="517"/>
      <c r="AU22" s="517"/>
      <c r="AV22" s="517">
        <v>0</v>
      </c>
      <c r="AW22" s="517">
        <v>0</v>
      </c>
      <c r="AX22" s="517">
        <v>31.86</v>
      </c>
      <c r="AY22" s="517"/>
      <c r="AZ22" s="63"/>
      <c r="BA22" s="62"/>
      <c r="BB22" s="517"/>
      <c r="BC22" s="517"/>
      <c r="BD22" s="63"/>
      <c r="BE22" s="62"/>
      <c r="BF22" s="517"/>
      <c r="BG22" s="60"/>
      <c r="BH22" s="814">
        <f>SUM(AK23:AO23)</f>
        <v>0</v>
      </c>
      <c r="BI22" s="814">
        <f>SUM(AP23:BD23)</f>
        <v>1.37</v>
      </c>
      <c r="BJ22" s="814">
        <f>SUM(BH22+BI22)</f>
        <v>1.37</v>
      </c>
      <c r="BK22" s="975">
        <f t="shared" ref="BK22" si="5">AD22</f>
        <v>44</v>
      </c>
      <c r="BL22" s="973">
        <f>SUM(BH22*BK22)</f>
        <v>0</v>
      </c>
      <c r="BM22" s="973">
        <f>SUM(BI22*BK22)</f>
        <v>60.28</v>
      </c>
      <c r="BN22" s="973">
        <f>SUM(BL22:BM23)</f>
        <v>60.28</v>
      </c>
      <c r="BO22" s="979"/>
      <c r="BP22" s="980"/>
      <c r="BQ22" s="981"/>
      <c r="BR22" s="871"/>
      <c r="BS22" s="871"/>
      <c r="BT22" s="871"/>
      <c r="BU22" s="871"/>
      <c r="BV22" s="871"/>
      <c r="BW22" s="871"/>
      <c r="BX22" s="871"/>
      <c r="BY22" s="871"/>
      <c r="BZ22" s="871"/>
      <c r="CA22" s="871"/>
      <c r="CB22" s="871"/>
      <c r="CC22" s="871"/>
      <c r="CD22" s="871"/>
      <c r="CE22" s="871"/>
      <c r="CF22" s="871"/>
      <c r="CG22" s="871"/>
      <c r="CH22" s="871"/>
      <c r="CI22" s="871"/>
      <c r="CJ22" s="916"/>
    </row>
    <row r="23" spans="1:105" ht="18.75" customHeight="1" thickBot="1">
      <c r="A23" s="928"/>
      <c r="B23" s="929"/>
      <c r="C23" s="65" t="s">
        <v>34</v>
      </c>
      <c r="D23" s="273">
        <f t="shared" ref="D23:Z23" si="6">(D$19*D22)/1000</f>
        <v>0</v>
      </c>
      <c r="E23" s="273">
        <f t="shared" si="6"/>
        <v>0</v>
      </c>
      <c r="F23" s="273">
        <f t="shared" si="6"/>
        <v>0</v>
      </c>
      <c r="G23" s="273">
        <f t="shared" si="6"/>
        <v>0</v>
      </c>
      <c r="H23" s="273">
        <f t="shared" si="6"/>
        <v>0</v>
      </c>
      <c r="I23" s="273">
        <f t="shared" si="6"/>
        <v>0</v>
      </c>
      <c r="J23" s="273">
        <f t="shared" si="6"/>
        <v>0</v>
      </c>
      <c r="K23" s="273">
        <f t="shared" si="6"/>
        <v>0</v>
      </c>
      <c r="L23" s="273">
        <f t="shared" si="6"/>
        <v>0</v>
      </c>
      <c r="M23" s="273">
        <f t="shared" si="6"/>
        <v>0</v>
      </c>
      <c r="N23" s="273">
        <f t="shared" si="6"/>
        <v>0</v>
      </c>
      <c r="O23" s="273">
        <f t="shared" si="6"/>
        <v>0</v>
      </c>
      <c r="P23" s="273">
        <f t="shared" si="6"/>
        <v>0</v>
      </c>
      <c r="Q23" s="273">
        <f t="shared" si="6"/>
        <v>0.63</v>
      </c>
      <c r="R23" s="273">
        <f t="shared" si="6"/>
        <v>0</v>
      </c>
      <c r="S23" s="273">
        <f t="shared" si="6"/>
        <v>0</v>
      </c>
      <c r="T23" s="273">
        <f t="shared" si="6"/>
        <v>0</v>
      </c>
      <c r="U23" s="273">
        <f t="shared" si="6"/>
        <v>0</v>
      </c>
      <c r="V23" s="273">
        <f t="shared" si="6"/>
        <v>0</v>
      </c>
      <c r="W23" s="273">
        <f t="shared" si="6"/>
        <v>0</v>
      </c>
      <c r="X23" s="273">
        <f t="shared" si="6"/>
        <v>0</v>
      </c>
      <c r="Y23" s="273">
        <f t="shared" si="6"/>
        <v>0</v>
      </c>
      <c r="Z23" s="273">
        <f t="shared" si="6"/>
        <v>0</v>
      </c>
      <c r="AA23" s="814"/>
      <c r="AB23" s="814"/>
      <c r="AC23" s="814"/>
      <c r="AD23" s="1006"/>
      <c r="AE23" s="818"/>
      <c r="AF23" s="818"/>
      <c r="AG23" s="818"/>
      <c r="AH23" s="928"/>
      <c r="AI23" s="929"/>
      <c r="AJ23" s="65" t="s">
        <v>34</v>
      </c>
      <c r="AK23" s="273">
        <f t="shared" ref="AK23" si="7">(AK$19*AK22)/1000</f>
        <v>0</v>
      </c>
      <c r="AL23" s="273">
        <f t="shared" ref="AL23:BG23" si="8">(AL$19*AL22)/1000</f>
        <v>0</v>
      </c>
      <c r="AM23" s="273">
        <f t="shared" si="8"/>
        <v>0</v>
      </c>
      <c r="AN23" s="273">
        <f t="shared" si="8"/>
        <v>0</v>
      </c>
      <c r="AO23" s="273">
        <f t="shared" si="8"/>
        <v>0</v>
      </c>
      <c r="AP23" s="273">
        <f t="shared" si="8"/>
        <v>0</v>
      </c>
      <c r="AQ23" s="273">
        <f t="shared" si="8"/>
        <v>0</v>
      </c>
      <c r="AR23" s="273">
        <f t="shared" si="8"/>
        <v>0</v>
      </c>
      <c r="AS23" s="273">
        <f t="shared" si="8"/>
        <v>0</v>
      </c>
      <c r="AT23" s="273">
        <f t="shared" si="8"/>
        <v>0</v>
      </c>
      <c r="AU23" s="273">
        <f t="shared" si="8"/>
        <v>0</v>
      </c>
      <c r="AV23" s="273">
        <f t="shared" si="8"/>
        <v>0</v>
      </c>
      <c r="AW23" s="273">
        <f t="shared" si="8"/>
        <v>0</v>
      </c>
      <c r="AX23" s="273">
        <f t="shared" si="8"/>
        <v>1.37</v>
      </c>
      <c r="AY23" s="273">
        <f t="shared" si="8"/>
        <v>0</v>
      </c>
      <c r="AZ23" s="273">
        <f t="shared" si="8"/>
        <v>0</v>
      </c>
      <c r="BA23" s="273">
        <f t="shared" si="8"/>
        <v>0</v>
      </c>
      <c r="BB23" s="273">
        <f t="shared" si="8"/>
        <v>0</v>
      </c>
      <c r="BC23" s="273">
        <f t="shared" si="8"/>
        <v>0</v>
      </c>
      <c r="BD23" s="273">
        <f t="shared" si="8"/>
        <v>0</v>
      </c>
      <c r="BE23" s="273">
        <f t="shared" si="8"/>
        <v>0</v>
      </c>
      <c r="BF23" s="273">
        <f t="shared" si="8"/>
        <v>0</v>
      </c>
      <c r="BG23" s="273">
        <f t="shared" si="8"/>
        <v>0</v>
      </c>
      <c r="BH23" s="814"/>
      <c r="BI23" s="814"/>
      <c r="BJ23" s="814"/>
      <c r="BK23" s="974"/>
      <c r="BL23" s="818"/>
      <c r="BM23" s="818"/>
      <c r="BN23" s="818"/>
      <c r="BO23" s="976" t="str">
        <f>A30</f>
        <v>вода</v>
      </c>
      <c r="BP23" s="977"/>
      <c r="BQ23" s="978"/>
      <c r="BR23" s="914">
        <f>D31+AK31</f>
        <v>0</v>
      </c>
      <c r="BS23" s="914">
        <f>E31+AL31</f>
        <v>0</v>
      </c>
      <c r="BT23" s="871"/>
      <c r="BU23" s="914">
        <f>G31+AN31</f>
        <v>10.89</v>
      </c>
      <c r="BV23" s="871"/>
      <c r="BW23" s="871"/>
      <c r="BX23" s="871"/>
      <c r="BY23" s="914">
        <f>K31+AR31</f>
        <v>2.2050000000000001</v>
      </c>
      <c r="BZ23" s="871"/>
      <c r="CA23" s="871"/>
      <c r="CB23" s="871"/>
      <c r="CC23" s="871"/>
      <c r="CD23" s="914">
        <f>O31+AV31</f>
        <v>10.286</v>
      </c>
      <c r="CE23" s="871"/>
      <c r="CF23" s="871"/>
      <c r="CG23" s="871"/>
      <c r="CH23" s="914">
        <f>T31+BA31</f>
        <v>0</v>
      </c>
      <c r="CI23" s="914">
        <f>U31+BB31</f>
        <v>1.575</v>
      </c>
      <c r="CJ23" s="915"/>
    </row>
    <row r="24" spans="1:105" s="55" customFormat="1" ht="18.75" customHeight="1">
      <c r="A24" s="932" t="s">
        <v>539</v>
      </c>
      <c r="B24" s="813"/>
      <c r="C24" s="64" t="s">
        <v>35</v>
      </c>
      <c r="D24" s="62"/>
      <c r="E24" s="517">
        <v>0</v>
      </c>
      <c r="F24" s="517"/>
      <c r="G24" s="517"/>
      <c r="H24" s="63"/>
      <c r="I24" s="62"/>
      <c r="J24" s="63"/>
      <c r="K24" s="62"/>
      <c r="L24" s="517">
        <v>80</v>
      </c>
      <c r="M24" s="517"/>
      <c r="N24" s="517"/>
      <c r="O24" s="517">
        <v>0</v>
      </c>
      <c r="P24" s="517">
        <v>0</v>
      </c>
      <c r="Q24" s="517">
        <v>0</v>
      </c>
      <c r="R24" s="517"/>
      <c r="S24" s="63"/>
      <c r="T24" s="62"/>
      <c r="U24" s="517"/>
      <c r="V24" s="517"/>
      <c r="W24" s="63"/>
      <c r="X24" s="62"/>
      <c r="Y24" s="517"/>
      <c r="Z24" s="60"/>
      <c r="AA24" s="814">
        <f>SUM(D25:H25)</f>
        <v>0</v>
      </c>
      <c r="AB24" s="814">
        <f>SUM(I25:W25)</f>
        <v>1.68</v>
      </c>
      <c r="AC24" s="814">
        <f>SUM(AA24+AB24)</f>
        <v>1.68</v>
      </c>
      <c r="AD24" s="974">
        <v>162</v>
      </c>
      <c r="AE24" s="973">
        <f>SUM(AA24*AD24)</f>
        <v>0</v>
      </c>
      <c r="AF24" s="973">
        <f>SUM(AB24*AD24)</f>
        <v>272.16000000000003</v>
      </c>
      <c r="AG24" s="973">
        <f>SUM(AE24:AF25)</f>
        <v>272.16000000000003</v>
      </c>
      <c r="AH24" s="932" t="s">
        <v>541</v>
      </c>
      <c r="AI24" s="813"/>
      <c r="AJ24" s="64" t="s">
        <v>35</v>
      </c>
      <c r="AK24" s="62"/>
      <c r="AL24" s="517">
        <v>0</v>
      </c>
      <c r="AM24" s="517"/>
      <c r="AN24" s="517"/>
      <c r="AO24" s="63"/>
      <c r="AP24" s="62"/>
      <c r="AQ24" s="63"/>
      <c r="AR24" s="62"/>
      <c r="AS24" s="517">
        <v>91.16</v>
      </c>
      <c r="AT24" s="517"/>
      <c r="AU24" s="517"/>
      <c r="AV24" s="517">
        <v>0</v>
      </c>
      <c r="AW24" s="517">
        <v>0</v>
      </c>
      <c r="AX24" s="517">
        <v>0</v>
      </c>
      <c r="AY24" s="517"/>
      <c r="AZ24" s="63"/>
      <c r="BA24" s="62"/>
      <c r="BB24" s="517"/>
      <c r="BC24" s="517"/>
      <c r="BD24" s="63"/>
      <c r="BE24" s="62"/>
      <c r="BF24" s="517"/>
      <c r="BG24" s="60"/>
      <c r="BH24" s="814">
        <f>SUM(AK25:AO25)</f>
        <v>0</v>
      </c>
      <c r="BI24" s="814">
        <f>SUM(AP25:BD25)</f>
        <v>3.92</v>
      </c>
      <c r="BJ24" s="814">
        <f>SUM(BH24+BI24)</f>
        <v>3.92</v>
      </c>
      <c r="BK24" s="975">
        <f t="shared" ref="BK24" si="9">AD24</f>
        <v>162</v>
      </c>
      <c r="BL24" s="973">
        <f>SUM(BH24*BK24)</f>
        <v>0</v>
      </c>
      <c r="BM24" s="973">
        <f>SUM(BI24*BK24)</f>
        <v>635.04</v>
      </c>
      <c r="BN24" s="973">
        <f>SUM(BL24:BM25)</f>
        <v>635.04</v>
      </c>
      <c r="BO24" s="979"/>
      <c r="BP24" s="980"/>
      <c r="BQ24" s="981"/>
      <c r="BR24" s="871"/>
      <c r="BS24" s="871"/>
      <c r="BT24" s="871"/>
      <c r="BU24" s="871"/>
      <c r="BV24" s="871"/>
      <c r="BW24" s="871"/>
      <c r="BX24" s="871"/>
      <c r="BY24" s="871"/>
      <c r="BZ24" s="871"/>
      <c r="CA24" s="871"/>
      <c r="CB24" s="871"/>
      <c r="CC24" s="871"/>
      <c r="CD24" s="871"/>
      <c r="CE24" s="871"/>
      <c r="CF24" s="871"/>
      <c r="CG24" s="871"/>
      <c r="CH24" s="871"/>
      <c r="CI24" s="871"/>
      <c r="CJ24" s="916"/>
    </row>
    <row r="25" spans="1:105" ht="18.75" customHeight="1" thickBot="1">
      <c r="A25" s="933"/>
      <c r="B25" s="929"/>
      <c r="C25" s="65" t="s">
        <v>34</v>
      </c>
      <c r="D25" s="273">
        <f t="shared" ref="D25:Z25" si="10">(D$19*D24)/1000</f>
        <v>0</v>
      </c>
      <c r="E25" s="273">
        <f t="shared" si="10"/>
        <v>0</v>
      </c>
      <c r="F25" s="273">
        <f t="shared" si="10"/>
        <v>0</v>
      </c>
      <c r="G25" s="273">
        <f t="shared" si="10"/>
        <v>0</v>
      </c>
      <c r="H25" s="273">
        <f t="shared" si="10"/>
        <v>0</v>
      </c>
      <c r="I25" s="273">
        <f t="shared" si="10"/>
        <v>0</v>
      </c>
      <c r="J25" s="273">
        <f t="shared" si="10"/>
        <v>0</v>
      </c>
      <c r="K25" s="273">
        <f t="shared" si="10"/>
        <v>0</v>
      </c>
      <c r="L25" s="273">
        <f t="shared" si="10"/>
        <v>1.68</v>
      </c>
      <c r="M25" s="273">
        <f t="shared" si="10"/>
        <v>0</v>
      </c>
      <c r="N25" s="273">
        <f t="shared" si="10"/>
        <v>0</v>
      </c>
      <c r="O25" s="273">
        <f t="shared" si="10"/>
        <v>0</v>
      </c>
      <c r="P25" s="273">
        <f t="shared" si="10"/>
        <v>0</v>
      </c>
      <c r="Q25" s="273">
        <f t="shared" si="10"/>
        <v>0</v>
      </c>
      <c r="R25" s="273">
        <f t="shared" si="10"/>
        <v>0</v>
      </c>
      <c r="S25" s="273">
        <f t="shared" si="10"/>
        <v>0</v>
      </c>
      <c r="T25" s="273">
        <f t="shared" si="10"/>
        <v>0</v>
      </c>
      <c r="U25" s="273">
        <f t="shared" si="10"/>
        <v>0</v>
      </c>
      <c r="V25" s="273">
        <f t="shared" si="10"/>
        <v>0</v>
      </c>
      <c r="W25" s="273">
        <f t="shared" si="10"/>
        <v>0</v>
      </c>
      <c r="X25" s="273">
        <f t="shared" si="10"/>
        <v>0</v>
      </c>
      <c r="Y25" s="273">
        <f t="shared" si="10"/>
        <v>0</v>
      </c>
      <c r="Z25" s="273">
        <f t="shared" si="10"/>
        <v>0</v>
      </c>
      <c r="AA25" s="814"/>
      <c r="AB25" s="814"/>
      <c r="AC25" s="814"/>
      <c r="AD25" s="1006"/>
      <c r="AE25" s="818"/>
      <c r="AF25" s="818"/>
      <c r="AG25" s="818"/>
      <c r="AH25" s="933"/>
      <c r="AI25" s="929"/>
      <c r="AJ25" s="65" t="s">
        <v>34</v>
      </c>
      <c r="AK25" s="273">
        <f t="shared" ref="AK25" si="11">(AK$19*AK24)/1000</f>
        <v>0</v>
      </c>
      <c r="AL25" s="273">
        <f t="shared" ref="AL25:BG25" si="12">(AL$19*AL24)/1000</f>
        <v>0</v>
      </c>
      <c r="AM25" s="273">
        <f t="shared" si="12"/>
        <v>0</v>
      </c>
      <c r="AN25" s="273">
        <f t="shared" si="12"/>
        <v>0</v>
      </c>
      <c r="AO25" s="273">
        <f t="shared" si="12"/>
        <v>0</v>
      </c>
      <c r="AP25" s="273">
        <f t="shared" si="12"/>
        <v>0</v>
      </c>
      <c r="AQ25" s="273">
        <f t="shared" si="12"/>
        <v>0</v>
      </c>
      <c r="AR25" s="273">
        <f t="shared" si="12"/>
        <v>0</v>
      </c>
      <c r="AS25" s="273">
        <f t="shared" si="12"/>
        <v>3.92</v>
      </c>
      <c r="AT25" s="273">
        <f t="shared" si="12"/>
        <v>0</v>
      </c>
      <c r="AU25" s="273">
        <f t="shared" si="12"/>
        <v>0</v>
      </c>
      <c r="AV25" s="273">
        <f t="shared" si="12"/>
        <v>0</v>
      </c>
      <c r="AW25" s="273">
        <f t="shared" si="12"/>
        <v>0</v>
      </c>
      <c r="AX25" s="273">
        <f t="shared" si="12"/>
        <v>0</v>
      </c>
      <c r="AY25" s="273">
        <f t="shared" si="12"/>
        <v>0</v>
      </c>
      <c r="AZ25" s="273">
        <f t="shared" si="12"/>
        <v>0</v>
      </c>
      <c r="BA25" s="273">
        <f t="shared" si="12"/>
        <v>0</v>
      </c>
      <c r="BB25" s="273"/>
      <c r="BC25" s="273">
        <f t="shared" si="12"/>
        <v>0</v>
      </c>
      <c r="BD25" s="273">
        <f t="shared" si="12"/>
        <v>0</v>
      </c>
      <c r="BE25" s="273">
        <f t="shared" si="12"/>
        <v>0</v>
      </c>
      <c r="BF25" s="273">
        <f t="shared" si="12"/>
        <v>0</v>
      </c>
      <c r="BG25" s="273">
        <f t="shared" si="12"/>
        <v>0</v>
      </c>
      <c r="BH25" s="814"/>
      <c r="BI25" s="814"/>
      <c r="BJ25" s="814"/>
      <c r="BK25" s="974"/>
      <c r="BL25" s="818"/>
      <c r="BM25" s="818"/>
      <c r="BN25" s="818"/>
      <c r="BO25" s="976" t="str">
        <f>A32</f>
        <v>масло сливочное</v>
      </c>
      <c r="BP25" s="977"/>
      <c r="BQ25" s="978"/>
      <c r="BR25" s="914">
        <f>D33+AK33</f>
        <v>0</v>
      </c>
      <c r="BS25" s="914">
        <f>E33+AL33</f>
        <v>0.53500000000000003</v>
      </c>
      <c r="BT25" s="914"/>
      <c r="BU25" s="914">
        <f>G33+AN33</f>
        <v>0</v>
      </c>
      <c r="BV25" s="871"/>
      <c r="BW25" s="871"/>
      <c r="BX25" s="871"/>
      <c r="BY25" s="914">
        <f>K33+AR33</f>
        <v>0</v>
      </c>
      <c r="BZ25" s="914">
        <f>L33+AS33</f>
        <v>0.25800000000000001</v>
      </c>
      <c r="CA25" s="914">
        <f>AT33</f>
        <v>0</v>
      </c>
      <c r="CB25" s="914">
        <f>M33</f>
        <v>0.126</v>
      </c>
      <c r="CC25" s="914"/>
      <c r="CD25" s="871"/>
      <c r="CE25" s="871"/>
      <c r="CF25" s="871"/>
      <c r="CG25" s="871"/>
      <c r="CH25" s="914">
        <f>T33+BA33</f>
        <v>0.18099999999999999</v>
      </c>
      <c r="CI25" s="871"/>
      <c r="CJ25" s="915">
        <v>1.1000000000000001</v>
      </c>
    </row>
    <row r="26" spans="1:105" s="55" customFormat="1" ht="18.75" customHeight="1">
      <c r="A26" s="994" t="s">
        <v>24</v>
      </c>
      <c r="B26" s="995"/>
      <c r="C26" s="81" t="s">
        <v>35</v>
      </c>
      <c r="D26" s="79"/>
      <c r="E26" s="78"/>
      <c r="F26" s="78"/>
      <c r="G26" s="78"/>
      <c r="H26" s="80"/>
      <c r="I26" s="79"/>
      <c r="J26" s="80"/>
      <c r="K26" s="79">
        <v>8</v>
      </c>
      <c r="L26" s="78"/>
      <c r="M26" s="78"/>
      <c r="N26" s="78"/>
      <c r="O26" s="78"/>
      <c r="P26" s="78"/>
      <c r="Q26" s="78">
        <v>0</v>
      </c>
      <c r="R26" s="78"/>
      <c r="S26" s="80"/>
      <c r="T26" s="79"/>
      <c r="U26" s="78"/>
      <c r="V26" s="78"/>
      <c r="W26" s="80"/>
      <c r="X26" s="79"/>
      <c r="Y26" s="78"/>
      <c r="Z26" s="77"/>
      <c r="AA26" s="814">
        <f>SUM(D27:H27)</f>
        <v>0</v>
      </c>
      <c r="AB26" s="814">
        <f>SUM(I27:W27)</f>
        <v>0.16800000000000001</v>
      </c>
      <c r="AC26" s="814">
        <f>SUM(AA26+AB26)</f>
        <v>0.16800000000000001</v>
      </c>
      <c r="AD26" s="975">
        <v>162.5</v>
      </c>
      <c r="AE26" s="973">
        <f>SUM(AA26*AD26)</f>
        <v>0</v>
      </c>
      <c r="AF26" s="973">
        <f>SUM(AB26*AD26)</f>
        <v>27.3</v>
      </c>
      <c r="AG26" s="973">
        <f>SUM(AE26:AF27)</f>
        <v>27.3</v>
      </c>
      <c r="AH26" s="994" t="s">
        <v>24</v>
      </c>
      <c r="AI26" s="995"/>
      <c r="AJ26" s="81" t="s">
        <v>35</v>
      </c>
      <c r="AK26" s="79"/>
      <c r="AL26" s="78"/>
      <c r="AM26" s="78"/>
      <c r="AN26" s="78"/>
      <c r="AO26" s="80"/>
      <c r="AP26" s="79"/>
      <c r="AQ26" s="80"/>
      <c r="AR26" s="79">
        <v>14.7</v>
      </c>
      <c r="AS26" s="78"/>
      <c r="AT26" s="78"/>
      <c r="AU26" s="78"/>
      <c r="AV26" s="78"/>
      <c r="AW26" s="78"/>
      <c r="AX26" s="78">
        <v>0</v>
      </c>
      <c r="AY26" s="78"/>
      <c r="AZ26" s="80"/>
      <c r="BA26" s="79"/>
      <c r="BB26" s="78"/>
      <c r="BC26" s="78"/>
      <c r="BD26" s="80"/>
      <c r="BE26" s="79"/>
      <c r="BF26" s="78"/>
      <c r="BG26" s="77"/>
      <c r="BH26" s="814">
        <f>SUM(AK27:AO27)</f>
        <v>0</v>
      </c>
      <c r="BI26" s="814">
        <f>SUM(AP27:BD27)</f>
        <v>0.63</v>
      </c>
      <c r="BJ26" s="814">
        <f>SUM(BH26+BI26)</f>
        <v>0.63</v>
      </c>
      <c r="BK26" s="975">
        <f t="shared" ref="BK26" si="13">AD26</f>
        <v>162.5</v>
      </c>
      <c r="BL26" s="973">
        <f>SUM(BH26*BK26)</f>
        <v>0</v>
      </c>
      <c r="BM26" s="973">
        <f>SUM(BI26*BK26)</f>
        <v>102.38</v>
      </c>
      <c r="BN26" s="973">
        <f>SUM(BL26:BM27)</f>
        <v>102.38</v>
      </c>
      <c r="BO26" s="979"/>
      <c r="BP26" s="980"/>
      <c r="BQ26" s="981"/>
      <c r="BR26" s="871"/>
      <c r="BS26" s="871"/>
      <c r="BT26" s="871"/>
      <c r="BU26" s="871"/>
      <c r="BV26" s="871"/>
      <c r="BW26" s="871"/>
      <c r="BX26" s="871"/>
      <c r="BY26" s="871"/>
      <c r="BZ26" s="871"/>
      <c r="CA26" s="871"/>
      <c r="CB26" s="871"/>
      <c r="CC26" s="871"/>
      <c r="CD26" s="871"/>
      <c r="CE26" s="871"/>
      <c r="CF26" s="871"/>
      <c r="CG26" s="871"/>
      <c r="CH26" s="871"/>
      <c r="CI26" s="871"/>
      <c r="CJ26" s="916"/>
      <c r="CX26" s="68"/>
      <c r="CY26" s="68"/>
      <c r="CZ26" s="68"/>
      <c r="DA26" s="68"/>
    </row>
    <row r="27" spans="1:105" ht="18.75" customHeight="1" thickBot="1">
      <c r="A27" s="932"/>
      <c r="B27" s="813"/>
      <c r="C27" s="20" t="s">
        <v>34</v>
      </c>
      <c r="D27" s="76">
        <f t="shared" ref="D27:Z27" si="14">(D$19*D26)/1000</f>
        <v>0</v>
      </c>
      <c r="E27" s="76">
        <f t="shared" si="14"/>
        <v>0</v>
      </c>
      <c r="F27" s="76">
        <f t="shared" si="14"/>
        <v>0</v>
      </c>
      <c r="G27" s="76">
        <f t="shared" si="14"/>
        <v>0</v>
      </c>
      <c r="H27" s="76">
        <f t="shared" si="14"/>
        <v>0</v>
      </c>
      <c r="I27" s="76">
        <f t="shared" si="14"/>
        <v>0</v>
      </c>
      <c r="J27" s="76">
        <f t="shared" si="14"/>
        <v>0</v>
      </c>
      <c r="K27" s="76">
        <f t="shared" si="14"/>
        <v>0.16800000000000001</v>
      </c>
      <c r="L27" s="76">
        <f t="shared" si="14"/>
        <v>0</v>
      </c>
      <c r="M27" s="76">
        <f t="shared" si="14"/>
        <v>0</v>
      </c>
      <c r="N27" s="76">
        <f t="shared" si="14"/>
        <v>0</v>
      </c>
      <c r="O27" s="76">
        <f t="shared" si="14"/>
        <v>0</v>
      </c>
      <c r="P27" s="76">
        <f t="shared" si="14"/>
        <v>0</v>
      </c>
      <c r="Q27" s="76">
        <f t="shared" si="14"/>
        <v>0</v>
      </c>
      <c r="R27" s="76">
        <f t="shared" si="14"/>
        <v>0</v>
      </c>
      <c r="S27" s="76">
        <f t="shared" si="14"/>
        <v>0</v>
      </c>
      <c r="T27" s="76">
        <f t="shared" si="14"/>
        <v>0</v>
      </c>
      <c r="U27" s="76">
        <f t="shared" si="14"/>
        <v>0</v>
      </c>
      <c r="V27" s="76">
        <f t="shared" si="14"/>
        <v>0</v>
      </c>
      <c r="W27" s="76">
        <f t="shared" si="14"/>
        <v>0</v>
      </c>
      <c r="X27" s="76">
        <f t="shared" si="14"/>
        <v>0</v>
      </c>
      <c r="Y27" s="76">
        <f t="shared" si="14"/>
        <v>0</v>
      </c>
      <c r="Z27" s="76">
        <f t="shared" si="14"/>
        <v>0</v>
      </c>
      <c r="AA27" s="814"/>
      <c r="AB27" s="814"/>
      <c r="AC27" s="814"/>
      <c r="AD27" s="974"/>
      <c r="AE27" s="818"/>
      <c r="AF27" s="818"/>
      <c r="AG27" s="818"/>
      <c r="AH27" s="932"/>
      <c r="AI27" s="813"/>
      <c r="AJ27" s="20" t="s">
        <v>34</v>
      </c>
      <c r="AK27" s="76">
        <f t="shared" ref="AK27:AZ29" si="15">(AK$19*AK26)/1000</f>
        <v>0</v>
      </c>
      <c r="AL27" s="76">
        <f t="shared" si="15"/>
        <v>0</v>
      </c>
      <c r="AM27" s="76">
        <f t="shared" si="15"/>
        <v>0</v>
      </c>
      <c r="AN27" s="76">
        <f t="shared" si="15"/>
        <v>0</v>
      </c>
      <c r="AO27" s="76">
        <f t="shared" si="15"/>
        <v>0</v>
      </c>
      <c r="AP27" s="76">
        <f t="shared" si="15"/>
        <v>0</v>
      </c>
      <c r="AQ27" s="76">
        <f t="shared" si="15"/>
        <v>0</v>
      </c>
      <c r="AR27" s="76">
        <v>0.63</v>
      </c>
      <c r="AS27" s="76">
        <f t="shared" si="15"/>
        <v>0</v>
      </c>
      <c r="AT27" s="76">
        <f t="shared" si="15"/>
        <v>0</v>
      </c>
      <c r="AU27" s="76">
        <f t="shared" si="15"/>
        <v>0</v>
      </c>
      <c r="AV27" s="76">
        <f t="shared" si="15"/>
        <v>0</v>
      </c>
      <c r="AW27" s="76">
        <f t="shared" si="15"/>
        <v>0</v>
      </c>
      <c r="AX27" s="76">
        <f t="shared" si="15"/>
        <v>0</v>
      </c>
      <c r="AY27" s="76">
        <f t="shared" si="15"/>
        <v>0</v>
      </c>
      <c r="AZ27" s="76">
        <f t="shared" si="15"/>
        <v>0</v>
      </c>
      <c r="BA27" s="76">
        <f t="shared" ref="BA27" si="16">(BA$19*BA26)/1000</f>
        <v>0</v>
      </c>
      <c r="BB27" s="76">
        <f t="shared" ref="BB27:BG27" si="17">(BB$19*BB26)/1000</f>
        <v>0</v>
      </c>
      <c r="BC27" s="76">
        <f t="shared" si="17"/>
        <v>0</v>
      </c>
      <c r="BD27" s="76">
        <f t="shared" si="17"/>
        <v>0</v>
      </c>
      <c r="BE27" s="76">
        <f t="shared" si="17"/>
        <v>0</v>
      </c>
      <c r="BF27" s="76">
        <f t="shared" si="17"/>
        <v>0</v>
      </c>
      <c r="BG27" s="76">
        <f t="shared" si="17"/>
        <v>0</v>
      </c>
      <c r="BH27" s="814"/>
      <c r="BI27" s="814"/>
      <c r="BJ27" s="814"/>
      <c r="BK27" s="974"/>
      <c r="BL27" s="818"/>
      <c r="BM27" s="818"/>
      <c r="BN27" s="818"/>
      <c r="BO27" s="976" t="str">
        <f>A34</f>
        <v>масло растительное</v>
      </c>
      <c r="BP27" s="977"/>
      <c r="BQ27" s="978"/>
      <c r="BR27" s="914">
        <f>D35+AK35</f>
        <v>0</v>
      </c>
      <c r="BS27" s="871"/>
      <c r="BT27" s="914">
        <f>F35+AM35</f>
        <v>0</v>
      </c>
      <c r="BU27" s="871"/>
      <c r="BV27" s="871"/>
      <c r="BW27" s="871"/>
      <c r="BX27" s="871"/>
      <c r="BY27" s="914">
        <f>K35+AR35</f>
        <v>0.14000000000000001</v>
      </c>
      <c r="BZ27" s="914"/>
      <c r="CA27" s="914"/>
      <c r="CB27" s="914"/>
      <c r="CC27" s="914">
        <v>0.437</v>
      </c>
      <c r="CD27" s="871"/>
      <c r="CE27" s="871"/>
      <c r="CF27" s="871"/>
      <c r="CG27" s="871"/>
      <c r="CH27" s="914">
        <f>T35+BA35</f>
        <v>2.3E-2</v>
      </c>
      <c r="CI27" s="914">
        <f>U35+BB35</f>
        <v>0</v>
      </c>
      <c r="CJ27" s="915">
        <v>0.6</v>
      </c>
      <c r="CX27" s="21"/>
      <c r="CY27" s="21"/>
      <c r="CZ27" s="21"/>
      <c r="DA27" s="21"/>
    </row>
    <row r="28" spans="1:105" s="55" customFormat="1" ht="18.75" customHeight="1">
      <c r="A28" s="994" t="s">
        <v>5</v>
      </c>
      <c r="B28" s="995"/>
      <c r="C28" s="81" t="s">
        <v>35</v>
      </c>
      <c r="D28" s="79">
        <v>100</v>
      </c>
      <c r="E28" s="78"/>
      <c r="F28" s="78"/>
      <c r="G28" s="78"/>
      <c r="H28" s="80"/>
      <c r="I28" s="79">
        <v>100</v>
      </c>
      <c r="J28" s="80"/>
      <c r="K28" s="79"/>
      <c r="L28" s="78"/>
      <c r="M28" s="78"/>
      <c r="N28" s="78"/>
      <c r="O28" s="78"/>
      <c r="P28" s="78"/>
      <c r="Q28" s="78">
        <v>0</v>
      </c>
      <c r="R28" s="78"/>
      <c r="S28" s="80"/>
      <c r="T28" s="79"/>
      <c r="U28" s="78">
        <v>46</v>
      </c>
      <c r="V28" s="78"/>
      <c r="W28" s="80"/>
      <c r="X28" s="79"/>
      <c r="Y28" s="78"/>
      <c r="Z28" s="77"/>
      <c r="AA28" s="814">
        <f>SUM(D29:H29)</f>
        <v>2.1</v>
      </c>
      <c r="AB28" s="814">
        <f>SUM(I29:W29)</f>
        <v>3.0659999999999998</v>
      </c>
      <c r="AC28" s="814">
        <f>SUM(AA28+AB28)</f>
        <v>5.1660000000000004</v>
      </c>
      <c r="AD28" s="975">
        <v>40</v>
      </c>
      <c r="AE28" s="973">
        <f>SUM(AA28*AD28)</f>
        <v>84</v>
      </c>
      <c r="AF28" s="973">
        <f>SUM(AB28*AD28)</f>
        <v>122.64</v>
      </c>
      <c r="AG28" s="973">
        <f>SUM(AE28:AF29)</f>
        <v>206.64</v>
      </c>
      <c r="AH28" s="994" t="s">
        <v>5</v>
      </c>
      <c r="AI28" s="995"/>
      <c r="AJ28" s="81" t="s">
        <v>35</v>
      </c>
      <c r="AK28" s="79">
        <v>100</v>
      </c>
      <c r="AL28" s="78"/>
      <c r="AM28" s="78"/>
      <c r="AN28" s="78"/>
      <c r="AO28" s="80"/>
      <c r="AP28" s="79">
        <v>151.16</v>
      </c>
      <c r="AQ28" s="80"/>
      <c r="AR28" s="79"/>
      <c r="AS28" s="78"/>
      <c r="AT28" s="78"/>
      <c r="AU28" s="78"/>
      <c r="AV28" s="78"/>
      <c r="AW28" s="78"/>
      <c r="AX28" s="78">
        <v>0</v>
      </c>
      <c r="AY28" s="78"/>
      <c r="AZ28" s="80"/>
      <c r="BA28" s="79"/>
      <c r="BB28" s="78">
        <v>47.3</v>
      </c>
      <c r="BC28" s="78"/>
      <c r="BD28" s="80"/>
      <c r="BE28" s="79"/>
      <c r="BF28" s="78"/>
      <c r="BG28" s="77"/>
      <c r="BH28" s="814">
        <f>SUM(AK29:AO29)</f>
        <v>4.3</v>
      </c>
      <c r="BI28" s="814">
        <f>SUM(AP29:BD29)</f>
        <v>8.5340000000000007</v>
      </c>
      <c r="BJ28" s="814">
        <f>SUM(BH28+BI28)</f>
        <v>12.834</v>
      </c>
      <c r="BK28" s="975">
        <f t="shared" ref="BK28" si="18">AD28</f>
        <v>40</v>
      </c>
      <c r="BL28" s="973">
        <f>SUM(BH28*BK28)</f>
        <v>172</v>
      </c>
      <c r="BM28" s="973">
        <f>SUM(BI28*BK28)</f>
        <v>341.36</v>
      </c>
      <c r="BN28" s="973">
        <f>SUM(BL28:BM29)</f>
        <v>513.36</v>
      </c>
      <c r="BO28" s="979"/>
      <c r="BP28" s="980"/>
      <c r="BQ28" s="981"/>
      <c r="BR28" s="871"/>
      <c r="BS28" s="871"/>
      <c r="BT28" s="871"/>
      <c r="BU28" s="871"/>
      <c r="BV28" s="871"/>
      <c r="BW28" s="871"/>
      <c r="BX28" s="871"/>
      <c r="BY28" s="871"/>
      <c r="BZ28" s="871"/>
      <c r="CA28" s="871"/>
      <c r="CB28" s="871"/>
      <c r="CC28" s="871"/>
      <c r="CD28" s="871"/>
      <c r="CE28" s="871"/>
      <c r="CF28" s="871"/>
      <c r="CG28" s="871"/>
      <c r="CH28" s="871"/>
      <c r="CI28" s="871"/>
      <c r="CJ28" s="916"/>
      <c r="CX28" s="68"/>
      <c r="CY28" s="68"/>
      <c r="CZ28" s="68"/>
      <c r="DA28" s="68"/>
    </row>
    <row r="29" spans="1:105" ht="18.75" customHeight="1" thickBot="1">
      <c r="A29" s="932"/>
      <c r="B29" s="813"/>
      <c r="C29" s="20" t="s">
        <v>34</v>
      </c>
      <c r="D29" s="76">
        <f t="shared" ref="D29:Z29" si="19">(D$19*D28)/1000</f>
        <v>2.1</v>
      </c>
      <c r="E29" s="76">
        <f t="shared" si="19"/>
        <v>0</v>
      </c>
      <c r="F29" s="76">
        <f t="shared" si="19"/>
        <v>0</v>
      </c>
      <c r="G29" s="76">
        <f t="shared" si="19"/>
        <v>0</v>
      </c>
      <c r="H29" s="76">
        <f t="shared" si="19"/>
        <v>0</v>
      </c>
      <c r="I29" s="76">
        <f t="shared" si="19"/>
        <v>2.1</v>
      </c>
      <c r="J29" s="76">
        <f t="shared" si="19"/>
        <v>0</v>
      </c>
      <c r="K29" s="76">
        <f t="shared" si="19"/>
        <v>0</v>
      </c>
      <c r="L29" s="76">
        <f t="shared" si="19"/>
        <v>0</v>
      </c>
      <c r="M29" s="76">
        <f t="shared" si="19"/>
        <v>0</v>
      </c>
      <c r="N29" s="76">
        <f t="shared" si="19"/>
        <v>0</v>
      </c>
      <c r="O29" s="76">
        <f t="shared" si="19"/>
        <v>0</v>
      </c>
      <c r="P29" s="76">
        <f t="shared" si="19"/>
        <v>0</v>
      </c>
      <c r="Q29" s="76">
        <f t="shared" si="19"/>
        <v>0</v>
      </c>
      <c r="R29" s="76">
        <f t="shared" si="19"/>
        <v>0</v>
      </c>
      <c r="S29" s="76">
        <f t="shared" si="19"/>
        <v>0</v>
      </c>
      <c r="T29" s="76">
        <f t="shared" si="19"/>
        <v>0</v>
      </c>
      <c r="U29" s="76">
        <f t="shared" si="19"/>
        <v>0.96599999999999997</v>
      </c>
      <c r="V29" s="76">
        <f t="shared" si="19"/>
        <v>0</v>
      </c>
      <c r="W29" s="76">
        <f t="shared" si="19"/>
        <v>0</v>
      </c>
      <c r="X29" s="76">
        <f t="shared" si="19"/>
        <v>0</v>
      </c>
      <c r="Y29" s="76">
        <f t="shared" si="19"/>
        <v>0</v>
      </c>
      <c r="Z29" s="76">
        <f t="shared" si="19"/>
        <v>0</v>
      </c>
      <c r="AA29" s="814"/>
      <c r="AB29" s="814"/>
      <c r="AC29" s="814"/>
      <c r="AD29" s="974"/>
      <c r="AE29" s="818"/>
      <c r="AF29" s="818"/>
      <c r="AG29" s="818"/>
      <c r="AH29" s="932"/>
      <c r="AI29" s="813"/>
      <c r="AJ29" s="20" t="s">
        <v>34</v>
      </c>
      <c r="AK29" s="76">
        <f t="shared" si="15"/>
        <v>4.3</v>
      </c>
      <c r="AL29" s="76">
        <f t="shared" ref="AL29:BG29" si="20">(AL$19*AL28)/1000</f>
        <v>0</v>
      </c>
      <c r="AM29" s="76">
        <f t="shared" si="20"/>
        <v>0</v>
      </c>
      <c r="AN29" s="76">
        <f t="shared" si="20"/>
        <v>0</v>
      </c>
      <c r="AO29" s="76">
        <f t="shared" si="20"/>
        <v>0</v>
      </c>
      <c r="AP29" s="76">
        <f t="shared" si="20"/>
        <v>6.5</v>
      </c>
      <c r="AQ29" s="76">
        <f t="shared" si="20"/>
        <v>0</v>
      </c>
      <c r="AR29" s="76">
        <f t="shared" si="20"/>
        <v>0</v>
      </c>
      <c r="AS29" s="76">
        <f t="shared" si="20"/>
        <v>0</v>
      </c>
      <c r="AT29" s="76">
        <f t="shared" si="20"/>
        <v>0</v>
      </c>
      <c r="AU29" s="76">
        <f t="shared" si="20"/>
        <v>0</v>
      </c>
      <c r="AV29" s="76">
        <f t="shared" si="20"/>
        <v>0</v>
      </c>
      <c r="AW29" s="76">
        <f t="shared" si="20"/>
        <v>0</v>
      </c>
      <c r="AX29" s="76">
        <f t="shared" si="20"/>
        <v>0</v>
      </c>
      <c r="AY29" s="76">
        <f t="shared" si="20"/>
        <v>0</v>
      </c>
      <c r="AZ29" s="76">
        <f t="shared" si="20"/>
        <v>0</v>
      </c>
      <c r="BA29" s="76">
        <f t="shared" si="20"/>
        <v>0</v>
      </c>
      <c r="BB29" s="76">
        <f t="shared" si="20"/>
        <v>2.0339999999999998</v>
      </c>
      <c r="BC29" s="76">
        <f t="shared" si="20"/>
        <v>0</v>
      </c>
      <c r="BD29" s="76">
        <f t="shared" si="20"/>
        <v>0</v>
      </c>
      <c r="BE29" s="76">
        <f t="shared" si="20"/>
        <v>0</v>
      </c>
      <c r="BF29" s="76">
        <f t="shared" si="20"/>
        <v>0</v>
      </c>
      <c r="BG29" s="76">
        <f t="shared" si="20"/>
        <v>0</v>
      </c>
      <c r="BH29" s="814"/>
      <c r="BI29" s="814"/>
      <c r="BJ29" s="814"/>
      <c r="BK29" s="974"/>
      <c r="BL29" s="818"/>
      <c r="BM29" s="818"/>
      <c r="BN29" s="818"/>
      <c r="BO29" s="976" t="str">
        <f>A36</f>
        <v>сахар</v>
      </c>
      <c r="BP29" s="977"/>
      <c r="BQ29" s="978"/>
      <c r="BR29" s="914">
        <f>D37+AK37</f>
        <v>0.22900000000000001</v>
      </c>
      <c r="BS29" s="914"/>
      <c r="BT29" s="914">
        <f>F37+AM37</f>
        <v>0</v>
      </c>
      <c r="BU29" s="914">
        <f>G37+AN37</f>
        <v>0.36299999999999999</v>
      </c>
      <c r="BV29" s="871"/>
      <c r="BW29" s="871"/>
      <c r="BX29" s="871"/>
      <c r="BY29" s="914">
        <f>K37+AR37</f>
        <v>0</v>
      </c>
      <c r="BZ29" s="914">
        <f>L37+AS37</f>
        <v>0</v>
      </c>
      <c r="CA29" s="914">
        <f>L37+AS37</f>
        <v>0</v>
      </c>
      <c r="CB29" s="914">
        <f>M37+AT37</f>
        <v>0</v>
      </c>
      <c r="CC29" s="871"/>
      <c r="CD29" s="914">
        <f>O37+AV37</f>
        <v>0.33100000000000002</v>
      </c>
      <c r="CE29" s="871"/>
      <c r="CF29" s="914"/>
      <c r="CG29" s="871"/>
      <c r="CH29" s="914">
        <f>T37+BA37</f>
        <v>0.128</v>
      </c>
      <c r="CI29" s="914">
        <f>U37+BB37</f>
        <v>0.35399999999999998</v>
      </c>
      <c r="CJ29" s="915">
        <v>1.405</v>
      </c>
      <c r="CX29" s="21"/>
      <c r="CY29" s="21"/>
      <c r="CZ29" s="21"/>
      <c r="DA29" s="21"/>
    </row>
    <row r="30" spans="1:105" s="55" customFormat="1" ht="18.75" customHeight="1">
      <c r="A30" s="994" t="s">
        <v>305</v>
      </c>
      <c r="B30" s="995"/>
      <c r="C30" s="81" t="s">
        <v>35</v>
      </c>
      <c r="D30" s="79"/>
      <c r="E30" s="78"/>
      <c r="F30" s="78"/>
      <c r="G30" s="78">
        <v>150</v>
      </c>
      <c r="H30" s="80"/>
      <c r="I30" s="79"/>
      <c r="J30" s="80"/>
      <c r="K30" s="79">
        <v>105</v>
      </c>
      <c r="L30" s="78">
        <v>15.6</v>
      </c>
      <c r="M30" s="78">
        <v>160</v>
      </c>
      <c r="N30" s="78"/>
      <c r="O30" s="78">
        <v>141.69999999999999</v>
      </c>
      <c r="P30" s="78"/>
      <c r="Q30" s="78">
        <v>0</v>
      </c>
      <c r="R30" s="78"/>
      <c r="S30" s="80"/>
      <c r="T30" s="79"/>
      <c r="U30" s="78">
        <v>75</v>
      </c>
      <c r="V30" s="78"/>
      <c r="W30" s="80"/>
      <c r="X30" s="79"/>
      <c r="Y30" s="78"/>
      <c r="Z30" s="77"/>
      <c r="AA30" s="814">
        <f>SUM(D31:H31)</f>
        <v>3.15</v>
      </c>
      <c r="AB30" s="814">
        <f>SUM(I31:W31)</f>
        <v>10.444000000000001</v>
      </c>
      <c r="AC30" s="814">
        <f>SUM(AA30+AB30)</f>
        <v>13.593999999999999</v>
      </c>
      <c r="AD30" s="975"/>
      <c r="AE30" s="973">
        <f>SUM(AA30*AD30)</f>
        <v>0</v>
      </c>
      <c r="AF30" s="973">
        <f>SUM(AB30*AD30)</f>
        <v>0</v>
      </c>
      <c r="AG30" s="973">
        <f>SUM(AE30:AF31)</f>
        <v>0</v>
      </c>
      <c r="AH30" s="994" t="s">
        <v>305</v>
      </c>
      <c r="AI30" s="995"/>
      <c r="AJ30" s="81" t="s">
        <v>35</v>
      </c>
      <c r="AK30" s="79"/>
      <c r="AL30" s="78"/>
      <c r="AM30" s="78"/>
      <c r="AN30" s="78">
        <v>180</v>
      </c>
      <c r="AO30" s="80"/>
      <c r="AP30" s="79"/>
      <c r="AQ30" s="80"/>
      <c r="AR30" s="79"/>
      <c r="AS30" s="78"/>
      <c r="AT30" s="78"/>
      <c r="AU30" s="78"/>
      <c r="AV30" s="78">
        <v>170</v>
      </c>
      <c r="AW30" s="78"/>
      <c r="AX30" s="78">
        <v>0</v>
      </c>
      <c r="AY30" s="78"/>
      <c r="AZ30" s="80"/>
      <c r="BA30" s="79"/>
      <c r="BB30" s="78"/>
      <c r="BC30" s="78"/>
      <c r="BD30" s="80"/>
      <c r="BE30" s="79"/>
      <c r="BF30" s="78"/>
      <c r="BG30" s="77"/>
      <c r="BH30" s="814">
        <f>SUM(AK31:AO31)</f>
        <v>7.74</v>
      </c>
      <c r="BI30" s="814">
        <f>SUM(AP31:BD31)</f>
        <v>7.31</v>
      </c>
      <c r="BJ30" s="814">
        <f>SUM(BH30+BI30)</f>
        <v>15.05</v>
      </c>
      <c r="BK30" s="975">
        <f t="shared" ref="BK30" si="21">AD30</f>
        <v>0</v>
      </c>
      <c r="BL30" s="973">
        <f>SUM(BH30*BK30)</f>
        <v>0</v>
      </c>
      <c r="BM30" s="973">
        <f>SUM(BI30*BK30)</f>
        <v>0</v>
      </c>
      <c r="BN30" s="973">
        <f>SUM(BL30:BM31)</f>
        <v>0</v>
      </c>
      <c r="BO30" s="979"/>
      <c r="BP30" s="980"/>
      <c r="BQ30" s="981"/>
      <c r="BR30" s="871"/>
      <c r="BS30" s="871"/>
      <c r="BT30" s="871"/>
      <c r="BU30" s="871"/>
      <c r="BV30" s="871"/>
      <c r="BW30" s="871"/>
      <c r="BX30" s="871"/>
      <c r="BY30" s="871"/>
      <c r="BZ30" s="871"/>
      <c r="CA30" s="871"/>
      <c r="CB30" s="871"/>
      <c r="CC30" s="871"/>
      <c r="CD30" s="871"/>
      <c r="CE30" s="871"/>
      <c r="CF30" s="871"/>
      <c r="CG30" s="871"/>
      <c r="CH30" s="871"/>
      <c r="CI30" s="871"/>
      <c r="CJ30" s="916"/>
      <c r="CX30" s="68"/>
      <c r="CY30" s="68"/>
      <c r="CZ30" s="68"/>
      <c r="DA30" s="68"/>
    </row>
    <row r="31" spans="1:105" ht="18.75" customHeight="1" thickBot="1">
      <c r="A31" s="932"/>
      <c r="B31" s="813"/>
      <c r="C31" s="20" t="s">
        <v>34</v>
      </c>
      <c r="D31" s="76">
        <f t="shared" ref="D31:Z31" si="22">(D$19*D30)/1000</f>
        <v>0</v>
      </c>
      <c r="E31" s="76">
        <f t="shared" si="22"/>
        <v>0</v>
      </c>
      <c r="F31" s="76">
        <f t="shared" si="22"/>
        <v>0</v>
      </c>
      <c r="G31" s="76">
        <f t="shared" si="22"/>
        <v>3.15</v>
      </c>
      <c r="H31" s="76">
        <f t="shared" si="22"/>
        <v>0</v>
      </c>
      <c r="I31" s="76">
        <f t="shared" si="22"/>
        <v>0</v>
      </c>
      <c r="J31" s="76">
        <f t="shared" si="22"/>
        <v>0</v>
      </c>
      <c r="K31" s="76">
        <f t="shared" si="22"/>
        <v>2.2050000000000001</v>
      </c>
      <c r="L31" s="76">
        <f t="shared" si="22"/>
        <v>0.32800000000000001</v>
      </c>
      <c r="M31" s="76">
        <f t="shared" si="22"/>
        <v>3.36</v>
      </c>
      <c r="N31" s="76">
        <f t="shared" si="22"/>
        <v>0</v>
      </c>
      <c r="O31" s="76">
        <f t="shared" si="22"/>
        <v>2.976</v>
      </c>
      <c r="P31" s="76">
        <f t="shared" si="22"/>
        <v>0</v>
      </c>
      <c r="Q31" s="76">
        <f t="shared" si="22"/>
        <v>0</v>
      </c>
      <c r="R31" s="76">
        <f t="shared" si="22"/>
        <v>0</v>
      </c>
      <c r="S31" s="76">
        <f t="shared" si="22"/>
        <v>0</v>
      </c>
      <c r="T31" s="76">
        <f t="shared" si="22"/>
        <v>0</v>
      </c>
      <c r="U31" s="76">
        <f t="shared" si="22"/>
        <v>1.575</v>
      </c>
      <c r="V31" s="76">
        <f t="shared" si="22"/>
        <v>0</v>
      </c>
      <c r="W31" s="76">
        <f t="shared" si="22"/>
        <v>0</v>
      </c>
      <c r="X31" s="76">
        <f t="shared" si="22"/>
        <v>0</v>
      </c>
      <c r="Y31" s="76">
        <f t="shared" si="22"/>
        <v>0</v>
      </c>
      <c r="Z31" s="76">
        <f t="shared" si="22"/>
        <v>0</v>
      </c>
      <c r="AA31" s="814"/>
      <c r="AB31" s="814"/>
      <c r="AC31" s="814"/>
      <c r="AD31" s="974"/>
      <c r="AE31" s="818"/>
      <c r="AF31" s="818"/>
      <c r="AG31" s="818"/>
      <c r="AH31" s="932"/>
      <c r="AI31" s="813"/>
      <c r="AJ31" s="20" t="s">
        <v>34</v>
      </c>
      <c r="AK31" s="76">
        <f t="shared" ref="AK31" si="23">(AK$19*AK30)/1000</f>
        <v>0</v>
      </c>
      <c r="AL31" s="76">
        <f t="shared" ref="AL31:BG31" si="24">(AL$19*AL30)/1000</f>
        <v>0</v>
      </c>
      <c r="AM31" s="76">
        <f t="shared" si="24"/>
        <v>0</v>
      </c>
      <c r="AN31" s="76">
        <f t="shared" si="24"/>
        <v>7.74</v>
      </c>
      <c r="AO31" s="76">
        <f t="shared" si="24"/>
        <v>0</v>
      </c>
      <c r="AP31" s="76">
        <f t="shared" si="24"/>
        <v>0</v>
      </c>
      <c r="AQ31" s="76">
        <f t="shared" si="24"/>
        <v>0</v>
      </c>
      <c r="AR31" s="76">
        <f t="shared" si="24"/>
        <v>0</v>
      </c>
      <c r="AS31" s="76">
        <f t="shared" si="24"/>
        <v>0</v>
      </c>
      <c r="AT31" s="76">
        <f t="shared" si="24"/>
        <v>0</v>
      </c>
      <c r="AU31" s="76">
        <f t="shared" si="24"/>
        <v>0</v>
      </c>
      <c r="AV31" s="76">
        <f t="shared" si="24"/>
        <v>7.31</v>
      </c>
      <c r="AW31" s="76">
        <f t="shared" si="24"/>
        <v>0</v>
      </c>
      <c r="AX31" s="76">
        <f t="shared" si="24"/>
        <v>0</v>
      </c>
      <c r="AY31" s="76">
        <f t="shared" si="24"/>
        <v>0</v>
      </c>
      <c r="AZ31" s="76">
        <f t="shared" si="24"/>
        <v>0</v>
      </c>
      <c r="BA31" s="76">
        <f t="shared" si="24"/>
        <v>0</v>
      </c>
      <c r="BB31" s="76">
        <f t="shared" si="24"/>
        <v>0</v>
      </c>
      <c r="BC31" s="76">
        <f t="shared" si="24"/>
        <v>0</v>
      </c>
      <c r="BD31" s="76">
        <f t="shared" si="24"/>
        <v>0</v>
      </c>
      <c r="BE31" s="76">
        <f t="shared" si="24"/>
        <v>0</v>
      </c>
      <c r="BF31" s="76">
        <f t="shared" si="24"/>
        <v>0</v>
      </c>
      <c r="BG31" s="76">
        <f t="shared" si="24"/>
        <v>0</v>
      </c>
      <c r="BH31" s="814"/>
      <c r="BI31" s="814"/>
      <c r="BJ31" s="814"/>
      <c r="BK31" s="974"/>
      <c r="BL31" s="818"/>
      <c r="BM31" s="818"/>
      <c r="BN31" s="818"/>
      <c r="BO31" s="976" t="str">
        <f>A38</f>
        <v>соль</v>
      </c>
      <c r="BP31" s="977"/>
      <c r="BQ31" s="978"/>
      <c r="BR31" s="914">
        <f>D39+AK39</f>
        <v>0</v>
      </c>
      <c r="BS31" s="871"/>
      <c r="BT31" s="914">
        <f>F39+AM39</f>
        <v>0</v>
      </c>
      <c r="BU31" s="871"/>
      <c r="BV31" s="871"/>
      <c r="BW31" s="871"/>
      <c r="BX31" s="871"/>
      <c r="BY31" s="914">
        <f>K39+AR39</f>
        <v>6.9000000000000006E-2</v>
      </c>
      <c r="BZ31" s="914">
        <f>L39+AS39</f>
        <v>0.08</v>
      </c>
      <c r="CA31" s="914">
        <f>AT39</f>
        <v>0</v>
      </c>
      <c r="CB31" s="914">
        <f>M39+AT39</f>
        <v>1.0999999999999999E-2</v>
      </c>
      <c r="CC31" s="914"/>
      <c r="CD31" s="914">
        <f>O39+AV39</f>
        <v>0</v>
      </c>
      <c r="CE31" s="871"/>
      <c r="CF31" s="871"/>
      <c r="CG31" s="871"/>
      <c r="CH31" s="914">
        <f>T39+BA39</f>
        <v>5.0999999999999997E-2</v>
      </c>
      <c r="CI31" s="914">
        <f>U39+BB39</f>
        <v>0</v>
      </c>
      <c r="CJ31" s="915">
        <v>0.21099999999999999</v>
      </c>
      <c r="CX31" s="21"/>
      <c r="CY31" s="21"/>
      <c r="CZ31" s="21"/>
      <c r="DA31" s="21"/>
    </row>
    <row r="32" spans="1:105" s="55" customFormat="1" ht="18.75" customHeight="1">
      <c r="A32" s="932" t="s">
        <v>3</v>
      </c>
      <c r="B32" s="813"/>
      <c r="C32" s="64" t="s">
        <v>35</v>
      </c>
      <c r="D32" s="62"/>
      <c r="E32" s="517">
        <v>5</v>
      </c>
      <c r="F32" s="517"/>
      <c r="G32" s="517"/>
      <c r="H32" s="63"/>
      <c r="I32" s="62"/>
      <c r="J32" s="63"/>
      <c r="K32" s="62"/>
      <c r="L32" s="517"/>
      <c r="M32" s="517">
        <v>6</v>
      </c>
      <c r="N32" s="517"/>
      <c r="O32" s="517"/>
      <c r="P32" s="517"/>
      <c r="Q32" s="517">
        <v>0</v>
      </c>
      <c r="R32" s="517"/>
      <c r="S32" s="63"/>
      <c r="T32" s="62">
        <v>3</v>
      </c>
      <c r="U32" s="517"/>
      <c r="V32" s="517"/>
      <c r="W32" s="63"/>
      <c r="X32" s="62"/>
      <c r="Y32" s="517"/>
      <c r="Z32" s="60"/>
      <c r="AA32" s="814">
        <f>SUM(D33:H33)</f>
        <v>0.105</v>
      </c>
      <c r="AB32" s="814">
        <f>SUM(I33:W33)</f>
        <v>0.189</v>
      </c>
      <c r="AC32" s="814">
        <f>SUM(AA32+AB32)</f>
        <v>0.29399999999999998</v>
      </c>
      <c r="AD32" s="1004">
        <v>400</v>
      </c>
      <c r="AE32" s="973">
        <f>SUM(AA32*AD32)</f>
        <v>42</v>
      </c>
      <c r="AF32" s="973">
        <f>SUM(AB32*AD32)</f>
        <v>75.599999999999994</v>
      </c>
      <c r="AG32" s="973">
        <f>SUM(AE32:AF33)</f>
        <v>117.6</v>
      </c>
      <c r="AH32" s="932" t="s">
        <v>3</v>
      </c>
      <c r="AI32" s="813"/>
      <c r="AJ32" s="64" t="s">
        <v>35</v>
      </c>
      <c r="AK32" s="62"/>
      <c r="AL32" s="517">
        <v>10</v>
      </c>
      <c r="AM32" s="517"/>
      <c r="AN32" s="517"/>
      <c r="AO32" s="63"/>
      <c r="AP32" s="62"/>
      <c r="AQ32" s="63"/>
      <c r="AR32" s="62"/>
      <c r="AS32" s="517">
        <v>6</v>
      </c>
      <c r="AT32" s="517"/>
      <c r="AU32" s="517"/>
      <c r="AV32" s="517"/>
      <c r="AW32" s="517"/>
      <c r="AX32" s="517">
        <v>0</v>
      </c>
      <c r="AY32" s="517"/>
      <c r="AZ32" s="63"/>
      <c r="BA32" s="62">
        <v>2.74</v>
      </c>
      <c r="BB32" s="517"/>
      <c r="BC32" s="517"/>
      <c r="BD32" s="63"/>
      <c r="BE32" s="62"/>
      <c r="BF32" s="517"/>
      <c r="BG32" s="60"/>
      <c r="BH32" s="814">
        <f>SUM(AK33:AO33)</f>
        <v>0.43</v>
      </c>
      <c r="BI32" s="814">
        <f>SUM(AP33:BD33)</f>
        <v>0.376</v>
      </c>
      <c r="BJ32" s="814">
        <f>SUM(BH32+BI32)</f>
        <v>0.80600000000000005</v>
      </c>
      <c r="BK32" s="975">
        <f t="shared" ref="BK32" si="25">AD32</f>
        <v>400</v>
      </c>
      <c r="BL32" s="973">
        <f>SUM(BH32*BK32)</f>
        <v>172</v>
      </c>
      <c r="BM32" s="973">
        <f>SUM(BI32*BK32)</f>
        <v>150.4</v>
      </c>
      <c r="BN32" s="973">
        <f>SUM(BL32:BM33)</f>
        <v>322.39999999999998</v>
      </c>
      <c r="BO32" s="979"/>
      <c r="BP32" s="980"/>
      <c r="BQ32" s="981"/>
      <c r="BR32" s="871"/>
      <c r="BS32" s="871"/>
      <c r="BT32" s="871"/>
      <c r="BU32" s="871"/>
      <c r="BV32" s="871"/>
      <c r="BW32" s="871"/>
      <c r="BX32" s="871"/>
      <c r="BY32" s="871"/>
      <c r="BZ32" s="871"/>
      <c r="CA32" s="871"/>
      <c r="CB32" s="871"/>
      <c r="CC32" s="871"/>
      <c r="CD32" s="871"/>
      <c r="CE32" s="871"/>
      <c r="CF32" s="871"/>
      <c r="CG32" s="871"/>
      <c r="CH32" s="871"/>
      <c r="CI32" s="871"/>
      <c r="CJ32" s="916"/>
    </row>
    <row r="33" spans="1:105" ht="18.75" customHeight="1" thickBot="1">
      <c r="A33" s="933"/>
      <c r="B33" s="929"/>
      <c r="C33" s="65" t="s">
        <v>34</v>
      </c>
      <c r="D33" s="273">
        <f t="shared" ref="D33:Z33" si="26">(D$19*D32)/1000</f>
        <v>0</v>
      </c>
      <c r="E33" s="273">
        <f t="shared" si="26"/>
        <v>0.105</v>
      </c>
      <c r="F33" s="273">
        <f t="shared" si="26"/>
        <v>0</v>
      </c>
      <c r="G33" s="273">
        <f t="shared" si="26"/>
        <v>0</v>
      </c>
      <c r="H33" s="273">
        <f t="shared" si="26"/>
        <v>0</v>
      </c>
      <c r="I33" s="273">
        <f t="shared" si="26"/>
        <v>0</v>
      </c>
      <c r="J33" s="273">
        <f t="shared" si="26"/>
        <v>0</v>
      </c>
      <c r="K33" s="273">
        <f t="shared" si="26"/>
        <v>0</v>
      </c>
      <c r="L33" s="273">
        <f t="shared" si="26"/>
        <v>0</v>
      </c>
      <c r="M33" s="273">
        <f t="shared" si="26"/>
        <v>0.126</v>
      </c>
      <c r="N33" s="273">
        <f t="shared" si="26"/>
        <v>0</v>
      </c>
      <c r="O33" s="273">
        <f t="shared" si="26"/>
        <v>0</v>
      </c>
      <c r="P33" s="273">
        <f t="shared" si="26"/>
        <v>0</v>
      </c>
      <c r="Q33" s="273">
        <f t="shared" si="26"/>
        <v>0</v>
      </c>
      <c r="R33" s="273">
        <f t="shared" si="26"/>
        <v>0</v>
      </c>
      <c r="S33" s="273">
        <f t="shared" si="26"/>
        <v>0</v>
      </c>
      <c r="T33" s="273">
        <f t="shared" si="26"/>
        <v>6.3E-2</v>
      </c>
      <c r="U33" s="273">
        <f t="shared" si="26"/>
        <v>0</v>
      </c>
      <c r="V33" s="273">
        <f t="shared" si="26"/>
        <v>0</v>
      </c>
      <c r="W33" s="273">
        <f t="shared" si="26"/>
        <v>0</v>
      </c>
      <c r="X33" s="273">
        <f t="shared" si="26"/>
        <v>0</v>
      </c>
      <c r="Y33" s="273">
        <f t="shared" si="26"/>
        <v>0</v>
      </c>
      <c r="Z33" s="273">
        <f t="shared" si="26"/>
        <v>0</v>
      </c>
      <c r="AA33" s="814"/>
      <c r="AB33" s="814"/>
      <c r="AC33" s="814"/>
      <c r="AD33" s="1005"/>
      <c r="AE33" s="818"/>
      <c r="AF33" s="818"/>
      <c r="AG33" s="818"/>
      <c r="AH33" s="933"/>
      <c r="AI33" s="929"/>
      <c r="AJ33" s="65" t="s">
        <v>34</v>
      </c>
      <c r="AK33" s="273">
        <f t="shared" ref="AK33" si="27">(AK$19*AK32)/1000</f>
        <v>0</v>
      </c>
      <c r="AL33" s="273">
        <f t="shared" ref="AL33:BG33" si="28">(AL$19*AL32)/1000</f>
        <v>0.43</v>
      </c>
      <c r="AM33" s="273">
        <f t="shared" si="28"/>
        <v>0</v>
      </c>
      <c r="AN33" s="273">
        <f t="shared" si="28"/>
        <v>0</v>
      </c>
      <c r="AO33" s="273">
        <f t="shared" si="28"/>
        <v>0</v>
      </c>
      <c r="AP33" s="273">
        <f t="shared" si="28"/>
        <v>0</v>
      </c>
      <c r="AQ33" s="273">
        <f t="shared" si="28"/>
        <v>0</v>
      </c>
      <c r="AR33" s="273">
        <f t="shared" si="28"/>
        <v>0</v>
      </c>
      <c r="AS33" s="273">
        <f t="shared" si="28"/>
        <v>0.25800000000000001</v>
      </c>
      <c r="AT33" s="273">
        <f t="shared" si="28"/>
        <v>0</v>
      </c>
      <c r="AU33" s="273">
        <f t="shared" si="28"/>
        <v>0</v>
      </c>
      <c r="AV33" s="273">
        <f t="shared" si="28"/>
        <v>0</v>
      </c>
      <c r="AW33" s="273">
        <f t="shared" si="28"/>
        <v>0</v>
      </c>
      <c r="AX33" s="273">
        <f t="shared" si="28"/>
        <v>0</v>
      </c>
      <c r="AY33" s="273">
        <f t="shared" si="28"/>
        <v>0</v>
      </c>
      <c r="AZ33" s="273">
        <f t="shared" si="28"/>
        <v>0</v>
      </c>
      <c r="BA33" s="273">
        <f t="shared" si="28"/>
        <v>0.11799999999999999</v>
      </c>
      <c r="BB33" s="273">
        <f t="shared" si="28"/>
        <v>0</v>
      </c>
      <c r="BC33" s="273">
        <f t="shared" si="28"/>
        <v>0</v>
      </c>
      <c r="BD33" s="273">
        <f t="shared" si="28"/>
        <v>0</v>
      </c>
      <c r="BE33" s="273">
        <f t="shared" si="28"/>
        <v>0</v>
      </c>
      <c r="BF33" s="273">
        <f t="shared" si="28"/>
        <v>0</v>
      </c>
      <c r="BG33" s="273">
        <f t="shared" si="28"/>
        <v>0</v>
      </c>
      <c r="BH33" s="814"/>
      <c r="BI33" s="814"/>
      <c r="BJ33" s="814"/>
      <c r="BK33" s="974"/>
      <c r="BL33" s="818"/>
      <c r="BM33" s="818"/>
      <c r="BN33" s="818"/>
      <c r="BO33" s="976" t="str">
        <f>A40</f>
        <v>чай</v>
      </c>
      <c r="BP33" s="977"/>
      <c r="BQ33" s="978"/>
      <c r="BR33" s="914">
        <f>D41+AK41</f>
        <v>0</v>
      </c>
      <c r="BS33" s="914"/>
      <c r="BT33" s="914">
        <f>F41+AM41</f>
        <v>0</v>
      </c>
      <c r="BU33" s="914">
        <f>G41+AN41</f>
        <v>0.107</v>
      </c>
      <c r="BV33" s="871"/>
      <c r="BW33" s="871"/>
      <c r="BX33" s="871"/>
      <c r="BY33" s="914">
        <f>K41+AR41</f>
        <v>0</v>
      </c>
      <c r="BZ33" s="914"/>
      <c r="CA33" s="871"/>
      <c r="CB33" s="871"/>
      <c r="CC33" s="871"/>
      <c r="CD33" s="871"/>
      <c r="CE33" s="871"/>
      <c r="CF33" s="871"/>
      <c r="CG33" s="871"/>
      <c r="CH33" s="914">
        <f>T41+BA41</f>
        <v>0</v>
      </c>
      <c r="CI33" s="914">
        <f>U41+BB41</f>
        <v>0</v>
      </c>
      <c r="CJ33" s="915">
        <v>0.107</v>
      </c>
      <c r="CX33" s="21"/>
      <c r="CY33" s="21"/>
      <c r="CZ33" s="21"/>
      <c r="DA33" s="21"/>
    </row>
    <row r="34" spans="1:105" s="55" customFormat="1" ht="18.75" customHeight="1">
      <c r="A34" s="932" t="s">
        <v>369</v>
      </c>
      <c r="B34" s="813"/>
      <c r="C34" s="64" t="s">
        <v>35</v>
      </c>
      <c r="D34" s="62"/>
      <c r="E34" s="517">
        <v>0</v>
      </c>
      <c r="F34" s="517"/>
      <c r="G34" s="517"/>
      <c r="H34" s="63"/>
      <c r="I34" s="62"/>
      <c r="J34" s="63"/>
      <c r="K34" s="62">
        <v>1.5</v>
      </c>
      <c r="L34" s="517">
        <v>2.4</v>
      </c>
      <c r="M34" s="517"/>
      <c r="N34" s="517"/>
      <c r="O34" s="517">
        <v>0</v>
      </c>
      <c r="P34" s="517">
        <v>0</v>
      </c>
      <c r="Q34" s="517">
        <v>0</v>
      </c>
      <c r="R34" s="517"/>
      <c r="S34" s="63"/>
      <c r="T34" s="62">
        <v>0.2</v>
      </c>
      <c r="U34" s="517"/>
      <c r="V34" s="517"/>
      <c r="W34" s="63"/>
      <c r="X34" s="62"/>
      <c r="Y34" s="517"/>
      <c r="Z34" s="60"/>
      <c r="AA34" s="814">
        <f>SUM(D35:H35)</f>
        <v>0</v>
      </c>
      <c r="AB34" s="814">
        <f>SUM(I35:W35)</f>
        <v>8.5999999999999993E-2</v>
      </c>
      <c r="AC34" s="814">
        <f>SUM(AA34+AB34)</f>
        <v>8.5999999999999993E-2</v>
      </c>
      <c r="AD34" s="974">
        <v>105</v>
      </c>
      <c r="AE34" s="973">
        <f>SUM(AA34*AD34)</f>
        <v>0</v>
      </c>
      <c r="AF34" s="973">
        <f>SUM(AB34*AD34)</f>
        <v>9.0299999999999994</v>
      </c>
      <c r="AG34" s="973">
        <f>SUM(AE34:AF35)</f>
        <v>9.0299999999999994</v>
      </c>
      <c r="AH34" s="932" t="s">
        <v>369</v>
      </c>
      <c r="AI34" s="813"/>
      <c r="AJ34" s="64" t="s">
        <v>35</v>
      </c>
      <c r="AK34" s="62"/>
      <c r="AL34" s="517">
        <v>0</v>
      </c>
      <c r="AM34" s="517"/>
      <c r="AN34" s="517"/>
      <c r="AO34" s="63"/>
      <c r="AP34" s="62"/>
      <c r="AQ34" s="63"/>
      <c r="AR34" s="62">
        <v>2.5</v>
      </c>
      <c r="AS34" s="517">
        <v>9</v>
      </c>
      <c r="AT34" s="517"/>
      <c r="AU34" s="517"/>
      <c r="AV34" s="517">
        <v>0</v>
      </c>
      <c r="AW34" s="517">
        <v>0</v>
      </c>
      <c r="AX34" s="517">
        <v>0</v>
      </c>
      <c r="AY34" s="517"/>
      <c r="AZ34" s="63"/>
      <c r="BA34" s="62">
        <v>0.44</v>
      </c>
      <c r="BB34" s="517"/>
      <c r="BC34" s="517"/>
      <c r="BD34" s="63"/>
      <c r="BE34" s="62"/>
      <c r="BF34" s="517"/>
      <c r="BG34" s="60"/>
      <c r="BH34" s="814">
        <f>SUM(AK35:AO35)</f>
        <v>0</v>
      </c>
      <c r="BI34" s="814">
        <f>SUM(AP35:BD35)</f>
        <v>0.51400000000000001</v>
      </c>
      <c r="BJ34" s="814">
        <f>SUM(BH34+BI34)</f>
        <v>0.51400000000000001</v>
      </c>
      <c r="BK34" s="975">
        <f t="shared" ref="BK34" si="29">AD34</f>
        <v>105</v>
      </c>
      <c r="BL34" s="973">
        <f>SUM(BH34*BK34)</f>
        <v>0</v>
      </c>
      <c r="BM34" s="973">
        <f>SUM(BI34*BK34)</f>
        <v>53.97</v>
      </c>
      <c r="BN34" s="973">
        <f>SUM(BL34:BM35)</f>
        <v>53.97</v>
      </c>
      <c r="BO34" s="979"/>
      <c r="BP34" s="980"/>
      <c r="BQ34" s="981"/>
      <c r="BR34" s="871"/>
      <c r="BS34" s="871"/>
      <c r="BT34" s="871"/>
      <c r="BU34" s="871"/>
      <c r="BV34" s="871"/>
      <c r="BW34" s="871"/>
      <c r="BX34" s="871"/>
      <c r="BY34" s="871"/>
      <c r="BZ34" s="871"/>
      <c r="CA34" s="871"/>
      <c r="CB34" s="871"/>
      <c r="CC34" s="871"/>
      <c r="CD34" s="871"/>
      <c r="CE34" s="871"/>
      <c r="CF34" s="871"/>
      <c r="CG34" s="871"/>
      <c r="CH34" s="871"/>
      <c r="CI34" s="871"/>
      <c r="CJ34" s="916"/>
    </row>
    <row r="35" spans="1:105" ht="18.75" customHeight="1" thickBot="1">
      <c r="A35" s="932"/>
      <c r="B35" s="813"/>
      <c r="C35" s="20" t="s">
        <v>34</v>
      </c>
      <c r="D35" s="76">
        <f t="shared" ref="D35:Z35" si="30">(D$19*D34)/1000</f>
        <v>0</v>
      </c>
      <c r="E35" s="76">
        <f t="shared" si="30"/>
        <v>0</v>
      </c>
      <c r="F35" s="76">
        <f t="shared" si="30"/>
        <v>0</v>
      </c>
      <c r="G35" s="76">
        <f t="shared" si="30"/>
        <v>0</v>
      </c>
      <c r="H35" s="76">
        <f t="shared" si="30"/>
        <v>0</v>
      </c>
      <c r="I35" s="76">
        <f t="shared" si="30"/>
        <v>0</v>
      </c>
      <c r="J35" s="76">
        <f t="shared" si="30"/>
        <v>0</v>
      </c>
      <c r="K35" s="76">
        <f t="shared" si="30"/>
        <v>3.2000000000000001E-2</v>
      </c>
      <c r="L35" s="76">
        <f t="shared" si="30"/>
        <v>0.05</v>
      </c>
      <c r="M35" s="76">
        <f t="shared" si="30"/>
        <v>0</v>
      </c>
      <c r="N35" s="76">
        <f t="shared" si="30"/>
        <v>0</v>
      </c>
      <c r="O35" s="76">
        <f t="shared" si="30"/>
        <v>0</v>
      </c>
      <c r="P35" s="76">
        <f t="shared" si="30"/>
        <v>0</v>
      </c>
      <c r="Q35" s="76">
        <f t="shared" si="30"/>
        <v>0</v>
      </c>
      <c r="R35" s="76">
        <f t="shared" si="30"/>
        <v>0</v>
      </c>
      <c r="S35" s="76">
        <f t="shared" si="30"/>
        <v>0</v>
      </c>
      <c r="T35" s="76">
        <f t="shared" si="30"/>
        <v>4.0000000000000001E-3</v>
      </c>
      <c r="U35" s="76">
        <f t="shared" si="30"/>
        <v>0</v>
      </c>
      <c r="V35" s="76">
        <f t="shared" si="30"/>
        <v>0</v>
      </c>
      <c r="W35" s="76">
        <f t="shared" si="30"/>
        <v>0</v>
      </c>
      <c r="X35" s="76">
        <f t="shared" si="30"/>
        <v>0</v>
      </c>
      <c r="Y35" s="76">
        <f t="shared" si="30"/>
        <v>0</v>
      </c>
      <c r="Z35" s="76">
        <f t="shared" si="30"/>
        <v>0</v>
      </c>
      <c r="AA35" s="814"/>
      <c r="AB35" s="814"/>
      <c r="AC35" s="814"/>
      <c r="AD35" s="974"/>
      <c r="AE35" s="818"/>
      <c r="AF35" s="818"/>
      <c r="AG35" s="818"/>
      <c r="AH35" s="932"/>
      <c r="AI35" s="813"/>
      <c r="AJ35" s="20" t="s">
        <v>34</v>
      </c>
      <c r="AK35" s="76">
        <f t="shared" ref="AK35" si="31">(AK$19*AK34)/1000</f>
        <v>0</v>
      </c>
      <c r="AL35" s="76">
        <f t="shared" ref="AL35:BG35" si="32">(AL$19*AL34)/1000</f>
        <v>0</v>
      </c>
      <c r="AM35" s="76">
        <f t="shared" si="32"/>
        <v>0</v>
      </c>
      <c r="AN35" s="76">
        <f t="shared" si="32"/>
        <v>0</v>
      </c>
      <c r="AO35" s="76">
        <f t="shared" si="32"/>
        <v>0</v>
      </c>
      <c r="AP35" s="76">
        <f t="shared" si="32"/>
        <v>0</v>
      </c>
      <c r="AQ35" s="76">
        <f t="shared" si="32"/>
        <v>0</v>
      </c>
      <c r="AR35" s="76">
        <f t="shared" si="32"/>
        <v>0.108</v>
      </c>
      <c r="AS35" s="76">
        <f t="shared" si="32"/>
        <v>0.38700000000000001</v>
      </c>
      <c r="AT35" s="76">
        <f t="shared" si="32"/>
        <v>0</v>
      </c>
      <c r="AU35" s="76">
        <f t="shared" si="32"/>
        <v>0</v>
      </c>
      <c r="AV35" s="76">
        <f t="shared" si="32"/>
        <v>0</v>
      </c>
      <c r="AW35" s="76">
        <f t="shared" si="32"/>
        <v>0</v>
      </c>
      <c r="AX35" s="76">
        <f t="shared" si="32"/>
        <v>0</v>
      </c>
      <c r="AY35" s="76">
        <f t="shared" si="32"/>
        <v>0</v>
      </c>
      <c r="AZ35" s="76">
        <f t="shared" si="32"/>
        <v>0</v>
      </c>
      <c r="BA35" s="76">
        <f t="shared" si="32"/>
        <v>1.9E-2</v>
      </c>
      <c r="BB35" s="76">
        <f t="shared" si="32"/>
        <v>0</v>
      </c>
      <c r="BC35" s="76">
        <f t="shared" si="32"/>
        <v>0</v>
      </c>
      <c r="BD35" s="76">
        <f t="shared" si="32"/>
        <v>0</v>
      </c>
      <c r="BE35" s="76">
        <f t="shared" si="32"/>
        <v>0</v>
      </c>
      <c r="BF35" s="76">
        <f t="shared" si="32"/>
        <v>0</v>
      </c>
      <c r="BG35" s="76">
        <f t="shared" si="32"/>
        <v>0</v>
      </c>
      <c r="BH35" s="814"/>
      <c r="BI35" s="814"/>
      <c r="BJ35" s="814"/>
      <c r="BK35" s="974"/>
      <c r="BL35" s="818"/>
      <c r="BM35" s="818"/>
      <c r="BN35" s="818"/>
      <c r="BO35" s="976" t="str">
        <f>A42</f>
        <v>кофейный напиток</v>
      </c>
      <c r="BP35" s="977"/>
      <c r="BQ35" s="978"/>
      <c r="BR35" s="914">
        <f>D43+AK43</f>
        <v>0</v>
      </c>
      <c r="BS35" s="871"/>
      <c r="BT35" s="939">
        <f>F43+AM43</f>
        <v>0</v>
      </c>
      <c r="BU35" s="871"/>
      <c r="BV35" s="871"/>
      <c r="BW35" s="871"/>
      <c r="BX35" s="871"/>
      <c r="BY35" s="871"/>
      <c r="BZ35" s="871"/>
      <c r="CA35" s="871"/>
      <c r="CB35" s="871"/>
      <c r="CC35" s="871"/>
      <c r="CD35" s="871"/>
      <c r="CE35" s="871"/>
      <c r="CF35" s="871"/>
      <c r="CG35" s="871"/>
      <c r="CH35" s="914">
        <f>T43+BA43</f>
        <v>0</v>
      </c>
      <c r="CI35" s="914">
        <f>U43+BB43</f>
        <v>0.109</v>
      </c>
      <c r="CJ35" s="915">
        <v>0.109</v>
      </c>
    </row>
    <row r="36" spans="1:105" s="55" customFormat="1" ht="15.75" customHeight="1">
      <c r="A36" s="936" t="s">
        <v>2</v>
      </c>
      <c r="B36" s="1001"/>
      <c r="C36" s="74" t="s">
        <v>35</v>
      </c>
      <c r="D36" s="72">
        <v>3.25</v>
      </c>
      <c r="E36" s="71"/>
      <c r="F36" s="71"/>
      <c r="G36" s="71">
        <v>5</v>
      </c>
      <c r="H36" s="73"/>
      <c r="I36" s="72"/>
      <c r="J36" s="73"/>
      <c r="K36" s="72"/>
      <c r="L36" s="71"/>
      <c r="M36" s="71"/>
      <c r="N36" s="71"/>
      <c r="O36" s="71">
        <v>4</v>
      </c>
      <c r="P36" s="71"/>
      <c r="Q36" s="71">
        <v>0</v>
      </c>
      <c r="R36" s="71"/>
      <c r="S36" s="73"/>
      <c r="T36" s="72">
        <v>2</v>
      </c>
      <c r="U36" s="71">
        <v>4.55</v>
      </c>
      <c r="V36" s="71"/>
      <c r="W36" s="73"/>
      <c r="X36" s="72"/>
      <c r="Y36" s="71"/>
      <c r="Z36" s="70"/>
      <c r="AA36" s="814">
        <f>SUM(D37:H37)</f>
        <v>0.17299999999999999</v>
      </c>
      <c r="AB36" s="814">
        <f>SUM(I37:W37)</f>
        <v>0.222</v>
      </c>
      <c r="AC36" s="814">
        <f>SUM(AA36+AB36)</f>
        <v>0.39500000000000002</v>
      </c>
      <c r="AD36" s="1002">
        <v>46</v>
      </c>
      <c r="AE36" s="973">
        <f>SUM(AA36*AD36)</f>
        <v>7.96</v>
      </c>
      <c r="AF36" s="973">
        <f>SUM(AB36*AD36)</f>
        <v>10.210000000000001</v>
      </c>
      <c r="AG36" s="973">
        <f>SUM(AE36:AF37)</f>
        <v>18.170000000000002</v>
      </c>
      <c r="AH36" s="936" t="s">
        <v>2</v>
      </c>
      <c r="AI36" s="1001"/>
      <c r="AJ36" s="74" t="s">
        <v>35</v>
      </c>
      <c r="AK36" s="72">
        <v>3.75</v>
      </c>
      <c r="AL36" s="71"/>
      <c r="AM36" s="71"/>
      <c r="AN36" s="71">
        <v>6</v>
      </c>
      <c r="AO36" s="73"/>
      <c r="AP36" s="72"/>
      <c r="AQ36" s="73"/>
      <c r="AR36" s="72"/>
      <c r="AS36" s="71"/>
      <c r="AT36" s="71"/>
      <c r="AU36" s="71"/>
      <c r="AV36" s="71">
        <v>5.75</v>
      </c>
      <c r="AW36" s="71"/>
      <c r="AX36" s="71">
        <v>0</v>
      </c>
      <c r="AY36" s="71"/>
      <c r="AZ36" s="73"/>
      <c r="BA36" s="72">
        <v>2</v>
      </c>
      <c r="BB36" s="71">
        <v>6</v>
      </c>
      <c r="BC36" s="71"/>
      <c r="BD36" s="73"/>
      <c r="BE36" s="72"/>
      <c r="BF36" s="71"/>
      <c r="BG36" s="70"/>
      <c r="BH36" s="814">
        <f>SUM(AK37:AO37)</f>
        <v>0.41899999999999998</v>
      </c>
      <c r="BI36" s="814">
        <f>SUM(AP37:BD37)</f>
        <v>0.59099999999999997</v>
      </c>
      <c r="BJ36" s="814">
        <f>SUM(BH36+BI36)</f>
        <v>1.01</v>
      </c>
      <c r="BK36" s="975">
        <f t="shared" ref="BK36" si="33">AD36</f>
        <v>46</v>
      </c>
      <c r="BL36" s="973">
        <f>SUM(BH36*BK36)</f>
        <v>19.27</v>
      </c>
      <c r="BM36" s="973">
        <f>SUM(BI36*BK36)</f>
        <v>27.19</v>
      </c>
      <c r="BN36" s="973">
        <f>SUM(BL36:BM37)</f>
        <v>46.46</v>
      </c>
      <c r="BO36" s="979"/>
      <c r="BP36" s="980"/>
      <c r="BQ36" s="981"/>
      <c r="BR36" s="871"/>
      <c r="BS36" s="871"/>
      <c r="BT36" s="871"/>
      <c r="BU36" s="871"/>
      <c r="BV36" s="871"/>
      <c r="BW36" s="871"/>
      <c r="BX36" s="871"/>
      <c r="BY36" s="871"/>
      <c r="BZ36" s="871"/>
      <c r="CA36" s="871"/>
      <c r="CB36" s="871"/>
      <c r="CC36" s="871"/>
      <c r="CD36" s="871"/>
      <c r="CE36" s="871"/>
      <c r="CF36" s="871"/>
      <c r="CG36" s="871"/>
      <c r="CH36" s="871"/>
      <c r="CI36" s="871"/>
      <c r="CJ36" s="916"/>
    </row>
    <row r="37" spans="1:105" ht="18.75" customHeight="1" thickBot="1">
      <c r="A37" s="932"/>
      <c r="B37" s="813"/>
      <c r="C37" s="20" t="s">
        <v>34</v>
      </c>
      <c r="D37" s="76">
        <f t="shared" ref="D37:Z37" si="34">(D$19*D36)/1000</f>
        <v>6.8000000000000005E-2</v>
      </c>
      <c r="E37" s="76">
        <f t="shared" si="34"/>
        <v>0</v>
      </c>
      <c r="F37" s="76">
        <f t="shared" si="34"/>
        <v>0</v>
      </c>
      <c r="G37" s="76">
        <f t="shared" si="34"/>
        <v>0.105</v>
      </c>
      <c r="H37" s="76">
        <f t="shared" si="34"/>
        <v>0</v>
      </c>
      <c r="I37" s="76">
        <f t="shared" si="34"/>
        <v>0</v>
      </c>
      <c r="J37" s="76">
        <f t="shared" si="34"/>
        <v>0</v>
      </c>
      <c r="K37" s="76">
        <f t="shared" si="34"/>
        <v>0</v>
      </c>
      <c r="L37" s="76">
        <f t="shared" si="34"/>
        <v>0</v>
      </c>
      <c r="M37" s="76">
        <f t="shared" si="34"/>
        <v>0</v>
      </c>
      <c r="N37" s="76">
        <f t="shared" si="34"/>
        <v>0</v>
      </c>
      <c r="O37" s="76">
        <f t="shared" si="34"/>
        <v>8.4000000000000005E-2</v>
      </c>
      <c r="P37" s="76">
        <f t="shared" si="34"/>
        <v>0</v>
      </c>
      <c r="Q37" s="76">
        <f t="shared" si="34"/>
        <v>0</v>
      </c>
      <c r="R37" s="76">
        <f t="shared" si="34"/>
        <v>0</v>
      </c>
      <c r="S37" s="76">
        <f t="shared" si="34"/>
        <v>0</v>
      </c>
      <c r="T37" s="76">
        <f t="shared" si="34"/>
        <v>4.2000000000000003E-2</v>
      </c>
      <c r="U37" s="76">
        <f t="shared" si="34"/>
        <v>9.6000000000000002E-2</v>
      </c>
      <c r="V37" s="76">
        <f t="shared" si="34"/>
        <v>0</v>
      </c>
      <c r="W37" s="76">
        <f t="shared" si="34"/>
        <v>0</v>
      </c>
      <c r="X37" s="76">
        <f t="shared" si="34"/>
        <v>0</v>
      </c>
      <c r="Y37" s="76">
        <f t="shared" si="34"/>
        <v>0</v>
      </c>
      <c r="Z37" s="76">
        <f t="shared" si="34"/>
        <v>0</v>
      </c>
      <c r="AA37" s="814"/>
      <c r="AB37" s="814"/>
      <c r="AC37" s="814"/>
      <c r="AD37" s="974"/>
      <c r="AE37" s="818"/>
      <c r="AF37" s="818"/>
      <c r="AG37" s="818"/>
      <c r="AH37" s="932"/>
      <c r="AI37" s="813"/>
      <c r="AJ37" s="20" t="s">
        <v>34</v>
      </c>
      <c r="AK37" s="76">
        <f t="shared" ref="AK37" si="35">(AK$19*AK36)/1000</f>
        <v>0.161</v>
      </c>
      <c r="AL37" s="76">
        <f t="shared" ref="AL37:BG37" si="36">(AL$19*AL36)/1000</f>
        <v>0</v>
      </c>
      <c r="AM37" s="76">
        <f t="shared" si="36"/>
        <v>0</v>
      </c>
      <c r="AN37" s="76">
        <f t="shared" si="36"/>
        <v>0.25800000000000001</v>
      </c>
      <c r="AO37" s="76">
        <f t="shared" si="36"/>
        <v>0</v>
      </c>
      <c r="AP37" s="76">
        <f t="shared" si="36"/>
        <v>0</v>
      </c>
      <c r="AQ37" s="76">
        <f t="shared" si="36"/>
        <v>0</v>
      </c>
      <c r="AR37" s="76">
        <f t="shared" si="36"/>
        <v>0</v>
      </c>
      <c r="AS37" s="76">
        <f t="shared" si="36"/>
        <v>0</v>
      </c>
      <c r="AT37" s="76">
        <f t="shared" si="36"/>
        <v>0</v>
      </c>
      <c r="AU37" s="76">
        <f t="shared" si="36"/>
        <v>0</v>
      </c>
      <c r="AV37" s="76">
        <f t="shared" si="36"/>
        <v>0.247</v>
      </c>
      <c r="AW37" s="76">
        <f t="shared" si="36"/>
        <v>0</v>
      </c>
      <c r="AX37" s="76">
        <f t="shared" si="36"/>
        <v>0</v>
      </c>
      <c r="AY37" s="76">
        <f t="shared" si="36"/>
        <v>0</v>
      </c>
      <c r="AZ37" s="76">
        <f t="shared" si="36"/>
        <v>0</v>
      </c>
      <c r="BA37" s="76">
        <f t="shared" si="36"/>
        <v>8.5999999999999993E-2</v>
      </c>
      <c r="BB37" s="76">
        <f t="shared" si="36"/>
        <v>0.25800000000000001</v>
      </c>
      <c r="BC37" s="76">
        <f t="shared" si="36"/>
        <v>0</v>
      </c>
      <c r="BD37" s="76">
        <f t="shared" si="36"/>
        <v>0</v>
      </c>
      <c r="BE37" s="76">
        <f t="shared" si="36"/>
        <v>0</v>
      </c>
      <c r="BF37" s="76">
        <f t="shared" si="36"/>
        <v>0</v>
      </c>
      <c r="BG37" s="76">
        <f t="shared" si="36"/>
        <v>0</v>
      </c>
      <c r="BH37" s="814"/>
      <c r="BI37" s="814"/>
      <c r="BJ37" s="814"/>
      <c r="BK37" s="974"/>
      <c r="BL37" s="818"/>
      <c r="BM37" s="818"/>
      <c r="BN37" s="818"/>
      <c r="BO37" s="976" t="str">
        <f>A44</f>
        <v>гречка</v>
      </c>
      <c r="BP37" s="977"/>
      <c r="BQ37" s="978"/>
      <c r="BR37" s="914"/>
      <c r="BS37" s="871"/>
      <c r="BT37" s="871"/>
      <c r="BU37" s="871"/>
      <c r="BV37" s="871"/>
      <c r="BW37" s="871"/>
      <c r="BX37" s="871"/>
      <c r="BY37" s="914">
        <f>K45+AR45</f>
        <v>0</v>
      </c>
      <c r="BZ37" s="914">
        <f>L45+AS45</f>
        <v>0</v>
      </c>
      <c r="CA37" s="914">
        <f>L45+AS45</f>
        <v>0</v>
      </c>
      <c r="CB37" s="914">
        <f>M45+AT45</f>
        <v>0.9</v>
      </c>
      <c r="CC37" s="871"/>
      <c r="CD37" s="914">
        <f>O45+AV45</f>
        <v>0</v>
      </c>
      <c r="CE37" s="871"/>
      <c r="CF37" s="871"/>
      <c r="CG37" s="871"/>
      <c r="CH37" s="914">
        <f>T45+BA45</f>
        <v>0</v>
      </c>
      <c r="CI37" s="914">
        <f>U45+BB45</f>
        <v>0</v>
      </c>
      <c r="CJ37" s="915">
        <v>0.9</v>
      </c>
    </row>
    <row r="38" spans="1:105" s="55" customFormat="1" ht="18.75" customHeight="1">
      <c r="A38" s="932" t="s">
        <v>4</v>
      </c>
      <c r="B38" s="813"/>
      <c r="C38" s="64" t="s">
        <v>35</v>
      </c>
      <c r="D38" s="62"/>
      <c r="E38" s="517"/>
      <c r="F38" s="517"/>
      <c r="G38" s="517"/>
      <c r="H38" s="63"/>
      <c r="I38" s="62"/>
      <c r="J38" s="63"/>
      <c r="K38" s="62">
        <v>0.8</v>
      </c>
      <c r="L38" s="517">
        <v>0.5</v>
      </c>
      <c r="M38" s="517">
        <v>0.5</v>
      </c>
      <c r="N38" s="517"/>
      <c r="O38" s="517"/>
      <c r="P38" s="517"/>
      <c r="Q38" s="517">
        <v>0</v>
      </c>
      <c r="R38" s="517"/>
      <c r="S38" s="63"/>
      <c r="T38" s="62">
        <v>0.4</v>
      </c>
      <c r="U38" s="517"/>
      <c r="V38" s="517"/>
      <c r="W38" s="63"/>
      <c r="X38" s="62"/>
      <c r="Y38" s="517"/>
      <c r="Z38" s="60"/>
      <c r="AA38" s="814">
        <f>SUM(D39:H39)</f>
        <v>0</v>
      </c>
      <c r="AB38" s="814">
        <f>SUM(I39:W39)</f>
        <v>4.7E-2</v>
      </c>
      <c r="AC38" s="814">
        <f>SUM(AA38+AB38)</f>
        <v>4.7E-2</v>
      </c>
      <c r="AD38" s="974">
        <v>13</v>
      </c>
      <c r="AE38" s="973">
        <f>SUM(AA38*AD38)</f>
        <v>0</v>
      </c>
      <c r="AF38" s="973">
        <f>SUM(AB38*AD38)</f>
        <v>0.61</v>
      </c>
      <c r="AG38" s="973">
        <f>SUM(AE38:AF39)</f>
        <v>0.61</v>
      </c>
      <c r="AH38" s="932" t="s">
        <v>4</v>
      </c>
      <c r="AI38" s="813"/>
      <c r="AJ38" s="64" t="s">
        <v>35</v>
      </c>
      <c r="AK38" s="62"/>
      <c r="AL38" s="517"/>
      <c r="AM38" s="517"/>
      <c r="AN38" s="517"/>
      <c r="AO38" s="63"/>
      <c r="AP38" s="62"/>
      <c r="AQ38" s="63"/>
      <c r="AR38" s="62">
        <v>1.2</v>
      </c>
      <c r="AS38" s="517">
        <v>1.6</v>
      </c>
      <c r="AT38" s="517"/>
      <c r="AU38" s="517"/>
      <c r="AV38" s="517"/>
      <c r="AW38" s="517"/>
      <c r="AX38" s="517">
        <v>0</v>
      </c>
      <c r="AY38" s="517"/>
      <c r="AZ38" s="63"/>
      <c r="BA38" s="62">
        <v>1</v>
      </c>
      <c r="BB38" s="517"/>
      <c r="BC38" s="517"/>
      <c r="BD38" s="63"/>
      <c r="BE38" s="62"/>
      <c r="BF38" s="517"/>
      <c r="BG38" s="60"/>
      <c r="BH38" s="814">
        <f>SUM(AK39:AO39)</f>
        <v>0</v>
      </c>
      <c r="BI38" s="814">
        <f>SUM(AP39:BD39)</f>
        <v>0.16400000000000001</v>
      </c>
      <c r="BJ38" s="814">
        <f>SUM(BH38+BI38)</f>
        <v>0.16400000000000001</v>
      </c>
      <c r="BK38" s="975">
        <f t="shared" ref="BK38" si="37">AD38</f>
        <v>13</v>
      </c>
      <c r="BL38" s="973">
        <f>SUM(BH38*BK38)</f>
        <v>0</v>
      </c>
      <c r="BM38" s="973">
        <f>SUM(BI38*BK38)</f>
        <v>2.13</v>
      </c>
      <c r="BN38" s="973">
        <f>SUM(BL38:BM39)</f>
        <v>2.13</v>
      </c>
      <c r="BO38" s="979"/>
      <c r="BP38" s="980"/>
      <c r="BQ38" s="981"/>
      <c r="BR38" s="871"/>
      <c r="BS38" s="871"/>
      <c r="BT38" s="871"/>
      <c r="BU38" s="871"/>
      <c r="BV38" s="871"/>
      <c r="BW38" s="871"/>
      <c r="BX38" s="871"/>
      <c r="BY38" s="871"/>
      <c r="BZ38" s="871"/>
      <c r="CA38" s="871"/>
      <c r="CB38" s="871"/>
      <c r="CC38" s="871"/>
      <c r="CD38" s="871"/>
      <c r="CE38" s="871"/>
      <c r="CF38" s="871"/>
      <c r="CG38" s="871"/>
      <c r="CH38" s="871"/>
      <c r="CI38" s="871"/>
      <c r="CJ38" s="916"/>
    </row>
    <row r="39" spans="1:105" ht="18.75" customHeight="1" thickBot="1">
      <c r="A39" s="932"/>
      <c r="B39" s="813"/>
      <c r="C39" s="20" t="s">
        <v>34</v>
      </c>
      <c r="D39" s="76">
        <f t="shared" ref="D39:Z39" si="38">(D$19*D38)/1000</f>
        <v>0</v>
      </c>
      <c r="E39" s="76">
        <f t="shared" si="38"/>
        <v>0</v>
      </c>
      <c r="F39" s="76">
        <f t="shared" si="38"/>
        <v>0</v>
      </c>
      <c r="G39" s="76">
        <f t="shared" si="38"/>
        <v>0</v>
      </c>
      <c r="H39" s="76">
        <f t="shared" si="38"/>
        <v>0</v>
      </c>
      <c r="I39" s="76">
        <f t="shared" si="38"/>
        <v>0</v>
      </c>
      <c r="J39" s="76">
        <f t="shared" si="38"/>
        <v>0</v>
      </c>
      <c r="K39" s="76">
        <f t="shared" si="38"/>
        <v>1.7000000000000001E-2</v>
      </c>
      <c r="L39" s="76">
        <f t="shared" si="38"/>
        <v>1.0999999999999999E-2</v>
      </c>
      <c r="M39" s="76">
        <f t="shared" si="38"/>
        <v>1.0999999999999999E-2</v>
      </c>
      <c r="N39" s="76">
        <f t="shared" si="38"/>
        <v>0</v>
      </c>
      <c r="O39" s="76">
        <f t="shared" si="38"/>
        <v>0</v>
      </c>
      <c r="P39" s="76">
        <f t="shared" si="38"/>
        <v>0</v>
      </c>
      <c r="Q39" s="76">
        <f t="shared" si="38"/>
        <v>0</v>
      </c>
      <c r="R39" s="76">
        <f t="shared" si="38"/>
        <v>0</v>
      </c>
      <c r="S39" s="76">
        <f t="shared" si="38"/>
        <v>0</v>
      </c>
      <c r="T39" s="76">
        <f t="shared" si="38"/>
        <v>8.0000000000000002E-3</v>
      </c>
      <c r="U39" s="76">
        <f t="shared" si="38"/>
        <v>0</v>
      </c>
      <c r="V39" s="76">
        <f t="shared" si="38"/>
        <v>0</v>
      </c>
      <c r="W39" s="76">
        <f t="shared" si="38"/>
        <v>0</v>
      </c>
      <c r="X39" s="76">
        <f t="shared" si="38"/>
        <v>0</v>
      </c>
      <c r="Y39" s="76">
        <f t="shared" si="38"/>
        <v>0</v>
      </c>
      <c r="Z39" s="76">
        <f t="shared" si="38"/>
        <v>0</v>
      </c>
      <c r="AA39" s="814"/>
      <c r="AB39" s="814"/>
      <c r="AC39" s="814"/>
      <c r="AD39" s="974"/>
      <c r="AE39" s="818"/>
      <c r="AF39" s="818"/>
      <c r="AG39" s="818"/>
      <c r="AH39" s="932"/>
      <c r="AI39" s="813"/>
      <c r="AJ39" s="20" t="s">
        <v>34</v>
      </c>
      <c r="AK39" s="76">
        <f t="shared" ref="AK39" si="39">(AK$19*AK38)/1000</f>
        <v>0</v>
      </c>
      <c r="AL39" s="76">
        <f t="shared" ref="AL39:BG39" si="40">(AL$19*AL38)/1000</f>
        <v>0</v>
      </c>
      <c r="AM39" s="76">
        <f t="shared" si="40"/>
        <v>0</v>
      </c>
      <c r="AN39" s="76">
        <f t="shared" si="40"/>
        <v>0</v>
      </c>
      <c r="AO39" s="76">
        <f t="shared" si="40"/>
        <v>0</v>
      </c>
      <c r="AP39" s="76">
        <f t="shared" si="40"/>
        <v>0</v>
      </c>
      <c r="AQ39" s="76">
        <f t="shared" si="40"/>
        <v>0</v>
      </c>
      <c r="AR39" s="76">
        <f t="shared" si="40"/>
        <v>5.1999999999999998E-2</v>
      </c>
      <c r="AS39" s="76">
        <f t="shared" si="40"/>
        <v>6.9000000000000006E-2</v>
      </c>
      <c r="AT39" s="76">
        <f t="shared" si="40"/>
        <v>0</v>
      </c>
      <c r="AU39" s="76">
        <f t="shared" si="40"/>
        <v>0</v>
      </c>
      <c r="AV39" s="76">
        <f t="shared" si="40"/>
        <v>0</v>
      </c>
      <c r="AW39" s="76">
        <f t="shared" si="40"/>
        <v>0</v>
      </c>
      <c r="AX39" s="76">
        <f t="shared" si="40"/>
        <v>0</v>
      </c>
      <c r="AY39" s="76">
        <f t="shared" si="40"/>
        <v>0</v>
      </c>
      <c r="AZ39" s="76">
        <f t="shared" si="40"/>
        <v>0</v>
      </c>
      <c r="BA39" s="76">
        <f t="shared" si="40"/>
        <v>4.2999999999999997E-2</v>
      </c>
      <c r="BB39" s="76">
        <f t="shared" si="40"/>
        <v>0</v>
      </c>
      <c r="BC39" s="76">
        <f t="shared" si="40"/>
        <v>0</v>
      </c>
      <c r="BD39" s="76">
        <f t="shared" si="40"/>
        <v>0</v>
      </c>
      <c r="BE39" s="76">
        <f t="shared" si="40"/>
        <v>0</v>
      </c>
      <c r="BF39" s="76">
        <f t="shared" si="40"/>
        <v>0</v>
      </c>
      <c r="BG39" s="76">
        <f t="shared" si="40"/>
        <v>0</v>
      </c>
      <c r="BH39" s="814"/>
      <c r="BI39" s="814"/>
      <c r="BJ39" s="814"/>
      <c r="BK39" s="974"/>
      <c r="BL39" s="818"/>
      <c r="BM39" s="818"/>
      <c r="BN39" s="818"/>
      <c r="BO39" s="976" t="str">
        <f>A46</f>
        <v>геркулес</v>
      </c>
      <c r="BP39" s="977"/>
      <c r="BQ39" s="978"/>
      <c r="BR39" s="914">
        <f>D47+AK47</f>
        <v>2</v>
      </c>
      <c r="BS39" s="871"/>
      <c r="BT39" s="871"/>
      <c r="BU39" s="871"/>
      <c r="BV39" s="871"/>
      <c r="BW39" s="871"/>
      <c r="BX39" s="871"/>
      <c r="BY39" s="871"/>
      <c r="BZ39" s="914"/>
      <c r="CA39" s="914">
        <f>L47+AS47</f>
        <v>0</v>
      </c>
      <c r="CB39" s="914">
        <f>M47+AT47</f>
        <v>0</v>
      </c>
      <c r="CC39" s="914">
        <f>N47+AU47</f>
        <v>0</v>
      </c>
      <c r="CD39" s="871"/>
      <c r="CE39" s="871"/>
      <c r="CF39" s="914"/>
      <c r="CG39" s="871"/>
      <c r="CH39" s="871"/>
      <c r="CI39" s="871"/>
      <c r="CJ39" s="915">
        <v>2</v>
      </c>
    </row>
    <row r="40" spans="1:105" s="55" customFormat="1" ht="18.75" customHeight="1">
      <c r="A40" s="932" t="s">
        <v>7</v>
      </c>
      <c r="B40" s="813"/>
      <c r="C40" s="64" t="s">
        <v>35</v>
      </c>
      <c r="D40" s="62"/>
      <c r="E40" s="517">
        <v>0</v>
      </c>
      <c r="F40" s="517"/>
      <c r="G40" s="517">
        <v>1</v>
      </c>
      <c r="H40" s="63"/>
      <c r="I40" s="62"/>
      <c r="J40" s="63"/>
      <c r="K40" s="62"/>
      <c r="L40" s="517"/>
      <c r="M40" s="517"/>
      <c r="N40" s="517"/>
      <c r="O40" s="517">
        <v>0</v>
      </c>
      <c r="P40" s="517">
        <v>0</v>
      </c>
      <c r="Q40" s="517">
        <v>0</v>
      </c>
      <c r="R40" s="517"/>
      <c r="S40" s="63"/>
      <c r="T40" s="62"/>
      <c r="U40" s="517"/>
      <c r="V40" s="517"/>
      <c r="W40" s="63"/>
      <c r="X40" s="62"/>
      <c r="Y40" s="517"/>
      <c r="Z40" s="60"/>
      <c r="AA40" s="814">
        <f>SUM(D41:H41)</f>
        <v>2.1000000000000001E-2</v>
      </c>
      <c r="AB40" s="814">
        <f>SUM(I41:W41)</f>
        <v>0</v>
      </c>
      <c r="AC40" s="814">
        <f>SUM(AA40+AB40)</f>
        <v>2.1000000000000001E-2</v>
      </c>
      <c r="AD40" s="974">
        <v>500</v>
      </c>
      <c r="AE40" s="973">
        <f>SUM(AA40*AD40)</f>
        <v>10.5</v>
      </c>
      <c r="AF40" s="973">
        <f>SUM(AB40*AD40)</f>
        <v>0</v>
      </c>
      <c r="AG40" s="973">
        <f>SUM(AE40:AF41)</f>
        <v>10.5</v>
      </c>
      <c r="AH40" s="932" t="s">
        <v>7</v>
      </c>
      <c r="AI40" s="813"/>
      <c r="AJ40" s="64" t="s">
        <v>35</v>
      </c>
      <c r="AK40" s="62"/>
      <c r="AL40" s="517">
        <v>0</v>
      </c>
      <c r="AM40" s="517"/>
      <c r="AN40" s="517">
        <v>2</v>
      </c>
      <c r="AO40" s="63"/>
      <c r="AP40" s="62"/>
      <c r="AQ40" s="63"/>
      <c r="AR40" s="62"/>
      <c r="AS40" s="517"/>
      <c r="AT40" s="517"/>
      <c r="AU40" s="517"/>
      <c r="AV40" s="517">
        <v>0</v>
      </c>
      <c r="AW40" s="517">
        <v>0</v>
      </c>
      <c r="AX40" s="517">
        <v>0</v>
      </c>
      <c r="AY40" s="517"/>
      <c r="AZ40" s="63"/>
      <c r="BA40" s="62"/>
      <c r="BB40" s="517"/>
      <c r="BC40" s="517"/>
      <c r="BD40" s="63"/>
      <c r="BE40" s="62"/>
      <c r="BF40" s="517"/>
      <c r="BG40" s="60"/>
      <c r="BH40" s="814">
        <f>SUM(AK41:AO41)</f>
        <v>8.5999999999999993E-2</v>
      </c>
      <c r="BI40" s="814">
        <f>SUM(AP41:BD41)</f>
        <v>0</v>
      </c>
      <c r="BJ40" s="814">
        <f>SUM(BH40+BI40)</f>
        <v>8.5999999999999993E-2</v>
      </c>
      <c r="BK40" s="975">
        <f t="shared" ref="BK40" si="41">AD40</f>
        <v>500</v>
      </c>
      <c r="BL40" s="973">
        <f>SUM(BH40*BK40)</f>
        <v>43</v>
      </c>
      <c r="BM40" s="973">
        <f>SUM(BI40*BK40)</f>
        <v>0</v>
      </c>
      <c r="BN40" s="973">
        <f>SUM(BL40:BM41)</f>
        <v>43</v>
      </c>
      <c r="BO40" s="979"/>
      <c r="BP40" s="980"/>
      <c r="BQ40" s="981"/>
      <c r="BR40" s="871"/>
      <c r="BS40" s="871"/>
      <c r="BT40" s="871"/>
      <c r="BU40" s="871"/>
      <c r="BV40" s="871"/>
      <c r="BW40" s="871"/>
      <c r="BX40" s="871"/>
      <c r="BY40" s="871"/>
      <c r="BZ40" s="871"/>
      <c r="CA40" s="871"/>
      <c r="CB40" s="871"/>
      <c r="CC40" s="871"/>
      <c r="CD40" s="871"/>
      <c r="CE40" s="871"/>
      <c r="CF40" s="871"/>
      <c r="CG40" s="871"/>
      <c r="CH40" s="871"/>
      <c r="CI40" s="871"/>
      <c r="CJ40" s="916"/>
    </row>
    <row r="41" spans="1:105" ht="18.75" customHeight="1" thickBot="1">
      <c r="A41" s="932"/>
      <c r="B41" s="813"/>
      <c r="C41" s="20" t="s">
        <v>34</v>
      </c>
      <c r="D41" s="76">
        <f t="shared" ref="D41:Z41" si="42">(D$19*D40)/1000</f>
        <v>0</v>
      </c>
      <c r="E41" s="76">
        <f t="shared" si="42"/>
        <v>0</v>
      </c>
      <c r="F41" s="76">
        <f t="shared" si="42"/>
        <v>0</v>
      </c>
      <c r="G41" s="76">
        <f t="shared" si="42"/>
        <v>2.1000000000000001E-2</v>
      </c>
      <c r="H41" s="76">
        <f t="shared" si="42"/>
        <v>0</v>
      </c>
      <c r="I41" s="76">
        <f t="shared" si="42"/>
        <v>0</v>
      </c>
      <c r="J41" s="76">
        <f t="shared" si="42"/>
        <v>0</v>
      </c>
      <c r="K41" s="76">
        <f t="shared" si="42"/>
        <v>0</v>
      </c>
      <c r="L41" s="76">
        <f t="shared" si="42"/>
        <v>0</v>
      </c>
      <c r="M41" s="76">
        <f t="shared" si="42"/>
        <v>0</v>
      </c>
      <c r="N41" s="76">
        <f t="shared" si="42"/>
        <v>0</v>
      </c>
      <c r="O41" s="76">
        <f t="shared" si="42"/>
        <v>0</v>
      </c>
      <c r="P41" s="76">
        <f t="shared" si="42"/>
        <v>0</v>
      </c>
      <c r="Q41" s="76">
        <f t="shared" si="42"/>
        <v>0</v>
      </c>
      <c r="R41" s="76">
        <f t="shared" si="42"/>
        <v>0</v>
      </c>
      <c r="S41" s="76">
        <f t="shared" si="42"/>
        <v>0</v>
      </c>
      <c r="T41" s="76">
        <f t="shared" si="42"/>
        <v>0</v>
      </c>
      <c r="U41" s="76">
        <f t="shared" si="42"/>
        <v>0</v>
      </c>
      <c r="V41" s="76">
        <f t="shared" si="42"/>
        <v>0</v>
      </c>
      <c r="W41" s="76">
        <f t="shared" si="42"/>
        <v>0</v>
      </c>
      <c r="X41" s="76">
        <f t="shared" si="42"/>
        <v>0</v>
      </c>
      <c r="Y41" s="76">
        <f t="shared" si="42"/>
        <v>0</v>
      </c>
      <c r="Z41" s="76">
        <f t="shared" si="42"/>
        <v>0</v>
      </c>
      <c r="AA41" s="814"/>
      <c r="AB41" s="814"/>
      <c r="AC41" s="814"/>
      <c r="AD41" s="974"/>
      <c r="AE41" s="818"/>
      <c r="AF41" s="818"/>
      <c r="AG41" s="818"/>
      <c r="AH41" s="932"/>
      <c r="AI41" s="813"/>
      <c r="AJ41" s="20" t="s">
        <v>34</v>
      </c>
      <c r="AK41" s="76">
        <f t="shared" ref="AK41" si="43">(AK$19*AK40)/1000</f>
        <v>0</v>
      </c>
      <c r="AL41" s="76">
        <f t="shared" ref="AL41:BG41" si="44">(AL$19*AL40)/1000</f>
        <v>0</v>
      </c>
      <c r="AM41" s="76">
        <f t="shared" si="44"/>
        <v>0</v>
      </c>
      <c r="AN41" s="76">
        <f t="shared" si="44"/>
        <v>8.5999999999999993E-2</v>
      </c>
      <c r="AO41" s="76">
        <f t="shared" si="44"/>
        <v>0</v>
      </c>
      <c r="AP41" s="76">
        <f t="shared" si="44"/>
        <v>0</v>
      </c>
      <c r="AQ41" s="76">
        <f t="shared" si="44"/>
        <v>0</v>
      </c>
      <c r="AR41" s="76">
        <f t="shared" si="44"/>
        <v>0</v>
      </c>
      <c r="AS41" s="76">
        <f t="shared" si="44"/>
        <v>0</v>
      </c>
      <c r="AT41" s="76">
        <f t="shared" si="44"/>
        <v>0</v>
      </c>
      <c r="AU41" s="76">
        <f t="shared" si="44"/>
        <v>0</v>
      </c>
      <c r="AV41" s="76">
        <f t="shared" si="44"/>
        <v>0</v>
      </c>
      <c r="AW41" s="76">
        <f t="shared" si="44"/>
        <v>0</v>
      </c>
      <c r="AX41" s="76">
        <f t="shared" si="44"/>
        <v>0</v>
      </c>
      <c r="AY41" s="76">
        <f t="shared" si="44"/>
        <v>0</v>
      </c>
      <c r="AZ41" s="76">
        <f t="shared" si="44"/>
        <v>0</v>
      </c>
      <c r="BA41" s="76">
        <f t="shared" si="44"/>
        <v>0</v>
      </c>
      <c r="BB41" s="76">
        <f t="shared" si="44"/>
        <v>0</v>
      </c>
      <c r="BC41" s="76">
        <f t="shared" si="44"/>
        <v>0</v>
      </c>
      <c r="BD41" s="76">
        <f t="shared" si="44"/>
        <v>0</v>
      </c>
      <c r="BE41" s="76">
        <f t="shared" si="44"/>
        <v>0</v>
      </c>
      <c r="BF41" s="76">
        <f t="shared" si="44"/>
        <v>0</v>
      </c>
      <c r="BG41" s="76">
        <f t="shared" si="44"/>
        <v>0</v>
      </c>
      <c r="BH41" s="814"/>
      <c r="BI41" s="814"/>
      <c r="BJ41" s="814"/>
      <c r="BK41" s="974"/>
      <c r="BL41" s="818"/>
      <c r="BM41" s="818"/>
      <c r="BN41" s="818"/>
      <c r="BO41" s="976" t="str">
        <f>A48</f>
        <v>мука пшеничная</v>
      </c>
      <c r="BP41" s="977"/>
      <c r="BQ41" s="978"/>
      <c r="BR41" s="941"/>
      <c r="BS41" s="941"/>
      <c r="BT41" s="941"/>
      <c r="BU41" s="941"/>
      <c r="BV41" s="941"/>
      <c r="BW41" s="941"/>
      <c r="BX41" s="941"/>
      <c r="BY41" s="917">
        <f>K49+AR49</f>
        <v>0</v>
      </c>
      <c r="BZ41" s="917">
        <f>L49+AS49</f>
        <v>0</v>
      </c>
      <c r="CA41" s="917">
        <f>L49+AS49</f>
        <v>0</v>
      </c>
      <c r="CB41" s="917">
        <f>M49+AT49</f>
        <v>0</v>
      </c>
      <c r="CC41" s="941"/>
      <c r="CD41" s="941"/>
      <c r="CE41" s="941"/>
      <c r="CF41" s="941"/>
      <c r="CG41" s="941"/>
      <c r="CH41" s="917">
        <f>T49+BA49</f>
        <v>1.7</v>
      </c>
      <c r="CI41" s="941"/>
      <c r="CJ41" s="941">
        <v>1.7</v>
      </c>
      <c r="CK41" s="16"/>
      <c r="CL41" s="16"/>
      <c r="CM41" s="16"/>
      <c r="CN41" s="16"/>
      <c r="CO41" s="16"/>
      <c r="CP41" s="16"/>
      <c r="CQ41" s="16"/>
      <c r="CR41" s="16"/>
      <c r="CS41" s="16"/>
      <c r="CT41" s="16"/>
      <c r="CU41" s="16"/>
      <c r="CV41" s="16"/>
      <c r="CW41" s="16"/>
    </row>
    <row r="42" spans="1:105" s="55" customFormat="1" ht="18.75" customHeight="1">
      <c r="A42" s="932" t="s">
        <v>504</v>
      </c>
      <c r="B42" s="813"/>
      <c r="C42" s="64" t="s">
        <v>35</v>
      </c>
      <c r="D42" s="62"/>
      <c r="E42" s="517">
        <v>0</v>
      </c>
      <c r="F42" s="517"/>
      <c r="G42" s="517"/>
      <c r="H42" s="63"/>
      <c r="I42" s="62"/>
      <c r="J42" s="63"/>
      <c r="K42" s="62"/>
      <c r="L42" s="517"/>
      <c r="M42" s="517"/>
      <c r="N42" s="517"/>
      <c r="O42" s="517">
        <v>0</v>
      </c>
      <c r="P42" s="517">
        <v>0</v>
      </c>
      <c r="Q42" s="517">
        <v>0</v>
      </c>
      <c r="R42" s="517"/>
      <c r="S42" s="63"/>
      <c r="T42" s="62"/>
      <c r="U42" s="517">
        <v>1.5</v>
      </c>
      <c r="V42" s="517"/>
      <c r="W42" s="63"/>
      <c r="X42" s="62"/>
      <c r="Y42" s="517"/>
      <c r="Z42" s="60"/>
      <c r="AA42" s="814">
        <f>SUM(D43:H43)</f>
        <v>0</v>
      </c>
      <c r="AB42" s="814">
        <f>SUM(I43:W43)</f>
        <v>3.2000000000000001E-2</v>
      </c>
      <c r="AC42" s="814">
        <f>SUM(AA42+AB42)</f>
        <v>3.2000000000000001E-2</v>
      </c>
      <c r="AD42" s="974">
        <v>420</v>
      </c>
      <c r="AE42" s="973">
        <f>SUM(AA42*AD42)</f>
        <v>0</v>
      </c>
      <c r="AF42" s="973">
        <f>SUM(AB42*AD42)</f>
        <v>13.44</v>
      </c>
      <c r="AG42" s="973">
        <f>SUM(AE42:AF43)</f>
        <v>13.44</v>
      </c>
      <c r="AH42" s="932" t="s">
        <v>504</v>
      </c>
      <c r="AI42" s="813"/>
      <c r="AJ42" s="64" t="s">
        <v>35</v>
      </c>
      <c r="AK42" s="62"/>
      <c r="AL42" s="517">
        <v>0</v>
      </c>
      <c r="AM42" s="517"/>
      <c r="AN42" s="517"/>
      <c r="AO42" s="63"/>
      <c r="AP42" s="62"/>
      <c r="AQ42" s="63"/>
      <c r="AR42" s="62"/>
      <c r="AS42" s="517"/>
      <c r="AT42" s="517"/>
      <c r="AU42" s="517"/>
      <c r="AV42" s="517">
        <v>0</v>
      </c>
      <c r="AW42" s="517">
        <v>0</v>
      </c>
      <c r="AX42" s="517">
        <v>0</v>
      </c>
      <c r="AY42" s="517"/>
      <c r="AZ42" s="63"/>
      <c r="BA42" s="62"/>
      <c r="BB42" s="517">
        <v>1.8</v>
      </c>
      <c r="BC42" s="517"/>
      <c r="BD42" s="63"/>
      <c r="BE42" s="62"/>
      <c r="BF42" s="517"/>
      <c r="BG42" s="60"/>
      <c r="BH42" s="814">
        <f>SUM(AK43:AO43)</f>
        <v>0</v>
      </c>
      <c r="BI42" s="814">
        <f>SUM(AP43:BD43)</f>
        <v>7.6999999999999999E-2</v>
      </c>
      <c r="BJ42" s="814">
        <f>SUM(BH42+BI42)</f>
        <v>7.6999999999999999E-2</v>
      </c>
      <c r="BK42" s="975">
        <f t="shared" ref="BK42" si="45">AD42</f>
        <v>420</v>
      </c>
      <c r="BL42" s="973">
        <f>SUM(BH42*BK42)</f>
        <v>0</v>
      </c>
      <c r="BM42" s="973">
        <f>SUM(BI42*BK42)</f>
        <v>32.340000000000003</v>
      </c>
      <c r="BN42" s="973">
        <f>SUM(BL42:BM43)</f>
        <v>32.340000000000003</v>
      </c>
      <c r="BO42" s="979"/>
      <c r="BP42" s="980"/>
      <c r="BQ42" s="981"/>
      <c r="BR42" s="918"/>
      <c r="BS42" s="918"/>
      <c r="BT42" s="918"/>
      <c r="BU42" s="918"/>
      <c r="BV42" s="918"/>
      <c r="BW42" s="918"/>
      <c r="BX42" s="918"/>
      <c r="BY42" s="918"/>
      <c r="BZ42" s="918"/>
      <c r="CA42" s="918"/>
      <c r="CB42" s="918"/>
      <c r="CC42" s="918"/>
      <c r="CD42" s="918"/>
      <c r="CE42" s="918"/>
      <c r="CF42" s="918"/>
      <c r="CG42" s="918"/>
      <c r="CH42" s="918"/>
      <c r="CI42" s="918"/>
      <c r="CJ42" s="918"/>
    </row>
    <row r="43" spans="1:105" ht="18.75" customHeight="1" thickBot="1">
      <c r="A43" s="932"/>
      <c r="B43" s="813"/>
      <c r="C43" s="20" t="s">
        <v>34</v>
      </c>
      <c r="D43" s="76">
        <f t="shared" ref="D43:Z43" si="46">(D$19*D42)/1000</f>
        <v>0</v>
      </c>
      <c r="E43" s="76">
        <f t="shared" si="46"/>
        <v>0</v>
      </c>
      <c r="F43" s="76">
        <f t="shared" si="46"/>
        <v>0</v>
      </c>
      <c r="G43" s="76">
        <f t="shared" si="46"/>
        <v>0</v>
      </c>
      <c r="H43" s="76">
        <f t="shared" si="46"/>
        <v>0</v>
      </c>
      <c r="I43" s="76">
        <f t="shared" si="46"/>
        <v>0</v>
      </c>
      <c r="J43" s="76">
        <f t="shared" si="46"/>
        <v>0</v>
      </c>
      <c r="K43" s="76">
        <f t="shared" si="46"/>
        <v>0</v>
      </c>
      <c r="L43" s="76">
        <f t="shared" si="46"/>
        <v>0</v>
      </c>
      <c r="M43" s="76">
        <f t="shared" si="46"/>
        <v>0</v>
      </c>
      <c r="N43" s="76">
        <f t="shared" si="46"/>
        <v>0</v>
      </c>
      <c r="O43" s="76">
        <f t="shared" si="46"/>
        <v>0</v>
      </c>
      <c r="P43" s="76">
        <f t="shared" si="46"/>
        <v>0</v>
      </c>
      <c r="Q43" s="76">
        <f t="shared" si="46"/>
        <v>0</v>
      </c>
      <c r="R43" s="76">
        <f t="shared" si="46"/>
        <v>0</v>
      </c>
      <c r="S43" s="76">
        <f t="shared" si="46"/>
        <v>0</v>
      </c>
      <c r="T43" s="76">
        <f t="shared" si="46"/>
        <v>0</v>
      </c>
      <c r="U43" s="76">
        <f t="shared" si="46"/>
        <v>3.2000000000000001E-2</v>
      </c>
      <c r="V43" s="76">
        <f t="shared" si="46"/>
        <v>0</v>
      </c>
      <c r="W43" s="76">
        <f t="shared" si="46"/>
        <v>0</v>
      </c>
      <c r="X43" s="76">
        <f t="shared" si="46"/>
        <v>0</v>
      </c>
      <c r="Y43" s="76">
        <f t="shared" si="46"/>
        <v>0</v>
      </c>
      <c r="Z43" s="76">
        <f t="shared" si="46"/>
        <v>0</v>
      </c>
      <c r="AA43" s="814"/>
      <c r="AB43" s="814"/>
      <c r="AC43" s="814"/>
      <c r="AD43" s="974"/>
      <c r="AE43" s="818"/>
      <c r="AF43" s="818"/>
      <c r="AG43" s="818"/>
      <c r="AH43" s="932"/>
      <c r="AI43" s="813"/>
      <c r="AJ43" s="20" t="s">
        <v>34</v>
      </c>
      <c r="AK43" s="76">
        <f t="shared" ref="AK43" si="47">(AK$19*AK42)/1000</f>
        <v>0</v>
      </c>
      <c r="AL43" s="76">
        <f t="shared" ref="AL43:BG43" si="48">(AL$19*AL42)/1000</f>
        <v>0</v>
      </c>
      <c r="AM43" s="76">
        <f t="shared" si="48"/>
        <v>0</v>
      </c>
      <c r="AN43" s="76">
        <f t="shared" si="48"/>
        <v>0</v>
      </c>
      <c r="AO43" s="76">
        <f t="shared" si="48"/>
        <v>0</v>
      </c>
      <c r="AP43" s="76">
        <f t="shared" si="48"/>
        <v>0</v>
      </c>
      <c r="AQ43" s="76">
        <f t="shared" si="48"/>
        <v>0</v>
      </c>
      <c r="AR43" s="76">
        <f t="shared" si="48"/>
        <v>0</v>
      </c>
      <c r="AS43" s="76">
        <f t="shared" si="48"/>
        <v>0</v>
      </c>
      <c r="AT43" s="76">
        <f t="shared" si="48"/>
        <v>0</v>
      </c>
      <c r="AU43" s="76">
        <f t="shared" si="48"/>
        <v>0</v>
      </c>
      <c r="AV43" s="76">
        <f t="shared" si="48"/>
        <v>0</v>
      </c>
      <c r="AW43" s="76">
        <f t="shared" si="48"/>
        <v>0</v>
      </c>
      <c r="AX43" s="76">
        <f t="shared" si="48"/>
        <v>0</v>
      </c>
      <c r="AY43" s="76">
        <f t="shared" si="48"/>
        <v>0</v>
      </c>
      <c r="AZ43" s="76">
        <f t="shared" si="48"/>
        <v>0</v>
      </c>
      <c r="BA43" s="76">
        <f t="shared" si="48"/>
        <v>0</v>
      </c>
      <c r="BB43" s="76">
        <f t="shared" si="48"/>
        <v>7.6999999999999999E-2</v>
      </c>
      <c r="BC43" s="76">
        <f t="shared" si="48"/>
        <v>0</v>
      </c>
      <c r="BD43" s="76">
        <f t="shared" si="48"/>
        <v>0</v>
      </c>
      <c r="BE43" s="76">
        <f t="shared" si="48"/>
        <v>0</v>
      </c>
      <c r="BF43" s="76">
        <f t="shared" si="48"/>
        <v>0</v>
      </c>
      <c r="BG43" s="76">
        <f t="shared" si="48"/>
        <v>0</v>
      </c>
      <c r="BH43" s="814"/>
      <c r="BI43" s="814"/>
      <c r="BJ43" s="814"/>
      <c r="BK43" s="974"/>
      <c r="BL43" s="818"/>
      <c r="BM43" s="818"/>
      <c r="BN43" s="818"/>
      <c r="BO43" s="976" t="str">
        <f>A50</f>
        <v>сухофрукты</v>
      </c>
      <c r="BP43" s="977"/>
      <c r="BQ43" s="978"/>
      <c r="BR43" s="871"/>
      <c r="BS43" s="871"/>
      <c r="BT43" s="871"/>
      <c r="BU43" s="871"/>
      <c r="BV43" s="871"/>
      <c r="BW43" s="871"/>
      <c r="BX43" s="871"/>
      <c r="BY43" s="914">
        <f>K51+AR51</f>
        <v>0</v>
      </c>
      <c r="BZ43" s="871"/>
      <c r="CA43" s="914">
        <f>L51+AS51</f>
        <v>0</v>
      </c>
      <c r="CB43" s="914">
        <f>M51+AT51</f>
        <v>0</v>
      </c>
      <c r="CC43" s="871"/>
      <c r="CD43" s="914">
        <f>O51+AV51</f>
        <v>0.8</v>
      </c>
      <c r="CE43" s="871"/>
      <c r="CF43" s="914"/>
      <c r="CG43" s="871"/>
      <c r="CH43" s="914">
        <f>T51+BA51</f>
        <v>0</v>
      </c>
      <c r="CI43" s="871"/>
      <c r="CJ43" s="915">
        <v>0.8</v>
      </c>
    </row>
    <row r="44" spans="1:105" s="55" customFormat="1" ht="18.75" customHeight="1">
      <c r="A44" s="932" t="s">
        <v>367</v>
      </c>
      <c r="B44" s="813"/>
      <c r="C44" s="64" t="s">
        <v>35</v>
      </c>
      <c r="D44" s="62"/>
      <c r="E44" s="517">
        <v>0</v>
      </c>
      <c r="F44" s="517"/>
      <c r="G44" s="517"/>
      <c r="H44" s="63"/>
      <c r="I44" s="62"/>
      <c r="J44" s="63"/>
      <c r="K44" s="62"/>
      <c r="L44" s="517"/>
      <c r="M44" s="517">
        <v>42.85</v>
      </c>
      <c r="N44" s="517"/>
      <c r="O44" s="517">
        <v>0</v>
      </c>
      <c r="P44" s="517">
        <v>0</v>
      </c>
      <c r="Q44" s="517">
        <v>0</v>
      </c>
      <c r="R44" s="517"/>
      <c r="S44" s="63"/>
      <c r="T44" s="62"/>
      <c r="U44" s="517"/>
      <c r="V44" s="517"/>
      <c r="W44" s="63"/>
      <c r="X44" s="62"/>
      <c r="Y44" s="517"/>
      <c r="Z44" s="60"/>
      <c r="AA44" s="814">
        <f>SUM(D45:H45)</f>
        <v>0</v>
      </c>
      <c r="AB44" s="814">
        <f>SUM(I45:W45)</f>
        <v>0.9</v>
      </c>
      <c r="AC44" s="814">
        <f>SUM(AA44+AB44)</f>
        <v>0.9</v>
      </c>
      <c r="AD44" s="974">
        <v>79</v>
      </c>
      <c r="AE44" s="973">
        <f>SUM(AA44*AD44)</f>
        <v>0</v>
      </c>
      <c r="AF44" s="973">
        <f>SUM(AB44*AD44)</f>
        <v>71.099999999999994</v>
      </c>
      <c r="AG44" s="973">
        <f>SUM(AE44:AF45)</f>
        <v>71.099999999999994</v>
      </c>
      <c r="AH44" s="932" t="s">
        <v>367</v>
      </c>
      <c r="AI44" s="813"/>
      <c r="AJ44" s="64" t="s">
        <v>35</v>
      </c>
      <c r="AK44" s="62"/>
      <c r="AL44" s="517">
        <v>0</v>
      </c>
      <c r="AM44" s="517"/>
      <c r="AN44" s="517"/>
      <c r="AO44" s="63"/>
      <c r="AP44" s="62"/>
      <c r="AQ44" s="63"/>
      <c r="AR44" s="62"/>
      <c r="AS44" s="517"/>
      <c r="AT44" s="517"/>
      <c r="AU44" s="517"/>
      <c r="AV44" s="517">
        <v>0</v>
      </c>
      <c r="AW44" s="517">
        <v>0</v>
      </c>
      <c r="AX44" s="517">
        <v>0</v>
      </c>
      <c r="AY44" s="517"/>
      <c r="AZ44" s="63"/>
      <c r="BA44" s="62"/>
      <c r="BB44" s="517"/>
      <c r="BC44" s="517"/>
      <c r="BD44" s="63"/>
      <c r="BE44" s="62"/>
      <c r="BF44" s="517"/>
      <c r="BG44" s="60"/>
      <c r="BH44" s="814">
        <f>SUM(AK45:AO45)</f>
        <v>0</v>
      </c>
      <c r="BI44" s="814">
        <f>SUM(AP45:BD45)</f>
        <v>0</v>
      </c>
      <c r="BJ44" s="814">
        <f>SUM(BH44+BI44)</f>
        <v>0</v>
      </c>
      <c r="BK44" s="975">
        <f t="shared" ref="BK44" si="49">AD44</f>
        <v>79</v>
      </c>
      <c r="BL44" s="973">
        <f>SUM(BH44*BK44)</f>
        <v>0</v>
      </c>
      <c r="BM44" s="973">
        <f>SUM(BI44*BK44)</f>
        <v>0</v>
      </c>
      <c r="BN44" s="973">
        <f>SUM(BL44:BM45)</f>
        <v>0</v>
      </c>
      <c r="BO44" s="979"/>
      <c r="BP44" s="980"/>
      <c r="BQ44" s="981"/>
      <c r="BR44" s="871"/>
      <c r="BS44" s="871"/>
      <c r="BT44" s="871"/>
      <c r="BU44" s="871"/>
      <c r="BV44" s="871"/>
      <c r="BW44" s="871"/>
      <c r="BX44" s="871"/>
      <c r="BY44" s="871"/>
      <c r="BZ44" s="871"/>
      <c r="CA44" s="871"/>
      <c r="CB44" s="871"/>
      <c r="CC44" s="871"/>
      <c r="CD44" s="871"/>
      <c r="CE44" s="871"/>
      <c r="CF44" s="871"/>
      <c r="CG44" s="871"/>
      <c r="CH44" s="871"/>
      <c r="CI44" s="871"/>
      <c r="CJ44" s="916"/>
    </row>
    <row r="45" spans="1:105" ht="18.75" customHeight="1" thickBot="1">
      <c r="A45" s="932"/>
      <c r="B45" s="813"/>
      <c r="C45" s="20" t="s">
        <v>34</v>
      </c>
      <c r="D45" s="76">
        <f t="shared" ref="D45:Z45" si="50">(D$19*D44)/1000</f>
        <v>0</v>
      </c>
      <c r="E45" s="76">
        <f t="shared" si="50"/>
        <v>0</v>
      </c>
      <c r="F45" s="76">
        <f t="shared" si="50"/>
        <v>0</v>
      </c>
      <c r="G45" s="76">
        <f t="shared" si="50"/>
        <v>0</v>
      </c>
      <c r="H45" s="76">
        <f t="shared" si="50"/>
        <v>0</v>
      </c>
      <c r="I45" s="76">
        <f t="shared" si="50"/>
        <v>0</v>
      </c>
      <c r="J45" s="76">
        <f t="shared" si="50"/>
        <v>0</v>
      </c>
      <c r="K45" s="76">
        <f t="shared" si="50"/>
        <v>0</v>
      </c>
      <c r="L45" s="76">
        <f t="shared" si="50"/>
        <v>0</v>
      </c>
      <c r="M45" s="76">
        <f t="shared" si="50"/>
        <v>0.9</v>
      </c>
      <c r="N45" s="76">
        <f t="shared" si="50"/>
        <v>0</v>
      </c>
      <c r="O45" s="76">
        <f t="shared" si="50"/>
        <v>0</v>
      </c>
      <c r="P45" s="76">
        <f t="shared" si="50"/>
        <v>0</v>
      </c>
      <c r="Q45" s="76">
        <f t="shared" si="50"/>
        <v>0</v>
      </c>
      <c r="R45" s="76">
        <f t="shared" si="50"/>
        <v>0</v>
      </c>
      <c r="S45" s="76">
        <f t="shared" si="50"/>
        <v>0</v>
      </c>
      <c r="T45" s="76">
        <f t="shared" si="50"/>
        <v>0</v>
      </c>
      <c r="U45" s="76">
        <f t="shared" si="50"/>
        <v>0</v>
      </c>
      <c r="V45" s="76">
        <f t="shared" si="50"/>
        <v>0</v>
      </c>
      <c r="W45" s="76">
        <f t="shared" si="50"/>
        <v>0</v>
      </c>
      <c r="X45" s="76">
        <f t="shared" si="50"/>
        <v>0</v>
      </c>
      <c r="Y45" s="76">
        <f t="shared" si="50"/>
        <v>0</v>
      </c>
      <c r="Z45" s="76">
        <f t="shared" si="50"/>
        <v>0</v>
      </c>
      <c r="AA45" s="814"/>
      <c r="AB45" s="814"/>
      <c r="AC45" s="814"/>
      <c r="AD45" s="974"/>
      <c r="AE45" s="818"/>
      <c r="AF45" s="818"/>
      <c r="AG45" s="818"/>
      <c r="AH45" s="932"/>
      <c r="AI45" s="813"/>
      <c r="AJ45" s="20" t="s">
        <v>34</v>
      </c>
      <c r="AK45" s="76">
        <f t="shared" ref="AK45" si="51">(AK$19*AK44)/1000</f>
        <v>0</v>
      </c>
      <c r="AL45" s="76">
        <f t="shared" ref="AL45:BG45" si="52">(AL$19*AL44)/1000</f>
        <v>0</v>
      </c>
      <c r="AM45" s="76">
        <f t="shared" si="52"/>
        <v>0</v>
      </c>
      <c r="AN45" s="76">
        <f t="shared" si="52"/>
        <v>0</v>
      </c>
      <c r="AO45" s="76">
        <f t="shared" si="52"/>
        <v>0</v>
      </c>
      <c r="AP45" s="76">
        <f t="shared" si="52"/>
        <v>0</v>
      </c>
      <c r="AQ45" s="76">
        <f t="shared" si="52"/>
        <v>0</v>
      </c>
      <c r="AR45" s="76">
        <f t="shared" si="52"/>
        <v>0</v>
      </c>
      <c r="AS45" s="76">
        <f t="shared" si="52"/>
        <v>0</v>
      </c>
      <c r="AT45" s="76">
        <f t="shared" si="52"/>
        <v>0</v>
      </c>
      <c r="AU45" s="76">
        <f t="shared" si="52"/>
        <v>0</v>
      </c>
      <c r="AV45" s="76">
        <f t="shared" si="52"/>
        <v>0</v>
      </c>
      <c r="AW45" s="76">
        <f t="shared" si="52"/>
        <v>0</v>
      </c>
      <c r="AX45" s="76">
        <f t="shared" si="52"/>
        <v>0</v>
      </c>
      <c r="AY45" s="76">
        <f t="shared" si="52"/>
        <v>0</v>
      </c>
      <c r="AZ45" s="76">
        <f t="shared" si="52"/>
        <v>0</v>
      </c>
      <c r="BA45" s="76">
        <f t="shared" si="52"/>
        <v>0</v>
      </c>
      <c r="BB45" s="76">
        <f t="shared" si="52"/>
        <v>0</v>
      </c>
      <c r="BC45" s="76">
        <f t="shared" si="52"/>
        <v>0</v>
      </c>
      <c r="BD45" s="76">
        <f t="shared" si="52"/>
        <v>0</v>
      </c>
      <c r="BE45" s="76">
        <f t="shared" si="52"/>
        <v>0</v>
      </c>
      <c r="BF45" s="76">
        <f t="shared" si="52"/>
        <v>0</v>
      </c>
      <c r="BG45" s="76">
        <f t="shared" si="52"/>
        <v>0</v>
      </c>
      <c r="BH45" s="814"/>
      <c r="BI45" s="814"/>
      <c r="BJ45" s="814"/>
      <c r="BK45" s="974"/>
      <c r="BL45" s="818"/>
      <c r="BM45" s="818"/>
      <c r="BN45" s="818"/>
      <c r="BO45" s="976" t="str">
        <f>A54</f>
        <v>картофель</v>
      </c>
      <c r="BP45" s="977"/>
      <c r="BQ45" s="978"/>
      <c r="BR45" s="941"/>
      <c r="BS45" s="941"/>
      <c r="BT45" s="941"/>
      <c r="BU45" s="941"/>
      <c r="BV45" s="941"/>
      <c r="BW45" s="941"/>
      <c r="BX45" s="941"/>
      <c r="BY45" s="917">
        <f>K55+AR55</f>
        <v>2.4</v>
      </c>
      <c r="BZ45" s="941"/>
      <c r="CA45" s="917">
        <f>AT55</f>
        <v>0</v>
      </c>
      <c r="CB45" s="917">
        <f>M55</f>
        <v>0</v>
      </c>
      <c r="CC45" s="941"/>
      <c r="CD45" s="941"/>
      <c r="CE45" s="941"/>
      <c r="CF45" s="941"/>
      <c r="CG45" s="941"/>
      <c r="CH45" s="969">
        <f>T55+BA55</f>
        <v>0</v>
      </c>
      <c r="CI45" s="941"/>
      <c r="CJ45" s="941">
        <v>2.4</v>
      </c>
    </row>
    <row r="46" spans="1:105" s="55" customFormat="1" ht="18.75" customHeight="1">
      <c r="A46" s="1003" t="s">
        <v>366</v>
      </c>
      <c r="B46" s="995"/>
      <c r="C46" s="81" t="s">
        <v>35</v>
      </c>
      <c r="D46" s="79">
        <v>30.8</v>
      </c>
      <c r="E46" s="78">
        <v>0</v>
      </c>
      <c r="F46" s="78"/>
      <c r="G46" s="78"/>
      <c r="H46" s="80"/>
      <c r="I46" s="79"/>
      <c r="J46" s="80"/>
      <c r="K46" s="79"/>
      <c r="L46" s="78"/>
      <c r="M46" s="78"/>
      <c r="N46" s="78"/>
      <c r="O46" s="78">
        <v>0</v>
      </c>
      <c r="P46" s="78">
        <v>0</v>
      </c>
      <c r="Q46" s="78">
        <v>0</v>
      </c>
      <c r="R46" s="78"/>
      <c r="S46" s="80"/>
      <c r="T46" s="79"/>
      <c r="U46" s="78"/>
      <c r="V46" s="78"/>
      <c r="W46" s="80"/>
      <c r="X46" s="79"/>
      <c r="Y46" s="78"/>
      <c r="Z46" s="77"/>
      <c r="AA46" s="814">
        <f>SUM(D47:H47)</f>
        <v>0.64700000000000002</v>
      </c>
      <c r="AB46" s="814">
        <f>SUM(I47:W47)</f>
        <v>0</v>
      </c>
      <c r="AC46" s="814">
        <f>SUM(AA46+AB46)</f>
        <v>0.64700000000000002</v>
      </c>
      <c r="AD46" s="975">
        <v>45</v>
      </c>
      <c r="AE46" s="973">
        <f>SUM(AA46*AD46)</f>
        <v>29.12</v>
      </c>
      <c r="AF46" s="973">
        <f>SUM(AB46*AD46)</f>
        <v>0</v>
      </c>
      <c r="AG46" s="973">
        <f>SUM(AE46:AF47)</f>
        <v>29.12</v>
      </c>
      <c r="AH46" s="1003" t="s">
        <v>366</v>
      </c>
      <c r="AI46" s="995"/>
      <c r="AJ46" s="81" t="s">
        <v>35</v>
      </c>
      <c r="AK46" s="79">
        <v>31.46</v>
      </c>
      <c r="AL46" s="78">
        <v>0</v>
      </c>
      <c r="AM46" s="78"/>
      <c r="AN46" s="78"/>
      <c r="AO46" s="80"/>
      <c r="AP46" s="79"/>
      <c r="AQ46" s="80"/>
      <c r="AR46" s="79"/>
      <c r="AS46" s="78"/>
      <c r="AT46" s="78"/>
      <c r="AU46" s="78"/>
      <c r="AV46" s="78">
        <v>0</v>
      </c>
      <c r="AW46" s="78">
        <v>0</v>
      </c>
      <c r="AX46" s="78">
        <v>0</v>
      </c>
      <c r="AY46" s="78"/>
      <c r="AZ46" s="80"/>
      <c r="BA46" s="79"/>
      <c r="BB46" s="78"/>
      <c r="BC46" s="78"/>
      <c r="BD46" s="80"/>
      <c r="BE46" s="79"/>
      <c r="BF46" s="78"/>
      <c r="BG46" s="77"/>
      <c r="BH46" s="814">
        <f>SUM(AK47:AO47)</f>
        <v>1.353</v>
      </c>
      <c r="BI46" s="814">
        <f>SUM(AP47:BD47)</f>
        <v>0</v>
      </c>
      <c r="BJ46" s="814">
        <f>SUM(BH46+BI46)</f>
        <v>1.353</v>
      </c>
      <c r="BK46" s="975">
        <f t="shared" ref="BK46" si="53">AD46</f>
        <v>45</v>
      </c>
      <c r="BL46" s="973">
        <f>SUM(BH46*BK46)</f>
        <v>60.89</v>
      </c>
      <c r="BM46" s="973">
        <f>SUM(BI46*BK46)</f>
        <v>0</v>
      </c>
      <c r="BN46" s="973">
        <f>SUM(BL46:BM47)</f>
        <v>60.89</v>
      </c>
      <c r="BO46" s="979"/>
      <c r="BP46" s="980"/>
      <c r="BQ46" s="981"/>
      <c r="BR46" s="918"/>
      <c r="BS46" s="918"/>
      <c r="BT46" s="918"/>
      <c r="BU46" s="918"/>
      <c r="BV46" s="918"/>
      <c r="BW46" s="918"/>
      <c r="BX46" s="918"/>
      <c r="BY46" s="944"/>
      <c r="BZ46" s="918"/>
      <c r="CA46" s="918"/>
      <c r="CB46" s="918"/>
      <c r="CC46" s="918"/>
      <c r="CD46" s="918"/>
      <c r="CE46" s="918"/>
      <c r="CF46" s="918"/>
      <c r="CG46" s="918"/>
      <c r="CH46" s="918"/>
      <c r="CI46" s="918"/>
      <c r="CJ46" s="918"/>
    </row>
    <row r="47" spans="1:105" ht="18.75" customHeight="1" thickBot="1">
      <c r="A47" s="920"/>
      <c r="B47" s="813"/>
      <c r="C47" s="20" t="s">
        <v>34</v>
      </c>
      <c r="D47" s="76">
        <f t="shared" ref="D47:Z47" si="54">(D$19*D46)/1000</f>
        <v>0.64700000000000002</v>
      </c>
      <c r="E47" s="76">
        <f t="shared" si="54"/>
        <v>0</v>
      </c>
      <c r="F47" s="76">
        <f t="shared" si="54"/>
        <v>0</v>
      </c>
      <c r="G47" s="76">
        <f t="shared" si="54"/>
        <v>0</v>
      </c>
      <c r="H47" s="76">
        <f t="shared" si="54"/>
        <v>0</v>
      </c>
      <c r="I47" s="76">
        <f t="shared" si="54"/>
        <v>0</v>
      </c>
      <c r="J47" s="76">
        <f t="shared" si="54"/>
        <v>0</v>
      </c>
      <c r="K47" s="76">
        <f t="shared" si="54"/>
        <v>0</v>
      </c>
      <c r="L47" s="76">
        <f t="shared" si="54"/>
        <v>0</v>
      </c>
      <c r="M47" s="76">
        <f t="shared" si="54"/>
        <v>0</v>
      </c>
      <c r="N47" s="76">
        <f t="shared" si="54"/>
        <v>0</v>
      </c>
      <c r="O47" s="76">
        <f t="shared" si="54"/>
        <v>0</v>
      </c>
      <c r="P47" s="76">
        <f t="shared" si="54"/>
        <v>0</v>
      </c>
      <c r="Q47" s="76">
        <f t="shared" si="54"/>
        <v>0</v>
      </c>
      <c r="R47" s="76">
        <f t="shared" si="54"/>
        <v>0</v>
      </c>
      <c r="S47" s="76">
        <f t="shared" si="54"/>
        <v>0</v>
      </c>
      <c r="T47" s="76">
        <f t="shared" si="54"/>
        <v>0</v>
      </c>
      <c r="U47" s="76">
        <f t="shared" si="54"/>
        <v>0</v>
      </c>
      <c r="V47" s="76">
        <f t="shared" si="54"/>
        <v>0</v>
      </c>
      <c r="W47" s="76">
        <f t="shared" si="54"/>
        <v>0</v>
      </c>
      <c r="X47" s="76">
        <f t="shared" si="54"/>
        <v>0</v>
      </c>
      <c r="Y47" s="76">
        <f t="shared" si="54"/>
        <v>0</v>
      </c>
      <c r="Z47" s="76">
        <f t="shared" si="54"/>
        <v>0</v>
      </c>
      <c r="AA47" s="814"/>
      <c r="AB47" s="814"/>
      <c r="AC47" s="814"/>
      <c r="AD47" s="974"/>
      <c r="AE47" s="818"/>
      <c r="AF47" s="818"/>
      <c r="AG47" s="818"/>
      <c r="AH47" s="920"/>
      <c r="AI47" s="813"/>
      <c r="AJ47" s="20" t="s">
        <v>34</v>
      </c>
      <c r="AK47" s="76">
        <f t="shared" ref="AK47" si="55">(AK$19*AK46)/1000</f>
        <v>1.353</v>
      </c>
      <c r="AL47" s="76">
        <f t="shared" ref="AL47:BG47" si="56">(AL$19*AL46)/1000</f>
        <v>0</v>
      </c>
      <c r="AM47" s="76">
        <f t="shared" si="56"/>
        <v>0</v>
      </c>
      <c r="AN47" s="76">
        <f t="shared" si="56"/>
        <v>0</v>
      </c>
      <c r="AO47" s="76">
        <f t="shared" si="56"/>
        <v>0</v>
      </c>
      <c r="AP47" s="76">
        <f t="shared" si="56"/>
        <v>0</v>
      </c>
      <c r="AQ47" s="76">
        <f t="shared" si="56"/>
        <v>0</v>
      </c>
      <c r="AR47" s="76">
        <f t="shared" si="56"/>
        <v>0</v>
      </c>
      <c r="AS47" s="76">
        <f t="shared" si="56"/>
        <v>0</v>
      </c>
      <c r="AT47" s="76">
        <f t="shared" si="56"/>
        <v>0</v>
      </c>
      <c r="AU47" s="76">
        <f t="shared" si="56"/>
        <v>0</v>
      </c>
      <c r="AV47" s="76">
        <f t="shared" si="56"/>
        <v>0</v>
      </c>
      <c r="AW47" s="76">
        <f t="shared" si="56"/>
        <v>0</v>
      </c>
      <c r="AX47" s="76">
        <f t="shared" si="56"/>
        <v>0</v>
      </c>
      <c r="AY47" s="76">
        <f t="shared" si="56"/>
        <v>0</v>
      </c>
      <c r="AZ47" s="76">
        <f t="shared" si="56"/>
        <v>0</v>
      </c>
      <c r="BA47" s="76">
        <f t="shared" si="56"/>
        <v>0</v>
      </c>
      <c r="BB47" s="76">
        <f t="shared" si="56"/>
        <v>0</v>
      </c>
      <c r="BC47" s="76">
        <f t="shared" si="56"/>
        <v>0</v>
      </c>
      <c r="BD47" s="76">
        <f t="shared" si="56"/>
        <v>0</v>
      </c>
      <c r="BE47" s="76">
        <f t="shared" si="56"/>
        <v>0</v>
      </c>
      <c r="BF47" s="76">
        <f t="shared" si="56"/>
        <v>0</v>
      </c>
      <c r="BG47" s="76">
        <f t="shared" si="56"/>
        <v>0</v>
      </c>
      <c r="BH47" s="814"/>
      <c r="BI47" s="814"/>
      <c r="BJ47" s="814"/>
      <c r="BK47" s="974"/>
      <c r="BL47" s="818"/>
      <c r="BM47" s="818"/>
      <c r="BN47" s="818"/>
      <c r="BO47" s="976" t="str">
        <f>A60</f>
        <v>морковь</v>
      </c>
      <c r="BP47" s="977"/>
      <c r="BQ47" s="978"/>
      <c r="BR47" s="941"/>
      <c r="BS47" s="941"/>
      <c r="BT47" s="917">
        <f>F61+AM61</f>
        <v>0</v>
      </c>
      <c r="BU47" s="941"/>
      <c r="BV47" s="941"/>
      <c r="BW47" s="941"/>
      <c r="BX47" s="941"/>
      <c r="BY47" s="917">
        <v>0.67400000000000004</v>
      </c>
      <c r="BZ47" s="917">
        <f>L61+AS61</f>
        <v>0</v>
      </c>
      <c r="CA47" s="941"/>
      <c r="CB47" s="941"/>
      <c r="CC47" s="917">
        <v>0.82599999999999996</v>
      </c>
      <c r="CD47" s="941"/>
      <c r="CE47" s="941"/>
      <c r="CF47" s="941"/>
      <c r="CG47" s="941"/>
      <c r="CH47" s="917"/>
      <c r="CI47" s="941"/>
      <c r="CJ47" s="941">
        <v>1.5</v>
      </c>
    </row>
    <row r="48" spans="1:105" s="55" customFormat="1" ht="18.75" customHeight="1">
      <c r="A48" s="932" t="s">
        <v>39</v>
      </c>
      <c r="B48" s="813"/>
      <c r="C48" s="64" t="s">
        <v>35</v>
      </c>
      <c r="D48" s="62"/>
      <c r="E48" s="517">
        <v>0</v>
      </c>
      <c r="F48" s="517"/>
      <c r="G48" s="517"/>
      <c r="H48" s="63"/>
      <c r="I48" s="62"/>
      <c r="J48" s="63"/>
      <c r="K48" s="62"/>
      <c r="L48" s="517"/>
      <c r="M48" s="517"/>
      <c r="N48" s="517"/>
      <c r="O48" s="517">
        <v>0</v>
      </c>
      <c r="P48" s="517">
        <v>0</v>
      </c>
      <c r="Q48" s="517">
        <v>0</v>
      </c>
      <c r="R48" s="517"/>
      <c r="S48" s="63"/>
      <c r="T48" s="62">
        <v>27</v>
      </c>
      <c r="U48" s="517"/>
      <c r="V48" s="517"/>
      <c r="W48" s="63"/>
      <c r="X48" s="62"/>
      <c r="Y48" s="517"/>
      <c r="Z48" s="60"/>
      <c r="AA48" s="814">
        <f>SUM(D49:H49)</f>
        <v>0</v>
      </c>
      <c r="AB48" s="814">
        <f>SUM(I49:W49)</f>
        <v>0.56699999999999995</v>
      </c>
      <c r="AC48" s="814">
        <f>SUM(AA48+AB48)</f>
        <v>0.56699999999999995</v>
      </c>
      <c r="AD48" s="974">
        <v>35</v>
      </c>
      <c r="AE48" s="973">
        <f>SUM(AA48*AD48)</f>
        <v>0</v>
      </c>
      <c r="AF48" s="973">
        <f>SUM(AB48*AD48)</f>
        <v>19.850000000000001</v>
      </c>
      <c r="AG48" s="973">
        <f>SUM(AE48:AF49)</f>
        <v>19.850000000000001</v>
      </c>
      <c r="AH48" s="932" t="s">
        <v>39</v>
      </c>
      <c r="AI48" s="813"/>
      <c r="AJ48" s="64" t="s">
        <v>35</v>
      </c>
      <c r="AK48" s="62"/>
      <c r="AL48" s="517">
        <v>0</v>
      </c>
      <c r="AM48" s="517"/>
      <c r="AN48" s="517"/>
      <c r="AO48" s="63"/>
      <c r="AP48" s="62"/>
      <c r="AQ48" s="63"/>
      <c r="AR48" s="62"/>
      <c r="AS48" s="517"/>
      <c r="AT48" s="517"/>
      <c r="AU48" s="517"/>
      <c r="AV48" s="517">
        <v>0</v>
      </c>
      <c r="AW48" s="517">
        <v>0</v>
      </c>
      <c r="AX48" s="517">
        <v>0</v>
      </c>
      <c r="AY48" s="517"/>
      <c r="AZ48" s="63"/>
      <c r="BA48" s="62">
        <v>26.34</v>
      </c>
      <c r="BB48" s="517"/>
      <c r="BC48" s="517"/>
      <c r="BD48" s="63"/>
      <c r="BE48" s="62"/>
      <c r="BF48" s="517"/>
      <c r="BG48" s="60"/>
      <c r="BH48" s="814">
        <f>SUM(AK49:AO49)</f>
        <v>0</v>
      </c>
      <c r="BI48" s="814">
        <f>SUM(AP49:BD49)</f>
        <v>1.133</v>
      </c>
      <c r="BJ48" s="814">
        <f>SUM(BH48+BI48)</f>
        <v>1.133</v>
      </c>
      <c r="BK48" s="975">
        <f t="shared" ref="BK48" si="57">AD48</f>
        <v>35</v>
      </c>
      <c r="BL48" s="973">
        <f>SUM(BH48*BK48)</f>
        <v>0</v>
      </c>
      <c r="BM48" s="973">
        <f>SUM(BI48*BK48)</f>
        <v>39.659999999999997</v>
      </c>
      <c r="BN48" s="973">
        <f>SUM(BL48:BM49)</f>
        <v>39.659999999999997</v>
      </c>
      <c r="BO48" s="979"/>
      <c r="BP48" s="980"/>
      <c r="BQ48" s="981"/>
      <c r="BR48" s="918"/>
      <c r="BS48" s="918"/>
      <c r="BT48" s="918"/>
      <c r="BU48" s="918"/>
      <c r="BV48" s="918"/>
      <c r="BW48" s="918"/>
      <c r="BX48" s="918"/>
      <c r="BY48" s="918"/>
      <c r="BZ48" s="918"/>
      <c r="CA48" s="918"/>
      <c r="CB48" s="918"/>
      <c r="CC48" s="918"/>
      <c r="CD48" s="918"/>
      <c r="CE48" s="918"/>
      <c r="CF48" s="918"/>
      <c r="CG48" s="918"/>
      <c r="CH48" s="944"/>
      <c r="CI48" s="918"/>
      <c r="CJ48" s="918"/>
    </row>
    <row r="49" spans="1:88" ht="18.75" customHeight="1" thickBot="1">
      <c r="A49" s="932"/>
      <c r="B49" s="813"/>
      <c r="C49" s="20" t="s">
        <v>34</v>
      </c>
      <c r="D49" s="76">
        <f t="shared" ref="D49:Z49" si="58">(D$19*D48)/1000</f>
        <v>0</v>
      </c>
      <c r="E49" s="76">
        <f t="shared" si="58"/>
        <v>0</v>
      </c>
      <c r="F49" s="76">
        <f t="shared" si="58"/>
        <v>0</v>
      </c>
      <c r="G49" s="76">
        <f t="shared" si="58"/>
        <v>0</v>
      </c>
      <c r="H49" s="76">
        <f t="shared" si="58"/>
        <v>0</v>
      </c>
      <c r="I49" s="76">
        <f t="shared" si="58"/>
        <v>0</v>
      </c>
      <c r="J49" s="76">
        <f t="shared" si="58"/>
        <v>0</v>
      </c>
      <c r="K49" s="76">
        <f t="shared" si="58"/>
        <v>0</v>
      </c>
      <c r="L49" s="76">
        <f t="shared" si="58"/>
        <v>0</v>
      </c>
      <c r="M49" s="76">
        <f t="shared" si="58"/>
        <v>0</v>
      </c>
      <c r="N49" s="76">
        <f t="shared" si="58"/>
        <v>0</v>
      </c>
      <c r="O49" s="76">
        <f t="shared" si="58"/>
        <v>0</v>
      </c>
      <c r="P49" s="76">
        <f t="shared" si="58"/>
        <v>0</v>
      </c>
      <c r="Q49" s="76">
        <f t="shared" si="58"/>
        <v>0</v>
      </c>
      <c r="R49" s="76">
        <f t="shared" si="58"/>
        <v>0</v>
      </c>
      <c r="S49" s="76">
        <f t="shared" si="58"/>
        <v>0</v>
      </c>
      <c r="T49" s="76">
        <f t="shared" si="58"/>
        <v>0.56699999999999995</v>
      </c>
      <c r="U49" s="76">
        <f t="shared" si="58"/>
        <v>0</v>
      </c>
      <c r="V49" s="76">
        <f t="shared" si="58"/>
        <v>0</v>
      </c>
      <c r="W49" s="76">
        <f t="shared" si="58"/>
        <v>0</v>
      </c>
      <c r="X49" s="76">
        <f t="shared" si="58"/>
        <v>0</v>
      </c>
      <c r="Y49" s="76">
        <f t="shared" si="58"/>
        <v>0</v>
      </c>
      <c r="Z49" s="76">
        <f t="shared" si="58"/>
        <v>0</v>
      </c>
      <c r="AA49" s="814"/>
      <c r="AB49" s="814"/>
      <c r="AC49" s="814"/>
      <c r="AD49" s="974"/>
      <c r="AE49" s="818"/>
      <c r="AF49" s="818"/>
      <c r="AG49" s="818"/>
      <c r="AH49" s="932"/>
      <c r="AI49" s="813"/>
      <c r="AJ49" s="20" t="s">
        <v>34</v>
      </c>
      <c r="AK49" s="76">
        <f t="shared" ref="AK49" si="59">(AK$19*AK48)/1000</f>
        <v>0</v>
      </c>
      <c r="AL49" s="76">
        <f t="shared" ref="AL49:BG49" si="60">(AL$19*AL48)/1000</f>
        <v>0</v>
      </c>
      <c r="AM49" s="76">
        <f t="shared" si="60"/>
        <v>0</v>
      </c>
      <c r="AN49" s="76">
        <f t="shared" si="60"/>
        <v>0</v>
      </c>
      <c r="AO49" s="76">
        <f t="shared" si="60"/>
        <v>0</v>
      </c>
      <c r="AP49" s="76">
        <f t="shared" si="60"/>
        <v>0</v>
      </c>
      <c r="AQ49" s="76">
        <f t="shared" si="60"/>
        <v>0</v>
      </c>
      <c r="AR49" s="76">
        <f t="shared" si="60"/>
        <v>0</v>
      </c>
      <c r="AS49" s="76">
        <f t="shared" si="60"/>
        <v>0</v>
      </c>
      <c r="AT49" s="76">
        <f t="shared" si="60"/>
        <v>0</v>
      </c>
      <c r="AU49" s="76">
        <f t="shared" si="60"/>
        <v>0</v>
      </c>
      <c r="AV49" s="76">
        <f t="shared" si="60"/>
        <v>0</v>
      </c>
      <c r="AW49" s="76">
        <f t="shared" si="60"/>
        <v>0</v>
      </c>
      <c r="AX49" s="76">
        <f t="shared" si="60"/>
        <v>0</v>
      </c>
      <c r="AY49" s="76">
        <f t="shared" si="60"/>
        <v>0</v>
      </c>
      <c r="AZ49" s="76">
        <f t="shared" si="60"/>
        <v>0</v>
      </c>
      <c r="BA49" s="76">
        <f t="shared" si="60"/>
        <v>1.133</v>
      </c>
      <c r="BB49" s="76">
        <f t="shared" si="60"/>
        <v>0</v>
      </c>
      <c r="BC49" s="76">
        <f t="shared" si="60"/>
        <v>0</v>
      </c>
      <c r="BD49" s="76">
        <f t="shared" si="60"/>
        <v>0</v>
      </c>
      <c r="BE49" s="76">
        <f t="shared" si="60"/>
        <v>0</v>
      </c>
      <c r="BF49" s="76">
        <f t="shared" si="60"/>
        <v>0</v>
      </c>
      <c r="BG49" s="76">
        <f t="shared" si="60"/>
        <v>0</v>
      </c>
      <c r="BH49" s="814"/>
      <c r="BI49" s="814"/>
      <c r="BJ49" s="814"/>
      <c r="BK49" s="974"/>
      <c r="BL49" s="818"/>
      <c r="BM49" s="818"/>
      <c r="BN49" s="818"/>
      <c r="BO49" s="976" t="s">
        <v>363</v>
      </c>
      <c r="BP49" s="977"/>
      <c r="BQ49" s="978"/>
      <c r="BR49" s="642"/>
      <c r="BS49" s="642"/>
      <c r="BT49" s="644"/>
      <c r="BU49" s="642"/>
      <c r="BV49" s="642"/>
      <c r="BW49" s="642"/>
      <c r="BX49" s="642"/>
      <c r="BY49" s="642"/>
      <c r="BZ49" s="642"/>
      <c r="CA49" s="644">
        <v>2.2999999999999998</v>
      </c>
      <c r="CB49" s="644">
        <f>M63+AT63</f>
        <v>0</v>
      </c>
      <c r="CC49" s="917">
        <f>N63+AU63</f>
        <v>0</v>
      </c>
      <c r="CD49" s="917">
        <f>O63+AV63</f>
        <v>0</v>
      </c>
      <c r="CE49" s="642"/>
      <c r="CF49" s="642"/>
      <c r="CG49" s="642"/>
      <c r="CH49" s="644"/>
      <c r="CI49" s="642"/>
      <c r="CJ49" s="642">
        <v>2.2999999999999998</v>
      </c>
    </row>
    <row r="50" spans="1:88" s="55" customFormat="1" ht="18.75" customHeight="1">
      <c r="A50" s="936" t="s">
        <v>13</v>
      </c>
      <c r="B50" s="1001"/>
      <c r="C50" s="74" t="s">
        <v>35</v>
      </c>
      <c r="D50" s="72"/>
      <c r="E50" s="71">
        <v>0</v>
      </c>
      <c r="F50" s="71"/>
      <c r="G50" s="71"/>
      <c r="H50" s="73"/>
      <c r="I50" s="72"/>
      <c r="J50" s="73"/>
      <c r="K50" s="72"/>
      <c r="L50" s="71"/>
      <c r="M50" s="71"/>
      <c r="N50" s="71"/>
      <c r="O50" s="71">
        <v>11.2</v>
      </c>
      <c r="P50" s="71">
        <v>0</v>
      </c>
      <c r="Q50" s="71">
        <v>0</v>
      </c>
      <c r="R50" s="71"/>
      <c r="S50" s="73"/>
      <c r="T50" s="72"/>
      <c r="U50" s="71"/>
      <c r="V50" s="71"/>
      <c r="W50" s="73"/>
      <c r="X50" s="72"/>
      <c r="Y50" s="71"/>
      <c r="Z50" s="70"/>
      <c r="AA50" s="814">
        <f>SUM(D51:H51)</f>
        <v>0</v>
      </c>
      <c r="AB50" s="814">
        <f>SUM(I51:W51)</f>
        <v>0.23499999999999999</v>
      </c>
      <c r="AC50" s="814">
        <f>SUM(AA50+AB50)</f>
        <v>0.23499999999999999</v>
      </c>
      <c r="AD50" s="1002">
        <v>80</v>
      </c>
      <c r="AE50" s="973">
        <f>SUM(AA50*AD50)</f>
        <v>0</v>
      </c>
      <c r="AF50" s="973">
        <f>SUM(AB50*AD50)</f>
        <v>18.8</v>
      </c>
      <c r="AG50" s="973">
        <f>SUM(AE50:AF51)</f>
        <v>18.8</v>
      </c>
      <c r="AH50" s="936" t="s">
        <v>13</v>
      </c>
      <c r="AI50" s="1001"/>
      <c r="AJ50" s="74" t="s">
        <v>35</v>
      </c>
      <c r="AK50" s="72"/>
      <c r="AL50" s="71">
        <v>0</v>
      </c>
      <c r="AM50" s="71"/>
      <c r="AN50" s="71"/>
      <c r="AO50" s="73"/>
      <c r="AP50" s="72"/>
      <c r="AQ50" s="73"/>
      <c r="AR50" s="72"/>
      <c r="AS50" s="71"/>
      <c r="AT50" s="71"/>
      <c r="AU50" s="71"/>
      <c r="AV50" s="71">
        <v>13.13</v>
      </c>
      <c r="AW50" s="71">
        <v>0</v>
      </c>
      <c r="AX50" s="71">
        <v>0</v>
      </c>
      <c r="AY50" s="71"/>
      <c r="AZ50" s="73"/>
      <c r="BA50" s="72"/>
      <c r="BB50" s="71"/>
      <c r="BC50" s="71"/>
      <c r="BD50" s="73"/>
      <c r="BE50" s="72"/>
      <c r="BF50" s="71"/>
      <c r="BG50" s="70"/>
      <c r="BH50" s="814">
        <f>SUM(AK51:AO51)</f>
        <v>0</v>
      </c>
      <c r="BI50" s="814">
        <f>SUM(AP51:BD51)</f>
        <v>0.56499999999999995</v>
      </c>
      <c r="BJ50" s="814">
        <f>SUM(BH50+BI50)</f>
        <v>0.56499999999999995</v>
      </c>
      <c r="BK50" s="975">
        <f t="shared" ref="BK50" si="61">AD50</f>
        <v>80</v>
      </c>
      <c r="BL50" s="973">
        <f>SUM(BH50*BK50)</f>
        <v>0</v>
      </c>
      <c r="BM50" s="973">
        <f>SUM(BI50*BK50)</f>
        <v>45.2</v>
      </c>
      <c r="BN50" s="973">
        <f>SUM(BL50:BM51)</f>
        <v>45.2</v>
      </c>
      <c r="BO50" s="979"/>
      <c r="BP50" s="980"/>
      <c r="BQ50" s="981"/>
      <c r="BR50" s="643"/>
      <c r="BS50" s="643"/>
      <c r="BT50" s="643"/>
      <c r="BU50" s="643"/>
      <c r="BV50" s="643"/>
      <c r="BW50" s="643"/>
      <c r="BX50" s="643"/>
      <c r="BY50" s="643"/>
      <c r="BZ50" s="643"/>
      <c r="CA50" s="643"/>
      <c r="CB50" s="643"/>
      <c r="CC50" s="944"/>
      <c r="CD50" s="918"/>
      <c r="CE50" s="643"/>
      <c r="CF50" s="643"/>
      <c r="CG50" s="643"/>
      <c r="CH50" s="645"/>
      <c r="CI50" s="643"/>
      <c r="CJ50" s="643"/>
    </row>
    <row r="51" spans="1:88" ht="18.75" customHeight="1" thickBot="1">
      <c r="A51" s="932"/>
      <c r="B51" s="813"/>
      <c r="C51" s="20" t="s">
        <v>34</v>
      </c>
      <c r="D51" s="76">
        <f t="shared" ref="D51:Z51" si="62">(D$19*D50)/1000</f>
        <v>0</v>
      </c>
      <c r="E51" s="76">
        <f t="shared" si="62"/>
        <v>0</v>
      </c>
      <c r="F51" s="76">
        <f t="shared" si="62"/>
        <v>0</v>
      </c>
      <c r="G51" s="76">
        <f t="shared" si="62"/>
        <v>0</v>
      </c>
      <c r="H51" s="76">
        <f t="shared" si="62"/>
        <v>0</v>
      </c>
      <c r="I51" s="76">
        <f t="shared" si="62"/>
        <v>0</v>
      </c>
      <c r="J51" s="76">
        <f t="shared" si="62"/>
        <v>0</v>
      </c>
      <c r="K51" s="76">
        <f t="shared" si="62"/>
        <v>0</v>
      </c>
      <c r="L51" s="76">
        <f t="shared" si="62"/>
        <v>0</v>
      </c>
      <c r="M51" s="76">
        <f t="shared" si="62"/>
        <v>0</v>
      </c>
      <c r="N51" s="76">
        <f t="shared" si="62"/>
        <v>0</v>
      </c>
      <c r="O51" s="76">
        <f t="shared" si="62"/>
        <v>0.23499999999999999</v>
      </c>
      <c r="P51" s="76">
        <f t="shared" si="62"/>
        <v>0</v>
      </c>
      <c r="Q51" s="76">
        <f t="shared" si="62"/>
        <v>0</v>
      </c>
      <c r="R51" s="76">
        <f t="shared" si="62"/>
        <v>0</v>
      </c>
      <c r="S51" s="76">
        <f t="shared" si="62"/>
        <v>0</v>
      </c>
      <c r="T51" s="76">
        <f t="shared" si="62"/>
        <v>0</v>
      </c>
      <c r="U51" s="76">
        <f t="shared" si="62"/>
        <v>0</v>
      </c>
      <c r="V51" s="76">
        <f t="shared" si="62"/>
        <v>0</v>
      </c>
      <c r="W51" s="76">
        <f t="shared" si="62"/>
        <v>0</v>
      </c>
      <c r="X51" s="76">
        <f t="shared" si="62"/>
        <v>0</v>
      </c>
      <c r="Y51" s="76">
        <f t="shared" si="62"/>
        <v>0</v>
      </c>
      <c r="Z51" s="76">
        <f t="shared" si="62"/>
        <v>0</v>
      </c>
      <c r="AA51" s="814"/>
      <c r="AB51" s="814"/>
      <c r="AC51" s="814"/>
      <c r="AD51" s="974"/>
      <c r="AE51" s="818"/>
      <c r="AF51" s="818"/>
      <c r="AG51" s="818"/>
      <c r="AH51" s="932"/>
      <c r="AI51" s="813"/>
      <c r="AJ51" s="20" t="s">
        <v>34</v>
      </c>
      <c r="AK51" s="76">
        <f t="shared" ref="AK51" si="63">(AK$19*AK50)/1000</f>
        <v>0</v>
      </c>
      <c r="AL51" s="76">
        <f t="shared" ref="AL51:BG51" si="64">(AL$19*AL50)/1000</f>
        <v>0</v>
      </c>
      <c r="AM51" s="76">
        <f t="shared" si="64"/>
        <v>0</v>
      </c>
      <c r="AN51" s="76">
        <f t="shared" si="64"/>
        <v>0</v>
      </c>
      <c r="AO51" s="76">
        <f t="shared" si="64"/>
        <v>0</v>
      </c>
      <c r="AP51" s="76">
        <f t="shared" si="64"/>
        <v>0</v>
      </c>
      <c r="AQ51" s="76">
        <f t="shared" si="64"/>
        <v>0</v>
      </c>
      <c r="AR51" s="76">
        <f t="shared" si="64"/>
        <v>0</v>
      </c>
      <c r="AS51" s="76">
        <f t="shared" si="64"/>
        <v>0</v>
      </c>
      <c r="AT51" s="76">
        <f t="shared" si="64"/>
        <v>0</v>
      </c>
      <c r="AU51" s="76">
        <f t="shared" si="64"/>
        <v>0</v>
      </c>
      <c r="AV51" s="76">
        <f t="shared" si="64"/>
        <v>0.56499999999999995</v>
      </c>
      <c r="AW51" s="76">
        <f t="shared" si="64"/>
        <v>0</v>
      </c>
      <c r="AX51" s="76">
        <f t="shared" si="64"/>
        <v>0</v>
      </c>
      <c r="AY51" s="76">
        <f t="shared" si="64"/>
        <v>0</v>
      </c>
      <c r="AZ51" s="76">
        <f t="shared" si="64"/>
        <v>0</v>
      </c>
      <c r="BA51" s="76">
        <f t="shared" si="64"/>
        <v>0</v>
      </c>
      <c r="BB51" s="76">
        <f t="shared" si="64"/>
        <v>0</v>
      </c>
      <c r="BC51" s="76">
        <f t="shared" si="64"/>
        <v>0</v>
      </c>
      <c r="BD51" s="76">
        <f t="shared" si="64"/>
        <v>0</v>
      </c>
      <c r="BE51" s="76">
        <f t="shared" si="64"/>
        <v>0</v>
      </c>
      <c r="BF51" s="76">
        <f t="shared" si="64"/>
        <v>0</v>
      </c>
      <c r="BG51" s="76">
        <f t="shared" si="64"/>
        <v>0</v>
      </c>
      <c r="BH51" s="814"/>
      <c r="BI51" s="814"/>
      <c r="BJ51" s="814"/>
      <c r="BK51" s="974"/>
      <c r="BL51" s="818"/>
      <c r="BM51" s="818"/>
      <c r="BN51" s="818"/>
      <c r="BO51" s="976" t="str">
        <f t="shared" ref="BO51" si="65">A64</f>
        <v>повидло</v>
      </c>
      <c r="BP51" s="977"/>
      <c r="BQ51" s="978"/>
      <c r="BR51" s="941"/>
      <c r="BS51" s="941"/>
      <c r="BT51" s="941"/>
      <c r="BU51" s="941"/>
      <c r="BV51" s="941"/>
      <c r="BW51" s="917"/>
      <c r="BX51" s="941"/>
      <c r="BY51" s="917"/>
      <c r="BZ51" s="941"/>
      <c r="CA51" s="941"/>
      <c r="CB51" s="941"/>
      <c r="CC51" s="917"/>
      <c r="CD51" s="917"/>
      <c r="CE51" s="941"/>
      <c r="CF51" s="941"/>
      <c r="CG51" s="941"/>
      <c r="CH51" s="917">
        <f>T65+BA65</f>
        <v>1.8</v>
      </c>
      <c r="CI51" s="941"/>
      <c r="CJ51" s="941">
        <v>1.8</v>
      </c>
    </row>
    <row r="52" spans="1:88" s="55" customFormat="1" ht="18.75" customHeight="1">
      <c r="A52" s="994" t="s">
        <v>25</v>
      </c>
      <c r="B52" s="995"/>
      <c r="C52" s="81" t="s">
        <v>35</v>
      </c>
      <c r="D52" s="79"/>
      <c r="E52" s="78">
        <v>0</v>
      </c>
      <c r="F52" s="78"/>
      <c r="G52" s="78"/>
      <c r="H52" s="80"/>
      <c r="I52" s="79"/>
      <c r="J52" s="80"/>
      <c r="K52" s="79">
        <v>37.5</v>
      </c>
      <c r="L52" s="78"/>
      <c r="M52" s="78"/>
      <c r="N52" s="78"/>
      <c r="O52" s="78">
        <v>0</v>
      </c>
      <c r="P52" s="78">
        <v>0</v>
      </c>
      <c r="Q52" s="78">
        <v>0</v>
      </c>
      <c r="R52" s="78"/>
      <c r="S52" s="80"/>
      <c r="T52" s="79"/>
      <c r="U52" s="78"/>
      <c r="V52" s="78"/>
      <c r="W52" s="80"/>
      <c r="X52" s="79"/>
      <c r="Y52" s="78"/>
      <c r="Z52" s="77"/>
      <c r="AA52" s="814">
        <f>SUM(D53:H53)</f>
        <v>0</v>
      </c>
      <c r="AB52" s="814">
        <f>SUM(I53:W53)</f>
        <v>0.78800000000000003</v>
      </c>
      <c r="AC52" s="814">
        <f>SUM(AA52+AB52)</f>
        <v>0.78800000000000003</v>
      </c>
      <c r="AD52" s="975">
        <v>25</v>
      </c>
      <c r="AE52" s="973">
        <f>SUM(AA52*AD52)</f>
        <v>0</v>
      </c>
      <c r="AF52" s="973">
        <f>SUM(AB52*AD52)</f>
        <v>19.7</v>
      </c>
      <c r="AG52" s="973">
        <f>SUM(AE52:AF53)</f>
        <v>19.7</v>
      </c>
      <c r="AH52" s="994" t="s">
        <v>25</v>
      </c>
      <c r="AI52" s="995"/>
      <c r="AJ52" s="81" t="s">
        <v>35</v>
      </c>
      <c r="AK52" s="79"/>
      <c r="AL52" s="78">
        <v>0</v>
      </c>
      <c r="AM52" s="78"/>
      <c r="AN52" s="78"/>
      <c r="AO52" s="80"/>
      <c r="AP52" s="79"/>
      <c r="AQ52" s="80"/>
      <c r="AR52" s="79">
        <v>62.5</v>
      </c>
      <c r="AS52" s="78"/>
      <c r="AT52" s="78"/>
      <c r="AU52" s="78"/>
      <c r="AV52" s="78">
        <v>0</v>
      </c>
      <c r="AW52" s="78">
        <v>0</v>
      </c>
      <c r="AX52" s="78">
        <v>0</v>
      </c>
      <c r="AY52" s="78"/>
      <c r="AZ52" s="80"/>
      <c r="BA52" s="79"/>
      <c r="BB52" s="78"/>
      <c r="BC52" s="78"/>
      <c r="BD52" s="80"/>
      <c r="BE52" s="79"/>
      <c r="BF52" s="78"/>
      <c r="BG52" s="77"/>
      <c r="BH52" s="814">
        <f>SUM(AK53:AO53)</f>
        <v>0</v>
      </c>
      <c r="BI52" s="814">
        <f>SUM(AP53:BD53)</f>
        <v>2.6880000000000002</v>
      </c>
      <c r="BJ52" s="814">
        <f>SUM(BH52+BI52)</f>
        <v>2.6880000000000002</v>
      </c>
      <c r="BK52" s="975">
        <f t="shared" ref="BK52" si="66">AD52</f>
        <v>25</v>
      </c>
      <c r="BL52" s="973">
        <f>SUM(BH52*BK52)</f>
        <v>0</v>
      </c>
      <c r="BM52" s="973">
        <f>SUM(BI52*BK52)</f>
        <v>67.2</v>
      </c>
      <c r="BN52" s="973">
        <f>SUM(BL52:BM53)</f>
        <v>67.2</v>
      </c>
      <c r="BO52" s="982"/>
      <c r="BP52" s="983"/>
      <c r="BQ52" s="984"/>
      <c r="BR52" s="972"/>
      <c r="BS52" s="972"/>
      <c r="BT52" s="972"/>
      <c r="BU52" s="972"/>
      <c r="BV52" s="972"/>
      <c r="BW52" s="971"/>
      <c r="BX52" s="972"/>
      <c r="BY52" s="971"/>
      <c r="BZ52" s="972"/>
      <c r="CA52" s="972"/>
      <c r="CB52" s="972"/>
      <c r="CC52" s="971"/>
      <c r="CD52" s="971"/>
      <c r="CE52" s="972"/>
      <c r="CF52" s="972"/>
      <c r="CG52" s="972"/>
      <c r="CH52" s="971"/>
      <c r="CI52" s="972"/>
      <c r="CJ52" s="972"/>
    </row>
    <row r="53" spans="1:88" ht="18.75" customHeight="1" thickBot="1">
      <c r="A53" s="932"/>
      <c r="B53" s="813"/>
      <c r="C53" s="20" t="s">
        <v>34</v>
      </c>
      <c r="D53" s="76">
        <f t="shared" ref="D53:Z53" si="67">(D$19*D52)/1000</f>
        <v>0</v>
      </c>
      <c r="E53" s="76">
        <f t="shared" si="67"/>
        <v>0</v>
      </c>
      <c r="F53" s="76">
        <f t="shared" si="67"/>
        <v>0</v>
      </c>
      <c r="G53" s="76">
        <f t="shared" si="67"/>
        <v>0</v>
      </c>
      <c r="H53" s="76">
        <f t="shared" si="67"/>
        <v>0</v>
      </c>
      <c r="I53" s="76">
        <f t="shared" si="67"/>
        <v>0</v>
      </c>
      <c r="J53" s="76">
        <f t="shared" si="67"/>
        <v>0</v>
      </c>
      <c r="K53" s="76">
        <f t="shared" si="67"/>
        <v>0.78800000000000003</v>
      </c>
      <c r="L53" s="76">
        <f t="shared" si="67"/>
        <v>0</v>
      </c>
      <c r="M53" s="76">
        <f t="shared" si="67"/>
        <v>0</v>
      </c>
      <c r="N53" s="76">
        <f t="shared" si="67"/>
        <v>0</v>
      </c>
      <c r="O53" s="76">
        <f t="shared" si="67"/>
        <v>0</v>
      </c>
      <c r="P53" s="76">
        <f t="shared" si="67"/>
        <v>0</v>
      </c>
      <c r="Q53" s="76">
        <f t="shared" si="67"/>
        <v>0</v>
      </c>
      <c r="R53" s="76">
        <f t="shared" si="67"/>
        <v>0</v>
      </c>
      <c r="S53" s="76">
        <f t="shared" si="67"/>
        <v>0</v>
      </c>
      <c r="T53" s="76">
        <f t="shared" si="67"/>
        <v>0</v>
      </c>
      <c r="U53" s="76">
        <f t="shared" si="67"/>
        <v>0</v>
      </c>
      <c r="V53" s="76">
        <f t="shared" si="67"/>
        <v>0</v>
      </c>
      <c r="W53" s="76">
        <f t="shared" si="67"/>
        <v>0</v>
      </c>
      <c r="X53" s="76">
        <f t="shared" si="67"/>
        <v>0</v>
      </c>
      <c r="Y53" s="76">
        <f t="shared" si="67"/>
        <v>0</v>
      </c>
      <c r="Z53" s="76">
        <f t="shared" si="67"/>
        <v>0</v>
      </c>
      <c r="AA53" s="814"/>
      <c r="AB53" s="814"/>
      <c r="AC53" s="814"/>
      <c r="AD53" s="974"/>
      <c r="AE53" s="818"/>
      <c r="AF53" s="818"/>
      <c r="AG53" s="818"/>
      <c r="AH53" s="932"/>
      <c r="AI53" s="813"/>
      <c r="AJ53" s="20" t="s">
        <v>34</v>
      </c>
      <c r="AK53" s="76">
        <f t="shared" ref="AK53:AZ55" si="68">(AK$19*AK52)/1000</f>
        <v>0</v>
      </c>
      <c r="AL53" s="76">
        <f t="shared" si="68"/>
        <v>0</v>
      </c>
      <c r="AM53" s="76">
        <f t="shared" si="68"/>
        <v>0</v>
      </c>
      <c r="AN53" s="76">
        <f t="shared" si="68"/>
        <v>0</v>
      </c>
      <c r="AO53" s="76">
        <f t="shared" si="68"/>
        <v>0</v>
      </c>
      <c r="AP53" s="76">
        <f t="shared" si="68"/>
        <v>0</v>
      </c>
      <c r="AQ53" s="76">
        <f t="shared" si="68"/>
        <v>0</v>
      </c>
      <c r="AR53" s="76">
        <f t="shared" si="68"/>
        <v>2.6880000000000002</v>
      </c>
      <c r="AS53" s="76">
        <f t="shared" si="68"/>
        <v>0</v>
      </c>
      <c r="AT53" s="76">
        <f t="shared" si="68"/>
        <v>0</v>
      </c>
      <c r="AU53" s="76">
        <f t="shared" si="68"/>
        <v>0</v>
      </c>
      <c r="AV53" s="76">
        <f t="shared" si="68"/>
        <v>0</v>
      </c>
      <c r="AW53" s="76">
        <f t="shared" si="68"/>
        <v>0</v>
      </c>
      <c r="AX53" s="76">
        <f t="shared" si="68"/>
        <v>0</v>
      </c>
      <c r="AY53" s="76">
        <f t="shared" si="68"/>
        <v>0</v>
      </c>
      <c r="AZ53" s="76">
        <f t="shared" si="68"/>
        <v>0</v>
      </c>
      <c r="BA53" s="76">
        <f t="shared" ref="BA53:BG53" si="69">(BA$19*BA52)/1000</f>
        <v>0</v>
      </c>
      <c r="BB53" s="76">
        <f t="shared" si="69"/>
        <v>0</v>
      </c>
      <c r="BC53" s="76">
        <f t="shared" si="69"/>
        <v>0</v>
      </c>
      <c r="BD53" s="76">
        <f t="shared" si="69"/>
        <v>0</v>
      </c>
      <c r="BE53" s="76">
        <f t="shared" si="69"/>
        <v>0</v>
      </c>
      <c r="BF53" s="76">
        <f t="shared" si="69"/>
        <v>0</v>
      </c>
      <c r="BG53" s="76">
        <f t="shared" si="69"/>
        <v>0</v>
      </c>
      <c r="BH53" s="814"/>
      <c r="BI53" s="814"/>
      <c r="BJ53" s="814"/>
      <c r="BK53" s="974"/>
      <c r="BL53" s="818"/>
      <c r="BM53" s="818"/>
      <c r="BN53" s="818"/>
      <c r="BO53" s="982"/>
      <c r="BP53" s="983"/>
      <c r="BQ53" s="984"/>
      <c r="BR53" s="972"/>
      <c r="BS53" s="972"/>
      <c r="BT53" s="972"/>
      <c r="BU53" s="972"/>
      <c r="BV53" s="972"/>
      <c r="BW53" s="971"/>
      <c r="BX53" s="972"/>
      <c r="BY53" s="971"/>
      <c r="BZ53" s="972"/>
      <c r="CA53" s="972"/>
      <c r="CB53" s="972"/>
      <c r="CC53" s="971"/>
      <c r="CD53" s="971"/>
      <c r="CE53" s="972"/>
      <c r="CF53" s="972"/>
      <c r="CG53" s="972"/>
      <c r="CH53" s="971"/>
      <c r="CI53" s="972"/>
      <c r="CJ53" s="972"/>
    </row>
    <row r="54" spans="1:88" s="55" customFormat="1" ht="18.75" customHeight="1">
      <c r="A54" s="994" t="s">
        <v>8</v>
      </c>
      <c r="B54" s="995"/>
      <c r="C54" s="81" t="s">
        <v>35</v>
      </c>
      <c r="D54" s="79"/>
      <c r="E54" s="78">
        <v>0</v>
      </c>
      <c r="F54" s="78"/>
      <c r="G54" s="78"/>
      <c r="H54" s="80"/>
      <c r="I54" s="79"/>
      <c r="J54" s="80"/>
      <c r="K54" s="79">
        <v>25.5</v>
      </c>
      <c r="L54" s="78"/>
      <c r="M54" s="78"/>
      <c r="N54" s="78"/>
      <c r="O54" s="78">
        <v>0</v>
      </c>
      <c r="P54" s="78">
        <v>0</v>
      </c>
      <c r="Q54" s="78">
        <v>0</v>
      </c>
      <c r="R54" s="78"/>
      <c r="S54" s="80"/>
      <c r="T54" s="79"/>
      <c r="U54" s="78"/>
      <c r="V54" s="78"/>
      <c r="W54" s="80"/>
      <c r="X54" s="79"/>
      <c r="Y54" s="78"/>
      <c r="Z54" s="77"/>
      <c r="AA54" s="814">
        <f>SUM(D55:H55)</f>
        <v>0</v>
      </c>
      <c r="AB54" s="814">
        <f>SUM(I55:W55)</f>
        <v>0.53600000000000003</v>
      </c>
      <c r="AC54" s="814">
        <f>SUM(AA54+AB54)</f>
        <v>0.53600000000000003</v>
      </c>
      <c r="AD54" s="975">
        <v>29</v>
      </c>
      <c r="AE54" s="973">
        <f>SUM(AA54*AD54)</f>
        <v>0</v>
      </c>
      <c r="AF54" s="973">
        <f>SUM(AB54*AD54)</f>
        <v>15.54</v>
      </c>
      <c r="AG54" s="973">
        <f>SUM(AE54:AF55)</f>
        <v>15.54</v>
      </c>
      <c r="AH54" s="994" t="s">
        <v>8</v>
      </c>
      <c r="AI54" s="995"/>
      <c r="AJ54" s="81" t="s">
        <v>35</v>
      </c>
      <c r="AK54" s="79"/>
      <c r="AL54" s="78">
        <v>0</v>
      </c>
      <c r="AM54" s="78"/>
      <c r="AN54" s="78"/>
      <c r="AO54" s="80"/>
      <c r="AP54" s="79"/>
      <c r="AQ54" s="80"/>
      <c r="AR54" s="79">
        <v>43.34</v>
      </c>
      <c r="AS54" s="78"/>
      <c r="AT54" s="78"/>
      <c r="AU54" s="78"/>
      <c r="AV54" s="78">
        <v>0</v>
      </c>
      <c r="AW54" s="78">
        <v>0</v>
      </c>
      <c r="AX54" s="78">
        <v>0</v>
      </c>
      <c r="AY54" s="78"/>
      <c r="AZ54" s="80"/>
      <c r="BA54" s="79"/>
      <c r="BB54" s="78"/>
      <c r="BC54" s="78"/>
      <c r="BD54" s="80"/>
      <c r="BE54" s="79"/>
      <c r="BF54" s="78"/>
      <c r="BG54" s="77"/>
      <c r="BH54" s="814">
        <f>SUM(AK55:AO55)</f>
        <v>0</v>
      </c>
      <c r="BI54" s="814">
        <f>SUM(AP55:BD55)</f>
        <v>1.8640000000000001</v>
      </c>
      <c r="BJ54" s="814">
        <f>SUM(BH54+BI54)</f>
        <v>1.8640000000000001</v>
      </c>
      <c r="BK54" s="975">
        <f t="shared" ref="BK54" si="70">AD54</f>
        <v>29</v>
      </c>
      <c r="BL54" s="973">
        <f>SUM(BH54*BK54)</f>
        <v>0</v>
      </c>
      <c r="BM54" s="973">
        <f>SUM(BI54*BK54)</f>
        <v>54.06</v>
      </c>
      <c r="BN54" s="973">
        <f>SUM(BL54:BM55)</f>
        <v>54.06</v>
      </c>
      <c r="BO54" s="979"/>
      <c r="BP54" s="980"/>
      <c r="BQ54" s="981"/>
      <c r="BR54" s="918"/>
      <c r="BS54" s="918"/>
      <c r="BT54" s="918"/>
      <c r="BU54" s="918"/>
      <c r="BV54" s="918"/>
      <c r="BW54" s="918"/>
      <c r="BX54" s="918"/>
      <c r="BY54" s="918"/>
      <c r="BZ54" s="918"/>
      <c r="CA54" s="918"/>
      <c r="CB54" s="918"/>
      <c r="CC54" s="918"/>
      <c r="CD54" s="918"/>
      <c r="CE54" s="918"/>
      <c r="CF54" s="918"/>
      <c r="CG54" s="918"/>
      <c r="CH54" s="944"/>
      <c r="CI54" s="918"/>
      <c r="CJ54" s="918"/>
    </row>
    <row r="55" spans="1:88" ht="18.75" customHeight="1" thickBot="1">
      <c r="A55" s="932"/>
      <c r="B55" s="813"/>
      <c r="C55" s="20" t="s">
        <v>34</v>
      </c>
      <c r="D55" s="76">
        <f t="shared" ref="D55:Z55" si="71">(D$19*D54)/1000</f>
        <v>0</v>
      </c>
      <c r="E55" s="76">
        <f t="shared" si="71"/>
        <v>0</v>
      </c>
      <c r="F55" s="76">
        <f t="shared" si="71"/>
        <v>0</v>
      </c>
      <c r="G55" s="76">
        <f t="shared" si="71"/>
        <v>0</v>
      </c>
      <c r="H55" s="76">
        <f t="shared" si="71"/>
        <v>0</v>
      </c>
      <c r="I55" s="76">
        <f t="shared" si="71"/>
        <v>0</v>
      </c>
      <c r="J55" s="76">
        <f t="shared" si="71"/>
        <v>0</v>
      </c>
      <c r="K55" s="76">
        <f t="shared" si="71"/>
        <v>0.53600000000000003</v>
      </c>
      <c r="L55" s="76">
        <f t="shared" si="71"/>
        <v>0</v>
      </c>
      <c r="M55" s="76">
        <f t="shared" si="71"/>
        <v>0</v>
      </c>
      <c r="N55" s="76">
        <f t="shared" si="71"/>
        <v>0</v>
      </c>
      <c r="O55" s="76">
        <f t="shared" si="71"/>
        <v>0</v>
      </c>
      <c r="P55" s="76">
        <f t="shared" si="71"/>
        <v>0</v>
      </c>
      <c r="Q55" s="76">
        <f t="shared" si="71"/>
        <v>0</v>
      </c>
      <c r="R55" s="76">
        <f t="shared" si="71"/>
        <v>0</v>
      </c>
      <c r="S55" s="76">
        <f t="shared" si="71"/>
        <v>0</v>
      </c>
      <c r="T55" s="76">
        <f t="shared" si="71"/>
        <v>0</v>
      </c>
      <c r="U55" s="76">
        <f t="shared" si="71"/>
        <v>0</v>
      </c>
      <c r="V55" s="76">
        <f t="shared" si="71"/>
        <v>0</v>
      </c>
      <c r="W55" s="76">
        <f t="shared" si="71"/>
        <v>0</v>
      </c>
      <c r="X55" s="76">
        <f t="shared" si="71"/>
        <v>0</v>
      </c>
      <c r="Y55" s="76">
        <f t="shared" si="71"/>
        <v>0</v>
      </c>
      <c r="Z55" s="76">
        <f t="shared" si="71"/>
        <v>0</v>
      </c>
      <c r="AA55" s="814"/>
      <c r="AB55" s="814"/>
      <c r="AC55" s="814"/>
      <c r="AD55" s="974"/>
      <c r="AE55" s="818"/>
      <c r="AF55" s="818"/>
      <c r="AG55" s="818"/>
      <c r="AH55" s="932"/>
      <c r="AI55" s="813"/>
      <c r="AJ55" s="20" t="s">
        <v>34</v>
      </c>
      <c r="AK55" s="76">
        <f t="shared" si="68"/>
        <v>0</v>
      </c>
      <c r="AL55" s="76">
        <f t="shared" ref="AL55:BG55" si="72">(AL$19*AL54)/1000</f>
        <v>0</v>
      </c>
      <c r="AM55" s="76">
        <f t="shared" si="72"/>
        <v>0</v>
      </c>
      <c r="AN55" s="76">
        <f t="shared" si="72"/>
        <v>0</v>
      </c>
      <c r="AO55" s="76">
        <f t="shared" si="72"/>
        <v>0</v>
      </c>
      <c r="AP55" s="76">
        <f t="shared" si="72"/>
        <v>0</v>
      </c>
      <c r="AQ55" s="76">
        <f t="shared" si="72"/>
        <v>0</v>
      </c>
      <c r="AR55" s="76">
        <f t="shared" si="72"/>
        <v>1.8640000000000001</v>
      </c>
      <c r="AS55" s="76">
        <f t="shared" si="72"/>
        <v>0</v>
      </c>
      <c r="AT55" s="76">
        <f t="shared" si="72"/>
        <v>0</v>
      </c>
      <c r="AU55" s="76">
        <f t="shared" si="72"/>
        <v>0</v>
      </c>
      <c r="AV55" s="76">
        <f t="shared" si="72"/>
        <v>0</v>
      </c>
      <c r="AW55" s="76">
        <f t="shared" si="72"/>
        <v>0</v>
      </c>
      <c r="AX55" s="76">
        <f t="shared" si="72"/>
        <v>0</v>
      </c>
      <c r="AY55" s="76">
        <f t="shared" si="72"/>
        <v>0</v>
      </c>
      <c r="AZ55" s="76">
        <f t="shared" si="72"/>
        <v>0</v>
      </c>
      <c r="BA55" s="76">
        <f t="shared" si="72"/>
        <v>0</v>
      </c>
      <c r="BB55" s="76">
        <f t="shared" si="72"/>
        <v>0</v>
      </c>
      <c r="BC55" s="76">
        <f t="shared" si="72"/>
        <v>0</v>
      </c>
      <c r="BD55" s="76">
        <f t="shared" si="72"/>
        <v>0</v>
      </c>
      <c r="BE55" s="76">
        <f t="shared" si="72"/>
        <v>0</v>
      </c>
      <c r="BF55" s="76">
        <f t="shared" si="72"/>
        <v>0</v>
      </c>
      <c r="BG55" s="76">
        <f t="shared" si="72"/>
        <v>0</v>
      </c>
      <c r="BH55" s="814"/>
      <c r="BI55" s="814"/>
      <c r="BJ55" s="814"/>
      <c r="BK55" s="974"/>
      <c r="BL55" s="818"/>
      <c r="BM55" s="818"/>
      <c r="BN55" s="818"/>
      <c r="BO55" s="976" t="str">
        <f t="shared" ref="BO55" si="73">A66</f>
        <v>дрожжи</v>
      </c>
      <c r="BP55" s="977"/>
      <c r="BQ55" s="978"/>
      <c r="BR55" s="941"/>
      <c r="BS55" s="941"/>
      <c r="BT55" s="941"/>
      <c r="BU55" s="941"/>
      <c r="BV55" s="941"/>
      <c r="BW55" s="941"/>
      <c r="BX55" s="941"/>
      <c r="BY55" s="917"/>
      <c r="BZ55" s="917"/>
      <c r="CA55" s="917"/>
      <c r="CB55" s="917"/>
      <c r="CC55" s="917">
        <f>N57+AU57</f>
        <v>0</v>
      </c>
      <c r="CD55" s="941"/>
      <c r="CE55" s="941"/>
      <c r="CF55" s="941"/>
      <c r="CG55" s="941"/>
      <c r="CH55" s="917">
        <f>T67+BA67</f>
        <v>1.2999999999999999E-2</v>
      </c>
      <c r="CI55" s="941"/>
      <c r="CJ55" s="917">
        <v>1.2999999999999999E-2</v>
      </c>
    </row>
    <row r="56" spans="1:88" s="55" customFormat="1" ht="18.75" customHeight="1">
      <c r="A56" s="932" t="s">
        <v>9</v>
      </c>
      <c r="B56" s="813"/>
      <c r="C56" s="64" t="s">
        <v>35</v>
      </c>
      <c r="D56" s="62"/>
      <c r="E56" s="517">
        <v>0</v>
      </c>
      <c r="F56" s="517"/>
      <c r="G56" s="517"/>
      <c r="H56" s="63"/>
      <c r="I56" s="62"/>
      <c r="J56" s="63"/>
      <c r="K56" s="62">
        <v>7.2</v>
      </c>
      <c r="L56" s="517"/>
      <c r="M56" s="517"/>
      <c r="N56" s="517"/>
      <c r="O56" s="517">
        <v>0</v>
      </c>
      <c r="P56" s="517">
        <v>0</v>
      </c>
      <c r="Q56" s="517">
        <v>0</v>
      </c>
      <c r="R56" s="517"/>
      <c r="S56" s="63"/>
      <c r="T56" s="62"/>
      <c r="U56" s="517"/>
      <c r="V56" s="517"/>
      <c r="W56" s="63"/>
      <c r="X56" s="62"/>
      <c r="Y56" s="517"/>
      <c r="Z56" s="60"/>
      <c r="AA56" s="814">
        <f>SUM(D57:H57)</f>
        <v>0</v>
      </c>
      <c r="AB56" s="814">
        <f>SUM(I57:W57)</f>
        <v>0.151</v>
      </c>
      <c r="AC56" s="814">
        <f>SUM(AA56+AB56)</f>
        <v>0.151</v>
      </c>
      <c r="AD56" s="974">
        <v>24</v>
      </c>
      <c r="AE56" s="973">
        <f>SUM(AA56*AD56)</f>
        <v>0</v>
      </c>
      <c r="AF56" s="973">
        <f>SUM(AB56*AD56)</f>
        <v>3.62</v>
      </c>
      <c r="AG56" s="973">
        <f>SUM(AE56:AF57)</f>
        <v>3.62</v>
      </c>
      <c r="AH56" s="932" t="s">
        <v>9</v>
      </c>
      <c r="AI56" s="813"/>
      <c r="AJ56" s="64" t="s">
        <v>35</v>
      </c>
      <c r="AK56" s="62"/>
      <c r="AL56" s="517">
        <v>0</v>
      </c>
      <c r="AM56" s="517"/>
      <c r="AN56" s="517"/>
      <c r="AO56" s="63"/>
      <c r="AP56" s="62"/>
      <c r="AQ56" s="63"/>
      <c r="AR56" s="62">
        <v>12</v>
      </c>
      <c r="AS56" s="517">
        <v>14.72</v>
      </c>
      <c r="AT56" s="517"/>
      <c r="AU56" s="517"/>
      <c r="AV56" s="517">
        <v>0</v>
      </c>
      <c r="AW56" s="517">
        <v>0</v>
      </c>
      <c r="AX56" s="517">
        <v>0</v>
      </c>
      <c r="AY56" s="517"/>
      <c r="AZ56" s="63"/>
      <c r="BA56" s="62"/>
      <c r="BB56" s="517"/>
      <c r="BC56" s="517"/>
      <c r="BD56" s="63"/>
      <c r="BE56" s="62"/>
      <c r="BF56" s="517"/>
      <c r="BG56" s="60"/>
      <c r="BH56" s="814">
        <f>SUM(AK57:AO57)</f>
        <v>0</v>
      </c>
      <c r="BI56" s="814">
        <f>SUM(AP57:BD57)</f>
        <v>1.149</v>
      </c>
      <c r="BJ56" s="814">
        <f>SUM(BH56+BI56)</f>
        <v>1.149</v>
      </c>
      <c r="BK56" s="975">
        <f t="shared" ref="BK56" si="74">AD56</f>
        <v>24</v>
      </c>
      <c r="BL56" s="973">
        <f>SUM(BH56*BK56)</f>
        <v>0</v>
      </c>
      <c r="BM56" s="973">
        <f>SUM(BI56*BK56)</f>
        <v>27.58</v>
      </c>
      <c r="BN56" s="973">
        <f>SUM(BL56:BM57)</f>
        <v>27.58</v>
      </c>
      <c r="BO56" s="979"/>
      <c r="BP56" s="980"/>
      <c r="BQ56" s="981"/>
      <c r="BR56" s="918"/>
      <c r="BS56" s="918"/>
      <c r="BT56" s="918"/>
      <c r="BU56" s="918"/>
      <c r="BV56" s="918"/>
      <c r="BW56" s="918"/>
      <c r="BX56" s="918"/>
      <c r="BY56" s="918"/>
      <c r="BZ56" s="918"/>
      <c r="CA56" s="918"/>
      <c r="CB56" s="918"/>
      <c r="CC56" s="918"/>
      <c r="CD56" s="918"/>
      <c r="CE56" s="918"/>
      <c r="CF56" s="918"/>
      <c r="CG56" s="918"/>
      <c r="CH56" s="944"/>
      <c r="CI56" s="918"/>
      <c r="CJ56" s="918"/>
    </row>
    <row r="57" spans="1:88" ht="18.75" customHeight="1" thickBot="1">
      <c r="A57" s="932"/>
      <c r="B57" s="813"/>
      <c r="C57" s="20" t="s">
        <v>34</v>
      </c>
      <c r="D57" s="76">
        <f t="shared" ref="D57:Z57" si="75">(D$19*D56)/1000</f>
        <v>0</v>
      </c>
      <c r="E57" s="76">
        <f t="shared" si="75"/>
        <v>0</v>
      </c>
      <c r="F57" s="76">
        <f t="shared" si="75"/>
        <v>0</v>
      </c>
      <c r="G57" s="76">
        <f t="shared" si="75"/>
        <v>0</v>
      </c>
      <c r="H57" s="76">
        <f t="shared" si="75"/>
        <v>0</v>
      </c>
      <c r="I57" s="76">
        <f t="shared" si="75"/>
        <v>0</v>
      </c>
      <c r="J57" s="76">
        <f t="shared" si="75"/>
        <v>0</v>
      </c>
      <c r="K57" s="76">
        <f t="shared" si="75"/>
        <v>0.151</v>
      </c>
      <c r="L57" s="76">
        <f t="shared" si="75"/>
        <v>0</v>
      </c>
      <c r="M57" s="76">
        <f t="shared" si="75"/>
        <v>0</v>
      </c>
      <c r="N57" s="76">
        <f t="shared" si="75"/>
        <v>0</v>
      </c>
      <c r="O57" s="76">
        <f t="shared" si="75"/>
        <v>0</v>
      </c>
      <c r="P57" s="76">
        <f t="shared" si="75"/>
        <v>0</v>
      </c>
      <c r="Q57" s="76">
        <f t="shared" si="75"/>
        <v>0</v>
      </c>
      <c r="R57" s="76">
        <f t="shared" si="75"/>
        <v>0</v>
      </c>
      <c r="S57" s="76">
        <f t="shared" si="75"/>
        <v>0</v>
      </c>
      <c r="T57" s="76">
        <f t="shared" si="75"/>
        <v>0</v>
      </c>
      <c r="U57" s="76">
        <f t="shared" si="75"/>
        <v>0</v>
      </c>
      <c r="V57" s="76">
        <f t="shared" si="75"/>
        <v>0</v>
      </c>
      <c r="W57" s="76">
        <f t="shared" si="75"/>
        <v>0</v>
      </c>
      <c r="X57" s="76">
        <f t="shared" si="75"/>
        <v>0</v>
      </c>
      <c r="Y57" s="76">
        <f t="shared" si="75"/>
        <v>0</v>
      </c>
      <c r="Z57" s="76">
        <f t="shared" si="75"/>
        <v>0</v>
      </c>
      <c r="AA57" s="814"/>
      <c r="AB57" s="814"/>
      <c r="AC57" s="814"/>
      <c r="AD57" s="974"/>
      <c r="AE57" s="818"/>
      <c r="AF57" s="818"/>
      <c r="AG57" s="818"/>
      <c r="AH57" s="932"/>
      <c r="AI57" s="813"/>
      <c r="AJ57" s="20" t="s">
        <v>34</v>
      </c>
      <c r="AK57" s="76">
        <f t="shared" ref="AK57" si="76">(AK$19*AK56)/1000</f>
        <v>0</v>
      </c>
      <c r="AL57" s="76">
        <f t="shared" ref="AL57:BG57" si="77">(AL$19*AL56)/1000</f>
        <v>0</v>
      </c>
      <c r="AM57" s="76">
        <f t="shared" si="77"/>
        <v>0</v>
      </c>
      <c r="AN57" s="76">
        <f t="shared" si="77"/>
        <v>0</v>
      </c>
      <c r="AO57" s="76">
        <f t="shared" si="77"/>
        <v>0</v>
      </c>
      <c r="AP57" s="76">
        <f t="shared" si="77"/>
        <v>0</v>
      </c>
      <c r="AQ57" s="76">
        <f t="shared" si="77"/>
        <v>0</v>
      </c>
      <c r="AR57" s="76">
        <f t="shared" si="77"/>
        <v>0.51600000000000001</v>
      </c>
      <c r="AS57" s="76">
        <f t="shared" si="77"/>
        <v>0.63300000000000001</v>
      </c>
      <c r="AT57" s="76">
        <f t="shared" si="77"/>
        <v>0</v>
      </c>
      <c r="AU57" s="76">
        <f t="shared" si="77"/>
        <v>0</v>
      </c>
      <c r="AV57" s="76">
        <f t="shared" si="77"/>
        <v>0</v>
      </c>
      <c r="AW57" s="76">
        <f t="shared" si="77"/>
        <v>0</v>
      </c>
      <c r="AX57" s="76">
        <f t="shared" si="77"/>
        <v>0</v>
      </c>
      <c r="AY57" s="76">
        <f t="shared" si="77"/>
        <v>0</v>
      </c>
      <c r="AZ57" s="76">
        <f t="shared" si="77"/>
        <v>0</v>
      </c>
      <c r="BA57" s="76">
        <f t="shared" si="77"/>
        <v>0</v>
      </c>
      <c r="BB57" s="76">
        <f t="shared" si="77"/>
        <v>0</v>
      </c>
      <c r="BC57" s="76">
        <f t="shared" si="77"/>
        <v>0</v>
      </c>
      <c r="BD57" s="76">
        <f t="shared" si="77"/>
        <v>0</v>
      </c>
      <c r="BE57" s="76">
        <f t="shared" si="77"/>
        <v>0</v>
      </c>
      <c r="BF57" s="76">
        <f t="shared" si="77"/>
        <v>0</v>
      </c>
      <c r="BG57" s="76">
        <f t="shared" si="77"/>
        <v>0</v>
      </c>
      <c r="BH57" s="814"/>
      <c r="BI57" s="814"/>
      <c r="BJ57" s="814"/>
      <c r="BK57" s="974"/>
      <c r="BL57" s="818"/>
      <c r="BM57" s="818"/>
      <c r="BN57" s="818"/>
      <c r="BO57" s="976" t="s">
        <v>388</v>
      </c>
      <c r="BP57" s="977"/>
      <c r="BQ57" s="978"/>
      <c r="BR57" s="941"/>
      <c r="BS57" s="941"/>
      <c r="BT57" s="941"/>
      <c r="BU57" s="941"/>
      <c r="BV57" s="941"/>
      <c r="BW57" s="941"/>
      <c r="BX57" s="941"/>
      <c r="BY57" s="917">
        <v>4.3999999999999997E-2</v>
      </c>
      <c r="BZ57" s="917"/>
      <c r="CA57" s="917"/>
      <c r="CB57" s="917"/>
      <c r="CC57" s="917"/>
      <c r="CD57" s="941"/>
      <c r="CE57" s="941"/>
      <c r="CF57" s="941"/>
      <c r="CG57" s="941"/>
      <c r="CH57" s="917"/>
      <c r="CI57" s="941"/>
      <c r="CJ57" s="917">
        <v>4.3999999999999997E-2</v>
      </c>
    </row>
    <row r="58" spans="1:88" s="55" customFormat="1" ht="18.75" customHeight="1">
      <c r="A58" s="932" t="s">
        <v>10</v>
      </c>
      <c r="B58" s="813"/>
      <c r="C58" s="64" t="s">
        <v>35</v>
      </c>
      <c r="D58" s="62"/>
      <c r="E58" s="517">
        <v>0</v>
      </c>
      <c r="F58" s="517"/>
      <c r="G58" s="517"/>
      <c r="H58" s="63"/>
      <c r="I58" s="62"/>
      <c r="J58" s="63"/>
      <c r="K58" s="62">
        <v>7.5</v>
      </c>
      <c r="L58" s="517"/>
      <c r="M58" s="517"/>
      <c r="N58" s="517"/>
      <c r="O58" s="517">
        <v>0</v>
      </c>
      <c r="P58" s="517">
        <v>0</v>
      </c>
      <c r="Q58" s="517">
        <v>0</v>
      </c>
      <c r="R58" s="517"/>
      <c r="S58" s="63"/>
      <c r="T58" s="62"/>
      <c r="U58" s="517"/>
      <c r="V58" s="517"/>
      <c r="W58" s="63"/>
      <c r="X58" s="62"/>
      <c r="Y58" s="517"/>
      <c r="Z58" s="60"/>
      <c r="AA58" s="814">
        <f>SUM(D59:H59)</f>
        <v>0</v>
      </c>
      <c r="AB58" s="814">
        <f>SUM(I59:W59)</f>
        <v>0.158</v>
      </c>
      <c r="AC58" s="814">
        <f>SUM(AA58+AB58)</f>
        <v>0.158</v>
      </c>
      <c r="AD58" s="974">
        <v>35</v>
      </c>
      <c r="AE58" s="973">
        <f>SUM(AA58*AD58)</f>
        <v>0</v>
      </c>
      <c r="AF58" s="973">
        <f>SUM(AB58*AD58)</f>
        <v>5.53</v>
      </c>
      <c r="AG58" s="973">
        <f>SUM(AE58:AF59)</f>
        <v>5.53</v>
      </c>
      <c r="AH58" s="932" t="s">
        <v>10</v>
      </c>
      <c r="AI58" s="813"/>
      <c r="AJ58" s="64" t="s">
        <v>35</v>
      </c>
      <c r="AK58" s="62"/>
      <c r="AL58" s="517">
        <v>0</v>
      </c>
      <c r="AM58" s="517"/>
      <c r="AN58" s="517"/>
      <c r="AO58" s="63"/>
      <c r="AP58" s="62"/>
      <c r="AQ58" s="63"/>
      <c r="AR58" s="62">
        <v>12</v>
      </c>
      <c r="AS58" s="517">
        <v>19.2</v>
      </c>
      <c r="AT58" s="517"/>
      <c r="AU58" s="517"/>
      <c r="AV58" s="517">
        <v>0</v>
      </c>
      <c r="AW58" s="517">
        <v>0</v>
      </c>
      <c r="AX58" s="517">
        <v>0</v>
      </c>
      <c r="AY58" s="517"/>
      <c r="AZ58" s="63"/>
      <c r="BA58" s="62"/>
      <c r="BB58" s="517"/>
      <c r="BC58" s="517"/>
      <c r="BD58" s="63"/>
      <c r="BE58" s="62"/>
      <c r="BF58" s="517"/>
      <c r="BG58" s="60"/>
      <c r="BH58" s="814">
        <f>SUM(AK59:AO59)</f>
        <v>0</v>
      </c>
      <c r="BI58" s="814">
        <f>SUM(AP59:BD59)</f>
        <v>1.3420000000000001</v>
      </c>
      <c r="BJ58" s="814">
        <f>SUM(BH58+BI58)</f>
        <v>1.3420000000000001</v>
      </c>
      <c r="BK58" s="975">
        <f t="shared" ref="BK58" si="78">AD58</f>
        <v>35</v>
      </c>
      <c r="BL58" s="973">
        <f>SUM(BH58*BK58)</f>
        <v>0</v>
      </c>
      <c r="BM58" s="973">
        <f>SUM(BI58*BK58)</f>
        <v>46.97</v>
      </c>
      <c r="BN58" s="973">
        <f>SUM(BL58:BM59)</f>
        <v>46.97</v>
      </c>
      <c r="BO58" s="982"/>
      <c r="BP58" s="983"/>
      <c r="BQ58" s="984"/>
      <c r="BR58" s="972"/>
      <c r="BS58" s="972"/>
      <c r="BT58" s="972"/>
      <c r="BU58" s="972"/>
      <c r="BV58" s="972"/>
      <c r="BW58" s="972"/>
      <c r="BX58" s="972"/>
      <c r="BY58" s="971"/>
      <c r="BZ58" s="971"/>
      <c r="CA58" s="971"/>
      <c r="CB58" s="971"/>
      <c r="CC58" s="971"/>
      <c r="CD58" s="972"/>
      <c r="CE58" s="972"/>
      <c r="CF58" s="972"/>
      <c r="CG58" s="972"/>
      <c r="CH58" s="971"/>
      <c r="CI58" s="972"/>
      <c r="CJ58" s="971"/>
    </row>
    <row r="59" spans="1:88" ht="18.75" customHeight="1" thickBot="1">
      <c r="A59" s="932"/>
      <c r="B59" s="813"/>
      <c r="C59" s="20" t="s">
        <v>34</v>
      </c>
      <c r="D59" s="76">
        <f t="shared" ref="D59:Z59" si="79">(D$19*D58)/1000</f>
        <v>0</v>
      </c>
      <c r="E59" s="76">
        <f t="shared" si="79"/>
        <v>0</v>
      </c>
      <c r="F59" s="76">
        <f t="shared" si="79"/>
        <v>0</v>
      </c>
      <c r="G59" s="76">
        <f t="shared" si="79"/>
        <v>0</v>
      </c>
      <c r="H59" s="76">
        <f t="shared" si="79"/>
        <v>0</v>
      </c>
      <c r="I59" s="76">
        <f t="shared" si="79"/>
        <v>0</v>
      </c>
      <c r="J59" s="76">
        <f t="shared" si="79"/>
        <v>0</v>
      </c>
      <c r="K59" s="76">
        <f t="shared" si="79"/>
        <v>0.158</v>
      </c>
      <c r="L59" s="76">
        <f t="shared" si="79"/>
        <v>0</v>
      </c>
      <c r="M59" s="76">
        <f t="shared" si="79"/>
        <v>0</v>
      </c>
      <c r="N59" s="76">
        <f t="shared" si="79"/>
        <v>0</v>
      </c>
      <c r="O59" s="76">
        <f t="shared" si="79"/>
        <v>0</v>
      </c>
      <c r="P59" s="76">
        <f t="shared" si="79"/>
        <v>0</v>
      </c>
      <c r="Q59" s="76">
        <f t="shared" si="79"/>
        <v>0</v>
      </c>
      <c r="R59" s="76">
        <f t="shared" si="79"/>
        <v>0</v>
      </c>
      <c r="S59" s="76">
        <f t="shared" si="79"/>
        <v>0</v>
      </c>
      <c r="T59" s="76">
        <f t="shared" si="79"/>
        <v>0</v>
      </c>
      <c r="U59" s="76">
        <f t="shared" si="79"/>
        <v>0</v>
      </c>
      <c r="V59" s="76">
        <f t="shared" si="79"/>
        <v>0</v>
      </c>
      <c r="W59" s="76">
        <f t="shared" si="79"/>
        <v>0</v>
      </c>
      <c r="X59" s="76">
        <f t="shared" si="79"/>
        <v>0</v>
      </c>
      <c r="Y59" s="76">
        <f t="shared" si="79"/>
        <v>0</v>
      </c>
      <c r="Z59" s="76">
        <f t="shared" si="79"/>
        <v>0</v>
      </c>
      <c r="AA59" s="814"/>
      <c r="AB59" s="814"/>
      <c r="AC59" s="814"/>
      <c r="AD59" s="974"/>
      <c r="AE59" s="818"/>
      <c r="AF59" s="818"/>
      <c r="AG59" s="818"/>
      <c r="AH59" s="932"/>
      <c r="AI59" s="813"/>
      <c r="AJ59" s="20" t="s">
        <v>34</v>
      </c>
      <c r="AK59" s="76">
        <f t="shared" ref="AK59:AZ61" si="80">(AK$19*AK58)/1000</f>
        <v>0</v>
      </c>
      <c r="AL59" s="76">
        <f t="shared" si="80"/>
        <v>0</v>
      </c>
      <c r="AM59" s="76">
        <f t="shared" si="80"/>
        <v>0</v>
      </c>
      <c r="AN59" s="76">
        <f t="shared" si="80"/>
        <v>0</v>
      </c>
      <c r="AO59" s="76">
        <f t="shared" si="80"/>
        <v>0</v>
      </c>
      <c r="AP59" s="76">
        <f t="shared" si="80"/>
        <v>0</v>
      </c>
      <c r="AQ59" s="76">
        <f t="shared" si="80"/>
        <v>0</v>
      </c>
      <c r="AR59" s="76">
        <f t="shared" si="80"/>
        <v>0.51600000000000001</v>
      </c>
      <c r="AS59" s="76">
        <f t="shared" si="80"/>
        <v>0.82599999999999996</v>
      </c>
      <c r="AT59" s="76">
        <f t="shared" si="80"/>
        <v>0</v>
      </c>
      <c r="AU59" s="76">
        <f t="shared" si="80"/>
        <v>0</v>
      </c>
      <c r="AV59" s="76">
        <f t="shared" si="80"/>
        <v>0</v>
      </c>
      <c r="AW59" s="76">
        <f t="shared" si="80"/>
        <v>0</v>
      </c>
      <c r="AX59" s="76">
        <f t="shared" si="80"/>
        <v>0</v>
      </c>
      <c r="AY59" s="76">
        <f t="shared" si="80"/>
        <v>0</v>
      </c>
      <c r="AZ59" s="76">
        <f t="shared" si="80"/>
        <v>0</v>
      </c>
      <c r="BA59" s="76">
        <f t="shared" ref="BA59:BG59" si="81">(BA$19*BA58)/1000</f>
        <v>0</v>
      </c>
      <c r="BB59" s="76">
        <f t="shared" si="81"/>
        <v>0</v>
      </c>
      <c r="BC59" s="76">
        <f t="shared" si="81"/>
        <v>0</v>
      </c>
      <c r="BD59" s="76">
        <f t="shared" si="81"/>
        <v>0</v>
      </c>
      <c r="BE59" s="76">
        <f t="shared" si="81"/>
        <v>0</v>
      </c>
      <c r="BF59" s="76">
        <f t="shared" si="81"/>
        <v>0</v>
      </c>
      <c r="BG59" s="76">
        <f t="shared" si="81"/>
        <v>0</v>
      </c>
      <c r="BH59" s="814"/>
      <c r="BI59" s="814"/>
      <c r="BJ59" s="814"/>
      <c r="BK59" s="974"/>
      <c r="BL59" s="818"/>
      <c r="BM59" s="818"/>
      <c r="BN59" s="818"/>
      <c r="BO59" s="982"/>
      <c r="BP59" s="983"/>
      <c r="BQ59" s="984"/>
      <c r="BR59" s="972"/>
      <c r="BS59" s="972"/>
      <c r="BT59" s="972"/>
      <c r="BU59" s="972"/>
      <c r="BV59" s="972"/>
      <c r="BW59" s="972"/>
      <c r="BX59" s="972"/>
      <c r="BY59" s="971"/>
      <c r="BZ59" s="971"/>
      <c r="CA59" s="971"/>
      <c r="CB59" s="971"/>
      <c r="CC59" s="971"/>
      <c r="CD59" s="972"/>
      <c r="CE59" s="972"/>
      <c r="CF59" s="972"/>
      <c r="CG59" s="972"/>
      <c r="CH59" s="971"/>
      <c r="CI59" s="972"/>
      <c r="CJ59" s="971"/>
    </row>
    <row r="60" spans="1:88" s="55" customFormat="1" ht="18.75" customHeight="1">
      <c r="A60" s="932" t="s">
        <v>10</v>
      </c>
      <c r="B60" s="813"/>
      <c r="C60" s="64" t="s">
        <v>35</v>
      </c>
      <c r="D60" s="62"/>
      <c r="E60" s="517">
        <v>0</v>
      </c>
      <c r="F60" s="517"/>
      <c r="G60" s="517"/>
      <c r="H60" s="63"/>
      <c r="I60" s="62"/>
      <c r="J60" s="63"/>
      <c r="K60" s="62"/>
      <c r="L60" s="517"/>
      <c r="M60" s="517"/>
      <c r="N60" s="517"/>
      <c r="O60" s="517">
        <v>0</v>
      </c>
      <c r="P60" s="517">
        <v>0</v>
      </c>
      <c r="Q60" s="517">
        <v>0</v>
      </c>
      <c r="R60" s="517"/>
      <c r="S60" s="63"/>
      <c r="T60" s="62"/>
      <c r="U60" s="517"/>
      <c r="V60" s="517"/>
      <c r="W60" s="63"/>
      <c r="X60" s="62"/>
      <c r="Y60" s="517"/>
      <c r="Z60" s="60"/>
      <c r="AA60" s="814">
        <f>SUM(D61:H61)</f>
        <v>0</v>
      </c>
      <c r="AB60" s="814">
        <f>SUM(I61:W61)</f>
        <v>0</v>
      </c>
      <c r="AC60" s="814">
        <f>SUM(AA60+AB60)</f>
        <v>0</v>
      </c>
      <c r="AD60" s="974"/>
      <c r="AE60" s="973">
        <f>SUM(AA60*AD60)</f>
        <v>0</v>
      </c>
      <c r="AF60" s="973">
        <f>SUM(AB60*AD60)</f>
        <v>0</v>
      </c>
      <c r="AG60" s="973">
        <f>SUM(AE60:AF61)</f>
        <v>0</v>
      </c>
      <c r="AH60" s="932" t="s">
        <v>10</v>
      </c>
      <c r="AI60" s="813"/>
      <c r="AJ60" s="64" t="s">
        <v>35</v>
      </c>
      <c r="AK60" s="62"/>
      <c r="AL60" s="517">
        <v>0</v>
      </c>
      <c r="AM60" s="517"/>
      <c r="AN60" s="517"/>
      <c r="AO60" s="63"/>
      <c r="AP60" s="62"/>
      <c r="AQ60" s="63"/>
      <c r="AR60" s="62"/>
      <c r="AS60" s="517"/>
      <c r="AT60" s="517"/>
      <c r="AU60" s="517"/>
      <c r="AV60" s="517">
        <v>0</v>
      </c>
      <c r="AW60" s="517">
        <v>0</v>
      </c>
      <c r="AX60" s="517">
        <v>0</v>
      </c>
      <c r="AY60" s="517"/>
      <c r="AZ60" s="63"/>
      <c r="BA60" s="62"/>
      <c r="BB60" s="517"/>
      <c r="BC60" s="517"/>
      <c r="BD60" s="63"/>
      <c r="BE60" s="62"/>
      <c r="BF60" s="517"/>
      <c r="BG60" s="60"/>
      <c r="BH60" s="814">
        <f>SUM(AK61:AO61)</f>
        <v>0</v>
      </c>
      <c r="BI60" s="814">
        <f>SUM(AP61:BD61)</f>
        <v>0</v>
      </c>
      <c r="BJ60" s="814">
        <f>SUM(BH60+BI60)</f>
        <v>0</v>
      </c>
      <c r="BK60" s="975">
        <f t="shared" ref="BK60" si="82">AD60</f>
        <v>0</v>
      </c>
      <c r="BL60" s="973">
        <f>SUM(BH60*BK60)</f>
        <v>0</v>
      </c>
      <c r="BM60" s="973">
        <f>SUM(BI60*BK60)</f>
        <v>0</v>
      </c>
      <c r="BN60" s="973">
        <f>SUM(BL60:BM61)</f>
        <v>0</v>
      </c>
      <c r="BO60" s="979"/>
      <c r="BP60" s="980"/>
      <c r="BQ60" s="981"/>
      <c r="BR60" s="918"/>
      <c r="BS60" s="918"/>
      <c r="BT60" s="918"/>
      <c r="BU60" s="918"/>
      <c r="BV60" s="918"/>
      <c r="BW60" s="918"/>
      <c r="BX60" s="918"/>
      <c r="BY60" s="918"/>
      <c r="BZ60" s="918"/>
      <c r="CA60" s="918"/>
      <c r="CB60" s="918"/>
      <c r="CC60" s="918"/>
      <c r="CD60" s="918"/>
      <c r="CE60" s="918"/>
      <c r="CF60" s="918"/>
      <c r="CG60" s="918"/>
      <c r="CH60" s="944"/>
      <c r="CI60" s="918"/>
      <c r="CJ60" s="918"/>
    </row>
    <row r="61" spans="1:88" ht="18.75" customHeight="1" thickBot="1">
      <c r="A61" s="932"/>
      <c r="B61" s="813"/>
      <c r="C61" s="20" t="s">
        <v>34</v>
      </c>
      <c r="D61" s="76">
        <f t="shared" ref="D61:Z61" si="83">(D$19*D60)/1000</f>
        <v>0</v>
      </c>
      <c r="E61" s="76">
        <f t="shared" si="83"/>
        <v>0</v>
      </c>
      <c r="F61" s="76">
        <f t="shared" si="83"/>
        <v>0</v>
      </c>
      <c r="G61" s="76">
        <f t="shared" si="83"/>
        <v>0</v>
      </c>
      <c r="H61" s="76">
        <f t="shared" si="83"/>
        <v>0</v>
      </c>
      <c r="I61" s="76">
        <f t="shared" si="83"/>
        <v>0</v>
      </c>
      <c r="J61" s="76">
        <f t="shared" si="83"/>
        <v>0</v>
      </c>
      <c r="K61" s="76">
        <f t="shared" si="83"/>
        <v>0</v>
      </c>
      <c r="L61" s="76">
        <f t="shared" si="83"/>
        <v>0</v>
      </c>
      <c r="M61" s="76">
        <f t="shared" si="83"/>
        <v>0</v>
      </c>
      <c r="N61" s="76">
        <f t="shared" si="83"/>
        <v>0</v>
      </c>
      <c r="O61" s="76">
        <f t="shared" si="83"/>
        <v>0</v>
      </c>
      <c r="P61" s="76">
        <f t="shared" si="83"/>
        <v>0</v>
      </c>
      <c r="Q61" s="76">
        <f t="shared" si="83"/>
        <v>0</v>
      </c>
      <c r="R61" s="76">
        <f t="shared" si="83"/>
        <v>0</v>
      </c>
      <c r="S61" s="76">
        <f t="shared" si="83"/>
        <v>0</v>
      </c>
      <c r="T61" s="76">
        <f t="shared" si="83"/>
        <v>0</v>
      </c>
      <c r="U61" s="76">
        <f t="shared" si="83"/>
        <v>0</v>
      </c>
      <c r="V61" s="76">
        <f t="shared" si="83"/>
        <v>0</v>
      </c>
      <c r="W61" s="76">
        <f t="shared" si="83"/>
        <v>0</v>
      </c>
      <c r="X61" s="76">
        <f t="shared" si="83"/>
        <v>0</v>
      </c>
      <c r="Y61" s="76">
        <f t="shared" si="83"/>
        <v>0</v>
      </c>
      <c r="Z61" s="76">
        <f t="shared" si="83"/>
        <v>0</v>
      </c>
      <c r="AA61" s="814"/>
      <c r="AB61" s="814"/>
      <c r="AC61" s="814"/>
      <c r="AD61" s="974"/>
      <c r="AE61" s="818"/>
      <c r="AF61" s="818"/>
      <c r="AG61" s="818"/>
      <c r="AH61" s="932"/>
      <c r="AI61" s="813"/>
      <c r="AJ61" s="20" t="s">
        <v>34</v>
      </c>
      <c r="AK61" s="76">
        <f t="shared" si="80"/>
        <v>0</v>
      </c>
      <c r="AL61" s="76">
        <f t="shared" ref="AL61:BG61" si="84">(AL$19*AL60)/1000</f>
        <v>0</v>
      </c>
      <c r="AM61" s="76">
        <f t="shared" si="84"/>
        <v>0</v>
      </c>
      <c r="AN61" s="76">
        <f t="shared" si="84"/>
        <v>0</v>
      </c>
      <c r="AO61" s="76">
        <f t="shared" si="84"/>
        <v>0</v>
      </c>
      <c r="AP61" s="76">
        <f t="shared" si="84"/>
        <v>0</v>
      </c>
      <c r="AQ61" s="76">
        <f t="shared" si="84"/>
        <v>0</v>
      </c>
      <c r="AR61" s="76">
        <f t="shared" si="84"/>
        <v>0</v>
      </c>
      <c r="AS61" s="76">
        <f t="shared" si="84"/>
        <v>0</v>
      </c>
      <c r="AT61" s="76">
        <f t="shared" si="84"/>
        <v>0</v>
      </c>
      <c r="AU61" s="76">
        <f t="shared" si="84"/>
        <v>0</v>
      </c>
      <c r="AV61" s="76">
        <f t="shared" si="84"/>
        <v>0</v>
      </c>
      <c r="AW61" s="76">
        <f t="shared" si="84"/>
        <v>0</v>
      </c>
      <c r="AX61" s="76">
        <f t="shared" si="84"/>
        <v>0</v>
      </c>
      <c r="AY61" s="76">
        <f t="shared" si="84"/>
        <v>0</v>
      </c>
      <c r="AZ61" s="76">
        <f t="shared" si="84"/>
        <v>0</v>
      </c>
      <c r="BA61" s="76">
        <f t="shared" si="84"/>
        <v>0</v>
      </c>
      <c r="BB61" s="76">
        <f t="shared" si="84"/>
        <v>0</v>
      </c>
      <c r="BC61" s="76">
        <f t="shared" si="84"/>
        <v>0</v>
      </c>
      <c r="BD61" s="76">
        <f t="shared" si="84"/>
        <v>0</v>
      </c>
      <c r="BE61" s="76">
        <f t="shared" si="84"/>
        <v>0</v>
      </c>
      <c r="BF61" s="76">
        <f t="shared" si="84"/>
        <v>0</v>
      </c>
      <c r="BG61" s="76">
        <f t="shared" si="84"/>
        <v>0</v>
      </c>
      <c r="BH61" s="814"/>
      <c r="BI61" s="814"/>
      <c r="BJ61" s="814"/>
      <c r="BK61" s="974"/>
      <c r="BL61" s="818"/>
      <c r="BM61" s="818"/>
      <c r="BN61" s="818"/>
      <c r="BO61" s="976" t="s">
        <v>9</v>
      </c>
      <c r="BP61" s="977"/>
      <c r="BQ61" s="978"/>
      <c r="BR61" s="941"/>
      <c r="BS61" s="941"/>
      <c r="BT61" s="941"/>
      <c r="BU61" s="917">
        <f>G69+AN69</f>
        <v>0</v>
      </c>
      <c r="BV61" s="941"/>
      <c r="BW61" s="941"/>
      <c r="BX61" s="941"/>
      <c r="BY61" s="917">
        <f>K57+AR57</f>
        <v>0.66700000000000004</v>
      </c>
      <c r="BZ61" s="917">
        <f>L57+AS57</f>
        <v>0.63300000000000001</v>
      </c>
      <c r="CA61" s="917"/>
      <c r="CB61" s="917"/>
      <c r="CC61" s="917"/>
      <c r="CD61" s="941"/>
      <c r="CE61" s="941"/>
      <c r="CF61" s="941"/>
      <c r="CG61" s="941"/>
      <c r="CH61" s="917"/>
      <c r="CI61" s="941"/>
      <c r="CJ61" s="917">
        <v>1.3</v>
      </c>
    </row>
    <row r="62" spans="1:88" s="55" customFormat="1" ht="18.75" customHeight="1">
      <c r="A62" s="932" t="s">
        <v>381</v>
      </c>
      <c r="B62" s="813"/>
      <c r="C62" s="64" t="s">
        <v>35</v>
      </c>
      <c r="D62" s="62"/>
      <c r="E62" s="517">
        <v>0</v>
      </c>
      <c r="F62" s="517"/>
      <c r="G62" s="517"/>
      <c r="H62" s="63"/>
      <c r="I62" s="62"/>
      <c r="J62" s="63"/>
      <c r="K62" s="62"/>
      <c r="L62" s="517"/>
      <c r="M62" s="517"/>
      <c r="N62" s="517"/>
      <c r="O62" s="517">
        <v>0</v>
      </c>
      <c r="P62" s="517">
        <v>0</v>
      </c>
      <c r="Q62" s="517">
        <v>0</v>
      </c>
      <c r="R62" s="517"/>
      <c r="S62" s="63"/>
      <c r="T62" s="62"/>
      <c r="U62" s="517"/>
      <c r="V62" s="517"/>
      <c r="W62" s="63"/>
      <c r="X62" s="62"/>
      <c r="Y62" s="517"/>
      <c r="Z62" s="60"/>
      <c r="AA62" s="814">
        <f>SUM(D63:H63)</f>
        <v>0</v>
      </c>
      <c r="AB62" s="814">
        <f>SUM(I63:W63)</f>
        <v>0</v>
      </c>
      <c r="AC62" s="814">
        <f>SUM(AA62+AB62)</f>
        <v>0</v>
      </c>
      <c r="AD62" s="974"/>
      <c r="AE62" s="973">
        <f>SUM(AA62*AD62)</f>
        <v>0</v>
      </c>
      <c r="AF62" s="973">
        <f>SUM(AB62*AD62)</f>
        <v>0</v>
      </c>
      <c r="AG62" s="973">
        <f>SUM(AE62:AF63)</f>
        <v>0</v>
      </c>
      <c r="AH62" s="932" t="s">
        <v>381</v>
      </c>
      <c r="AI62" s="813"/>
      <c r="AJ62" s="64" t="s">
        <v>35</v>
      </c>
      <c r="AK62" s="62"/>
      <c r="AL62" s="517">
        <v>0</v>
      </c>
      <c r="AM62" s="517"/>
      <c r="AN62" s="517"/>
      <c r="AO62" s="63"/>
      <c r="AP62" s="62"/>
      <c r="AQ62" s="63"/>
      <c r="AR62" s="62"/>
      <c r="AS62" s="517"/>
      <c r="AT62" s="517"/>
      <c r="AU62" s="517"/>
      <c r="AV62" s="517">
        <v>0</v>
      </c>
      <c r="AW62" s="517">
        <v>0</v>
      </c>
      <c r="AX62" s="517">
        <v>0</v>
      </c>
      <c r="AY62" s="517"/>
      <c r="AZ62" s="63"/>
      <c r="BA62" s="62"/>
      <c r="BB62" s="517"/>
      <c r="BC62" s="517"/>
      <c r="BD62" s="63"/>
      <c r="BE62" s="62"/>
      <c r="BF62" s="517"/>
      <c r="BG62" s="60"/>
      <c r="BH62" s="814">
        <f>SUM(AK63:AO63)</f>
        <v>0</v>
      </c>
      <c r="BI62" s="814">
        <f>SUM(AP63:BD63)</f>
        <v>0</v>
      </c>
      <c r="BJ62" s="814">
        <f>SUM(BH62+BI62)</f>
        <v>0</v>
      </c>
      <c r="BK62" s="975">
        <f t="shared" ref="BK62" si="85">AD62</f>
        <v>0</v>
      </c>
      <c r="BL62" s="973">
        <f>SUM(BH62*BK62)</f>
        <v>0</v>
      </c>
      <c r="BM62" s="973">
        <f>SUM(BI62*BK62)</f>
        <v>0</v>
      </c>
      <c r="BN62" s="973">
        <f>SUM(BL62:BM63)</f>
        <v>0</v>
      </c>
      <c r="BO62" s="979"/>
      <c r="BP62" s="980"/>
      <c r="BQ62" s="981"/>
      <c r="BR62" s="918"/>
      <c r="BS62" s="918"/>
      <c r="BT62" s="918"/>
      <c r="BU62" s="918"/>
      <c r="BV62" s="918"/>
      <c r="BW62" s="918"/>
      <c r="BX62" s="918"/>
      <c r="BY62" s="918"/>
      <c r="BZ62" s="918"/>
      <c r="CA62" s="918"/>
      <c r="CB62" s="918"/>
      <c r="CC62" s="918"/>
      <c r="CD62" s="918"/>
      <c r="CE62" s="918"/>
      <c r="CF62" s="918"/>
      <c r="CG62" s="918"/>
      <c r="CH62" s="944"/>
      <c r="CI62" s="918"/>
      <c r="CJ62" s="918"/>
    </row>
    <row r="63" spans="1:88" ht="18.75" customHeight="1" thickBot="1">
      <c r="A63" s="932"/>
      <c r="B63" s="813"/>
      <c r="C63" s="20" t="s">
        <v>34</v>
      </c>
      <c r="D63" s="76">
        <f t="shared" ref="D63:Z63" si="86">(D$19*D62)/1000</f>
        <v>0</v>
      </c>
      <c r="E63" s="76">
        <f t="shared" si="86"/>
        <v>0</v>
      </c>
      <c r="F63" s="76">
        <f t="shared" si="86"/>
        <v>0</v>
      </c>
      <c r="G63" s="76">
        <f t="shared" si="86"/>
        <v>0</v>
      </c>
      <c r="H63" s="76">
        <f t="shared" si="86"/>
        <v>0</v>
      </c>
      <c r="I63" s="76">
        <f t="shared" si="86"/>
        <v>0</v>
      </c>
      <c r="J63" s="76">
        <f t="shared" si="86"/>
        <v>0</v>
      </c>
      <c r="K63" s="76">
        <f t="shared" si="86"/>
        <v>0</v>
      </c>
      <c r="L63" s="76">
        <f t="shared" si="86"/>
        <v>0</v>
      </c>
      <c r="M63" s="76">
        <f t="shared" si="86"/>
        <v>0</v>
      </c>
      <c r="N63" s="76">
        <f t="shared" si="86"/>
        <v>0</v>
      </c>
      <c r="O63" s="76">
        <f t="shared" si="86"/>
        <v>0</v>
      </c>
      <c r="P63" s="76">
        <f t="shared" si="86"/>
        <v>0</v>
      </c>
      <c r="Q63" s="76">
        <f t="shared" si="86"/>
        <v>0</v>
      </c>
      <c r="R63" s="76">
        <f t="shared" si="86"/>
        <v>0</v>
      </c>
      <c r="S63" s="76">
        <f t="shared" si="86"/>
        <v>0</v>
      </c>
      <c r="T63" s="76">
        <f t="shared" si="86"/>
        <v>0</v>
      </c>
      <c r="U63" s="76">
        <f t="shared" si="86"/>
        <v>0</v>
      </c>
      <c r="V63" s="76">
        <f t="shared" si="86"/>
        <v>0</v>
      </c>
      <c r="W63" s="76">
        <f t="shared" si="86"/>
        <v>0</v>
      </c>
      <c r="X63" s="76">
        <f t="shared" si="86"/>
        <v>0</v>
      </c>
      <c r="Y63" s="76">
        <f t="shared" si="86"/>
        <v>0</v>
      </c>
      <c r="Z63" s="76">
        <f t="shared" si="86"/>
        <v>0</v>
      </c>
      <c r="AA63" s="814"/>
      <c r="AB63" s="814"/>
      <c r="AC63" s="814"/>
      <c r="AD63" s="974"/>
      <c r="AE63" s="818"/>
      <c r="AF63" s="818"/>
      <c r="AG63" s="818"/>
      <c r="AH63" s="932"/>
      <c r="AI63" s="813"/>
      <c r="AJ63" s="20" t="s">
        <v>34</v>
      </c>
      <c r="AK63" s="76">
        <f t="shared" ref="AK63" si="87">(AK$19*AK62)/1000</f>
        <v>0</v>
      </c>
      <c r="AL63" s="76">
        <f t="shared" ref="AL63:BG63" si="88">(AL$19*AL62)/1000</f>
        <v>0</v>
      </c>
      <c r="AM63" s="76">
        <f t="shared" si="88"/>
        <v>0</v>
      </c>
      <c r="AN63" s="76">
        <f t="shared" si="88"/>
        <v>0</v>
      </c>
      <c r="AO63" s="76">
        <f t="shared" si="88"/>
        <v>0</v>
      </c>
      <c r="AP63" s="76">
        <f t="shared" si="88"/>
        <v>0</v>
      </c>
      <c r="AQ63" s="76">
        <f t="shared" si="88"/>
        <v>0</v>
      </c>
      <c r="AR63" s="76">
        <f t="shared" si="88"/>
        <v>0</v>
      </c>
      <c r="AS63" s="76">
        <f t="shared" si="88"/>
        <v>0</v>
      </c>
      <c r="AT63" s="76">
        <f t="shared" si="88"/>
        <v>0</v>
      </c>
      <c r="AU63" s="76">
        <f t="shared" si="88"/>
        <v>0</v>
      </c>
      <c r="AV63" s="76">
        <f t="shared" si="88"/>
        <v>0</v>
      </c>
      <c r="AW63" s="76">
        <f t="shared" si="88"/>
        <v>0</v>
      </c>
      <c r="AX63" s="76">
        <f t="shared" si="88"/>
        <v>0</v>
      </c>
      <c r="AY63" s="76">
        <f t="shared" si="88"/>
        <v>0</v>
      </c>
      <c r="AZ63" s="76">
        <f t="shared" si="88"/>
        <v>0</v>
      </c>
      <c r="BA63" s="76">
        <f t="shared" si="88"/>
        <v>0</v>
      </c>
      <c r="BB63" s="76">
        <f t="shared" si="88"/>
        <v>0</v>
      </c>
      <c r="BC63" s="76">
        <f t="shared" si="88"/>
        <v>0</v>
      </c>
      <c r="BD63" s="76">
        <f t="shared" si="88"/>
        <v>0</v>
      </c>
      <c r="BE63" s="76">
        <f t="shared" si="88"/>
        <v>0</v>
      </c>
      <c r="BF63" s="76">
        <f t="shared" si="88"/>
        <v>0</v>
      </c>
      <c r="BG63" s="76">
        <f t="shared" si="88"/>
        <v>0</v>
      </c>
      <c r="BH63" s="814"/>
      <c r="BI63" s="814"/>
      <c r="BJ63" s="814"/>
      <c r="BK63" s="974"/>
      <c r="BL63" s="818"/>
      <c r="BM63" s="818"/>
      <c r="BN63" s="818"/>
      <c r="BO63" s="976" t="str">
        <f t="shared" ref="BO63" si="89">A70</f>
        <v>томатная паста</v>
      </c>
      <c r="BP63" s="977"/>
      <c r="BQ63" s="978"/>
      <c r="BR63" s="941"/>
      <c r="BS63" s="941"/>
      <c r="BT63" s="941"/>
      <c r="BU63" s="917">
        <f>G71+AN71</f>
        <v>0</v>
      </c>
      <c r="BV63" s="941"/>
      <c r="BW63" s="941"/>
      <c r="BX63" s="941"/>
      <c r="BY63" s="917">
        <v>0.16700000000000001</v>
      </c>
      <c r="BZ63" s="917">
        <v>0.23300000000000001</v>
      </c>
      <c r="CA63" s="917"/>
      <c r="CB63" s="917"/>
      <c r="CC63" s="917"/>
      <c r="CD63" s="941"/>
      <c r="CE63" s="941"/>
      <c r="CF63" s="941"/>
      <c r="CG63" s="941"/>
      <c r="CH63" s="917"/>
      <c r="CI63" s="941"/>
      <c r="CJ63" s="917">
        <v>0.4</v>
      </c>
    </row>
    <row r="64" spans="1:88" s="55" customFormat="1" ht="18.75" customHeight="1">
      <c r="A64" s="932" t="s">
        <v>371</v>
      </c>
      <c r="B64" s="813"/>
      <c r="C64" s="64" t="s">
        <v>35</v>
      </c>
      <c r="D64" s="62"/>
      <c r="E64" s="517">
        <v>0</v>
      </c>
      <c r="F64" s="517"/>
      <c r="G64" s="517"/>
      <c r="H64" s="63"/>
      <c r="I64" s="62"/>
      <c r="J64" s="63"/>
      <c r="K64" s="62"/>
      <c r="L64" s="517"/>
      <c r="M64" s="517"/>
      <c r="N64" s="517"/>
      <c r="O64" s="517">
        <v>0</v>
      </c>
      <c r="P64" s="517">
        <v>0</v>
      </c>
      <c r="Q64" s="517">
        <v>0</v>
      </c>
      <c r="R64" s="517"/>
      <c r="S64" s="63"/>
      <c r="T64" s="62">
        <v>28</v>
      </c>
      <c r="U64" s="517"/>
      <c r="V64" s="517"/>
      <c r="W64" s="63"/>
      <c r="X64" s="62"/>
      <c r="Y64" s="517"/>
      <c r="Z64" s="60"/>
      <c r="AA64" s="814">
        <f>SUM(D65:H65)</f>
        <v>0</v>
      </c>
      <c r="AB64" s="814">
        <f>SUM(I65:W65)</f>
        <v>0.58799999999999997</v>
      </c>
      <c r="AC64" s="814">
        <f>SUM(AA64+AB64)</f>
        <v>0.58799999999999997</v>
      </c>
      <c r="AD64" s="974">
        <v>97</v>
      </c>
      <c r="AE64" s="973">
        <f>SUM(AA64*AD64)</f>
        <v>0</v>
      </c>
      <c r="AF64" s="973">
        <f>SUM(AB64*AD64)</f>
        <v>57.04</v>
      </c>
      <c r="AG64" s="973">
        <f>SUM(AE64:AF65)</f>
        <v>57.04</v>
      </c>
      <c r="AH64" s="932" t="s">
        <v>371</v>
      </c>
      <c r="AI64" s="813"/>
      <c r="AJ64" s="64" t="s">
        <v>35</v>
      </c>
      <c r="AK64" s="62"/>
      <c r="AL64" s="517">
        <v>0</v>
      </c>
      <c r="AM64" s="517"/>
      <c r="AN64" s="517"/>
      <c r="AO64" s="63"/>
      <c r="AP64" s="62"/>
      <c r="AQ64" s="63"/>
      <c r="AR64" s="62"/>
      <c r="AS64" s="517"/>
      <c r="AT64" s="517"/>
      <c r="AU64" s="517"/>
      <c r="AV64" s="517">
        <v>0</v>
      </c>
      <c r="AW64" s="517">
        <v>0</v>
      </c>
      <c r="AX64" s="517">
        <v>0</v>
      </c>
      <c r="AY64" s="517"/>
      <c r="AZ64" s="63"/>
      <c r="BA64" s="62">
        <v>28.18</v>
      </c>
      <c r="BB64" s="517"/>
      <c r="BC64" s="517"/>
      <c r="BD64" s="63"/>
      <c r="BE64" s="62"/>
      <c r="BF64" s="517"/>
      <c r="BG64" s="60"/>
      <c r="BH64" s="814">
        <f>SUM(AK65:AO65)</f>
        <v>0</v>
      </c>
      <c r="BI64" s="814">
        <f>SUM(AP65:BD65)</f>
        <v>1.212</v>
      </c>
      <c r="BJ64" s="814">
        <f>SUM(BH64+BI64)</f>
        <v>1.212</v>
      </c>
      <c r="BK64" s="975">
        <f t="shared" ref="BK64" si="90">AD64</f>
        <v>97</v>
      </c>
      <c r="BL64" s="973">
        <f>SUM(BH64*BK64)</f>
        <v>0</v>
      </c>
      <c r="BM64" s="973">
        <f>SUM(BI64*BK64)</f>
        <v>117.56</v>
      </c>
      <c r="BN64" s="973">
        <f>SUM(BL64:BM65)</f>
        <v>117.56</v>
      </c>
      <c r="BO64" s="979"/>
      <c r="BP64" s="980"/>
      <c r="BQ64" s="981"/>
      <c r="BR64" s="918"/>
      <c r="BS64" s="918"/>
      <c r="BT64" s="918"/>
      <c r="BU64" s="918"/>
      <c r="BV64" s="918"/>
      <c r="BW64" s="918"/>
      <c r="BX64" s="918"/>
      <c r="BY64" s="918"/>
      <c r="BZ64" s="918"/>
      <c r="CA64" s="918"/>
      <c r="CB64" s="918"/>
      <c r="CC64" s="918"/>
      <c r="CD64" s="918"/>
      <c r="CE64" s="918"/>
      <c r="CF64" s="918"/>
      <c r="CG64" s="918"/>
      <c r="CH64" s="944"/>
      <c r="CI64" s="918"/>
      <c r="CJ64" s="918"/>
    </row>
    <row r="65" spans="1:88" ht="18.75" customHeight="1" thickBot="1">
      <c r="A65" s="932"/>
      <c r="B65" s="813"/>
      <c r="C65" s="20" t="s">
        <v>34</v>
      </c>
      <c r="D65" s="76">
        <f t="shared" ref="D65:Z65" si="91">(D$19*D64)/1000</f>
        <v>0</v>
      </c>
      <c r="E65" s="76">
        <f t="shared" si="91"/>
        <v>0</v>
      </c>
      <c r="F65" s="76">
        <f t="shared" si="91"/>
        <v>0</v>
      </c>
      <c r="G65" s="76">
        <f t="shared" si="91"/>
        <v>0</v>
      </c>
      <c r="H65" s="76">
        <f t="shared" si="91"/>
        <v>0</v>
      </c>
      <c r="I65" s="76">
        <f t="shared" si="91"/>
        <v>0</v>
      </c>
      <c r="J65" s="76">
        <f t="shared" si="91"/>
        <v>0</v>
      </c>
      <c r="K65" s="76">
        <f t="shared" si="91"/>
        <v>0</v>
      </c>
      <c r="L65" s="76">
        <f t="shared" si="91"/>
        <v>0</v>
      </c>
      <c r="M65" s="76">
        <f t="shared" si="91"/>
        <v>0</v>
      </c>
      <c r="N65" s="76">
        <f t="shared" si="91"/>
        <v>0</v>
      </c>
      <c r="O65" s="76">
        <f t="shared" si="91"/>
        <v>0</v>
      </c>
      <c r="P65" s="76">
        <f t="shared" si="91"/>
        <v>0</v>
      </c>
      <c r="Q65" s="76">
        <f t="shared" si="91"/>
        <v>0</v>
      </c>
      <c r="R65" s="76">
        <f t="shared" si="91"/>
        <v>0</v>
      </c>
      <c r="S65" s="76">
        <f t="shared" si="91"/>
        <v>0</v>
      </c>
      <c r="T65" s="76">
        <f t="shared" si="91"/>
        <v>0.58799999999999997</v>
      </c>
      <c r="U65" s="76">
        <f t="shared" si="91"/>
        <v>0</v>
      </c>
      <c r="V65" s="76">
        <f t="shared" si="91"/>
        <v>0</v>
      </c>
      <c r="W65" s="76">
        <f t="shared" si="91"/>
        <v>0</v>
      </c>
      <c r="X65" s="76">
        <f t="shared" si="91"/>
        <v>0</v>
      </c>
      <c r="Y65" s="76">
        <f t="shared" si="91"/>
        <v>0</v>
      </c>
      <c r="Z65" s="76">
        <f t="shared" si="91"/>
        <v>0</v>
      </c>
      <c r="AA65" s="814"/>
      <c r="AB65" s="814"/>
      <c r="AC65" s="814"/>
      <c r="AD65" s="974"/>
      <c r="AE65" s="818"/>
      <c r="AF65" s="818"/>
      <c r="AG65" s="818"/>
      <c r="AH65" s="932"/>
      <c r="AI65" s="813"/>
      <c r="AJ65" s="20" t="s">
        <v>34</v>
      </c>
      <c r="AK65" s="76">
        <f t="shared" ref="AK65" si="92">(AK$19*AK64)/1000</f>
        <v>0</v>
      </c>
      <c r="AL65" s="76">
        <f t="shared" ref="AL65:BG65" si="93">(AL$19*AL64)/1000</f>
        <v>0</v>
      </c>
      <c r="AM65" s="76">
        <f t="shared" si="93"/>
        <v>0</v>
      </c>
      <c r="AN65" s="76">
        <f t="shared" si="93"/>
        <v>0</v>
      </c>
      <c r="AO65" s="76">
        <f t="shared" si="93"/>
        <v>0</v>
      </c>
      <c r="AP65" s="76">
        <f t="shared" si="93"/>
        <v>0</v>
      </c>
      <c r="AQ65" s="76">
        <f t="shared" si="93"/>
        <v>0</v>
      </c>
      <c r="AR65" s="76">
        <f t="shared" si="93"/>
        <v>0</v>
      </c>
      <c r="AS65" s="76">
        <f t="shared" si="93"/>
        <v>0</v>
      </c>
      <c r="AT65" s="76">
        <f t="shared" si="93"/>
        <v>0</v>
      </c>
      <c r="AU65" s="76">
        <f t="shared" si="93"/>
        <v>0</v>
      </c>
      <c r="AV65" s="76">
        <f t="shared" si="93"/>
        <v>0</v>
      </c>
      <c r="AW65" s="76">
        <f t="shared" si="93"/>
        <v>0</v>
      </c>
      <c r="AX65" s="76">
        <f t="shared" si="93"/>
        <v>0</v>
      </c>
      <c r="AY65" s="76">
        <f t="shared" si="93"/>
        <v>0</v>
      </c>
      <c r="AZ65" s="76">
        <f t="shared" si="93"/>
        <v>0</v>
      </c>
      <c r="BA65" s="76">
        <f t="shared" si="93"/>
        <v>1.212</v>
      </c>
      <c r="BB65" s="76">
        <f t="shared" si="93"/>
        <v>0</v>
      </c>
      <c r="BC65" s="76">
        <f t="shared" si="93"/>
        <v>0</v>
      </c>
      <c r="BD65" s="76">
        <f t="shared" si="93"/>
        <v>0</v>
      </c>
      <c r="BE65" s="76">
        <f t="shared" si="93"/>
        <v>0</v>
      </c>
      <c r="BF65" s="76">
        <f t="shared" si="93"/>
        <v>0</v>
      </c>
      <c r="BG65" s="76">
        <f t="shared" si="93"/>
        <v>0</v>
      </c>
      <c r="BH65" s="814"/>
      <c r="BI65" s="814"/>
      <c r="BJ65" s="814"/>
      <c r="BK65" s="974"/>
      <c r="BL65" s="818"/>
      <c r="BM65" s="818"/>
      <c r="BN65" s="818"/>
      <c r="BO65" s="624"/>
      <c r="BP65" s="624"/>
      <c r="BQ65" s="624"/>
      <c r="BR65" s="624"/>
      <c r="BS65" s="624"/>
      <c r="BT65" s="624"/>
      <c r="BU65" s="624"/>
      <c r="BV65" s="624"/>
      <c r="BW65" s="624"/>
      <c r="BX65" s="624"/>
      <c r="BY65" s="624"/>
      <c r="BZ65" s="624"/>
      <c r="CA65" s="624"/>
      <c r="CB65" s="624"/>
      <c r="CC65" s="624"/>
      <c r="CD65" s="624"/>
      <c r="CE65" s="624"/>
      <c r="CF65" s="624"/>
      <c r="CG65" s="624"/>
      <c r="CH65" s="624"/>
      <c r="CI65" s="624"/>
      <c r="CJ65" s="624"/>
    </row>
    <row r="66" spans="1:88" s="55" customFormat="1" ht="18.75" customHeight="1">
      <c r="A66" s="932" t="s">
        <v>16</v>
      </c>
      <c r="B66" s="813"/>
      <c r="C66" s="64" t="s">
        <v>35</v>
      </c>
      <c r="D66" s="62"/>
      <c r="E66" s="517">
        <v>0</v>
      </c>
      <c r="F66" s="517"/>
      <c r="G66" s="517"/>
      <c r="H66" s="63"/>
      <c r="I66" s="62"/>
      <c r="J66" s="63"/>
      <c r="K66" s="62"/>
      <c r="L66" s="517"/>
      <c r="M66" s="517"/>
      <c r="N66" s="517"/>
      <c r="O66" s="517">
        <v>0</v>
      </c>
      <c r="P66" s="517">
        <v>0</v>
      </c>
      <c r="Q66" s="517">
        <v>0</v>
      </c>
      <c r="R66" s="517"/>
      <c r="S66" s="63"/>
      <c r="T66" s="62">
        <v>0.2</v>
      </c>
      <c r="U66" s="517"/>
      <c r="V66" s="517"/>
      <c r="W66" s="63"/>
      <c r="X66" s="62"/>
      <c r="Y66" s="517"/>
      <c r="Z66" s="60"/>
      <c r="AA66" s="814">
        <f>SUM(D67:H67)</f>
        <v>0</v>
      </c>
      <c r="AB66" s="814">
        <f>SUM(I67:W67)</f>
        <v>4.0000000000000001E-3</v>
      </c>
      <c r="AC66" s="814">
        <f>SUM(AA66+AB66)</f>
        <v>4.0000000000000001E-3</v>
      </c>
      <c r="AD66" s="974">
        <v>370</v>
      </c>
      <c r="AE66" s="973">
        <f>SUM(AA66*AD66)</f>
        <v>0</v>
      </c>
      <c r="AF66" s="973">
        <f>SUM(AB66*AD66)</f>
        <v>1.48</v>
      </c>
      <c r="AG66" s="973">
        <f>SUM(AE66:AF67)</f>
        <v>1.48</v>
      </c>
      <c r="AH66" s="932" t="s">
        <v>16</v>
      </c>
      <c r="AI66" s="813"/>
      <c r="AJ66" s="64" t="s">
        <v>35</v>
      </c>
      <c r="AK66" s="62"/>
      <c r="AL66" s="517">
        <v>0</v>
      </c>
      <c r="AM66" s="517"/>
      <c r="AN66" s="517"/>
      <c r="AO66" s="63"/>
      <c r="AP66" s="62"/>
      <c r="AQ66" s="63"/>
      <c r="AR66" s="62"/>
      <c r="AS66" s="517"/>
      <c r="AT66" s="517"/>
      <c r="AU66" s="517"/>
      <c r="AV66" s="517">
        <v>0</v>
      </c>
      <c r="AW66" s="517">
        <v>0</v>
      </c>
      <c r="AX66" s="517">
        <v>0</v>
      </c>
      <c r="AY66" s="517"/>
      <c r="AZ66" s="63"/>
      <c r="BA66" s="62">
        <v>0.2</v>
      </c>
      <c r="BB66" s="517"/>
      <c r="BC66" s="517"/>
      <c r="BD66" s="63"/>
      <c r="BE66" s="62"/>
      <c r="BF66" s="517"/>
      <c r="BG66" s="60"/>
      <c r="BH66" s="814">
        <f>SUM(AK67:AO67)</f>
        <v>0</v>
      </c>
      <c r="BI66" s="814">
        <f>SUM(AP67:BD67)</f>
        <v>8.9999999999999993E-3</v>
      </c>
      <c r="BJ66" s="814">
        <f>SUM(BH66+BI66)</f>
        <v>8.9999999999999993E-3</v>
      </c>
      <c r="BK66" s="975">
        <f t="shared" ref="BK66" si="94">AD66</f>
        <v>370</v>
      </c>
      <c r="BL66" s="973">
        <f>SUM(BH66*BK66)</f>
        <v>0</v>
      </c>
      <c r="BM66" s="973">
        <f>SUM(BI66*BK66)</f>
        <v>3.33</v>
      </c>
      <c r="BN66" s="973">
        <f>SUM(BL66:BM67)</f>
        <v>3.33</v>
      </c>
      <c r="BO66" s="624"/>
      <c r="BP66" s="624"/>
      <c r="BQ66" s="624"/>
      <c r="BR66" s="624"/>
      <c r="BS66" s="624"/>
      <c r="BT66" s="624"/>
      <c r="BU66" s="624"/>
      <c r="BV66" s="624"/>
      <c r="BW66" s="624"/>
      <c r="BX66" s="624"/>
      <c r="BY66" s="624"/>
      <c r="BZ66" s="624"/>
      <c r="CA66" s="624"/>
      <c r="CB66" s="624"/>
      <c r="CC66" s="624"/>
      <c r="CD66" s="624"/>
      <c r="CE66" s="624"/>
      <c r="CF66" s="624"/>
      <c r="CG66" s="624"/>
      <c r="CH66" s="624"/>
      <c r="CI66" s="624"/>
      <c r="CJ66" s="624"/>
    </row>
    <row r="67" spans="1:88" ht="18.75" customHeight="1" thickBot="1">
      <c r="A67" s="932"/>
      <c r="B67" s="813"/>
      <c r="C67" s="20" t="s">
        <v>34</v>
      </c>
      <c r="D67" s="76">
        <f t="shared" ref="D67:Z67" si="95">(D$19*D66)/1000</f>
        <v>0</v>
      </c>
      <c r="E67" s="76">
        <f t="shared" si="95"/>
        <v>0</v>
      </c>
      <c r="F67" s="76">
        <f t="shared" si="95"/>
        <v>0</v>
      </c>
      <c r="G67" s="76">
        <f t="shared" si="95"/>
        <v>0</v>
      </c>
      <c r="H67" s="76">
        <f t="shared" si="95"/>
        <v>0</v>
      </c>
      <c r="I67" s="76">
        <f t="shared" si="95"/>
        <v>0</v>
      </c>
      <c r="J67" s="76">
        <f t="shared" si="95"/>
        <v>0</v>
      </c>
      <c r="K67" s="76">
        <f t="shared" si="95"/>
        <v>0</v>
      </c>
      <c r="L67" s="76">
        <f t="shared" si="95"/>
        <v>0</v>
      </c>
      <c r="M67" s="76">
        <f t="shared" si="95"/>
        <v>0</v>
      </c>
      <c r="N67" s="76">
        <f t="shared" si="95"/>
        <v>0</v>
      </c>
      <c r="O67" s="76">
        <f t="shared" si="95"/>
        <v>0</v>
      </c>
      <c r="P67" s="76">
        <f t="shared" si="95"/>
        <v>0</v>
      </c>
      <c r="Q67" s="76">
        <f t="shared" si="95"/>
        <v>0</v>
      </c>
      <c r="R67" s="76">
        <f t="shared" si="95"/>
        <v>0</v>
      </c>
      <c r="S67" s="76">
        <f t="shared" si="95"/>
        <v>0</v>
      </c>
      <c r="T67" s="76">
        <f t="shared" si="95"/>
        <v>4.0000000000000001E-3</v>
      </c>
      <c r="U67" s="76">
        <f t="shared" si="95"/>
        <v>0</v>
      </c>
      <c r="V67" s="76">
        <f t="shared" si="95"/>
        <v>0</v>
      </c>
      <c r="W67" s="76">
        <f t="shared" si="95"/>
        <v>0</v>
      </c>
      <c r="X67" s="76">
        <f t="shared" si="95"/>
        <v>0</v>
      </c>
      <c r="Y67" s="76">
        <f t="shared" si="95"/>
        <v>0</v>
      </c>
      <c r="Z67" s="76">
        <f t="shared" si="95"/>
        <v>0</v>
      </c>
      <c r="AA67" s="814"/>
      <c r="AB67" s="814"/>
      <c r="AC67" s="814"/>
      <c r="AD67" s="974"/>
      <c r="AE67" s="818"/>
      <c r="AF67" s="818"/>
      <c r="AG67" s="818"/>
      <c r="AH67" s="932"/>
      <c r="AI67" s="813"/>
      <c r="AJ67" s="20" t="s">
        <v>34</v>
      </c>
      <c r="AK67" s="76">
        <f t="shared" ref="AK67:AZ79" si="96">(AK$19*AK66)/1000</f>
        <v>0</v>
      </c>
      <c r="AL67" s="76">
        <f t="shared" si="96"/>
        <v>0</v>
      </c>
      <c r="AM67" s="76">
        <f t="shared" si="96"/>
        <v>0</v>
      </c>
      <c r="AN67" s="76">
        <f t="shared" si="96"/>
        <v>0</v>
      </c>
      <c r="AO67" s="76">
        <f t="shared" si="96"/>
        <v>0</v>
      </c>
      <c r="AP67" s="76">
        <f t="shared" si="96"/>
        <v>0</v>
      </c>
      <c r="AQ67" s="76">
        <f t="shared" si="96"/>
        <v>0</v>
      </c>
      <c r="AR67" s="76">
        <f t="shared" si="96"/>
        <v>0</v>
      </c>
      <c r="AS67" s="76">
        <f t="shared" si="96"/>
        <v>0</v>
      </c>
      <c r="AT67" s="76">
        <f t="shared" si="96"/>
        <v>0</v>
      </c>
      <c r="AU67" s="76">
        <f t="shared" si="96"/>
        <v>0</v>
      </c>
      <c r="AV67" s="76">
        <f t="shared" si="96"/>
        <v>0</v>
      </c>
      <c r="AW67" s="76">
        <f t="shared" si="96"/>
        <v>0</v>
      </c>
      <c r="AX67" s="76">
        <f t="shared" si="96"/>
        <v>0</v>
      </c>
      <c r="AY67" s="76">
        <f t="shared" si="96"/>
        <v>0</v>
      </c>
      <c r="AZ67" s="76">
        <f t="shared" si="96"/>
        <v>0</v>
      </c>
      <c r="BA67" s="76">
        <f t="shared" ref="BA67" si="97">(BA$19*BA66)/1000</f>
        <v>8.9999999999999993E-3</v>
      </c>
      <c r="BB67" s="76">
        <f t="shared" ref="BB67:BG67" si="98">(BB$19*BB66)/1000</f>
        <v>0</v>
      </c>
      <c r="BC67" s="76">
        <f t="shared" si="98"/>
        <v>0</v>
      </c>
      <c r="BD67" s="76">
        <f t="shared" si="98"/>
        <v>0</v>
      </c>
      <c r="BE67" s="76">
        <f t="shared" si="98"/>
        <v>0</v>
      </c>
      <c r="BF67" s="76">
        <f t="shared" si="98"/>
        <v>0</v>
      </c>
      <c r="BG67" s="76">
        <f t="shared" si="98"/>
        <v>0</v>
      </c>
      <c r="BH67" s="814"/>
      <c r="BI67" s="814"/>
      <c r="BJ67" s="814"/>
      <c r="BK67" s="974"/>
      <c r="BL67" s="818"/>
      <c r="BM67" s="818"/>
      <c r="BN67" s="818"/>
      <c r="BO67" s="624"/>
      <c r="BP67" s="624"/>
      <c r="BQ67" s="624"/>
      <c r="BR67" s="624"/>
      <c r="BS67" s="624"/>
      <c r="BT67" s="624"/>
      <c r="BU67" s="624"/>
      <c r="BV67" s="624"/>
      <c r="BW67" s="624"/>
      <c r="BX67" s="624"/>
      <c r="BY67" s="624"/>
      <c r="BZ67" s="624"/>
      <c r="CA67" s="624"/>
      <c r="CB67" s="624"/>
      <c r="CC67" s="624"/>
      <c r="CD67" s="624"/>
      <c r="CE67" s="624"/>
      <c r="CF67" s="624"/>
      <c r="CG67" s="624"/>
      <c r="CH67" s="624"/>
      <c r="CI67" s="624"/>
      <c r="CJ67" s="624"/>
    </row>
    <row r="68" spans="1:88" s="55" customFormat="1" ht="18.75" customHeight="1">
      <c r="A68" s="932" t="s">
        <v>11</v>
      </c>
      <c r="B68" s="813"/>
      <c r="C68" s="64" t="s">
        <v>35</v>
      </c>
      <c r="D68" s="62"/>
      <c r="E68" s="517">
        <v>0</v>
      </c>
      <c r="F68" s="517"/>
      <c r="G68" s="517"/>
      <c r="H68" s="63"/>
      <c r="I68" s="62"/>
      <c r="J68" s="63"/>
      <c r="K68" s="62"/>
      <c r="L68" s="517"/>
      <c r="M68" s="517"/>
      <c r="N68" s="517"/>
      <c r="O68" s="517">
        <v>0</v>
      </c>
      <c r="P68" s="517">
        <v>0</v>
      </c>
      <c r="Q68" s="517">
        <v>0</v>
      </c>
      <c r="R68" s="517"/>
      <c r="S68" s="63"/>
      <c r="T68" s="62">
        <v>4.0999999999999996</v>
      </c>
      <c r="U68" s="517"/>
      <c r="V68" s="517"/>
      <c r="W68" s="63"/>
      <c r="X68" s="62"/>
      <c r="Y68" s="517"/>
      <c r="Z68" s="60"/>
      <c r="AA68" s="814">
        <f>SUM(D69:H69)</f>
        <v>0</v>
      </c>
      <c r="AB68" s="814">
        <f>SUM(I69:W69)</f>
        <v>2</v>
      </c>
      <c r="AC68" s="814">
        <f>SUM(AA68+AB68)</f>
        <v>2</v>
      </c>
      <c r="AD68" s="974">
        <v>7.5</v>
      </c>
      <c r="AE68" s="973">
        <f>SUM(AA68*AD68)</f>
        <v>0</v>
      </c>
      <c r="AF68" s="973">
        <f>SUM(AB68*AD68)</f>
        <v>15</v>
      </c>
      <c r="AG68" s="973">
        <f>SUM(AE68:AF69)</f>
        <v>15</v>
      </c>
      <c r="AH68" s="932" t="s">
        <v>11</v>
      </c>
      <c r="AI68" s="813"/>
      <c r="AJ68" s="64" t="s">
        <v>35</v>
      </c>
      <c r="AK68" s="62"/>
      <c r="AL68" s="517">
        <v>0</v>
      </c>
      <c r="AM68" s="517"/>
      <c r="AN68" s="517"/>
      <c r="AO68" s="63"/>
      <c r="AP68" s="62"/>
      <c r="AQ68" s="63"/>
      <c r="AR68" s="62"/>
      <c r="AS68" s="517"/>
      <c r="AT68" s="517"/>
      <c r="AU68" s="517"/>
      <c r="AV68" s="517">
        <v>0</v>
      </c>
      <c r="AW68" s="517">
        <v>0</v>
      </c>
      <c r="AX68" s="517">
        <v>0</v>
      </c>
      <c r="AY68" s="517"/>
      <c r="AZ68" s="63"/>
      <c r="BA68" s="62">
        <v>4.0999999999999996</v>
      </c>
      <c r="BB68" s="517"/>
      <c r="BC68" s="517"/>
      <c r="BD68" s="63"/>
      <c r="BE68" s="62"/>
      <c r="BF68" s="517"/>
      <c r="BG68" s="60"/>
      <c r="BH68" s="814">
        <f>SUM(AK69:AO69)</f>
        <v>0</v>
      </c>
      <c r="BI68" s="814">
        <f>SUM(AP69:BD69)</f>
        <v>4</v>
      </c>
      <c r="BJ68" s="814">
        <f>SUM(BH68+BI68)</f>
        <v>4</v>
      </c>
      <c r="BK68" s="975">
        <f t="shared" ref="BK68" si="99">AD68</f>
        <v>7.5</v>
      </c>
      <c r="BL68" s="973">
        <f>SUM(BH68*BK68)</f>
        <v>0</v>
      </c>
      <c r="BM68" s="973">
        <f>SUM(BI68*BK68)</f>
        <v>30</v>
      </c>
      <c r="BN68" s="973">
        <f>SUM(BL68:BM69)</f>
        <v>30</v>
      </c>
      <c r="BO68" s="624"/>
      <c r="BP68" s="624"/>
      <c r="BQ68" s="624"/>
      <c r="BR68" s="624"/>
      <c r="BS68" s="624"/>
      <c r="BT68" s="624"/>
      <c r="BU68" s="624"/>
      <c r="BV68" s="624"/>
      <c r="BW68" s="624"/>
      <c r="BX68" s="624"/>
      <c r="BY68" s="624"/>
      <c r="BZ68" s="624"/>
      <c r="CA68" s="624"/>
      <c r="CB68" s="624"/>
      <c r="CC68" s="624"/>
      <c r="CD68" s="624"/>
      <c r="CE68" s="624"/>
      <c r="CF68" s="624"/>
      <c r="CG68" s="624"/>
      <c r="CH68" s="624"/>
      <c r="CI68" s="624"/>
      <c r="CJ68" s="624"/>
    </row>
    <row r="69" spans="1:88" ht="18.75" customHeight="1" thickBot="1">
      <c r="A69" s="932"/>
      <c r="B69" s="813"/>
      <c r="C69" s="20" t="s">
        <v>34</v>
      </c>
      <c r="D69" s="76">
        <f t="shared" ref="D69:S69" si="100">(D$19*D68)/1000</f>
        <v>0</v>
      </c>
      <c r="E69" s="76">
        <f t="shared" si="100"/>
        <v>0</v>
      </c>
      <c r="F69" s="76">
        <f t="shared" si="100"/>
        <v>0</v>
      </c>
      <c r="G69" s="76">
        <f t="shared" si="100"/>
        <v>0</v>
      </c>
      <c r="H69" s="76">
        <f t="shared" si="100"/>
        <v>0</v>
      </c>
      <c r="I69" s="76">
        <f t="shared" si="100"/>
        <v>0</v>
      </c>
      <c r="J69" s="76">
        <f t="shared" si="100"/>
        <v>0</v>
      </c>
      <c r="K69" s="76">
        <f t="shared" si="100"/>
        <v>0</v>
      </c>
      <c r="L69" s="76">
        <f t="shared" si="100"/>
        <v>0</v>
      </c>
      <c r="M69" s="76">
        <f t="shared" si="100"/>
        <v>0</v>
      </c>
      <c r="N69" s="76">
        <f t="shared" si="100"/>
        <v>0</v>
      </c>
      <c r="O69" s="76">
        <f t="shared" si="100"/>
        <v>0</v>
      </c>
      <c r="P69" s="76">
        <f t="shared" si="100"/>
        <v>0</v>
      </c>
      <c r="Q69" s="76">
        <f t="shared" si="100"/>
        <v>0</v>
      </c>
      <c r="R69" s="76">
        <f t="shared" si="100"/>
        <v>0</v>
      </c>
      <c r="S69" s="76">
        <f t="shared" si="100"/>
        <v>0</v>
      </c>
      <c r="T69" s="540">
        <f>(T68*T17)/40</f>
        <v>2</v>
      </c>
      <c r="U69" s="76">
        <f t="shared" ref="U69:Z69" si="101">(U$19*U68)/1000</f>
        <v>0</v>
      </c>
      <c r="V69" s="76">
        <f t="shared" si="101"/>
        <v>0</v>
      </c>
      <c r="W69" s="76">
        <f t="shared" si="101"/>
        <v>0</v>
      </c>
      <c r="X69" s="76">
        <f t="shared" si="101"/>
        <v>0</v>
      </c>
      <c r="Y69" s="76">
        <f t="shared" si="101"/>
        <v>0</v>
      </c>
      <c r="Z69" s="76">
        <f t="shared" si="101"/>
        <v>0</v>
      </c>
      <c r="AA69" s="814"/>
      <c r="AB69" s="814"/>
      <c r="AC69" s="814"/>
      <c r="AD69" s="974"/>
      <c r="AE69" s="818"/>
      <c r="AF69" s="818"/>
      <c r="AG69" s="818"/>
      <c r="AH69" s="932"/>
      <c r="AI69" s="813"/>
      <c r="AJ69" s="20" t="s">
        <v>34</v>
      </c>
      <c r="AK69" s="76">
        <f t="shared" ref="AK69:AZ69" si="102">(AK$19*AK68)/1000</f>
        <v>0</v>
      </c>
      <c r="AL69" s="76">
        <f t="shared" si="102"/>
        <v>0</v>
      </c>
      <c r="AM69" s="76">
        <f t="shared" si="102"/>
        <v>0</v>
      </c>
      <c r="AN69" s="76">
        <f t="shared" si="102"/>
        <v>0</v>
      </c>
      <c r="AO69" s="76">
        <f t="shared" si="102"/>
        <v>0</v>
      </c>
      <c r="AP69" s="76">
        <f t="shared" si="102"/>
        <v>0</v>
      </c>
      <c r="AQ69" s="76">
        <f t="shared" si="102"/>
        <v>0</v>
      </c>
      <c r="AR69" s="76">
        <f t="shared" si="102"/>
        <v>0</v>
      </c>
      <c r="AS69" s="76">
        <f t="shared" si="102"/>
        <v>0</v>
      </c>
      <c r="AT69" s="76">
        <f t="shared" si="102"/>
        <v>0</v>
      </c>
      <c r="AU69" s="76">
        <f t="shared" si="102"/>
        <v>0</v>
      </c>
      <c r="AV69" s="76">
        <f t="shared" si="102"/>
        <v>0</v>
      </c>
      <c r="AW69" s="76">
        <f t="shared" si="102"/>
        <v>0</v>
      </c>
      <c r="AX69" s="76">
        <f t="shared" si="102"/>
        <v>0</v>
      </c>
      <c r="AY69" s="76">
        <f t="shared" si="102"/>
        <v>0</v>
      </c>
      <c r="AZ69" s="76">
        <f t="shared" si="102"/>
        <v>0</v>
      </c>
      <c r="BA69" s="540">
        <v>4</v>
      </c>
      <c r="BB69" s="76">
        <f t="shared" ref="BB69:BG69" si="103">(BB$19*BB68)/1000</f>
        <v>0</v>
      </c>
      <c r="BC69" s="76">
        <f t="shared" si="103"/>
        <v>0</v>
      </c>
      <c r="BD69" s="76">
        <f t="shared" si="103"/>
        <v>0</v>
      </c>
      <c r="BE69" s="76">
        <f t="shared" si="103"/>
        <v>0</v>
      </c>
      <c r="BF69" s="76">
        <f t="shared" si="103"/>
        <v>0</v>
      </c>
      <c r="BG69" s="76">
        <f t="shared" si="103"/>
        <v>0</v>
      </c>
      <c r="BH69" s="814"/>
      <c r="BI69" s="814"/>
      <c r="BJ69" s="814"/>
      <c r="BK69" s="974"/>
      <c r="BL69" s="818"/>
      <c r="BM69" s="818"/>
      <c r="BN69" s="818"/>
      <c r="BO69" s="623"/>
      <c r="BP69" s="623"/>
      <c r="BQ69" s="623"/>
      <c r="BR69" s="623"/>
      <c r="BS69" s="623"/>
      <c r="BT69" s="623"/>
      <c r="BU69" s="623"/>
      <c r="BV69" s="623"/>
      <c r="BW69" s="623"/>
      <c r="BX69" s="623"/>
      <c r="BY69" s="623"/>
      <c r="BZ69" s="623"/>
      <c r="CA69" s="623"/>
      <c r="CB69" s="623"/>
      <c r="CC69" s="623"/>
      <c r="CD69" s="623"/>
      <c r="CE69" s="623"/>
      <c r="CF69" s="623"/>
      <c r="CG69" s="623"/>
      <c r="CH69" s="623"/>
      <c r="CI69" s="623"/>
      <c r="CJ69" s="591"/>
    </row>
    <row r="70" spans="1:88" s="55" customFormat="1" ht="18.75" customHeight="1">
      <c r="A70" s="932" t="s">
        <v>530</v>
      </c>
      <c r="B70" s="813"/>
      <c r="C70" s="64" t="s">
        <v>35</v>
      </c>
      <c r="D70" s="62"/>
      <c r="E70" s="517">
        <v>0</v>
      </c>
      <c r="F70" s="517"/>
      <c r="G70" s="517"/>
      <c r="H70" s="63"/>
      <c r="I70" s="62"/>
      <c r="J70" s="63"/>
      <c r="K70" s="62">
        <v>1.8</v>
      </c>
      <c r="L70" s="517"/>
      <c r="M70" s="517"/>
      <c r="N70" s="517"/>
      <c r="O70" s="517">
        <v>0</v>
      </c>
      <c r="P70" s="517">
        <v>0</v>
      </c>
      <c r="Q70" s="517">
        <v>0</v>
      </c>
      <c r="R70" s="517"/>
      <c r="S70" s="63"/>
      <c r="T70" s="62"/>
      <c r="U70" s="517"/>
      <c r="V70" s="517"/>
      <c r="W70" s="63"/>
      <c r="X70" s="62"/>
      <c r="Y70" s="517"/>
      <c r="Z70" s="60"/>
      <c r="AA70" s="814">
        <f>SUM(D71:H71)</f>
        <v>0</v>
      </c>
      <c r="AB70" s="814">
        <f>SUM(I71:W71)</f>
        <v>3.7999999999999999E-2</v>
      </c>
      <c r="AC70" s="814">
        <f>SUM(AA70+AB70)</f>
        <v>3.7999999999999999E-2</v>
      </c>
      <c r="AD70" s="974">
        <v>105</v>
      </c>
      <c r="AE70" s="973">
        <f>SUM(AA70*AD70)</f>
        <v>0</v>
      </c>
      <c r="AF70" s="973">
        <f>SUM(AB70*AD70)</f>
        <v>3.99</v>
      </c>
      <c r="AG70" s="973">
        <f>SUM(AE70:AF71)</f>
        <v>3.99</v>
      </c>
      <c r="AH70" s="932" t="s">
        <v>530</v>
      </c>
      <c r="AI70" s="813"/>
      <c r="AJ70" s="64" t="s">
        <v>35</v>
      </c>
      <c r="AK70" s="62"/>
      <c r="AL70" s="517">
        <v>0</v>
      </c>
      <c r="AM70" s="517"/>
      <c r="AN70" s="517"/>
      <c r="AO70" s="63"/>
      <c r="AP70" s="62"/>
      <c r="AQ70" s="63"/>
      <c r="AR70" s="62">
        <v>3</v>
      </c>
      <c r="AS70" s="517">
        <v>5.41</v>
      </c>
      <c r="AT70" s="517"/>
      <c r="AU70" s="517"/>
      <c r="AV70" s="517">
        <v>0</v>
      </c>
      <c r="AW70" s="517">
        <v>0</v>
      </c>
      <c r="AX70" s="517">
        <v>0</v>
      </c>
      <c r="AY70" s="517"/>
      <c r="AZ70" s="63"/>
      <c r="BA70" s="62"/>
      <c r="BB70" s="517"/>
      <c r="BC70" s="517"/>
      <c r="BD70" s="63"/>
      <c r="BE70" s="62"/>
      <c r="BF70" s="517"/>
      <c r="BG70" s="60"/>
      <c r="BH70" s="814">
        <f>SUM(AK71:AO71)</f>
        <v>0</v>
      </c>
      <c r="BI70" s="814">
        <f>SUM(AP71:BD71)</f>
        <v>0.36199999999999999</v>
      </c>
      <c r="BJ70" s="814">
        <f>SUM(BH70+BI70)</f>
        <v>0.36199999999999999</v>
      </c>
      <c r="BK70" s="975">
        <f t="shared" ref="BK70" si="104">AD70</f>
        <v>105</v>
      </c>
      <c r="BL70" s="973">
        <f>SUM(BH70*BK70)</f>
        <v>0</v>
      </c>
      <c r="BM70" s="973">
        <f>SUM(BI70*BK70)</f>
        <v>38.01</v>
      </c>
      <c r="BN70" s="973">
        <f>SUM(BL70:BM71)</f>
        <v>38.01</v>
      </c>
      <c r="BO70" s="624"/>
      <c r="BP70" s="624"/>
      <c r="BQ70" s="624"/>
      <c r="BR70" s="624"/>
      <c r="BS70" s="624"/>
      <c r="BT70" s="624"/>
      <c r="BU70" s="624"/>
      <c r="BV70" s="624"/>
      <c r="BW70" s="624"/>
      <c r="BX70" s="624"/>
      <c r="BY70" s="624"/>
      <c r="BZ70" s="624"/>
      <c r="CA70" s="624"/>
      <c r="CB70" s="624"/>
      <c r="CC70" s="624"/>
      <c r="CD70" s="624"/>
      <c r="CE70" s="624"/>
      <c r="CF70" s="624"/>
      <c r="CG70" s="624"/>
      <c r="CH70" s="624"/>
      <c r="CI70" s="624"/>
      <c r="CJ70" s="624"/>
    </row>
    <row r="71" spans="1:88" ht="18.75" customHeight="1" thickBot="1">
      <c r="A71" s="932"/>
      <c r="B71" s="813"/>
      <c r="C71" s="20" t="s">
        <v>34</v>
      </c>
      <c r="D71" s="76">
        <f t="shared" ref="D71:S71" si="105">(D$19*D70)/1000</f>
        <v>0</v>
      </c>
      <c r="E71" s="76">
        <f t="shared" si="105"/>
        <v>0</v>
      </c>
      <c r="F71" s="76">
        <f t="shared" si="105"/>
        <v>0</v>
      </c>
      <c r="G71" s="76">
        <f t="shared" si="105"/>
        <v>0</v>
      </c>
      <c r="H71" s="76">
        <f t="shared" si="105"/>
        <v>0</v>
      </c>
      <c r="I71" s="76">
        <f t="shared" si="105"/>
        <v>0</v>
      </c>
      <c r="J71" s="76">
        <f t="shared" si="105"/>
        <v>0</v>
      </c>
      <c r="K71" s="76">
        <f t="shared" si="105"/>
        <v>3.7999999999999999E-2</v>
      </c>
      <c r="L71" s="76">
        <f t="shared" si="105"/>
        <v>0</v>
      </c>
      <c r="M71" s="76">
        <f t="shared" si="105"/>
        <v>0</v>
      </c>
      <c r="N71" s="76">
        <f t="shared" si="105"/>
        <v>0</v>
      </c>
      <c r="O71" s="76">
        <f t="shared" si="105"/>
        <v>0</v>
      </c>
      <c r="P71" s="76">
        <f t="shared" si="105"/>
        <v>0</v>
      </c>
      <c r="Q71" s="76">
        <f t="shared" si="105"/>
        <v>0</v>
      </c>
      <c r="R71" s="76">
        <f t="shared" si="105"/>
        <v>0</v>
      </c>
      <c r="S71" s="76">
        <f t="shared" si="105"/>
        <v>0</v>
      </c>
      <c r="T71" s="540">
        <f>(T70*T17)/40</f>
        <v>0</v>
      </c>
      <c r="U71" s="76">
        <f t="shared" ref="U71:Z71" si="106">(U$19*U70)/1000</f>
        <v>0</v>
      </c>
      <c r="V71" s="76">
        <f t="shared" si="106"/>
        <v>0</v>
      </c>
      <c r="W71" s="76">
        <f t="shared" si="106"/>
        <v>0</v>
      </c>
      <c r="X71" s="76">
        <f t="shared" si="106"/>
        <v>0</v>
      </c>
      <c r="Y71" s="76">
        <f t="shared" si="106"/>
        <v>0</v>
      </c>
      <c r="Z71" s="76">
        <f t="shared" si="106"/>
        <v>0</v>
      </c>
      <c r="AA71" s="814"/>
      <c r="AB71" s="814"/>
      <c r="AC71" s="814"/>
      <c r="AD71" s="974"/>
      <c r="AE71" s="818"/>
      <c r="AF71" s="818"/>
      <c r="AG71" s="818"/>
      <c r="AH71" s="932"/>
      <c r="AI71" s="813"/>
      <c r="AJ71" s="20" t="s">
        <v>34</v>
      </c>
      <c r="AK71" s="76">
        <f t="shared" ref="AK71:AZ71" si="107">(AK$19*AK70)/1000</f>
        <v>0</v>
      </c>
      <c r="AL71" s="76">
        <f t="shared" si="107"/>
        <v>0</v>
      </c>
      <c r="AM71" s="76">
        <f t="shared" si="107"/>
        <v>0</v>
      </c>
      <c r="AN71" s="76">
        <f t="shared" si="107"/>
        <v>0</v>
      </c>
      <c r="AO71" s="76">
        <f t="shared" si="107"/>
        <v>0</v>
      </c>
      <c r="AP71" s="76">
        <f t="shared" si="107"/>
        <v>0</v>
      </c>
      <c r="AQ71" s="76">
        <f t="shared" si="107"/>
        <v>0</v>
      </c>
      <c r="AR71" s="76">
        <f t="shared" si="107"/>
        <v>0.129</v>
      </c>
      <c r="AS71" s="76">
        <f t="shared" si="107"/>
        <v>0.23300000000000001</v>
      </c>
      <c r="AT71" s="76">
        <f t="shared" si="107"/>
        <v>0</v>
      </c>
      <c r="AU71" s="76">
        <f t="shared" si="107"/>
        <v>0</v>
      </c>
      <c r="AV71" s="76">
        <f t="shared" si="107"/>
        <v>0</v>
      </c>
      <c r="AW71" s="76">
        <f t="shared" si="107"/>
        <v>0</v>
      </c>
      <c r="AX71" s="76">
        <f t="shared" si="107"/>
        <v>0</v>
      </c>
      <c r="AY71" s="76">
        <f t="shared" si="107"/>
        <v>0</v>
      </c>
      <c r="AZ71" s="76">
        <f t="shared" si="107"/>
        <v>0</v>
      </c>
      <c r="BA71" s="540">
        <f>(BA70*BA17)/40</f>
        <v>0</v>
      </c>
      <c r="BB71" s="76">
        <f t="shared" ref="BB71:BG71" si="108">(BB$19*BB70)/1000</f>
        <v>0</v>
      </c>
      <c r="BC71" s="76">
        <f t="shared" si="108"/>
        <v>0</v>
      </c>
      <c r="BD71" s="76">
        <f t="shared" si="108"/>
        <v>0</v>
      </c>
      <c r="BE71" s="76">
        <f t="shared" si="108"/>
        <v>0</v>
      </c>
      <c r="BF71" s="76">
        <f t="shared" si="108"/>
        <v>0</v>
      </c>
      <c r="BG71" s="76">
        <f t="shared" si="108"/>
        <v>0</v>
      </c>
      <c r="BH71" s="814"/>
      <c r="BI71" s="814"/>
      <c r="BJ71" s="814"/>
      <c r="BK71" s="974"/>
      <c r="BL71" s="818"/>
      <c r="BM71" s="818"/>
      <c r="BN71" s="818"/>
      <c r="BO71" s="623"/>
      <c r="BP71" s="623"/>
      <c r="BQ71" s="623"/>
      <c r="BR71" s="623"/>
      <c r="BS71" s="623"/>
      <c r="BT71" s="623"/>
      <c r="BU71" s="623"/>
      <c r="BV71" s="623"/>
      <c r="BW71" s="623"/>
      <c r="BX71" s="623"/>
      <c r="BY71" s="623"/>
      <c r="BZ71" s="623"/>
      <c r="CA71" s="623"/>
      <c r="CB71" s="623"/>
      <c r="CC71" s="623"/>
      <c r="CD71" s="623"/>
      <c r="CE71" s="623"/>
      <c r="CF71" s="623"/>
      <c r="CG71" s="623"/>
      <c r="CH71" s="623"/>
      <c r="CI71" s="623"/>
      <c r="CJ71" s="591"/>
    </row>
    <row r="72" spans="1:88" s="55" customFormat="1" ht="18.75" customHeight="1">
      <c r="A72" s="932" t="s">
        <v>401</v>
      </c>
      <c r="B72" s="813"/>
      <c r="C72" s="64" t="s">
        <v>35</v>
      </c>
      <c r="D72" s="62"/>
      <c r="E72" s="517">
        <v>0</v>
      </c>
      <c r="F72" s="517"/>
      <c r="G72" s="517"/>
      <c r="H72" s="63"/>
      <c r="I72" s="62"/>
      <c r="J72" s="63"/>
      <c r="K72" s="62"/>
      <c r="L72" s="517"/>
      <c r="M72" s="517"/>
      <c r="N72" s="517"/>
      <c r="O72" s="517">
        <v>0</v>
      </c>
      <c r="P72" s="517">
        <v>0</v>
      </c>
      <c r="Q72" s="517">
        <v>0</v>
      </c>
      <c r="R72" s="517"/>
      <c r="S72" s="63"/>
      <c r="T72" s="62"/>
      <c r="U72" s="517"/>
      <c r="V72" s="517"/>
      <c r="W72" s="63"/>
      <c r="X72" s="62"/>
      <c r="Y72" s="517"/>
      <c r="Z72" s="60"/>
      <c r="AA72" s="814">
        <f>SUM(D73:H73)</f>
        <v>0</v>
      </c>
      <c r="AB72" s="814">
        <f>SUM(I73:W73)</f>
        <v>0</v>
      </c>
      <c r="AC72" s="814">
        <f>SUM(AA72+AB72)</f>
        <v>0</v>
      </c>
      <c r="AD72" s="974"/>
      <c r="AE72" s="973">
        <f>SUM(AA72*AD72)</f>
        <v>0</v>
      </c>
      <c r="AF72" s="973">
        <f>SUM(AB72*AD72)</f>
        <v>0</v>
      </c>
      <c r="AG72" s="973">
        <f>SUM(AE72:AF73)</f>
        <v>0</v>
      </c>
      <c r="AH72" s="932"/>
      <c r="AI72" s="813"/>
      <c r="AJ72" s="64" t="s">
        <v>35</v>
      </c>
      <c r="AK72" s="62"/>
      <c r="AL72" s="517">
        <v>0</v>
      </c>
      <c r="AM72" s="517"/>
      <c r="AN72" s="517"/>
      <c r="AO72" s="63"/>
      <c r="AP72" s="62"/>
      <c r="AQ72" s="63"/>
      <c r="AR72" s="62"/>
      <c r="AS72" s="517"/>
      <c r="AT72" s="517"/>
      <c r="AU72" s="517"/>
      <c r="AV72" s="517">
        <v>0</v>
      </c>
      <c r="AW72" s="517">
        <v>0</v>
      </c>
      <c r="AX72" s="517">
        <v>0</v>
      </c>
      <c r="AY72" s="517"/>
      <c r="AZ72" s="63"/>
      <c r="BA72" s="62"/>
      <c r="BB72" s="517"/>
      <c r="BC72" s="517"/>
      <c r="BD72" s="63"/>
      <c r="BE72" s="62"/>
      <c r="BF72" s="517"/>
      <c r="BG72" s="60"/>
      <c r="BH72" s="814">
        <f>SUM(AK73:AO73)</f>
        <v>0</v>
      </c>
      <c r="BI72" s="814">
        <f>SUM(AP73:BD73)</f>
        <v>0</v>
      </c>
      <c r="BJ72" s="814">
        <f>SUM(BH72+BI72)</f>
        <v>0</v>
      </c>
      <c r="BK72" s="975">
        <v>33</v>
      </c>
      <c r="BL72" s="973">
        <f>SUM(BH72*BK72)</f>
        <v>0</v>
      </c>
      <c r="BM72" s="973">
        <f>SUM(BI72*BK72)</f>
        <v>0</v>
      </c>
      <c r="BN72" s="973">
        <f>SUM(BL72:BM73)</f>
        <v>0</v>
      </c>
      <c r="BO72" s="624"/>
      <c r="BP72" s="624"/>
      <c r="BQ72" s="624"/>
      <c r="BR72" s="624"/>
      <c r="BS72" s="624"/>
      <c r="BT72" s="624"/>
      <c r="BU72" s="624"/>
      <c r="BV72" s="624"/>
      <c r="BW72" s="624"/>
      <c r="BX72" s="624"/>
      <c r="BY72" s="624"/>
      <c r="BZ72" s="624"/>
      <c r="CA72" s="624"/>
      <c r="CB72" s="624"/>
      <c r="CC72" s="624"/>
      <c r="CD72" s="624"/>
      <c r="CE72" s="624"/>
      <c r="CF72" s="624"/>
      <c r="CG72" s="624"/>
      <c r="CH72" s="624"/>
      <c r="CI72" s="624"/>
      <c r="CJ72" s="624"/>
    </row>
    <row r="73" spans="1:88" ht="18.75" customHeight="1" thickBot="1">
      <c r="A73" s="932"/>
      <c r="B73" s="813"/>
      <c r="C73" s="20" t="s">
        <v>34</v>
      </c>
      <c r="D73" s="76">
        <f t="shared" ref="D73:S73" si="109">(D$19*D72)/1000</f>
        <v>0</v>
      </c>
      <c r="E73" s="76">
        <f t="shared" si="109"/>
        <v>0</v>
      </c>
      <c r="F73" s="76">
        <f t="shared" si="109"/>
        <v>0</v>
      </c>
      <c r="G73" s="76">
        <f t="shared" si="109"/>
        <v>0</v>
      </c>
      <c r="H73" s="76">
        <f t="shared" si="109"/>
        <v>0</v>
      </c>
      <c r="I73" s="76">
        <f t="shared" si="109"/>
        <v>0</v>
      </c>
      <c r="J73" s="76">
        <f t="shared" si="109"/>
        <v>0</v>
      </c>
      <c r="K73" s="76">
        <f t="shared" si="109"/>
        <v>0</v>
      </c>
      <c r="L73" s="76">
        <f t="shared" si="109"/>
        <v>0</v>
      </c>
      <c r="M73" s="76">
        <f t="shared" si="109"/>
        <v>0</v>
      </c>
      <c r="N73" s="76">
        <f t="shared" si="109"/>
        <v>0</v>
      </c>
      <c r="O73" s="76">
        <f t="shared" si="109"/>
        <v>0</v>
      </c>
      <c r="P73" s="76">
        <f t="shared" si="109"/>
        <v>0</v>
      </c>
      <c r="Q73" s="76">
        <f t="shared" si="109"/>
        <v>0</v>
      </c>
      <c r="R73" s="76">
        <f t="shared" si="109"/>
        <v>0</v>
      </c>
      <c r="S73" s="76">
        <f t="shared" si="109"/>
        <v>0</v>
      </c>
      <c r="T73" s="540">
        <f>(T72*T17)/40</f>
        <v>0</v>
      </c>
      <c r="U73" s="76">
        <f t="shared" ref="U73:Z73" si="110">(U$19*U72)/1000</f>
        <v>0</v>
      </c>
      <c r="V73" s="76">
        <f t="shared" si="110"/>
        <v>0</v>
      </c>
      <c r="W73" s="76">
        <f t="shared" si="110"/>
        <v>0</v>
      </c>
      <c r="X73" s="76">
        <f t="shared" si="110"/>
        <v>0</v>
      </c>
      <c r="Y73" s="76">
        <f t="shared" si="110"/>
        <v>0</v>
      </c>
      <c r="Z73" s="76">
        <f t="shared" si="110"/>
        <v>0</v>
      </c>
      <c r="AA73" s="814"/>
      <c r="AB73" s="814"/>
      <c r="AC73" s="814"/>
      <c r="AD73" s="974"/>
      <c r="AE73" s="818"/>
      <c r="AF73" s="818"/>
      <c r="AG73" s="818"/>
      <c r="AH73" s="932"/>
      <c r="AI73" s="813"/>
      <c r="AJ73" s="20" t="s">
        <v>34</v>
      </c>
      <c r="AK73" s="76">
        <f t="shared" ref="AK73:AZ73" si="111">(AK$19*AK72)/1000</f>
        <v>0</v>
      </c>
      <c r="AL73" s="76">
        <f t="shared" si="111"/>
        <v>0</v>
      </c>
      <c r="AM73" s="76">
        <f t="shared" si="111"/>
        <v>0</v>
      </c>
      <c r="AN73" s="76">
        <f t="shared" si="111"/>
        <v>0</v>
      </c>
      <c r="AO73" s="76">
        <f t="shared" si="111"/>
        <v>0</v>
      </c>
      <c r="AP73" s="76">
        <f t="shared" si="111"/>
        <v>0</v>
      </c>
      <c r="AQ73" s="76">
        <f t="shared" si="111"/>
        <v>0</v>
      </c>
      <c r="AR73" s="76">
        <f t="shared" si="111"/>
        <v>0</v>
      </c>
      <c r="AS73" s="76"/>
      <c r="AT73" s="76">
        <f t="shared" si="111"/>
        <v>0</v>
      </c>
      <c r="AU73" s="76">
        <f t="shared" si="111"/>
        <v>0</v>
      </c>
      <c r="AV73" s="76">
        <f t="shared" si="111"/>
        <v>0</v>
      </c>
      <c r="AW73" s="76">
        <f t="shared" si="111"/>
        <v>0</v>
      </c>
      <c r="AX73" s="76">
        <f t="shared" si="111"/>
        <v>0</v>
      </c>
      <c r="AY73" s="76">
        <f t="shared" si="111"/>
        <v>0</v>
      </c>
      <c r="AZ73" s="76">
        <f t="shared" si="111"/>
        <v>0</v>
      </c>
      <c r="BA73" s="540">
        <f>(BA72*BA17)/40</f>
        <v>0</v>
      </c>
      <c r="BB73" s="76">
        <f t="shared" ref="BB73:BG73" si="112">(BB$19*BB72)/1000</f>
        <v>0</v>
      </c>
      <c r="BC73" s="76">
        <f t="shared" si="112"/>
        <v>0</v>
      </c>
      <c r="BD73" s="76">
        <f t="shared" si="112"/>
        <v>0</v>
      </c>
      <c r="BE73" s="76">
        <f t="shared" si="112"/>
        <v>0</v>
      </c>
      <c r="BF73" s="76">
        <f t="shared" si="112"/>
        <v>0</v>
      </c>
      <c r="BG73" s="76">
        <f t="shared" si="112"/>
        <v>0</v>
      </c>
      <c r="BH73" s="814"/>
      <c r="BI73" s="814"/>
      <c r="BJ73" s="814"/>
      <c r="BK73" s="974"/>
      <c r="BL73" s="818"/>
      <c r="BM73" s="818"/>
      <c r="BN73" s="818"/>
      <c r="BO73" s="623"/>
      <c r="BP73" s="623"/>
      <c r="BQ73" s="623"/>
      <c r="BR73" s="623"/>
      <c r="BS73" s="623"/>
      <c r="BT73" s="623"/>
      <c r="BU73" s="623"/>
      <c r="BV73" s="623"/>
      <c r="BW73" s="623"/>
      <c r="BX73" s="623"/>
      <c r="BY73" s="623"/>
      <c r="BZ73" s="623"/>
      <c r="CA73" s="623"/>
      <c r="CB73" s="623"/>
      <c r="CC73" s="623"/>
      <c r="CD73" s="623"/>
      <c r="CE73" s="623"/>
      <c r="CF73" s="623"/>
      <c r="CG73" s="623"/>
      <c r="CH73" s="623"/>
      <c r="CI73" s="623"/>
      <c r="CJ73" s="591"/>
    </row>
    <row r="74" spans="1:88" s="55" customFormat="1" ht="18.75" customHeight="1">
      <c r="A74" s="932" t="s">
        <v>401</v>
      </c>
      <c r="B74" s="813"/>
      <c r="C74" s="64" t="s">
        <v>35</v>
      </c>
      <c r="D74" s="62"/>
      <c r="E74" s="517">
        <v>0</v>
      </c>
      <c r="F74" s="517"/>
      <c r="G74" s="517"/>
      <c r="H74" s="63"/>
      <c r="I74" s="62"/>
      <c r="J74" s="63"/>
      <c r="K74" s="62"/>
      <c r="L74" s="517"/>
      <c r="M74" s="517"/>
      <c r="N74" s="517"/>
      <c r="O74" s="517">
        <v>0</v>
      </c>
      <c r="P74" s="517">
        <v>0</v>
      </c>
      <c r="Q74" s="517">
        <v>0</v>
      </c>
      <c r="R74" s="517"/>
      <c r="S74" s="63"/>
      <c r="T74" s="62"/>
      <c r="U74" s="517"/>
      <c r="V74" s="517"/>
      <c r="W74" s="63"/>
      <c r="X74" s="62"/>
      <c r="Y74" s="517"/>
      <c r="Z74" s="60"/>
      <c r="AA74" s="814">
        <f>SUM(D75:H75)</f>
        <v>0</v>
      </c>
      <c r="AB74" s="814">
        <f>SUM(I75:W75)</f>
        <v>0</v>
      </c>
      <c r="AC74" s="814">
        <f>SUM(AA74+AB74)</f>
        <v>0</v>
      </c>
      <c r="AD74" s="974"/>
      <c r="AE74" s="973">
        <f>SUM(AA74*AD74)</f>
        <v>0</v>
      </c>
      <c r="AF74" s="973">
        <f>SUM(AB74*AD74)</f>
        <v>0</v>
      </c>
      <c r="AG74" s="973">
        <f>SUM(AE74:AF75)</f>
        <v>0</v>
      </c>
      <c r="AH74" s="932" t="s">
        <v>363</v>
      </c>
      <c r="AI74" s="813"/>
      <c r="AJ74" s="64" t="s">
        <v>35</v>
      </c>
      <c r="AK74" s="62"/>
      <c r="AL74" s="517">
        <v>0</v>
      </c>
      <c r="AM74" s="517"/>
      <c r="AN74" s="517"/>
      <c r="AO74" s="63"/>
      <c r="AP74" s="62"/>
      <c r="AQ74" s="63"/>
      <c r="AR74" s="62"/>
      <c r="AS74" s="517">
        <v>53.6</v>
      </c>
      <c r="AT74" s="517"/>
      <c r="AU74" s="517"/>
      <c r="AV74" s="517">
        <v>0</v>
      </c>
      <c r="AW74" s="517">
        <v>0</v>
      </c>
      <c r="AX74" s="517">
        <v>0</v>
      </c>
      <c r="AY74" s="517"/>
      <c r="AZ74" s="63"/>
      <c r="BA74" s="62"/>
      <c r="BB74" s="517"/>
      <c r="BC74" s="517"/>
      <c r="BD74" s="63"/>
      <c r="BE74" s="62"/>
      <c r="BF74" s="517"/>
      <c r="BG74" s="60"/>
      <c r="BH74" s="814">
        <f>SUM(AK75:AO75)</f>
        <v>0</v>
      </c>
      <c r="BI74" s="814">
        <f>SUM(AP75:BD75)</f>
        <v>2.3050000000000002</v>
      </c>
      <c r="BJ74" s="814">
        <f>SUM(BH74+BI74)</f>
        <v>2.3050000000000002</v>
      </c>
      <c r="BK74" s="975">
        <v>32</v>
      </c>
      <c r="BL74" s="973">
        <f>SUM(BH74*BK74)</f>
        <v>0</v>
      </c>
      <c r="BM74" s="973">
        <f>SUM(BI74*BK74)</f>
        <v>73.760000000000005</v>
      </c>
      <c r="BN74" s="973">
        <f>SUM(BL74:BM75)</f>
        <v>73.760000000000005</v>
      </c>
      <c r="BO74" s="624"/>
      <c r="BP74" s="624"/>
      <c r="BQ74" s="624"/>
      <c r="BR74" s="624"/>
      <c r="BS74" s="624"/>
      <c r="BT74" s="624"/>
      <c r="BU74" s="624"/>
      <c r="BV74" s="624"/>
      <c r="BW74" s="624"/>
      <c r="BX74" s="624"/>
      <c r="BY74" s="624"/>
      <c r="BZ74" s="624"/>
      <c r="CA74" s="624"/>
      <c r="CB74" s="624"/>
      <c r="CC74" s="624"/>
      <c r="CD74" s="624"/>
      <c r="CE74" s="624"/>
      <c r="CF74" s="624"/>
      <c r="CG74" s="624"/>
      <c r="CH74" s="624"/>
      <c r="CI74" s="624"/>
      <c r="CJ74" s="624"/>
    </row>
    <row r="75" spans="1:88" ht="18.75" customHeight="1" thickBot="1">
      <c r="A75" s="932"/>
      <c r="B75" s="813"/>
      <c r="C75" s="20" t="s">
        <v>34</v>
      </c>
      <c r="D75" s="76">
        <f t="shared" ref="D75:S75" si="113">(D$19*D74)/1000</f>
        <v>0</v>
      </c>
      <c r="E75" s="76">
        <f t="shared" si="113"/>
        <v>0</v>
      </c>
      <c r="F75" s="76">
        <f t="shared" si="113"/>
        <v>0</v>
      </c>
      <c r="G75" s="76">
        <f t="shared" si="113"/>
        <v>0</v>
      </c>
      <c r="H75" s="76">
        <f t="shared" si="113"/>
        <v>0</v>
      </c>
      <c r="I75" s="76">
        <f t="shared" si="113"/>
        <v>0</v>
      </c>
      <c r="J75" s="76">
        <f t="shared" si="113"/>
        <v>0</v>
      </c>
      <c r="K75" s="76">
        <f t="shared" si="113"/>
        <v>0</v>
      </c>
      <c r="L75" s="76">
        <f t="shared" si="113"/>
        <v>0</v>
      </c>
      <c r="M75" s="76">
        <f t="shared" si="113"/>
        <v>0</v>
      </c>
      <c r="N75" s="76">
        <f t="shared" si="113"/>
        <v>0</v>
      </c>
      <c r="O75" s="76">
        <f t="shared" si="113"/>
        <v>0</v>
      </c>
      <c r="P75" s="76">
        <f t="shared" si="113"/>
        <v>0</v>
      </c>
      <c r="Q75" s="76">
        <f t="shared" si="113"/>
        <v>0</v>
      </c>
      <c r="R75" s="76">
        <f t="shared" si="113"/>
        <v>0</v>
      </c>
      <c r="S75" s="76">
        <f t="shared" si="113"/>
        <v>0</v>
      </c>
      <c r="T75" s="540">
        <f>(T74*T17)/40</f>
        <v>0</v>
      </c>
      <c r="U75" s="76">
        <f t="shared" ref="U75:Z75" si="114">(U$19*U74)/1000</f>
        <v>0</v>
      </c>
      <c r="V75" s="76">
        <f t="shared" si="114"/>
        <v>0</v>
      </c>
      <c r="W75" s="76">
        <f t="shared" si="114"/>
        <v>0</v>
      </c>
      <c r="X75" s="76">
        <f t="shared" si="114"/>
        <v>0</v>
      </c>
      <c r="Y75" s="76">
        <f t="shared" si="114"/>
        <v>0</v>
      </c>
      <c r="Z75" s="76">
        <f t="shared" si="114"/>
        <v>0</v>
      </c>
      <c r="AA75" s="814"/>
      <c r="AB75" s="814"/>
      <c r="AC75" s="814"/>
      <c r="AD75" s="974"/>
      <c r="AE75" s="818"/>
      <c r="AF75" s="818"/>
      <c r="AG75" s="818"/>
      <c r="AH75" s="932"/>
      <c r="AI75" s="813"/>
      <c r="AJ75" s="20" t="s">
        <v>34</v>
      </c>
      <c r="AK75" s="76">
        <f t="shared" ref="AK75:AZ75" si="115">(AK$19*AK74)/1000</f>
        <v>0</v>
      </c>
      <c r="AL75" s="76">
        <f t="shared" si="115"/>
        <v>0</v>
      </c>
      <c r="AM75" s="76">
        <f t="shared" si="115"/>
        <v>0</v>
      </c>
      <c r="AN75" s="76">
        <f t="shared" si="115"/>
        <v>0</v>
      </c>
      <c r="AO75" s="76">
        <f t="shared" si="115"/>
        <v>0</v>
      </c>
      <c r="AP75" s="76">
        <f t="shared" si="115"/>
        <v>0</v>
      </c>
      <c r="AQ75" s="76">
        <f t="shared" si="115"/>
        <v>0</v>
      </c>
      <c r="AR75" s="76">
        <f t="shared" si="115"/>
        <v>0</v>
      </c>
      <c r="AS75" s="76">
        <f t="shared" si="115"/>
        <v>2.3050000000000002</v>
      </c>
      <c r="AT75" s="76">
        <f t="shared" si="115"/>
        <v>0</v>
      </c>
      <c r="AU75" s="76">
        <f t="shared" si="115"/>
        <v>0</v>
      </c>
      <c r="AV75" s="76">
        <f t="shared" si="115"/>
        <v>0</v>
      </c>
      <c r="AW75" s="76">
        <f t="shared" si="115"/>
        <v>0</v>
      </c>
      <c r="AX75" s="76">
        <f t="shared" si="115"/>
        <v>0</v>
      </c>
      <c r="AY75" s="76">
        <f t="shared" si="115"/>
        <v>0</v>
      </c>
      <c r="AZ75" s="76">
        <f t="shared" si="115"/>
        <v>0</v>
      </c>
      <c r="BA75" s="540">
        <f>(BA74*BA17)/40</f>
        <v>0</v>
      </c>
      <c r="BB75" s="76">
        <f t="shared" ref="BB75:BG75" si="116">(BB$19*BB74)/1000</f>
        <v>0</v>
      </c>
      <c r="BC75" s="76">
        <f t="shared" si="116"/>
        <v>0</v>
      </c>
      <c r="BD75" s="76">
        <f t="shared" si="116"/>
        <v>0</v>
      </c>
      <c r="BE75" s="76">
        <f t="shared" si="116"/>
        <v>0</v>
      </c>
      <c r="BF75" s="76">
        <f t="shared" si="116"/>
        <v>0</v>
      </c>
      <c r="BG75" s="76">
        <f t="shared" si="116"/>
        <v>0</v>
      </c>
      <c r="BH75" s="814"/>
      <c r="BI75" s="814"/>
      <c r="BJ75" s="814"/>
      <c r="BK75" s="974"/>
      <c r="BL75" s="818"/>
      <c r="BM75" s="818"/>
      <c r="BN75" s="818"/>
      <c r="BO75" s="623"/>
      <c r="BP75" s="623"/>
      <c r="BQ75" s="623"/>
      <c r="BR75" s="623"/>
      <c r="BS75" s="623"/>
      <c r="BT75" s="623"/>
      <c r="BU75" s="623"/>
      <c r="BV75" s="623"/>
      <c r="BW75" s="623"/>
      <c r="BX75" s="623"/>
      <c r="BY75" s="623"/>
      <c r="BZ75" s="623"/>
      <c r="CA75" s="623"/>
      <c r="CB75" s="623"/>
      <c r="CC75" s="623"/>
      <c r="CD75" s="623"/>
      <c r="CE75" s="623"/>
      <c r="CF75" s="623"/>
      <c r="CG75" s="623"/>
      <c r="CH75" s="623"/>
      <c r="CI75" s="623"/>
      <c r="CJ75" s="591"/>
    </row>
    <row r="76" spans="1:88" s="55" customFormat="1" ht="18.75" customHeight="1">
      <c r="A76" s="932" t="s">
        <v>388</v>
      </c>
      <c r="B76" s="813"/>
      <c r="C76" s="64" t="s">
        <v>35</v>
      </c>
      <c r="D76" s="62"/>
      <c r="E76" s="517">
        <v>0</v>
      </c>
      <c r="F76" s="517"/>
      <c r="G76" s="517"/>
      <c r="H76" s="63"/>
      <c r="I76" s="62"/>
      <c r="J76" s="63"/>
      <c r="K76" s="62">
        <v>7.0000000000000007E-2</v>
      </c>
      <c r="L76" s="517"/>
      <c r="M76" s="517"/>
      <c r="N76" s="517"/>
      <c r="O76" s="517">
        <v>0</v>
      </c>
      <c r="P76" s="517">
        <v>0</v>
      </c>
      <c r="Q76" s="517">
        <v>0</v>
      </c>
      <c r="R76" s="517"/>
      <c r="S76" s="63"/>
      <c r="T76" s="62"/>
      <c r="U76" s="517"/>
      <c r="V76" s="517"/>
      <c r="W76" s="63"/>
      <c r="X76" s="62"/>
      <c r="Y76" s="517"/>
      <c r="Z76" s="60"/>
      <c r="AA76" s="814">
        <f>SUM(D77:H77)</f>
        <v>0</v>
      </c>
      <c r="AB76" s="814">
        <f>SUM(I77:W77)</f>
        <v>1E-3</v>
      </c>
      <c r="AC76" s="814">
        <f>SUM(AA76+AB76)</f>
        <v>1E-3</v>
      </c>
      <c r="AD76" s="974">
        <v>210</v>
      </c>
      <c r="AE76" s="973">
        <f>SUM(AA76*AD76)</f>
        <v>0</v>
      </c>
      <c r="AF76" s="973">
        <f>SUM(AB76*AD76)</f>
        <v>0.21</v>
      </c>
      <c r="AG76" s="973">
        <f>SUM(AE76:AF77)</f>
        <v>0.21</v>
      </c>
      <c r="AH76" s="932" t="s">
        <v>388</v>
      </c>
      <c r="AI76" s="813"/>
      <c r="AJ76" s="64" t="s">
        <v>35</v>
      </c>
      <c r="AK76" s="62"/>
      <c r="AL76" s="517">
        <v>0</v>
      </c>
      <c r="AM76" s="517"/>
      <c r="AN76" s="517"/>
      <c r="AO76" s="63"/>
      <c r="AP76" s="62"/>
      <c r="AQ76" s="63"/>
      <c r="AR76" s="62">
        <v>1</v>
      </c>
      <c r="AS76" s="517"/>
      <c r="AT76" s="517"/>
      <c r="AU76" s="517"/>
      <c r="AV76" s="517">
        <v>0</v>
      </c>
      <c r="AW76" s="517">
        <v>0</v>
      </c>
      <c r="AX76" s="517">
        <v>0</v>
      </c>
      <c r="AY76" s="517"/>
      <c r="AZ76" s="63"/>
      <c r="BA76" s="62"/>
      <c r="BB76" s="517"/>
      <c r="BC76" s="517"/>
      <c r="BD76" s="63"/>
      <c r="BE76" s="62"/>
      <c r="BF76" s="517"/>
      <c r="BG76" s="60"/>
      <c r="BH76" s="814">
        <f>SUM(AK77:AO77)</f>
        <v>0</v>
      </c>
      <c r="BI76" s="814">
        <f>SUM(AP77:BD77)</f>
        <v>4.2999999999999997E-2</v>
      </c>
      <c r="BJ76" s="814">
        <f>SUM(BH76+BI76)</f>
        <v>4.2999999999999997E-2</v>
      </c>
      <c r="BK76" s="975">
        <v>90</v>
      </c>
      <c r="BL76" s="973">
        <f>SUM(BH76*BK76)</f>
        <v>0</v>
      </c>
      <c r="BM76" s="973">
        <f>SUM(BI76*BK76)</f>
        <v>3.87</v>
      </c>
      <c r="BN76" s="973">
        <f>SUM(BL76:BM77)</f>
        <v>3.87</v>
      </c>
      <c r="BO76" s="624"/>
      <c r="BP76" s="624"/>
      <c r="BQ76" s="624"/>
      <c r="BR76" s="624"/>
      <c r="BS76" s="624"/>
      <c r="BT76" s="624"/>
      <c r="BU76" s="624"/>
      <c r="BV76" s="624"/>
      <c r="BW76" s="624"/>
      <c r="BX76" s="624"/>
      <c r="BY76" s="624"/>
      <c r="BZ76" s="624"/>
      <c r="CA76" s="624"/>
      <c r="CB76" s="624"/>
      <c r="CC76" s="624"/>
      <c r="CD76" s="624"/>
      <c r="CE76" s="624"/>
      <c r="CF76" s="624"/>
      <c r="CG76" s="624"/>
      <c r="CH76" s="624"/>
      <c r="CI76" s="624"/>
      <c r="CJ76" s="624"/>
    </row>
    <row r="77" spans="1:88" ht="18.75" customHeight="1" thickBot="1">
      <c r="A77" s="932"/>
      <c r="B77" s="813"/>
      <c r="C77" s="20" t="s">
        <v>34</v>
      </c>
      <c r="D77" s="76">
        <f t="shared" ref="D77:S77" si="117">(D$19*D76)/1000</f>
        <v>0</v>
      </c>
      <c r="E77" s="76">
        <f t="shared" si="117"/>
        <v>0</v>
      </c>
      <c r="F77" s="76">
        <f t="shared" si="117"/>
        <v>0</v>
      </c>
      <c r="G77" s="76">
        <f t="shared" si="117"/>
        <v>0</v>
      </c>
      <c r="H77" s="76">
        <f t="shared" si="117"/>
        <v>0</v>
      </c>
      <c r="I77" s="76">
        <f t="shared" si="117"/>
        <v>0</v>
      </c>
      <c r="J77" s="76">
        <f t="shared" si="117"/>
        <v>0</v>
      </c>
      <c r="K77" s="76">
        <f t="shared" si="117"/>
        <v>1E-3</v>
      </c>
      <c r="L77" s="76">
        <f t="shared" si="117"/>
        <v>0</v>
      </c>
      <c r="M77" s="76">
        <f t="shared" si="117"/>
        <v>0</v>
      </c>
      <c r="N77" s="76">
        <f t="shared" si="117"/>
        <v>0</v>
      </c>
      <c r="O77" s="76">
        <f t="shared" si="117"/>
        <v>0</v>
      </c>
      <c r="P77" s="76">
        <f t="shared" si="117"/>
        <v>0</v>
      </c>
      <c r="Q77" s="76">
        <f t="shared" si="117"/>
        <v>0</v>
      </c>
      <c r="R77" s="76">
        <f t="shared" si="117"/>
        <v>0</v>
      </c>
      <c r="S77" s="76">
        <f t="shared" si="117"/>
        <v>0</v>
      </c>
      <c r="T77" s="540">
        <f>(T76*T17)/40</f>
        <v>0</v>
      </c>
      <c r="U77" s="76">
        <f t="shared" ref="U77:Z77" si="118">(U$19*U76)/1000</f>
        <v>0</v>
      </c>
      <c r="V77" s="76">
        <f t="shared" si="118"/>
        <v>0</v>
      </c>
      <c r="W77" s="76">
        <f t="shared" si="118"/>
        <v>0</v>
      </c>
      <c r="X77" s="76">
        <f t="shared" si="118"/>
        <v>0</v>
      </c>
      <c r="Y77" s="76">
        <f t="shared" si="118"/>
        <v>0</v>
      </c>
      <c r="Z77" s="76">
        <f t="shared" si="118"/>
        <v>0</v>
      </c>
      <c r="AA77" s="814"/>
      <c r="AB77" s="814"/>
      <c r="AC77" s="814"/>
      <c r="AD77" s="974"/>
      <c r="AE77" s="818"/>
      <c r="AF77" s="818"/>
      <c r="AG77" s="818"/>
      <c r="AH77" s="932"/>
      <c r="AI77" s="813"/>
      <c r="AJ77" s="20" t="s">
        <v>34</v>
      </c>
      <c r="AK77" s="76">
        <f t="shared" ref="AK77:AZ77" si="119">(AK$19*AK76)/1000</f>
        <v>0</v>
      </c>
      <c r="AL77" s="76">
        <f t="shared" si="119"/>
        <v>0</v>
      </c>
      <c r="AM77" s="76">
        <f t="shared" si="119"/>
        <v>0</v>
      </c>
      <c r="AN77" s="76">
        <f t="shared" si="119"/>
        <v>0</v>
      </c>
      <c r="AO77" s="76">
        <f t="shared" si="119"/>
        <v>0</v>
      </c>
      <c r="AP77" s="76">
        <f t="shared" si="119"/>
        <v>0</v>
      </c>
      <c r="AQ77" s="76">
        <f t="shared" si="119"/>
        <v>0</v>
      </c>
      <c r="AR77" s="76">
        <f t="shared" si="119"/>
        <v>4.2999999999999997E-2</v>
      </c>
      <c r="AS77" s="76">
        <f t="shared" si="119"/>
        <v>0</v>
      </c>
      <c r="AT77" s="76">
        <f t="shared" si="119"/>
        <v>0</v>
      </c>
      <c r="AU77" s="76">
        <f t="shared" si="119"/>
        <v>0</v>
      </c>
      <c r="AV77" s="76">
        <f t="shared" si="119"/>
        <v>0</v>
      </c>
      <c r="AW77" s="76">
        <f t="shared" si="119"/>
        <v>0</v>
      </c>
      <c r="AX77" s="76">
        <f t="shared" si="119"/>
        <v>0</v>
      </c>
      <c r="AY77" s="76">
        <f t="shared" si="119"/>
        <v>0</v>
      </c>
      <c r="AZ77" s="76">
        <f t="shared" si="119"/>
        <v>0</v>
      </c>
      <c r="BA77" s="540">
        <f>(BA76*BA17)/40</f>
        <v>0</v>
      </c>
      <c r="BB77" s="76">
        <f t="shared" ref="BB77:BG77" si="120">(BB$19*BB76)/1000</f>
        <v>0</v>
      </c>
      <c r="BC77" s="76">
        <f t="shared" si="120"/>
        <v>0</v>
      </c>
      <c r="BD77" s="76">
        <f t="shared" si="120"/>
        <v>0</v>
      </c>
      <c r="BE77" s="76">
        <f t="shared" si="120"/>
        <v>0</v>
      </c>
      <c r="BF77" s="76">
        <f t="shared" si="120"/>
        <v>0</v>
      </c>
      <c r="BG77" s="76">
        <f t="shared" si="120"/>
        <v>0</v>
      </c>
      <c r="BH77" s="814"/>
      <c r="BI77" s="814"/>
      <c r="BJ77" s="814"/>
      <c r="BK77" s="974"/>
      <c r="BL77" s="818"/>
      <c r="BM77" s="818"/>
      <c r="BN77" s="818"/>
      <c r="BO77" s="623"/>
      <c r="BP77" s="623"/>
      <c r="BQ77" s="623"/>
      <c r="BR77" s="623"/>
      <c r="BS77" s="623"/>
      <c r="BT77" s="623"/>
      <c r="BU77" s="623"/>
      <c r="BV77" s="623"/>
      <c r="BW77" s="623"/>
      <c r="BX77" s="623"/>
      <c r="BY77" s="623"/>
      <c r="BZ77" s="623"/>
      <c r="CA77" s="623"/>
      <c r="CB77" s="623"/>
      <c r="CC77" s="623"/>
      <c r="CD77" s="623"/>
      <c r="CE77" s="623"/>
      <c r="CF77" s="623"/>
      <c r="CG77" s="623"/>
      <c r="CH77" s="623"/>
      <c r="CI77" s="623"/>
      <c r="CJ77" s="591"/>
    </row>
    <row r="78" spans="1:88" s="55" customFormat="1" ht="18.75" customHeight="1">
      <c r="A78" s="932" t="s">
        <v>18</v>
      </c>
      <c r="B78" s="813"/>
      <c r="C78" s="64" t="s">
        <v>35</v>
      </c>
      <c r="D78" s="62"/>
      <c r="E78" s="517">
        <v>0</v>
      </c>
      <c r="F78" s="517"/>
      <c r="G78" s="517"/>
      <c r="H78" s="63"/>
      <c r="I78" s="62"/>
      <c r="J78" s="63"/>
      <c r="K78" s="62"/>
      <c r="L78" s="517"/>
      <c r="M78" s="517"/>
      <c r="N78" s="517"/>
      <c r="O78" s="517">
        <v>0</v>
      </c>
      <c r="P78" s="517">
        <v>0</v>
      </c>
      <c r="Q78" s="517">
        <v>0</v>
      </c>
      <c r="R78" s="517"/>
      <c r="S78" s="63"/>
      <c r="T78" s="62"/>
      <c r="U78" s="517"/>
      <c r="V78" s="517"/>
      <c r="W78" s="63"/>
      <c r="X78" s="62"/>
      <c r="Y78" s="517"/>
      <c r="Z78" s="60"/>
      <c r="AA78" s="814">
        <f>SUM(D79:H79)</f>
        <v>0</v>
      </c>
      <c r="AB78" s="814">
        <f>SUM(I79:W79)</f>
        <v>0</v>
      </c>
      <c r="AC78" s="814">
        <f>SUM(AA78+AB78)</f>
        <v>0</v>
      </c>
      <c r="AD78" s="974"/>
      <c r="AE78" s="973">
        <f>SUM(AA78*AD78)</f>
        <v>0</v>
      </c>
      <c r="AF78" s="973">
        <f>SUM(AB78*AD78)</f>
        <v>0</v>
      </c>
      <c r="AG78" s="973">
        <f>SUM(AE78:AF79)</f>
        <v>0</v>
      </c>
      <c r="AH78" s="932" t="s">
        <v>18</v>
      </c>
      <c r="AI78" s="813"/>
      <c r="AJ78" s="64" t="s">
        <v>35</v>
      </c>
      <c r="AK78" s="62"/>
      <c r="AL78" s="517">
        <v>0</v>
      </c>
      <c r="AM78" s="517"/>
      <c r="AN78" s="517"/>
      <c r="AO78" s="63"/>
      <c r="AP78" s="62"/>
      <c r="AQ78" s="63"/>
      <c r="AR78" s="62"/>
      <c r="AS78" s="517"/>
      <c r="AT78" s="517"/>
      <c r="AU78" s="517"/>
      <c r="AV78" s="517">
        <v>0</v>
      </c>
      <c r="AW78" s="517">
        <v>0</v>
      </c>
      <c r="AX78" s="517">
        <v>0</v>
      </c>
      <c r="AY78" s="517"/>
      <c r="AZ78" s="63"/>
      <c r="BA78" s="62"/>
      <c r="BB78" s="517"/>
      <c r="BC78" s="517"/>
      <c r="BD78" s="63"/>
      <c r="BE78" s="62"/>
      <c r="BF78" s="517"/>
      <c r="BG78" s="60"/>
      <c r="BH78" s="814">
        <f>SUM(AK79:AO79)</f>
        <v>0</v>
      </c>
      <c r="BI78" s="814">
        <f>SUM(AP79:BD79)</f>
        <v>0</v>
      </c>
      <c r="BJ78" s="814">
        <f>SUM(BH78+BI78)</f>
        <v>0</v>
      </c>
      <c r="BK78" s="975">
        <v>99</v>
      </c>
      <c r="BL78" s="973">
        <f>SUM(BH78*BK78)</f>
        <v>0</v>
      </c>
      <c r="BM78" s="973">
        <f>SUM(BI78*BK78)</f>
        <v>0</v>
      </c>
      <c r="BN78" s="973">
        <f>SUM(BL78:BM79)</f>
        <v>0</v>
      </c>
      <c r="BO78" s="624"/>
      <c r="BP78" s="624"/>
      <c r="BQ78" s="624"/>
      <c r="BR78" s="624"/>
      <c r="BS78" s="624"/>
      <c r="BT78" s="624"/>
      <c r="BU78" s="624"/>
      <c r="BV78" s="624"/>
      <c r="BW78" s="624"/>
      <c r="BX78" s="624"/>
      <c r="BY78" s="624"/>
      <c r="BZ78" s="624"/>
      <c r="CA78" s="624"/>
      <c r="CB78" s="624"/>
      <c r="CC78" s="624"/>
      <c r="CD78" s="624"/>
      <c r="CE78" s="624"/>
      <c r="CF78" s="624"/>
      <c r="CG78" s="624"/>
      <c r="CH78" s="624"/>
      <c r="CI78" s="624"/>
      <c r="CJ78" s="624"/>
    </row>
    <row r="79" spans="1:88" ht="18.75" customHeight="1" thickBot="1">
      <c r="A79" s="932"/>
      <c r="B79" s="813"/>
      <c r="C79" s="20" t="s">
        <v>34</v>
      </c>
      <c r="D79" s="76">
        <f t="shared" ref="D79:Z79" si="121">(D$19*D78)/1000</f>
        <v>0</v>
      </c>
      <c r="E79" s="76">
        <f t="shared" si="121"/>
        <v>0</v>
      </c>
      <c r="F79" s="76">
        <f t="shared" si="121"/>
        <v>0</v>
      </c>
      <c r="G79" s="76">
        <f t="shared" si="121"/>
        <v>0</v>
      </c>
      <c r="H79" s="76">
        <f t="shared" si="121"/>
        <v>0</v>
      </c>
      <c r="I79" s="76">
        <f t="shared" si="121"/>
        <v>0</v>
      </c>
      <c r="J79" s="76">
        <f t="shared" si="121"/>
        <v>0</v>
      </c>
      <c r="K79" s="76">
        <f t="shared" si="121"/>
        <v>0</v>
      </c>
      <c r="L79" s="76">
        <f t="shared" si="121"/>
        <v>0</v>
      </c>
      <c r="M79" s="76">
        <f t="shared" si="121"/>
        <v>0</v>
      </c>
      <c r="N79" s="76">
        <f t="shared" si="121"/>
        <v>0</v>
      </c>
      <c r="O79" s="76">
        <f t="shared" si="121"/>
        <v>0</v>
      </c>
      <c r="P79" s="76">
        <f t="shared" si="121"/>
        <v>0</v>
      </c>
      <c r="Q79" s="76">
        <f t="shared" si="121"/>
        <v>0</v>
      </c>
      <c r="R79" s="76">
        <f t="shared" si="121"/>
        <v>0</v>
      </c>
      <c r="S79" s="76">
        <f t="shared" si="121"/>
        <v>0</v>
      </c>
      <c r="T79" s="540">
        <f>(T78*T19)/40</f>
        <v>0</v>
      </c>
      <c r="U79" s="76">
        <f t="shared" si="121"/>
        <v>0</v>
      </c>
      <c r="V79" s="76">
        <f t="shared" si="121"/>
        <v>0</v>
      </c>
      <c r="W79" s="76">
        <f t="shared" si="121"/>
        <v>0</v>
      </c>
      <c r="X79" s="76">
        <f t="shared" si="121"/>
        <v>0</v>
      </c>
      <c r="Y79" s="76">
        <f t="shared" si="121"/>
        <v>0</v>
      </c>
      <c r="Z79" s="76">
        <f t="shared" si="121"/>
        <v>0</v>
      </c>
      <c r="AA79" s="814"/>
      <c r="AB79" s="814"/>
      <c r="AC79" s="814"/>
      <c r="AD79" s="974"/>
      <c r="AE79" s="818"/>
      <c r="AF79" s="818"/>
      <c r="AG79" s="818"/>
      <c r="AH79" s="932"/>
      <c r="AI79" s="813"/>
      <c r="AJ79" s="20" t="s">
        <v>34</v>
      </c>
      <c r="AK79" s="76">
        <f t="shared" si="96"/>
        <v>0</v>
      </c>
      <c r="AL79" s="76">
        <f t="shared" ref="AL79:BG79" si="122">(AL$19*AL78)/1000</f>
        <v>0</v>
      </c>
      <c r="AM79" s="76">
        <f t="shared" si="122"/>
        <v>0</v>
      </c>
      <c r="AN79" s="76">
        <f t="shared" si="122"/>
        <v>0</v>
      </c>
      <c r="AO79" s="76">
        <f t="shared" si="122"/>
        <v>0</v>
      </c>
      <c r="AP79" s="76">
        <f t="shared" si="122"/>
        <v>0</v>
      </c>
      <c r="AQ79" s="76">
        <f t="shared" si="122"/>
        <v>0</v>
      </c>
      <c r="AR79" s="76">
        <f t="shared" si="122"/>
        <v>0</v>
      </c>
      <c r="AS79" s="76">
        <f t="shared" si="122"/>
        <v>0</v>
      </c>
      <c r="AT79" s="76">
        <f t="shared" si="122"/>
        <v>0</v>
      </c>
      <c r="AU79" s="76">
        <f t="shared" si="122"/>
        <v>0</v>
      </c>
      <c r="AV79" s="76">
        <f t="shared" si="122"/>
        <v>0</v>
      </c>
      <c r="AW79" s="76">
        <f t="shared" si="122"/>
        <v>0</v>
      </c>
      <c r="AX79" s="76">
        <f t="shared" si="122"/>
        <v>0</v>
      </c>
      <c r="AY79" s="76">
        <f t="shared" si="122"/>
        <v>0</v>
      </c>
      <c r="AZ79" s="76">
        <f t="shared" si="122"/>
        <v>0</v>
      </c>
      <c r="BA79" s="540">
        <f>(BA78*BA19)/40</f>
        <v>0</v>
      </c>
      <c r="BB79" s="76">
        <f t="shared" si="122"/>
        <v>0</v>
      </c>
      <c r="BC79" s="76">
        <f t="shared" si="122"/>
        <v>0</v>
      </c>
      <c r="BD79" s="76">
        <f t="shared" si="122"/>
        <v>0</v>
      </c>
      <c r="BE79" s="76">
        <f t="shared" si="122"/>
        <v>0</v>
      </c>
      <c r="BF79" s="76">
        <f t="shared" si="122"/>
        <v>0</v>
      </c>
      <c r="BG79" s="76">
        <f t="shared" si="122"/>
        <v>0</v>
      </c>
      <c r="BH79" s="814"/>
      <c r="BI79" s="814"/>
      <c r="BJ79" s="814"/>
      <c r="BK79" s="974"/>
      <c r="BL79" s="818"/>
      <c r="BM79" s="818"/>
      <c r="BN79" s="818"/>
      <c r="BO79" s="623"/>
      <c r="BP79" s="623"/>
      <c r="BQ79" s="623"/>
      <c r="BR79" s="623"/>
      <c r="BS79" s="623"/>
      <c r="BT79" s="623"/>
      <c r="BU79" s="623"/>
      <c r="BV79" s="623"/>
      <c r="BW79" s="623"/>
      <c r="BX79" s="623"/>
      <c r="BY79" s="623"/>
      <c r="BZ79" s="623"/>
      <c r="CA79" s="623"/>
      <c r="CB79" s="623"/>
      <c r="CC79" s="623"/>
      <c r="CD79" s="623"/>
      <c r="CE79" s="623"/>
      <c r="CF79" s="623"/>
      <c r="CG79" s="623"/>
      <c r="CH79" s="623"/>
      <c r="CI79" s="623"/>
      <c r="CJ79" s="591"/>
    </row>
    <row r="80" spans="1:88" s="55" customFormat="1" ht="18.75" customHeight="1">
      <c r="A80" s="947"/>
      <c r="B80" s="948"/>
      <c r="C80" s="58"/>
      <c r="D80" s="59"/>
      <c r="E80" s="59"/>
      <c r="F80" s="59"/>
      <c r="G80" s="59"/>
      <c r="H80" s="59"/>
      <c r="I80" s="59"/>
      <c r="J80" s="59"/>
      <c r="K80" s="59"/>
      <c r="L80" s="59"/>
      <c r="M80" s="59"/>
      <c r="N80" s="59"/>
      <c r="O80" s="59"/>
      <c r="P80" s="59"/>
      <c r="Q80" s="59"/>
      <c r="R80" s="59"/>
      <c r="S80" s="59"/>
      <c r="T80" s="59"/>
      <c r="U80" s="59"/>
      <c r="V80" s="59"/>
      <c r="W80" s="59"/>
      <c r="X80" s="59"/>
      <c r="Y80" s="59"/>
      <c r="Z80" s="59"/>
      <c r="AA80" s="998" t="s">
        <v>75</v>
      </c>
      <c r="AB80" s="999"/>
      <c r="AC80" s="999"/>
      <c r="AD80" s="1000"/>
      <c r="AE80" s="973">
        <f>SUM(AE20:AE79)</f>
        <v>195.63</v>
      </c>
      <c r="AF80" s="973">
        <f>SUM(AF20:AF79)</f>
        <v>825.22</v>
      </c>
      <c r="AG80" s="973">
        <f>SUM(AG20:AG79)-0.01</f>
        <v>1020.84</v>
      </c>
      <c r="AH80" s="947"/>
      <c r="AI80" s="948"/>
      <c r="AJ80" s="58"/>
      <c r="AK80" s="59"/>
      <c r="AL80" s="59"/>
      <c r="AM80" s="59"/>
      <c r="AN80" s="59"/>
      <c r="AO80" s="59"/>
      <c r="AP80" s="59"/>
      <c r="AQ80" s="59"/>
      <c r="AR80" s="59"/>
      <c r="AS80" s="59"/>
      <c r="AT80" s="59"/>
      <c r="AU80" s="59"/>
      <c r="AV80" s="59"/>
      <c r="AW80" s="59"/>
      <c r="AX80" s="59"/>
      <c r="AY80" s="59"/>
      <c r="AZ80" s="59"/>
      <c r="BA80" s="59"/>
      <c r="BB80" s="59"/>
      <c r="BC80" s="59"/>
      <c r="BD80" s="59"/>
      <c r="BE80" s="59"/>
      <c r="BF80" s="59"/>
      <c r="BG80" s="59"/>
      <c r="BH80" s="998" t="s">
        <v>75</v>
      </c>
      <c r="BI80" s="999"/>
      <c r="BJ80" s="999"/>
      <c r="BK80" s="1000"/>
      <c r="BL80" s="973">
        <f>SUM(BL20:BL79)</f>
        <v>512.30999999999995</v>
      </c>
      <c r="BM80" s="973">
        <f>SUM(BM20:BM79)</f>
        <v>1997.44</v>
      </c>
      <c r="BN80" s="973">
        <f>SUM(BN20:BN79)</f>
        <v>2509.75</v>
      </c>
      <c r="BO80" s="624"/>
      <c r="BP80" s="624"/>
      <c r="BQ80" s="624"/>
      <c r="BR80" s="624"/>
      <c r="BS80" s="624"/>
      <c r="BT80" s="624"/>
      <c r="BU80" s="624"/>
      <c r="BV80" s="624"/>
      <c r="BW80" s="624"/>
      <c r="BX80" s="624"/>
      <c r="BY80" s="624"/>
      <c r="BZ80" s="624"/>
      <c r="CA80" s="624"/>
      <c r="CB80" s="624"/>
      <c r="CC80" s="624"/>
      <c r="CD80" s="624"/>
      <c r="CE80" s="624"/>
      <c r="CF80" s="624"/>
      <c r="CG80" s="624"/>
      <c r="CH80" s="624"/>
      <c r="CI80" s="624"/>
      <c r="CJ80" s="624"/>
    </row>
    <row r="81" spans="1:105" ht="18.75" customHeight="1">
      <c r="A81" s="947"/>
      <c r="B81" s="948"/>
      <c r="C81" s="58"/>
      <c r="D81" s="57"/>
      <c r="E81" s="57"/>
      <c r="F81" s="57"/>
      <c r="G81" s="57"/>
      <c r="H81" s="57"/>
      <c r="I81" s="57"/>
      <c r="J81" s="57"/>
      <c r="K81" s="57"/>
      <c r="L81" s="57"/>
      <c r="M81" s="57"/>
      <c r="N81" s="57"/>
      <c r="O81" s="57"/>
      <c r="P81" s="57"/>
      <c r="Q81" s="57"/>
      <c r="R81" s="57"/>
      <c r="S81" s="57"/>
      <c r="T81" s="57"/>
      <c r="U81" s="57"/>
      <c r="V81" s="57"/>
      <c r="W81" s="57"/>
      <c r="X81" s="57"/>
      <c r="Y81" s="57"/>
      <c r="Z81" s="57"/>
      <c r="AA81" s="952"/>
      <c r="AB81" s="953"/>
      <c r="AC81" s="953"/>
      <c r="AD81" s="954"/>
      <c r="AE81" s="818"/>
      <c r="AF81" s="818"/>
      <c r="AG81" s="818"/>
      <c r="AH81" s="947"/>
      <c r="AI81" s="948"/>
      <c r="AJ81" s="58"/>
      <c r="AK81" s="57"/>
      <c r="AL81" s="57"/>
      <c r="AM81" s="57"/>
      <c r="AN81" s="57"/>
      <c r="AO81" s="57"/>
      <c r="AP81" s="57"/>
      <c r="AQ81" s="57"/>
      <c r="AR81" s="57"/>
      <c r="AS81" s="57"/>
      <c r="AT81" s="57"/>
      <c r="AU81" s="57"/>
      <c r="AV81" s="57"/>
      <c r="AW81" s="57"/>
      <c r="AX81" s="57"/>
      <c r="AY81" s="57"/>
      <c r="AZ81" s="57"/>
      <c r="BA81" s="57"/>
      <c r="BB81" s="57"/>
      <c r="BC81" s="57"/>
      <c r="BD81" s="57"/>
      <c r="BE81" s="57"/>
      <c r="BF81" s="57"/>
      <c r="BG81" s="57"/>
      <c r="BH81" s="952"/>
      <c r="BI81" s="953"/>
      <c r="BJ81" s="953"/>
      <c r="BK81" s="954"/>
      <c r="BL81" s="818"/>
      <c r="BM81" s="818"/>
      <c r="BN81" s="818"/>
      <c r="BO81" s="623"/>
      <c r="BP81" s="623"/>
      <c r="BQ81" s="623"/>
      <c r="BR81" s="623"/>
      <c r="BS81" s="623"/>
      <c r="BT81" s="623"/>
      <c r="BU81" s="623"/>
      <c r="BV81" s="623"/>
      <c r="BW81" s="623"/>
      <c r="BX81" s="623"/>
      <c r="BY81" s="623"/>
      <c r="BZ81" s="623"/>
      <c r="CA81" s="623"/>
      <c r="CB81" s="623"/>
      <c r="CC81" s="623"/>
      <c r="CD81" s="623"/>
      <c r="CE81" s="623"/>
      <c r="CF81" s="623"/>
      <c r="CG81" s="623"/>
      <c r="CH81" s="623"/>
      <c r="CI81" s="623"/>
      <c r="CJ81" s="591"/>
      <c r="CX81" s="16"/>
      <c r="CY81" s="16"/>
      <c r="CZ81" s="16"/>
      <c r="DA81" s="16"/>
    </row>
    <row r="82" spans="1:105">
      <c r="D82" s="6"/>
      <c r="E82" s="6"/>
      <c r="F82" s="19"/>
      <c r="G82" s="6"/>
      <c r="H82" s="6"/>
      <c r="I82" s="6"/>
      <c r="J82" s="6"/>
      <c r="K82" s="6"/>
      <c r="L82" s="14"/>
      <c r="M82" s="9"/>
      <c r="N82" s="14"/>
      <c r="O82" s="6"/>
      <c r="P82" s="19">
        <v>0</v>
      </c>
      <c r="Q82" s="19">
        <v>0</v>
      </c>
      <c r="R82" s="6"/>
      <c r="S82" s="6"/>
      <c r="T82" s="56"/>
      <c r="U82" s="56"/>
      <c r="V82" s="19"/>
      <c r="W82" s="19"/>
      <c r="X82" s="56"/>
      <c r="Y82" s="56"/>
      <c r="Z82" s="56"/>
      <c r="AA82" s="6"/>
      <c r="AB82" s="6"/>
      <c r="AC82" s="6"/>
      <c r="AD82" s="7"/>
      <c r="AE82" s="48"/>
      <c r="AF82" s="48"/>
      <c r="AG82" s="48"/>
      <c r="AK82" s="6"/>
      <c r="AL82" s="6"/>
      <c r="AM82" s="19"/>
      <c r="AN82" s="6"/>
      <c r="AO82" s="6"/>
      <c r="AP82" s="6"/>
      <c r="AQ82" s="6"/>
      <c r="AR82" s="6"/>
      <c r="AS82" s="14"/>
      <c r="AT82" s="9"/>
      <c r="AU82" s="14"/>
      <c r="AV82" s="6"/>
      <c r="AW82" s="19">
        <v>0</v>
      </c>
      <c r="AX82" s="19">
        <v>0</v>
      </c>
      <c r="AY82" s="6"/>
      <c r="AZ82" s="6"/>
      <c r="BA82" s="56"/>
      <c r="BB82" s="56"/>
      <c r="BC82" s="19"/>
      <c r="BD82" s="19"/>
      <c r="BE82" s="56"/>
      <c r="BF82" s="56"/>
      <c r="BG82" s="56"/>
      <c r="BH82" s="6"/>
      <c r="BI82" s="6"/>
      <c r="BJ82" s="6"/>
      <c r="BK82" s="7"/>
      <c r="BL82" s="48"/>
      <c r="BM82" s="48"/>
      <c r="BN82" s="48"/>
    </row>
    <row r="83" spans="1:105" ht="27" customHeight="1">
      <c r="A83" s="420" t="s">
        <v>33</v>
      </c>
      <c r="B83" s="825"/>
      <c r="C83" s="825"/>
      <c r="D83" s="10"/>
      <c r="E83" s="961"/>
      <c r="F83" s="961"/>
      <c r="G83" s="961"/>
      <c r="H83" s="10"/>
      <c r="I83" s="13"/>
      <c r="J83" s="13"/>
      <c r="K83" s="13"/>
      <c r="L83" s="10"/>
      <c r="M83" s="8"/>
      <c r="N83" s="10"/>
      <c r="O83" s="10"/>
      <c r="P83" s="419">
        <f>(P$19*P82)/1000</f>
        <v>0</v>
      </c>
      <c r="Q83" s="419">
        <f>(Q$19*Q82)/1000</f>
        <v>0</v>
      </c>
      <c r="R83" s="955" t="s">
        <v>32</v>
      </c>
      <c r="S83" s="955"/>
      <c r="T83" s="956"/>
      <c r="U83" s="956"/>
      <c r="V83" s="419">
        <f>(V$19*V82)/1000</f>
        <v>0</v>
      </c>
      <c r="W83" s="957" t="s">
        <v>542</v>
      </c>
      <c r="X83" s="957"/>
      <c r="Y83" s="957"/>
      <c r="Z83" s="54"/>
      <c r="AA83" s="10"/>
      <c r="AB83" s="10"/>
      <c r="AC83" s="10"/>
      <c r="AD83" s="49"/>
      <c r="AE83" s="18"/>
      <c r="AF83" s="18"/>
      <c r="AG83" s="18"/>
      <c r="AH83" s="543" t="s">
        <v>33</v>
      </c>
      <c r="AI83" s="825"/>
      <c r="AJ83" s="825"/>
      <c r="AK83" s="10"/>
      <c r="AL83" s="961"/>
      <c r="AM83" s="961"/>
      <c r="AN83" s="961"/>
      <c r="AO83" s="10"/>
      <c r="AP83" s="13"/>
      <c r="AQ83" s="13"/>
      <c r="AR83" s="13"/>
      <c r="AS83" s="10"/>
      <c r="AT83" s="8"/>
      <c r="AU83" s="10"/>
      <c r="AV83" s="10"/>
      <c r="AW83" s="419">
        <f>(AW$19*AW82)/1000</f>
        <v>0</v>
      </c>
      <c r="AX83" s="419">
        <f>(AX$19*AX82)/1000</f>
        <v>0</v>
      </c>
      <c r="AY83" s="955" t="s">
        <v>32</v>
      </c>
      <c r="AZ83" s="955"/>
      <c r="BA83" s="956" t="s">
        <v>542</v>
      </c>
      <c r="BB83" s="956"/>
      <c r="BC83" s="419">
        <f>(BC$19*BC82)/1000</f>
        <v>0</v>
      </c>
      <c r="BD83" s="957"/>
      <c r="BE83" s="957"/>
      <c r="BF83" s="957"/>
      <c r="BG83" s="54"/>
      <c r="BH83" s="10"/>
      <c r="BI83" s="10"/>
      <c r="BJ83" s="10"/>
      <c r="BK83" s="49"/>
      <c r="BL83" s="18"/>
      <c r="BM83" s="18"/>
      <c r="BN83" s="18"/>
    </row>
    <row r="84" spans="1:105" s="16" customFormat="1" ht="27" customHeight="1">
      <c r="A84" s="38"/>
      <c r="B84" s="996" t="s">
        <v>30</v>
      </c>
      <c r="C84" s="996"/>
      <c r="D84" s="14"/>
      <c r="E84" s="35" t="s">
        <v>72</v>
      </c>
      <c r="F84" s="35"/>
      <c r="G84" s="38"/>
      <c r="H84" s="14"/>
      <c r="I84" s="38"/>
      <c r="J84" s="38"/>
      <c r="K84" s="38"/>
      <c r="L84" s="10"/>
      <c r="M84" s="8"/>
      <c r="N84" s="10"/>
      <c r="O84" s="14"/>
      <c r="P84" s="19">
        <v>0</v>
      </c>
      <c r="Q84" s="19">
        <v>0</v>
      </c>
      <c r="R84" s="38"/>
      <c r="S84" s="38"/>
      <c r="T84" s="959" t="s">
        <v>30</v>
      </c>
      <c r="U84" s="959"/>
      <c r="V84" s="19"/>
      <c r="W84" s="960" t="s">
        <v>72</v>
      </c>
      <c r="X84" s="960"/>
      <c r="Y84" s="960"/>
      <c r="Z84" s="960"/>
      <c r="AA84" s="14"/>
      <c r="AB84" s="14"/>
      <c r="AC84" s="14"/>
      <c r="AD84" s="53"/>
      <c r="AE84" s="52"/>
      <c r="AF84" s="52"/>
      <c r="AG84" s="52"/>
      <c r="AH84" s="38"/>
      <c r="AI84" s="996" t="s">
        <v>30</v>
      </c>
      <c r="AJ84" s="996"/>
      <c r="AK84" s="14"/>
      <c r="AL84" s="35" t="s">
        <v>72</v>
      </c>
      <c r="AM84" s="35"/>
      <c r="AN84" s="38"/>
      <c r="AO84" s="14"/>
      <c r="AP84" s="38"/>
      <c r="AQ84" s="38"/>
      <c r="AR84" s="38"/>
      <c r="AS84" s="10"/>
      <c r="AT84" s="8"/>
      <c r="AU84" s="10"/>
      <c r="AV84" s="14"/>
      <c r="AW84" s="19">
        <v>0</v>
      </c>
      <c r="AX84" s="19">
        <v>0</v>
      </c>
      <c r="AY84" s="38"/>
      <c r="AZ84" s="38"/>
      <c r="BA84" s="959" t="s">
        <v>30</v>
      </c>
      <c r="BB84" s="959"/>
      <c r="BC84" s="19"/>
      <c r="BD84" s="960" t="s">
        <v>72</v>
      </c>
      <c r="BE84" s="960"/>
      <c r="BF84" s="960"/>
      <c r="BG84" s="960"/>
      <c r="BH84" s="14"/>
      <c r="BI84" s="14"/>
      <c r="BJ84" s="14"/>
      <c r="BK84" s="53"/>
      <c r="BL84" s="52"/>
      <c r="BM84" s="52"/>
      <c r="BN84" s="52"/>
      <c r="BO84" s="3"/>
      <c r="BP84" s="3"/>
      <c r="BQ84" s="3"/>
      <c r="BR84" s="3"/>
      <c r="BS84" s="3"/>
      <c r="BT84" s="3"/>
      <c r="BU84" s="3"/>
      <c r="BV84" s="3"/>
      <c r="BW84" s="3"/>
      <c r="BX84" s="3"/>
      <c r="BY84" s="3"/>
      <c r="BZ84" s="3"/>
      <c r="CA84" s="3"/>
      <c r="CB84" s="3"/>
      <c r="CC84" s="3"/>
      <c r="CD84" s="3"/>
      <c r="CE84" s="3"/>
      <c r="CF84" s="3"/>
      <c r="CG84" s="3"/>
      <c r="CH84" s="3"/>
      <c r="CI84" s="3"/>
      <c r="CJ84" s="3"/>
      <c r="CK84" s="3"/>
      <c r="CL84" s="3"/>
      <c r="CM84" s="3"/>
      <c r="CN84" s="3"/>
      <c r="CO84" s="3"/>
      <c r="CP84" s="3"/>
      <c r="CQ84" s="3"/>
      <c r="CR84" s="3"/>
      <c r="CS84" s="3"/>
      <c r="CT84" s="3"/>
      <c r="CU84" s="3"/>
      <c r="CV84" s="3"/>
      <c r="CW84" s="3"/>
      <c r="CX84" s="3"/>
      <c r="CY84" s="3"/>
      <c r="CZ84" s="3"/>
      <c r="DA84" s="3"/>
    </row>
    <row r="85" spans="1:105" ht="27" customHeight="1">
      <c r="A85" s="420" t="s">
        <v>74</v>
      </c>
      <c r="B85" s="825"/>
      <c r="C85" s="825"/>
      <c r="D85" s="10"/>
      <c r="E85" s="957"/>
      <c r="F85" s="957"/>
      <c r="G85" s="957"/>
      <c r="H85" s="10"/>
      <c r="I85" s="13"/>
      <c r="J85" s="13"/>
      <c r="K85" s="13"/>
      <c r="L85" s="10"/>
      <c r="M85" s="8"/>
      <c r="N85" s="10"/>
      <c r="O85" s="10"/>
      <c r="P85" s="6"/>
      <c r="Q85" s="6"/>
      <c r="R85" s="955" t="s">
        <v>488</v>
      </c>
      <c r="S85" s="955"/>
      <c r="T85" s="956"/>
      <c r="U85" s="956"/>
      <c r="V85" s="19"/>
      <c r="W85" s="957" t="s">
        <v>483</v>
      </c>
      <c r="X85" s="957"/>
      <c r="Y85" s="957"/>
      <c r="Z85" s="50"/>
      <c r="AA85" s="10"/>
      <c r="AB85" s="10"/>
      <c r="AC85" s="10"/>
      <c r="AD85" s="49"/>
      <c r="AE85" s="18"/>
      <c r="AF85" s="18"/>
      <c r="AG85" s="18"/>
      <c r="AH85" s="543" t="s">
        <v>74</v>
      </c>
      <c r="AI85" s="825"/>
      <c r="AJ85" s="825"/>
      <c r="AK85" s="10"/>
      <c r="AL85" s="957"/>
      <c r="AM85" s="957"/>
      <c r="AN85" s="957"/>
      <c r="AO85" s="10"/>
      <c r="AP85" s="13"/>
      <c r="AQ85" s="13"/>
      <c r="AR85" s="13"/>
      <c r="AS85" s="10"/>
      <c r="AT85" s="8"/>
      <c r="AU85" s="10"/>
      <c r="AV85" s="10"/>
      <c r="AW85" s="6"/>
      <c r="AX85" s="6"/>
      <c r="AY85" s="955" t="s">
        <v>488</v>
      </c>
      <c r="AZ85" s="955"/>
      <c r="BA85" s="956" t="s">
        <v>483</v>
      </c>
      <c r="BB85" s="956"/>
      <c r="BC85" s="19"/>
      <c r="BD85" s="957"/>
      <c r="BE85" s="957"/>
      <c r="BF85" s="957"/>
      <c r="BG85" s="50"/>
      <c r="BH85" s="10"/>
      <c r="BI85" s="10"/>
      <c r="BJ85" s="10"/>
      <c r="BK85" s="49"/>
      <c r="BL85" s="18"/>
      <c r="BM85" s="18"/>
      <c r="BN85" s="18"/>
    </row>
    <row r="86" spans="1:105" ht="27" customHeight="1">
      <c r="A86" s="11"/>
      <c r="B86" s="996" t="s">
        <v>30</v>
      </c>
      <c r="C86" s="996"/>
      <c r="D86" s="10"/>
      <c r="E86" s="997" t="s">
        <v>72</v>
      </c>
      <c r="F86" s="997"/>
      <c r="G86" s="997"/>
      <c r="H86" s="10"/>
      <c r="I86" s="13"/>
      <c r="J86" s="13"/>
      <c r="K86" s="13"/>
      <c r="L86" s="6"/>
      <c r="M86" s="6"/>
      <c r="N86" s="6"/>
      <c r="O86" s="10"/>
      <c r="P86" s="10"/>
      <c r="Q86" s="10"/>
      <c r="R86" s="13"/>
      <c r="S86" s="13"/>
      <c r="T86" s="996" t="s">
        <v>30</v>
      </c>
      <c r="U86" s="996"/>
      <c r="V86" s="419">
        <f>(V$19*V85)/1000</f>
        <v>0</v>
      </c>
      <c r="W86" s="962" t="s">
        <v>72</v>
      </c>
      <c r="X86" s="962"/>
      <c r="Y86" s="962"/>
      <c r="Z86" s="962"/>
      <c r="AA86" s="10"/>
      <c r="AB86" s="10"/>
      <c r="AC86" s="10"/>
      <c r="AD86" s="49"/>
      <c r="AE86" s="18"/>
      <c r="AF86" s="18"/>
      <c r="AG86" s="18"/>
      <c r="AH86" s="11"/>
      <c r="AI86" s="996" t="s">
        <v>30</v>
      </c>
      <c r="AJ86" s="996"/>
      <c r="AK86" s="10"/>
      <c r="AL86" s="997" t="s">
        <v>72</v>
      </c>
      <c r="AM86" s="997"/>
      <c r="AN86" s="997"/>
      <c r="AO86" s="10"/>
      <c r="AP86" s="13"/>
      <c r="AQ86" s="13"/>
      <c r="AR86" s="13"/>
      <c r="AS86" s="6"/>
      <c r="AT86" s="6"/>
      <c r="AU86" s="6"/>
      <c r="AV86" s="10"/>
      <c r="AW86" s="10"/>
      <c r="AX86" s="10"/>
      <c r="AY86" s="13"/>
      <c r="AZ86" s="13"/>
      <c r="BA86" s="996" t="s">
        <v>30</v>
      </c>
      <c r="BB86" s="996"/>
      <c r="BC86" s="419">
        <f>(BC$19*BC85)/1000</f>
        <v>0</v>
      </c>
      <c r="BD86" s="962" t="s">
        <v>72</v>
      </c>
      <c r="BE86" s="962"/>
      <c r="BF86" s="962"/>
      <c r="BG86" s="962"/>
      <c r="BH86" s="10"/>
      <c r="BI86" s="10"/>
      <c r="BJ86" s="10"/>
      <c r="BK86" s="49"/>
      <c r="BL86" s="18"/>
      <c r="BM86" s="18"/>
      <c r="BN86" s="18"/>
    </row>
    <row r="87" spans="1:105">
      <c r="A87" s="11"/>
      <c r="B87" s="11"/>
      <c r="C87" s="11"/>
      <c r="D87" s="10"/>
      <c r="E87" s="10"/>
      <c r="F87" s="14"/>
      <c r="G87" s="13"/>
      <c r="H87" s="10"/>
      <c r="I87" s="13"/>
      <c r="J87" s="13"/>
      <c r="K87" s="13"/>
      <c r="L87" s="6"/>
      <c r="M87" s="6"/>
      <c r="N87" s="6"/>
      <c r="O87" s="10"/>
      <c r="P87" s="14"/>
      <c r="Q87" s="10"/>
      <c r="R87" s="13"/>
      <c r="S87" s="13"/>
      <c r="T87" s="13"/>
      <c r="U87" s="10"/>
      <c r="V87" s="6"/>
      <c r="W87" s="6"/>
      <c r="X87" s="13"/>
      <c r="Y87" s="13"/>
      <c r="Z87" s="13"/>
      <c r="AA87" s="10"/>
      <c r="AB87" s="10"/>
      <c r="AC87" s="10"/>
      <c r="AD87" s="49"/>
      <c r="AE87" s="18"/>
      <c r="AF87" s="18"/>
      <c r="AG87" s="18"/>
      <c r="AH87" s="11"/>
      <c r="AI87" s="11"/>
      <c r="AJ87" s="11"/>
      <c r="AK87" s="10"/>
      <c r="AL87" s="10"/>
      <c r="AM87" s="14"/>
      <c r="AN87" s="13"/>
      <c r="AO87" s="10"/>
      <c r="AP87" s="13"/>
      <c r="AQ87" s="13"/>
      <c r="AR87" s="13"/>
      <c r="AS87" s="6"/>
      <c r="AT87" s="6"/>
      <c r="AU87" s="6"/>
      <c r="AV87" s="10"/>
      <c r="AW87" s="14"/>
      <c r="AX87" s="10"/>
      <c r="AY87" s="13"/>
      <c r="AZ87" s="13"/>
      <c r="BA87" s="13"/>
      <c r="BB87" s="10"/>
      <c r="BC87" s="6"/>
      <c r="BD87" s="6"/>
      <c r="BE87" s="13"/>
      <c r="BF87" s="13"/>
      <c r="BG87" s="13"/>
      <c r="BH87" s="10"/>
      <c r="BI87" s="10"/>
      <c r="BJ87" s="10"/>
      <c r="BK87" s="49"/>
      <c r="BL87" s="18"/>
      <c r="BM87" s="18"/>
      <c r="BN87" s="18"/>
      <c r="BO87" s="406"/>
      <c r="BP87" s="406"/>
      <c r="BQ87" s="406"/>
      <c r="BR87" s="406"/>
      <c r="BS87" s="406"/>
      <c r="BT87" s="406"/>
      <c r="BU87" s="406"/>
      <c r="BV87" s="406"/>
      <c r="BW87" s="406"/>
      <c r="BX87" s="406"/>
      <c r="BY87" s="406"/>
      <c r="BZ87" s="406"/>
      <c r="CA87" s="406"/>
      <c r="CB87" s="406"/>
      <c r="CC87" s="406"/>
      <c r="CD87" s="406"/>
      <c r="CE87" s="406"/>
      <c r="CF87" s="406"/>
      <c r="CG87" s="406"/>
      <c r="CH87" s="406"/>
      <c r="CI87" s="406"/>
      <c r="CJ87" s="406"/>
    </row>
    <row r="88" spans="1:105">
      <c r="D88" s="6"/>
      <c r="E88" s="6"/>
      <c r="F88" s="10"/>
      <c r="G88" s="6"/>
      <c r="H88" s="6"/>
      <c r="I88" s="6"/>
      <c r="J88" s="6"/>
      <c r="K88" s="6"/>
      <c r="L88" s="6"/>
      <c r="M88" s="6"/>
      <c r="N88" s="6"/>
      <c r="O88" s="6"/>
      <c r="P88" s="10"/>
      <c r="Q88" s="10"/>
      <c r="R88" s="6"/>
      <c r="S88" s="6"/>
      <c r="T88" s="6"/>
      <c r="U88" s="6"/>
      <c r="V88" s="10"/>
      <c r="W88" s="10"/>
      <c r="X88" s="6"/>
      <c r="Y88" s="6"/>
      <c r="Z88" s="6"/>
      <c r="AA88" s="6"/>
      <c r="AB88" s="6"/>
      <c r="AC88" s="6"/>
      <c r="AD88" s="7"/>
      <c r="AE88" s="48"/>
      <c r="AF88" s="48"/>
      <c r="AG88" s="48"/>
      <c r="AK88" s="6"/>
      <c r="AL88" s="6"/>
      <c r="AM88" s="10"/>
      <c r="AN88" s="6"/>
      <c r="AO88" s="6"/>
      <c r="AP88" s="6"/>
      <c r="AQ88" s="6"/>
      <c r="AR88" s="6"/>
      <c r="AS88" s="6"/>
      <c r="AT88" s="6"/>
      <c r="AU88" s="6"/>
      <c r="AV88" s="6"/>
      <c r="AW88" s="10"/>
      <c r="AX88" s="10"/>
      <c r="AY88" s="6"/>
      <c r="AZ88" s="6"/>
      <c r="BA88" s="6"/>
      <c r="BB88" s="6"/>
      <c r="BC88" s="10"/>
      <c r="BD88" s="10"/>
      <c r="BE88" s="6"/>
      <c r="BF88" s="6"/>
      <c r="BG88" s="6"/>
      <c r="BH88" s="6"/>
      <c r="BI88" s="6"/>
      <c r="BJ88" s="6"/>
      <c r="BK88" s="7"/>
      <c r="BL88" s="48"/>
      <c r="BM88" s="48"/>
      <c r="BN88" s="48"/>
      <c r="BO88" s="406"/>
      <c r="BP88" s="406"/>
      <c r="BQ88" s="406"/>
      <c r="BR88" s="406"/>
      <c r="BS88" s="406"/>
      <c r="BT88" s="406"/>
      <c r="BU88" s="406"/>
      <c r="BV88" s="406"/>
      <c r="BW88" s="406"/>
      <c r="BX88" s="406"/>
      <c r="BY88" s="406"/>
      <c r="BZ88" s="406"/>
      <c r="CA88" s="406"/>
      <c r="CB88" s="406"/>
      <c r="CC88" s="406"/>
      <c r="CD88" s="406"/>
      <c r="CE88" s="406"/>
      <c r="CF88" s="406"/>
      <c r="CG88" s="406"/>
      <c r="CH88" s="406"/>
      <c r="CI88" s="406"/>
      <c r="CJ88" s="406"/>
    </row>
    <row r="89" spans="1:105">
      <c r="D89" s="6"/>
      <c r="E89" s="6"/>
      <c r="F89" s="10"/>
      <c r="G89" s="6"/>
      <c r="H89" s="6"/>
      <c r="I89" s="6"/>
      <c r="J89" s="6"/>
      <c r="K89" s="6"/>
      <c r="L89" s="6"/>
      <c r="M89" s="6"/>
      <c r="N89" s="6"/>
      <c r="O89" s="6"/>
      <c r="P89" s="10"/>
      <c r="Q89" s="6"/>
      <c r="R89" s="6"/>
      <c r="S89" s="6"/>
      <c r="T89" s="6"/>
      <c r="U89" s="6"/>
      <c r="V89" s="14"/>
      <c r="W89" s="14"/>
      <c r="X89" s="6"/>
      <c r="Y89" s="6"/>
      <c r="Z89" s="6"/>
      <c r="AA89" s="6"/>
      <c r="AB89" s="6"/>
      <c r="AC89" s="6"/>
      <c r="AD89" s="7"/>
      <c r="AE89" s="48"/>
      <c r="AF89" s="48"/>
      <c r="AG89" s="48"/>
      <c r="AK89" s="6"/>
      <c r="AL89" s="6"/>
      <c r="AM89" s="10"/>
      <c r="AN89" s="6"/>
      <c r="AO89" s="6"/>
      <c r="AP89" s="6"/>
      <c r="AQ89" s="6"/>
      <c r="AR89" s="6"/>
      <c r="AS89" s="6"/>
      <c r="AT89" s="6"/>
      <c r="AU89" s="6"/>
      <c r="AV89" s="6"/>
      <c r="AW89" s="10"/>
      <c r="AX89" s="6"/>
      <c r="AY89" s="6"/>
      <c r="AZ89" s="6"/>
      <c r="BA89" s="6"/>
      <c r="BB89" s="6"/>
      <c r="BC89" s="14"/>
      <c r="BD89" s="14"/>
      <c r="BE89" s="6"/>
      <c r="BF89" s="6"/>
      <c r="BG89" s="6"/>
      <c r="BH89" s="6"/>
      <c r="BI89" s="6"/>
      <c r="BJ89" s="6"/>
      <c r="BK89" s="7"/>
      <c r="BL89" s="48"/>
      <c r="BM89" s="48"/>
      <c r="BN89" s="48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</row>
    <row r="90" spans="1:105">
      <c r="D90" s="6"/>
      <c r="E90" s="6"/>
      <c r="F90" s="10"/>
      <c r="G90" s="6"/>
      <c r="H90" s="6"/>
      <c r="I90" s="6"/>
      <c r="J90" s="6"/>
      <c r="K90" s="6"/>
      <c r="L90" s="6"/>
      <c r="M90" s="6"/>
      <c r="N90" s="6"/>
      <c r="O90" s="6"/>
      <c r="P90" s="10"/>
      <c r="Q90" s="6"/>
      <c r="R90" s="6"/>
      <c r="S90" s="6"/>
      <c r="T90" s="6"/>
      <c r="U90" s="6"/>
      <c r="V90" s="10"/>
      <c r="W90" s="10"/>
      <c r="X90" s="6"/>
      <c r="Y90" s="6"/>
      <c r="Z90" s="6"/>
      <c r="AA90" s="6"/>
      <c r="AB90" s="6"/>
      <c r="AC90" s="6"/>
      <c r="AD90" s="7"/>
      <c r="AE90" s="48"/>
      <c r="AF90" s="48"/>
      <c r="AG90" s="48"/>
      <c r="AK90" s="6"/>
      <c r="AL90" s="6"/>
      <c r="AM90" s="10"/>
      <c r="AN90" s="6"/>
      <c r="AO90" s="6"/>
      <c r="AP90" s="6"/>
      <c r="AQ90" s="6"/>
      <c r="AR90" s="6"/>
      <c r="AS90" s="6"/>
      <c r="AT90" s="6"/>
      <c r="AU90" s="6"/>
      <c r="AV90" s="6"/>
      <c r="AW90" s="10"/>
      <c r="AX90" s="6"/>
      <c r="AY90" s="6"/>
      <c r="AZ90" s="6"/>
      <c r="BA90" s="6"/>
      <c r="BB90" s="6"/>
      <c r="BC90" s="10"/>
      <c r="BD90" s="10"/>
      <c r="BE90" s="6"/>
      <c r="BF90" s="6"/>
      <c r="BG90" s="6"/>
      <c r="BH90" s="6"/>
      <c r="BI90" s="6"/>
      <c r="BJ90" s="6"/>
      <c r="BK90" s="7"/>
      <c r="BL90" s="48"/>
      <c r="BM90" s="48"/>
      <c r="BN90" s="48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</row>
    <row r="91" spans="1:105">
      <c r="D91" s="6"/>
      <c r="E91" s="6"/>
      <c r="F91" s="10"/>
      <c r="G91" s="6"/>
      <c r="H91" s="6"/>
      <c r="I91" s="6"/>
      <c r="J91" s="6"/>
      <c r="K91" s="6"/>
      <c r="L91" s="6"/>
      <c r="M91" s="6"/>
      <c r="N91" s="6"/>
      <c r="O91" s="6"/>
      <c r="P91" s="10"/>
      <c r="Q91" s="10"/>
      <c r="R91" s="6"/>
      <c r="S91" s="6"/>
      <c r="T91" s="6"/>
      <c r="U91" s="6"/>
      <c r="V91" s="10"/>
      <c r="W91" s="10"/>
      <c r="X91" s="6"/>
      <c r="Y91" s="6"/>
      <c r="Z91" s="6"/>
      <c r="AA91" s="6"/>
      <c r="AB91" s="6"/>
      <c r="AC91" s="6"/>
      <c r="AD91" s="7"/>
      <c r="AE91" s="48"/>
      <c r="AF91" s="48"/>
      <c r="AG91" s="48"/>
      <c r="AK91" s="6"/>
      <c r="AL91" s="6"/>
      <c r="AM91" s="10"/>
      <c r="AN91" s="6"/>
      <c r="AO91" s="6"/>
      <c r="AP91" s="6"/>
      <c r="AQ91" s="6"/>
      <c r="AR91" s="6"/>
      <c r="AS91" s="6"/>
      <c r="AT91" s="6"/>
      <c r="AU91" s="6"/>
      <c r="AV91" s="6"/>
      <c r="AW91" s="10"/>
      <c r="AX91" s="10"/>
      <c r="AY91" s="6"/>
      <c r="AZ91" s="6"/>
      <c r="BA91" s="6"/>
      <c r="BB91" s="6"/>
      <c r="BC91" s="10"/>
      <c r="BD91" s="10"/>
      <c r="BE91" s="6"/>
      <c r="BF91" s="6"/>
      <c r="BG91" s="6"/>
      <c r="BH91" s="6"/>
      <c r="BI91" s="6"/>
      <c r="BJ91" s="6"/>
      <c r="BK91" s="7"/>
      <c r="BL91" s="48"/>
      <c r="BM91" s="48"/>
      <c r="BN91" s="48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</row>
    <row r="92" spans="1:105"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10"/>
      <c r="W92" s="10"/>
      <c r="X92" s="6"/>
      <c r="Y92" s="6"/>
      <c r="Z92" s="6"/>
      <c r="AA92" s="6"/>
      <c r="AB92" s="6"/>
      <c r="AC92" s="6"/>
      <c r="AD92" s="7"/>
      <c r="AE92" s="48"/>
      <c r="AF92" s="48"/>
      <c r="AG92" s="48"/>
      <c r="AK92" s="6"/>
      <c r="AL92" s="6"/>
      <c r="AM92" s="6"/>
      <c r="AN92" s="6"/>
      <c r="AO92" s="6"/>
      <c r="AP92" s="6"/>
      <c r="AQ92" s="6"/>
      <c r="AR92" s="6"/>
      <c r="AS92" s="6"/>
      <c r="AT92" s="6"/>
      <c r="AU92" s="6"/>
      <c r="AV92" s="6"/>
      <c r="AW92" s="6"/>
      <c r="AX92" s="6"/>
      <c r="AY92" s="6"/>
      <c r="AZ92" s="6"/>
      <c r="BA92" s="6"/>
      <c r="BB92" s="6"/>
      <c r="BC92" s="10"/>
      <c r="BD92" s="10"/>
      <c r="BE92" s="6"/>
      <c r="BF92" s="6"/>
      <c r="BG92" s="6"/>
      <c r="BH92" s="6"/>
      <c r="BI92" s="6"/>
      <c r="BJ92" s="6"/>
      <c r="BK92" s="7"/>
      <c r="BL92" s="48"/>
      <c r="BM92" s="48"/>
      <c r="BN92" s="48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</row>
    <row r="93" spans="1:105"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10"/>
      <c r="W93" s="10"/>
      <c r="X93" s="6"/>
      <c r="Y93" s="6"/>
      <c r="Z93" s="6"/>
      <c r="AA93" s="6"/>
      <c r="AB93" s="6"/>
      <c r="AC93" s="6"/>
      <c r="AD93" s="7"/>
      <c r="AE93" s="48"/>
      <c r="AF93" s="48"/>
      <c r="AG93" s="48"/>
      <c r="AK93" s="6"/>
      <c r="AL93" s="6"/>
      <c r="AM93" s="6"/>
      <c r="AN93" s="6"/>
      <c r="AO93" s="6"/>
      <c r="AP93" s="6"/>
      <c r="AQ93" s="6"/>
      <c r="AR93" s="6"/>
      <c r="AS93" s="6"/>
      <c r="AT93" s="6"/>
      <c r="AU93" s="6"/>
      <c r="AV93" s="6"/>
      <c r="AW93" s="6"/>
      <c r="AX93" s="6"/>
      <c r="AY93" s="6"/>
      <c r="AZ93" s="6"/>
      <c r="BA93" s="6"/>
      <c r="BB93" s="6"/>
      <c r="BC93" s="10"/>
      <c r="BD93" s="10"/>
      <c r="BE93" s="6"/>
      <c r="BF93" s="6"/>
      <c r="BG93" s="6"/>
      <c r="BH93" s="6"/>
      <c r="BI93" s="6"/>
      <c r="BJ93" s="6"/>
      <c r="BK93" s="7"/>
      <c r="BL93" s="48"/>
      <c r="BM93" s="48"/>
      <c r="BN93" s="48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</row>
    <row r="94" spans="1:105"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  <c r="AC94" s="6"/>
      <c r="AD94" s="7"/>
      <c r="AE94" s="48"/>
      <c r="AF94" s="48"/>
      <c r="AG94" s="48"/>
      <c r="AK94" s="6"/>
      <c r="AL94" s="6"/>
      <c r="AM94" s="6"/>
      <c r="AN94" s="6"/>
      <c r="AO94" s="6"/>
      <c r="AP94" s="6"/>
      <c r="AQ94" s="6"/>
      <c r="AR94" s="6"/>
      <c r="AS94" s="6"/>
      <c r="AT94" s="6"/>
      <c r="AU94" s="6"/>
      <c r="AV94" s="6"/>
      <c r="AW94" s="6"/>
      <c r="AX94" s="6"/>
      <c r="AY94" s="6"/>
      <c r="AZ94" s="6"/>
      <c r="BA94" s="6"/>
      <c r="BB94" s="6"/>
      <c r="BC94" s="6"/>
      <c r="BD94" s="6"/>
      <c r="BE94" s="6"/>
      <c r="BF94" s="6"/>
      <c r="BG94" s="6"/>
      <c r="BH94" s="6"/>
      <c r="BI94" s="6"/>
      <c r="BJ94" s="6"/>
      <c r="BK94" s="7"/>
      <c r="BL94" s="48"/>
      <c r="BM94" s="48"/>
      <c r="BN94" s="48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</row>
    <row r="95" spans="1:105"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  <c r="AC95" s="6"/>
      <c r="AD95" s="7"/>
      <c r="AE95" s="48"/>
      <c r="AF95" s="48"/>
      <c r="AG95" s="48"/>
      <c r="AK95" s="6"/>
      <c r="AL95" s="6"/>
      <c r="AM95" s="6"/>
      <c r="AN95" s="6"/>
      <c r="AO95" s="6"/>
      <c r="AP95" s="6"/>
      <c r="AQ95" s="6"/>
      <c r="AR95" s="6"/>
      <c r="AS95" s="6"/>
      <c r="AT95" s="6"/>
      <c r="AU95" s="6"/>
      <c r="AV95" s="6"/>
      <c r="AW95" s="6"/>
      <c r="AX95" s="6"/>
      <c r="AY95" s="6"/>
      <c r="AZ95" s="6"/>
      <c r="BA95" s="6"/>
      <c r="BB95" s="6"/>
      <c r="BC95" s="6"/>
      <c r="BD95" s="6"/>
      <c r="BE95" s="6"/>
      <c r="BF95" s="6"/>
      <c r="BG95" s="6"/>
      <c r="BH95" s="6"/>
      <c r="BI95" s="6"/>
      <c r="BJ95" s="6"/>
      <c r="BK95" s="7"/>
      <c r="BL95" s="48"/>
      <c r="BM95" s="48"/>
      <c r="BN95" s="48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</row>
    <row r="96" spans="1:105"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  <c r="AC96" s="6"/>
      <c r="AD96" s="7"/>
      <c r="AE96" s="48"/>
      <c r="AF96" s="48"/>
      <c r="AG96" s="48"/>
      <c r="AK96" s="6"/>
      <c r="AL96" s="6"/>
      <c r="AM96" s="6"/>
      <c r="AN96" s="6"/>
      <c r="AO96" s="6"/>
      <c r="AP96" s="6"/>
      <c r="AQ96" s="6"/>
      <c r="AR96" s="6"/>
      <c r="AS96" s="6"/>
      <c r="AT96" s="6"/>
      <c r="AU96" s="6"/>
      <c r="AV96" s="6"/>
      <c r="AW96" s="6"/>
      <c r="AX96" s="6"/>
      <c r="AY96" s="6"/>
      <c r="AZ96" s="6"/>
      <c r="BA96" s="6"/>
      <c r="BB96" s="6"/>
      <c r="BC96" s="6"/>
      <c r="BD96" s="6"/>
      <c r="BE96" s="6"/>
      <c r="BF96" s="6"/>
      <c r="BG96" s="6"/>
      <c r="BH96" s="6"/>
      <c r="BI96" s="6"/>
      <c r="BJ96" s="6"/>
      <c r="BK96" s="7"/>
      <c r="BL96" s="48"/>
      <c r="BM96" s="48"/>
      <c r="BN96" s="48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</row>
    <row r="97" spans="4:88"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  <c r="AC97" s="6"/>
      <c r="AD97" s="7"/>
      <c r="AE97" s="48"/>
      <c r="AF97" s="48"/>
      <c r="AG97" s="48"/>
      <c r="AK97" s="6"/>
      <c r="AL97" s="6"/>
      <c r="AM97" s="6"/>
      <c r="AN97" s="6"/>
      <c r="AO97" s="6"/>
      <c r="AP97" s="6"/>
      <c r="AQ97" s="6"/>
      <c r="AR97" s="6"/>
      <c r="AS97" s="6"/>
      <c r="AT97" s="6"/>
      <c r="AU97" s="6"/>
      <c r="AV97" s="6"/>
      <c r="AW97" s="6"/>
      <c r="AX97" s="6"/>
      <c r="AY97" s="6"/>
      <c r="AZ97" s="6"/>
      <c r="BA97" s="6"/>
      <c r="BB97" s="6"/>
      <c r="BC97" s="6"/>
      <c r="BD97" s="6"/>
      <c r="BE97" s="6"/>
      <c r="BF97" s="6"/>
      <c r="BG97" s="6"/>
      <c r="BH97" s="6"/>
      <c r="BI97" s="6"/>
      <c r="BJ97" s="6"/>
      <c r="BK97" s="7"/>
      <c r="BL97" s="48"/>
      <c r="BM97" s="48"/>
      <c r="BN97" s="48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</row>
    <row r="98" spans="4:88"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  <c r="AC98" s="6"/>
      <c r="AD98" s="7"/>
      <c r="AE98" s="48"/>
      <c r="AF98" s="48"/>
      <c r="AG98" s="48"/>
      <c r="AK98" s="6"/>
      <c r="AL98" s="6"/>
      <c r="AM98" s="6"/>
      <c r="AN98" s="6"/>
      <c r="AO98" s="6"/>
      <c r="AP98" s="6"/>
      <c r="AQ98" s="6"/>
      <c r="AR98" s="6"/>
      <c r="AS98" s="6"/>
      <c r="AT98" s="6"/>
      <c r="AU98" s="6"/>
      <c r="AV98" s="6"/>
      <c r="AW98" s="6"/>
      <c r="AX98" s="6"/>
      <c r="AY98" s="6"/>
      <c r="AZ98" s="6"/>
      <c r="BA98" s="6"/>
      <c r="BB98" s="6"/>
      <c r="BC98" s="6"/>
      <c r="BD98" s="6"/>
      <c r="BE98" s="6"/>
      <c r="BF98" s="6"/>
      <c r="BG98" s="6"/>
      <c r="BH98" s="6"/>
      <c r="BI98" s="6"/>
      <c r="BJ98" s="6"/>
      <c r="BK98" s="7"/>
      <c r="BL98" s="48"/>
      <c r="BM98" s="48"/>
      <c r="BN98" s="4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</row>
    <row r="99" spans="4:88"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  <c r="AC99" s="6"/>
      <c r="AD99" s="7"/>
      <c r="AE99" s="48"/>
      <c r="AF99" s="48"/>
      <c r="AG99" s="48"/>
      <c r="AK99" s="6"/>
      <c r="AL99" s="6"/>
      <c r="AM99" s="6"/>
      <c r="AN99" s="6"/>
      <c r="AO99" s="6"/>
      <c r="AP99" s="6"/>
      <c r="AQ99" s="6"/>
      <c r="AR99" s="6"/>
      <c r="AS99" s="6"/>
      <c r="AT99" s="6"/>
      <c r="AU99" s="6"/>
      <c r="AV99" s="6"/>
      <c r="AW99" s="6"/>
      <c r="AX99" s="6"/>
      <c r="AY99" s="6"/>
      <c r="AZ99" s="6"/>
      <c r="BA99" s="6"/>
      <c r="BB99" s="6"/>
      <c r="BC99" s="6"/>
      <c r="BD99" s="6"/>
      <c r="BE99" s="6"/>
      <c r="BF99" s="6"/>
      <c r="BG99" s="6"/>
      <c r="BH99" s="6"/>
      <c r="BI99" s="6"/>
      <c r="BJ99" s="6"/>
      <c r="BK99" s="7"/>
      <c r="BL99" s="48"/>
      <c r="BM99" s="48"/>
      <c r="BN99" s="48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</row>
    <row r="100" spans="4:88"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  <c r="AC100" s="6"/>
      <c r="AD100" s="7"/>
      <c r="AE100" s="48"/>
      <c r="AF100" s="48"/>
      <c r="AG100" s="48"/>
      <c r="AK100" s="6"/>
      <c r="AL100" s="6"/>
      <c r="AM100" s="6"/>
      <c r="AN100" s="6"/>
      <c r="AO100" s="6"/>
      <c r="AP100" s="6"/>
      <c r="AQ100" s="6"/>
      <c r="AR100" s="6"/>
      <c r="AS100" s="6"/>
      <c r="AT100" s="6"/>
      <c r="AU100" s="6"/>
      <c r="AV100" s="6"/>
      <c r="AW100" s="6"/>
      <c r="AX100" s="6"/>
      <c r="AY100" s="6"/>
      <c r="AZ100" s="6"/>
      <c r="BA100" s="6"/>
      <c r="BB100" s="6"/>
      <c r="BC100" s="6"/>
      <c r="BD100" s="6"/>
      <c r="BE100" s="6"/>
      <c r="BF100" s="6"/>
      <c r="BG100" s="6"/>
      <c r="BH100" s="6"/>
      <c r="BI100" s="6"/>
      <c r="BJ100" s="6"/>
      <c r="BK100" s="7"/>
      <c r="BL100" s="48"/>
      <c r="BM100" s="48"/>
      <c r="BN100" s="48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</row>
    <row r="101" spans="4:88"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  <c r="AC101" s="6"/>
      <c r="AD101" s="7"/>
      <c r="AE101" s="48"/>
      <c r="AF101" s="48"/>
      <c r="AG101" s="48"/>
      <c r="AK101" s="6"/>
      <c r="AL101" s="6"/>
      <c r="AM101" s="6"/>
      <c r="AN101" s="6"/>
      <c r="AO101" s="6"/>
      <c r="AP101" s="6"/>
      <c r="AQ101" s="6"/>
      <c r="AR101" s="6"/>
      <c r="AS101" s="6"/>
      <c r="AT101" s="6"/>
      <c r="AU101" s="6"/>
      <c r="AV101" s="6"/>
      <c r="AW101" s="6"/>
      <c r="AX101" s="6"/>
      <c r="AY101" s="6"/>
      <c r="AZ101" s="6"/>
      <c r="BA101" s="6"/>
      <c r="BB101" s="6"/>
      <c r="BC101" s="6"/>
      <c r="BD101" s="6"/>
      <c r="BE101" s="6"/>
      <c r="BF101" s="6"/>
      <c r="BG101" s="6"/>
      <c r="BH101" s="6"/>
      <c r="BI101" s="6"/>
      <c r="BJ101" s="6"/>
      <c r="BK101" s="7"/>
      <c r="BL101" s="48"/>
      <c r="BM101" s="48"/>
      <c r="BN101" s="48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</row>
    <row r="102" spans="4:88"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  <c r="AC102" s="6"/>
      <c r="AD102" s="7"/>
      <c r="AE102" s="48"/>
      <c r="AF102" s="48"/>
      <c r="AG102" s="48"/>
      <c r="AK102" s="6"/>
      <c r="AL102" s="6"/>
      <c r="AM102" s="6"/>
      <c r="AN102" s="6"/>
      <c r="AO102" s="6"/>
      <c r="AP102" s="6"/>
      <c r="AQ102" s="6"/>
      <c r="AR102" s="6"/>
      <c r="AS102" s="6"/>
      <c r="AT102" s="6"/>
      <c r="AU102" s="6"/>
      <c r="AV102" s="6"/>
      <c r="AW102" s="6"/>
      <c r="AX102" s="6"/>
      <c r="AY102" s="6"/>
      <c r="AZ102" s="6"/>
      <c r="BA102" s="6"/>
      <c r="BB102" s="6"/>
      <c r="BC102" s="6"/>
      <c r="BD102" s="6"/>
      <c r="BE102" s="6"/>
      <c r="BF102" s="6"/>
      <c r="BG102" s="6"/>
      <c r="BH102" s="6"/>
      <c r="BI102" s="6"/>
      <c r="BJ102" s="6"/>
      <c r="BK102" s="7"/>
      <c r="BL102" s="48"/>
      <c r="BM102" s="48"/>
      <c r="BN102" s="48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</row>
    <row r="103" spans="4:88"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  <c r="AC103" s="6"/>
      <c r="AD103" s="7"/>
      <c r="AE103" s="48"/>
      <c r="AF103" s="48"/>
      <c r="AG103" s="48"/>
      <c r="AK103" s="6"/>
      <c r="AL103" s="6"/>
      <c r="AM103" s="6"/>
      <c r="AN103" s="6"/>
      <c r="AO103" s="6"/>
      <c r="AP103" s="6"/>
      <c r="AQ103" s="6"/>
      <c r="AR103" s="6"/>
      <c r="AS103" s="6"/>
      <c r="AT103" s="6"/>
      <c r="AU103" s="6"/>
      <c r="AV103" s="6"/>
      <c r="AW103" s="6"/>
      <c r="AX103" s="6"/>
      <c r="AY103" s="6"/>
      <c r="AZ103" s="6"/>
      <c r="BA103" s="6"/>
      <c r="BB103" s="6"/>
      <c r="BC103" s="6"/>
      <c r="BD103" s="6"/>
      <c r="BE103" s="6"/>
      <c r="BF103" s="6"/>
      <c r="BG103" s="6"/>
      <c r="BH103" s="6"/>
      <c r="BI103" s="6"/>
      <c r="BJ103" s="6"/>
      <c r="BK103" s="7"/>
      <c r="BL103" s="48"/>
      <c r="BM103" s="48"/>
      <c r="BN103" s="48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</row>
    <row r="104" spans="4:88"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  <c r="AC104" s="6"/>
      <c r="AD104" s="7"/>
      <c r="AE104" s="48"/>
      <c r="AF104" s="48"/>
      <c r="AG104" s="48"/>
      <c r="AK104" s="6"/>
      <c r="AL104" s="6"/>
      <c r="AM104" s="6"/>
      <c r="AN104" s="6"/>
      <c r="AO104" s="6"/>
      <c r="AP104" s="6"/>
      <c r="AQ104" s="6"/>
      <c r="AR104" s="6"/>
      <c r="AS104" s="6"/>
      <c r="AT104" s="6"/>
      <c r="AU104" s="6"/>
      <c r="AV104" s="6"/>
      <c r="AW104" s="6"/>
      <c r="AX104" s="6"/>
      <c r="AY104" s="6"/>
      <c r="AZ104" s="6"/>
      <c r="BA104" s="6"/>
      <c r="BB104" s="6"/>
      <c r="BC104" s="6"/>
      <c r="BD104" s="6"/>
      <c r="BE104" s="6"/>
      <c r="BF104" s="6"/>
      <c r="BG104" s="6"/>
      <c r="BH104" s="6"/>
      <c r="BI104" s="6"/>
      <c r="BJ104" s="6"/>
      <c r="BK104" s="7"/>
      <c r="BL104" s="48"/>
      <c r="BM104" s="48"/>
      <c r="BN104" s="48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</row>
    <row r="105" spans="4:88"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  <c r="AC105" s="6"/>
      <c r="AD105" s="7"/>
      <c r="AE105" s="48"/>
      <c r="AF105" s="48"/>
      <c r="AG105" s="48"/>
      <c r="AK105" s="6"/>
      <c r="AL105" s="6"/>
      <c r="AM105" s="6"/>
      <c r="AN105" s="6"/>
      <c r="AO105" s="6"/>
      <c r="AP105" s="6"/>
      <c r="AQ105" s="6"/>
      <c r="AR105" s="6"/>
      <c r="AS105" s="6"/>
      <c r="AT105" s="6"/>
      <c r="AU105" s="6"/>
      <c r="AV105" s="6"/>
      <c r="AW105" s="6"/>
      <c r="AX105" s="6"/>
      <c r="AY105" s="6"/>
      <c r="AZ105" s="6"/>
      <c r="BA105" s="6"/>
      <c r="BB105" s="6"/>
      <c r="BC105" s="6"/>
      <c r="BD105" s="6"/>
      <c r="BE105" s="6"/>
      <c r="BF105" s="6"/>
      <c r="BG105" s="6"/>
      <c r="BH105" s="6"/>
      <c r="BI105" s="6"/>
      <c r="BJ105" s="6"/>
      <c r="BK105" s="7"/>
      <c r="BL105" s="48"/>
      <c r="BM105" s="48"/>
      <c r="BN105" s="48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</row>
    <row r="106" spans="4:88"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  <c r="AC106" s="6"/>
      <c r="AD106" s="7"/>
      <c r="AE106" s="48"/>
      <c r="AF106" s="48"/>
      <c r="AG106" s="48"/>
      <c r="AK106" s="6"/>
      <c r="AL106" s="6"/>
      <c r="AM106" s="6"/>
      <c r="AN106" s="6"/>
      <c r="AO106" s="6"/>
      <c r="AP106" s="6"/>
      <c r="AQ106" s="6"/>
      <c r="AR106" s="6"/>
      <c r="AS106" s="6"/>
      <c r="AT106" s="6"/>
      <c r="AU106" s="6"/>
      <c r="AV106" s="6"/>
      <c r="AW106" s="6"/>
      <c r="AX106" s="6"/>
      <c r="AY106" s="6"/>
      <c r="AZ106" s="6"/>
      <c r="BA106" s="6"/>
      <c r="BB106" s="6"/>
      <c r="BC106" s="6"/>
      <c r="BD106" s="6"/>
      <c r="BE106" s="6"/>
      <c r="BF106" s="6"/>
      <c r="BG106" s="6"/>
      <c r="BH106" s="6"/>
      <c r="BI106" s="6"/>
      <c r="BJ106" s="6"/>
      <c r="BK106" s="7"/>
      <c r="BL106" s="48"/>
      <c r="BM106" s="48"/>
      <c r="BN106" s="48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</row>
    <row r="107" spans="4:88"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  <c r="AC107" s="6"/>
      <c r="AD107" s="7"/>
      <c r="AE107" s="48"/>
      <c r="AF107" s="48"/>
      <c r="AG107" s="48"/>
      <c r="AK107" s="6"/>
      <c r="AL107" s="6"/>
      <c r="AM107" s="6"/>
      <c r="AN107" s="6"/>
      <c r="AO107" s="6"/>
      <c r="AP107" s="6"/>
      <c r="AQ107" s="6"/>
      <c r="AR107" s="6"/>
      <c r="AS107" s="6"/>
      <c r="AT107" s="6"/>
      <c r="AU107" s="6"/>
      <c r="AV107" s="6"/>
      <c r="AW107" s="6"/>
      <c r="AX107" s="6"/>
      <c r="AY107" s="6"/>
      <c r="AZ107" s="6"/>
      <c r="BA107" s="6"/>
      <c r="BB107" s="6"/>
      <c r="BC107" s="6"/>
      <c r="BD107" s="6"/>
      <c r="BE107" s="6"/>
      <c r="BF107" s="6"/>
      <c r="BG107" s="6"/>
      <c r="BH107" s="6"/>
      <c r="BI107" s="6"/>
      <c r="BJ107" s="6"/>
      <c r="BK107" s="7"/>
      <c r="BL107" s="48"/>
      <c r="BM107" s="48"/>
      <c r="BN107" s="48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</row>
    <row r="108" spans="4:88"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  <c r="AC108" s="6"/>
      <c r="AD108" s="7"/>
      <c r="AE108" s="48"/>
      <c r="AF108" s="48"/>
      <c r="AG108" s="48"/>
      <c r="AK108" s="6"/>
      <c r="AL108" s="6"/>
      <c r="AM108" s="6"/>
      <c r="AN108" s="6"/>
      <c r="AO108" s="6"/>
      <c r="AP108" s="6"/>
      <c r="AQ108" s="6"/>
      <c r="AR108" s="6"/>
      <c r="AS108" s="6"/>
      <c r="AT108" s="6"/>
      <c r="AU108" s="6"/>
      <c r="AV108" s="6"/>
      <c r="AW108" s="6"/>
      <c r="AX108" s="6"/>
      <c r="AY108" s="6"/>
      <c r="AZ108" s="6"/>
      <c r="BA108" s="6"/>
      <c r="BB108" s="6"/>
      <c r="BC108" s="6"/>
      <c r="BD108" s="6"/>
      <c r="BE108" s="6"/>
      <c r="BF108" s="6"/>
      <c r="BG108" s="6"/>
      <c r="BH108" s="6"/>
      <c r="BI108" s="6"/>
      <c r="BJ108" s="6"/>
      <c r="BK108" s="7"/>
      <c r="BL108" s="48"/>
      <c r="BM108" s="48"/>
      <c r="BN108" s="4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</row>
    <row r="109" spans="4:88"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  <c r="AC109" s="6"/>
      <c r="AD109" s="7"/>
      <c r="AE109" s="48"/>
      <c r="AF109" s="48"/>
      <c r="AG109" s="48"/>
      <c r="AK109" s="6"/>
      <c r="AL109" s="6"/>
      <c r="AM109" s="6"/>
      <c r="AN109" s="6"/>
      <c r="AO109" s="6"/>
      <c r="AP109" s="6"/>
      <c r="AQ109" s="6"/>
      <c r="AR109" s="6"/>
      <c r="AS109" s="6"/>
      <c r="AT109" s="6"/>
      <c r="AU109" s="6"/>
      <c r="AV109" s="6"/>
      <c r="AW109" s="6"/>
      <c r="AX109" s="6"/>
      <c r="AY109" s="6"/>
      <c r="AZ109" s="6"/>
      <c r="BA109" s="6"/>
      <c r="BB109" s="6"/>
      <c r="BC109" s="6"/>
      <c r="BD109" s="6"/>
      <c r="BE109" s="6"/>
      <c r="BF109" s="6"/>
      <c r="BG109" s="6"/>
      <c r="BH109" s="6"/>
      <c r="BI109" s="6"/>
      <c r="BJ109" s="6"/>
      <c r="BK109" s="7"/>
      <c r="BL109" s="48"/>
      <c r="BM109" s="48"/>
      <c r="BN109" s="48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</row>
    <row r="110" spans="4:88"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  <c r="AC110" s="6"/>
      <c r="AD110" s="7"/>
      <c r="AE110" s="48"/>
      <c r="AF110" s="48"/>
      <c r="AG110" s="48"/>
      <c r="AK110" s="6"/>
      <c r="AL110" s="6"/>
      <c r="AM110" s="6"/>
      <c r="AN110" s="6"/>
      <c r="AO110" s="6"/>
      <c r="AP110" s="6"/>
      <c r="AQ110" s="6"/>
      <c r="AR110" s="6"/>
      <c r="AS110" s="6"/>
      <c r="AT110" s="6"/>
      <c r="AU110" s="6"/>
      <c r="AV110" s="6"/>
      <c r="AW110" s="6"/>
      <c r="AX110" s="6"/>
      <c r="AY110" s="6"/>
      <c r="AZ110" s="6"/>
      <c r="BA110" s="6"/>
      <c r="BB110" s="6"/>
      <c r="BC110" s="6"/>
      <c r="BD110" s="6"/>
      <c r="BE110" s="6"/>
      <c r="BF110" s="6"/>
      <c r="BG110" s="6"/>
      <c r="BH110" s="6"/>
      <c r="BI110" s="6"/>
      <c r="BJ110" s="6"/>
      <c r="BK110" s="7"/>
      <c r="BL110" s="48"/>
      <c r="BM110" s="48"/>
      <c r="BN110" s="48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</row>
    <row r="111" spans="4:88"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  <c r="AC111" s="6"/>
      <c r="AD111" s="7"/>
      <c r="AE111" s="48"/>
      <c r="AF111" s="48"/>
      <c r="AG111" s="48"/>
      <c r="AK111" s="6"/>
      <c r="AL111" s="6"/>
      <c r="AM111" s="6"/>
      <c r="AN111" s="6"/>
      <c r="AO111" s="6"/>
      <c r="AP111" s="6"/>
      <c r="AQ111" s="6"/>
      <c r="AR111" s="6"/>
      <c r="AS111" s="6"/>
      <c r="AT111" s="6"/>
      <c r="AU111" s="6"/>
      <c r="AV111" s="6"/>
      <c r="AW111" s="6"/>
      <c r="AX111" s="6"/>
      <c r="AY111" s="6"/>
      <c r="AZ111" s="6"/>
      <c r="BA111" s="6"/>
      <c r="BB111" s="6"/>
      <c r="BC111" s="6"/>
      <c r="BD111" s="6"/>
      <c r="BE111" s="6"/>
      <c r="BF111" s="6"/>
      <c r="BG111" s="6"/>
      <c r="BH111" s="6"/>
      <c r="BI111" s="6"/>
      <c r="BJ111" s="6"/>
      <c r="BK111" s="7"/>
      <c r="BL111" s="48"/>
      <c r="BM111" s="48"/>
      <c r="BN111" s="48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</row>
    <row r="112" spans="4:88"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  <c r="AC112" s="6"/>
      <c r="AD112" s="7"/>
      <c r="AE112" s="48"/>
      <c r="AF112" s="48"/>
      <c r="AG112" s="48"/>
      <c r="AK112" s="6"/>
      <c r="AL112" s="6"/>
      <c r="AM112" s="6"/>
      <c r="AN112" s="6"/>
      <c r="AO112" s="6"/>
      <c r="AP112" s="6"/>
      <c r="AQ112" s="6"/>
      <c r="AR112" s="6"/>
      <c r="AS112" s="6"/>
      <c r="AT112" s="6"/>
      <c r="AU112" s="6"/>
      <c r="AV112" s="6"/>
      <c r="AW112" s="6"/>
      <c r="AX112" s="6"/>
      <c r="AY112" s="6"/>
      <c r="AZ112" s="6"/>
      <c r="BA112" s="6"/>
      <c r="BB112" s="6"/>
      <c r="BC112" s="6"/>
      <c r="BD112" s="6"/>
      <c r="BE112" s="6"/>
      <c r="BF112" s="6"/>
      <c r="BG112" s="6"/>
      <c r="BH112" s="6"/>
      <c r="BI112" s="6"/>
      <c r="BJ112" s="6"/>
      <c r="BK112" s="7"/>
      <c r="BL112" s="48"/>
      <c r="BM112" s="48"/>
      <c r="BN112" s="48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</row>
    <row r="113" spans="4:88"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  <c r="AC113" s="6"/>
      <c r="AD113" s="7"/>
      <c r="AE113" s="48"/>
      <c r="AF113" s="48"/>
      <c r="AG113" s="48"/>
      <c r="AK113" s="6"/>
      <c r="AL113" s="6"/>
      <c r="AM113" s="6"/>
      <c r="AN113" s="6"/>
      <c r="AO113" s="6"/>
      <c r="AP113" s="6"/>
      <c r="AQ113" s="6"/>
      <c r="AR113" s="6"/>
      <c r="AS113" s="6"/>
      <c r="AT113" s="6"/>
      <c r="AU113" s="6"/>
      <c r="AV113" s="6"/>
      <c r="AW113" s="6"/>
      <c r="AX113" s="6"/>
      <c r="AY113" s="6"/>
      <c r="AZ113" s="6"/>
      <c r="BA113" s="6"/>
      <c r="BB113" s="6"/>
      <c r="BC113" s="6"/>
      <c r="BD113" s="6"/>
      <c r="BE113" s="6"/>
      <c r="BF113" s="6"/>
      <c r="BG113" s="6"/>
      <c r="BH113" s="6"/>
      <c r="BI113" s="6"/>
      <c r="BJ113" s="6"/>
      <c r="BK113" s="7"/>
      <c r="BL113" s="48"/>
      <c r="BM113" s="48"/>
      <c r="BN113" s="48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</row>
    <row r="114" spans="4:88"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  <c r="AC114" s="6"/>
      <c r="AD114" s="7"/>
      <c r="AE114" s="48"/>
      <c r="AF114" s="48"/>
      <c r="AG114" s="48"/>
      <c r="AK114" s="6"/>
      <c r="AL114" s="6"/>
      <c r="AM114" s="6"/>
      <c r="AN114" s="6"/>
      <c r="AO114" s="6"/>
      <c r="AP114" s="6"/>
      <c r="AQ114" s="6"/>
      <c r="AR114" s="6"/>
      <c r="AS114" s="6"/>
      <c r="AT114" s="6"/>
      <c r="AU114" s="6"/>
      <c r="AV114" s="6"/>
      <c r="AW114" s="6"/>
      <c r="AX114" s="6"/>
      <c r="AY114" s="6"/>
      <c r="AZ114" s="6"/>
      <c r="BA114" s="6"/>
      <c r="BB114" s="6"/>
      <c r="BC114" s="6"/>
      <c r="BD114" s="6"/>
      <c r="BE114" s="6"/>
      <c r="BF114" s="6"/>
      <c r="BG114" s="6"/>
      <c r="BH114" s="6"/>
      <c r="BI114" s="6"/>
      <c r="BJ114" s="6"/>
      <c r="BK114" s="7"/>
      <c r="BL114" s="48"/>
      <c r="BM114" s="48"/>
      <c r="BN114" s="48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</row>
    <row r="115" spans="4:88"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  <c r="AC115" s="6"/>
      <c r="AD115" s="7"/>
      <c r="AE115" s="48"/>
      <c r="AF115" s="48"/>
      <c r="AG115" s="48"/>
      <c r="AK115" s="6"/>
      <c r="AL115" s="6"/>
      <c r="AM115" s="6"/>
      <c r="AN115" s="6"/>
      <c r="AO115" s="6"/>
      <c r="AP115" s="6"/>
      <c r="AQ115" s="6"/>
      <c r="AR115" s="6"/>
      <c r="AS115" s="6"/>
      <c r="AT115" s="6"/>
      <c r="AU115" s="6"/>
      <c r="AV115" s="6"/>
      <c r="AW115" s="6"/>
      <c r="AX115" s="6"/>
      <c r="AY115" s="6"/>
      <c r="AZ115" s="6"/>
      <c r="BA115" s="6"/>
      <c r="BB115" s="6"/>
      <c r="BC115" s="6"/>
      <c r="BD115" s="6"/>
      <c r="BE115" s="6"/>
      <c r="BF115" s="6"/>
      <c r="BG115" s="6"/>
      <c r="BH115" s="6"/>
      <c r="BI115" s="6"/>
      <c r="BJ115" s="6"/>
      <c r="BK115" s="7"/>
      <c r="BL115" s="48"/>
      <c r="BM115" s="48"/>
      <c r="BN115" s="48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</row>
    <row r="116" spans="4:88"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  <c r="AC116" s="6"/>
      <c r="AD116" s="7"/>
      <c r="AE116" s="48"/>
      <c r="AF116" s="48"/>
      <c r="AG116" s="48"/>
      <c r="AK116" s="6"/>
      <c r="AL116" s="6"/>
      <c r="AM116" s="6"/>
      <c r="AN116" s="6"/>
      <c r="AO116" s="6"/>
      <c r="AP116" s="6"/>
      <c r="AQ116" s="6"/>
      <c r="AR116" s="6"/>
      <c r="AS116" s="6"/>
      <c r="AT116" s="6"/>
      <c r="AU116" s="6"/>
      <c r="AV116" s="6"/>
      <c r="AW116" s="6"/>
      <c r="AX116" s="6"/>
      <c r="AY116" s="6"/>
      <c r="AZ116" s="6"/>
      <c r="BA116" s="6"/>
      <c r="BB116" s="6"/>
      <c r="BC116" s="6"/>
      <c r="BD116" s="6"/>
      <c r="BE116" s="6"/>
      <c r="BF116" s="6"/>
      <c r="BG116" s="6"/>
      <c r="BH116" s="6"/>
      <c r="BI116" s="6"/>
      <c r="BJ116" s="6"/>
      <c r="BK116" s="7"/>
      <c r="BL116" s="48"/>
      <c r="BM116" s="48"/>
      <c r="BN116" s="48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</row>
    <row r="117" spans="4:88"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6"/>
      <c r="AD117" s="7"/>
      <c r="AE117" s="48"/>
      <c r="AF117" s="48"/>
      <c r="AG117" s="48"/>
      <c r="AK117" s="6"/>
      <c r="AL117" s="6"/>
      <c r="AM117" s="6"/>
      <c r="AN117" s="6"/>
      <c r="AO117" s="6"/>
      <c r="AP117" s="6"/>
      <c r="AQ117" s="6"/>
      <c r="AR117" s="6"/>
      <c r="AS117" s="6"/>
      <c r="AT117" s="6"/>
      <c r="AU117" s="6"/>
      <c r="AV117" s="6"/>
      <c r="AW117" s="6"/>
      <c r="AX117" s="6"/>
      <c r="AY117" s="6"/>
      <c r="AZ117" s="6"/>
      <c r="BA117" s="6"/>
      <c r="BB117" s="6"/>
      <c r="BC117" s="6"/>
      <c r="BD117" s="6"/>
      <c r="BE117" s="6"/>
      <c r="BF117" s="6"/>
      <c r="BG117" s="6"/>
      <c r="BH117" s="6"/>
      <c r="BI117" s="6"/>
      <c r="BJ117" s="6"/>
      <c r="BK117" s="7"/>
      <c r="BL117" s="48"/>
      <c r="BM117" s="48"/>
      <c r="BN117" s="48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</row>
    <row r="118" spans="4:88"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  <c r="AC118" s="6"/>
      <c r="AD118" s="7"/>
      <c r="AE118" s="48"/>
      <c r="AF118" s="48"/>
      <c r="AG118" s="48"/>
      <c r="AK118" s="6"/>
      <c r="AL118" s="6"/>
      <c r="AM118" s="6"/>
      <c r="AN118" s="6"/>
      <c r="AO118" s="6"/>
      <c r="AP118" s="6"/>
      <c r="AQ118" s="6"/>
      <c r="AR118" s="6"/>
      <c r="AS118" s="6"/>
      <c r="AT118" s="6"/>
      <c r="AU118" s="6"/>
      <c r="AV118" s="6"/>
      <c r="AW118" s="6"/>
      <c r="AX118" s="6"/>
      <c r="AY118" s="6"/>
      <c r="AZ118" s="6"/>
      <c r="BA118" s="6"/>
      <c r="BB118" s="6"/>
      <c r="BC118" s="6"/>
      <c r="BD118" s="6"/>
      <c r="BE118" s="6"/>
      <c r="BF118" s="6"/>
      <c r="BG118" s="6"/>
      <c r="BH118" s="6"/>
      <c r="BI118" s="6"/>
      <c r="BJ118" s="6"/>
      <c r="BK118" s="7"/>
      <c r="BL118" s="48"/>
      <c r="BM118" s="48"/>
      <c r="BN118" s="4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</row>
    <row r="119" spans="4:88"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  <c r="AC119" s="6"/>
      <c r="AD119" s="7"/>
      <c r="AE119" s="48"/>
      <c r="AF119" s="48"/>
      <c r="AG119" s="48"/>
      <c r="AK119" s="6"/>
      <c r="AL119" s="6"/>
      <c r="AM119" s="6"/>
      <c r="AN119" s="6"/>
      <c r="AO119" s="6"/>
      <c r="AP119" s="6"/>
      <c r="AQ119" s="6"/>
      <c r="AR119" s="6"/>
      <c r="AS119" s="6"/>
      <c r="AT119" s="6"/>
      <c r="AU119" s="6"/>
      <c r="AV119" s="6"/>
      <c r="AW119" s="6"/>
      <c r="AX119" s="6"/>
      <c r="AY119" s="6"/>
      <c r="AZ119" s="6"/>
      <c r="BA119" s="6"/>
      <c r="BB119" s="6"/>
      <c r="BC119" s="6"/>
      <c r="BD119" s="6"/>
      <c r="BE119" s="6"/>
      <c r="BF119" s="6"/>
      <c r="BG119" s="6"/>
      <c r="BH119" s="6"/>
      <c r="BI119" s="6"/>
      <c r="BJ119" s="6"/>
      <c r="BK119" s="7"/>
      <c r="BL119" s="48"/>
      <c r="BM119" s="48"/>
      <c r="BN119" s="48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</row>
    <row r="120" spans="4:88"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  <c r="AC120" s="6"/>
      <c r="AD120" s="7"/>
      <c r="AE120" s="48"/>
      <c r="AF120" s="48"/>
      <c r="AG120" s="48"/>
      <c r="AK120" s="6"/>
      <c r="AL120" s="6"/>
      <c r="AM120" s="6"/>
      <c r="AN120" s="6"/>
      <c r="AO120" s="6"/>
      <c r="AP120" s="6"/>
      <c r="AQ120" s="6"/>
      <c r="AR120" s="6"/>
      <c r="AS120" s="6"/>
      <c r="AT120" s="6"/>
      <c r="AU120" s="6"/>
      <c r="AV120" s="6"/>
      <c r="AW120" s="6"/>
      <c r="AX120" s="6"/>
      <c r="AY120" s="6"/>
      <c r="AZ120" s="6"/>
      <c r="BA120" s="6"/>
      <c r="BB120" s="6"/>
      <c r="BC120" s="6"/>
      <c r="BD120" s="6"/>
      <c r="BE120" s="6"/>
      <c r="BF120" s="6"/>
      <c r="BG120" s="6"/>
      <c r="BH120" s="6"/>
      <c r="BI120" s="6"/>
      <c r="BJ120" s="6"/>
      <c r="BK120" s="7"/>
      <c r="BL120" s="48"/>
      <c r="BM120" s="48"/>
      <c r="BN120" s="48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</row>
    <row r="121" spans="4:88"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  <c r="AD121" s="7"/>
      <c r="AE121" s="48"/>
      <c r="AF121" s="48"/>
      <c r="AG121" s="48"/>
      <c r="AK121" s="6"/>
      <c r="AL121" s="6"/>
      <c r="AM121" s="6"/>
      <c r="AN121" s="6"/>
      <c r="AO121" s="6"/>
      <c r="AP121" s="6"/>
      <c r="AQ121" s="6"/>
      <c r="AR121" s="6"/>
      <c r="AS121" s="6"/>
      <c r="AT121" s="6"/>
      <c r="AU121" s="6"/>
      <c r="AV121" s="6"/>
      <c r="AW121" s="6"/>
      <c r="AX121" s="6"/>
      <c r="AY121" s="6"/>
      <c r="AZ121" s="6"/>
      <c r="BA121" s="6"/>
      <c r="BB121" s="6"/>
      <c r="BC121" s="6"/>
      <c r="BD121" s="6"/>
      <c r="BE121" s="6"/>
      <c r="BF121" s="6"/>
      <c r="BG121" s="6"/>
      <c r="BH121" s="6"/>
      <c r="BI121" s="6"/>
      <c r="BJ121" s="6"/>
      <c r="BK121" s="7"/>
      <c r="BL121" s="48"/>
      <c r="BM121" s="48"/>
      <c r="BN121" s="48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</row>
    <row r="122" spans="4:88"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  <c r="AD122" s="7"/>
      <c r="AE122" s="48"/>
      <c r="AF122" s="48"/>
      <c r="AG122" s="48"/>
      <c r="AK122" s="6"/>
      <c r="AL122" s="6"/>
      <c r="AM122" s="6"/>
      <c r="AN122" s="6"/>
      <c r="AO122" s="6"/>
      <c r="AP122" s="6"/>
      <c r="AQ122" s="6"/>
      <c r="AR122" s="6"/>
      <c r="AS122" s="6"/>
      <c r="AT122" s="6"/>
      <c r="AU122" s="6"/>
      <c r="AV122" s="6"/>
      <c r="AW122" s="6"/>
      <c r="AX122" s="6"/>
      <c r="AY122" s="6"/>
      <c r="AZ122" s="6"/>
      <c r="BA122" s="6"/>
      <c r="BB122" s="6"/>
      <c r="BC122" s="6"/>
      <c r="BD122" s="6"/>
      <c r="BE122" s="6"/>
      <c r="BF122" s="6"/>
      <c r="BG122" s="6"/>
      <c r="BH122" s="6"/>
      <c r="BI122" s="6"/>
      <c r="BJ122" s="6"/>
      <c r="BK122" s="7"/>
      <c r="BL122" s="48"/>
      <c r="BM122" s="48"/>
      <c r="BN122" s="48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</row>
    <row r="123" spans="4:88"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  <c r="AC123" s="6"/>
      <c r="AD123" s="7"/>
      <c r="AE123" s="48"/>
      <c r="AF123" s="48"/>
      <c r="AG123" s="48"/>
      <c r="AK123" s="6"/>
      <c r="AL123" s="6"/>
      <c r="AM123" s="6"/>
      <c r="AN123" s="6"/>
      <c r="AO123" s="6"/>
      <c r="AP123" s="6"/>
      <c r="AQ123" s="6"/>
      <c r="AR123" s="6"/>
      <c r="AS123" s="6"/>
      <c r="AT123" s="6"/>
      <c r="AU123" s="6"/>
      <c r="AV123" s="6"/>
      <c r="AW123" s="6"/>
      <c r="AX123" s="6"/>
      <c r="AY123" s="6"/>
      <c r="AZ123" s="6"/>
      <c r="BA123" s="6"/>
      <c r="BB123" s="6"/>
      <c r="BC123" s="6"/>
      <c r="BD123" s="6"/>
      <c r="BE123" s="6"/>
      <c r="BF123" s="6"/>
      <c r="BG123" s="6"/>
      <c r="BH123" s="6"/>
      <c r="BI123" s="6"/>
      <c r="BJ123" s="6"/>
      <c r="BK123" s="7"/>
      <c r="BL123" s="48"/>
      <c r="BM123" s="48"/>
      <c r="BN123" s="48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</row>
    <row r="124" spans="4:88"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  <c r="AD124" s="7"/>
      <c r="AE124" s="48"/>
      <c r="AF124" s="48"/>
      <c r="AG124" s="48"/>
      <c r="AK124" s="6"/>
      <c r="AL124" s="6"/>
      <c r="AM124" s="6"/>
      <c r="AN124" s="6"/>
      <c r="AO124" s="6"/>
      <c r="AP124" s="6"/>
      <c r="AQ124" s="6"/>
      <c r="AR124" s="6"/>
      <c r="AS124" s="6"/>
      <c r="AT124" s="6"/>
      <c r="AU124" s="6"/>
      <c r="AV124" s="6"/>
      <c r="AW124" s="6"/>
      <c r="AX124" s="6"/>
      <c r="AY124" s="6"/>
      <c r="AZ124" s="6"/>
      <c r="BA124" s="6"/>
      <c r="BB124" s="6"/>
      <c r="BC124" s="6"/>
      <c r="BD124" s="6"/>
      <c r="BE124" s="6"/>
      <c r="BF124" s="6"/>
      <c r="BG124" s="6"/>
      <c r="BH124" s="6"/>
      <c r="BI124" s="6"/>
      <c r="BJ124" s="6"/>
      <c r="BK124" s="7"/>
      <c r="BL124" s="48"/>
      <c r="BM124" s="48"/>
      <c r="BN124" s="48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</row>
    <row r="125" spans="4:88"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  <c r="AC125" s="6"/>
      <c r="AD125" s="7"/>
      <c r="AE125" s="48"/>
      <c r="AF125" s="48"/>
      <c r="AG125" s="48"/>
      <c r="AK125" s="6"/>
      <c r="AL125" s="6"/>
      <c r="AM125" s="6"/>
      <c r="AN125" s="6"/>
      <c r="AO125" s="6"/>
      <c r="AP125" s="6"/>
      <c r="AQ125" s="6"/>
      <c r="AR125" s="6"/>
      <c r="AS125" s="6"/>
      <c r="AT125" s="6"/>
      <c r="AU125" s="6"/>
      <c r="AV125" s="6"/>
      <c r="AW125" s="6"/>
      <c r="AX125" s="6"/>
      <c r="AY125" s="6"/>
      <c r="AZ125" s="6"/>
      <c r="BA125" s="6"/>
      <c r="BB125" s="6"/>
      <c r="BC125" s="6"/>
      <c r="BD125" s="6"/>
      <c r="BE125" s="6"/>
      <c r="BF125" s="6"/>
      <c r="BG125" s="6"/>
      <c r="BH125" s="6"/>
      <c r="BI125" s="6"/>
      <c r="BJ125" s="6"/>
      <c r="BK125" s="7"/>
      <c r="BL125" s="48"/>
      <c r="BM125" s="48"/>
      <c r="BN125" s="48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</row>
    <row r="126" spans="4:88"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  <c r="AC126" s="6"/>
      <c r="AD126" s="7"/>
      <c r="AE126" s="48"/>
      <c r="AF126" s="48"/>
      <c r="AG126" s="48"/>
      <c r="AK126" s="6"/>
      <c r="AL126" s="6"/>
      <c r="AM126" s="6"/>
      <c r="AN126" s="6"/>
      <c r="AO126" s="6"/>
      <c r="AP126" s="6"/>
      <c r="AQ126" s="6"/>
      <c r="AR126" s="6"/>
      <c r="AS126" s="6"/>
      <c r="AT126" s="6"/>
      <c r="AU126" s="6"/>
      <c r="AV126" s="6"/>
      <c r="AW126" s="6"/>
      <c r="AX126" s="6"/>
      <c r="AY126" s="6"/>
      <c r="AZ126" s="6"/>
      <c r="BA126" s="6"/>
      <c r="BB126" s="6"/>
      <c r="BC126" s="6"/>
      <c r="BD126" s="6"/>
      <c r="BE126" s="6"/>
      <c r="BF126" s="6"/>
      <c r="BG126" s="6"/>
      <c r="BH126" s="6"/>
      <c r="BI126" s="6"/>
      <c r="BJ126" s="6"/>
      <c r="BK126" s="7"/>
      <c r="BL126" s="48"/>
      <c r="BM126" s="48"/>
      <c r="BN126" s="48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</row>
    <row r="127" spans="4:88"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  <c r="AC127" s="6"/>
      <c r="AD127" s="7"/>
      <c r="AE127" s="48"/>
      <c r="AF127" s="48"/>
      <c r="AG127" s="48"/>
      <c r="AK127" s="6"/>
      <c r="AL127" s="6"/>
      <c r="AM127" s="6"/>
      <c r="AN127" s="6"/>
      <c r="AO127" s="6"/>
      <c r="AP127" s="6"/>
      <c r="AQ127" s="6"/>
      <c r="AR127" s="6"/>
      <c r="AS127" s="6"/>
      <c r="AT127" s="6"/>
      <c r="AU127" s="6"/>
      <c r="AV127" s="6"/>
      <c r="AW127" s="6"/>
      <c r="AX127" s="6"/>
      <c r="AY127" s="6"/>
      <c r="AZ127" s="6"/>
      <c r="BA127" s="6"/>
      <c r="BB127" s="6"/>
      <c r="BC127" s="6"/>
      <c r="BD127" s="6"/>
      <c r="BE127" s="6"/>
      <c r="BF127" s="6"/>
      <c r="BG127" s="6"/>
      <c r="BH127" s="6"/>
      <c r="BI127" s="6"/>
      <c r="BJ127" s="6"/>
      <c r="BK127" s="7"/>
      <c r="BL127" s="48"/>
      <c r="BM127" s="48"/>
      <c r="BN127" s="48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</row>
    <row r="128" spans="4:88"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  <c r="AC128" s="6"/>
      <c r="AD128" s="7"/>
      <c r="AE128" s="48"/>
      <c r="AF128" s="48"/>
      <c r="AG128" s="48"/>
      <c r="AK128" s="6"/>
      <c r="AL128" s="6"/>
      <c r="AM128" s="6"/>
      <c r="AN128" s="6"/>
      <c r="AO128" s="6"/>
      <c r="AP128" s="6"/>
      <c r="AQ128" s="6"/>
      <c r="AR128" s="6"/>
      <c r="AS128" s="6"/>
      <c r="AT128" s="6"/>
      <c r="AU128" s="6"/>
      <c r="AV128" s="6"/>
      <c r="AW128" s="6"/>
      <c r="AX128" s="6"/>
      <c r="AY128" s="6"/>
      <c r="AZ128" s="6"/>
      <c r="BA128" s="6"/>
      <c r="BB128" s="6"/>
      <c r="BC128" s="6"/>
      <c r="BD128" s="6"/>
      <c r="BE128" s="6"/>
      <c r="BF128" s="6"/>
      <c r="BG128" s="6"/>
      <c r="BH128" s="6"/>
      <c r="BI128" s="6"/>
      <c r="BJ128" s="6"/>
      <c r="BK128" s="7"/>
      <c r="BL128" s="48"/>
      <c r="BM128" s="48"/>
      <c r="BN128" s="4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</row>
    <row r="129" spans="4:88"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  <c r="AC129" s="6"/>
      <c r="AD129" s="7"/>
      <c r="AE129" s="48"/>
      <c r="AF129" s="48"/>
      <c r="AG129" s="48"/>
      <c r="AK129" s="6"/>
      <c r="AL129" s="6"/>
      <c r="AM129" s="6"/>
      <c r="AN129" s="6"/>
      <c r="AO129" s="6"/>
      <c r="AP129" s="6"/>
      <c r="AQ129" s="6"/>
      <c r="AR129" s="6"/>
      <c r="AS129" s="6"/>
      <c r="AT129" s="6"/>
      <c r="AU129" s="6"/>
      <c r="AV129" s="6"/>
      <c r="AW129" s="6"/>
      <c r="AX129" s="6"/>
      <c r="AY129" s="6"/>
      <c r="AZ129" s="6"/>
      <c r="BA129" s="6"/>
      <c r="BB129" s="6"/>
      <c r="BC129" s="6"/>
      <c r="BD129" s="6"/>
      <c r="BE129" s="6"/>
      <c r="BF129" s="6"/>
      <c r="BG129" s="6"/>
      <c r="BH129" s="6"/>
      <c r="BI129" s="6"/>
      <c r="BJ129" s="6"/>
      <c r="BK129" s="7"/>
      <c r="BL129" s="48"/>
      <c r="BM129" s="48"/>
      <c r="BN129" s="48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</row>
    <row r="130" spans="4:88"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  <c r="AC130" s="6"/>
      <c r="AD130" s="7"/>
      <c r="AE130" s="48"/>
      <c r="AF130" s="48"/>
      <c r="AG130" s="48"/>
      <c r="AK130" s="6"/>
      <c r="AL130" s="6"/>
      <c r="AM130" s="6"/>
      <c r="AN130" s="6"/>
      <c r="AO130" s="6"/>
      <c r="AP130" s="6"/>
      <c r="AQ130" s="6"/>
      <c r="AR130" s="6"/>
      <c r="AS130" s="6"/>
      <c r="AT130" s="6"/>
      <c r="AU130" s="6"/>
      <c r="AV130" s="6"/>
      <c r="AW130" s="6"/>
      <c r="AX130" s="6"/>
      <c r="AY130" s="6"/>
      <c r="AZ130" s="6"/>
      <c r="BA130" s="6"/>
      <c r="BB130" s="6"/>
      <c r="BC130" s="6"/>
      <c r="BD130" s="6"/>
      <c r="BE130" s="6"/>
      <c r="BF130" s="6"/>
      <c r="BG130" s="6"/>
      <c r="BH130" s="6"/>
      <c r="BI130" s="6"/>
      <c r="BJ130" s="6"/>
      <c r="BK130" s="7"/>
      <c r="BL130" s="48"/>
      <c r="BM130" s="48"/>
      <c r="BN130" s="48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</row>
    <row r="131" spans="4:88"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  <c r="AC131" s="6"/>
      <c r="AD131" s="7"/>
      <c r="AE131" s="48"/>
      <c r="AF131" s="48"/>
      <c r="AG131" s="48"/>
      <c r="AK131" s="6"/>
      <c r="AL131" s="6"/>
      <c r="AM131" s="6"/>
      <c r="AN131" s="6"/>
      <c r="AO131" s="6"/>
      <c r="AP131" s="6"/>
      <c r="AQ131" s="6"/>
      <c r="AR131" s="6"/>
      <c r="AS131" s="6"/>
      <c r="AT131" s="6"/>
      <c r="AU131" s="6"/>
      <c r="AV131" s="6"/>
      <c r="AW131" s="6"/>
      <c r="AX131" s="6"/>
      <c r="AY131" s="6"/>
      <c r="AZ131" s="6"/>
      <c r="BA131" s="6"/>
      <c r="BB131" s="6"/>
      <c r="BC131" s="6"/>
      <c r="BD131" s="6"/>
      <c r="BE131" s="6"/>
      <c r="BF131" s="6"/>
      <c r="BG131" s="6"/>
      <c r="BH131" s="6"/>
      <c r="BI131" s="6"/>
      <c r="BJ131" s="6"/>
      <c r="BK131" s="7"/>
      <c r="BL131" s="48"/>
      <c r="BM131" s="48"/>
      <c r="BN131" s="48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</row>
    <row r="132" spans="4:88"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  <c r="AC132" s="6"/>
      <c r="AD132" s="7"/>
      <c r="AE132" s="48"/>
      <c r="AF132" s="48"/>
      <c r="AG132" s="48"/>
      <c r="AK132" s="6"/>
      <c r="AL132" s="6"/>
      <c r="AM132" s="6"/>
      <c r="AN132" s="6"/>
      <c r="AO132" s="6"/>
      <c r="AP132" s="6"/>
      <c r="AQ132" s="6"/>
      <c r="AR132" s="6"/>
      <c r="AS132" s="6"/>
      <c r="AT132" s="6"/>
      <c r="AU132" s="6"/>
      <c r="AV132" s="6"/>
      <c r="AW132" s="6"/>
      <c r="AX132" s="6"/>
      <c r="AY132" s="6"/>
      <c r="AZ132" s="6"/>
      <c r="BA132" s="6"/>
      <c r="BB132" s="6"/>
      <c r="BC132" s="6"/>
      <c r="BD132" s="6"/>
      <c r="BE132" s="6"/>
      <c r="BF132" s="6"/>
      <c r="BG132" s="6"/>
      <c r="BH132" s="6"/>
      <c r="BI132" s="6"/>
      <c r="BJ132" s="6"/>
      <c r="BK132" s="7"/>
      <c r="BL132" s="48"/>
      <c r="BM132" s="48"/>
      <c r="BN132" s="48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</row>
    <row r="133" spans="4:88"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  <c r="AC133" s="6"/>
      <c r="AD133" s="7"/>
      <c r="AE133" s="48"/>
      <c r="AF133" s="48"/>
      <c r="AG133" s="48"/>
      <c r="AK133" s="6"/>
      <c r="AL133" s="6"/>
      <c r="AM133" s="6"/>
      <c r="AN133" s="6"/>
      <c r="AO133" s="6"/>
      <c r="AP133" s="6"/>
      <c r="AQ133" s="6"/>
      <c r="AR133" s="6"/>
      <c r="AS133" s="6"/>
      <c r="AT133" s="6"/>
      <c r="AU133" s="6"/>
      <c r="AV133" s="6"/>
      <c r="AW133" s="6"/>
      <c r="AX133" s="6"/>
      <c r="AY133" s="6"/>
      <c r="AZ133" s="6"/>
      <c r="BA133" s="6"/>
      <c r="BB133" s="6"/>
      <c r="BC133" s="6"/>
      <c r="BD133" s="6"/>
      <c r="BE133" s="6"/>
      <c r="BF133" s="6"/>
      <c r="BG133" s="6"/>
      <c r="BH133" s="6"/>
      <c r="BI133" s="6"/>
      <c r="BJ133" s="6"/>
      <c r="BK133" s="7"/>
      <c r="BL133" s="48"/>
      <c r="BM133" s="48"/>
      <c r="BN133" s="48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</row>
    <row r="134" spans="4:88"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  <c r="AC134" s="6"/>
      <c r="AD134" s="7"/>
      <c r="AE134" s="48"/>
      <c r="AF134" s="48"/>
      <c r="AG134" s="48"/>
      <c r="AK134" s="6"/>
      <c r="AL134" s="6"/>
      <c r="AM134" s="6"/>
      <c r="AN134" s="6"/>
      <c r="AO134" s="6"/>
      <c r="AP134" s="6"/>
      <c r="AQ134" s="6"/>
      <c r="AR134" s="6"/>
      <c r="AS134" s="6"/>
      <c r="AT134" s="6"/>
      <c r="AU134" s="6"/>
      <c r="AV134" s="6"/>
      <c r="AW134" s="6"/>
      <c r="AX134" s="6"/>
      <c r="AY134" s="6"/>
      <c r="AZ134" s="6"/>
      <c r="BA134" s="6"/>
      <c r="BB134" s="6"/>
      <c r="BC134" s="6"/>
      <c r="BD134" s="6"/>
      <c r="BE134" s="6"/>
      <c r="BF134" s="6"/>
      <c r="BG134" s="6"/>
      <c r="BH134" s="6"/>
      <c r="BI134" s="6"/>
      <c r="BJ134" s="6"/>
      <c r="BK134" s="7"/>
      <c r="BL134" s="48"/>
      <c r="BM134" s="48"/>
      <c r="BN134" s="48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</row>
    <row r="135" spans="4:88"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  <c r="AC135" s="6"/>
      <c r="AD135" s="7"/>
      <c r="AE135" s="48"/>
      <c r="AF135" s="48"/>
      <c r="AG135" s="48"/>
      <c r="AK135" s="6"/>
      <c r="AL135" s="6"/>
      <c r="AM135" s="6"/>
      <c r="AN135" s="6"/>
      <c r="AO135" s="6"/>
      <c r="AP135" s="6"/>
      <c r="AQ135" s="6"/>
      <c r="AR135" s="6"/>
      <c r="AS135" s="6"/>
      <c r="AT135" s="6"/>
      <c r="AU135" s="6"/>
      <c r="AV135" s="6"/>
      <c r="AW135" s="6"/>
      <c r="AX135" s="6"/>
      <c r="AY135" s="6"/>
      <c r="AZ135" s="6"/>
      <c r="BA135" s="6"/>
      <c r="BB135" s="6"/>
      <c r="BC135" s="6"/>
      <c r="BD135" s="6"/>
      <c r="BE135" s="6"/>
      <c r="BF135" s="6"/>
      <c r="BG135" s="6"/>
      <c r="BH135" s="6"/>
      <c r="BI135" s="6"/>
      <c r="BJ135" s="6"/>
      <c r="BK135" s="7"/>
      <c r="BL135" s="48"/>
      <c r="BM135" s="48"/>
      <c r="BN135" s="48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</row>
    <row r="136" spans="4:88"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  <c r="AC136" s="6"/>
      <c r="AD136" s="7"/>
      <c r="AE136" s="48"/>
      <c r="AF136" s="48"/>
      <c r="AG136" s="48"/>
      <c r="AK136" s="6"/>
      <c r="AL136" s="6"/>
      <c r="AM136" s="6"/>
      <c r="AN136" s="6"/>
      <c r="AO136" s="6"/>
      <c r="AP136" s="6"/>
      <c r="AQ136" s="6"/>
      <c r="AR136" s="6"/>
      <c r="AS136" s="6"/>
      <c r="AT136" s="6"/>
      <c r="AU136" s="6"/>
      <c r="AV136" s="6"/>
      <c r="AW136" s="6"/>
      <c r="AX136" s="6"/>
      <c r="AY136" s="6"/>
      <c r="AZ136" s="6"/>
      <c r="BA136" s="6"/>
      <c r="BB136" s="6"/>
      <c r="BC136" s="6"/>
      <c r="BD136" s="6"/>
      <c r="BE136" s="6"/>
      <c r="BF136" s="6"/>
      <c r="BG136" s="6"/>
      <c r="BH136" s="6"/>
      <c r="BI136" s="6"/>
      <c r="BJ136" s="6"/>
      <c r="BK136" s="7"/>
      <c r="BL136" s="48"/>
      <c r="BM136" s="48"/>
      <c r="BN136" s="48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</row>
    <row r="137" spans="4:88"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  <c r="AC137" s="6"/>
      <c r="AD137" s="7"/>
      <c r="AE137" s="48"/>
      <c r="AF137" s="48"/>
      <c r="AG137" s="48"/>
      <c r="AK137" s="6"/>
      <c r="AL137" s="6"/>
      <c r="AM137" s="6"/>
      <c r="AN137" s="6"/>
      <c r="AO137" s="6"/>
      <c r="AP137" s="6"/>
      <c r="AQ137" s="6"/>
      <c r="AR137" s="6"/>
      <c r="AS137" s="6"/>
      <c r="AT137" s="6"/>
      <c r="AU137" s="6"/>
      <c r="AV137" s="6"/>
      <c r="AW137" s="6"/>
      <c r="AX137" s="6"/>
      <c r="AY137" s="6"/>
      <c r="AZ137" s="6"/>
      <c r="BA137" s="6"/>
      <c r="BB137" s="6"/>
      <c r="BC137" s="6"/>
      <c r="BD137" s="6"/>
      <c r="BE137" s="6"/>
      <c r="BF137" s="6"/>
      <c r="BG137" s="6"/>
      <c r="BH137" s="6"/>
      <c r="BI137" s="6"/>
      <c r="BJ137" s="6"/>
      <c r="BK137" s="7"/>
      <c r="BL137" s="48"/>
      <c r="BM137" s="48"/>
      <c r="BN137" s="48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</row>
    <row r="138" spans="4:88"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  <c r="AC138" s="6"/>
      <c r="AD138" s="7"/>
      <c r="AE138" s="48"/>
      <c r="AF138" s="48"/>
      <c r="AG138" s="48"/>
      <c r="AK138" s="6"/>
      <c r="AL138" s="6"/>
      <c r="AM138" s="6"/>
      <c r="AN138" s="6"/>
      <c r="AO138" s="6"/>
      <c r="AP138" s="6"/>
      <c r="AQ138" s="6"/>
      <c r="AR138" s="6"/>
      <c r="AS138" s="6"/>
      <c r="AT138" s="6"/>
      <c r="AU138" s="6"/>
      <c r="AV138" s="6"/>
      <c r="AW138" s="6"/>
      <c r="AX138" s="6"/>
      <c r="AY138" s="6"/>
      <c r="AZ138" s="6"/>
      <c r="BA138" s="6"/>
      <c r="BB138" s="6"/>
      <c r="BC138" s="6"/>
      <c r="BD138" s="6"/>
      <c r="BE138" s="6"/>
      <c r="BF138" s="6"/>
      <c r="BG138" s="6"/>
      <c r="BH138" s="6"/>
      <c r="BI138" s="6"/>
      <c r="BJ138" s="6"/>
      <c r="BK138" s="7"/>
      <c r="BL138" s="48"/>
      <c r="BM138" s="48"/>
      <c r="BN138" s="4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</row>
    <row r="139" spans="4:88"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  <c r="AC139" s="6"/>
      <c r="AD139" s="7"/>
      <c r="AE139" s="48"/>
      <c r="AF139" s="48"/>
      <c r="AG139" s="48"/>
      <c r="AK139" s="6"/>
      <c r="AL139" s="6"/>
      <c r="AM139" s="6"/>
      <c r="AN139" s="6"/>
      <c r="AO139" s="6"/>
      <c r="AP139" s="6"/>
      <c r="AQ139" s="6"/>
      <c r="AR139" s="6"/>
      <c r="AS139" s="6"/>
      <c r="AT139" s="6"/>
      <c r="AU139" s="6"/>
      <c r="AV139" s="6"/>
      <c r="AW139" s="6"/>
      <c r="AX139" s="6"/>
      <c r="AY139" s="6"/>
      <c r="AZ139" s="6"/>
      <c r="BA139" s="6"/>
      <c r="BB139" s="6"/>
      <c r="BC139" s="6"/>
      <c r="BD139" s="6"/>
      <c r="BE139" s="6"/>
      <c r="BF139" s="6"/>
      <c r="BG139" s="6"/>
      <c r="BH139" s="6"/>
      <c r="BI139" s="6"/>
      <c r="BJ139" s="6"/>
      <c r="BK139" s="7"/>
      <c r="BL139" s="48"/>
      <c r="BM139" s="48"/>
      <c r="BN139" s="48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</row>
    <row r="140" spans="4:88"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  <c r="AC140" s="6"/>
      <c r="AD140" s="7"/>
      <c r="AE140" s="48"/>
      <c r="AF140" s="48"/>
      <c r="AG140" s="48"/>
      <c r="AK140" s="6"/>
      <c r="AL140" s="6"/>
      <c r="AM140" s="6"/>
      <c r="AN140" s="6"/>
      <c r="AO140" s="6"/>
      <c r="AP140" s="6"/>
      <c r="AQ140" s="6"/>
      <c r="AR140" s="6"/>
      <c r="AS140" s="6"/>
      <c r="AT140" s="6"/>
      <c r="AU140" s="6"/>
      <c r="AV140" s="6"/>
      <c r="AW140" s="6"/>
      <c r="AX140" s="6"/>
      <c r="AY140" s="6"/>
      <c r="AZ140" s="6"/>
      <c r="BA140" s="6"/>
      <c r="BB140" s="6"/>
      <c r="BC140" s="6"/>
      <c r="BD140" s="6"/>
      <c r="BE140" s="6"/>
      <c r="BF140" s="6"/>
      <c r="BG140" s="6"/>
      <c r="BH140" s="6"/>
      <c r="BI140" s="6"/>
      <c r="BJ140" s="6"/>
      <c r="BK140" s="7"/>
      <c r="BL140" s="48"/>
      <c r="BM140" s="48"/>
      <c r="BN140" s="48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</row>
    <row r="141" spans="4:88"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  <c r="AC141" s="6"/>
      <c r="AD141" s="7"/>
      <c r="AE141" s="48"/>
      <c r="AF141" s="48"/>
      <c r="AG141" s="48"/>
      <c r="AK141" s="6"/>
      <c r="AL141" s="6"/>
      <c r="AM141" s="6"/>
      <c r="AN141" s="6"/>
      <c r="AO141" s="6"/>
      <c r="AP141" s="6"/>
      <c r="AQ141" s="6"/>
      <c r="AR141" s="6"/>
      <c r="AS141" s="6"/>
      <c r="AT141" s="6"/>
      <c r="AU141" s="6"/>
      <c r="AV141" s="6"/>
      <c r="AW141" s="6"/>
      <c r="AX141" s="6"/>
      <c r="AY141" s="6"/>
      <c r="AZ141" s="6"/>
      <c r="BA141" s="6"/>
      <c r="BB141" s="6"/>
      <c r="BC141" s="6"/>
      <c r="BD141" s="6"/>
      <c r="BE141" s="6"/>
      <c r="BF141" s="6"/>
      <c r="BG141" s="6"/>
      <c r="BH141" s="6"/>
      <c r="BI141" s="6"/>
      <c r="BJ141" s="6"/>
      <c r="BK141" s="7"/>
      <c r="BL141" s="48"/>
      <c r="BM141" s="48"/>
      <c r="BN141" s="48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</row>
    <row r="142" spans="4:88"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  <c r="AC142" s="6"/>
      <c r="AD142" s="7"/>
      <c r="AE142" s="48"/>
      <c r="AF142" s="48"/>
      <c r="AG142" s="48"/>
      <c r="AK142" s="6"/>
      <c r="AL142" s="6"/>
      <c r="AM142" s="6"/>
      <c r="AN142" s="6"/>
      <c r="AO142" s="6"/>
      <c r="AP142" s="6"/>
      <c r="AQ142" s="6"/>
      <c r="AR142" s="6"/>
      <c r="AS142" s="6"/>
      <c r="AT142" s="6"/>
      <c r="AU142" s="6"/>
      <c r="AV142" s="6"/>
      <c r="AW142" s="6"/>
      <c r="AX142" s="6"/>
      <c r="AY142" s="6"/>
      <c r="AZ142" s="6"/>
      <c r="BA142" s="6"/>
      <c r="BB142" s="6"/>
      <c r="BC142" s="6"/>
      <c r="BD142" s="6"/>
      <c r="BE142" s="6"/>
      <c r="BF142" s="6"/>
      <c r="BG142" s="6"/>
      <c r="BH142" s="6"/>
      <c r="BI142" s="6"/>
      <c r="BJ142" s="6"/>
      <c r="BK142" s="7"/>
      <c r="BL142" s="48"/>
      <c r="BM142" s="48"/>
      <c r="BN142" s="48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</row>
    <row r="143" spans="4:88"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  <c r="AC143" s="6"/>
      <c r="AD143" s="7"/>
      <c r="AE143" s="48"/>
      <c r="AF143" s="48"/>
      <c r="AG143" s="48"/>
      <c r="AK143" s="6"/>
      <c r="AL143" s="6"/>
      <c r="AM143" s="6"/>
      <c r="AN143" s="6"/>
      <c r="AO143" s="6"/>
      <c r="AP143" s="6"/>
      <c r="AQ143" s="6"/>
      <c r="AR143" s="6"/>
      <c r="AS143" s="6"/>
      <c r="AT143" s="6"/>
      <c r="AU143" s="6"/>
      <c r="AV143" s="6"/>
      <c r="AW143" s="6"/>
      <c r="AX143" s="6"/>
      <c r="AY143" s="6"/>
      <c r="AZ143" s="6"/>
      <c r="BA143" s="6"/>
      <c r="BB143" s="6"/>
      <c r="BC143" s="6"/>
      <c r="BD143" s="6"/>
      <c r="BE143" s="6"/>
      <c r="BF143" s="6"/>
      <c r="BG143" s="6"/>
      <c r="BH143" s="6"/>
      <c r="BI143" s="6"/>
      <c r="BJ143" s="6"/>
      <c r="BK143" s="7"/>
      <c r="BL143" s="48"/>
      <c r="BM143" s="48"/>
      <c r="BN143" s="48"/>
    </row>
    <row r="144" spans="4:88"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  <c r="AC144" s="6"/>
      <c r="AD144" s="7"/>
      <c r="AE144" s="48"/>
      <c r="AF144" s="48"/>
      <c r="AG144" s="48"/>
      <c r="AK144" s="6"/>
      <c r="AL144" s="6"/>
      <c r="AM144" s="6"/>
      <c r="AN144" s="6"/>
      <c r="AO144" s="6"/>
      <c r="AP144" s="6"/>
      <c r="AQ144" s="6"/>
      <c r="AR144" s="6"/>
      <c r="AS144" s="6"/>
      <c r="AT144" s="6"/>
      <c r="AU144" s="6"/>
      <c r="AV144" s="6"/>
      <c r="AW144" s="6"/>
      <c r="AX144" s="6"/>
      <c r="AY144" s="6"/>
      <c r="AZ144" s="6"/>
      <c r="BA144" s="6"/>
      <c r="BB144" s="6"/>
      <c r="BC144" s="6"/>
      <c r="BD144" s="6"/>
      <c r="BE144" s="6"/>
      <c r="BF144" s="6"/>
      <c r="BG144" s="6"/>
      <c r="BH144" s="6"/>
      <c r="BI144" s="6"/>
      <c r="BJ144" s="6"/>
      <c r="BK144" s="7"/>
      <c r="BL144" s="48"/>
      <c r="BM144" s="48"/>
      <c r="BN144" s="48"/>
    </row>
    <row r="145" spans="4:66"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  <c r="AC145" s="6"/>
      <c r="AD145" s="7"/>
      <c r="AE145" s="48"/>
      <c r="AF145" s="48"/>
      <c r="AG145" s="48"/>
      <c r="AK145" s="6"/>
      <c r="AL145" s="6"/>
      <c r="AM145" s="6"/>
      <c r="AN145" s="6"/>
      <c r="AO145" s="6"/>
      <c r="AP145" s="6"/>
      <c r="AQ145" s="6"/>
      <c r="AR145" s="6"/>
      <c r="AS145" s="6"/>
      <c r="AT145" s="6"/>
      <c r="AU145" s="6"/>
      <c r="AV145" s="6"/>
      <c r="AW145" s="6"/>
      <c r="AX145" s="6"/>
      <c r="AY145" s="6"/>
      <c r="AZ145" s="6"/>
      <c r="BA145" s="6"/>
      <c r="BB145" s="6"/>
      <c r="BC145" s="6"/>
      <c r="BD145" s="6"/>
      <c r="BE145" s="6"/>
      <c r="BF145" s="6"/>
      <c r="BG145" s="6"/>
      <c r="BH145" s="6"/>
      <c r="BI145" s="6"/>
      <c r="BJ145" s="6"/>
      <c r="BK145" s="7"/>
      <c r="BL145" s="48"/>
      <c r="BM145" s="48"/>
      <c r="BN145" s="48"/>
    </row>
    <row r="146" spans="4:66"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  <c r="AC146" s="6"/>
      <c r="AD146" s="7"/>
      <c r="AE146" s="48"/>
      <c r="AF146" s="48"/>
      <c r="AG146" s="48"/>
      <c r="AK146" s="6"/>
      <c r="AL146" s="6"/>
      <c r="AM146" s="6"/>
      <c r="AN146" s="6"/>
      <c r="AO146" s="6"/>
      <c r="AP146" s="6"/>
      <c r="AQ146" s="6"/>
      <c r="AR146" s="6"/>
      <c r="AS146" s="6"/>
      <c r="AT146" s="6"/>
      <c r="AU146" s="6"/>
      <c r="AV146" s="6"/>
      <c r="AW146" s="6"/>
      <c r="AX146" s="6"/>
      <c r="AY146" s="6"/>
      <c r="AZ146" s="6"/>
      <c r="BA146" s="6"/>
      <c r="BB146" s="6"/>
      <c r="BC146" s="6"/>
      <c r="BD146" s="6"/>
      <c r="BE146" s="6"/>
      <c r="BF146" s="6"/>
      <c r="BG146" s="6"/>
      <c r="BH146" s="6"/>
      <c r="BI146" s="6"/>
      <c r="BJ146" s="6"/>
      <c r="BK146" s="7"/>
      <c r="BL146" s="48"/>
      <c r="BM146" s="48"/>
      <c r="BN146" s="48"/>
    </row>
    <row r="147" spans="4:66"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  <c r="AC147" s="6"/>
      <c r="AD147" s="7"/>
      <c r="AE147" s="48"/>
      <c r="AF147" s="48"/>
      <c r="AG147" s="48"/>
      <c r="AK147" s="6"/>
      <c r="AL147" s="6"/>
      <c r="AM147" s="6"/>
      <c r="AN147" s="6"/>
      <c r="AO147" s="6"/>
      <c r="AP147" s="6"/>
      <c r="AQ147" s="6"/>
      <c r="AR147" s="6"/>
      <c r="AS147" s="6"/>
      <c r="AT147" s="6"/>
      <c r="AU147" s="6"/>
      <c r="AV147" s="6"/>
      <c r="AW147" s="6"/>
      <c r="AX147" s="6"/>
      <c r="AY147" s="6"/>
      <c r="AZ147" s="6"/>
      <c r="BA147" s="6"/>
      <c r="BB147" s="6"/>
      <c r="BC147" s="6"/>
      <c r="BD147" s="6"/>
      <c r="BE147" s="6"/>
      <c r="BF147" s="6"/>
      <c r="BG147" s="6"/>
      <c r="BH147" s="6"/>
      <c r="BI147" s="6"/>
      <c r="BJ147" s="6"/>
      <c r="BK147" s="7"/>
      <c r="BL147" s="48"/>
      <c r="BM147" s="48"/>
      <c r="BN147" s="48"/>
    </row>
    <row r="148" spans="4:66"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  <c r="AC148" s="6"/>
      <c r="AD148" s="7"/>
      <c r="AE148" s="48"/>
      <c r="AF148" s="48"/>
      <c r="AG148" s="48"/>
      <c r="AK148" s="6"/>
      <c r="AL148" s="6"/>
      <c r="AM148" s="6"/>
      <c r="AN148" s="6"/>
      <c r="AO148" s="6"/>
      <c r="AP148" s="6"/>
      <c r="AQ148" s="6"/>
      <c r="AR148" s="6"/>
      <c r="AS148" s="6"/>
      <c r="AT148" s="6"/>
      <c r="AU148" s="6"/>
      <c r="AV148" s="6"/>
      <c r="AW148" s="6"/>
      <c r="AX148" s="6"/>
      <c r="AY148" s="6"/>
      <c r="AZ148" s="6"/>
      <c r="BA148" s="6"/>
      <c r="BB148" s="6"/>
      <c r="BC148" s="6"/>
      <c r="BD148" s="6"/>
      <c r="BE148" s="6"/>
      <c r="BF148" s="6"/>
      <c r="BG148" s="6"/>
      <c r="BH148" s="6"/>
      <c r="BI148" s="6"/>
      <c r="BJ148" s="6"/>
      <c r="BK148" s="7"/>
      <c r="BL148" s="48"/>
      <c r="BM148" s="48"/>
      <c r="BN148" s="48"/>
    </row>
    <row r="149" spans="4:66"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  <c r="AC149" s="6"/>
      <c r="AD149" s="7"/>
      <c r="AE149" s="48"/>
      <c r="AF149" s="48"/>
      <c r="AG149" s="48"/>
      <c r="AK149" s="6"/>
      <c r="AL149" s="6"/>
      <c r="AM149" s="6"/>
      <c r="AN149" s="6"/>
      <c r="AO149" s="6"/>
      <c r="AP149" s="6"/>
      <c r="AQ149" s="6"/>
      <c r="AR149" s="6"/>
      <c r="AS149" s="6"/>
      <c r="AT149" s="6"/>
      <c r="AU149" s="6"/>
      <c r="AV149" s="6"/>
      <c r="AW149" s="6"/>
      <c r="AX149" s="6"/>
      <c r="AY149" s="6"/>
      <c r="AZ149" s="6"/>
      <c r="BA149" s="6"/>
      <c r="BB149" s="6"/>
      <c r="BC149" s="6"/>
      <c r="BD149" s="6"/>
      <c r="BE149" s="6"/>
      <c r="BF149" s="6"/>
      <c r="BG149" s="6"/>
      <c r="BH149" s="6"/>
      <c r="BI149" s="6"/>
      <c r="BJ149" s="6"/>
      <c r="BK149" s="7"/>
      <c r="BL149" s="48"/>
      <c r="BM149" s="48"/>
      <c r="BN149" s="48"/>
    </row>
    <row r="150" spans="4:66"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  <c r="AC150" s="6"/>
      <c r="AD150" s="7"/>
      <c r="AE150" s="48"/>
      <c r="AF150" s="48"/>
      <c r="AG150" s="48"/>
      <c r="AK150" s="6"/>
      <c r="AL150" s="6"/>
      <c r="AM150" s="6"/>
      <c r="AN150" s="6"/>
      <c r="AO150" s="6"/>
      <c r="AP150" s="6"/>
      <c r="AQ150" s="6"/>
      <c r="AR150" s="6"/>
      <c r="AS150" s="6"/>
      <c r="AT150" s="6"/>
      <c r="AU150" s="6"/>
      <c r="AV150" s="6"/>
      <c r="AW150" s="6"/>
      <c r="AX150" s="6"/>
      <c r="AY150" s="6"/>
      <c r="AZ150" s="6"/>
      <c r="BA150" s="6"/>
      <c r="BB150" s="6"/>
      <c r="BC150" s="6"/>
      <c r="BD150" s="6"/>
      <c r="BE150" s="6"/>
      <c r="BF150" s="6"/>
      <c r="BG150" s="6"/>
      <c r="BH150" s="6"/>
      <c r="BI150" s="6"/>
      <c r="BJ150" s="6"/>
      <c r="BK150" s="7"/>
      <c r="BL150" s="48"/>
      <c r="BM150" s="48"/>
      <c r="BN150" s="48"/>
    </row>
    <row r="151" spans="4:66"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  <c r="AC151" s="6"/>
      <c r="AD151" s="7"/>
      <c r="AE151" s="48"/>
      <c r="AF151" s="48"/>
      <c r="AG151" s="48"/>
      <c r="AK151" s="6"/>
      <c r="AL151" s="6"/>
      <c r="AM151" s="6"/>
      <c r="AN151" s="6"/>
      <c r="AO151" s="6"/>
      <c r="AP151" s="6"/>
      <c r="AQ151" s="6"/>
      <c r="AR151" s="6"/>
      <c r="AS151" s="6"/>
      <c r="AT151" s="6"/>
      <c r="AU151" s="6"/>
      <c r="AV151" s="6"/>
      <c r="AW151" s="6"/>
      <c r="AX151" s="6"/>
      <c r="AY151" s="6"/>
      <c r="AZ151" s="6"/>
      <c r="BA151" s="6"/>
      <c r="BB151" s="6"/>
      <c r="BC151" s="6"/>
      <c r="BD151" s="6"/>
      <c r="BE151" s="6"/>
      <c r="BF151" s="6"/>
      <c r="BG151" s="6"/>
      <c r="BH151" s="6"/>
      <c r="BI151" s="6"/>
      <c r="BJ151" s="6"/>
      <c r="BK151" s="7"/>
      <c r="BL151" s="48"/>
      <c r="BM151" s="48"/>
      <c r="BN151" s="48"/>
    </row>
    <row r="152" spans="4:66"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  <c r="AC152" s="6"/>
      <c r="AD152" s="7"/>
      <c r="AE152" s="48"/>
      <c r="AF152" s="48"/>
      <c r="AG152" s="48"/>
      <c r="AK152" s="6"/>
      <c r="AL152" s="6"/>
      <c r="AM152" s="6"/>
      <c r="AN152" s="6"/>
      <c r="AO152" s="6"/>
      <c r="AP152" s="6"/>
      <c r="AQ152" s="6"/>
      <c r="AR152" s="6"/>
      <c r="AS152" s="6"/>
      <c r="AT152" s="6"/>
      <c r="AU152" s="6"/>
      <c r="AV152" s="6"/>
      <c r="AW152" s="6"/>
      <c r="AX152" s="6"/>
      <c r="AY152" s="6"/>
      <c r="AZ152" s="6"/>
      <c r="BA152" s="6"/>
      <c r="BB152" s="6"/>
      <c r="BC152" s="6"/>
      <c r="BD152" s="6"/>
      <c r="BE152" s="6"/>
      <c r="BF152" s="6"/>
      <c r="BG152" s="6"/>
      <c r="BH152" s="6"/>
      <c r="BI152" s="6"/>
      <c r="BJ152" s="6"/>
      <c r="BK152" s="7"/>
      <c r="BL152" s="48"/>
      <c r="BM152" s="48"/>
      <c r="BN152" s="48"/>
    </row>
    <row r="153" spans="4:66"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  <c r="AC153" s="6"/>
      <c r="AD153" s="7"/>
      <c r="AE153" s="48"/>
      <c r="AF153" s="48"/>
      <c r="AG153" s="48"/>
      <c r="AK153" s="6"/>
      <c r="AL153" s="6"/>
      <c r="AM153" s="6"/>
      <c r="AN153" s="6"/>
      <c r="AO153" s="6"/>
      <c r="AP153" s="6"/>
      <c r="AQ153" s="6"/>
      <c r="AR153" s="6"/>
      <c r="AS153" s="6"/>
      <c r="AT153" s="6"/>
      <c r="AU153" s="6"/>
      <c r="AV153" s="6"/>
      <c r="AW153" s="6"/>
      <c r="AX153" s="6"/>
      <c r="AY153" s="6"/>
      <c r="AZ153" s="6"/>
      <c r="BA153" s="6"/>
      <c r="BB153" s="6"/>
      <c r="BC153" s="6"/>
      <c r="BD153" s="6"/>
      <c r="BE153" s="6"/>
      <c r="BF153" s="6"/>
      <c r="BG153" s="6"/>
      <c r="BH153" s="6"/>
      <c r="BI153" s="6"/>
      <c r="BJ153" s="6"/>
      <c r="BK153" s="7"/>
      <c r="BL153" s="48"/>
      <c r="BM153" s="48"/>
      <c r="BN153" s="48"/>
    </row>
    <row r="154" spans="4:66"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  <c r="AC154" s="6"/>
      <c r="AD154" s="7"/>
      <c r="AE154" s="48"/>
      <c r="AF154" s="48"/>
      <c r="AG154" s="48"/>
      <c r="AK154" s="6"/>
      <c r="AL154" s="6"/>
      <c r="AM154" s="6"/>
      <c r="AN154" s="6"/>
      <c r="AO154" s="6"/>
      <c r="AP154" s="6"/>
      <c r="AQ154" s="6"/>
      <c r="AR154" s="6"/>
      <c r="AS154" s="6"/>
      <c r="AT154" s="6"/>
      <c r="AU154" s="6"/>
      <c r="AV154" s="6"/>
      <c r="AW154" s="6"/>
      <c r="AX154" s="6"/>
      <c r="AY154" s="6"/>
      <c r="AZ154" s="6"/>
      <c r="BA154" s="6"/>
      <c r="BB154" s="6"/>
      <c r="BC154" s="6"/>
      <c r="BD154" s="6"/>
      <c r="BE154" s="6"/>
      <c r="BF154" s="6"/>
      <c r="BG154" s="6"/>
      <c r="BH154" s="6"/>
      <c r="BI154" s="6"/>
      <c r="BJ154" s="6"/>
      <c r="BK154" s="7"/>
      <c r="BL154" s="48"/>
      <c r="BM154" s="48"/>
      <c r="BN154" s="48"/>
    </row>
    <row r="155" spans="4:66"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  <c r="AC155" s="6"/>
      <c r="AD155" s="7"/>
      <c r="AE155" s="48"/>
      <c r="AF155" s="48"/>
      <c r="AG155" s="48"/>
      <c r="AK155" s="6"/>
      <c r="AL155" s="6"/>
      <c r="AM155" s="6"/>
      <c r="AN155" s="6"/>
      <c r="AO155" s="6"/>
      <c r="AP155" s="6"/>
      <c r="AQ155" s="6"/>
      <c r="AR155" s="6"/>
      <c r="AS155" s="6"/>
      <c r="AT155" s="6"/>
      <c r="AU155" s="6"/>
      <c r="AV155" s="6"/>
      <c r="AW155" s="6"/>
      <c r="AX155" s="6"/>
      <c r="AY155" s="6"/>
      <c r="AZ155" s="6"/>
      <c r="BA155" s="6"/>
      <c r="BB155" s="6"/>
      <c r="BC155" s="6"/>
      <c r="BD155" s="6"/>
      <c r="BE155" s="6"/>
      <c r="BF155" s="6"/>
      <c r="BG155" s="6"/>
      <c r="BH155" s="6"/>
      <c r="BI155" s="6"/>
      <c r="BJ155" s="6"/>
      <c r="BK155" s="7"/>
      <c r="BL155" s="48"/>
      <c r="BM155" s="48"/>
      <c r="BN155" s="48"/>
    </row>
    <row r="156" spans="4:66"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  <c r="AC156" s="6"/>
      <c r="AD156" s="7"/>
      <c r="AE156" s="48"/>
      <c r="AF156" s="48"/>
      <c r="AG156" s="48"/>
      <c r="AK156" s="6"/>
      <c r="AL156" s="6"/>
      <c r="AM156" s="6"/>
      <c r="AN156" s="6"/>
      <c r="AO156" s="6"/>
      <c r="AP156" s="6"/>
      <c r="AQ156" s="6"/>
      <c r="AR156" s="6"/>
      <c r="AS156" s="6"/>
      <c r="AT156" s="6"/>
      <c r="AU156" s="6"/>
      <c r="AV156" s="6"/>
      <c r="AW156" s="6"/>
      <c r="AX156" s="6"/>
      <c r="AY156" s="6"/>
      <c r="AZ156" s="6"/>
      <c r="BA156" s="6"/>
      <c r="BB156" s="6"/>
      <c r="BC156" s="6"/>
      <c r="BD156" s="6"/>
      <c r="BE156" s="6"/>
      <c r="BF156" s="6"/>
      <c r="BG156" s="6"/>
      <c r="BH156" s="6"/>
      <c r="BI156" s="6"/>
      <c r="BJ156" s="6"/>
      <c r="BK156" s="7"/>
      <c r="BL156" s="48"/>
      <c r="BM156" s="48"/>
      <c r="BN156" s="48"/>
    </row>
    <row r="157" spans="4:66"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  <c r="AC157" s="6"/>
      <c r="AD157" s="7"/>
      <c r="AE157" s="48"/>
      <c r="AF157" s="48"/>
      <c r="AG157" s="48"/>
      <c r="AK157" s="6"/>
      <c r="AL157" s="6"/>
      <c r="AM157" s="6"/>
      <c r="AN157" s="6"/>
      <c r="AO157" s="6"/>
      <c r="AP157" s="6"/>
      <c r="AQ157" s="6"/>
      <c r="AR157" s="6"/>
      <c r="AS157" s="6"/>
      <c r="AT157" s="6"/>
      <c r="AU157" s="6"/>
      <c r="AV157" s="6"/>
      <c r="AW157" s="6"/>
      <c r="AX157" s="6"/>
      <c r="AY157" s="6"/>
      <c r="AZ157" s="6"/>
      <c r="BA157" s="6"/>
      <c r="BB157" s="6"/>
      <c r="BC157" s="6"/>
      <c r="BD157" s="6"/>
      <c r="BE157" s="6"/>
      <c r="BF157" s="6"/>
      <c r="BG157" s="6"/>
      <c r="BH157" s="6"/>
      <c r="BI157" s="6"/>
      <c r="BJ157" s="6"/>
      <c r="BK157" s="7"/>
      <c r="BL157" s="48"/>
      <c r="BM157" s="48"/>
      <c r="BN157" s="48"/>
    </row>
    <row r="158" spans="4:66"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  <c r="AC158" s="6"/>
      <c r="AD158" s="7"/>
      <c r="AE158" s="48"/>
      <c r="AF158" s="48"/>
      <c r="AG158" s="48"/>
      <c r="AK158" s="6"/>
      <c r="AL158" s="6"/>
      <c r="AM158" s="6"/>
      <c r="AN158" s="6"/>
      <c r="AO158" s="6"/>
      <c r="AP158" s="6"/>
      <c r="AQ158" s="6"/>
      <c r="AR158" s="6"/>
      <c r="AS158" s="6"/>
      <c r="AT158" s="6"/>
      <c r="AU158" s="6"/>
      <c r="AV158" s="6"/>
      <c r="AW158" s="6"/>
      <c r="AX158" s="6"/>
      <c r="AY158" s="6"/>
      <c r="AZ158" s="6"/>
      <c r="BA158" s="6"/>
      <c r="BB158" s="6"/>
      <c r="BC158" s="6"/>
      <c r="BD158" s="6"/>
      <c r="BE158" s="6"/>
      <c r="BF158" s="6"/>
      <c r="BG158" s="6"/>
      <c r="BH158" s="6"/>
      <c r="BI158" s="6"/>
      <c r="BJ158" s="6"/>
      <c r="BK158" s="7"/>
      <c r="BL158" s="48"/>
      <c r="BM158" s="48"/>
      <c r="BN158" s="48"/>
    </row>
    <row r="159" spans="4:66"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  <c r="AC159" s="6"/>
      <c r="AD159" s="7"/>
      <c r="AE159" s="48"/>
      <c r="AF159" s="48"/>
      <c r="AG159" s="48"/>
      <c r="AK159" s="6"/>
      <c r="AL159" s="6"/>
      <c r="AM159" s="6"/>
      <c r="AN159" s="6"/>
      <c r="AO159" s="6"/>
      <c r="AP159" s="6"/>
      <c r="AQ159" s="6"/>
      <c r="AR159" s="6"/>
      <c r="AS159" s="6"/>
      <c r="AT159" s="6"/>
      <c r="AU159" s="6"/>
      <c r="AV159" s="6"/>
      <c r="AW159" s="6"/>
      <c r="AX159" s="6"/>
      <c r="AY159" s="6"/>
      <c r="AZ159" s="6"/>
      <c r="BA159" s="6"/>
      <c r="BB159" s="6"/>
      <c r="BC159" s="6"/>
      <c r="BD159" s="6"/>
      <c r="BE159" s="6"/>
      <c r="BF159" s="6"/>
      <c r="BG159" s="6"/>
      <c r="BH159" s="6"/>
      <c r="BI159" s="6"/>
      <c r="BJ159" s="6"/>
      <c r="BK159" s="7"/>
      <c r="BL159" s="48"/>
      <c r="BM159" s="48"/>
      <c r="BN159" s="48"/>
    </row>
    <row r="160" spans="4:66"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  <c r="AC160" s="6"/>
      <c r="AD160" s="7"/>
      <c r="AE160" s="48"/>
      <c r="AF160" s="48"/>
      <c r="AG160" s="48"/>
      <c r="AK160" s="6"/>
      <c r="AL160" s="6"/>
      <c r="AM160" s="6"/>
      <c r="AN160" s="6"/>
      <c r="AO160" s="6"/>
      <c r="AP160" s="6"/>
      <c r="AQ160" s="6"/>
      <c r="AR160" s="6"/>
      <c r="AS160" s="6"/>
      <c r="AT160" s="6"/>
      <c r="AU160" s="6"/>
      <c r="AV160" s="6"/>
      <c r="AW160" s="6"/>
      <c r="AX160" s="6"/>
      <c r="AY160" s="6"/>
      <c r="AZ160" s="6"/>
      <c r="BA160" s="6"/>
      <c r="BB160" s="6"/>
      <c r="BC160" s="6"/>
      <c r="BD160" s="6"/>
      <c r="BE160" s="6"/>
      <c r="BF160" s="6"/>
      <c r="BG160" s="6"/>
      <c r="BH160" s="6"/>
      <c r="BI160" s="6"/>
      <c r="BJ160" s="6"/>
      <c r="BK160" s="7"/>
      <c r="BL160" s="48"/>
      <c r="BM160" s="48"/>
      <c r="BN160" s="48"/>
    </row>
    <row r="161" spans="4:66"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  <c r="AC161" s="6"/>
      <c r="AD161" s="7"/>
      <c r="AE161" s="48"/>
      <c r="AF161" s="48"/>
      <c r="AG161" s="48"/>
      <c r="AK161" s="6"/>
      <c r="AL161" s="6"/>
      <c r="AM161" s="6"/>
      <c r="AN161" s="6"/>
      <c r="AO161" s="6"/>
      <c r="AP161" s="6"/>
      <c r="AQ161" s="6"/>
      <c r="AR161" s="6"/>
      <c r="AS161" s="6"/>
      <c r="AT161" s="6"/>
      <c r="AU161" s="6"/>
      <c r="AV161" s="6"/>
      <c r="AW161" s="6"/>
      <c r="AX161" s="6"/>
      <c r="AY161" s="6"/>
      <c r="AZ161" s="6"/>
      <c r="BA161" s="6"/>
      <c r="BB161" s="6"/>
      <c r="BC161" s="6"/>
      <c r="BD161" s="6"/>
      <c r="BE161" s="6"/>
      <c r="BF161" s="6"/>
      <c r="BG161" s="6"/>
      <c r="BH161" s="6"/>
      <c r="BI161" s="6"/>
      <c r="BJ161" s="6"/>
      <c r="BK161" s="7"/>
      <c r="BL161" s="48"/>
      <c r="BM161" s="48"/>
      <c r="BN161" s="48"/>
    </row>
    <row r="162" spans="4:66"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  <c r="AC162" s="6"/>
      <c r="AD162" s="7"/>
      <c r="AE162" s="48"/>
      <c r="AF162" s="48"/>
      <c r="AG162" s="48"/>
      <c r="AK162" s="6"/>
      <c r="AL162" s="6"/>
      <c r="AM162" s="6"/>
      <c r="AN162" s="6"/>
      <c r="AO162" s="6"/>
      <c r="AP162" s="6"/>
      <c r="AQ162" s="6"/>
      <c r="AR162" s="6"/>
      <c r="AS162" s="6"/>
      <c r="AT162" s="6"/>
      <c r="AU162" s="6"/>
      <c r="AV162" s="6"/>
      <c r="AW162" s="6"/>
      <c r="AX162" s="6"/>
      <c r="AY162" s="6"/>
      <c r="AZ162" s="6"/>
      <c r="BA162" s="6"/>
      <c r="BB162" s="6"/>
      <c r="BC162" s="6"/>
      <c r="BD162" s="6"/>
      <c r="BE162" s="6"/>
      <c r="BF162" s="6"/>
      <c r="BG162" s="6"/>
      <c r="BH162" s="6"/>
      <c r="BI162" s="6"/>
      <c r="BJ162" s="6"/>
      <c r="BK162" s="7"/>
      <c r="BL162" s="48"/>
      <c r="BM162" s="48"/>
      <c r="BN162" s="48"/>
    </row>
    <row r="163" spans="4:66"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  <c r="AC163" s="6"/>
      <c r="AD163" s="7"/>
      <c r="AE163" s="48"/>
      <c r="AF163" s="48"/>
      <c r="AG163" s="48"/>
      <c r="AK163" s="6"/>
      <c r="AL163" s="6"/>
      <c r="AM163" s="6"/>
      <c r="AN163" s="6"/>
      <c r="AO163" s="6"/>
      <c r="AP163" s="6"/>
      <c r="AQ163" s="6"/>
      <c r="AR163" s="6"/>
      <c r="AS163" s="6"/>
      <c r="AT163" s="6"/>
      <c r="AU163" s="6"/>
      <c r="AV163" s="6"/>
      <c r="AW163" s="6"/>
      <c r="AX163" s="6"/>
      <c r="AY163" s="6"/>
      <c r="AZ163" s="6"/>
      <c r="BA163" s="6"/>
      <c r="BB163" s="6"/>
      <c r="BC163" s="6"/>
      <c r="BD163" s="6"/>
      <c r="BE163" s="6"/>
      <c r="BF163" s="6"/>
      <c r="BG163" s="6"/>
      <c r="BH163" s="6"/>
      <c r="BI163" s="6"/>
      <c r="BJ163" s="6"/>
      <c r="BK163" s="7"/>
      <c r="BL163" s="48"/>
      <c r="BM163" s="48"/>
      <c r="BN163" s="48"/>
    </row>
    <row r="164" spans="4:66"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  <c r="AC164" s="6"/>
      <c r="AD164" s="7"/>
      <c r="AE164" s="48"/>
      <c r="AF164" s="48"/>
      <c r="AG164" s="48"/>
      <c r="AK164" s="6"/>
      <c r="AL164" s="6"/>
      <c r="AM164" s="6"/>
      <c r="AN164" s="6"/>
      <c r="AO164" s="6"/>
      <c r="AP164" s="6"/>
      <c r="AQ164" s="6"/>
      <c r="AR164" s="6"/>
      <c r="AS164" s="6"/>
      <c r="AT164" s="6"/>
      <c r="AU164" s="6"/>
      <c r="AV164" s="6"/>
      <c r="AW164" s="6"/>
      <c r="AX164" s="6"/>
      <c r="AY164" s="6"/>
      <c r="AZ164" s="6"/>
      <c r="BA164" s="6"/>
      <c r="BB164" s="6"/>
      <c r="BC164" s="6"/>
      <c r="BD164" s="6"/>
      <c r="BE164" s="6"/>
      <c r="BF164" s="6"/>
      <c r="BG164" s="6"/>
      <c r="BH164" s="6"/>
      <c r="BI164" s="6"/>
      <c r="BJ164" s="6"/>
      <c r="BK164" s="7"/>
      <c r="BL164" s="48"/>
      <c r="BM164" s="48"/>
      <c r="BN164" s="48"/>
    </row>
    <row r="165" spans="4:66"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  <c r="AC165" s="6"/>
      <c r="AD165" s="7"/>
      <c r="AE165" s="48"/>
      <c r="AF165" s="48"/>
      <c r="AG165" s="48"/>
      <c r="AK165" s="6"/>
      <c r="AL165" s="6"/>
      <c r="AM165" s="6"/>
      <c r="AN165" s="6"/>
      <c r="AO165" s="6"/>
      <c r="AP165" s="6"/>
      <c r="AQ165" s="6"/>
      <c r="AR165" s="6"/>
      <c r="AS165" s="6"/>
      <c r="AT165" s="6"/>
      <c r="AU165" s="6"/>
      <c r="AV165" s="6"/>
      <c r="AW165" s="6"/>
      <c r="AX165" s="6"/>
      <c r="AY165" s="6"/>
      <c r="AZ165" s="6"/>
      <c r="BA165" s="6"/>
      <c r="BB165" s="6"/>
      <c r="BC165" s="6"/>
      <c r="BD165" s="6"/>
      <c r="BE165" s="6"/>
      <c r="BF165" s="6"/>
      <c r="BG165" s="6"/>
      <c r="BH165" s="6"/>
      <c r="BI165" s="6"/>
      <c r="BJ165" s="6"/>
      <c r="BK165" s="7"/>
      <c r="BL165" s="48"/>
      <c r="BM165" s="48"/>
      <c r="BN165" s="48"/>
    </row>
    <row r="166" spans="4:66"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  <c r="AC166" s="6"/>
      <c r="AD166" s="7"/>
      <c r="AE166" s="48"/>
      <c r="AF166" s="48"/>
      <c r="AG166" s="48"/>
      <c r="AK166" s="6"/>
      <c r="AL166" s="6"/>
      <c r="AM166" s="6"/>
      <c r="AN166" s="6"/>
      <c r="AO166" s="6"/>
      <c r="AP166" s="6"/>
      <c r="AQ166" s="6"/>
      <c r="AR166" s="6"/>
      <c r="AS166" s="6"/>
      <c r="AT166" s="6"/>
      <c r="AU166" s="6"/>
      <c r="AV166" s="6"/>
      <c r="AW166" s="6"/>
      <c r="AX166" s="6"/>
      <c r="AY166" s="6"/>
      <c r="AZ166" s="6"/>
      <c r="BA166" s="6"/>
      <c r="BB166" s="6"/>
      <c r="BC166" s="6"/>
      <c r="BD166" s="6"/>
      <c r="BE166" s="6"/>
      <c r="BF166" s="6"/>
      <c r="BG166" s="6"/>
      <c r="BH166" s="6"/>
      <c r="BI166" s="6"/>
      <c r="BJ166" s="6"/>
      <c r="BK166" s="7"/>
      <c r="BL166" s="48"/>
      <c r="BM166" s="48"/>
      <c r="BN166" s="48"/>
    </row>
    <row r="167" spans="4:66"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  <c r="AC167" s="6"/>
      <c r="AD167" s="7"/>
      <c r="AE167" s="48"/>
      <c r="AF167" s="48"/>
      <c r="AG167" s="48"/>
      <c r="AK167" s="6"/>
      <c r="AL167" s="6"/>
      <c r="AM167" s="6"/>
      <c r="AN167" s="6"/>
      <c r="AO167" s="6"/>
      <c r="AP167" s="6"/>
      <c r="AQ167" s="6"/>
      <c r="AR167" s="6"/>
      <c r="AS167" s="6"/>
      <c r="AT167" s="6"/>
      <c r="AU167" s="6"/>
      <c r="AV167" s="6"/>
      <c r="AW167" s="6"/>
      <c r="AX167" s="6"/>
      <c r="AY167" s="6"/>
      <c r="AZ167" s="6"/>
      <c r="BA167" s="6"/>
      <c r="BB167" s="6"/>
      <c r="BC167" s="6"/>
      <c r="BD167" s="6"/>
      <c r="BE167" s="6"/>
      <c r="BF167" s="6"/>
      <c r="BG167" s="6"/>
      <c r="BH167" s="6"/>
      <c r="BI167" s="6"/>
      <c r="BJ167" s="6"/>
      <c r="BK167" s="7"/>
      <c r="BL167" s="48"/>
      <c r="BM167" s="48"/>
      <c r="BN167" s="48"/>
    </row>
    <row r="168" spans="4:66"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  <c r="AC168" s="6"/>
      <c r="AD168" s="7"/>
      <c r="AE168" s="48"/>
      <c r="AF168" s="48"/>
      <c r="AG168" s="48"/>
      <c r="AK168" s="6"/>
      <c r="AL168" s="6"/>
      <c r="AM168" s="6"/>
      <c r="AN168" s="6"/>
      <c r="AO168" s="6"/>
      <c r="AP168" s="6"/>
      <c r="AQ168" s="6"/>
      <c r="AR168" s="6"/>
      <c r="AS168" s="6"/>
      <c r="AT168" s="6"/>
      <c r="AU168" s="6"/>
      <c r="AV168" s="6"/>
      <c r="AW168" s="6"/>
      <c r="AX168" s="6"/>
      <c r="AY168" s="6"/>
      <c r="AZ168" s="6"/>
      <c r="BA168" s="6"/>
      <c r="BB168" s="6"/>
      <c r="BC168" s="6"/>
      <c r="BD168" s="6"/>
      <c r="BE168" s="6"/>
      <c r="BF168" s="6"/>
      <c r="BG168" s="6"/>
      <c r="BH168" s="6"/>
      <c r="BI168" s="6"/>
      <c r="BJ168" s="6"/>
      <c r="BK168" s="7"/>
      <c r="BL168" s="48"/>
      <c r="BM168" s="48"/>
      <c r="BN168" s="48"/>
    </row>
    <row r="169" spans="4:66"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  <c r="AC169" s="6"/>
      <c r="AD169" s="7"/>
      <c r="AE169" s="48"/>
      <c r="AF169" s="48"/>
      <c r="AG169" s="48"/>
      <c r="AK169" s="6"/>
      <c r="AL169" s="6"/>
      <c r="AM169" s="6"/>
      <c r="AN169" s="6"/>
      <c r="AO169" s="6"/>
      <c r="AP169" s="6"/>
      <c r="AQ169" s="6"/>
      <c r="AR169" s="6"/>
      <c r="AS169" s="6"/>
      <c r="AT169" s="6"/>
      <c r="AU169" s="6"/>
      <c r="AV169" s="6"/>
      <c r="AW169" s="6"/>
      <c r="AX169" s="6"/>
      <c r="AY169" s="6"/>
      <c r="AZ169" s="6"/>
      <c r="BA169" s="6"/>
      <c r="BB169" s="6"/>
      <c r="BC169" s="6"/>
      <c r="BD169" s="6"/>
      <c r="BE169" s="6"/>
      <c r="BF169" s="6"/>
      <c r="BG169" s="6"/>
      <c r="BH169" s="6"/>
      <c r="BI169" s="6"/>
      <c r="BJ169" s="6"/>
      <c r="BK169" s="7"/>
      <c r="BL169" s="48"/>
      <c r="BM169" s="48"/>
      <c r="BN169" s="48"/>
    </row>
    <row r="170" spans="4:66"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  <c r="AC170" s="6"/>
      <c r="AD170" s="7"/>
      <c r="AE170" s="48"/>
      <c r="AF170" s="48"/>
      <c r="AG170" s="48"/>
      <c r="AK170" s="6"/>
      <c r="AL170" s="6"/>
      <c r="AM170" s="6"/>
      <c r="AN170" s="6"/>
      <c r="AO170" s="6"/>
      <c r="AP170" s="6"/>
      <c r="AQ170" s="6"/>
      <c r="AR170" s="6"/>
      <c r="AS170" s="6"/>
      <c r="AT170" s="6"/>
      <c r="AU170" s="6"/>
      <c r="AV170" s="6"/>
      <c r="AW170" s="6"/>
      <c r="AX170" s="6"/>
      <c r="AY170" s="6"/>
      <c r="AZ170" s="6"/>
      <c r="BA170" s="6"/>
      <c r="BB170" s="6"/>
      <c r="BC170" s="6"/>
      <c r="BD170" s="6"/>
      <c r="BE170" s="6"/>
      <c r="BF170" s="6"/>
      <c r="BG170" s="6"/>
      <c r="BH170" s="6"/>
      <c r="BI170" s="6"/>
      <c r="BJ170" s="6"/>
      <c r="BK170" s="7"/>
      <c r="BL170" s="48"/>
      <c r="BM170" s="48"/>
      <c r="BN170" s="48"/>
    </row>
    <row r="171" spans="4:66"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  <c r="AC171" s="6"/>
      <c r="AD171" s="7"/>
      <c r="AE171" s="48"/>
      <c r="AF171" s="48"/>
      <c r="AG171" s="48"/>
      <c r="AK171" s="6"/>
      <c r="AL171" s="6"/>
      <c r="AM171" s="6"/>
      <c r="AN171" s="6"/>
      <c r="AO171" s="6"/>
      <c r="AP171" s="6"/>
      <c r="AQ171" s="6"/>
      <c r="AR171" s="6"/>
      <c r="AS171" s="6"/>
      <c r="AT171" s="6"/>
      <c r="AU171" s="6"/>
      <c r="AV171" s="6"/>
      <c r="AW171" s="6"/>
      <c r="AX171" s="6"/>
      <c r="AY171" s="6"/>
      <c r="AZ171" s="6"/>
      <c r="BA171" s="6"/>
      <c r="BB171" s="6"/>
      <c r="BC171" s="6"/>
      <c r="BD171" s="6"/>
      <c r="BE171" s="6"/>
      <c r="BF171" s="6"/>
      <c r="BG171" s="6"/>
      <c r="BH171" s="6"/>
      <c r="BI171" s="6"/>
      <c r="BJ171" s="6"/>
      <c r="BK171" s="7"/>
      <c r="BL171" s="48"/>
      <c r="BM171" s="48"/>
      <c r="BN171" s="48"/>
    </row>
    <row r="172" spans="4:66"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  <c r="AC172" s="6"/>
      <c r="AD172" s="7"/>
      <c r="AE172" s="48"/>
      <c r="AF172" s="48"/>
      <c r="AG172" s="48"/>
      <c r="AK172" s="6"/>
      <c r="AL172" s="6"/>
      <c r="AM172" s="6"/>
      <c r="AN172" s="6"/>
      <c r="AO172" s="6"/>
      <c r="AP172" s="6"/>
      <c r="AQ172" s="6"/>
      <c r="AR172" s="6"/>
      <c r="AS172" s="6"/>
      <c r="AT172" s="6"/>
      <c r="AU172" s="6"/>
      <c r="AV172" s="6"/>
      <c r="AW172" s="6"/>
      <c r="AX172" s="6"/>
      <c r="AY172" s="6"/>
      <c r="AZ172" s="6"/>
      <c r="BA172" s="6"/>
      <c r="BB172" s="6"/>
      <c r="BC172" s="6"/>
      <c r="BD172" s="6"/>
      <c r="BE172" s="6"/>
      <c r="BF172" s="6"/>
      <c r="BG172" s="6"/>
      <c r="BH172" s="6"/>
      <c r="BI172" s="6"/>
      <c r="BJ172" s="6"/>
      <c r="BK172" s="7"/>
      <c r="BL172" s="48"/>
      <c r="BM172" s="48"/>
      <c r="BN172" s="48"/>
    </row>
    <row r="173" spans="4:66"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  <c r="AC173" s="6"/>
      <c r="AD173" s="7"/>
      <c r="AE173" s="48"/>
      <c r="AF173" s="48"/>
      <c r="AG173" s="48"/>
      <c r="AK173" s="6"/>
      <c r="AL173" s="6"/>
      <c r="AM173" s="6"/>
      <c r="AN173" s="6"/>
      <c r="AO173" s="6"/>
      <c r="AP173" s="6"/>
      <c r="AQ173" s="6"/>
      <c r="AR173" s="6"/>
      <c r="AS173" s="6"/>
      <c r="AT173" s="6"/>
      <c r="AU173" s="6"/>
      <c r="AV173" s="6"/>
      <c r="AW173" s="6"/>
      <c r="AX173" s="6"/>
      <c r="AY173" s="6"/>
      <c r="AZ173" s="6"/>
      <c r="BA173" s="6"/>
      <c r="BB173" s="6"/>
      <c r="BC173" s="6"/>
      <c r="BD173" s="6"/>
      <c r="BE173" s="6"/>
      <c r="BF173" s="6"/>
      <c r="BG173" s="6"/>
      <c r="BH173" s="6"/>
      <c r="BI173" s="6"/>
      <c r="BJ173" s="6"/>
      <c r="BK173" s="7"/>
      <c r="BL173" s="48"/>
      <c r="BM173" s="48"/>
      <c r="BN173" s="48"/>
    </row>
    <row r="174" spans="4:66"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  <c r="AC174" s="6"/>
      <c r="AD174" s="7"/>
      <c r="AE174" s="48"/>
      <c r="AF174" s="48"/>
      <c r="AG174" s="48"/>
      <c r="AK174" s="6"/>
      <c r="AL174" s="6"/>
      <c r="AM174" s="6"/>
      <c r="AN174" s="6"/>
      <c r="AO174" s="6"/>
      <c r="AP174" s="6"/>
      <c r="AQ174" s="6"/>
      <c r="AR174" s="6"/>
      <c r="AS174" s="6"/>
      <c r="AT174" s="6"/>
      <c r="AU174" s="6"/>
      <c r="AV174" s="6"/>
      <c r="AW174" s="6"/>
      <c r="AX174" s="6"/>
      <c r="AY174" s="6"/>
      <c r="AZ174" s="6"/>
      <c r="BA174" s="6"/>
      <c r="BB174" s="6"/>
      <c r="BC174" s="6"/>
      <c r="BD174" s="6"/>
      <c r="BE174" s="6"/>
      <c r="BF174" s="6"/>
      <c r="BG174" s="6"/>
      <c r="BH174" s="6"/>
      <c r="BI174" s="6"/>
      <c r="BJ174" s="6"/>
      <c r="BK174" s="7"/>
      <c r="BL174" s="48"/>
      <c r="BM174" s="48"/>
      <c r="BN174" s="48"/>
    </row>
    <row r="175" spans="4:66"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  <c r="AC175" s="6"/>
      <c r="AD175" s="7"/>
      <c r="AE175" s="48"/>
      <c r="AF175" s="48"/>
      <c r="AG175" s="48"/>
      <c r="AK175" s="6"/>
      <c r="AL175" s="6"/>
      <c r="AM175" s="6"/>
      <c r="AN175" s="6"/>
      <c r="AO175" s="6"/>
      <c r="AP175" s="6"/>
      <c r="AQ175" s="6"/>
      <c r="AR175" s="6"/>
      <c r="AS175" s="6"/>
      <c r="AT175" s="6"/>
      <c r="AU175" s="6"/>
      <c r="AV175" s="6"/>
      <c r="AW175" s="6"/>
      <c r="AX175" s="6"/>
      <c r="AY175" s="6"/>
      <c r="AZ175" s="6"/>
      <c r="BA175" s="6"/>
      <c r="BB175" s="6"/>
      <c r="BC175" s="6"/>
      <c r="BD175" s="6"/>
      <c r="BE175" s="6"/>
      <c r="BF175" s="6"/>
      <c r="BG175" s="6"/>
      <c r="BH175" s="6"/>
      <c r="BI175" s="6"/>
      <c r="BJ175" s="6"/>
      <c r="BK175" s="7"/>
      <c r="BL175" s="48"/>
      <c r="BM175" s="48"/>
      <c r="BN175" s="48"/>
    </row>
    <row r="176" spans="4:66"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  <c r="AC176" s="6"/>
      <c r="AD176" s="7"/>
      <c r="AE176" s="48"/>
      <c r="AF176" s="48"/>
      <c r="AG176" s="48"/>
      <c r="AK176" s="6"/>
      <c r="AL176" s="6"/>
      <c r="AM176" s="6"/>
      <c r="AN176" s="6"/>
      <c r="AO176" s="6"/>
      <c r="AP176" s="6"/>
      <c r="AQ176" s="6"/>
      <c r="AR176" s="6"/>
      <c r="AS176" s="6"/>
      <c r="AT176" s="6"/>
      <c r="AU176" s="6"/>
      <c r="AV176" s="6"/>
      <c r="AW176" s="6"/>
      <c r="AX176" s="6"/>
      <c r="AY176" s="6"/>
      <c r="AZ176" s="6"/>
      <c r="BA176" s="6"/>
      <c r="BB176" s="6"/>
      <c r="BC176" s="6"/>
      <c r="BD176" s="6"/>
      <c r="BE176" s="6"/>
      <c r="BF176" s="6"/>
      <c r="BG176" s="6"/>
      <c r="BH176" s="6"/>
      <c r="BI176" s="6"/>
      <c r="BJ176" s="6"/>
      <c r="BK176" s="7"/>
      <c r="BL176" s="48"/>
      <c r="BM176" s="48"/>
      <c r="BN176" s="48"/>
    </row>
    <row r="177" spans="4:66"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  <c r="AC177" s="6"/>
      <c r="AD177" s="7"/>
      <c r="AE177" s="48"/>
      <c r="AF177" s="48"/>
      <c r="AG177" s="48"/>
      <c r="AK177" s="6"/>
      <c r="AL177" s="6"/>
      <c r="AM177" s="6"/>
      <c r="AN177" s="6"/>
      <c r="AO177" s="6"/>
      <c r="AP177" s="6"/>
      <c r="AQ177" s="6"/>
      <c r="AR177" s="6"/>
      <c r="AS177" s="6"/>
      <c r="AT177" s="6"/>
      <c r="AU177" s="6"/>
      <c r="AV177" s="6"/>
      <c r="AW177" s="6"/>
      <c r="AX177" s="6"/>
      <c r="AY177" s="6"/>
      <c r="AZ177" s="6"/>
      <c r="BA177" s="6"/>
      <c r="BB177" s="6"/>
      <c r="BC177" s="6"/>
      <c r="BD177" s="6"/>
      <c r="BE177" s="6"/>
      <c r="BF177" s="6"/>
      <c r="BG177" s="6"/>
      <c r="BH177" s="6"/>
      <c r="BI177" s="6"/>
      <c r="BJ177" s="6"/>
      <c r="BK177" s="7"/>
      <c r="BL177" s="48"/>
      <c r="BM177" s="48"/>
      <c r="BN177" s="48"/>
    </row>
    <row r="178" spans="4:66"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  <c r="AC178" s="6"/>
      <c r="AD178" s="7"/>
      <c r="AE178" s="48"/>
      <c r="AF178" s="48"/>
      <c r="AG178" s="48"/>
      <c r="AK178" s="6"/>
      <c r="AL178" s="6"/>
      <c r="AM178" s="6"/>
      <c r="AN178" s="6"/>
      <c r="AO178" s="6"/>
      <c r="AP178" s="6"/>
      <c r="AQ178" s="6"/>
      <c r="AR178" s="6"/>
      <c r="AS178" s="6"/>
      <c r="AT178" s="6"/>
      <c r="AU178" s="6"/>
      <c r="AV178" s="6"/>
      <c r="AW178" s="6"/>
      <c r="AX178" s="6"/>
      <c r="AY178" s="6"/>
      <c r="AZ178" s="6"/>
      <c r="BA178" s="6"/>
      <c r="BB178" s="6"/>
      <c r="BC178" s="6"/>
      <c r="BD178" s="6"/>
      <c r="BE178" s="6"/>
      <c r="BF178" s="6"/>
      <c r="BG178" s="6"/>
      <c r="BH178" s="6"/>
      <c r="BI178" s="6"/>
      <c r="BJ178" s="6"/>
      <c r="BK178" s="7"/>
      <c r="BL178" s="48"/>
      <c r="BM178" s="48"/>
      <c r="BN178" s="48"/>
    </row>
    <row r="179" spans="4:66"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  <c r="AC179" s="6"/>
      <c r="AD179" s="7"/>
      <c r="AE179" s="48"/>
      <c r="AF179" s="48"/>
      <c r="AG179" s="48"/>
      <c r="AK179" s="6"/>
      <c r="AL179" s="6"/>
      <c r="AM179" s="6"/>
      <c r="AN179" s="6"/>
      <c r="AO179" s="6"/>
      <c r="AP179" s="6"/>
      <c r="AQ179" s="6"/>
      <c r="AR179" s="6"/>
      <c r="AS179" s="6"/>
      <c r="AT179" s="6"/>
      <c r="AU179" s="6"/>
      <c r="AV179" s="6"/>
      <c r="AW179" s="6"/>
      <c r="AX179" s="6"/>
      <c r="AY179" s="6"/>
      <c r="AZ179" s="6"/>
      <c r="BA179" s="6"/>
      <c r="BB179" s="6"/>
      <c r="BC179" s="6"/>
      <c r="BD179" s="6"/>
      <c r="BE179" s="6"/>
      <c r="BF179" s="6"/>
      <c r="BG179" s="6"/>
      <c r="BH179" s="6"/>
      <c r="BI179" s="6"/>
      <c r="BJ179" s="6"/>
      <c r="BK179" s="7"/>
      <c r="BL179" s="48"/>
      <c r="BM179" s="48"/>
      <c r="BN179" s="48"/>
    </row>
    <row r="180" spans="4:66"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  <c r="AC180" s="6"/>
      <c r="AD180" s="7"/>
      <c r="AE180" s="48"/>
      <c r="AF180" s="48"/>
      <c r="AG180" s="48"/>
      <c r="AK180" s="6"/>
      <c r="AL180" s="6"/>
      <c r="AM180" s="6"/>
      <c r="AN180" s="6"/>
      <c r="AO180" s="6"/>
      <c r="AP180" s="6"/>
      <c r="AQ180" s="6"/>
      <c r="AR180" s="6"/>
      <c r="AS180" s="6"/>
      <c r="AT180" s="6"/>
      <c r="AU180" s="6"/>
      <c r="AV180" s="6"/>
      <c r="AW180" s="6"/>
      <c r="AX180" s="6"/>
      <c r="AY180" s="6"/>
      <c r="AZ180" s="6"/>
      <c r="BA180" s="6"/>
      <c r="BB180" s="6"/>
      <c r="BC180" s="6"/>
      <c r="BD180" s="6"/>
      <c r="BE180" s="6"/>
      <c r="BF180" s="6"/>
      <c r="BG180" s="6"/>
      <c r="BH180" s="6"/>
      <c r="BI180" s="6"/>
      <c r="BJ180" s="6"/>
      <c r="BK180" s="7"/>
      <c r="BL180" s="48"/>
      <c r="BM180" s="48"/>
      <c r="BN180" s="48"/>
    </row>
    <row r="181" spans="4:66"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  <c r="AC181" s="6"/>
      <c r="AD181" s="7"/>
      <c r="AE181" s="48"/>
      <c r="AF181" s="48"/>
      <c r="AG181" s="48"/>
      <c r="AK181" s="6"/>
      <c r="AL181" s="6"/>
      <c r="AM181" s="6"/>
      <c r="AN181" s="6"/>
      <c r="AO181" s="6"/>
      <c r="AP181" s="6"/>
      <c r="AQ181" s="6"/>
      <c r="AR181" s="6"/>
      <c r="AS181" s="6"/>
      <c r="AT181" s="6"/>
      <c r="AU181" s="6"/>
      <c r="AV181" s="6"/>
      <c r="AW181" s="6"/>
      <c r="AX181" s="6"/>
      <c r="AY181" s="6"/>
      <c r="AZ181" s="6"/>
      <c r="BA181" s="6"/>
      <c r="BB181" s="6"/>
      <c r="BC181" s="6"/>
      <c r="BD181" s="6"/>
      <c r="BE181" s="6"/>
      <c r="BF181" s="6"/>
      <c r="BG181" s="6"/>
      <c r="BH181" s="6"/>
      <c r="BI181" s="6"/>
      <c r="BJ181" s="6"/>
      <c r="BK181" s="7"/>
      <c r="BL181" s="48"/>
      <c r="BM181" s="48"/>
      <c r="BN181" s="48"/>
    </row>
    <row r="182" spans="4:66"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  <c r="AC182" s="6"/>
      <c r="AD182" s="7"/>
      <c r="AE182" s="48"/>
      <c r="AF182" s="48"/>
      <c r="AG182" s="48"/>
      <c r="AK182" s="6"/>
      <c r="AL182" s="6"/>
      <c r="AM182" s="6"/>
      <c r="AN182" s="6"/>
      <c r="AO182" s="6"/>
      <c r="AP182" s="6"/>
      <c r="AQ182" s="6"/>
      <c r="AR182" s="6"/>
      <c r="AS182" s="6"/>
      <c r="AT182" s="6"/>
      <c r="AU182" s="6"/>
      <c r="AV182" s="6"/>
      <c r="AW182" s="6"/>
      <c r="AX182" s="6"/>
      <c r="AY182" s="6"/>
      <c r="AZ182" s="6"/>
      <c r="BA182" s="6"/>
      <c r="BB182" s="6"/>
      <c r="BC182" s="6"/>
      <c r="BD182" s="6"/>
      <c r="BE182" s="6"/>
      <c r="BF182" s="6"/>
      <c r="BG182" s="6"/>
      <c r="BH182" s="6"/>
      <c r="BI182" s="6"/>
      <c r="BJ182" s="6"/>
      <c r="BK182" s="7"/>
      <c r="BL182" s="48"/>
      <c r="BM182" s="48"/>
      <c r="BN182" s="48"/>
    </row>
    <row r="183" spans="4:66"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  <c r="AC183" s="6"/>
      <c r="AD183" s="7"/>
      <c r="AE183" s="48"/>
      <c r="AF183" s="48"/>
      <c r="AG183" s="48"/>
      <c r="AK183" s="6"/>
      <c r="AL183" s="6"/>
      <c r="AM183" s="6"/>
      <c r="AN183" s="6"/>
      <c r="AO183" s="6"/>
      <c r="AP183" s="6"/>
      <c r="AQ183" s="6"/>
      <c r="AR183" s="6"/>
      <c r="AS183" s="6"/>
      <c r="AT183" s="6"/>
      <c r="AU183" s="6"/>
      <c r="AV183" s="6"/>
      <c r="AW183" s="6"/>
      <c r="AX183" s="6"/>
      <c r="AY183" s="6"/>
      <c r="AZ183" s="6"/>
      <c r="BA183" s="6"/>
      <c r="BB183" s="6"/>
      <c r="BC183" s="6"/>
      <c r="BD183" s="6"/>
      <c r="BE183" s="6"/>
      <c r="BF183" s="6"/>
      <c r="BG183" s="6"/>
      <c r="BH183" s="6"/>
      <c r="BI183" s="6"/>
      <c r="BJ183" s="6"/>
      <c r="BK183" s="7"/>
      <c r="BL183" s="48"/>
      <c r="BM183" s="48"/>
      <c r="BN183" s="48"/>
    </row>
    <row r="184" spans="4:66"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  <c r="AC184" s="6"/>
      <c r="AD184" s="7"/>
      <c r="AE184" s="48"/>
      <c r="AF184" s="48"/>
      <c r="AG184" s="48"/>
      <c r="AK184" s="6"/>
      <c r="AL184" s="6"/>
      <c r="AM184" s="6"/>
      <c r="AN184" s="6"/>
      <c r="AO184" s="6"/>
      <c r="AP184" s="6"/>
      <c r="AQ184" s="6"/>
      <c r="AR184" s="6"/>
      <c r="AS184" s="6"/>
      <c r="AT184" s="6"/>
      <c r="AU184" s="6"/>
      <c r="AV184" s="6"/>
      <c r="AW184" s="6"/>
      <c r="AX184" s="6"/>
      <c r="AY184" s="6"/>
      <c r="AZ184" s="6"/>
      <c r="BA184" s="6"/>
      <c r="BB184" s="6"/>
      <c r="BC184" s="6"/>
      <c r="BD184" s="6"/>
      <c r="BE184" s="6"/>
      <c r="BF184" s="6"/>
      <c r="BG184" s="6"/>
      <c r="BH184" s="6"/>
      <c r="BI184" s="6"/>
      <c r="BJ184" s="6"/>
      <c r="BK184" s="7"/>
      <c r="BL184" s="48"/>
      <c r="BM184" s="48"/>
      <c r="BN184" s="48"/>
    </row>
    <row r="185" spans="4:66"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  <c r="AC185" s="6"/>
      <c r="AD185" s="7"/>
      <c r="AE185" s="48"/>
      <c r="AF185" s="48"/>
      <c r="AG185" s="48"/>
      <c r="AK185" s="6"/>
      <c r="AL185" s="6"/>
      <c r="AM185" s="6"/>
      <c r="AN185" s="6"/>
      <c r="AO185" s="6"/>
      <c r="AP185" s="6"/>
      <c r="AQ185" s="6"/>
      <c r="AR185" s="6"/>
      <c r="AS185" s="6"/>
      <c r="AT185" s="6"/>
      <c r="AU185" s="6"/>
      <c r="AV185" s="6"/>
      <c r="AW185" s="6"/>
      <c r="AX185" s="6"/>
      <c r="AY185" s="6"/>
      <c r="AZ185" s="6"/>
      <c r="BA185" s="6"/>
      <c r="BB185" s="6"/>
      <c r="BC185" s="6"/>
      <c r="BD185" s="6"/>
      <c r="BE185" s="6"/>
      <c r="BF185" s="6"/>
      <c r="BG185" s="6"/>
      <c r="BH185" s="6"/>
      <c r="BI185" s="6"/>
      <c r="BJ185" s="6"/>
      <c r="BK185" s="7"/>
      <c r="BL185" s="48"/>
      <c r="BM185" s="48"/>
      <c r="BN185" s="48"/>
    </row>
    <row r="186" spans="4:66"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  <c r="AC186" s="6"/>
      <c r="AD186" s="7"/>
      <c r="AE186" s="48"/>
      <c r="AF186" s="48"/>
      <c r="AG186" s="48"/>
      <c r="AK186" s="6"/>
      <c r="AL186" s="6"/>
      <c r="AM186" s="6"/>
      <c r="AN186" s="6"/>
      <c r="AO186" s="6"/>
      <c r="AP186" s="6"/>
      <c r="AQ186" s="6"/>
      <c r="AR186" s="6"/>
      <c r="AS186" s="6"/>
      <c r="AT186" s="6"/>
      <c r="AU186" s="6"/>
      <c r="AV186" s="6"/>
      <c r="AW186" s="6"/>
      <c r="AX186" s="6"/>
      <c r="AY186" s="6"/>
      <c r="AZ186" s="6"/>
      <c r="BA186" s="6"/>
      <c r="BB186" s="6"/>
      <c r="BC186" s="6"/>
      <c r="BD186" s="6"/>
      <c r="BE186" s="6"/>
      <c r="BF186" s="6"/>
      <c r="BG186" s="6"/>
      <c r="BH186" s="6"/>
      <c r="BI186" s="6"/>
      <c r="BJ186" s="6"/>
      <c r="BK186" s="7"/>
      <c r="BL186" s="48"/>
      <c r="BM186" s="48"/>
      <c r="BN186" s="48"/>
    </row>
    <row r="187" spans="4:66"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  <c r="AC187" s="6"/>
      <c r="AD187" s="7"/>
      <c r="AE187" s="48"/>
      <c r="AF187" s="48"/>
      <c r="AG187" s="48"/>
      <c r="AK187" s="6"/>
      <c r="AL187" s="6"/>
      <c r="AM187" s="6"/>
      <c r="AN187" s="6"/>
      <c r="AO187" s="6"/>
      <c r="AP187" s="6"/>
      <c r="AQ187" s="6"/>
      <c r="AR187" s="6"/>
      <c r="AS187" s="6"/>
      <c r="AT187" s="6"/>
      <c r="AU187" s="6"/>
      <c r="AV187" s="6"/>
      <c r="AW187" s="6"/>
      <c r="AX187" s="6"/>
      <c r="AY187" s="6"/>
      <c r="AZ187" s="6"/>
      <c r="BA187" s="6"/>
      <c r="BB187" s="6"/>
      <c r="BC187" s="6"/>
      <c r="BD187" s="6"/>
      <c r="BE187" s="6"/>
      <c r="BF187" s="6"/>
      <c r="BG187" s="6"/>
      <c r="BH187" s="6"/>
      <c r="BI187" s="6"/>
      <c r="BJ187" s="6"/>
      <c r="BK187" s="7"/>
      <c r="BL187" s="48"/>
      <c r="BM187" s="48"/>
      <c r="BN187" s="48"/>
    </row>
    <row r="188" spans="4:66"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  <c r="AC188" s="6"/>
      <c r="AD188" s="7"/>
      <c r="AE188" s="48"/>
      <c r="AF188" s="48"/>
      <c r="AG188" s="48"/>
      <c r="AK188" s="6"/>
      <c r="AL188" s="6"/>
      <c r="AM188" s="6"/>
      <c r="AN188" s="6"/>
      <c r="AO188" s="6"/>
      <c r="AP188" s="6"/>
      <c r="AQ188" s="6"/>
      <c r="AR188" s="6"/>
      <c r="AS188" s="6"/>
      <c r="AT188" s="6"/>
      <c r="AU188" s="6"/>
      <c r="AV188" s="6"/>
      <c r="AW188" s="6"/>
      <c r="AX188" s="6"/>
      <c r="AY188" s="6"/>
      <c r="AZ188" s="6"/>
      <c r="BA188" s="6"/>
      <c r="BB188" s="6"/>
      <c r="BC188" s="6"/>
      <c r="BD188" s="6"/>
      <c r="BE188" s="6"/>
      <c r="BF188" s="6"/>
      <c r="BG188" s="6"/>
      <c r="BH188" s="6"/>
      <c r="BI188" s="6"/>
      <c r="BJ188" s="6"/>
      <c r="BK188" s="7"/>
      <c r="BL188" s="48"/>
      <c r="BM188" s="48"/>
      <c r="BN188" s="48"/>
    </row>
    <row r="189" spans="4:66"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  <c r="AC189" s="6"/>
      <c r="AD189" s="7"/>
      <c r="AE189" s="48"/>
      <c r="AF189" s="48"/>
      <c r="AG189" s="48"/>
      <c r="AK189" s="6"/>
      <c r="AL189" s="6"/>
      <c r="AM189" s="6"/>
      <c r="AN189" s="6"/>
      <c r="AO189" s="6"/>
      <c r="AP189" s="6"/>
      <c r="AQ189" s="6"/>
      <c r="AR189" s="6"/>
      <c r="AS189" s="6"/>
      <c r="AT189" s="6"/>
      <c r="AU189" s="6"/>
      <c r="AV189" s="6"/>
      <c r="AW189" s="6"/>
      <c r="AX189" s="6"/>
      <c r="AY189" s="6"/>
      <c r="AZ189" s="6"/>
      <c r="BA189" s="6"/>
      <c r="BB189" s="6"/>
      <c r="BC189" s="6"/>
      <c r="BD189" s="6"/>
      <c r="BE189" s="6"/>
      <c r="BF189" s="6"/>
      <c r="BG189" s="6"/>
      <c r="BH189" s="6"/>
      <c r="BI189" s="6"/>
      <c r="BJ189" s="6"/>
      <c r="BK189" s="7"/>
      <c r="BL189" s="48"/>
      <c r="BM189" s="48"/>
      <c r="BN189" s="48"/>
    </row>
    <row r="190" spans="4:66"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  <c r="AC190" s="6"/>
      <c r="AD190" s="7"/>
      <c r="AE190" s="48"/>
      <c r="AF190" s="48"/>
      <c r="AG190" s="48"/>
      <c r="AK190" s="6"/>
      <c r="AL190" s="6"/>
      <c r="AM190" s="6"/>
      <c r="AN190" s="6"/>
      <c r="AO190" s="6"/>
      <c r="AP190" s="6"/>
      <c r="AQ190" s="6"/>
      <c r="AR190" s="6"/>
      <c r="AS190" s="6"/>
      <c r="AT190" s="6"/>
      <c r="AU190" s="6"/>
      <c r="AV190" s="6"/>
      <c r="AW190" s="6"/>
      <c r="AX190" s="6"/>
      <c r="AY190" s="6"/>
      <c r="AZ190" s="6"/>
      <c r="BA190" s="6"/>
      <c r="BB190" s="6"/>
      <c r="BC190" s="6"/>
      <c r="BD190" s="6"/>
      <c r="BE190" s="6"/>
      <c r="BF190" s="6"/>
      <c r="BG190" s="6"/>
      <c r="BH190" s="6"/>
      <c r="BI190" s="6"/>
      <c r="BJ190" s="6"/>
      <c r="BK190" s="7"/>
      <c r="BL190" s="48"/>
      <c r="BM190" s="48"/>
      <c r="BN190" s="48"/>
    </row>
    <row r="191" spans="4:66"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  <c r="AC191" s="6"/>
      <c r="AD191" s="7"/>
      <c r="AE191" s="48"/>
      <c r="AF191" s="48"/>
      <c r="AG191" s="48"/>
      <c r="AK191" s="6"/>
      <c r="AL191" s="6"/>
      <c r="AM191" s="6"/>
      <c r="AN191" s="6"/>
      <c r="AO191" s="6"/>
      <c r="AP191" s="6"/>
      <c r="AQ191" s="6"/>
      <c r="AR191" s="6"/>
      <c r="AS191" s="6"/>
      <c r="AT191" s="6"/>
      <c r="AU191" s="6"/>
      <c r="AV191" s="6"/>
      <c r="AW191" s="6"/>
      <c r="AX191" s="6"/>
      <c r="AY191" s="6"/>
      <c r="AZ191" s="6"/>
      <c r="BA191" s="6"/>
      <c r="BB191" s="6"/>
      <c r="BC191" s="6"/>
      <c r="BD191" s="6"/>
      <c r="BE191" s="6"/>
      <c r="BF191" s="6"/>
      <c r="BG191" s="6"/>
      <c r="BH191" s="6"/>
      <c r="BI191" s="6"/>
      <c r="BJ191" s="6"/>
      <c r="BK191" s="7"/>
      <c r="BL191" s="48"/>
      <c r="BM191" s="48"/>
      <c r="BN191" s="48"/>
    </row>
    <row r="192" spans="4:66"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  <c r="AC192" s="6"/>
      <c r="AD192" s="7"/>
      <c r="AE192" s="48"/>
      <c r="AF192" s="48"/>
      <c r="AG192" s="48"/>
      <c r="AK192" s="6"/>
      <c r="AL192" s="6"/>
      <c r="AM192" s="6"/>
      <c r="AN192" s="6"/>
      <c r="AO192" s="6"/>
      <c r="AP192" s="6"/>
      <c r="AQ192" s="6"/>
      <c r="AR192" s="6"/>
      <c r="AS192" s="6"/>
      <c r="AT192" s="6"/>
      <c r="AU192" s="6"/>
      <c r="AV192" s="6"/>
      <c r="AW192" s="6"/>
      <c r="AX192" s="6"/>
      <c r="AY192" s="6"/>
      <c r="AZ192" s="6"/>
      <c r="BA192" s="6"/>
      <c r="BB192" s="6"/>
      <c r="BC192" s="6"/>
      <c r="BD192" s="6"/>
      <c r="BE192" s="6"/>
      <c r="BF192" s="6"/>
      <c r="BG192" s="6"/>
      <c r="BH192" s="6"/>
      <c r="BI192" s="6"/>
      <c r="BJ192" s="6"/>
      <c r="BK192" s="7"/>
      <c r="BL192" s="48"/>
      <c r="BM192" s="48"/>
      <c r="BN192" s="48"/>
    </row>
    <row r="193" spans="4:66"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  <c r="AC193" s="6"/>
      <c r="AD193" s="7"/>
      <c r="AE193" s="48"/>
      <c r="AF193" s="48"/>
      <c r="AG193" s="48"/>
      <c r="AK193" s="6"/>
      <c r="AL193" s="6"/>
      <c r="AM193" s="6"/>
      <c r="AN193" s="6"/>
      <c r="AO193" s="6"/>
      <c r="AP193" s="6"/>
      <c r="AQ193" s="6"/>
      <c r="AR193" s="6"/>
      <c r="AS193" s="6"/>
      <c r="AT193" s="6"/>
      <c r="AU193" s="6"/>
      <c r="AV193" s="6"/>
      <c r="AW193" s="6"/>
      <c r="AX193" s="6"/>
      <c r="AY193" s="6"/>
      <c r="AZ193" s="6"/>
      <c r="BA193" s="6"/>
      <c r="BB193" s="6"/>
      <c r="BC193" s="6"/>
      <c r="BD193" s="6"/>
      <c r="BE193" s="6"/>
      <c r="BF193" s="6"/>
      <c r="BG193" s="6"/>
      <c r="BH193" s="6"/>
      <c r="BI193" s="6"/>
      <c r="BJ193" s="6"/>
      <c r="BK193" s="7"/>
      <c r="BL193" s="48"/>
      <c r="BM193" s="48"/>
      <c r="BN193" s="48"/>
    </row>
    <row r="194" spans="4:66"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  <c r="AC194" s="6"/>
      <c r="AD194" s="7"/>
      <c r="AE194" s="48"/>
      <c r="AF194" s="48"/>
      <c r="AG194" s="48"/>
      <c r="AK194" s="6"/>
      <c r="AL194" s="6"/>
      <c r="AM194" s="6"/>
      <c r="AN194" s="6"/>
      <c r="AO194" s="6"/>
      <c r="AP194" s="6"/>
      <c r="AQ194" s="6"/>
      <c r="AR194" s="6"/>
      <c r="AS194" s="6"/>
      <c r="AT194" s="6"/>
      <c r="AU194" s="6"/>
      <c r="AV194" s="6"/>
      <c r="AW194" s="6"/>
      <c r="AX194" s="6"/>
      <c r="AY194" s="6"/>
      <c r="AZ194" s="6"/>
      <c r="BA194" s="6"/>
      <c r="BB194" s="6"/>
      <c r="BC194" s="6"/>
      <c r="BD194" s="6"/>
      <c r="BE194" s="6"/>
      <c r="BF194" s="6"/>
      <c r="BG194" s="6"/>
      <c r="BH194" s="6"/>
      <c r="BI194" s="6"/>
      <c r="BJ194" s="6"/>
      <c r="BK194" s="7"/>
      <c r="BL194" s="48"/>
      <c r="BM194" s="48"/>
      <c r="BN194" s="48"/>
    </row>
    <row r="195" spans="4:66"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  <c r="AC195" s="6"/>
      <c r="AD195" s="7"/>
      <c r="AE195" s="48"/>
      <c r="AF195" s="48"/>
      <c r="AG195" s="48"/>
      <c r="AK195" s="6"/>
      <c r="AL195" s="6"/>
      <c r="AM195" s="6"/>
      <c r="AN195" s="6"/>
      <c r="AO195" s="6"/>
      <c r="AP195" s="6"/>
      <c r="AQ195" s="6"/>
      <c r="AR195" s="6"/>
      <c r="AS195" s="6"/>
      <c r="AT195" s="6"/>
      <c r="AU195" s="6"/>
      <c r="AV195" s="6"/>
      <c r="AW195" s="6"/>
      <c r="AX195" s="6"/>
      <c r="AY195" s="6"/>
      <c r="AZ195" s="6"/>
      <c r="BA195" s="6"/>
      <c r="BB195" s="6"/>
      <c r="BC195" s="6"/>
      <c r="BD195" s="6"/>
      <c r="BE195" s="6"/>
      <c r="BF195" s="6"/>
      <c r="BG195" s="6"/>
      <c r="BH195" s="6"/>
      <c r="BI195" s="6"/>
      <c r="BJ195" s="6"/>
      <c r="BK195" s="7"/>
      <c r="BL195" s="48"/>
      <c r="BM195" s="48"/>
      <c r="BN195" s="48"/>
    </row>
    <row r="196" spans="4:66"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  <c r="AC196" s="6"/>
      <c r="AD196" s="7"/>
      <c r="AE196" s="48"/>
      <c r="AF196" s="48"/>
      <c r="AG196" s="48"/>
      <c r="AK196" s="6"/>
      <c r="AL196" s="6"/>
      <c r="AM196" s="6"/>
      <c r="AN196" s="6"/>
      <c r="AO196" s="6"/>
      <c r="AP196" s="6"/>
      <c r="AQ196" s="6"/>
      <c r="AR196" s="6"/>
      <c r="AS196" s="6"/>
      <c r="AT196" s="6"/>
      <c r="AU196" s="6"/>
      <c r="AV196" s="6"/>
      <c r="AW196" s="6"/>
      <c r="AX196" s="6"/>
      <c r="AY196" s="6"/>
      <c r="AZ196" s="6"/>
      <c r="BA196" s="6"/>
      <c r="BB196" s="6"/>
      <c r="BC196" s="6"/>
      <c r="BD196" s="6"/>
      <c r="BE196" s="6"/>
      <c r="BF196" s="6"/>
      <c r="BG196" s="6"/>
      <c r="BH196" s="6"/>
      <c r="BI196" s="6"/>
      <c r="BJ196" s="6"/>
      <c r="BK196" s="7"/>
      <c r="BL196" s="48"/>
      <c r="BM196" s="48"/>
      <c r="BN196" s="48"/>
    </row>
    <row r="197" spans="4:66"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  <c r="AC197" s="6"/>
      <c r="AD197" s="7"/>
      <c r="AE197" s="48"/>
      <c r="AF197" s="48"/>
      <c r="AG197" s="48"/>
      <c r="AK197" s="6"/>
      <c r="AL197" s="6"/>
      <c r="AM197" s="6"/>
      <c r="AN197" s="6"/>
      <c r="AO197" s="6"/>
      <c r="AP197" s="6"/>
      <c r="AQ197" s="6"/>
      <c r="AR197" s="6"/>
      <c r="AS197" s="6"/>
      <c r="AT197" s="6"/>
      <c r="AU197" s="6"/>
      <c r="AV197" s="6"/>
      <c r="AW197" s="6"/>
      <c r="AX197" s="6"/>
      <c r="AY197" s="6"/>
      <c r="AZ197" s="6"/>
      <c r="BA197" s="6"/>
      <c r="BB197" s="6"/>
      <c r="BC197" s="6"/>
      <c r="BD197" s="6"/>
      <c r="BE197" s="6"/>
      <c r="BF197" s="6"/>
      <c r="BG197" s="6"/>
      <c r="BH197" s="6"/>
      <c r="BI197" s="6"/>
      <c r="BJ197" s="6"/>
      <c r="BK197" s="7"/>
      <c r="BL197" s="48"/>
      <c r="BM197" s="48"/>
      <c r="BN197" s="48"/>
    </row>
    <row r="198" spans="4:66"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  <c r="AC198" s="6"/>
      <c r="AD198" s="7"/>
      <c r="AE198" s="48"/>
      <c r="AF198" s="48"/>
      <c r="AG198" s="48"/>
      <c r="AK198" s="6"/>
      <c r="AL198" s="6"/>
      <c r="AM198" s="6"/>
      <c r="AN198" s="6"/>
      <c r="AO198" s="6"/>
      <c r="AP198" s="6"/>
      <c r="AQ198" s="6"/>
      <c r="AR198" s="6"/>
      <c r="AS198" s="6"/>
      <c r="AT198" s="6"/>
      <c r="AU198" s="6"/>
      <c r="AV198" s="6"/>
      <c r="AW198" s="6"/>
      <c r="AX198" s="6"/>
      <c r="AY198" s="6"/>
      <c r="AZ198" s="6"/>
      <c r="BA198" s="6"/>
      <c r="BB198" s="6"/>
      <c r="BC198" s="6"/>
      <c r="BD198" s="6"/>
      <c r="BE198" s="6"/>
      <c r="BF198" s="6"/>
      <c r="BG198" s="6"/>
      <c r="BH198" s="6"/>
      <c r="BI198" s="6"/>
      <c r="BJ198" s="6"/>
      <c r="BK198" s="7"/>
      <c r="BL198" s="48"/>
      <c r="BM198" s="48"/>
      <c r="BN198" s="48"/>
    </row>
    <row r="199" spans="4:66"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  <c r="AC199" s="6"/>
      <c r="AD199" s="7"/>
      <c r="AE199" s="48"/>
      <c r="AF199" s="48"/>
      <c r="AG199" s="48"/>
      <c r="AK199" s="6"/>
      <c r="AL199" s="6"/>
      <c r="AM199" s="6"/>
      <c r="AN199" s="6"/>
      <c r="AO199" s="6"/>
      <c r="AP199" s="6"/>
      <c r="AQ199" s="6"/>
      <c r="AR199" s="6"/>
      <c r="AS199" s="6"/>
      <c r="AT199" s="6"/>
      <c r="AU199" s="6"/>
      <c r="AV199" s="6"/>
      <c r="AW199" s="6"/>
      <c r="AX199" s="6"/>
      <c r="AY199" s="6"/>
      <c r="AZ199" s="6"/>
      <c r="BA199" s="6"/>
      <c r="BB199" s="6"/>
      <c r="BC199" s="6"/>
      <c r="BD199" s="6"/>
      <c r="BE199" s="6"/>
      <c r="BF199" s="6"/>
      <c r="BG199" s="6"/>
      <c r="BH199" s="6"/>
      <c r="BI199" s="6"/>
      <c r="BJ199" s="6"/>
      <c r="BK199" s="7"/>
      <c r="BL199" s="48"/>
      <c r="BM199" s="48"/>
      <c r="BN199" s="48"/>
    </row>
    <row r="200" spans="4:66"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  <c r="AC200" s="6"/>
      <c r="AD200" s="7"/>
      <c r="AE200" s="48"/>
      <c r="AF200" s="48"/>
      <c r="AG200" s="48"/>
      <c r="AK200" s="6"/>
      <c r="AL200" s="6"/>
      <c r="AM200" s="6"/>
      <c r="AN200" s="6"/>
      <c r="AO200" s="6"/>
      <c r="AP200" s="6"/>
      <c r="AQ200" s="6"/>
      <c r="AR200" s="6"/>
      <c r="AS200" s="6"/>
      <c r="AT200" s="6"/>
      <c r="AU200" s="6"/>
      <c r="AV200" s="6"/>
      <c r="AW200" s="6"/>
      <c r="AX200" s="6"/>
      <c r="AY200" s="6"/>
      <c r="AZ200" s="6"/>
      <c r="BA200" s="6"/>
      <c r="BB200" s="6"/>
      <c r="BC200" s="6"/>
      <c r="BD200" s="6"/>
      <c r="BE200" s="6"/>
      <c r="BF200" s="6"/>
      <c r="BG200" s="6"/>
      <c r="BH200" s="6"/>
      <c r="BI200" s="6"/>
      <c r="BJ200" s="6"/>
      <c r="BK200" s="7"/>
      <c r="BL200" s="48"/>
      <c r="BM200" s="48"/>
      <c r="BN200" s="48"/>
    </row>
    <row r="201" spans="4:66"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  <c r="AC201" s="6"/>
      <c r="AD201" s="7"/>
      <c r="AE201" s="48"/>
      <c r="AF201" s="48"/>
      <c r="AG201" s="48"/>
      <c r="AK201" s="6"/>
      <c r="AL201" s="6"/>
      <c r="AM201" s="6"/>
      <c r="AN201" s="6"/>
      <c r="AO201" s="6"/>
      <c r="AP201" s="6"/>
      <c r="AQ201" s="6"/>
      <c r="AR201" s="6"/>
      <c r="AS201" s="6"/>
      <c r="AT201" s="6"/>
      <c r="AU201" s="6"/>
      <c r="AV201" s="6"/>
      <c r="AW201" s="6"/>
      <c r="AX201" s="6"/>
      <c r="AY201" s="6"/>
      <c r="AZ201" s="6"/>
      <c r="BA201" s="6"/>
      <c r="BB201" s="6"/>
      <c r="BC201" s="6"/>
      <c r="BD201" s="6"/>
      <c r="BE201" s="6"/>
      <c r="BF201" s="6"/>
      <c r="BG201" s="6"/>
      <c r="BH201" s="6"/>
      <c r="BI201" s="6"/>
      <c r="BJ201" s="6"/>
      <c r="BK201" s="7"/>
      <c r="BL201" s="48"/>
      <c r="BM201" s="48"/>
      <c r="BN201" s="48"/>
    </row>
    <row r="202" spans="4:66"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  <c r="AC202" s="6"/>
      <c r="AD202" s="7"/>
      <c r="AE202" s="48"/>
      <c r="AF202" s="48"/>
      <c r="AG202" s="48"/>
      <c r="AK202" s="6"/>
      <c r="AL202" s="6"/>
      <c r="AM202" s="6"/>
      <c r="AN202" s="6"/>
      <c r="AO202" s="6"/>
      <c r="AP202" s="6"/>
      <c r="AQ202" s="6"/>
      <c r="AR202" s="6"/>
      <c r="AS202" s="6"/>
      <c r="AT202" s="6"/>
      <c r="AU202" s="6"/>
      <c r="AV202" s="6"/>
      <c r="AW202" s="6"/>
      <c r="AX202" s="6"/>
      <c r="AY202" s="6"/>
      <c r="AZ202" s="6"/>
      <c r="BA202" s="6"/>
      <c r="BB202" s="6"/>
      <c r="BC202" s="6"/>
      <c r="BD202" s="6"/>
      <c r="BE202" s="6"/>
      <c r="BF202" s="6"/>
      <c r="BG202" s="6"/>
      <c r="BH202" s="6"/>
      <c r="BI202" s="6"/>
      <c r="BJ202" s="6"/>
      <c r="BK202" s="7"/>
      <c r="BL202" s="48"/>
      <c r="BM202" s="48"/>
      <c r="BN202" s="48"/>
    </row>
    <row r="203" spans="4:66"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  <c r="AC203" s="6"/>
      <c r="AD203" s="7"/>
      <c r="AE203" s="48"/>
      <c r="AF203" s="48"/>
      <c r="AG203" s="48"/>
      <c r="AK203" s="6"/>
      <c r="AL203" s="6"/>
      <c r="AM203" s="6"/>
      <c r="AN203" s="6"/>
      <c r="AO203" s="6"/>
      <c r="AP203" s="6"/>
      <c r="AQ203" s="6"/>
      <c r="AR203" s="6"/>
      <c r="AS203" s="6"/>
      <c r="AT203" s="6"/>
      <c r="AU203" s="6"/>
      <c r="AV203" s="6"/>
      <c r="AW203" s="6"/>
      <c r="AX203" s="6"/>
      <c r="AY203" s="6"/>
      <c r="AZ203" s="6"/>
      <c r="BA203" s="6"/>
      <c r="BB203" s="6"/>
      <c r="BC203" s="6"/>
      <c r="BD203" s="6"/>
      <c r="BE203" s="6"/>
      <c r="BF203" s="6"/>
      <c r="BG203" s="6"/>
      <c r="BH203" s="6"/>
      <c r="BI203" s="6"/>
      <c r="BJ203" s="6"/>
      <c r="BK203" s="7"/>
      <c r="BL203" s="48"/>
      <c r="BM203" s="48"/>
      <c r="BN203" s="48"/>
    </row>
    <row r="204" spans="4:66"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  <c r="AC204" s="6"/>
      <c r="AD204" s="7"/>
      <c r="AE204" s="48"/>
      <c r="AF204" s="48"/>
      <c r="AG204" s="48"/>
      <c r="AK204" s="6"/>
      <c r="AL204" s="6"/>
      <c r="AM204" s="6"/>
      <c r="AN204" s="6"/>
      <c r="AO204" s="6"/>
      <c r="AP204" s="6"/>
      <c r="AQ204" s="6"/>
      <c r="AR204" s="6"/>
      <c r="AS204" s="6"/>
      <c r="AT204" s="6"/>
      <c r="AU204" s="6"/>
      <c r="AV204" s="6"/>
      <c r="AW204" s="6"/>
      <c r="AX204" s="6"/>
      <c r="AY204" s="6"/>
      <c r="AZ204" s="6"/>
      <c r="BA204" s="6"/>
      <c r="BB204" s="6"/>
      <c r="BC204" s="6"/>
      <c r="BD204" s="6"/>
      <c r="BE204" s="6"/>
      <c r="BF204" s="6"/>
      <c r="BG204" s="6"/>
      <c r="BH204" s="6"/>
      <c r="BI204" s="6"/>
      <c r="BJ204" s="6"/>
      <c r="BK204" s="7"/>
      <c r="BL204" s="48"/>
      <c r="BM204" s="48"/>
      <c r="BN204" s="48"/>
    </row>
    <row r="205" spans="4:66"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  <c r="AC205" s="6"/>
      <c r="AD205" s="7"/>
      <c r="AE205" s="48"/>
      <c r="AF205" s="48"/>
      <c r="AG205" s="48"/>
      <c r="AK205" s="6"/>
      <c r="AL205" s="6"/>
      <c r="AM205" s="6"/>
      <c r="AN205" s="6"/>
      <c r="AO205" s="6"/>
      <c r="AP205" s="6"/>
      <c r="AQ205" s="6"/>
      <c r="AR205" s="6"/>
      <c r="AS205" s="6"/>
      <c r="AT205" s="6"/>
      <c r="AU205" s="6"/>
      <c r="AV205" s="6"/>
      <c r="AW205" s="6"/>
      <c r="AX205" s="6"/>
      <c r="AY205" s="6"/>
      <c r="AZ205" s="6"/>
      <c r="BA205" s="6"/>
      <c r="BB205" s="6"/>
      <c r="BC205" s="6"/>
      <c r="BD205" s="6"/>
      <c r="BE205" s="6"/>
      <c r="BF205" s="6"/>
      <c r="BG205" s="6"/>
      <c r="BH205" s="6"/>
      <c r="BI205" s="6"/>
      <c r="BJ205" s="6"/>
      <c r="BK205" s="7"/>
      <c r="BL205" s="48"/>
      <c r="BM205" s="48"/>
      <c r="BN205" s="48"/>
    </row>
    <row r="206" spans="4:66"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  <c r="AC206" s="6"/>
      <c r="AD206" s="7"/>
      <c r="AE206" s="48"/>
      <c r="AF206" s="48"/>
      <c r="AG206" s="48"/>
      <c r="AK206" s="6"/>
      <c r="AL206" s="6"/>
      <c r="AM206" s="6"/>
      <c r="AN206" s="6"/>
      <c r="AO206" s="6"/>
      <c r="AP206" s="6"/>
      <c r="AQ206" s="6"/>
      <c r="AR206" s="6"/>
      <c r="AS206" s="6"/>
      <c r="AT206" s="6"/>
      <c r="AU206" s="6"/>
      <c r="AV206" s="6"/>
      <c r="AW206" s="6"/>
      <c r="AX206" s="6"/>
      <c r="AY206" s="6"/>
      <c r="AZ206" s="6"/>
      <c r="BA206" s="6"/>
      <c r="BB206" s="6"/>
      <c r="BC206" s="6"/>
      <c r="BD206" s="6"/>
      <c r="BE206" s="6"/>
      <c r="BF206" s="6"/>
      <c r="BG206" s="6"/>
      <c r="BH206" s="6"/>
      <c r="BI206" s="6"/>
      <c r="BJ206" s="6"/>
      <c r="BK206" s="7"/>
      <c r="BL206" s="48"/>
      <c r="BM206" s="48"/>
      <c r="BN206" s="48"/>
    </row>
    <row r="207" spans="4:66"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  <c r="AC207" s="6"/>
      <c r="AD207" s="7"/>
      <c r="AE207" s="48"/>
      <c r="AF207" s="48"/>
      <c r="AG207" s="48"/>
      <c r="AK207" s="6"/>
      <c r="AL207" s="6"/>
      <c r="AM207" s="6"/>
      <c r="AN207" s="6"/>
      <c r="AO207" s="6"/>
      <c r="AP207" s="6"/>
      <c r="AQ207" s="6"/>
      <c r="AR207" s="6"/>
      <c r="AS207" s="6"/>
      <c r="AT207" s="6"/>
      <c r="AU207" s="6"/>
      <c r="AV207" s="6"/>
      <c r="AW207" s="6"/>
      <c r="AX207" s="6"/>
      <c r="AY207" s="6"/>
      <c r="AZ207" s="6"/>
      <c r="BA207" s="6"/>
      <c r="BB207" s="6"/>
      <c r="BC207" s="6"/>
      <c r="BD207" s="6"/>
      <c r="BE207" s="6"/>
      <c r="BF207" s="6"/>
      <c r="BG207" s="6"/>
      <c r="BH207" s="6"/>
      <c r="BI207" s="6"/>
      <c r="BJ207" s="6"/>
      <c r="BK207" s="7"/>
      <c r="BL207" s="48"/>
      <c r="BM207" s="48"/>
      <c r="BN207" s="48"/>
    </row>
    <row r="208" spans="4:66"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  <c r="AC208" s="6"/>
      <c r="AD208" s="7"/>
      <c r="AE208" s="48"/>
      <c r="AF208" s="48"/>
      <c r="AG208" s="48"/>
      <c r="AK208" s="6"/>
      <c r="AL208" s="6"/>
      <c r="AM208" s="6"/>
      <c r="AN208" s="6"/>
      <c r="AO208" s="6"/>
      <c r="AP208" s="6"/>
      <c r="AQ208" s="6"/>
      <c r="AR208" s="6"/>
      <c r="AS208" s="6"/>
      <c r="AT208" s="6"/>
      <c r="AU208" s="6"/>
      <c r="AV208" s="6"/>
      <c r="AW208" s="6"/>
      <c r="AX208" s="6"/>
      <c r="AY208" s="6"/>
      <c r="AZ208" s="6"/>
      <c r="BA208" s="6"/>
      <c r="BB208" s="6"/>
      <c r="BC208" s="6"/>
      <c r="BD208" s="6"/>
      <c r="BE208" s="6"/>
      <c r="BF208" s="6"/>
      <c r="BG208" s="6"/>
      <c r="BH208" s="6"/>
      <c r="BI208" s="6"/>
      <c r="BJ208" s="6"/>
      <c r="BK208" s="7"/>
      <c r="BL208" s="48"/>
      <c r="BM208" s="48"/>
      <c r="BN208" s="48"/>
    </row>
    <row r="209" spans="4:66"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  <c r="AC209" s="6"/>
      <c r="AD209" s="7"/>
      <c r="AE209" s="48"/>
      <c r="AF209" s="48"/>
      <c r="AG209" s="48"/>
      <c r="AK209" s="6"/>
      <c r="AL209" s="6"/>
      <c r="AM209" s="6"/>
      <c r="AN209" s="6"/>
      <c r="AO209" s="6"/>
      <c r="AP209" s="6"/>
      <c r="AQ209" s="6"/>
      <c r="AR209" s="6"/>
      <c r="AS209" s="6"/>
      <c r="AT209" s="6"/>
      <c r="AU209" s="6"/>
      <c r="AV209" s="6"/>
      <c r="AW209" s="6"/>
      <c r="AX209" s="6"/>
      <c r="AY209" s="6"/>
      <c r="AZ209" s="6"/>
      <c r="BA209" s="6"/>
      <c r="BB209" s="6"/>
      <c r="BC209" s="6"/>
      <c r="BD209" s="6"/>
      <c r="BE209" s="6"/>
      <c r="BF209" s="6"/>
      <c r="BG209" s="6"/>
      <c r="BH209" s="6"/>
      <c r="BI209" s="6"/>
      <c r="BJ209" s="6"/>
      <c r="BK209" s="7"/>
      <c r="BL209" s="48"/>
      <c r="BM209" s="48"/>
      <c r="BN209" s="48"/>
    </row>
    <row r="210" spans="4:66"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  <c r="AC210" s="6"/>
      <c r="AD210" s="7"/>
      <c r="AE210" s="48"/>
      <c r="AF210" s="48"/>
      <c r="AG210" s="48"/>
      <c r="AK210" s="6"/>
      <c r="AL210" s="6"/>
      <c r="AM210" s="6"/>
      <c r="AN210" s="6"/>
      <c r="AO210" s="6"/>
      <c r="AP210" s="6"/>
      <c r="AQ210" s="6"/>
      <c r="AR210" s="6"/>
      <c r="AS210" s="6"/>
      <c r="AT210" s="6"/>
      <c r="AU210" s="6"/>
      <c r="AV210" s="6"/>
      <c r="AW210" s="6"/>
      <c r="AX210" s="6"/>
      <c r="AY210" s="6"/>
      <c r="AZ210" s="6"/>
      <c r="BA210" s="6"/>
      <c r="BB210" s="6"/>
      <c r="BC210" s="6"/>
      <c r="BD210" s="6"/>
      <c r="BE210" s="6"/>
      <c r="BF210" s="6"/>
      <c r="BG210" s="6"/>
      <c r="BH210" s="6"/>
      <c r="BI210" s="6"/>
      <c r="BJ210" s="6"/>
      <c r="BK210" s="7"/>
      <c r="BL210" s="48"/>
      <c r="BM210" s="48"/>
      <c r="BN210" s="48"/>
    </row>
    <row r="211" spans="4:66"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  <c r="AC211" s="6"/>
      <c r="AD211" s="7"/>
      <c r="AE211" s="48"/>
      <c r="AF211" s="48"/>
      <c r="AG211" s="48"/>
      <c r="AK211" s="6"/>
      <c r="AL211" s="6"/>
      <c r="AM211" s="6"/>
      <c r="AN211" s="6"/>
      <c r="AO211" s="6"/>
      <c r="AP211" s="6"/>
      <c r="AQ211" s="6"/>
      <c r="AR211" s="6"/>
      <c r="AS211" s="6"/>
      <c r="AT211" s="6"/>
      <c r="AU211" s="6"/>
      <c r="AV211" s="6"/>
      <c r="AW211" s="6"/>
      <c r="AX211" s="6"/>
      <c r="AY211" s="6"/>
      <c r="AZ211" s="6"/>
      <c r="BA211" s="6"/>
      <c r="BB211" s="6"/>
      <c r="BC211" s="6"/>
      <c r="BD211" s="6"/>
      <c r="BE211" s="6"/>
      <c r="BF211" s="6"/>
      <c r="BG211" s="6"/>
      <c r="BH211" s="6"/>
      <c r="BI211" s="6"/>
      <c r="BJ211" s="6"/>
      <c r="BK211" s="7"/>
      <c r="BL211" s="48"/>
      <c r="BM211" s="48"/>
      <c r="BN211" s="48"/>
    </row>
    <row r="212" spans="4:66"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  <c r="AC212" s="6"/>
      <c r="AD212" s="7"/>
      <c r="AE212" s="48"/>
      <c r="AF212" s="48"/>
      <c r="AG212" s="48"/>
      <c r="AK212" s="6"/>
      <c r="AL212" s="6"/>
      <c r="AM212" s="6"/>
      <c r="AN212" s="6"/>
      <c r="AO212" s="6"/>
      <c r="AP212" s="6"/>
      <c r="AQ212" s="6"/>
      <c r="AR212" s="6"/>
      <c r="AS212" s="6"/>
      <c r="AT212" s="6"/>
      <c r="AU212" s="6"/>
      <c r="AV212" s="6"/>
      <c r="AW212" s="6"/>
      <c r="AX212" s="6"/>
      <c r="AY212" s="6"/>
      <c r="AZ212" s="6"/>
      <c r="BA212" s="6"/>
      <c r="BB212" s="6"/>
      <c r="BC212" s="6"/>
      <c r="BD212" s="6"/>
      <c r="BE212" s="6"/>
      <c r="BF212" s="6"/>
      <c r="BG212" s="6"/>
      <c r="BH212" s="6"/>
      <c r="BI212" s="6"/>
      <c r="BJ212" s="6"/>
      <c r="BK212" s="7"/>
      <c r="BL212" s="48"/>
      <c r="BM212" s="48"/>
      <c r="BN212" s="48"/>
    </row>
    <row r="213" spans="4:66"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  <c r="AC213" s="6"/>
      <c r="AD213" s="7"/>
      <c r="AE213" s="48"/>
      <c r="AF213" s="48"/>
      <c r="AG213" s="48"/>
      <c r="AK213" s="6"/>
      <c r="AL213" s="6"/>
      <c r="AM213" s="6"/>
      <c r="AN213" s="6"/>
      <c r="AO213" s="6"/>
      <c r="AP213" s="6"/>
      <c r="AQ213" s="6"/>
      <c r="AR213" s="6"/>
      <c r="AS213" s="6"/>
      <c r="AT213" s="6"/>
      <c r="AU213" s="6"/>
      <c r="AV213" s="6"/>
      <c r="AW213" s="6"/>
      <c r="AX213" s="6"/>
      <c r="AY213" s="6"/>
      <c r="AZ213" s="6"/>
      <c r="BA213" s="6"/>
      <c r="BB213" s="6"/>
      <c r="BC213" s="6"/>
      <c r="BD213" s="6"/>
      <c r="BE213" s="6"/>
      <c r="BF213" s="6"/>
      <c r="BG213" s="6"/>
      <c r="BH213" s="6"/>
      <c r="BI213" s="6"/>
      <c r="BJ213" s="6"/>
      <c r="BK213" s="7"/>
      <c r="BL213" s="48"/>
      <c r="BM213" s="48"/>
      <c r="BN213" s="48"/>
    </row>
    <row r="214" spans="4:66"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  <c r="AC214" s="6"/>
      <c r="AD214" s="7"/>
      <c r="AE214" s="48"/>
      <c r="AF214" s="48"/>
      <c r="AG214" s="48"/>
      <c r="AK214" s="6"/>
      <c r="AL214" s="6"/>
      <c r="AM214" s="6"/>
      <c r="AN214" s="6"/>
      <c r="AO214" s="6"/>
      <c r="AP214" s="6"/>
      <c r="AQ214" s="6"/>
      <c r="AR214" s="6"/>
      <c r="AS214" s="6"/>
      <c r="AT214" s="6"/>
      <c r="AU214" s="6"/>
      <c r="AV214" s="6"/>
      <c r="AW214" s="6"/>
      <c r="AX214" s="6"/>
      <c r="AY214" s="6"/>
      <c r="AZ214" s="6"/>
      <c r="BA214" s="6"/>
      <c r="BB214" s="6"/>
      <c r="BC214" s="6"/>
      <c r="BD214" s="6"/>
      <c r="BE214" s="6"/>
      <c r="BF214" s="6"/>
      <c r="BG214" s="6"/>
      <c r="BH214" s="6"/>
      <c r="BI214" s="6"/>
      <c r="BJ214" s="6"/>
      <c r="BK214" s="7"/>
      <c r="BL214" s="48"/>
      <c r="BM214" s="48"/>
      <c r="BN214" s="48"/>
    </row>
    <row r="215" spans="4:66"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  <c r="AC215" s="6"/>
      <c r="AD215" s="7"/>
      <c r="AE215" s="48"/>
      <c r="AF215" s="48"/>
      <c r="AG215" s="48"/>
      <c r="AK215" s="6"/>
      <c r="AL215" s="6"/>
      <c r="AM215" s="6"/>
      <c r="AN215" s="6"/>
      <c r="AO215" s="6"/>
      <c r="AP215" s="6"/>
      <c r="AQ215" s="6"/>
      <c r="AR215" s="6"/>
      <c r="AS215" s="6"/>
      <c r="AT215" s="6"/>
      <c r="AU215" s="6"/>
      <c r="AV215" s="6"/>
      <c r="AW215" s="6"/>
      <c r="AX215" s="6"/>
      <c r="AY215" s="6"/>
      <c r="AZ215" s="6"/>
      <c r="BA215" s="6"/>
      <c r="BB215" s="6"/>
      <c r="BC215" s="6"/>
      <c r="BD215" s="6"/>
      <c r="BE215" s="6"/>
      <c r="BF215" s="6"/>
      <c r="BG215" s="6"/>
      <c r="BH215" s="6"/>
      <c r="BI215" s="6"/>
      <c r="BJ215" s="6"/>
      <c r="BK215" s="7"/>
      <c r="BL215" s="48"/>
      <c r="BM215" s="48"/>
      <c r="BN215" s="48"/>
    </row>
    <row r="216" spans="4:66"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  <c r="AC216" s="6"/>
      <c r="AD216" s="7"/>
      <c r="AE216" s="48"/>
      <c r="AF216" s="48"/>
      <c r="AG216" s="48"/>
      <c r="AK216" s="6"/>
      <c r="AL216" s="6"/>
      <c r="AM216" s="6"/>
      <c r="AN216" s="6"/>
      <c r="AO216" s="6"/>
      <c r="AP216" s="6"/>
      <c r="AQ216" s="6"/>
      <c r="AR216" s="6"/>
      <c r="AS216" s="6"/>
      <c r="AT216" s="6"/>
      <c r="AU216" s="6"/>
      <c r="AV216" s="6"/>
      <c r="AW216" s="6"/>
      <c r="AX216" s="6"/>
      <c r="AY216" s="6"/>
      <c r="AZ216" s="6"/>
      <c r="BA216" s="6"/>
      <c r="BB216" s="6"/>
      <c r="BC216" s="6"/>
      <c r="BD216" s="6"/>
      <c r="BE216" s="6"/>
      <c r="BF216" s="6"/>
      <c r="BG216" s="6"/>
      <c r="BH216" s="6"/>
      <c r="BI216" s="6"/>
      <c r="BJ216" s="6"/>
      <c r="BK216" s="7"/>
      <c r="BL216" s="48"/>
      <c r="BM216" s="48"/>
      <c r="BN216" s="48"/>
    </row>
    <row r="217" spans="4:66"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  <c r="AC217" s="6"/>
      <c r="AD217" s="7"/>
      <c r="AE217" s="48"/>
      <c r="AF217" s="48"/>
      <c r="AG217" s="48"/>
      <c r="AK217" s="6"/>
      <c r="AL217" s="6"/>
      <c r="AM217" s="6"/>
      <c r="AN217" s="6"/>
      <c r="AO217" s="6"/>
      <c r="AP217" s="6"/>
      <c r="AQ217" s="6"/>
      <c r="AR217" s="6"/>
      <c r="AS217" s="6"/>
      <c r="AT217" s="6"/>
      <c r="AU217" s="6"/>
      <c r="AV217" s="6"/>
      <c r="AW217" s="6"/>
      <c r="AX217" s="6"/>
      <c r="AY217" s="6"/>
      <c r="AZ217" s="6"/>
      <c r="BA217" s="6"/>
      <c r="BB217" s="6"/>
      <c r="BC217" s="6"/>
      <c r="BD217" s="6"/>
      <c r="BE217" s="6"/>
      <c r="BF217" s="6"/>
      <c r="BG217" s="6"/>
      <c r="BH217" s="6"/>
      <c r="BI217" s="6"/>
      <c r="BJ217" s="6"/>
      <c r="BK217" s="7"/>
      <c r="BL217" s="48"/>
      <c r="BM217" s="48"/>
      <c r="BN217" s="48"/>
    </row>
    <row r="218" spans="4:66"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  <c r="AC218" s="6"/>
      <c r="AD218" s="7"/>
      <c r="AE218" s="48"/>
      <c r="AF218" s="48"/>
      <c r="AG218" s="48"/>
      <c r="AK218" s="6"/>
      <c r="AL218" s="6"/>
      <c r="AM218" s="6"/>
      <c r="AN218" s="6"/>
      <c r="AO218" s="6"/>
      <c r="AP218" s="6"/>
      <c r="AQ218" s="6"/>
      <c r="AR218" s="6"/>
      <c r="AS218" s="6"/>
      <c r="AT218" s="6"/>
      <c r="AU218" s="6"/>
      <c r="AV218" s="6"/>
      <c r="AW218" s="6"/>
      <c r="AX218" s="6"/>
      <c r="AY218" s="6"/>
      <c r="AZ218" s="6"/>
      <c r="BA218" s="6"/>
      <c r="BB218" s="6"/>
      <c r="BC218" s="6"/>
      <c r="BD218" s="6"/>
      <c r="BE218" s="6"/>
      <c r="BF218" s="6"/>
      <c r="BG218" s="6"/>
      <c r="BH218" s="6"/>
      <c r="BI218" s="6"/>
      <c r="BJ218" s="6"/>
      <c r="BK218" s="7"/>
      <c r="BL218" s="48"/>
      <c r="BM218" s="48"/>
      <c r="BN218" s="48"/>
    </row>
    <row r="219" spans="4:66"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  <c r="AC219" s="6"/>
      <c r="AD219" s="7"/>
      <c r="AE219" s="48"/>
      <c r="AF219" s="48"/>
      <c r="AG219" s="48"/>
      <c r="AK219" s="6"/>
      <c r="AL219" s="6"/>
      <c r="AM219" s="6"/>
      <c r="AN219" s="6"/>
      <c r="AO219" s="6"/>
      <c r="AP219" s="6"/>
      <c r="AQ219" s="6"/>
      <c r="AR219" s="6"/>
      <c r="AS219" s="6"/>
      <c r="AT219" s="6"/>
      <c r="AU219" s="6"/>
      <c r="AV219" s="6"/>
      <c r="AW219" s="6"/>
      <c r="AX219" s="6"/>
      <c r="AY219" s="6"/>
      <c r="AZ219" s="6"/>
      <c r="BA219" s="6"/>
      <c r="BB219" s="6"/>
      <c r="BC219" s="6"/>
      <c r="BD219" s="6"/>
      <c r="BE219" s="6"/>
      <c r="BF219" s="6"/>
      <c r="BG219" s="6"/>
      <c r="BH219" s="6"/>
      <c r="BI219" s="6"/>
      <c r="BJ219" s="6"/>
      <c r="BK219" s="7"/>
      <c r="BL219" s="48"/>
      <c r="BM219" s="48"/>
      <c r="BN219" s="48"/>
    </row>
    <row r="220" spans="4:66"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  <c r="AC220" s="6"/>
      <c r="AD220" s="7"/>
      <c r="AE220" s="48"/>
      <c r="AF220" s="48"/>
      <c r="AG220" s="48"/>
      <c r="AK220" s="6"/>
      <c r="AL220" s="6"/>
      <c r="AM220" s="6"/>
      <c r="AN220" s="6"/>
      <c r="AO220" s="6"/>
      <c r="AP220" s="6"/>
      <c r="AQ220" s="6"/>
      <c r="AR220" s="6"/>
      <c r="AS220" s="6"/>
      <c r="AT220" s="6"/>
      <c r="AU220" s="6"/>
      <c r="AV220" s="6"/>
      <c r="AW220" s="6"/>
      <c r="AX220" s="6"/>
      <c r="AY220" s="6"/>
      <c r="AZ220" s="6"/>
      <c r="BA220" s="6"/>
      <c r="BB220" s="6"/>
      <c r="BC220" s="6"/>
      <c r="BD220" s="6"/>
      <c r="BE220" s="6"/>
      <c r="BF220" s="6"/>
      <c r="BG220" s="6"/>
      <c r="BH220" s="6"/>
      <c r="BI220" s="6"/>
      <c r="BJ220" s="6"/>
      <c r="BK220" s="7"/>
      <c r="BL220" s="48"/>
      <c r="BM220" s="48"/>
      <c r="BN220" s="48"/>
    </row>
    <row r="221" spans="4:66"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  <c r="AA221" s="6"/>
      <c r="AB221" s="6"/>
      <c r="AC221" s="6"/>
      <c r="AD221" s="7"/>
      <c r="AE221" s="48"/>
      <c r="AF221" s="48"/>
      <c r="AG221" s="48"/>
      <c r="AK221" s="6"/>
      <c r="AL221" s="6"/>
      <c r="AM221" s="6"/>
      <c r="AN221" s="6"/>
      <c r="AO221" s="6"/>
      <c r="AP221" s="6"/>
      <c r="AQ221" s="6"/>
      <c r="AR221" s="6"/>
      <c r="AS221" s="6"/>
      <c r="AT221" s="6"/>
      <c r="AU221" s="6"/>
      <c r="AV221" s="6"/>
      <c r="AW221" s="6"/>
      <c r="AX221" s="6"/>
      <c r="AY221" s="6"/>
      <c r="AZ221" s="6"/>
      <c r="BA221" s="6"/>
      <c r="BB221" s="6"/>
      <c r="BC221" s="6"/>
      <c r="BD221" s="6"/>
      <c r="BE221" s="6"/>
      <c r="BF221" s="6"/>
      <c r="BG221" s="6"/>
      <c r="BH221" s="6"/>
      <c r="BI221" s="6"/>
      <c r="BJ221" s="6"/>
      <c r="BK221" s="7"/>
      <c r="BL221" s="48"/>
      <c r="BM221" s="48"/>
      <c r="BN221" s="48"/>
    </row>
    <row r="222" spans="4:66"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  <c r="AC222" s="6"/>
      <c r="AD222" s="7"/>
      <c r="AE222" s="48"/>
      <c r="AF222" s="48"/>
      <c r="AG222" s="48"/>
      <c r="AK222" s="6"/>
      <c r="AL222" s="6"/>
      <c r="AM222" s="6"/>
      <c r="AN222" s="6"/>
      <c r="AO222" s="6"/>
      <c r="AP222" s="6"/>
      <c r="AQ222" s="6"/>
      <c r="AR222" s="6"/>
      <c r="AS222" s="6"/>
      <c r="AT222" s="6"/>
      <c r="AU222" s="6"/>
      <c r="AV222" s="6"/>
      <c r="AW222" s="6"/>
      <c r="AX222" s="6"/>
      <c r="AY222" s="6"/>
      <c r="AZ222" s="6"/>
      <c r="BA222" s="6"/>
      <c r="BB222" s="6"/>
      <c r="BC222" s="6"/>
      <c r="BD222" s="6"/>
      <c r="BE222" s="6"/>
      <c r="BF222" s="6"/>
      <c r="BG222" s="6"/>
      <c r="BH222" s="6"/>
      <c r="BI222" s="6"/>
      <c r="BJ222" s="6"/>
      <c r="BK222" s="7"/>
      <c r="BL222" s="48"/>
      <c r="BM222" s="48"/>
      <c r="BN222" s="48"/>
    </row>
    <row r="223" spans="4:66"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/>
      <c r="AC223" s="6"/>
      <c r="AD223" s="7"/>
      <c r="AE223" s="48"/>
      <c r="AF223" s="48"/>
      <c r="AG223" s="48"/>
      <c r="AK223" s="6"/>
      <c r="AL223" s="6"/>
      <c r="AM223" s="6"/>
      <c r="AN223" s="6"/>
      <c r="AO223" s="6"/>
      <c r="AP223" s="6"/>
      <c r="AQ223" s="6"/>
      <c r="AR223" s="6"/>
      <c r="AS223" s="6"/>
      <c r="AT223" s="6"/>
      <c r="AU223" s="6"/>
      <c r="AV223" s="6"/>
      <c r="AW223" s="6"/>
      <c r="AX223" s="6"/>
      <c r="AY223" s="6"/>
      <c r="AZ223" s="6"/>
      <c r="BA223" s="6"/>
      <c r="BB223" s="6"/>
      <c r="BC223" s="6"/>
      <c r="BD223" s="6"/>
      <c r="BE223" s="6"/>
      <c r="BF223" s="6"/>
      <c r="BG223" s="6"/>
      <c r="BH223" s="6"/>
      <c r="BI223" s="6"/>
      <c r="BJ223" s="6"/>
      <c r="BK223" s="7"/>
      <c r="BL223" s="48"/>
      <c r="BM223" s="48"/>
      <c r="BN223" s="48"/>
    </row>
    <row r="224" spans="4:66"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  <c r="AA224" s="6"/>
      <c r="AB224" s="6"/>
      <c r="AC224" s="6"/>
      <c r="AD224" s="7"/>
      <c r="AE224" s="48"/>
      <c r="AF224" s="48"/>
      <c r="AG224" s="48"/>
      <c r="AK224" s="6"/>
      <c r="AL224" s="6"/>
      <c r="AM224" s="6"/>
      <c r="AN224" s="6"/>
      <c r="AO224" s="6"/>
      <c r="AP224" s="6"/>
      <c r="AQ224" s="6"/>
      <c r="AR224" s="6"/>
      <c r="AS224" s="6"/>
      <c r="AT224" s="6"/>
      <c r="AU224" s="6"/>
      <c r="AV224" s="6"/>
      <c r="AW224" s="6"/>
      <c r="AX224" s="6"/>
      <c r="AY224" s="6"/>
      <c r="AZ224" s="6"/>
      <c r="BA224" s="6"/>
      <c r="BB224" s="6"/>
      <c r="BC224" s="6"/>
      <c r="BD224" s="6"/>
      <c r="BE224" s="6"/>
      <c r="BF224" s="6"/>
      <c r="BG224" s="6"/>
      <c r="BH224" s="6"/>
      <c r="BI224" s="6"/>
      <c r="BJ224" s="6"/>
      <c r="BK224" s="7"/>
      <c r="BL224" s="48"/>
      <c r="BM224" s="48"/>
      <c r="BN224" s="48"/>
    </row>
    <row r="225" spans="4:66"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  <c r="AC225" s="6"/>
      <c r="AD225" s="7"/>
      <c r="AE225" s="48"/>
      <c r="AF225" s="48"/>
      <c r="AG225" s="48"/>
      <c r="AK225" s="6"/>
      <c r="AL225" s="6"/>
      <c r="AM225" s="6"/>
      <c r="AN225" s="6"/>
      <c r="AO225" s="6"/>
      <c r="AP225" s="6"/>
      <c r="AQ225" s="6"/>
      <c r="AR225" s="6"/>
      <c r="AS225" s="6"/>
      <c r="AT225" s="6"/>
      <c r="AU225" s="6"/>
      <c r="AV225" s="6"/>
      <c r="AW225" s="6"/>
      <c r="AX225" s="6"/>
      <c r="AY225" s="6"/>
      <c r="AZ225" s="6"/>
      <c r="BA225" s="6"/>
      <c r="BB225" s="6"/>
      <c r="BC225" s="6"/>
      <c r="BD225" s="6"/>
      <c r="BE225" s="6"/>
      <c r="BF225" s="6"/>
      <c r="BG225" s="6"/>
      <c r="BH225" s="6"/>
      <c r="BI225" s="6"/>
      <c r="BJ225" s="6"/>
      <c r="BK225" s="7"/>
      <c r="BL225" s="48"/>
      <c r="BM225" s="48"/>
      <c r="BN225" s="48"/>
    </row>
    <row r="226" spans="4:66"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  <c r="AC226" s="6"/>
      <c r="AD226" s="7"/>
      <c r="AE226" s="48"/>
      <c r="AF226" s="48"/>
      <c r="AG226" s="48"/>
      <c r="AK226" s="6"/>
      <c r="AL226" s="6"/>
      <c r="AM226" s="6"/>
      <c r="AN226" s="6"/>
      <c r="AO226" s="6"/>
      <c r="AP226" s="6"/>
      <c r="AQ226" s="6"/>
      <c r="AR226" s="6"/>
      <c r="AS226" s="6"/>
      <c r="AT226" s="6"/>
      <c r="AU226" s="6"/>
      <c r="AV226" s="6"/>
      <c r="AW226" s="6"/>
      <c r="AX226" s="6"/>
      <c r="AY226" s="6"/>
      <c r="AZ226" s="6"/>
      <c r="BA226" s="6"/>
      <c r="BB226" s="6"/>
      <c r="BC226" s="6"/>
      <c r="BD226" s="6"/>
      <c r="BE226" s="6"/>
      <c r="BF226" s="6"/>
      <c r="BG226" s="6"/>
      <c r="BH226" s="6"/>
      <c r="BI226" s="6"/>
      <c r="BJ226" s="6"/>
      <c r="BK226" s="7"/>
      <c r="BL226" s="48"/>
      <c r="BM226" s="48"/>
      <c r="BN226" s="48"/>
    </row>
    <row r="227" spans="4:66"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  <c r="AA227" s="6"/>
      <c r="AB227" s="6"/>
      <c r="AC227" s="6"/>
      <c r="AD227" s="7"/>
      <c r="AE227" s="48"/>
      <c r="AF227" s="48"/>
      <c r="AG227" s="48"/>
      <c r="AK227" s="6"/>
      <c r="AL227" s="6"/>
      <c r="AM227" s="6"/>
      <c r="AN227" s="6"/>
      <c r="AO227" s="6"/>
      <c r="AP227" s="6"/>
      <c r="AQ227" s="6"/>
      <c r="AR227" s="6"/>
      <c r="AS227" s="6"/>
      <c r="AT227" s="6"/>
      <c r="AU227" s="6"/>
      <c r="AV227" s="6"/>
      <c r="AW227" s="6"/>
      <c r="AX227" s="6"/>
      <c r="AY227" s="6"/>
      <c r="AZ227" s="6"/>
      <c r="BA227" s="6"/>
      <c r="BB227" s="6"/>
      <c r="BC227" s="6"/>
      <c r="BD227" s="6"/>
      <c r="BE227" s="6"/>
      <c r="BF227" s="6"/>
      <c r="BG227" s="6"/>
      <c r="BH227" s="6"/>
      <c r="BI227" s="6"/>
      <c r="BJ227" s="6"/>
      <c r="BK227" s="7"/>
      <c r="BL227" s="48"/>
      <c r="BM227" s="48"/>
      <c r="BN227" s="48"/>
    </row>
    <row r="228" spans="4:66"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  <c r="AC228" s="6"/>
      <c r="AD228" s="7"/>
      <c r="AE228" s="48"/>
      <c r="AF228" s="48"/>
      <c r="AG228" s="48"/>
      <c r="AK228" s="6"/>
      <c r="AL228" s="6"/>
      <c r="AM228" s="6"/>
      <c r="AN228" s="6"/>
      <c r="AO228" s="6"/>
      <c r="AP228" s="6"/>
      <c r="AQ228" s="6"/>
      <c r="AR228" s="6"/>
      <c r="AS228" s="6"/>
      <c r="AT228" s="6"/>
      <c r="AU228" s="6"/>
      <c r="AV228" s="6"/>
      <c r="AW228" s="6"/>
      <c r="AX228" s="6"/>
      <c r="AY228" s="6"/>
      <c r="AZ228" s="6"/>
      <c r="BA228" s="6"/>
      <c r="BB228" s="6"/>
      <c r="BC228" s="6"/>
      <c r="BD228" s="6"/>
      <c r="BE228" s="6"/>
      <c r="BF228" s="6"/>
      <c r="BG228" s="6"/>
      <c r="BH228" s="6"/>
      <c r="BI228" s="6"/>
      <c r="BJ228" s="6"/>
      <c r="BK228" s="7"/>
      <c r="BL228" s="48"/>
      <c r="BM228" s="48"/>
      <c r="BN228" s="48"/>
    </row>
    <row r="229" spans="4:66"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  <c r="AA229" s="6"/>
      <c r="AB229" s="6"/>
      <c r="AC229" s="6"/>
      <c r="AD229" s="7"/>
      <c r="AE229" s="48"/>
      <c r="AF229" s="48"/>
      <c r="AG229" s="48"/>
      <c r="AK229" s="6"/>
      <c r="AL229" s="6"/>
      <c r="AM229" s="6"/>
      <c r="AN229" s="6"/>
      <c r="AO229" s="6"/>
      <c r="AP229" s="6"/>
      <c r="AQ229" s="6"/>
      <c r="AR229" s="6"/>
      <c r="AS229" s="6"/>
      <c r="AT229" s="6"/>
      <c r="AU229" s="6"/>
      <c r="AV229" s="6"/>
      <c r="AW229" s="6"/>
      <c r="AX229" s="6"/>
      <c r="AY229" s="6"/>
      <c r="AZ229" s="6"/>
      <c r="BA229" s="6"/>
      <c r="BB229" s="6"/>
      <c r="BC229" s="6"/>
      <c r="BD229" s="6"/>
      <c r="BE229" s="6"/>
      <c r="BF229" s="6"/>
      <c r="BG229" s="6"/>
      <c r="BH229" s="6"/>
      <c r="BI229" s="6"/>
      <c r="BJ229" s="6"/>
      <c r="BK229" s="7"/>
      <c r="BL229" s="48"/>
      <c r="BM229" s="48"/>
      <c r="BN229" s="48"/>
    </row>
    <row r="230" spans="4:66"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  <c r="AA230" s="6"/>
      <c r="AB230" s="6"/>
      <c r="AC230" s="6"/>
      <c r="AD230" s="7"/>
      <c r="AE230" s="48"/>
      <c r="AF230" s="48"/>
      <c r="AG230" s="48"/>
      <c r="AK230" s="6"/>
      <c r="AL230" s="6"/>
      <c r="AM230" s="6"/>
      <c r="AN230" s="6"/>
      <c r="AO230" s="6"/>
      <c r="AP230" s="6"/>
      <c r="AQ230" s="6"/>
      <c r="AR230" s="6"/>
      <c r="AS230" s="6"/>
      <c r="AT230" s="6"/>
      <c r="AU230" s="6"/>
      <c r="AV230" s="6"/>
      <c r="AW230" s="6"/>
      <c r="AX230" s="6"/>
      <c r="AY230" s="6"/>
      <c r="AZ230" s="6"/>
      <c r="BA230" s="6"/>
      <c r="BB230" s="6"/>
      <c r="BC230" s="6"/>
      <c r="BD230" s="6"/>
      <c r="BE230" s="6"/>
      <c r="BF230" s="6"/>
      <c r="BG230" s="6"/>
      <c r="BH230" s="6"/>
      <c r="BI230" s="6"/>
      <c r="BJ230" s="6"/>
      <c r="BK230" s="7"/>
      <c r="BL230" s="48"/>
      <c r="BM230" s="48"/>
      <c r="BN230" s="48"/>
    </row>
    <row r="231" spans="4:66"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  <c r="AA231" s="6"/>
      <c r="AB231" s="6"/>
      <c r="AC231" s="6"/>
      <c r="AD231" s="7"/>
      <c r="AE231" s="48"/>
      <c r="AF231" s="48"/>
      <c r="AG231" s="48"/>
      <c r="AK231" s="6"/>
      <c r="AL231" s="6"/>
      <c r="AM231" s="6"/>
      <c r="AN231" s="6"/>
      <c r="AO231" s="6"/>
      <c r="AP231" s="6"/>
      <c r="AQ231" s="6"/>
      <c r="AR231" s="6"/>
      <c r="AS231" s="6"/>
      <c r="AT231" s="6"/>
      <c r="AU231" s="6"/>
      <c r="AV231" s="6"/>
      <c r="AW231" s="6"/>
      <c r="AX231" s="6"/>
      <c r="AY231" s="6"/>
      <c r="AZ231" s="6"/>
      <c r="BA231" s="6"/>
      <c r="BB231" s="6"/>
      <c r="BC231" s="6"/>
      <c r="BD231" s="6"/>
      <c r="BE231" s="6"/>
      <c r="BF231" s="6"/>
      <c r="BG231" s="6"/>
      <c r="BH231" s="6"/>
      <c r="BI231" s="6"/>
      <c r="BJ231" s="6"/>
      <c r="BK231" s="7"/>
      <c r="BL231" s="48"/>
      <c r="BM231" s="48"/>
      <c r="BN231" s="48"/>
    </row>
    <row r="232" spans="4:66"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  <c r="AA232" s="6"/>
      <c r="AB232" s="6"/>
      <c r="AC232" s="6"/>
      <c r="AD232" s="7"/>
      <c r="AE232" s="48"/>
      <c r="AF232" s="48"/>
      <c r="AG232" s="48"/>
      <c r="AK232" s="6"/>
      <c r="AL232" s="6"/>
      <c r="AM232" s="6"/>
      <c r="AN232" s="6"/>
      <c r="AO232" s="6"/>
      <c r="AP232" s="6"/>
      <c r="AQ232" s="6"/>
      <c r="AR232" s="6"/>
      <c r="AS232" s="6"/>
      <c r="AT232" s="6"/>
      <c r="AU232" s="6"/>
      <c r="AV232" s="6"/>
      <c r="AW232" s="6"/>
      <c r="AX232" s="6"/>
      <c r="AY232" s="6"/>
      <c r="AZ232" s="6"/>
      <c r="BA232" s="6"/>
      <c r="BB232" s="6"/>
      <c r="BC232" s="6"/>
      <c r="BD232" s="6"/>
      <c r="BE232" s="6"/>
      <c r="BF232" s="6"/>
      <c r="BG232" s="6"/>
      <c r="BH232" s="6"/>
      <c r="BI232" s="6"/>
      <c r="BJ232" s="6"/>
      <c r="BK232" s="7"/>
      <c r="BL232" s="48"/>
      <c r="BM232" s="48"/>
      <c r="BN232" s="48"/>
    </row>
    <row r="233" spans="4:66"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  <c r="AA233" s="6"/>
      <c r="AB233" s="6"/>
      <c r="AC233" s="6"/>
      <c r="AD233" s="7"/>
      <c r="AE233" s="48"/>
      <c r="AF233" s="48"/>
      <c r="AG233" s="48"/>
      <c r="AK233" s="6"/>
      <c r="AL233" s="6"/>
      <c r="AM233" s="6"/>
      <c r="AN233" s="6"/>
      <c r="AO233" s="6"/>
      <c r="AP233" s="6"/>
      <c r="AQ233" s="6"/>
      <c r="AR233" s="6"/>
      <c r="AS233" s="6"/>
      <c r="AT233" s="6"/>
      <c r="AU233" s="6"/>
      <c r="AV233" s="6"/>
      <c r="AW233" s="6"/>
      <c r="AX233" s="6"/>
      <c r="AY233" s="6"/>
      <c r="AZ233" s="6"/>
      <c r="BA233" s="6"/>
      <c r="BB233" s="6"/>
      <c r="BC233" s="6"/>
      <c r="BD233" s="6"/>
      <c r="BE233" s="6"/>
      <c r="BF233" s="6"/>
      <c r="BG233" s="6"/>
      <c r="BH233" s="6"/>
      <c r="BI233" s="6"/>
      <c r="BJ233" s="6"/>
      <c r="BK233" s="7"/>
      <c r="BL233" s="48"/>
      <c r="BM233" s="48"/>
      <c r="BN233" s="48"/>
    </row>
    <row r="234" spans="4:66"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  <c r="AA234" s="6"/>
      <c r="AB234" s="6"/>
      <c r="AC234" s="6"/>
      <c r="AD234" s="7"/>
      <c r="AE234" s="48"/>
      <c r="AF234" s="48"/>
      <c r="AG234" s="48"/>
      <c r="AK234" s="6"/>
      <c r="AL234" s="6"/>
      <c r="AM234" s="6"/>
      <c r="AN234" s="6"/>
      <c r="AO234" s="6"/>
      <c r="AP234" s="6"/>
      <c r="AQ234" s="6"/>
      <c r="AR234" s="6"/>
      <c r="AS234" s="6"/>
      <c r="AT234" s="6"/>
      <c r="AU234" s="6"/>
      <c r="AV234" s="6"/>
      <c r="AW234" s="6"/>
      <c r="AX234" s="6"/>
      <c r="AY234" s="6"/>
      <c r="AZ234" s="6"/>
      <c r="BA234" s="6"/>
      <c r="BB234" s="6"/>
      <c r="BC234" s="6"/>
      <c r="BD234" s="6"/>
      <c r="BE234" s="6"/>
      <c r="BF234" s="6"/>
      <c r="BG234" s="6"/>
      <c r="BH234" s="6"/>
      <c r="BI234" s="6"/>
      <c r="BJ234" s="6"/>
      <c r="BK234" s="7"/>
      <c r="BL234" s="48"/>
      <c r="BM234" s="48"/>
      <c r="BN234" s="48"/>
    </row>
    <row r="235" spans="4:66"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  <c r="AA235" s="6"/>
      <c r="AB235" s="6"/>
      <c r="AC235" s="6"/>
      <c r="AD235" s="7"/>
      <c r="AE235" s="48"/>
      <c r="AF235" s="48"/>
      <c r="AG235" s="48"/>
      <c r="AK235" s="6"/>
      <c r="AL235" s="6"/>
      <c r="AM235" s="6"/>
      <c r="AN235" s="6"/>
      <c r="AO235" s="6"/>
      <c r="AP235" s="6"/>
      <c r="AQ235" s="6"/>
      <c r="AR235" s="6"/>
      <c r="AS235" s="6"/>
      <c r="AT235" s="6"/>
      <c r="AU235" s="6"/>
      <c r="AV235" s="6"/>
      <c r="AW235" s="6"/>
      <c r="AX235" s="6"/>
      <c r="AY235" s="6"/>
      <c r="AZ235" s="6"/>
      <c r="BA235" s="6"/>
      <c r="BB235" s="6"/>
      <c r="BC235" s="6"/>
      <c r="BD235" s="6"/>
      <c r="BE235" s="6"/>
      <c r="BF235" s="6"/>
      <c r="BG235" s="6"/>
      <c r="BH235" s="6"/>
      <c r="BI235" s="6"/>
      <c r="BJ235" s="6"/>
      <c r="BK235" s="7"/>
      <c r="BL235" s="48"/>
      <c r="BM235" s="48"/>
      <c r="BN235" s="48"/>
    </row>
    <row r="236" spans="4:66"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  <c r="AA236" s="6"/>
      <c r="AB236" s="6"/>
      <c r="AC236" s="6"/>
      <c r="AD236" s="7"/>
      <c r="AE236" s="48"/>
      <c r="AF236" s="48"/>
      <c r="AG236" s="48"/>
      <c r="AK236" s="6"/>
      <c r="AL236" s="6"/>
      <c r="AM236" s="6"/>
      <c r="AN236" s="6"/>
      <c r="AO236" s="6"/>
      <c r="AP236" s="6"/>
      <c r="AQ236" s="6"/>
      <c r="AR236" s="6"/>
      <c r="AS236" s="6"/>
      <c r="AT236" s="6"/>
      <c r="AU236" s="6"/>
      <c r="AV236" s="6"/>
      <c r="AW236" s="6"/>
      <c r="AX236" s="6"/>
      <c r="AY236" s="6"/>
      <c r="AZ236" s="6"/>
      <c r="BA236" s="6"/>
      <c r="BB236" s="6"/>
      <c r="BC236" s="6"/>
      <c r="BD236" s="6"/>
      <c r="BE236" s="6"/>
      <c r="BF236" s="6"/>
      <c r="BG236" s="6"/>
      <c r="BH236" s="6"/>
      <c r="BI236" s="6"/>
      <c r="BJ236" s="6"/>
      <c r="BK236" s="7"/>
      <c r="BL236" s="48"/>
      <c r="BM236" s="48"/>
      <c r="BN236" s="48"/>
    </row>
    <row r="237" spans="4:66"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  <c r="AA237" s="6"/>
      <c r="AB237" s="6"/>
      <c r="AC237" s="6"/>
      <c r="AD237" s="7"/>
      <c r="AE237" s="48"/>
      <c r="AF237" s="48"/>
      <c r="AG237" s="48"/>
      <c r="AK237" s="6"/>
      <c r="AL237" s="6"/>
      <c r="AM237" s="6"/>
      <c r="AN237" s="6"/>
      <c r="AO237" s="6"/>
      <c r="AP237" s="6"/>
      <c r="AQ237" s="6"/>
      <c r="AR237" s="6"/>
      <c r="AS237" s="6"/>
      <c r="AT237" s="6"/>
      <c r="AU237" s="6"/>
      <c r="AV237" s="6"/>
      <c r="AW237" s="6"/>
      <c r="AX237" s="6"/>
      <c r="AY237" s="6"/>
      <c r="AZ237" s="6"/>
      <c r="BA237" s="6"/>
      <c r="BB237" s="6"/>
      <c r="BC237" s="6"/>
      <c r="BD237" s="6"/>
      <c r="BE237" s="6"/>
      <c r="BF237" s="6"/>
      <c r="BG237" s="6"/>
      <c r="BH237" s="6"/>
      <c r="BI237" s="6"/>
      <c r="BJ237" s="6"/>
      <c r="BK237" s="7"/>
      <c r="BL237" s="48"/>
      <c r="BM237" s="48"/>
      <c r="BN237" s="48"/>
    </row>
    <row r="238" spans="4:66"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  <c r="AA238" s="6"/>
      <c r="AB238" s="6"/>
      <c r="AC238" s="6"/>
      <c r="AD238" s="7"/>
      <c r="AE238" s="48"/>
      <c r="AF238" s="48"/>
      <c r="AG238" s="48"/>
      <c r="AK238" s="6"/>
      <c r="AL238" s="6"/>
      <c r="AM238" s="6"/>
      <c r="AN238" s="6"/>
      <c r="AO238" s="6"/>
      <c r="AP238" s="6"/>
      <c r="AQ238" s="6"/>
      <c r="AR238" s="6"/>
      <c r="AS238" s="6"/>
      <c r="AT238" s="6"/>
      <c r="AU238" s="6"/>
      <c r="AV238" s="6"/>
      <c r="AW238" s="6"/>
      <c r="AX238" s="6"/>
      <c r="AY238" s="6"/>
      <c r="AZ238" s="6"/>
      <c r="BA238" s="6"/>
      <c r="BB238" s="6"/>
      <c r="BC238" s="6"/>
      <c r="BD238" s="6"/>
      <c r="BE238" s="6"/>
      <c r="BF238" s="6"/>
      <c r="BG238" s="6"/>
      <c r="BH238" s="6"/>
      <c r="BI238" s="6"/>
      <c r="BJ238" s="6"/>
      <c r="BK238" s="7"/>
      <c r="BL238" s="48"/>
      <c r="BM238" s="48"/>
      <c r="BN238" s="48"/>
    </row>
    <row r="239" spans="4:66"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  <c r="AA239" s="6"/>
      <c r="AB239" s="6"/>
      <c r="AC239" s="6"/>
      <c r="AD239" s="7"/>
      <c r="AE239" s="48"/>
      <c r="AF239" s="48"/>
      <c r="AG239" s="48"/>
      <c r="AK239" s="6"/>
      <c r="AL239" s="6"/>
      <c r="AM239" s="6"/>
      <c r="AN239" s="6"/>
      <c r="AO239" s="6"/>
      <c r="AP239" s="6"/>
      <c r="AQ239" s="6"/>
      <c r="AR239" s="6"/>
      <c r="AS239" s="6"/>
      <c r="AT239" s="6"/>
      <c r="AU239" s="6"/>
      <c r="AV239" s="6"/>
      <c r="AW239" s="6"/>
      <c r="AX239" s="6"/>
      <c r="AY239" s="6"/>
      <c r="AZ239" s="6"/>
      <c r="BA239" s="6"/>
      <c r="BB239" s="6"/>
      <c r="BC239" s="6"/>
      <c r="BD239" s="6"/>
      <c r="BE239" s="6"/>
      <c r="BF239" s="6"/>
      <c r="BG239" s="6"/>
      <c r="BH239" s="6"/>
      <c r="BI239" s="6"/>
      <c r="BJ239" s="6"/>
      <c r="BK239" s="7"/>
      <c r="BL239" s="48"/>
      <c r="BM239" s="48"/>
      <c r="BN239" s="48"/>
    </row>
    <row r="240" spans="4:66"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  <c r="AA240" s="6"/>
      <c r="AB240" s="6"/>
      <c r="AC240" s="6"/>
      <c r="AD240" s="7"/>
      <c r="AE240" s="48"/>
      <c r="AF240" s="48"/>
      <c r="AG240" s="48"/>
      <c r="AK240" s="6"/>
      <c r="AL240" s="6"/>
      <c r="AM240" s="6"/>
      <c r="AN240" s="6"/>
      <c r="AO240" s="6"/>
      <c r="AP240" s="6"/>
      <c r="AQ240" s="6"/>
      <c r="AR240" s="6"/>
      <c r="AS240" s="6"/>
      <c r="AT240" s="6"/>
      <c r="AU240" s="6"/>
      <c r="AV240" s="6"/>
      <c r="AW240" s="6"/>
      <c r="AX240" s="6"/>
      <c r="AY240" s="6"/>
      <c r="AZ240" s="6"/>
      <c r="BA240" s="6"/>
      <c r="BB240" s="6"/>
      <c r="BC240" s="6"/>
      <c r="BD240" s="6"/>
      <c r="BE240" s="6"/>
      <c r="BF240" s="6"/>
      <c r="BG240" s="6"/>
      <c r="BH240" s="6"/>
      <c r="BI240" s="6"/>
      <c r="BJ240" s="6"/>
      <c r="BK240" s="7"/>
      <c r="BL240" s="48"/>
      <c r="BM240" s="48"/>
      <c r="BN240" s="48"/>
    </row>
    <row r="241" spans="4:66"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  <c r="AA241" s="6"/>
      <c r="AB241" s="6"/>
      <c r="AC241" s="6"/>
      <c r="AD241" s="7"/>
      <c r="AE241" s="48"/>
      <c r="AF241" s="48"/>
      <c r="AG241" s="48"/>
      <c r="AK241" s="6"/>
      <c r="AL241" s="6"/>
      <c r="AM241" s="6"/>
      <c r="AN241" s="6"/>
      <c r="AO241" s="6"/>
      <c r="AP241" s="6"/>
      <c r="AQ241" s="6"/>
      <c r="AR241" s="6"/>
      <c r="AS241" s="6"/>
      <c r="AT241" s="6"/>
      <c r="AU241" s="6"/>
      <c r="AV241" s="6"/>
      <c r="AW241" s="6"/>
      <c r="AX241" s="6"/>
      <c r="AY241" s="6"/>
      <c r="AZ241" s="6"/>
      <c r="BA241" s="6"/>
      <c r="BB241" s="6"/>
      <c r="BC241" s="6"/>
      <c r="BD241" s="6"/>
      <c r="BE241" s="6"/>
      <c r="BF241" s="6"/>
      <c r="BG241" s="6"/>
      <c r="BH241" s="6"/>
      <c r="BI241" s="6"/>
      <c r="BJ241" s="6"/>
      <c r="BK241" s="7"/>
      <c r="BL241" s="48"/>
      <c r="BM241" s="48"/>
      <c r="BN241" s="48"/>
    </row>
    <row r="242" spans="4:66"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  <c r="AA242" s="6"/>
      <c r="AB242" s="6"/>
      <c r="AC242" s="6"/>
      <c r="AD242" s="7"/>
      <c r="AE242" s="48"/>
      <c r="AF242" s="48"/>
      <c r="AG242" s="48"/>
      <c r="AK242" s="6"/>
      <c r="AL242" s="6"/>
      <c r="AM242" s="6"/>
      <c r="AN242" s="6"/>
      <c r="AO242" s="6"/>
      <c r="AP242" s="6"/>
      <c r="AQ242" s="6"/>
      <c r="AR242" s="6"/>
      <c r="AS242" s="6"/>
      <c r="AT242" s="6"/>
      <c r="AU242" s="6"/>
      <c r="AV242" s="6"/>
      <c r="AW242" s="6"/>
      <c r="AX242" s="6"/>
      <c r="AY242" s="6"/>
      <c r="AZ242" s="6"/>
      <c r="BA242" s="6"/>
      <c r="BB242" s="6"/>
      <c r="BC242" s="6"/>
      <c r="BD242" s="6"/>
      <c r="BE242" s="6"/>
      <c r="BF242" s="6"/>
      <c r="BG242" s="6"/>
      <c r="BH242" s="6"/>
      <c r="BI242" s="6"/>
      <c r="BJ242" s="6"/>
      <c r="BK242" s="7"/>
      <c r="BL242" s="48"/>
      <c r="BM242" s="48"/>
      <c r="BN242" s="48"/>
    </row>
    <row r="243" spans="4:66"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  <c r="AA243" s="6"/>
      <c r="AB243" s="6"/>
      <c r="AC243" s="6"/>
      <c r="AD243" s="7"/>
      <c r="AE243" s="48"/>
      <c r="AF243" s="48"/>
      <c r="AG243" s="48"/>
      <c r="AK243" s="6"/>
      <c r="AL243" s="6"/>
      <c r="AM243" s="6"/>
      <c r="AN243" s="6"/>
      <c r="AO243" s="6"/>
      <c r="AP243" s="6"/>
      <c r="AQ243" s="6"/>
      <c r="AR243" s="6"/>
      <c r="AS243" s="6"/>
      <c r="AT243" s="6"/>
      <c r="AU243" s="6"/>
      <c r="AV243" s="6"/>
      <c r="AW243" s="6"/>
      <c r="AX243" s="6"/>
      <c r="AY243" s="6"/>
      <c r="AZ243" s="6"/>
      <c r="BA243" s="6"/>
      <c r="BB243" s="6"/>
      <c r="BC243" s="6"/>
      <c r="BD243" s="6"/>
      <c r="BE243" s="6"/>
      <c r="BF243" s="6"/>
      <c r="BG243" s="6"/>
      <c r="BH243" s="6"/>
      <c r="BI243" s="6"/>
      <c r="BJ243" s="6"/>
      <c r="BK243" s="7"/>
      <c r="BL243" s="48"/>
      <c r="BM243" s="48"/>
      <c r="BN243" s="48"/>
    </row>
    <row r="244" spans="4:66"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  <c r="AA244" s="6"/>
      <c r="AB244" s="6"/>
      <c r="AC244" s="6"/>
      <c r="AD244" s="7"/>
      <c r="AE244" s="48"/>
      <c r="AF244" s="48"/>
      <c r="AG244" s="48"/>
      <c r="AK244" s="6"/>
      <c r="AL244" s="6"/>
      <c r="AM244" s="6"/>
      <c r="AN244" s="6"/>
      <c r="AO244" s="6"/>
      <c r="AP244" s="6"/>
      <c r="AQ244" s="6"/>
      <c r="AR244" s="6"/>
      <c r="AS244" s="6"/>
      <c r="AT244" s="6"/>
      <c r="AU244" s="6"/>
      <c r="AV244" s="6"/>
      <c r="AW244" s="6"/>
      <c r="AX244" s="6"/>
      <c r="AY244" s="6"/>
      <c r="AZ244" s="6"/>
      <c r="BA244" s="6"/>
      <c r="BB244" s="6"/>
      <c r="BC244" s="6"/>
      <c r="BD244" s="6"/>
      <c r="BE244" s="6"/>
      <c r="BF244" s="6"/>
      <c r="BG244" s="6"/>
      <c r="BH244" s="6"/>
      <c r="BI244" s="6"/>
      <c r="BJ244" s="6"/>
      <c r="BK244" s="7"/>
      <c r="BL244" s="48"/>
      <c r="BM244" s="48"/>
      <c r="BN244" s="48"/>
    </row>
    <row r="245" spans="4:66"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  <c r="AA245" s="6"/>
      <c r="AB245" s="6"/>
      <c r="AC245" s="6"/>
      <c r="AD245" s="7"/>
      <c r="AE245" s="48"/>
      <c r="AF245" s="48"/>
      <c r="AG245" s="48"/>
      <c r="AK245" s="6"/>
      <c r="AL245" s="6"/>
      <c r="AM245" s="6"/>
      <c r="AN245" s="6"/>
      <c r="AO245" s="6"/>
      <c r="AP245" s="6"/>
      <c r="AQ245" s="6"/>
      <c r="AR245" s="6"/>
      <c r="AS245" s="6"/>
      <c r="AT245" s="6"/>
      <c r="AU245" s="6"/>
      <c r="AV245" s="6"/>
      <c r="AW245" s="6"/>
      <c r="AX245" s="6"/>
      <c r="AY245" s="6"/>
      <c r="AZ245" s="6"/>
      <c r="BA245" s="6"/>
      <c r="BB245" s="6"/>
      <c r="BC245" s="6"/>
      <c r="BD245" s="6"/>
      <c r="BE245" s="6"/>
      <c r="BF245" s="6"/>
      <c r="BG245" s="6"/>
      <c r="BH245" s="6"/>
      <c r="BI245" s="6"/>
      <c r="BJ245" s="6"/>
      <c r="BK245" s="7"/>
      <c r="BL245" s="48"/>
      <c r="BM245" s="48"/>
      <c r="BN245" s="48"/>
    </row>
    <row r="246" spans="4:66"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  <c r="AA246" s="6"/>
      <c r="AB246" s="6"/>
      <c r="AC246" s="6"/>
      <c r="AD246" s="7"/>
      <c r="AE246" s="48"/>
      <c r="AF246" s="48"/>
      <c r="AG246" s="48"/>
      <c r="AK246" s="6"/>
      <c r="AL246" s="6"/>
      <c r="AM246" s="6"/>
      <c r="AN246" s="6"/>
      <c r="AO246" s="6"/>
      <c r="AP246" s="6"/>
      <c r="AQ246" s="6"/>
      <c r="AR246" s="6"/>
      <c r="AS246" s="6"/>
      <c r="AT246" s="6"/>
      <c r="AU246" s="6"/>
      <c r="AV246" s="6"/>
      <c r="AW246" s="6"/>
      <c r="AX246" s="6"/>
      <c r="AY246" s="6"/>
      <c r="AZ246" s="6"/>
      <c r="BA246" s="6"/>
      <c r="BB246" s="6"/>
      <c r="BC246" s="6"/>
      <c r="BD246" s="6"/>
      <c r="BE246" s="6"/>
      <c r="BF246" s="6"/>
      <c r="BG246" s="6"/>
      <c r="BH246" s="6"/>
      <c r="BI246" s="6"/>
      <c r="BJ246" s="6"/>
      <c r="BK246" s="7"/>
      <c r="BL246" s="48"/>
      <c r="BM246" s="48"/>
      <c r="BN246" s="48"/>
    </row>
    <row r="247" spans="4:66"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  <c r="AA247" s="6"/>
      <c r="AB247" s="6"/>
      <c r="AC247" s="6"/>
      <c r="AD247" s="7"/>
      <c r="AE247" s="48"/>
      <c r="AF247" s="48"/>
      <c r="AG247" s="48"/>
      <c r="AK247" s="6"/>
      <c r="AL247" s="6"/>
      <c r="AM247" s="6"/>
      <c r="AN247" s="6"/>
      <c r="AO247" s="6"/>
      <c r="AP247" s="6"/>
      <c r="AQ247" s="6"/>
      <c r="AR247" s="6"/>
      <c r="AS247" s="6"/>
      <c r="AT247" s="6"/>
      <c r="AU247" s="6"/>
      <c r="AV247" s="6"/>
      <c r="AW247" s="6"/>
      <c r="AX247" s="6"/>
      <c r="AY247" s="6"/>
      <c r="AZ247" s="6"/>
      <c r="BA247" s="6"/>
      <c r="BB247" s="6"/>
      <c r="BC247" s="6"/>
      <c r="BD247" s="6"/>
      <c r="BE247" s="6"/>
      <c r="BF247" s="6"/>
      <c r="BG247" s="6"/>
      <c r="BH247" s="6"/>
      <c r="BI247" s="6"/>
      <c r="BJ247" s="6"/>
      <c r="BK247" s="7"/>
      <c r="BL247" s="48"/>
      <c r="BM247" s="48"/>
      <c r="BN247" s="48"/>
    </row>
    <row r="248" spans="4:66"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  <c r="AA248" s="6"/>
      <c r="AB248" s="6"/>
      <c r="AC248" s="6"/>
      <c r="AD248" s="7"/>
      <c r="AE248" s="48"/>
      <c r="AF248" s="48"/>
      <c r="AG248" s="48"/>
      <c r="AK248" s="6"/>
      <c r="AL248" s="6"/>
      <c r="AM248" s="6"/>
      <c r="AN248" s="6"/>
      <c r="AO248" s="6"/>
      <c r="AP248" s="6"/>
      <c r="AQ248" s="6"/>
      <c r="AR248" s="6"/>
      <c r="AS248" s="6"/>
      <c r="AT248" s="6"/>
      <c r="AU248" s="6"/>
      <c r="AV248" s="6"/>
      <c r="AW248" s="6"/>
      <c r="AX248" s="6"/>
      <c r="AY248" s="6"/>
      <c r="AZ248" s="6"/>
      <c r="BA248" s="6"/>
      <c r="BB248" s="6"/>
      <c r="BC248" s="6"/>
      <c r="BD248" s="6"/>
      <c r="BE248" s="6"/>
      <c r="BF248" s="6"/>
      <c r="BG248" s="6"/>
      <c r="BH248" s="6"/>
      <c r="BI248" s="6"/>
      <c r="BJ248" s="6"/>
      <c r="BK248" s="7"/>
      <c r="BL248" s="48"/>
      <c r="BM248" s="48"/>
      <c r="BN248" s="48"/>
    </row>
    <row r="249" spans="4:66"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  <c r="AA249" s="6"/>
      <c r="AB249" s="6"/>
      <c r="AC249" s="6"/>
      <c r="AD249" s="7"/>
      <c r="AE249" s="48"/>
      <c r="AF249" s="48"/>
      <c r="AG249" s="48"/>
      <c r="AK249" s="6"/>
      <c r="AL249" s="6"/>
      <c r="AM249" s="6"/>
      <c r="AN249" s="6"/>
      <c r="AO249" s="6"/>
      <c r="AP249" s="6"/>
      <c r="AQ249" s="6"/>
      <c r="AR249" s="6"/>
      <c r="AS249" s="6"/>
      <c r="AT249" s="6"/>
      <c r="AU249" s="6"/>
      <c r="AV249" s="6"/>
      <c r="AW249" s="6"/>
      <c r="AX249" s="6"/>
      <c r="AY249" s="6"/>
      <c r="AZ249" s="6"/>
      <c r="BA249" s="6"/>
      <c r="BB249" s="6"/>
      <c r="BC249" s="6"/>
      <c r="BD249" s="6"/>
      <c r="BE249" s="6"/>
      <c r="BF249" s="6"/>
      <c r="BG249" s="6"/>
      <c r="BH249" s="6"/>
      <c r="BI249" s="6"/>
      <c r="BJ249" s="6"/>
      <c r="BK249" s="7"/>
      <c r="BL249" s="48"/>
      <c r="BM249" s="48"/>
      <c r="BN249" s="48"/>
    </row>
    <row r="250" spans="4:66"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  <c r="AC250" s="6"/>
      <c r="AD250" s="7"/>
      <c r="AE250" s="48"/>
      <c r="AF250" s="48"/>
      <c r="AG250" s="48"/>
      <c r="AK250" s="6"/>
      <c r="AL250" s="6"/>
      <c r="AM250" s="6"/>
      <c r="AN250" s="6"/>
      <c r="AO250" s="6"/>
      <c r="AP250" s="6"/>
      <c r="AQ250" s="6"/>
      <c r="AR250" s="6"/>
      <c r="AS250" s="6"/>
      <c r="AT250" s="6"/>
      <c r="AU250" s="6"/>
      <c r="AV250" s="6"/>
      <c r="AW250" s="6"/>
      <c r="AX250" s="6"/>
      <c r="AY250" s="6"/>
      <c r="AZ250" s="6"/>
      <c r="BA250" s="6"/>
      <c r="BB250" s="6"/>
      <c r="BC250" s="6"/>
      <c r="BD250" s="6"/>
      <c r="BE250" s="6"/>
      <c r="BF250" s="6"/>
      <c r="BG250" s="6"/>
      <c r="BH250" s="6"/>
      <c r="BI250" s="6"/>
      <c r="BJ250" s="6"/>
      <c r="BK250" s="7"/>
      <c r="BL250" s="48"/>
      <c r="BM250" s="48"/>
      <c r="BN250" s="48"/>
    </row>
    <row r="251" spans="4:66"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  <c r="AA251" s="6"/>
      <c r="AB251" s="6"/>
      <c r="AC251" s="6"/>
      <c r="AD251" s="7"/>
      <c r="AE251" s="48"/>
      <c r="AF251" s="48"/>
      <c r="AG251" s="48"/>
      <c r="AK251" s="6"/>
      <c r="AL251" s="6"/>
      <c r="AM251" s="6"/>
      <c r="AN251" s="6"/>
      <c r="AO251" s="6"/>
      <c r="AP251" s="6"/>
      <c r="AQ251" s="6"/>
      <c r="AR251" s="6"/>
      <c r="AS251" s="6"/>
      <c r="AT251" s="6"/>
      <c r="AU251" s="6"/>
      <c r="AV251" s="6"/>
      <c r="AW251" s="6"/>
      <c r="AX251" s="6"/>
      <c r="AY251" s="6"/>
      <c r="AZ251" s="6"/>
      <c r="BA251" s="6"/>
      <c r="BB251" s="6"/>
      <c r="BC251" s="6"/>
      <c r="BD251" s="6"/>
      <c r="BE251" s="6"/>
      <c r="BF251" s="6"/>
      <c r="BG251" s="6"/>
      <c r="BH251" s="6"/>
      <c r="BI251" s="6"/>
      <c r="BJ251" s="6"/>
      <c r="BK251" s="7"/>
      <c r="BL251" s="48"/>
      <c r="BM251" s="48"/>
      <c r="BN251" s="48"/>
    </row>
    <row r="252" spans="4:66"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  <c r="AA252" s="6"/>
      <c r="AB252" s="6"/>
      <c r="AC252" s="6"/>
      <c r="AD252" s="7"/>
      <c r="AE252" s="48"/>
      <c r="AF252" s="48"/>
      <c r="AG252" s="48"/>
      <c r="AK252" s="6"/>
      <c r="AL252" s="6"/>
      <c r="AM252" s="6"/>
      <c r="AN252" s="6"/>
      <c r="AO252" s="6"/>
      <c r="AP252" s="6"/>
      <c r="AQ252" s="6"/>
      <c r="AR252" s="6"/>
      <c r="AS252" s="6"/>
      <c r="AT252" s="6"/>
      <c r="AU252" s="6"/>
      <c r="AV252" s="6"/>
      <c r="AW252" s="6"/>
      <c r="AX252" s="6"/>
      <c r="AY252" s="6"/>
      <c r="AZ252" s="6"/>
      <c r="BA252" s="6"/>
      <c r="BB252" s="6"/>
      <c r="BC252" s="6"/>
      <c r="BD252" s="6"/>
      <c r="BE252" s="6"/>
      <c r="BF252" s="6"/>
      <c r="BG252" s="6"/>
      <c r="BH252" s="6"/>
      <c r="BI252" s="6"/>
      <c r="BJ252" s="6"/>
      <c r="BK252" s="7"/>
      <c r="BL252" s="48"/>
      <c r="BM252" s="48"/>
      <c r="BN252" s="48"/>
    </row>
    <row r="253" spans="4:66"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  <c r="AA253" s="6"/>
      <c r="AB253" s="6"/>
      <c r="AC253" s="6"/>
      <c r="AD253" s="7"/>
      <c r="AE253" s="48"/>
      <c r="AF253" s="48"/>
      <c r="AG253" s="48"/>
      <c r="AK253" s="6"/>
      <c r="AL253" s="6"/>
      <c r="AM253" s="6"/>
      <c r="AN253" s="6"/>
      <c r="AO253" s="6"/>
      <c r="AP253" s="6"/>
      <c r="AQ253" s="6"/>
      <c r="AR253" s="6"/>
      <c r="AS253" s="6"/>
      <c r="AT253" s="6"/>
      <c r="AU253" s="6"/>
      <c r="AV253" s="6"/>
      <c r="AW253" s="6"/>
      <c r="AX253" s="6"/>
      <c r="AY253" s="6"/>
      <c r="AZ253" s="6"/>
      <c r="BA253" s="6"/>
      <c r="BB253" s="6"/>
      <c r="BC253" s="6"/>
      <c r="BD253" s="6"/>
      <c r="BE253" s="6"/>
      <c r="BF253" s="6"/>
      <c r="BG253" s="6"/>
      <c r="BH253" s="6"/>
      <c r="BI253" s="6"/>
      <c r="BJ253" s="6"/>
      <c r="BK253" s="7"/>
      <c r="BL253" s="48"/>
      <c r="BM253" s="48"/>
      <c r="BN253" s="48"/>
    </row>
    <row r="254" spans="4:66"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  <c r="AA254" s="6"/>
      <c r="AB254" s="6"/>
      <c r="AC254" s="6"/>
      <c r="AD254" s="7"/>
      <c r="AE254" s="48"/>
      <c r="AF254" s="48"/>
      <c r="AG254" s="48"/>
      <c r="AK254" s="6"/>
      <c r="AL254" s="6"/>
      <c r="AM254" s="6"/>
      <c r="AN254" s="6"/>
      <c r="AO254" s="6"/>
      <c r="AP254" s="6"/>
      <c r="AQ254" s="6"/>
      <c r="AR254" s="6"/>
      <c r="AS254" s="6"/>
      <c r="AT254" s="6"/>
      <c r="AU254" s="6"/>
      <c r="AV254" s="6"/>
      <c r="AW254" s="6"/>
      <c r="AX254" s="6"/>
      <c r="AY254" s="6"/>
      <c r="AZ254" s="6"/>
      <c r="BA254" s="6"/>
      <c r="BB254" s="6"/>
      <c r="BC254" s="6"/>
      <c r="BD254" s="6"/>
      <c r="BE254" s="6"/>
      <c r="BF254" s="6"/>
      <c r="BG254" s="6"/>
      <c r="BH254" s="6"/>
      <c r="BI254" s="6"/>
      <c r="BJ254" s="6"/>
      <c r="BK254" s="7"/>
      <c r="BL254" s="48"/>
      <c r="BM254" s="48"/>
      <c r="BN254" s="48"/>
    </row>
    <row r="255" spans="4:66"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  <c r="AA255" s="6"/>
      <c r="AB255" s="6"/>
      <c r="AC255" s="6"/>
      <c r="AD255" s="7"/>
      <c r="AE255" s="48"/>
      <c r="AF255" s="48"/>
      <c r="AG255" s="48"/>
      <c r="AK255" s="6"/>
      <c r="AL255" s="6"/>
      <c r="AM255" s="6"/>
      <c r="AN255" s="6"/>
      <c r="AO255" s="6"/>
      <c r="AP255" s="6"/>
      <c r="AQ255" s="6"/>
      <c r="AR255" s="6"/>
      <c r="AS255" s="6"/>
      <c r="AT255" s="6"/>
      <c r="AU255" s="6"/>
      <c r="AV255" s="6"/>
      <c r="AW255" s="6"/>
      <c r="AX255" s="6"/>
      <c r="AY255" s="6"/>
      <c r="AZ255" s="6"/>
      <c r="BA255" s="6"/>
      <c r="BB255" s="6"/>
      <c r="BC255" s="6"/>
      <c r="BD255" s="6"/>
      <c r="BE255" s="6"/>
      <c r="BF255" s="6"/>
      <c r="BG255" s="6"/>
      <c r="BH255" s="6"/>
      <c r="BI255" s="6"/>
      <c r="BJ255" s="6"/>
      <c r="BK255" s="7"/>
      <c r="BL255" s="48"/>
      <c r="BM255" s="48"/>
      <c r="BN255" s="48"/>
    </row>
    <row r="256" spans="4:66"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  <c r="AA256" s="6"/>
      <c r="AB256" s="6"/>
      <c r="AC256" s="6"/>
      <c r="AD256" s="7"/>
      <c r="AE256" s="48"/>
      <c r="AF256" s="48"/>
      <c r="AG256" s="48"/>
      <c r="AK256" s="6"/>
      <c r="AL256" s="6"/>
      <c r="AM256" s="6"/>
      <c r="AN256" s="6"/>
      <c r="AO256" s="6"/>
      <c r="AP256" s="6"/>
      <c r="AQ256" s="6"/>
      <c r="AR256" s="6"/>
      <c r="AS256" s="6"/>
      <c r="AT256" s="6"/>
      <c r="AU256" s="6"/>
      <c r="AV256" s="6"/>
      <c r="AW256" s="6"/>
      <c r="AX256" s="6"/>
      <c r="AY256" s="6"/>
      <c r="AZ256" s="6"/>
      <c r="BA256" s="6"/>
      <c r="BB256" s="6"/>
      <c r="BC256" s="6"/>
      <c r="BD256" s="6"/>
      <c r="BE256" s="6"/>
      <c r="BF256" s="6"/>
      <c r="BG256" s="6"/>
      <c r="BH256" s="6"/>
      <c r="BI256" s="6"/>
      <c r="BJ256" s="6"/>
      <c r="BK256" s="7"/>
      <c r="BL256" s="48"/>
      <c r="BM256" s="48"/>
      <c r="BN256" s="48"/>
    </row>
    <row r="257" spans="4:66"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  <c r="AA257" s="6"/>
      <c r="AB257" s="6"/>
      <c r="AC257" s="6"/>
      <c r="AD257" s="7"/>
      <c r="AE257" s="48"/>
      <c r="AF257" s="48"/>
      <c r="AG257" s="48"/>
      <c r="AK257" s="6"/>
      <c r="AL257" s="6"/>
      <c r="AM257" s="6"/>
      <c r="AN257" s="6"/>
      <c r="AO257" s="6"/>
      <c r="AP257" s="6"/>
      <c r="AQ257" s="6"/>
      <c r="AR257" s="6"/>
      <c r="AS257" s="6"/>
      <c r="AT257" s="6"/>
      <c r="AU257" s="6"/>
      <c r="AV257" s="6"/>
      <c r="AW257" s="6"/>
      <c r="AX257" s="6"/>
      <c r="AY257" s="6"/>
      <c r="AZ257" s="6"/>
      <c r="BA257" s="6"/>
      <c r="BB257" s="6"/>
      <c r="BC257" s="6"/>
      <c r="BD257" s="6"/>
      <c r="BE257" s="6"/>
      <c r="BF257" s="6"/>
      <c r="BG257" s="6"/>
      <c r="BH257" s="6"/>
      <c r="BI257" s="6"/>
      <c r="BJ257" s="6"/>
      <c r="BK257" s="7"/>
      <c r="BL257" s="48"/>
      <c r="BM257" s="48"/>
      <c r="BN257" s="48"/>
    </row>
    <row r="258" spans="4:66"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  <c r="AA258" s="6"/>
      <c r="AB258" s="6"/>
      <c r="AC258" s="6"/>
      <c r="AD258" s="7"/>
      <c r="AE258" s="48"/>
      <c r="AF258" s="48"/>
      <c r="AG258" s="48"/>
      <c r="AK258" s="6"/>
      <c r="AL258" s="6"/>
      <c r="AM258" s="6"/>
      <c r="AN258" s="6"/>
      <c r="AO258" s="6"/>
      <c r="AP258" s="6"/>
      <c r="AQ258" s="6"/>
      <c r="AR258" s="6"/>
      <c r="AS258" s="6"/>
      <c r="AT258" s="6"/>
      <c r="AU258" s="6"/>
      <c r="AV258" s="6"/>
      <c r="AW258" s="6"/>
      <c r="AX258" s="6"/>
      <c r="AY258" s="6"/>
      <c r="AZ258" s="6"/>
      <c r="BA258" s="6"/>
      <c r="BB258" s="6"/>
      <c r="BC258" s="6"/>
      <c r="BD258" s="6"/>
      <c r="BE258" s="6"/>
      <c r="BF258" s="6"/>
      <c r="BG258" s="6"/>
      <c r="BH258" s="6"/>
      <c r="BI258" s="6"/>
      <c r="BJ258" s="6"/>
      <c r="BK258" s="7"/>
      <c r="BL258" s="48"/>
      <c r="BM258" s="48"/>
      <c r="BN258" s="48"/>
    </row>
    <row r="259" spans="4:66"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  <c r="AA259" s="6"/>
      <c r="AB259" s="6"/>
      <c r="AC259" s="6"/>
      <c r="AD259" s="7"/>
      <c r="AE259" s="48"/>
      <c r="AF259" s="48"/>
      <c r="AG259" s="48"/>
      <c r="AK259" s="6"/>
      <c r="AL259" s="6"/>
      <c r="AM259" s="6"/>
      <c r="AN259" s="6"/>
      <c r="AO259" s="6"/>
      <c r="AP259" s="6"/>
      <c r="AQ259" s="6"/>
      <c r="AR259" s="6"/>
      <c r="AS259" s="6"/>
      <c r="AT259" s="6"/>
      <c r="AU259" s="6"/>
      <c r="AV259" s="6"/>
      <c r="AW259" s="6"/>
      <c r="AX259" s="6"/>
      <c r="AY259" s="6"/>
      <c r="AZ259" s="6"/>
      <c r="BA259" s="6"/>
      <c r="BB259" s="6"/>
      <c r="BC259" s="6"/>
      <c r="BD259" s="6"/>
      <c r="BE259" s="6"/>
      <c r="BF259" s="6"/>
      <c r="BG259" s="6"/>
      <c r="BH259" s="6"/>
      <c r="BI259" s="6"/>
      <c r="BJ259" s="6"/>
      <c r="BK259" s="7"/>
      <c r="BL259" s="48"/>
      <c r="BM259" s="48"/>
      <c r="BN259" s="48"/>
    </row>
    <row r="260" spans="4:66"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  <c r="AA260" s="6"/>
      <c r="AB260" s="6"/>
      <c r="AC260" s="6"/>
      <c r="AD260" s="7"/>
      <c r="AE260" s="48"/>
      <c r="AF260" s="48"/>
      <c r="AG260" s="48"/>
      <c r="AK260" s="6"/>
      <c r="AL260" s="6"/>
      <c r="AM260" s="6"/>
      <c r="AN260" s="6"/>
      <c r="AO260" s="6"/>
      <c r="AP260" s="6"/>
      <c r="AQ260" s="6"/>
      <c r="AR260" s="6"/>
      <c r="AS260" s="6"/>
      <c r="AT260" s="6"/>
      <c r="AU260" s="6"/>
      <c r="AV260" s="6"/>
      <c r="AW260" s="6"/>
      <c r="AX260" s="6"/>
      <c r="AY260" s="6"/>
      <c r="AZ260" s="6"/>
      <c r="BA260" s="6"/>
      <c r="BB260" s="6"/>
      <c r="BC260" s="6"/>
      <c r="BD260" s="6"/>
      <c r="BE260" s="6"/>
      <c r="BF260" s="6"/>
      <c r="BG260" s="6"/>
      <c r="BH260" s="6"/>
      <c r="BI260" s="6"/>
      <c r="BJ260" s="6"/>
      <c r="BK260" s="7"/>
      <c r="BL260" s="48"/>
      <c r="BM260" s="48"/>
      <c r="BN260" s="48"/>
    </row>
    <row r="261" spans="4:66"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  <c r="AA261" s="6"/>
      <c r="AB261" s="6"/>
      <c r="AC261" s="6"/>
      <c r="AD261" s="7"/>
      <c r="AE261" s="48"/>
      <c r="AF261" s="48"/>
      <c r="AG261" s="48"/>
      <c r="AK261" s="6"/>
      <c r="AL261" s="6"/>
      <c r="AM261" s="6"/>
      <c r="AN261" s="6"/>
      <c r="AO261" s="6"/>
      <c r="AP261" s="6"/>
      <c r="AQ261" s="6"/>
      <c r="AR261" s="6"/>
      <c r="AS261" s="6"/>
      <c r="AT261" s="6"/>
      <c r="AU261" s="6"/>
      <c r="AV261" s="6"/>
      <c r="AW261" s="6"/>
      <c r="AX261" s="6"/>
      <c r="AY261" s="6"/>
      <c r="AZ261" s="6"/>
      <c r="BA261" s="6"/>
      <c r="BB261" s="6"/>
      <c r="BC261" s="6"/>
      <c r="BD261" s="6"/>
      <c r="BE261" s="6"/>
      <c r="BF261" s="6"/>
      <c r="BG261" s="6"/>
      <c r="BH261" s="6"/>
      <c r="BI261" s="6"/>
      <c r="BJ261" s="6"/>
      <c r="BK261" s="7"/>
      <c r="BL261" s="48"/>
      <c r="BM261" s="48"/>
      <c r="BN261" s="48"/>
    </row>
    <row r="262" spans="4:66"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  <c r="AA262" s="6"/>
      <c r="AB262" s="6"/>
      <c r="AC262" s="6"/>
      <c r="AD262" s="7"/>
      <c r="AE262" s="48"/>
      <c r="AF262" s="48"/>
      <c r="AG262" s="48"/>
      <c r="AK262" s="6"/>
      <c r="AL262" s="6"/>
      <c r="AM262" s="6"/>
      <c r="AN262" s="6"/>
      <c r="AO262" s="6"/>
      <c r="AP262" s="6"/>
      <c r="AQ262" s="6"/>
      <c r="AR262" s="6"/>
      <c r="AS262" s="6"/>
      <c r="AT262" s="6"/>
      <c r="AU262" s="6"/>
      <c r="AV262" s="6"/>
      <c r="AW262" s="6"/>
      <c r="AX262" s="6"/>
      <c r="AY262" s="6"/>
      <c r="AZ262" s="6"/>
      <c r="BA262" s="6"/>
      <c r="BB262" s="6"/>
      <c r="BC262" s="6"/>
      <c r="BD262" s="6"/>
      <c r="BE262" s="6"/>
      <c r="BF262" s="6"/>
      <c r="BG262" s="6"/>
      <c r="BH262" s="6"/>
      <c r="BI262" s="6"/>
      <c r="BJ262" s="6"/>
      <c r="BK262" s="7"/>
      <c r="BL262" s="48"/>
      <c r="BM262" s="48"/>
      <c r="BN262" s="48"/>
    </row>
    <row r="263" spans="4:66"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  <c r="AA263" s="6"/>
      <c r="AB263" s="6"/>
      <c r="AC263" s="6"/>
      <c r="AD263" s="7"/>
      <c r="AE263" s="48"/>
      <c r="AF263" s="48"/>
      <c r="AG263" s="48"/>
      <c r="AK263" s="6"/>
      <c r="AL263" s="6"/>
      <c r="AM263" s="6"/>
      <c r="AN263" s="6"/>
      <c r="AO263" s="6"/>
      <c r="AP263" s="6"/>
      <c r="AQ263" s="6"/>
      <c r="AR263" s="6"/>
      <c r="AS263" s="6"/>
      <c r="AT263" s="6"/>
      <c r="AU263" s="6"/>
      <c r="AV263" s="6"/>
      <c r="AW263" s="6"/>
      <c r="AX263" s="6"/>
      <c r="AY263" s="6"/>
      <c r="AZ263" s="6"/>
      <c r="BA263" s="6"/>
      <c r="BB263" s="6"/>
      <c r="BC263" s="6"/>
      <c r="BD263" s="6"/>
      <c r="BE263" s="6"/>
      <c r="BF263" s="6"/>
      <c r="BG263" s="6"/>
      <c r="BH263" s="6"/>
      <c r="BI263" s="6"/>
      <c r="BJ263" s="6"/>
      <c r="BK263" s="7"/>
      <c r="BL263" s="48"/>
      <c r="BM263" s="48"/>
      <c r="BN263" s="48"/>
    </row>
    <row r="264" spans="4:66"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  <c r="AA264" s="6"/>
      <c r="AB264" s="6"/>
      <c r="AC264" s="6"/>
      <c r="AD264" s="7"/>
      <c r="AE264" s="48"/>
      <c r="AF264" s="48"/>
      <c r="AG264" s="48"/>
      <c r="AK264" s="6"/>
      <c r="AL264" s="6"/>
      <c r="AM264" s="6"/>
      <c r="AN264" s="6"/>
      <c r="AO264" s="6"/>
      <c r="AP264" s="6"/>
      <c r="AQ264" s="6"/>
      <c r="AR264" s="6"/>
      <c r="AS264" s="6"/>
      <c r="AT264" s="6"/>
      <c r="AU264" s="6"/>
      <c r="AV264" s="6"/>
      <c r="AW264" s="6"/>
      <c r="AX264" s="6"/>
      <c r="AY264" s="6"/>
      <c r="AZ264" s="6"/>
      <c r="BA264" s="6"/>
      <c r="BB264" s="6"/>
      <c r="BC264" s="6"/>
      <c r="BD264" s="6"/>
      <c r="BE264" s="6"/>
      <c r="BF264" s="6"/>
      <c r="BG264" s="6"/>
      <c r="BH264" s="6"/>
      <c r="BI264" s="6"/>
      <c r="BJ264" s="6"/>
      <c r="BK264" s="7"/>
      <c r="BL264" s="48"/>
      <c r="BM264" s="48"/>
      <c r="BN264" s="48"/>
    </row>
    <row r="265" spans="4:66"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  <c r="AA265" s="6"/>
      <c r="AB265" s="6"/>
      <c r="AC265" s="6"/>
      <c r="AD265" s="7"/>
      <c r="AE265" s="48"/>
      <c r="AF265" s="48"/>
      <c r="AG265" s="48"/>
      <c r="AK265" s="6"/>
      <c r="AL265" s="6"/>
      <c r="AM265" s="6"/>
      <c r="AN265" s="6"/>
      <c r="AO265" s="6"/>
      <c r="AP265" s="6"/>
      <c r="AQ265" s="6"/>
      <c r="AR265" s="6"/>
      <c r="AS265" s="6"/>
      <c r="AT265" s="6"/>
      <c r="AU265" s="6"/>
      <c r="AV265" s="6"/>
      <c r="AW265" s="6"/>
      <c r="AX265" s="6"/>
      <c r="AY265" s="6"/>
      <c r="AZ265" s="6"/>
      <c r="BA265" s="6"/>
      <c r="BB265" s="6"/>
      <c r="BC265" s="6"/>
      <c r="BD265" s="6"/>
      <c r="BE265" s="6"/>
      <c r="BF265" s="6"/>
      <c r="BG265" s="6"/>
      <c r="BH265" s="6"/>
      <c r="BI265" s="6"/>
      <c r="BJ265" s="6"/>
      <c r="BK265" s="7"/>
      <c r="BL265" s="48"/>
      <c r="BM265" s="48"/>
      <c r="BN265" s="48"/>
    </row>
    <row r="266" spans="4:66"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  <c r="AA266" s="6"/>
      <c r="AB266" s="6"/>
      <c r="AC266" s="6"/>
      <c r="AD266" s="7"/>
      <c r="AE266" s="48"/>
      <c r="AF266" s="48"/>
      <c r="AG266" s="48"/>
      <c r="AK266" s="6"/>
      <c r="AL266" s="6"/>
      <c r="AM266" s="6"/>
      <c r="AN266" s="6"/>
      <c r="AO266" s="6"/>
      <c r="AP266" s="6"/>
      <c r="AQ266" s="6"/>
      <c r="AR266" s="6"/>
      <c r="AS266" s="6"/>
      <c r="AT266" s="6"/>
      <c r="AU266" s="6"/>
      <c r="AV266" s="6"/>
      <c r="AW266" s="6"/>
      <c r="AX266" s="6"/>
      <c r="AY266" s="6"/>
      <c r="AZ266" s="6"/>
      <c r="BA266" s="6"/>
      <c r="BB266" s="6"/>
      <c r="BC266" s="6"/>
      <c r="BD266" s="6"/>
      <c r="BE266" s="6"/>
      <c r="BF266" s="6"/>
      <c r="BG266" s="6"/>
      <c r="BH266" s="6"/>
      <c r="BI266" s="6"/>
      <c r="BJ266" s="6"/>
      <c r="BK266" s="7"/>
      <c r="BL266" s="48"/>
      <c r="BM266" s="48"/>
      <c r="BN266" s="48"/>
    </row>
    <row r="267" spans="4:66"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  <c r="AA267" s="6"/>
      <c r="AB267" s="6"/>
      <c r="AC267" s="6"/>
      <c r="AD267" s="7"/>
      <c r="AE267" s="48"/>
      <c r="AF267" s="48"/>
      <c r="AG267" s="48"/>
      <c r="AK267" s="6"/>
      <c r="AL267" s="6"/>
      <c r="AM267" s="6"/>
      <c r="AN267" s="6"/>
      <c r="AO267" s="6"/>
      <c r="AP267" s="6"/>
      <c r="AQ267" s="6"/>
      <c r="AR267" s="6"/>
      <c r="AS267" s="6"/>
      <c r="AT267" s="6"/>
      <c r="AU267" s="6"/>
      <c r="AV267" s="6"/>
      <c r="AW267" s="6"/>
      <c r="AX267" s="6"/>
      <c r="AY267" s="6"/>
      <c r="AZ267" s="6"/>
      <c r="BA267" s="6"/>
      <c r="BB267" s="6"/>
      <c r="BC267" s="6"/>
      <c r="BD267" s="6"/>
      <c r="BE267" s="6"/>
      <c r="BF267" s="6"/>
      <c r="BG267" s="6"/>
      <c r="BH267" s="6"/>
      <c r="BI267" s="6"/>
      <c r="BJ267" s="6"/>
      <c r="BK267" s="7"/>
      <c r="BL267" s="48"/>
      <c r="BM267" s="48"/>
      <c r="BN267" s="48"/>
    </row>
    <row r="268" spans="4:66"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  <c r="AA268" s="6"/>
      <c r="AB268" s="6"/>
      <c r="AC268" s="6"/>
      <c r="AD268" s="7"/>
      <c r="AE268" s="48"/>
      <c r="AF268" s="48"/>
      <c r="AG268" s="48"/>
      <c r="AK268" s="6"/>
      <c r="AL268" s="6"/>
      <c r="AM268" s="6"/>
      <c r="AN268" s="6"/>
      <c r="AO268" s="6"/>
      <c r="AP268" s="6"/>
      <c r="AQ268" s="6"/>
      <c r="AR268" s="6"/>
      <c r="AS268" s="6"/>
      <c r="AT268" s="6"/>
      <c r="AU268" s="6"/>
      <c r="AV268" s="6"/>
      <c r="AW268" s="6"/>
      <c r="AX268" s="6"/>
      <c r="AY268" s="6"/>
      <c r="AZ268" s="6"/>
      <c r="BA268" s="6"/>
      <c r="BB268" s="6"/>
      <c r="BC268" s="6"/>
      <c r="BD268" s="6"/>
      <c r="BE268" s="6"/>
      <c r="BF268" s="6"/>
      <c r="BG268" s="6"/>
      <c r="BH268" s="6"/>
      <c r="BI268" s="6"/>
      <c r="BJ268" s="6"/>
      <c r="BK268" s="7"/>
      <c r="BL268" s="48"/>
      <c r="BM268" s="48"/>
      <c r="BN268" s="48"/>
    </row>
    <row r="269" spans="4:66"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  <c r="AA269" s="6"/>
      <c r="AB269" s="6"/>
      <c r="AC269" s="6"/>
      <c r="AD269" s="7"/>
      <c r="AE269" s="48"/>
      <c r="AF269" s="48"/>
      <c r="AG269" s="48"/>
      <c r="AK269" s="6"/>
      <c r="AL269" s="6"/>
      <c r="AM269" s="6"/>
      <c r="AN269" s="6"/>
      <c r="AO269" s="6"/>
      <c r="AP269" s="6"/>
      <c r="AQ269" s="6"/>
      <c r="AR269" s="6"/>
      <c r="AS269" s="6"/>
      <c r="AT269" s="6"/>
      <c r="AU269" s="6"/>
      <c r="AV269" s="6"/>
      <c r="AW269" s="6"/>
      <c r="AX269" s="6"/>
      <c r="AY269" s="6"/>
      <c r="AZ269" s="6"/>
      <c r="BA269" s="6"/>
      <c r="BB269" s="6"/>
      <c r="BC269" s="6"/>
      <c r="BD269" s="6"/>
      <c r="BE269" s="6"/>
      <c r="BF269" s="6"/>
      <c r="BG269" s="6"/>
      <c r="BH269" s="6"/>
      <c r="BI269" s="6"/>
      <c r="BJ269" s="6"/>
      <c r="BK269" s="7"/>
      <c r="BL269" s="48"/>
      <c r="BM269" s="48"/>
      <c r="BN269" s="48"/>
    </row>
    <row r="270" spans="4:66"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  <c r="AA270" s="6"/>
      <c r="AB270" s="6"/>
      <c r="AC270" s="6"/>
      <c r="AD270" s="7"/>
      <c r="AE270" s="48"/>
      <c r="AF270" s="48"/>
      <c r="AG270" s="48"/>
      <c r="AK270" s="6"/>
      <c r="AL270" s="6"/>
      <c r="AM270" s="6"/>
      <c r="AN270" s="6"/>
      <c r="AO270" s="6"/>
      <c r="AP270" s="6"/>
      <c r="AQ270" s="6"/>
      <c r="AR270" s="6"/>
      <c r="AS270" s="6"/>
      <c r="AT270" s="6"/>
      <c r="AU270" s="6"/>
      <c r="AV270" s="6"/>
      <c r="AW270" s="6"/>
      <c r="AX270" s="6"/>
      <c r="AY270" s="6"/>
      <c r="AZ270" s="6"/>
      <c r="BA270" s="6"/>
      <c r="BB270" s="6"/>
      <c r="BC270" s="6"/>
      <c r="BD270" s="6"/>
      <c r="BE270" s="6"/>
      <c r="BF270" s="6"/>
      <c r="BG270" s="6"/>
      <c r="BH270" s="6"/>
      <c r="BI270" s="6"/>
      <c r="BJ270" s="6"/>
      <c r="BK270" s="7"/>
      <c r="BL270" s="48"/>
      <c r="BM270" s="48"/>
      <c r="BN270" s="48"/>
    </row>
    <row r="271" spans="4:66"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  <c r="AA271" s="6"/>
      <c r="AB271" s="6"/>
      <c r="AC271" s="6"/>
      <c r="AD271" s="7"/>
      <c r="AE271" s="48"/>
      <c r="AF271" s="48"/>
      <c r="AG271" s="48"/>
      <c r="AK271" s="6"/>
      <c r="AL271" s="6"/>
      <c r="AM271" s="6"/>
      <c r="AN271" s="6"/>
      <c r="AO271" s="6"/>
      <c r="AP271" s="6"/>
      <c r="AQ271" s="6"/>
      <c r="AR271" s="6"/>
      <c r="AS271" s="6"/>
      <c r="AT271" s="6"/>
      <c r="AU271" s="6"/>
      <c r="AV271" s="6"/>
      <c r="AW271" s="6"/>
      <c r="AX271" s="6"/>
      <c r="AY271" s="6"/>
      <c r="AZ271" s="6"/>
      <c r="BA271" s="6"/>
      <c r="BB271" s="6"/>
      <c r="BC271" s="6"/>
      <c r="BD271" s="6"/>
      <c r="BE271" s="6"/>
      <c r="BF271" s="6"/>
      <c r="BG271" s="6"/>
      <c r="BH271" s="6"/>
      <c r="BI271" s="6"/>
      <c r="BJ271" s="6"/>
      <c r="BK271" s="7"/>
      <c r="BL271" s="48"/>
      <c r="BM271" s="48"/>
      <c r="BN271" s="48"/>
    </row>
    <row r="272" spans="4:66"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  <c r="AA272" s="6"/>
      <c r="AB272" s="6"/>
      <c r="AC272" s="6"/>
      <c r="AD272" s="7"/>
      <c r="AE272" s="48"/>
      <c r="AF272" s="48"/>
      <c r="AG272" s="48"/>
      <c r="AK272" s="6"/>
      <c r="AL272" s="6"/>
      <c r="AM272" s="6"/>
      <c r="AN272" s="6"/>
      <c r="AO272" s="6"/>
      <c r="AP272" s="6"/>
      <c r="AQ272" s="6"/>
      <c r="AR272" s="6"/>
      <c r="AS272" s="6"/>
      <c r="AT272" s="6"/>
      <c r="AU272" s="6"/>
      <c r="AV272" s="6"/>
      <c r="AW272" s="6"/>
      <c r="AX272" s="6"/>
      <c r="AY272" s="6"/>
      <c r="AZ272" s="6"/>
      <c r="BA272" s="6"/>
      <c r="BB272" s="6"/>
      <c r="BC272" s="6"/>
      <c r="BD272" s="6"/>
      <c r="BE272" s="6"/>
      <c r="BF272" s="6"/>
      <c r="BG272" s="6"/>
      <c r="BH272" s="6"/>
      <c r="BI272" s="6"/>
      <c r="BJ272" s="6"/>
      <c r="BK272" s="7"/>
      <c r="BL272" s="48"/>
      <c r="BM272" s="48"/>
      <c r="BN272" s="48"/>
    </row>
    <row r="273" spans="4:66"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  <c r="AA273" s="6"/>
      <c r="AB273" s="6"/>
      <c r="AC273" s="6"/>
      <c r="AD273" s="7"/>
      <c r="AE273" s="48"/>
      <c r="AF273" s="48"/>
      <c r="AG273" s="48"/>
      <c r="AK273" s="6"/>
      <c r="AL273" s="6"/>
      <c r="AM273" s="6"/>
      <c r="AN273" s="6"/>
      <c r="AO273" s="6"/>
      <c r="AP273" s="6"/>
      <c r="AQ273" s="6"/>
      <c r="AR273" s="6"/>
      <c r="AS273" s="6"/>
      <c r="AT273" s="6"/>
      <c r="AU273" s="6"/>
      <c r="AV273" s="6"/>
      <c r="AW273" s="6"/>
      <c r="AX273" s="6"/>
      <c r="AY273" s="6"/>
      <c r="AZ273" s="6"/>
      <c r="BA273" s="6"/>
      <c r="BB273" s="6"/>
      <c r="BC273" s="6"/>
      <c r="BD273" s="6"/>
      <c r="BE273" s="6"/>
      <c r="BF273" s="6"/>
      <c r="BG273" s="6"/>
      <c r="BH273" s="6"/>
      <c r="BI273" s="6"/>
      <c r="BJ273" s="6"/>
      <c r="BK273" s="7"/>
      <c r="BL273" s="48"/>
      <c r="BM273" s="48"/>
      <c r="BN273" s="48"/>
    </row>
    <row r="274" spans="4:66"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  <c r="AA274" s="6"/>
      <c r="AB274" s="6"/>
      <c r="AC274" s="6"/>
      <c r="AD274" s="7"/>
      <c r="AE274" s="48"/>
      <c r="AF274" s="48"/>
      <c r="AG274" s="48"/>
      <c r="AK274" s="6"/>
      <c r="AL274" s="6"/>
      <c r="AM274" s="6"/>
      <c r="AN274" s="6"/>
      <c r="AO274" s="6"/>
      <c r="AP274" s="6"/>
      <c r="AQ274" s="6"/>
      <c r="AR274" s="6"/>
      <c r="AS274" s="6"/>
      <c r="AT274" s="6"/>
      <c r="AU274" s="6"/>
      <c r="AV274" s="6"/>
      <c r="AW274" s="6"/>
      <c r="AX274" s="6"/>
      <c r="AY274" s="6"/>
      <c r="AZ274" s="6"/>
      <c r="BA274" s="6"/>
      <c r="BB274" s="6"/>
      <c r="BC274" s="6"/>
      <c r="BD274" s="6"/>
      <c r="BE274" s="6"/>
      <c r="BF274" s="6"/>
      <c r="BG274" s="6"/>
      <c r="BH274" s="6"/>
      <c r="BI274" s="6"/>
      <c r="BJ274" s="6"/>
      <c r="BK274" s="7"/>
      <c r="BL274" s="48"/>
      <c r="BM274" s="48"/>
      <c r="BN274" s="48"/>
    </row>
    <row r="275" spans="4:66"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  <c r="AA275" s="6"/>
      <c r="AB275" s="6"/>
      <c r="AC275" s="6"/>
      <c r="AD275" s="7"/>
      <c r="AE275" s="48"/>
      <c r="AF275" s="48"/>
      <c r="AG275" s="48"/>
      <c r="AK275" s="6"/>
      <c r="AL275" s="6"/>
      <c r="AM275" s="6"/>
      <c r="AN275" s="6"/>
      <c r="AO275" s="6"/>
      <c r="AP275" s="6"/>
      <c r="AQ275" s="6"/>
      <c r="AR275" s="6"/>
      <c r="AS275" s="6"/>
      <c r="AT275" s="6"/>
      <c r="AU275" s="6"/>
      <c r="AV275" s="6"/>
      <c r="AW275" s="6"/>
      <c r="AX275" s="6"/>
      <c r="AY275" s="6"/>
      <c r="AZ275" s="6"/>
      <c r="BA275" s="6"/>
      <c r="BB275" s="6"/>
      <c r="BC275" s="6"/>
      <c r="BD275" s="6"/>
      <c r="BE275" s="6"/>
      <c r="BF275" s="6"/>
      <c r="BG275" s="6"/>
      <c r="BH275" s="6"/>
      <c r="BI275" s="6"/>
      <c r="BJ275" s="6"/>
      <c r="BK275" s="7"/>
      <c r="BL275" s="48"/>
      <c r="BM275" s="48"/>
      <c r="BN275" s="48"/>
    </row>
    <row r="276" spans="4:66"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  <c r="AA276" s="6"/>
      <c r="AB276" s="6"/>
      <c r="AC276" s="6"/>
      <c r="AD276" s="7"/>
      <c r="AE276" s="48"/>
      <c r="AF276" s="48"/>
      <c r="AG276" s="48"/>
      <c r="AK276" s="6"/>
      <c r="AL276" s="6"/>
      <c r="AM276" s="6"/>
      <c r="AN276" s="6"/>
      <c r="AO276" s="6"/>
      <c r="AP276" s="6"/>
      <c r="AQ276" s="6"/>
      <c r="AR276" s="6"/>
      <c r="AS276" s="6"/>
      <c r="AT276" s="6"/>
      <c r="AU276" s="6"/>
      <c r="AV276" s="6"/>
      <c r="AW276" s="6"/>
      <c r="AX276" s="6"/>
      <c r="AY276" s="6"/>
      <c r="AZ276" s="6"/>
      <c r="BA276" s="6"/>
      <c r="BB276" s="6"/>
      <c r="BC276" s="6"/>
      <c r="BD276" s="6"/>
      <c r="BE276" s="6"/>
      <c r="BF276" s="6"/>
      <c r="BG276" s="6"/>
      <c r="BH276" s="6"/>
      <c r="BI276" s="6"/>
      <c r="BJ276" s="6"/>
      <c r="BK276" s="7"/>
      <c r="BL276" s="48"/>
      <c r="BM276" s="48"/>
      <c r="BN276" s="48"/>
    </row>
    <row r="277" spans="4:66"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  <c r="AA277" s="6"/>
      <c r="AB277" s="6"/>
      <c r="AC277" s="6"/>
      <c r="AD277" s="7"/>
      <c r="AE277" s="48"/>
      <c r="AF277" s="48"/>
      <c r="AG277" s="48"/>
      <c r="AK277" s="6"/>
      <c r="AL277" s="6"/>
      <c r="AM277" s="6"/>
      <c r="AN277" s="6"/>
      <c r="AO277" s="6"/>
      <c r="AP277" s="6"/>
      <c r="AQ277" s="6"/>
      <c r="AR277" s="6"/>
      <c r="AS277" s="6"/>
      <c r="AT277" s="6"/>
      <c r="AU277" s="6"/>
      <c r="AV277" s="6"/>
      <c r="AW277" s="6"/>
      <c r="AX277" s="6"/>
      <c r="AY277" s="6"/>
      <c r="AZ277" s="6"/>
      <c r="BA277" s="6"/>
      <c r="BB277" s="6"/>
      <c r="BC277" s="6"/>
      <c r="BD277" s="6"/>
      <c r="BE277" s="6"/>
      <c r="BF277" s="6"/>
      <c r="BG277" s="6"/>
      <c r="BH277" s="6"/>
      <c r="BI277" s="6"/>
      <c r="BJ277" s="6"/>
      <c r="BK277" s="7"/>
      <c r="BL277" s="48"/>
      <c r="BM277" s="48"/>
      <c r="BN277" s="48"/>
    </row>
    <row r="278" spans="4:66"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  <c r="AA278" s="6"/>
      <c r="AB278" s="6"/>
      <c r="AC278" s="6"/>
      <c r="AD278" s="7"/>
      <c r="AE278" s="48"/>
      <c r="AF278" s="48"/>
      <c r="AG278" s="48"/>
      <c r="AK278" s="6"/>
      <c r="AL278" s="6"/>
      <c r="AM278" s="6"/>
      <c r="AN278" s="6"/>
      <c r="AO278" s="6"/>
      <c r="AP278" s="6"/>
      <c r="AQ278" s="6"/>
      <c r="AR278" s="6"/>
      <c r="AS278" s="6"/>
      <c r="AT278" s="6"/>
      <c r="AU278" s="6"/>
      <c r="AV278" s="6"/>
      <c r="AW278" s="6"/>
      <c r="AX278" s="6"/>
      <c r="AY278" s="6"/>
      <c r="AZ278" s="6"/>
      <c r="BA278" s="6"/>
      <c r="BB278" s="6"/>
      <c r="BC278" s="6"/>
      <c r="BD278" s="6"/>
      <c r="BE278" s="6"/>
      <c r="BF278" s="6"/>
      <c r="BG278" s="6"/>
      <c r="BH278" s="6"/>
      <c r="BI278" s="6"/>
      <c r="BJ278" s="6"/>
      <c r="BK278" s="7"/>
      <c r="BL278" s="48"/>
      <c r="BM278" s="48"/>
      <c r="BN278" s="48"/>
    </row>
    <row r="279" spans="4:66"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  <c r="AA279" s="6"/>
      <c r="AB279" s="6"/>
      <c r="AC279" s="6"/>
      <c r="AD279" s="7"/>
      <c r="AE279" s="48"/>
      <c r="AF279" s="48"/>
      <c r="AG279" s="48"/>
      <c r="AK279" s="6"/>
      <c r="AL279" s="6"/>
      <c r="AM279" s="6"/>
      <c r="AN279" s="6"/>
      <c r="AO279" s="6"/>
      <c r="AP279" s="6"/>
      <c r="AQ279" s="6"/>
      <c r="AR279" s="6"/>
      <c r="AS279" s="6"/>
      <c r="AT279" s="6"/>
      <c r="AU279" s="6"/>
      <c r="AV279" s="6"/>
      <c r="AW279" s="6"/>
      <c r="AX279" s="6"/>
      <c r="AY279" s="6"/>
      <c r="AZ279" s="6"/>
      <c r="BA279" s="6"/>
      <c r="BB279" s="6"/>
      <c r="BC279" s="6"/>
      <c r="BD279" s="6"/>
      <c r="BE279" s="6"/>
      <c r="BF279" s="6"/>
      <c r="BG279" s="6"/>
      <c r="BH279" s="6"/>
      <c r="BI279" s="6"/>
      <c r="BJ279" s="6"/>
      <c r="BK279" s="7"/>
      <c r="BL279" s="48"/>
      <c r="BM279" s="48"/>
      <c r="BN279" s="48"/>
    </row>
    <row r="280" spans="4:66"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  <c r="AA280" s="6"/>
      <c r="AB280" s="6"/>
      <c r="AC280" s="6"/>
      <c r="AD280" s="7"/>
      <c r="AE280" s="48"/>
      <c r="AF280" s="48"/>
      <c r="AG280" s="48"/>
      <c r="AK280" s="6"/>
      <c r="AL280" s="6"/>
      <c r="AM280" s="6"/>
      <c r="AN280" s="6"/>
      <c r="AO280" s="6"/>
      <c r="AP280" s="6"/>
      <c r="AQ280" s="6"/>
      <c r="AR280" s="6"/>
      <c r="AS280" s="6"/>
      <c r="AT280" s="6"/>
      <c r="AU280" s="6"/>
      <c r="AV280" s="6"/>
      <c r="AW280" s="6"/>
      <c r="AX280" s="6"/>
      <c r="AY280" s="6"/>
      <c r="AZ280" s="6"/>
      <c r="BA280" s="6"/>
      <c r="BB280" s="6"/>
      <c r="BC280" s="6"/>
      <c r="BD280" s="6"/>
      <c r="BE280" s="6"/>
      <c r="BF280" s="6"/>
      <c r="BG280" s="6"/>
      <c r="BH280" s="6"/>
      <c r="BI280" s="6"/>
      <c r="BJ280" s="6"/>
      <c r="BK280" s="7"/>
      <c r="BL280" s="48"/>
      <c r="BM280" s="48"/>
      <c r="BN280" s="48"/>
    </row>
    <row r="281" spans="4:66"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  <c r="AA281" s="6"/>
      <c r="AB281" s="6"/>
      <c r="AC281" s="6"/>
      <c r="AD281" s="7"/>
      <c r="AE281" s="48"/>
      <c r="AF281" s="48"/>
      <c r="AG281" s="48"/>
      <c r="AK281" s="6"/>
      <c r="AL281" s="6"/>
      <c r="AM281" s="6"/>
      <c r="AN281" s="6"/>
      <c r="AO281" s="6"/>
      <c r="AP281" s="6"/>
      <c r="AQ281" s="6"/>
      <c r="AR281" s="6"/>
      <c r="AS281" s="6"/>
      <c r="AT281" s="6"/>
      <c r="AU281" s="6"/>
      <c r="AV281" s="6"/>
      <c r="AW281" s="6"/>
      <c r="AX281" s="6"/>
      <c r="AY281" s="6"/>
      <c r="AZ281" s="6"/>
      <c r="BA281" s="6"/>
      <c r="BB281" s="6"/>
      <c r="BC281" s="6"/>
      <c r="BD281" s="6"/>
      <c r="BE281" s="6"/>
      <c r="BF281" s="6"/>
      <c r="BG281" s="6"/>
      <c r="BH281" s="6"/>
      <c r="BI281" s="6"/>
      <c r="BJ281" s="6"/>
      <c r="BK281" s="7"/>
      <c r="BL281" s="48"/>
      <c r="BM281" s="48"/>
      <c r="BN281" s="48"/>
    </row>
    <row r="282" spans="4:66"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  <c r="AA282" s="6"/>
      <c r="AB282" s="6"/>
      <c r="AC282" s="6"/>
      <c r="AD282" s="7"/>
      <c r="AE282" s="48"/>
      <c r="AF282" s="48"/>
      <c r="AG282" s="48"/>
      <c r="AK282" s="6"/>
      <c r="AL282" s="6"/>
      <c r="AM282" s="6"/>
      <c r="AN282" s="6"/>
      <c r="AO282" s="6"/>
      <c r="AP282" s="6"/>
      <c r="AQ282" s="6"/>
      <c r="AR282" s="6"/>
      <c r="AS282" s="6"/>
      <c r="AT282" s="6"/>
      <c r="AU282" s="6"/>
      <c r="AV282" s="6"/>
      <c r="AW282" s="6"/>
      <c r="AX282" s="6"/>
      <c r="AY282" s="6"/>
      <c r="AZ282" s="6"/>
      <c r="BA282" s="6"/>
      <c r="BB282" s="6"/>
      <c r="BC282" s="6"/>
      <c r="BD282" s="6"/>
      <c r="BE282" s="6"/>
      <c r="BF282" s="6"/>
      <c r="BG282" s="6"/>
      <c r="BH282" s="6"/>
      <c r="BI282" s="6"/>
      <c r="BJ282" s="6"/>
      <c r="BK282" s="7"/>
      <c r="BL282" s="48"/>
      <c r="BM282" s="48"/>
      <c r="BN282" s="48"/>
    </row>
    <row r="283" spans="4:66"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  <c r="AA283" s="6"/>
      <c r="AB283" s="6"/>
      <c r="AC283" s="6"/>
      <c r="AD283" s="7"/>
      <c r="AE283" s="48"/>
      <c r="AF283" s="48"/>
      <c r="AG283" s="48"/>
      <c r="AK283" s="6"/>
      <c r="AL283" s="6"/>
      <c r="AM283" s="6"/>
      <c r="AN283" s="6"/>
      <c r="AO283" s="6"/>
      <c r="AP283" s="6"/>
      <c r="AQ283" s="6"/>
      <c r="AR283" s="6"/>
      <c r="AS283" s="6"/>
      <c r="AT283" s="6"/>
      <c r="AU283" s="6"/>
      <c r="AV283" s="6"/>
      <c r="AW283" s="6"/>
      <c r="AX283" s="6"/>
      <c r="AY283" s="6"/>
      <c r="AZ283" s="6"/>
      <c r="BA283" s="6"/>
      <c r="BB283" s="6"/>
      <c r="BC283" s="6"/>
      <c r="BD283" s="6"/>
      <c r="BE283" s="6"/>
      <c r="BF283" s="6"/>
      <c r="BG283" s="6"/>
      <c r="BH283" s="6"/>
      <c r="BI283" s="6"/>
      <c r="BJ283" s="6"/>
      <c r="BK283" s="7"/>
      <c r="BL283" s="48"/>
      <c r="BM283" s="48"/>
      <c r="BN283" s="48"/>
    </row>
    <row r="284" spans="4:66"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  <c r="AA284" s="6"/>
      <c r="AB284" s="6"/>
      <c r="AC284" s="6"/>
      <c r="AD284" s="7"/>
      <c r="AE284" s="48"/>
      <c r="AF284" s="48"/>
      <c r="AG284" s="48"/>
      <c r="AK284" s="6"/>
      <c r="AL284" s="6"/>
      <c r="AM284" s="6"/>
      <c r="AN284" s="6"/>
      <c r="AO284" s="6"/>
      <c r="AP284" s="6"/>
      <c r="AQ284" s="6"/>
      <c r="AR284" s="6"/>
      <c r="AS284" s="6"/>
      <c r="AT284" s="6"/>
      <c r="AU284" s="6"/>
      <c r="AV284" s="6"/>
      <c r="AW284" s="6"/>
      <c r="AX284" s="6"/>
      <c r="AY284" s="6"/>
      <c r="AZ284" s="6"/>
      <c r="BA284" s="6"/>
      <c r="BB284" s="6"/>
      <c r="BC284" s="6"/>
      <c r="BD284" s="6"/>
      <c r="BE284" s="6"/>
      <c r="BF284" s="6"/>
      <c r="BG284" s="6"/>
      <c r="BH284" s="6"/>
      <c r="BI284" s="6"/>
      <c r="BJ284" s="6"/>
      <c r="BK284" s="7"/>
      <c r="BL284" s="48"/>
      <c r="BM284" s="48"/>
      <c r="BN284" s="48"/>
    </row>
    <row r="285" spans="4:66"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  <c r="AA285" s="6"/>
      <c r="AB285" s="6"/>
      <c r="AC285" s="6"/>
      <c r="AD285" s="7"/>
      <c r="AE285" s="48"/>
      <c r="AF285" s="48"/>
      <c r="AG285" s="48"/>
      <c r="AK285" s="6"/>
      <c r="AL285" s="6"/>
      <c r="AM285" s="6"/>
      <c r="AN285" s="6"/>
      <c r="AO285" s="6"/>
      <c r="AP285" s="6"/>
      <c r="AQ285" s="6"/>
      <c r="AR285" s="6"/>
      <c r="AS285" s="6"/>
      <c r="AT285" s="6"/>
      <c r="AU285" s="6"/>
      <c r="AV285" s="6"/>
      <c r="AW285" s="6"/>
      <c r="AX285" s="6"/>
      <c r="AY285" s="6"/>
      <c r="AZ285" s="6"/>
      <c r="BA285" s="6"/>
      <c r="BB285" s="6"/>
      <c r="BC285" s="6"/>
      <c r="BD285" s="6"/>
      <c r="BE285" s="6"/>
      <c r="BF285" s="6"/>
      <c r="BG285" s="6"/>
      <c r="BH285" s="6"/>
      <c r="BI285" s="6"/>
      <c r="BJ285" s="6"/>
      <c r="BK285" s="7"/>
      <c r="BL285" s="48"/>
      <c r="BM285" s="48"/>
      <c r="BN285" s="48"/>
    </row>
    <row r="286" spans="4:66"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  <c r="AA286" s="6"/>
      <c r="AB286" s="6"/>
      <c r="AC286" s="6"/>
      <c r="AD286" s="7"/>
      <c r="AE286" s="48"/>
      <c r="AF286" s="48"/>
      <c r="AG286" s="48"/>
      <c r="AK286" s="6"/>
      <c r="AL286" s="6"/>
      <c r="AM286" s="6"/>
      <c r="AN286" s="6"/>
      <c r="AO286" s="6"/>
      <c r="AP286" s="6"/>
      <c r="AQ286" s="6"/>
      <c r="AR286" s="6"/>
      <c r="AS286" s="6"/>
      <c r="AT286" s="6"/>
      <c r="AU286" s="6"/>
      <c r="AV286" s="6"/>
      <c r="AW286" s="6"/>
      <c r="AX286" s="6"/>
      <c r="AY286" s="6"/>
      <c r="AZ286" s="6"/>
      <c r="BA286" s="6"/>
      <c r="BB286" s="6"/>
      <c r="BC286" s="6"/>
      <c r="BD286" s="6"/>
      <c r="BE286" s="6"/>
      <c r="BF286" s="6"/>
      <c r="BG286" s="6"/>
      <c r="BH286" s="6"/>
      <c r="BI286" s="6"/>
      <c r="BJ286" s="6"/>
      <c r="BK286" s="7"/>
      <c r="BL286" s="48"/>
      <c r="BM286" s="48"/>
      <c r="BN286" s="48"/>
    </row>
    <row r="287" spans="4:66"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  <c r="AA287" s="6"/>
      <c r="AB287" s="6"/>
      <c r="AC287" s="6"/>
      <c r="AD287" s="7"/>
      <c r="AE287" s="48"/>
      <c r="AF287" s="48"/>
      <c r="AG287" s="48"/>
      <c r="AK287" s="6"/>
      <c r="AL287" s="6"/>
      <c r="AM287" s="6"/>
      <c r="AN287" s="6"/>
      <c r="AO287" s="6"/>
      <c r="AP287" s="6"/>
      <c r="AQ287" s="6"/>
      <c r="AR287" s="6"/>
      <c r="AS287" s="6"/>
      <c r="AT287" s="6"/>
      <c r="AU287" s="6"/>
      <c r="AV287" s="6"/>
      <c r="AW287" s="6"/>
      <c r="AX287" s="6"/>
      <c r="AY287" s="6"/>
      <c r="AZ287" s="6"/>
      <c r="BA287" s="6"/>
      <c r="BB287" s="6"/>
      <c r="BC287" s="6"/>
      <c r="BD287" s="6"/>
      <c r="BE287" s="6"/>
      <c r="BF287" s="6"/>
      <c r="BG287" s="6"/>
      <c r="BH287" s="6"/>
      <c r="BI287" s="6"/>
      <c r="BJ287" s="6"/>
      <c r="BK287" s="7"/>
      <c r="BL287" s="48"/>
      <c r="BM287" s="48"/>
      <c r="BN287" s="48"/>
    </row>
    <row r="288" spans="4:66"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  <c r="AA288" s="6"/>
      <c r="AB288" s="6"/>
      <c r="AC288" s="6"/>
      <c r="AD288" s="7"/>
      <c r="AE288" s="48"/>
      <c r="AF288" s="48"/>
      <c r="AG288" s="48"/>
      <c r="AK288" s="6"/>
      <c r="AL288" s="6"/>
      <c r="AM288" s="6"/>
      <c r="AN288" s="6"/>
      <c r="AO288" s="6"/>
      <c r="AP288" s="6"/>
      <c r="AQ288" s="6"/>
      <c r="AR288" s="6"/>
      <c r="AS288" s="6"/>
      <c r="AT288" s="6"/>
      <c r="AU288" s="6"/>
      <c r="AV288" s="6"/>
      <c r="AW288" s="6"/>
      <c r="AX288" s="6"/>
      <c r="AY288" s="6"/>
      <c r="AZ288" s="6"/>
      <c r="BA288" s="6"/>
      <c r="BB288" s="6"/>
      <c r="BC288" s="6"/>
      <c r="BD288" s="6"/>
      <c r="BE288" s="6"/>
      <c r="BF288" s="6"/>
      <c r="BG288" s="6"/>
      <c r="BH288" s="6"/>
      <c r="BI288" s="6"/>
      <c r="BJ288" s="6"/>
      <c r="BK288" s="7"/>
      <c r="BL288" s="48"/>
      <c r="BM288" s="48"/>
      <c r="BN288" s="48"/>
    </row>
    <row r="289" spans="4:66"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  <c r="AA289" s="6"/>
      <c r="AB289" s="6"/>
      <c r="AC289" s="6"/>
      <c r="AD289" s="7"/>
      <c r="AE289" s="48"/>
      <c r="AF289" s="48"/>
      <c r="AG289" s="48"/>
      <c r="AK289" s="6"/>
      <c r="AL289" s="6"/>
      <c r="AM289" s="6"/>
      <c r="AN289" s="6"/>
      <c r="AO289" s="6"/>
      <c r="AP289" s="6"/>
      <c r="AQ289" s="6"/>
      <c r="AR289" s="6"/>
      <c r="AS289" s="6"/>
      <c r="AT289" s="6"/>
      <c r="AU289" s="6"/>
      <c r="AV289" s="6"/>
      <c r="AW289" s="6"/>
      <c r="AX289" s="6"/>
      <c r="AY289" s="6"/>
      <c r="AZ289" s="6"/>
      <c r="BA289" s="6"/>
      <c r="BB289" s="6"/>
      <c r="BC289" s="6"/>
      <c r="BD289" s="6"/>
      <c r="BE289" s="6"/>
      <c r="BF289" s="6"/>
      <c r="BG289" s="6"/>
      <c r="BH289" s="6"/>
      <c r="BI289" s="6"/>
      <c r="BJ289" s="6"/>
      <c r="BK289" s="7"/>
      <c r="BL289" s="48"/>
      <c r="BM289" s="48"/>
      <c r="BN289" s="48"/>
    </row>
    <row r="290" spans="4:66"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  <c r="AA290" s="6"/>
      <c r="AB290" s="6"/>
      <c r="AC290" s="6"/>
      <c r="AD290" s="7"/>
      <c r="AE290" s="48"/>
      <c r="AF290" s="48"/>
      <c r="AG290" s="48"/>
      <c r="AK290" s="6"/>
      <c r="AL290" s="6"/>
      <c r="AM290" s="6"/>
      <c r="AN290" s="6"/>
      <c r="AO290" s="6"/>
      <c r="AP290" s="6"/>
      <c r="AQ290" s="6"/>
      <c r="AR290" s="6"/>
      <c r="AS290" s="6"/>
      <c r="AT290" s="6"/>
      <c r="AU290" s="6"/>
      <c r="AV290" s="6"/>
      <c r="AW290" s="6"/>
      <c r="AX290" s="6"/>
      <c r="AY290" s="6"/>
      <c r="AZ290" s="6"/>
      <c r="BA290" s="6"/>
      <c r="BB290" s="6"/>
      <c r="BC290" s="6"/>
      <c r="BD290" s="6"/>
      <c r="BE290" s="6"/>
      <c r="BF290" s="6"/>
      <c r="BG290" s="6"/>
      <c r="BH290" s="6"/>
      <c r="BI290" s="6"/>
      <c r="BJ290" s="6"/>
      <c r="BK290" s="7"/>
      <c r="BL290" s="48"/>
      <c r="BM290" s="48"/>
      <c r="BN290" s="48"/>
    </row>
    <row r="291" spans="4:66"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  <c r="AA291" s="6"/>
      <c r="AB291" s="6"/>
      <c r="AC291" s="6"/>
      <c r="AD291" s="7"/>
      <c r="AE291" s="48"/>
      <c r="AF291" s="48"/>
      <c r="AG291" s="48"/>
      <c r="AK291" s="6"/>
      <c r="AL291" s="6"/>
      <c r="AM291" s="6"/>
      <c r="AN291" s="6"/>
      <c r="AO291" s="6"/>
      <c r="AP291" s="6"/>
      <c r="AQ291" s="6"/>
      <c r="AR291" s="6"/>
      <c r="AS291" s="6"/>
      <c r="AT291" s="6"/>
      <c r="AU291" s="6"/>
      <c r="AV291" s="6"/>
      <c r="AW291" s="6"/>
      <c r="AX291" s="6"/>
      <c r="AY291" s="6"/>
      <c r="AZ291" s="6"/>
      <c r="BA291" s="6"/>
      <c r="BB291" s="6"/>
      <c r="BC291" s="6"/>
      <c r="BD291" s="6"/>
      <c r="BE291" s="6"/>
      <c r="BF291" s="6"/>
      <c r="BG291" s="6"/>
      <c r="BH291" s="6"/>
      <c r="BI291" s="6"/>
      <c r="BJ291" s="6"/>
      <c r="BK291" s="7"/>
      <c r="BL291" s="48"/>
      <c r="BM291" s="48"/>
      <c r="BN291" s="48"/>
    </row>
    <row r="292" spans="4:66"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  <c r="AA292" s="6"/>
      <c r="AB292" s="6"/>
      <c r="AC292" s="6"/>
      <c r="AD292" s="7"/>
      <c r="AE292" s="48"/>
      <c r="AF292" s="48"/>
      <c r="AG292" s="48"/>
      <c r="AK292" s="6"/>
      <c r="AL292" s="6"/>
      <c r="AM292" s="6"/>
      <c r="AN292" s="6"/>
      <c r="AO292" s="6"/>
      <c r="AP292" s="6"/>
      <c r="AQ292" s="6"/>
      <c r="AR292" s="6"/>
      <c r="AS292" s="6"/>
      <c r="AT292" s="6"/>
      <c r="AU292" s="6"/>
      <c r="AV292" s="6"/>
      <c r="AW292" s="6"/>
      <c r="AX292" s="6"/>
      <c r="AY292" s="6"/>
      <c r="AZ292" s="6"/>
      <c r="BA292" s="6"/>
      <c r="BB292" s="6"/>
      <c r="BC292" s="6"/>
      <c r="BD292" s="6"/>
      <c r="BE292" s="6"/>
      <c r="BF292" s="6"/>
      <c r="BG292" s="6"/>
      <c r="BH292" s="6"/>
      <c r="BI292" s="6"/>
      <c r="BJ292" s="6"/>
      <c r="BK292" s="7"/>
      <c r="BL292" s="48"/>
      <c r="BM292" s="48"/>
      <c r="BN292" s="48"/>
    </row>
    <row r="293" spans="4:66"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  <c r="AA293" s="6"/>
      <c r="AB293" s="6"/>
      <c r="AC293" s="6"/>
      <c r="AD293" s="7"/>
      <c r="AE293" s="48"/>
      <c r="AF293" s="48"/>
      <c r="AG293" s="48"/>
      <c r="AK293" s="6"/>
      <c r="AL293" s="6"/>
      <c r="AM293" s="6"/>
      <c r="AN293" s="6"/>
      <c r="AO293" s="6"/>
      <c r="AP293" s="6"/>
      <c r="AQ293" s="6"/>
      <c r="AR293" s="6"/>
      <c r="AS293" s="6"/>
      <c r="AT293" s="6"/>
      <c r="AU293" s="6"/>
      <c r="AV293" s="6"/>
      <c r="AW293" s="6"/>
      <c r="AX293" s="6"/>
      <c r="AY293" s="6"/>
      <c r="AZ293" s="6"/>
      <c r="BA293" s="6"/>
      <c r="BB293" s="6"/>
      <c r="BC293" s="6"/>
      <c r="BD293" s="6"/>
      <c r="BE293" s="6"/>
      <c r="BF293" s="6"/>
      <c r="BG293" s="6"/>
      <c r="BH293" s="6"/>
      <c r="BI293" s="6"/>
      <c r="BJ293" s="6"/>
      <c r="BK293" s="7"/>
      <c r="BL293" s="48"/>
      <c r="BM293" s="48"/>
      <c r="BN293" s="48"/>
    </row>
    <row r="294" spans="4:66"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  <c r="AA294" s="6"/>
      <c r="AB294" s="6"/>
      <c r="AC294" s="6"/>
      <c r="AD294" s="7"/>
      <c r="AE294" s="48"/>
      <c r="AF294" s="48"/>
      <c r="AG294" s="48"/>
      <c r="AK294" s="6"/>
      <c r="AL294" s="6"/>
      <c r="AM294" s="6"/>
      <c r="AN294" s="6"/>
      <c r="AO294" s="6"/>
      <c r="AP294" s="6"/>
      <c r="AQ294" s="6"/>
      <c r="AR294" s="6"/>
      <c r="AS294" s="6"/>
      <c r="AT294" s="6"/>
      <c r="AU294" s="6"/>
      <c r="AV294" s="6"/>
      <c r="AW294" s="6"/>
      <c r="AX294" s="6"/>
      <c r="AY294" s="6"/>
      <c r="AZ294" s="6"/>
      <c r="BA294" s="6"/>
      <c r="BB294" s="6"/>
      <c r="BC294" s="6"/>
      <c r="BD294" s="6"/>
      <c r="BE294" s="6"/>
      <c r="BF294" s="6"/>
      <c r="BG294" s="6"/>
      <c r="BH294" s="6"/>
      <c r="BI294" s="6"/>
      <c r="BJ294" s="6"/>
      <c r="BK294" s="7"/>
      <c r="BL294" s="48"/>
      <c r="BM294" s="48"/>
      <c r="BN294" s="48"/>
    </row>
    <row r="295" spans="4:66"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  <c r="AA295" s="6"/>
      <c r="AB295" s="6"/>
      <c r="AC295" s="6"/>
      <c r="AD295" s="7"/>
      <c r="AE295" s="48"/>
      <c r="AF295" s="48"/>
      <c r="AG295" s="48"/>
      <c r="AK295" s="6"/>
      <c r="AL295" s="6"/>
      <c r="AM295" s="6"/>
      <c r="AN295" s="6"/>
      <c r="AO295" s="6"/>
      <c r="AP295" s="6"/>
      <c r="AQ295" s="6"/>
      <c r="AR295" s="6"/>
      <c r="AS295" s="6"/>
      <c r="AT295" s="6"/>
      <c r="AU295" s="6"/>
      <c r="AV295" s="6"/>
      <c r="AW295" s="6"/>
      <c r="AX295" s="6"/>
      <c r="AY295" s="6"/>
      <c r="AZ295" s="6"/>
      <c r="BA295" s="6"/>
      <c r="BB295" s="6"/>
      <c r="BC295" s="6"/>
      <c r="BD295" s="6"/>
      <c r="BE295" s="6"/>
      <c r="BF295" s="6"/>
      <c r="BG295" s="6"/>
      <c r="BH295" s="6"/>
      <c r="BI295" s="6"/>
      <c r="BJ295" s="6"/>
      <c r="BK295" s="7"/>
      <c r="BL295" s="48"/>
      <c r="BM295" s="48"/>
      <c r="BN295" s="48"/>
    </row>
    <row r="296" spans="4:66"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  <c r="AA296" s="6"/>
      <c r="AB296" s="6"/>
      <c r="AC296" s="6"/>
      <c r="AD296" s="7"/>
      <c r="AE296" s="48"/>
      <c r="AF296" s="48"/>
      <c r="AG296" s="48"/>
      <c r="AK296" s="6"/>
      <c r="AL296" s="6"/>
      <c r="AM296" s="6"/>
      <c r="AN296" s="6"/>
      <c r="AO296" s="6"/>
      <c r="AP296" s="6"/>
      <c r="AQ296" s="6"/>
      <c r="AR296" s="6"/>
      <c r="AS296" s="6"/>
      <c r="AT296" s="6"/>
      <c r="AU296" s="6"/>
      <c r="AV296" s="6"/>
      <c r="AW296" s="6"/>
      <c r="AX296" s="6"/>
      <c r="AY296" s="6"/>
      <c r="AZ296" s="6"/>
      <c r="BA296" s="6"/>
      <c r="BB296" s="6"/>
      <c r="BC296" s="6"/>
      <c r="BD296" s="6"/>
      <c r="BE296" s="6"/>
      <c r="BF296" s="6"/>
      <c r="BG296" s="6"/>
      <c r="BH296" s="6"/>
      <c r="BI296" s="6"/>
      <c r="BJ296" s="6"/>
      <c r="BK296" s="7"/>
      <c r="BL296" s="48"/>
      <c r="BM296" s="48"/>
      <c r="BN296" s="48"/>
    </row>
    <row r="297" spans="4:66"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  <c r="AA297" s="6"/>
      <c r="AB297" s="6"/>
      <c r="AC297" s="6"/>
      <c r="AD297" s="7"/>
      <c r="AE297" s="48"/>
      <c r="AF297" s="48"/>
      <c r="AG297" s="48"/>
      <c r="AK297" s="6"/>
      <c r="AL297" s="6"/>
      <c r="AM297" s="6"/>
      <c r="AN297" s="6"/>
      <c r="AO297" s="6"/>
      <c r="AP297" s="6"/>
      <c r="AQ297" s="6"/>
      <c r="AR297" s="6"/>
      <c r="AS297" s="6"/>
      <c r="AT297" s="6"/>
      <c r="AU297" s="6"/>
      <c r="AV297" s="6"/>
      <c r="AW297" s="6"/>
      <c r="AX297" s="6"/>
      <c r="AY297" s="6"/>
      <c r="AZ297" s="6"/>
      <c r="BA297" s="6"/>
      <c r="BB297" s="6"/>
      <c r="BC297" s="6"/>
      <c r="BD297" s="6"/>
      <c r="BE297" s="6"/>
      <c r="BF297" s="6"/>
      <c r="BG297" s="6"/>
      <c r="BH297" s="6"/>
      <c r="BI297" s="6"/>
      <c r="BJ297" s="6"/>
      <c r="BK297" s="7"/>
      <c r="BL297" s="48"/>
      <c r="BM297" s="48"/>
      <c r="BN297" s="48"/>
    </row>
    <row r="298" spans="4:66"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  <c r="AA298" s="6"/>
      <c r="AB298" s="6"/>
      <c r="AC298" s="6"/>
      <c r="AD298" s="7"/>
      <c r="AE298" s="48"/>
      <c r="AF298" s="48"/>
      <c r="AG298" s="48"/>
      <c r="AK298" s="6"/>
      <c r="AL298" s="6"/>
      <c r="AM298" s="6"/>
      <c r="AN298" s="6"/>
      <c r="AO298" s="6"/>
      <c r="AP298" s="6"/>
      <c r="AQ298" s="6"/>
      <c r="AR298" s="6"/>
      <c r="AS298" s="6"/>
      <c r="AT298" s="6"/>
      <c r="AU298" s="6"/>
      <c r="AV298" s="6"/>
      <c r="AW298" s="6"/>
      <c r="AX298" s="6"/>
      <c r="AY298" s="6"/>
      <c r="AZ298" s="6"/>
      <c r="BA298" s="6"/>
      <c r="BB298" s="6"/>
      <c r="BC298" s="6"/>
      <c r="BD298" s="6"/>
      <c r="BE298" s="6"/>
      <c r="BF298" s="6"/>
      <c r="BG298" s="6"/>
      <c r="BH298" s="6"/>
      <c r="BI298" s="6"/>
      <c r="BJ298" s="6"/>
      <c r="BK298" s="7"/>
      <c r="BL298" s="48"/>
      <c r="BM298" s="48"/>
      <c r="BN298" s="48"/>
    </row>
    <row r="299" spans="4:66"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  <c r="AA299" s="6"/>
      <c r="AB299" s="6"/>
      <c r="AC299" s="6"/>
      <c r="AD299" s="7"/>
      <c r="AE299" s="48"/>
      <c r="AF299" s="48"/>
      <c r="AG299" s="48"/>
      <c r="AK299" s="6"/>
      <c r="AL299" s="6"/>
      <c r="AM299" s="6"/>
      <c r="AN299" s="6"/>
      <c r="AO299" s="6"/>
      <c r="AP299" s="6"/>
      <c r="AQ299" s="6"/>
      <c r="AR299" s="6"/>
      <c r="AS299" s="6"/>
      <c r="AT299" s="6"/>
      <c r="AU299" s="6"/>
      <c r="AV299" s="6"/>
      <c r="AW299" s="6"/>
      <c r="AX299" s="6"/>
      <c r="AY299" s="6"/>
      <c r="AZ299" s="6"/>
      <c r="BA299" s="6"/>
      <c r="BB299" s="6"/>
      <c r="BC299" s="6"/>
      <c r="BD299" s="6"/>
      <c r="BE299" s="6"/>
      <c r="BF299" s="6"/>
      <c r="BG299" s="6"/>
      <c r="BH299" s="6"/>
      <c r="BI299" s="6"/>
      <c r="BJ299" s="6"/>
      <c r="BK299" s="7"/>
      <c r="BL299" s="48"/>
      <c r="BM299" s="48"/>
      <c r="BN299" s="48"/>
    </row>
    <row r="300" spans="4:66"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  <c r="AA300" s="6"/>
      <c r="AB300" s="6"/>
      <c r="AC300" s="6"/>
      <c r="AD300" s="7"/>
      <c r="AE300" s="48"/>
      <c r="AF300" s="48"/>
      <c r="AG300" s="48"/>
      <c r="AK300" s="6"/>
      <c r="AL300" s="6"/>
      <c r="AM300" s="6"/>
      <c r="AN300" s="6"/>
      <c r="AO300" s="6"/>
      <c r="AP300" s="6"/>
      <c r="AQ300" s="6"/>
      <c r="AR300" s="6"/>
      <c r="AS300" s="6"/>
      <c r="AT300" s="6"/>
      <c r="AU300" s="6"/>
      <c r="AV300" s="6"/>
      <c r="AW300" s="6"/>
      <c r="AX300" s="6"/>
      <c r="AY300" s="6"/>
      <c r="AZ300" s="6"/>
      <c r="BA300" s="6"/>
      <c r="BB300" s="6"/>
      <c r="BC300" s="6"/>
      <c r="BD300" s="6"/>
      <c r="BE300" s="6"/>
      <c r="BF300" s="6"/>
      <c r="BG300" s="6"/>
      <c r="BH300" s="6"/>
      <c r="BI300" s="6"/>
      <c r="BJ300" s="6"/>
      <c r="BK300" s="7"/>
      <c r="BL300" s="48"/>
      <c r="BM300" s="48"/>
      <c r="BN300" s="48"/>
    </row>
    <row r="301" spans="4:66"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  <c r="AA301" s="6"/>
      <c r="AB301" s="6"/>
      <c r="AC301" s="6"/>
      <c r="AD301" s="7"/>
      <c r="AE301" s="48"/>
      <c r="AF301" s="48"/>
      <c r="AG301" s="48"/>
      <c r="AK301" s="6"/>
      <c r="AL301" s="6"/>
      <c r="AM301" s="6"/>
      <c r="AN301" s="6"/>
      <c r="AO301" s="6"/>
      <c r="AP301" s="6"/>
      <c r="AQ301" s="6"/>
      <c r="AR301" s="6"/>
      <c r="AS301" s="6"/>
      <c r="AT301" s="6"/>
      <c r="AU301" s="6"/>
      <c r="AV301" s="6"/>
      <c r="AW301" s="6"/>
      <c r="AX301" s="6"/>
      <c r="AY301" s="6"/>
      <c r="AZ301" s="6"/>
      <c r="BA301" s="6"/>
      <c r="BB301" s="6"/>
      <c r="BC301" s="6"/>
      <c r="BD301" s="6"/>
      <c r="BE301" s="6"/>
      <c r="BF301" s="6"/>
      <c r="BG301" s="6"/>
      <c r="BH301" s="6"/>
      <c r="BI301" s="6"/>
      <c r="BJ301" s="6"/>
      <c r="BK301" s="7"/>
      <c r="BL301" s="48"/>
      <c r="BM301" s="48"/>
      <c r="BN301" s="48"/>
    </row>
    <row r="302" spans="4:66"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  <c r="AA302" s="6"/>
      <c r="AB302" s="6"/>
      <c r="AC302" s="6"/>
      <c r="AD302" s="7"/>
      <c r="AE302" s="48"/>
      <c r="AF302" s="48"/>
      <c r="AG302" s="48"/>
      <c r="AK302" s="6"/>
      <c r="AL302" s="6"/>
      <c r="AM302" s="6"/>
      <c r="AN302" s="6"/>
      <c r="AO302" s="6"/>
      <c r="AP302" s="6"/>
      <c r="AQ302" s="6"/>
      <c r="AR302" s="6"/>
      <c r="AS302" s="6"/>
      <c r="AT302" s="6"/>
      <c r="AU302" s="6"/>
      <c r="AV302" s="6"/>
      <c r="AW302" s="6"/>
      <c r="AX302" s="6"/>
      <c r="AY302" s="6"/>
      <c r="AZ302" s="6"/>
      <c r="BA302" s="6"/>
      <c r="BB302" s="6"/>
      <c r="BC302" s="6"/>
      <c r="BD302" s="6"/>
      <c r="BE302" s="6"/>
      <c r="BF302" s="6"/>
      <c r="BG302" s="6"/>
      <c r="BH302" s="6"/>
      <c r="BI302" s="6"/>
      <c r="BJ302" s="6"/>
      <c r="BK302" s="7"/>
      <c r="BL302" s="48"/>
      <c r="BM302" s="48"/>
      <c r="BN302" s="48"/>
    </row>
    <row r="303" spans="4:66"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  <c r="AA303" s="6"/>
      <c r="AB303" s="6"/>
      <c r="AC303" s="6"/>
      <c r="AD303" s="7"/>
      <c r="AE303" s="48"/>
      <c r="AF303" s="48"/>
      <c r="AG303" s="48"/>
      <c r="AK303" s="6"/>
      <c r="AL303" s="6"/>
      <c r="AM303" s="6"/>
      <c r="AN303" s="6"/>
      <c r="AO303" s="6"/>
      <c r="AP303" s="6"/>
      <c r="AQ303" s="6"/>
      <c r="AR303" s="6"/>
      <c r="AS303" s="6"/>
      <c r="AT303" s="6"/>
      <c r="AU303" s="6"/>
      <c r="AV303" s="6"/>
      <c r="AW303" s="6"/>
      <c r="AX303" s="6"/>
      <c r="AY303" s="6"/>
      <c r="AZ303" s="6"/>
      <c r="BA303" s="6"/>
      <c r="BB303" s="6"/>
      <c r="BC303" s="6"/>
      <c r="BD303" s="6"/>
      <c r="BE303" s="6"/>
      <c r="BF303" s="6"/>
      <c r="BG303" s="6"/>
      <c r="BH303" s="6"/>
      <c r="BI303" s="6"/>
      <c r="BJ303" s="6"/>
      <c r="BK303" s="7"/>
      <c r="BL303" s="48"/>
      <c r="BM303" s="48"/>
      <c r="BN303" s="48"/>
    </row>
    <row r="304" spans="4:66"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  <c r="AA304" s="6"/>
      <c r="AB304" s="6"/>
      <c r="AC304" s="6"/>
      <c r="AD304" s="7"/>
      <c r="AE304" s="48"/>
      <c r="AF304" s="48"/>
      <c r="AG304" s="48"/>
      <c r="AK304" s="6"/>
      <c r="AL304" s="6"/>
      <c r="AM304" s="6"/>
      <c r="AN304" s="6"/>
      <c r="AO304" s="6"/>
      <c r="AP304" s="6"/>
      <c r="AQ304" s="6"/>
      <c r="AR304" s="6"/>
      <c r="AS304" s="6"/>
      <c r="AT304" s="6"/>
      <c r="AU304" s="6"/>
      <c r="AV304" s="6"/>
      <c r="AW304" s="6"/>
      <c r="AX304" s="6"/>
      <c r="AY304" s="6"/>
      <c r="AZ304" s="6"/>
      <c r="BA304" s="6"/>
      <c r="BB304" s="6"/>
      <c r="BC304" s="6"/>
      <c r="BD304" s="6"/>
      <c r="BE304" s="6"/>
      <c r="BF304" s="6"/>
      <c r="BG304" s="6"/>
      <c r="BH304" s="6"/>
      <c r="BI304" s="6"/>
      <c r="BJ304" s="6"/>
      <c r="BK304" s="7"/>
      <c r="BL304" s="48"/>
      <c r="BM304" s="48"/>
      <c r="BN304" s="48"/>
    </row>
    <row r="305" spans="4:66"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  <c r="AA305" s="6"/>
      <c r="AB305" s="6"/>
      <c r="AC305" s="6"/>
      <c r="AD305" s="7"/>
      <c r="AE305" s="48"/>
      <c r="AF305" s="48"/>
      <c r="AG305" s="48"/>
      <c r="AK305" s="6"/>
      <c r="AL305" s="6"/>
      <c r="AM305" s="6"/>
      <c r="AN305" s="6"/>
      <c r="AO305" s="6"/>
      <c r="AP305" s="6"/>
      <c r="AQ305" s="6"/>
      <c r="AR305" s="6"/>
      <c r="AS305" s="6"/>
      <c r="AT305" s="6"/>
      <c r="AU305" s="6"/>
      <c r="AV305" s="6"/>
      <c r="AW305" s="6"/>
      <c r="AX305" s="6"/>
      <c r="AY305" s="6"/>
      <c r="AZ305" s="6"/>
      <c r="BA305" s="6"/>
      <c r="BB305" s="6"/>
      <c r="BC305" s="6"/>
      <c r="BD305" s="6"/>
      <c r="BE305" s="6"/>
      <c r="BF305" s="6"/>
      <c r="BG305" s="6"/>
      <c r="BH305" s="6"/>
      <c r="BI305" s="6"/>
      <c r="BJ305" s="6"/>
      <c r="BK305" s="7"/>
      <c r="BL305" s="48"/>
      <c r="BM305" s="48"/>
      <c r="BN305" s="48"/>
    </row>
    <row r="306" spans="4:66"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  <c r="AA306" s="6"/>
      <c r="AB306" s="6"/>
      <c r="AC306" s="6"/>
      <c r="AD306" s="7"/>
      <c r="AE306" s="48"/>
      <c r="AF306" s="48"/>
      <c r="AG306" s="48"/>
      <c r="AK306" s="6"/>
      <c r="AL306" s="6"/>
      <c r="AM306" s="6"/>
      <c r="AN306" s="6"/>
      <c r="AO306" s="6"/>
      <c r="AP306" s="6"/>
      <c r="AQ306" s="6"/>
      <c r="AR306" s="6"/>
      <c r="AS306" s="6"/>
      <c r="AT306" s="6"/>
      <c r="AU306" s="6"/>
      <c r="AV306" s="6"/>
      <c r="AW306" s="6"/>
      <c r="AX306" s="6"/>
      <c r="AY306" s="6"/>
      <c r="AZ306" s="6"/>
      <c r="BA306" s="6"/>
      <c r="BB306" s="6"/>
      <c r="BC306" s="6"/>
      <c r="BD306" s="6"/>
      <c r="BE306" s="6"/>
      <c r="BF306" s="6"/>
      <c r="BG306" s="6"/>
      <c r="BH306" s="6"/>
      <c r="BI306" s="6"/>
      <c r="BJ306" s="6"/>
      <c r="BK306" s="7"/>
      <c r="BL306" s="48"/>
      <c r="BM306" s="48"/>
      <c r="BN306" s="48"/>
    </row>
    <row r="307" spans="4:66"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  <c r="AA307" s="6"/>
      <c r="AB307" s="6"/>
      <c r="AC307" s="6"/>
      <c r="AD307" s="7"/>
      <c r="AE307" s="48"/>
      <c r="AF307" s="48"/>
      <c r="AG307" s="48"/>
      <c r="AK307" s="6"/>
      <c r="AL307" s="6"/>
      <c r="AM307" s="6"/>
      <c r="AN307" s="6"/>
      <c r="AO307" s="6"/>
      <c r="AP307" s="6"/>
      <c r="AQ307" s="6"/>
      <c r="AR307" s="6"/>
      <c r="AS307" s="6"/>
      <c r="AT307" s="6"/>
      <c r="AU307" s="6"/>
      <c r="AV307" s="6"/>
      <c r="AW307" s="6"/>
      <c r="AX307" s="6"/>
      <c r="AY307" s="6"/>
      <c r="AZ307" s="6"/>
      <c r="BA307" s="6"/>
      <c r="BB307" s="6"/>
      <c r="BC307" s="6"/>
      <c r="BD307" s="6"/>
      <c r="BE307" s="6"/>
      <c r="BF307" s="6"/>
      <c r="BG307" s="6"/>
      <c r="BH307" s="6"/>
      <c r="BI307" s="6"/>
      <c r="BJ307" s="6"/>
      <c r="BK307" s="7"/>
      <c r="BL307" s="48"/>
      <c r="BM307" s="48"/>
      <c r="BN307" s="48"/>
    </row>
    <row r="308" spans="4:66"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  <c r="AA308" s="6"/>
      <c r="AB308" s="6"/>
      <c r="AC308" s="6"/>
      <c r="AD308" s="7"/>
      <c r="AE308" s="48"/>
      <c r="AF308" s="48"/>
      <c r="AG308" s="48"/>
      <c r="AK308" s="6"/>
      <c r="AL308" s="6"/>
      <c r="AM308" s="6"/>
      <c r="AN308" s="6"/>
      <c r="AO308" s="6"/>
      <c r="AP308" s="6"/>
      <c r="AQ308" s="6"/>
      <c r="AR308" s="6"/>
      <c r="AS308" s="6"/>
      <c r="AT308" s="6"/>
      <c r="AU308" s="6"/>
      <c r="AV308" s="6"/>
      <c r="AW308" s="6"/>
      <c r="AX308" s="6"/>
      <c r="AY308" s="6"/>
      <c r="AZ308" s="6"/>
      <c r="BA308" s="6"/>
      <c r="BB308" s="6"/>
      <c r="BC308" s="6"/>
      <c r="BD308" s="6"/>
      <c r="BE308" s="6"/>
      <c r="BF308" s="6"/>
      <c r="BG308" s="6"/>
      <c r="BH308" s="6"/>
      <c r="BI308" s="6"/>
      <c r="BJ308" s="6"/>
      <c r="BK308" s="7"/>
      <c r="BL308" s="48"/>
      <c r="BM308" s="48"/>
      <c r="BN308" s="48"/>
    </row>
    <row r="309" spans="4:66"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  <c r="AA309" s="6"/>
      <c r="AB309" s="6"/>
      <c r="AC309" s="6"/>
      <c r="AD309" s="7"/>
      <c r="AE309" s="48"/>
      <c r="AF309" s="48"/>
      <c r="AG309" s="48"/>
      <c r="AK309" s="6"/>
      <c r="AL309" s="6"/>
      <c r="AM309" s="6"/>
      <c r="AN309" s="6"/>
      <c r="AO309" s="6"/>
      <c r="AP309" s="6"/>
      <c r="AQ309" s="6"/>
      <c r="AR309" s="6"/>
      <c r="AS309" s="6"/>
      <c r="AT309" s="6"/>
      <c r="AU309" s="6"/>
      <c r="AV309" s="6"/>
      <c r="AW309" s="6"/>
      <c r="AX309" s="6"/>
      <c r="AY309" s="6"/>
      <c r="AZ309" s="6"/>
      <c r="BA309" s="6"/>
      <c r="BB309" s="6"/>
      <c r="BC309" s="6"/>
      <c r="BD309" s="6"/>
      <c r="BE309" s="6"/>
      <c r="BF309" s="6"/>
      <c r="BG309" s="6"/>
      <c r="BH309" s="6"/>
      <c r="BI309" s="6"/>
      <c r="BJ309" s="6"/>
      <c r="BK309" s="7"/>
      <c r="BL309" s="48"/>
      <c r="BM309" s="48"/>
      <c r="BN309" s="48"/>
    </row>
    <row r="310" spans="4:66"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  <c r="AA310" s="6"/>
      <c r="AB310" s="6"/>
      <c r="AC310" s="6"/>
      <c r="AD310" s="7"/>
      <c r="AE310" s="48"/>
      <c r="AF310" s="48"/>
      <c r="AG310" s="48"/>
      <c r="AK310" s="6"/>
      <c r="AL310" s="6"/>
      <c r="AM310" s="6"/>
      <c r="AN310" s="6"/>
      <c r="AO310" s="6"/>
      <c r="AP310" s="6"/>
      <c r="AQ310" s="6"/>
      <c r="AR310" s="6"/>
      <c r="AS310" s="6"/>
      <c r="AT310" s="6"/>
      <c r="AU310" s="6"/>
      <c r="AV310" s="6"/>
      <c r="AW310" s="6"/>
      <c r="AX310" s="6"/>
      <c r="AY310" s="6"/>
      <c r="AZ310" s="6"/>
      <c r="BA310" s="6"/>
      <c r="BB310" s="6"/>
      <c r="BC310" s="6"/>
      <c r="BD310" s="6"/>
      <c r="BE310" s="6"/>
      <c r="BF310" s="6"/>
      <c r="BG310" s="6"/>
      <c r="BH310" s="6"/>
      <c r="BI310" s="6"/>
      <c r="BJ310" s="6"/>
      <c r="BK310" s="7"/>
      <c r="BL310" s="48"/>
      <c r="BM310" s="48"/>
      <c r="BN310" s="48"/>
    </row>
    <row r="311" spans="4:66"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  <c r="AA311" s="6"/>
      <c r="AB311" s="6"/>
      <c r="AC311" s="6"/>
      <c r="AD311" s="7"/>
      <c r="AE311" s="48"/>
      <c r="AF311" s="48"/>
      <c r="AG311" s="48"/>
      <c r="AK311" s="6"/>
      <c r="AL311" s="6"/>
      <c r="AM311" s="6"/>
      <c r="AN311" s="6"/>
      <c r="AO311" s="6"/>
      <c r="AP311" s="6"/>
      <c r="AQ311" s="6"/>
      <c r="AR311" s="6"/>
      <c r="AS311" s="6"/>
      <c r="AT311" s="6"/>
      <c r="AU311" s="6"/>
      <c r="AV311" s="6"/>
      <c r="AW311" s="6"/>
      <c r="AX311" s="6"/>
      <c r="AY311" s="6"/>
      <c r="AZ311" s="6"/>
      <c r="BA311" s="6"/>
      <c r="BB311" s="6"/>
      <c r="BC311" s="6"/>
      <c r="BD311" s="6"/>
      <c r="BE311" s="6"/>
      <c r="BF311" s="6"/>
      <c r="BG311" s="6"/>
      <c r="BH311" s="6"/>
      <c r="BI311" s="6"/>
      <c r="BJ311" s="6"/>
      <c r="BK311" s="7"/>
      <c r="BL311" s="48"/>
      <c r="BM311" s="48"/>
      <c r="BN311" s="48"/>
    </row>
    <row r="312" spans="4:66"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  <c r="AA312" s="6"/>
      <c r="AB312" s="6"/>
      <c r="AC312" s="6"/>
      <c r="AD312" s="7"/>
      <c r="AE312" s="48"/>
      <c r="AF312" s="48"/>
      <c r="AG312" s="48"/>
      <c r="AK312" s="6"/>
      <c r="AL312" s="6"/>
      <c r="AM312" s="6"/>
      <c r="AN312" s="6"/>
      <c r="AO312" s="6"/>
      <c r="AP312" s="6"/>
      <c r="AQ312" s="6"/>
      <c r="AR312" s="6"/>
      <c r="AS312" s="6"/>
      <c r="AT312" s="6"/>
      <c r="AU312" s="6"/>
      <c r="AV312" s="6"/>
      <c r="AW312" s="6"/>
      <c r="AX312" s="6"/>
      <c r="AY312" s="6"/>
      <c r="AZ312" s="6"/>
      <c r="BA312" s="6"/>
      <c r="BB312" s="6"/>
      <c r="BC312" s="6"/>
      <c r="BD312" s="6"/>
      <c r="BE312" s="6"/>
      <c r="BF312" s="6"/>
      <c r="BG312" s="6"/>
      <c r="BH312" s="6"/>
      <c r="BI312" s="6"/>
      <c r="BJ312" s="6"/>
      <c r="BK312" s="7"/>
      <c r="BL312" s="48"/>
      <c r="BM312" s="48"/>
      <c r="BN312" s="48"/>
    </row>
    <row r="313" spans="4:66"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  <c r="AA313" s="6"/>
      <c r="AB313" s="6"/>
      <c r="AC313" s="6"/>
      <c r="AD313" s="7"/>
      <c r="AE313" s="48"/>
      <c r="AF313" s="48"/>
      <c r="AG313" s="48"/>
      <c r="AK313" s="6"/>
      <c r="AL313" s="6"/>
      <c r="AM313" s="6"/>
      <c r="AN313" s="6"/>
      <c r="AO313" s="6"/>
      <c r="AP313" s="6"/>
      <c r="AQ313" s="6"/>
      <c r="AR313" s="6"/>
      <c r="AS313" s="6"/>
      <c r="AT313" s="6"/>
      <c r="AU313" s="6"/>
      <c r="AV313" s="6"/>
      <c r="AW313" s="6"/>
      <c r="AX313" s="6"/>
      <c r="AY313" s="6"/>
      <c r="AZ313" s="6"/>
      <c r="BA313" s="6"/>
      <c r="BB313" s="6"/>
      <c r="BC313" s="6"/>
      <c r="BD313" s="6"/>
      <c r="BE313" s="6"/>
      <c r="BF313" s="6"/>
      <c r="BG313" s="6"/>
      <c r="BH313" s="6"/>
      <c r="BI313" s="6"/>
      <c r="BJ313" s="6"/>
      <c r="BK313" s="7"/>
      <c r="BL313" s="48"/>
      <c r="BM313" s="48"/>
      <c r="BN313" s="48"/>
    </row>
    <row r="314" spans="4:66"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  <c r="AA314" s="6"/>
      <c r="AB314" s="6"/>
      <c r="AC314" s="6"/>
      <c r="AD314" s="7"/>
      <c r="AE314" s="48"/>
      <c r="AF314" s="48"/>
      <c r="AG314" s="48"/>
      <c r="AK314" s="6"/>
      <c r="AL314" s="6"/>
      <c r="AM314" s="6"/>
      <c r="AN314" s="6"/>
      <c r="AO314" s="6"/>
      <c r="AP314" s="6"/>
      <c r="AQ314" s="6"/>
      <c r="AR314" s="6"/>
      <c r="AS314" s="6"/>
      <c r="AT314" s="6"/>
      <c r="AU314" s="6"/>
      <c r="AV314" s="6"/>
      <c r="AW314" s="6"/>
      <c r="AX314" s="6"/>
      <c r="AY314" s="6"/>
      <c r="AZ314" s="6"/>
      <c r="BA314" s="6"/>
      <c r="BB314" s="6"/>
      <c r="BC314" s="6"/>
      <c r="BD314" s="6"/>
      <c r="BE314" s="6"/>
      <c r="BF314" s="6"/>
      <c r="BG314" s="6"/>
      <c r="BH314" s="6"/>
      <c r="BI314" s="6"/>
      <c r="BJ314" s="6"/>
      <c r="BK314" s="7"/>
      <c r="BL314" s="48"/>
      <c r="BM314" s="48"/>
      <c r="BN314" s="48"/>
    </row>
    <row r="315" spans="4:66"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  <c r="AA315" s="6"/>
      <c r="AB315" s="6"/>
      <c r="AC315" s="6"/>
      <c r="AD315" s="7"/>
      <c r="AE315" s="48"/>
      <c r="AF315" s="48"/>
      <c r="AG315" s="48"/>
      <c r="AK315" s="6"/>
      <c r="AL315" s="6"/>
      <c r="AM315" s="6"/>
      <c r="AN315" s="6"/>
      <c r="AO315" s="6"/>
      <c r="AP315" s="6"/>
      <c r="AQ315" s="6"/>
      <c r="AR315" s="6"/>
      <c r="AS315" s="6"/>
      <c r="AT315" s="6"/>
      <c r="AU315" s="6"/>
      <c r="AV315" s="6"/>
      <c r="AW315" s="6"/>
      <c r="AX315" s="6"/>
      <c r="AY315" s="6"/>
      <c r="AZ315" s="6"/>
      <c r="BA315" s="6"/>
      <c r="BB315" s="6"/>
      <c r="BC315" s="6"/>
      <c r="BD315" s="6"/>
      <c r="BE315" s="6"/>
      <c r="BF315" s="6"/>
      <c r="BG315" s="6"/>
      <c r="BH315" s="6"/>
      <c r="BI315" s="6"/>
      <c r="BJ315" s="6"/>
      <c r="BK315" s="7"/>
      <c r="BL315" s="48"/>
      <c r="BM315" s="48"/>
      <c r="BN315" s="48"/>
    </row>
    <row r="316" spans="4:66"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  <c r="AA316" s="6"/>
      <c r="AB316" s="6"/>
      <c r="AC316" s="6"/>
      <c r="AD316" s="7"/>
      <c r="AE316" s="48"/>
      <c r="AF316" s="48"/>
      <c r="AG316" s="48"/>
      <c r="AK316" s="6"/>
      <c r="AL316" s="6"/>
      <c r="AM316" s="6"/>
      <c r="AN316" s="6"/>
      <c r="AO316" s="6"/>
      <c r="AP316" s="6"/>
      <c r="AQ316" s="6"/>
      <c r="AR316" s="6"/>
      <c r="AS316" s="6"/>
      <c r="AT316" s="6"/>
      <c r="AU316" s="6"/>
      <c r="AV316" s="6"/>
      <c r="AW316" s="6"/>
      <c r="AX316" s="6"/>
      <c r="AY316" s="6"/>
      <c r="AZ316" s="6"/>
      <c r="BA316" s="6"/>
      <c r="BB316" s="6"/>
      <c r="BC316" s="6"/>
      <c r="BD316" s="6"/>
      <c r="BE316" s="6"/>
      <c r="BF316" s="6"/>
      <c r="BG316" s="6"/>
      <c r="BH316" s="6"/>
      <c r="BI316" s="6"/>
      <c r="BJ316" s="6"/>
      <c r="BK316" s="7"/>
      <c r="BL316" s="48"/>
      <c r="BM316" s="48"/>
      <c r="BN316" s="48"/>
    </row>
    <row r="317" spans="4:66"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  <c r="AA317" s="6"/>
      <c r="AB317" s="6"/>
      <c r="AC317" s="6"/>
      <c r="AD317" s="7"/>
      <c r="AE317" s="48"/>
      <c r="AF317" s="48"/>
      <c r="AG317" s="48"/>
      <c r="AK317" s="6"/>
      <c r="AL317" s="6"/>
      <c r="AM317" s="6"/>
      <c r="AN317" s="6"/>
      <c r="AO317" s="6"/>
      <c r="AP317" s="6"/>
      <c r="AQ317" s="6"/>
      <c r="AR317" s="6"/>
      <c r="AS317" s="6"/>
      <c r="AT317" s="6"/>
      <c r="AU317" s="6"/>
      <c r="AV317" s="6"/>
      <c r="AW317" s="6"/>
      <c r="AX317" s="6"/>
      <c r="AY317" s="6"/>
      <c r="AZ317" s="6"/>
      <c r="BA317" s="6"/>
      <c r="BB317" s="6"/>
      <c r="BC317" s="6"/>
      <c r="BD317" s="6"/>
      <c r="BE317" s="6"/>
      <c r="BF317" s="6"/>
      <c r="BG317" s="6"/>
      <c r="BH317" s="6"/>
      <c r="BI317" s="6"/>
      <c r="BJ317" s="6"/>
      <c r="BK317" s="7"/>
      <c r="BL317" s="48"/>
      <c r="BM317" s="48"/>
      <c r="BN317" s="48"/>
    </row>
    <row r="318" spans="4:66"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  <c r="AA318" s="6"/>
      <c r="AB318" s="6"/>
      <c r="AC318" s="6"/>
      <c r="AD318" s="7"/>
      <c r="AE318" s="48"/>
      <c r="AF318" s="48"/>
      <c r="AG318" s="48"/>
      <c r="AK318" s="6"/>
      <c r="AL318" s="6"/>
      <c r="AM318" s="6"/>
      <c r="AN318" s="6"/>
      <c r="AO318" s="6"/>
      <c r="AP318" s="6"/>
      <c r="AQ318" s="6"/>
      <c r="AR318" s="6"/>
      <c r="AS318" s="6"/>
      <c r="AT318" s="6"/>
      <c r="AU318" s="6"/>
      <c r="AV318" s="6"/>
      <c r="AW318" s="6"/>
      <c r="AX318" s="6"/>
      <c r="AY318" s="6"/>
      <c r="AZ318" s="6"/>
      <c r="BA318" s="6"/>
      <c r="BB318" s="6"/>
      <c r="BC318" s="6"/>
      <c r="BD318" s="6"/>
      <c r="BE318" s="6"/>
      <c r="BF318" s="6"/>
      <c r="BG318" s="6"/>
      <c r="BH318" s="6"/>
      <c r="BI318" s="6"/>
      <c r="BJ318" s="6"/>
      <c r="BK318" s="7"/>
      <c r="BL318" s="48"/>
      <c r="BM318" s="48"/>
      <c r="BN318" s="48"/>
    </row>
    <row r="319" spans="4:66"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  <c r="AA319" s="6"/>
      <c r="AB319" s="6"/>
      <c r="AC319" s="6"/>
      <c r="AD319" s="7"/>
      <c r="AE319" s="48"/>
      <c r="AF319" s="48"/>
      <c r="AG319" s="48"/>
      <c r="AK319" s="6"/>
      <c r="AL319" s="6"/>
      <c r="AM319" s="6"/>
      <c r="AN319" s="6"/>
      <c r="AO319" s="6"/>
      <c r="AP319" s="6"/>
      <c r="AQ319" s="6"/>
      <c r="AR319" s="6"/>
      <c r="AS319" s="6"/>
      <c r="AT319" s="6"/>
      <c r="AU319" s="6"/>
      <c r="AV319" s="6"/>
      <c r="AW319" s="6"/>
      <c r="AX319" s="6"/>
      <c r="AY319" s="6"/>
      <c r="AZ319" s="6"/>
      <c r="BA319" s="6"/>
      <c r="BB319" s="6"/>
      <c r="BC319" s="6"/>
      <c r="BD319" s="6"/>
      <c r="BE319" s="6"/>
      <c r="BF319" s="6"/>
      <c r="BG319" s="6"/>
      <c r="BH319" s="6"/>
      <c r="BI319" s="6"/>
      <c r="BJ319" s="6"/>
      <c r="BK319" s="7"/>
      <c r="BL319" s="48"/>
      <c r="BM319" s="48"/>
      <c r="BN319" s="48"/>
    </row>
    <row r="320" spans="4:66"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  <c r="AA320" s="6"/>
      <c r="AB320" s="6"/>
      <c r="AC320" s="6"/>
      <c r="AD320" s="7"/>
      <c r="AE320" s="48"/>
      <c r="AF320" s="48"/>
      <c r="AG320" s="48"/>
      <c r="AK320" s="6"/>
      <c r="AL320" s="6"/>
      <c r="AM320" s="6"/>
      <c r="AN320" s="6"/>
      <c r="AO320" s="6"/>
      <c r="AP320" s="6"/>
      <c r="AQ320" s="6"/>
      <c r="AR320" s="6"/>
      <c r="AS320" s="6"/>
      <c r="AT320" s="6"/>
      <c r="AU320" s="6"/>
      <c r="AV320" s="6"/>
      <c r="AW320" s="6"/>
      <c r="AX320" s="6"/>
      <c r="AY320" s="6"/>
      <c r="AZ320" s="6"/>
      <c r="BA320" s="6"/>
      <c r="BB320" s="6"/>
      <c r="BC320" s="6"/>
      <c r="BD320" s="6"/>
      <c r="BE320" s="6"/>
      <c r="BF320" s="6"/>
      <c r="BG320" s="6"/>
      <c r="BH320" s="6"/>
      <c r="BI320" s="6"/>
      <c r="BJ320" s="6"/>
      <c r="BK320" s="7"/>
      <c r="BL320" s="48"/>
      <c r="BM320" s="48"/>
      <c r="BN320" s="48"/>
    </row>
    <row r="321" spans="4:66"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  <c r="AA321" s="6"/>
      <c r="AB321" s="6"/>
      <c r="AC321" s="6"/>
      <c r="AD321" s="7"/>
      <c r="AE321" s="48"/>
      <c r="AF321" s="48"/>
      <c r="AG321" s="48"/>
      <c r="AK321" s="6"/>
      <c r="AL321" s="6"/>
      <c r="AM321" s="6"/>
      <c r="AN321" s="6"/>
      <c r="AO321" s="6"/>
      <c r="AP321" s="6"/>
      <c r="AQ321" s="6"/>
      <c r="AR321" s="6"/>
      <c r="AS321" s="6"/>
      <c r="AT321" s="6"/>
      <c r="AU321" s="6"/>
      <c r="AV321" s="6"/>
      <c r="AW321" s="6"/>
      <c r="AX321" s="6"/>
      <c r="AY321" s="6"/>
      <c r="AZ321" s="6"/>
      <c r="BA321" s="6"/>
      <c r="BB321" s="6"/>
      <c r="BC321" s="6"/>
      <c r="BD321" s="6"/>
      <c r="BE321" s="6"/>
      <c r="BF321" s="6"/>
      <c r="BG321" s="6"/>
      <c r="BH321" s="6"/>
      <c r="BI321" s="6"/>
      <c r="BJ321" s="6"/>
      <c r="BK321" s="7"/>
      <c r="BL321" s="48"/>
      <c r="BM321" s="48"/>
      <c r="BN321" s="48"/>
    </row>
    <row r="322" spans="4:66"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  <c r="AA322" s="6"/>
      <c r="AB322" s="6"/>
      <c r="AC322" s="6"/>
      <c r="AD322" s="7"/>
      <c r="AE322" s="48"/>
      <c r="AF322" s="48"/>
      <c r="AG322" s="48"/>
      <c r="AK322" s="6"/>
      <c r="AL322" s="6"/>
      <c r="AM322" s="6"/>
      <c r="AN322" s="6"/>
      <c r="AO322" s="6"/>
      <c r="AP322" s="6"/>
      <c r="AQ322" s="6"/>
      <c r="AR322" s="6"/>
      <c r="AS322" s="6"/>
      <c r="AT322" s="6"/>
      <c r="AU322" s="6"/>
      <c r="AV322" s="6"/>
      <c r="AW322" s="6"/>
      <c r="AX322" s="6"/>
      <c r="AY322" s="6"/>
      <c r="AZ322" s="6"/>
      <c r="BA322" s="6"/>
      <c r="BB322" s="6"/>
      <c r="BC322" s="6"/>
      <c r="BD322" s="6"/>
      <c r="BE322" s="6"/>
      <c r="BF322" s="6"/>
      <c r="BG322" s="6"/>
      <c r="BH322" s="6"/>
      <c r="BI322" s="6"/>
      <c r="BJ322" s="6"/>
      <c r="BK322" s="7"/>
      <c r="BL322" s="48"/>
      <c r="BM322" s="48"/>
      <c r="BN322" s="48"/>
    </row>
    <row r="323" spans="4:66"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  <c r="AA323" s="6"/>
      <c r="AB323" s="6"/>
      <c r="AC323" s="6"/>
      <c r="AD323" s="7"/>
      <c r="AE323" s="48"/>
      <c r="AF323" s="48"/>
      <c r="AG323" s="48"/>
      <c r="AK323" s="6"/>
      <c r="AL323" s="6"/>
      <c r="AM323" s="6"/>
      <c r="AN323" s="6"/>
      <c r="AO323" s="6"/>
      <c r="AP323" s="6"/>
      <c r="AQ323" s="6"/>
      <c r="AR323" s="6"/>
      <c r="AS323" s="6"/>
      <c r="AT323" s="6"/>
      <c r="AU323" s="6"/>
      <c r="AV323" s="6"/>
      <c r="AW323" s="6"/>
      <c r="AX323" s="6"/>
      <c r="AY323" s="6"/>
      <c r="AZ323" s="6"/>
      <c r="BA323" s="6"/>
      <c r="BB323" s="6"/>
      <c r="BC323" s="6"/>
      <c r="BD323" s="6"/>
      <c r="BE323" s="6"/>
      <c r="BF323" s="6"/>
      <c r="BG323" s="6"/>
      <c r="BH323" s="6"/>
      <c r="BI323" s="6"/>
      <c r="BJ323" s="6"/>
      <c r="BK323" s="7"/>
      <c r="BL323" s="48"/>
      <c r="BM323" s="48"/>
      <c r="BN323" s="48"/>
    </row>
    <row r="324" spans="4:66"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  <c r="AA324" s="6"/>
      <c r="AB324" s="6"/>
      <c r="AC324" s="6"/>
      <c r="AD324" s="7"/>
      <c r="AE324" s="48"/>
      <c r="AF324" s="48"/>
      <c r="AG324" s="48"/>
      <c r="AK324" s="6"/>
      <c r="AL324" s="6"/>
      <c r="AM324" s="6"/>
      <c r="AN324" s="6"/>
      <c r="AO324" s="6"/>
      <c r="AP324" s="6"/>
      <c r="AQ324" s="6"/>
      <c r="AR324" s="6"/>
      <c r="AS324" s="6"/>
      <c r="AT324" s="6"/>
      <c r="AU324" s="6"/>
      <c r="AV324" s="6"/>
      <c r="AW324" s="6"/>
      <c r="AX324" s="6"/>
      <c r="AY324" s="6"/>
      <c r="AZ324" s="6"/>
      <c r="BA324" s="6"/>
      <c r="BB324" s="6"/>
      <c r="BC324" s="6"/>
      <c r="BD324" s="6"/>
      <c r="BE324" s="6"/>
      <c r="BF324" s="6"/>
      <c r="BG324" s="6"/>
      <c r="BH324" s="6"/>
      <c r="BI324" s="6"/>
      <c r="BJ324" s="6"/>
      <c r="BK324" s="7"/>
      <c r="BL324" s="48"/>
      <c r="BM324" s="48"/>
      <c r="BN324" s="48"/>
    </row>
    <row r="325" spans="4:66"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  <c r="AA325" s="6"/>
      <c r="AB325" s="6"/>
      <c r="AC325" s="6"/>
      <c r="AD325" s="7"/>
      <c r="AE325" s="48"/>
      <c r="AF325" s="48"/>
      <c r="AG325" s="48"/>
      <c r="AK325" s="6"/>
      <c r="AL325" s="6"/>
      <c r="AM325" s="6"/>
      <c r="AN325" s="6"/>
      <c r="AO325" s="6"/>
      <c r="AP325" s="6"/>
      <c r="AQ325" s="6"/>
      <c r="AR325" s="6"/>
      <c r="AS325" s="6"/>
      <c r="AT325" s="6"/>
      <c r="AU325" s="6"/>
      <c r="AV325" s="6"/>
      <c r="AW325" s="6"/>
      <c r="AX325" s="6"/>
      <c r="AY325" s="6"/>
      <c r="AZ325" s="6"/>
      <c r="BA325" s="6"/>
      <c r="BB325" s="6"/>
      <c r="BC325" s="6"/>
      <c r="BD325" s="6"/>
      <c r="BE325" s="6"/>
      <c r="BF325" s="6"/>
      <c r="BG325" s="6"/>
      <c r="BH325" s="6"/>
      <c r="BI325" s="6"/>
      <c r="BJ325" s="6"/>
      <c r="BK325" s="7"/>
      <c r="BL325" s="48"/>
      <c r="BM325" s="48"/>
      <c r="BN325" s="48"/>
    </row>
    <row r="326" spans="4:66"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  <c r="AA326" s="6"/>
      <c r="AB326" s="6"/>
      <c r="AC326" s="6"/>
      <c r="AD326" s="7"/>
      <c r="AE326" s="48"/>
      <c r="AF326" s="48"/>
      <c r="AG326" s="48"/>
      <c r="AK326" s="6"/>
      <c r="AL326" s="6"/>
      <c r="AM326" s="6"/>
      <c r="AN326" s="6"/>
      <c r="AO326" s="6"/>
      <c r="AP326" s="6"/>
      <c r="AQ326" s="6"/>
      <c r="AR326" s="6"/>
      <c r="AS326" s="6"/>
      <c r="AT326" s="6"/>
      <c r="AU326" s="6"/>
      <c r="AV326" s="6"/>
      <c r="AW326" s="6"/>
      <c r="AX326" s="6"/>
      <c r="AY326" s="6"/>
      <c r="AZ326" s="6"/>
      <c r="BA326" s="6"/>
      <c r="BB326" s="6"/>
      <c r="BC326" s="6"/>
      <c r="BD326" s="6"/>
      <c r="BE326" s="6"/>
      <c r="BF326" s="6"/>
      <c r="BG326" s="6"/>
      <c r="BH326" s="6"/>
      <c r="BI326" s="6"/>
      <c r="BJ326" s="6"/>
      <c r="BK326" s="7"/>
      <c r="BL326" s="48"/>
      <c r="BM326" s="48"/>
      <c r="BN326" s="48"/>
    </row>
    <row r="327" spans="4:66"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  <c r="AA327" s="6"/>
      <c r="AB327" s="6"/>
      <c r="AC327" s="6"/>
      <c r="AD327" s="7"/>
      <c r="AE327" s="48"/>
      <c r="AF327" s="48"/>
      <c r="AG327" s="48"/>
      <c r="AK327" s="6"/>
      <c r="AL327" s="6"/>
      <c r="AM327" s="6"/>
      <c r="AN327" s="6"/>
      <c r="AO327" s="6"/>
      <c r="AP327" s="6"/>
      <c r="AQ327" s="6"/>
      <c r="AR327" s="6"/>
      <c r="AS327" s="6"/>
      <c r="AT327" s="6"/>
      <c r="AU327" s="6"/>
      <c r="AV327" s="6"/>
      <c r="AW327" s="6"/>
      <c r="AX327" s="6"/>
      <c r="AY327" s="6"/>
      <c r="AZ327" s="6"/>
      <c r="BA327" s="6"/>
      <c r="BB327" s="6"/>
      <c r="BC327" s="6"/>
      <c r="BD327" s="6"/>
      <c r="BE327" s="6"/>
      <c r="BF327" s="6"/>
      <c r="BG327" s="6"/>
      <c r="BH327" s="6"/>
      <c r="BI327" s="6"/>
      <c r="BJ327" s="6"/>
      <c r="BK327" s="7"/>
      <c r="BL327" s="48"/>
      <c r="BM327" s="48"/>
      <c r="BN327" s="48"/>
    </row>
    <row r="328" spans="4:66"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  <c r="AA328" s="6"/>
      <c r="AB328" s="6"/>
      <c r="AC328" s="6"/>
      <c r="AD328" s="7"/>
      <c r="AE328" s="48"/>
      <c r="AF328" s="48"/>
      <c r="AG328" s="48"/>
      <c r="AK328" s="6"/>
      <c r="AL328" s="6"/>
      <c r="AM328" s="6"/>
      <c r="AN328" s="6"/>
      <c r="AO328" s="6"/>
      <c r="AP328" s="6"/>
      <c r="AQ328" s="6"/>
      <c r="AR328" s="6"/>
      <c r="AS328" s="6"/>
      <c r="AT328" s="6"/>
      <c r="AU328" s="6"/>
      <c r="AV328" s="6"/>
      <c r="AW328" s="6"/>
      <c r="AX328" s="6"/>
      <c r="AY328" s="6"/>
      <c r="AZ328" s="6"/>
      <c r="BA328" s="6"/>
      <c r="BB328" s="6"/>
      <c r="BC328" s="6"/>
      <c r="BD328" s="6"/>
      <c r="BE328" s="6"/>
      <c r="BF328" s="6"/>
      <c r="BG328" s="6"/>
      <c r="BH328" s="6"/>
      <c r="BI328" s="6"/>
      <c r="BJ328" s="6"/>
      <c r="BK328" s="7"/>
      <c r="BL328" s="48"/>
      <c r="BM328" s="48"/>
      <c r="BN328" s="48"/>
    </row>
    <row r="329" spans="4:66"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  <c r="AA329" s="6"/>
      <c r="AB329" s="6"/>
      <c r="AC329" s="6"/>
      <c r="AD329" s="7"/>
      <c r="AE329" s="48"/>
      <c r="AF329" s="48"/>
      <c r="AG329" s="48"/>
      <c r="AK329" s="6"/>
      <c r="AL329" s="6"/>
      <c r="AM329" s="6"/>
      <c r="AN329" s="6"/>
      <c r="AO329" s="6"/>
      <c r="AP329" s="6"/>
      <c r="AQ329" s="6"/>
      <c r="AR329" s="6"/>
      <c r="AS329" s="6"/>
      <c r="AT329" s="6"/>
      <c r="AU329" s="6"/>
      <c r="AV329" s="6"/>
      <c r="AW329" s="6"/>
      <c r="AX329" s="6"/>
      <c r="AY329" s="6"/>
      <c r="AZ329" s="6"/>
      <c r="BA329" s="6"/>
      <c r="BB329" s="6"/>
      <c r="BC329" s="6"/>
      <c r="BD329" s="6"/>
      <c r="BE329" s="6"/>
      <c r="BF329" s="6"/>
      <c r="BG329" s="6"/>
      <c r="BH329" s="6"/>
      <c r="BI329" s="6"/>
      <c r="BJ329" s="6"/>
      <c r="BK329" s="7"/>
      <c r="BL329" s="48"/>
      <c r="BM329" s="48"/>
      <c r="BN329" s="48"/>
    </row>
    <row r="330" spans="4:66"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  <c r="AA330" s="6"/>
      <c r="AB330" s="6"/>
      <c r="AC330" s="6"/>
      <c r="AD330" s="7"/>
      <c r="AE330" s="48"/>
      <c r="AF330" s="48"/>
      <c r="AG330" s="48"/>
      <c r="AK330" s="6"/>
      <c r="AL330" s="6"/>
      <c r="AM330" s="6"/>
      <c r="AN330" s="6"/>
      <c r="AO330" s="6"/>
      <c r="AP330" s="6"/>
      <c r="AQ330" s="6"/>
      <c r="AR330" s="6"/>
      <c r="AS330" s="6"/>
      <c r="AT330" s="6"/>
      <c r="AU330" s="6"/>
      <c r="AV330" s="6"/>
      <c r="AW330" s="6"/>
      <c r="AX330" s="6"/>
      <c r="AY330" s="6"/>
      <c r="AZ330" s="6"/>
      <c r="BA330" s="6"/>
      <c r="BB330" s="6"/>
      <c r="BC330" s="6"/>
      <c r="BD330" s="6"/>
      <c r="BE330" s="6"/>
      <c r="BF330" s="6"/>
      <c r="BG330" s="6"/>
      <c r="BH330" s="6"/>
      <c r="BI330" s="6"/>
      <c r="BJ330" s="6"/>
      <c r="BK330" s="7"/>
      <c r="BL330" s="48"/>
      <c r="BM330" s="48"/>
      <c r="BN330" s="48"/>
    </row>
    <row r="331" spans="4:66"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  <c r="AA331" s="6"/>
      <c r="AB331" s="6"/>
      <c r="AC331" s="6"/>
      <c r="AD331" s="7"/>
      <c r="AE331" s="48"/>
      <c r="AF331" s="48"/>
      <c r="AG331" s="48"/>
      <c r="AK331" s="6"/>
      <c r="AL331" s="6"/>
      <c r="AM331" s="6"/>
      <c r="AN331" s="6"/>
      <c r="AO331" s="6"/>
      <c r="AP331" s="6"/>
      <c r="AQ331" s="6"/>
      <c r="AR331" s="6"/>
      <c r="AS331" s="6"/>
      <c r="AT331" s="6"/>
      <c r="AU331" s="6"/>
      <c r="AV331" s="6"/>
      <c r="AW331" s="6"/>
      <c r="AX331" s="6"/>
      <c r="AY331" s="6"/>
      <c r="AZ331" s="6"/>
      <c r="BA331" s="6"/>
      <c r="BB331" s="6"/>
      <c r="BC331" s="6"/>
      <c r="BD331" s="6"/>
      <c r="BE331" s="6"/>
      <c r="BF331" s="6"/>
      <c r="BG331" s="6"/>
      <c r="BH331" s="6"/>
      <c r="BI331" s="6"/>
      <c r="BJ331" s="6"/>
      <c r="BK331" s="7"/>
      <c r="BL331" s="48"/>
      <c r="BM331" s="48"/>
      <c r="BN331" s="48"/>
    </row>
    <row r="332" spans="4:66"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  <c r="AA332" s="6"/>
      <c r="AB332" s="6"/>
      <c r="AC332" s="6"/>
      <c r="AD332" s="7"/>
      <c r="AE332" s="48"/>
      <c r="AF332" s="48"/>
      <c r="AG332" s="48"/>
      <c r="AK332" s="6"/>
      <c r="AL332" s="6"/>
      <c r="AM332" s="6"/>
      <c r="AN332" s="6"/>
      <c r="AO332" s="6"/>
      <c r="AP332" s="6"/>
      <c r="AQ332" s="6"/>
      <c r="AR332" s="6"/>
      <c r="AS332" s="6"/>
      <c r="AT332" s="6"/>
      <c r="AU332" s="6"/>
      <c r="AV332" s="6"/>
      <c r="AW332" s="6"/>
      <c r="AX332" s="6"/>
      <c r="AY332" s="6"/>
      <c r="AZ332" s="6"/>
      <c r="BA332" s="6"/>
      <c r="BB332" s="6"/>
      <c r="BC332" s="6"/>
      <c r="BD332" s="6"/>
      <c r="BE332" s="6"/>
      <c r="BF332" s="6"/>
      <c r="BG332" s="6"/>
      <c r="BH332" s="6"/>
      <c r="BI332" s="6"/>
      <c r="BJ332" s="6"/>
      <c r="BK332" s="7"/>
      <c r="BL332" s="48"/>
      <c r="BM332" s="48"/>
      <c r="BN332" s="48"/>
    </row>
    <row r="333" spans="4:66"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  <c r="AA333" s="6"/>
      <c r="AB333" s="6"/>
      <c r="AC333" s="6"/>
      <c r="AD333" s="7"/>
      <c r="AE333" s="48"/>
      <c r="AF333" s="48"/>
      <c r="AG333" s="48"/>
      <c r="AK333" s="6"/>
      <c r="AL333" s="6"/>
      <c r="AM333" s="6"/>
      <c r="AN333" s="6"/>
      <c r="AO333" s="6"/>
      <c r="AP333" s="6"/>
      <c r="AQ333" s="6"/>
      <c r="AR333" s="6"/>
      <c r="AS333" s="6"/>
      <c r="AT333" s="6"/>
      <c r="AU333" s="6"/>
      <c r="AV333" s="6"/>
      <c r="AW333" s="6"/>
      <c r="AX333" s="6"/>
      <c r="AY333" s="6"/>
      <c r="AZ333" s="6"/>
      <c r="BA333" s="6"/>
      <c r="BB333" s="6"/>
      <c r="BC333" s="6"/>
      <c r="BD333" s="6"/>
      <c r="BE333" s="6"/>
      <c r="BF333" s="6"/>
      <c r="BG333" s="6"/>
      <c r="BH333" s="6"/>
      <c r="BI333" s="6"/>
      <c r="BJ333" s="6"/>
      <c r="BK333" s="7"/>
      <c r="BL333" s="48"/>
      <c r="BM333" s="48"/>
      <c r="BN333" s="48"/>
    </row>
    <row r="334" spans="4:66"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  <c r="AA334" s="6"/>
      <c r="AB334" s="6"/>
      <c r="AC334" s="6"/>
      <c r="AD334" s="7"/>
      <c r="AE334" s="48"/>
      <c r="AF334" s="48"/>
      <c r="AG334" s="48"/>
      <c r="AK334" s="6"/>
      <c r="AL334" s="6"/>
      <c r="AM334" s="6"/>
      <c r="AN334" s="6"/>
      <c r="AO334" s="6"/>
      <c r="AP334" s="6"/>
      <c r="AQ334" s="6"/>
      <c r="AR334" s="6"/>
      <c r="AS334" s="6"/>
      <c r="AT334" s="6"/>
      <c r="AU334" s="6"/>
      <c r="AV334" s="6"/>
      <c r="AW334" s="6"/>
      <c r="AX334" s="6"/>
      <c r="AY334" s="6"/>
      <c r="AZ334" s="6"/>
      <c r="BA334" s="6"/>
      <c r="BB334" s="6"/>
      <c r="BC334" s="6"/>
      <c r="BD334" s="6"/>
      <c r="BE334" s="6"/>
      <c r="BF334" s="6"/>
      <c r="BG334" s="6"/>
      <c r="BH334" s="6"/>
      <c r="BI334" s="6"/>
      <c r="BJ334" s="6"/>
      <c r="BK334" s="7"/>
      <c r="BL334" s="48"/>
      <c r="BM334" s="48"/>
      <c r="BN334" s="48"/>
    </row>
    <row r="335" spans="4:66"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  <c r="AC335" s="6"/>
      <c r="AD335" s="7"/>
      <c r="AE335" s="48"/>
      <c r="AF335" s="48"/>
      <c r="AG335" s="48"/>
      <c r="AK335" s="6"/>
      <c r="AL335" s="6"/>
      <c r="AM335" s="6"/>
      <c r="AN335" s="6"/>
      <c r="AO335" s="6"/>
      <c r="AP335" s="6"/>
      <c r="AQ335" s="6"/>
      <c r="AR335" s="6"/>
      <c r="AS335" s="6"/>
      <c r="AT335" s="6"/>
      <c r="AU335" s="6"/>
      <c r="AV335" s="6"/>
      <c r="AW335" s="6"/>
      <c r="AX335" s="6"/>
      <c r="AY335" s="6"/>
      <c r="AZ335" s="6"/>
      <c r="BA335" s="6"/>
      <c r="BB335" s="6"/>
      <c r="BC335" s="6"/>
      <c r="BD335" s="6"/>
      <c r="BE335" s="6"/>
      <c r="BF335" s="6"/>
      <c r="BG335" s="6"/>
      <c r="BH335" s="6"/>
      <c r="BI335" s="6"/>
      <c r="BJ335" s="6"/>
      <c r="BK335" s="7"/>
      <c r="BL335" s="48"/>
      <c r="BM335" s="48"/>
      <c r="BN335" s="48"/>
    </row>
    <row r="336" spans="4:66"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  <c r="AA336" s="6"/>
      <c r="AB336" s="6"/>
      <c r="AC336" s="6"/>
      <c r="AD336" s="7"/>
      <c r="AE336" s="48"/>
      <c r="AF336" s="48"/>
      <c r="AG336" s="48"/>
      <c r="AK336" s="6"/>
      <c r="AL336" s="6"/>
      <c r="AM336" s="6"/>
      <c r="AN336" s="6"/>
      <c r="AO336" s="6"/>
      <c r="AP336" s="6"/>
      <c r="AQ336" s="6"/>
      <c r="AR336" s="6"/>
      <c r="AS336" s="6"/>
      <c r="AT336" s="6"/>
      <c r="AU336" s="6"/>
      <c r="AV336" s="6"/>
      <c r="AW336" s="6"/>
      <c r="AX336" s="6"/>
      <c r="AY336" s="6"/>
      <c r="AZ336" s="6"/>
      <c r="BA336" s="6"/>
      <c r="BB336" s="6"/>
      <c r="BC336" s="6"/>
      <c r="BD336" s="6"/>
      <c r="BE336" s="6"/>
      <c r="BF336" s="6"/>
      <c r="BG336" s="6"/>
      <c r="BH336" s="6"/>
      <c r="BI336" s="6"/>
      <c r="BJ336" s="6"/>
      <c r="BK336" s="7"/>
      <c r="BL336" s="48"/>
      <c r="BM336" s="48"/>
      <c r="BN336" s="48"/>
    </row>
    <row r="337" spans="4:66"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  <c r="AA337" s="6"/>
      <c r="AB337" s="6"/>
      <c r="AC337" s="6"/>
      <c r="AD337" s="7"/>
      <c r="AE337" s="48"/>
      <c r="AF337" s="48"/>
      <c r="AG337" s="48"/>
      <c r="AK337" s="6"/>
      <c r="AL337" s="6"/>
      <c r="AM337" s="6"/>
      <c r="AN337" s="6"/>
      <c r="AO337" s="6"/>
      <c r="AP337" s="6"/>
      <c r="AQ337" s="6"/>
      <c r="AR337" s="6"/>
      <c r="AS337" s="6"/>
      <c r="AT337" s="6"/>
      <c r="AU337" s="6"/>
      <c r="AV337" s="6"/>
      <c r="AW337" s="6"/>
      <c r="AX337" s="6"/>
      <c r="AY337" s="6"/>
      <c r="AZ337" s="6"/>
      <c r="BA337" s="6"/>
      <c r="BB337" s="6"/>
      <c r="BC337" s="6"/>
      <c r="BD337" s="6"/>
      <c r="BE337" s="6"/>
      <c r="BF337" s="6"/>
      <c r="BG337" s="6"/>
      <c r="BH337" s="6"/>
      <c r="BI337" s="6"/>
      <c r="BJ337" s="6"/>
      <c r="BK337" s="7"/>
      <c r="BL337" s="48"/>
      <c r="BM337" s="48"/>
      <c r="BN337" s="48"/>
    </row>
    <row r="338" spans="4:66"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  <c r="AA338" s="6"/>
      <c r="AB338" s="6"/>
      <c r="AC338" s="6"/>
      <c r="AD338" s="7"/>
      <c r="AE338" s="48"/>
      <c r="AF338" s="48"/>
      <c r="AG338" s="48"/>
      <c r="AK338" s="6"/>
      <c r="AL338" s="6"/>
      <c r="AM338" s="6"/>
      <c r="AN338" s="6"/>
      <c r="AO338" s="6"/>
      <c r="AP338" s="6"/>
      <c r="AQ338" s="6"/>
      <c r="AR338" s="6"/>
      <c r="AS338" s="6"/>
      <c r="AT338" s="6"/>
      <c r="AU338" s="6"/>
      <c r="AV338" s="6"/>
      <c r="AW338" s="6"/>
      <c r="AX338" s="6"/>
      <c r="AY338" s="6"/>
      <c r="AZ338" s="6"/>
      <c r="BA338" s="6"/>
      <c r="BB338" s="6"/>
      <c r="BC338" s="6"/>
      <c r="BD338" s="6"/>
      <c r="BE338" s="6"/>
      <c r="BF338" s="6"/>
      <c r="BG338" s="6"/>
      <c r="BH338" s="6"/>
      <c r="BI338" s="6"/>
      <c r="BJ338" s="6"/>
      <c r="BK338" s="7"/>
      <c r="BL338" s="48"/>
      <c r="BM338" s="48"/>
      <c r="BN338" s="48"/>
    </row>
    <row r="339" spans="4:66"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  <c r="AA339" s="6"/>
      <c r="AB339" s="6"/>
      <c r="AC339" s="6"/>
      <c r="AD339" s="7"/>
      <c r="AE339" s="48"/>
      <c r="AF339" s="48"/>
      <c r="AG339" s="48"/>
      <c r="AK339" s="6"/>
      <c r="AL339" s="6"/>
      <c r="AM339" s="6"/>
      <c r="AN339" s="6"/>
      <c r="AO339" s="6"/>
      <c r="AP339" s="6"/>
      <c r="AQ339" s="6"/>
      <c r="AR339" s="6"/>
      <c r="AS339" s="6"/>
      <c r="AT339" s="6"/>
      <c r="AU339" s="6"/>
      <c r="AV339" s="6"/>
      <c r="AW339" s="6"/>
      <c r="AX339" s="6"/>
      <c r="AY339" s="6"/>
      <c r="AZ339" s="6"/>
      <c r="BA339" s="6"/>
      <c r="BB339" s="6"/>
      <c r="BC339" s="6"/>
      <c r="BD339" s="6"/>
      <c r="BE339" s="6"/>
      <c r="BF339" s="6"/>
      <c r="BG339" s="6"/>
      <c r="BH339" s="6"/>
      <c r="BI339" s="6"/>
      <c r="BJ339" s="6"/>
      <c r="BK339" s="7"/>
      <c r="BL339" s="48"/>
      <c r="BM339" s="48"/>
      <c r="BN339" s="48"/>
    </row>
    <row r="340" spans="4:66"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  <c r="AA340" s="6"/>
      <c r="AB340" s="6"/>
      <c r="AC340" s="6"/>
      <c r="AD340" s="7"/>
      <c r="AE340" s="48"/>
      <c r="AF340" s="48"/>
      <c r="AG340" s="48"/>
      <c r="AK340" s="6"/>
      <c r="AL340" s="6"/>
      <c r="AM340" s="6"/>
      <c r="AN340" s="6"/>
      <c r="AO340" s="6"/>
      <c r="AP340" s="6"/>
      <c r="AQ340" s="6"/>
      <c r="AR340" s="6"/>
      <c r="AS340" s="6"/>
      <c r="AT340" s="6"/>
      <c r="AU340" s="6"/>
      <c r="AV340" s="6"/>
      <c r="AW340" s="6"/>
      <c r="AX340" s="6"/>
      <c r="AY340" s="6"/>
      <c r="AZ340" s="6"/>
      <c r="BA340" s="6"/>
      <c r="BB340" s="6"/>
      <c r="BC340" s="6"/>
      <c r="BD340" s="6"/>
      <c r="BE340" s="6"/>
      <c r="BF340" s="6"/>
      <c r="BG340" s="6"/>
      <c r="BH340" s="6"/>
      <c r="BI340" s="6"/>
      <c r="BJ340" s="6"/>
      <c r="BK340" s="7"/>
      <c r="BL340" s="48"/>
      <c r="BM340" s="48"/>
      <c r="BN340" s="48"/>
    </row>
    <row r="341" spans="4:66"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  <c r="AA341" s="6"/>
      <c r="AB341" s="6"/>
      <c r="AC341" s="6"/>
      <c r="AD341" s="7"/>
      <c r="AE341" s="48"/>
      <c r="AF341" s="48"/>
      <c r="AG341" s="48"/>
      <c r="AK341" s="6"/>
      <c r="AL341" s="6"/>
      <c r="AM341" s="6"/>
      <c r="AN341" s="6"/>
      <c r="AO341" s="6"/>
      <c r="AP341" s="6"/>
      <c r="AQ341" s="6"/>
      <c r="AR341" s="6"/>
      <c r="AS341" s="6"/>
      <c r="AT341" s="6"/>
      <c r="AU341" s="6"/>
      <c r="AV341" s="6"/>
      <c r="AW341" s="6"/>
      <c r="AX341" s="6"/>
      <c r="AY341" s="6"/>
      <c r="AZ341" s="6"/>
      <c r="BA341" s="6"/>
      <c r="BB341" s="6"/>
      <c r="BC341" s="6"/>
      <c r="BD341" s="6"/>
      <c r="BE341" s="6"/>
      <c r="BF341" s="6"/>
      <c r="BG341" s="6"/>
      <c r="BH341" s="6"/>
      <c r="BI341" s="6"/>
      <c r="BJ341" s="6"/>
      <c r="BK341" s="7"/>
      <c r="BL341" s="48"/>
      <c r="BM341" s="48"/>
      <c r="BN341" s="48"/>
    </row>
    <row r="342" spans="4:66"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  <c r="AA342" s="6"/>
      <c r="AB342" s="6"/>
      <c r="AC342" s="6"/>
      <c r="AD342" s="7"/>
      <c r="AE342" s="48"/>
      <c r="AF342" s="48"/>
      <c r="AG342" s="48"/>
      <c r="AK342" s="6"/>
      <c r="AL342" s="6"/>
      <c r="AM342" s="6"/>
      <c r="AN342" s="6"/>
      <c r="AO342" s="6"/>
      <c r="AP342" s="6"/>
      <c r="AQ342" s="6"/>
      <c r="AR342" s="6"/>
      <c r="AS342" s="6"/>
      <c r="AT342" s="6"/>
      <c r="AU342" s="6"/>
      <c r="AV342" s="6"/>
      <c r="AW342" s="6"/>
      <c r="AX342" s="6"/>
      <c r="AY342" s="6"/>
      <c r="AZ342" s="6"/>
      <c r="BA342" s="6"/>
      <c r="BB342" s="6"/>
      <c r="BC342" s="6"/>
      <c r="BD342" s="6"/>
      <c r="BE342" s="6"/>
      <c r="BF342" s="6"/>
      <c r="BG342" s="6"/>
      <c r="BH342" s="6"/>
      <c r="BI342" s="6"/>
      <c r="BJ342" s="6"/>
      <c r="BK342" s="7"/>
      <c r="BL342" s="48"/>
      <c r="BM342" s="48"/>
      <c r="BN342" s="48"/>
    </row>
    <row r="343" spans="4:66"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  <c r="AA343" s="6"/>
      <c r="AB343" s="6"/>
      <c r="AC343" s="6"/>
      <c r="AD343" s="7"/>
      <c r="AE343" s="48"/>
      <c r="AF343" s="48"/>
      <c r="AG343" s="48"/>
      <c r="AK343" s="6"/>
      <c r="AL343" s="6"/>
      <c r="AM343" s="6"/>
      <c r="AN343" s="6"/>
      <c r="AO343" s="6"/>
      <c r="AP343" s="6"/>
      <c r="AQ343" s="6"/>
      <c r="AR343" s="6"/>
      <c r="AS343" s="6"/>
      <c r="AT343" s="6"/>
      <c r="AU343" s="6"/>
      <c r="AV343" s="6"/>
      <c r="AW343" s="6"/>
      <c r="AX343" s="6"/>
      <c r="AY343" s="6"/>
      <c r="AZ343" s="6"/>
      <c r="BA343" s="6"/>
      <c r="BB343" s="6"/>
      <c r="BC343" s="6"/>
      <c r="BD343" s="6"/>
      <c r="BE343" s="6"/>
      <c r="BF343" s="6"/>
      <c r="BG343" s="6"/>
      <c r="BH343" s="6"/>
      <c r="BI343" s="6"/>
      <c r="BJ343" s="6"/>
      <c r="BK343" s="7"/>
      <c r="BL343" s="48"/>
      <c r="BM343" s="48"/>
      <c r="BN343" s="48"/>
    </row>
    <row r="344" spans="4:66"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  <c r="AA344" s="6"/>
      <c r="AB344" s="6"/>
      <c r="AC344" s="6"/>
      <c r="AD344" s="7"/>
      <c r="AE344" s="48"/>
      <c r="AF344" s="48"/>
      <c r="AG344" s="48"/>
      <c r="AK344" s="6"/>
      <c r="AL344" s="6"/>
      <c r="AM344" s="6"/>
      <c r="AN344" s="6"/>
      <c r="AO344" s="6"/>
      <c r="AP344" s="6"/>
      <c r="AQ344" s="6"/>
      <c r="AR344" s="6"/>
      <c r="AS344" s="6"/>
      <c r="AT344" s="6"/>
      <c r="AU344" s="6"/>
      <c r="AV344" s="6"/>
      <c r="AW344" s="6"/>
      <c r="AX344" s="6"/>
      <c r="AY344" s="6"/>
      <c r="AZ344" s="6"/>
      <c r="BA344" s="6"/>
      <c r="BB344" s="6"/>
      <c r="BC344" s="6"/>
      <c r="BD344" s="6"/>
      <c r="BE344" s="6"/>
      <c r="BF344" s="6"/>
      <c r="BG344" s="6"/>
      <c r="BH344" s="6"/>
      <c r="BI344" s="6"/>
      <c r="BJ344" s="6"/>
      <c r="BK344" s="7"/>
      <c r="BL344" s="48"/>
      <c r="BM344" s="48"/>
      <c r="BN344" s="48"/>
    </row>
    <row r="345" spans="4:66"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  <c r="AA345" s="6"/>
      <c r="AB345" s="6"/>
      <c r="AC345" s="6"/>
      <c r="AD345" s="7"/>
      <c r="AE345" s="48"/>
      <c r="AF345" s="48"/>
      <c r="AG345" s="48"/>
      <c r="AK345" s="6"/>
      <c r="AL345" s="6"/>
      <c r="AM345" s="6"/>
      <c r="AN345" s="6"/>
      <c r="AO345" s="6"/>
      <c r="AP345" s="6"/>
      <c r="AQ345" s="6"/>
      <c r="AR345" s="6"/>
      <c r="AS345" s="6"/>
      <c r="AT345" s="6"/>
      <c r="AU345" s="6"/>
      <c r="AV345" s="6"/>
      <c r="AW345" s="6"/>
      <c r="AX345" s="6"/>
      <c r="AY345" s="6"/>
      <c r="AZ345" s="6"/>
      <c r="BA345" s="6"/>
      <c r="BB345" s="6"/>
      <c r="BC345" s="6"/>
      <c r="BD345" s="6"/>
      <c r="BE345" s="6"/>
      <c r="BF345" s="6"/>
      <c r="BG345" s="6"/>
      <c r="BH345" s="6"/>
      <c r="BI345" s="6"/>
      <c r="BJ345" s="6"/>
      <c r="BK345" s="7"/>
      <c r="BL345" s="48"/>
      <c r="BM345" s="48"/>
      <c r="BN345" s="48"/>
    </row>
    <row r="346" spans="4:66"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  <c r="AA346" s="6"/>
      <c r="AB346" s="6"/>
      <c r="AC346" s="6"/>
      <c r="AD346" s="7"/>
      <c r="AE346" s="48"/>
      <c r="AF346" s="48"/>
      <c r="AG346" s="48"/>
      <c r="AK346" s="6"/>
      <c r="AL346" s="6"/>
      <c r="AM346" s="6"/>
      <c r="AN346" s="6"/>
      <c r="AO346" s="6"/>
      <c r="AP346" s="6"/>
      <c r="AQ346" s="6"/>
      <c r="AR346" s="6"/>
      <c r="AS346" s="6"/>
      <c r="AT346" s="6"/>
      <c r="AU346" s="6"/>
      <c r="AV346" s="6"/>
      <c r="AW346" s="6"/>
      <c r="AX346" s="6"/>
      <c r="AY346" s="6"/>
      <c r="AZ346" s="6"/>
      <c r="BA346" s="6"/>
      <c r="BB346" s="6"/>
      <c r="BC346" s="6"/>
      <c r="BD346" s="6"/>
      <c r="BE346" s="6"/>
      <c r="BF346" s="6"/>
      <c r="BG346" s="6"/>
      <c r="BH346" s="6"/>
      <c r="BI346" s="6"/>
      <c r="BJ346" s="6"/>
      <c r="BK346" s="7"/>
      <c r="BL346" s="48"/>
      <c r="BM346" s="48"/>
      <c r="BN346" s="48"/>
    </row>
    <row r="347" spans="4:66"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  <c r="AA347" s="6"/>
      <c r="AB347" s="6"/>
      <c r="AC347" s="6"/>
      <c r="AD347" s="7"/>
      <c r="AE347" s="48"/>
      <c r="AF347" s="48"/>
      <c r="AG347" s="48"/>
      <c r="AK347" s="6"/>
      <c r="AL347" s="6"/>
      <c r="AM347" s="6"/>
      <c r="AN347" s="6"/>
      <c r="AO347" s="6"/>
      <c r="AP347" s="6"/>
      <c r="AQ347" s="6"/>
      <c r="AR347" s="6"/>
      <c r="AS347" s="6"/>
      <c r="AT347" s="6"/>
      <c r="AU347" s="6"/>
      <c r="AV347" s="6"/>
      <c r="AW347" s="6"/>
      <c r="AX347" s="6"/>
      <c r="AY347" s="6"/>
      <c r="AZ347" s="6"/>
      <c r="BA347" s="6"/>
      <c r="BB347" s="6"/>
      <c r="BC347" s="6"/>
      <c r="BD347" s="6"/>
      <c r="BE347" s="6"/>
      <c r="BF347" s="6"/>
      <c r="BG347" s="6"/>
      <c r="BH347" s="6"/>
      <c r="BI347" s="6"/>
      <c r="BJ347" s="6"/>
      <c r="BK347" s="7"/>
      <c r="BL347" s="48"/>
      <c r="BM347" s="48"/>
      <c r="BN347" s="48"/>
    </row>
    <row r="348" spans="4:66"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  <c r="AA348" s="6"/>
      <c r="AB348" s="6"/>
      <c r="AC348" s="6"/>
      <c r="AD348" s="7"/>
      <c r="AE348" s="48"/>
      <c r="AF348" s="48"/>
      <c r="AG348" s="48"/>
      <c r="AK348" s="6"/>
      <c r="AL348" s="6"/>
      <c r="AM348" s="6"/>
      <c r="AN348" s="6"/>
      <c r="AO348" s="6"/>
      <c r="AP348" s="6"/>
      <c r="AQ348" s="6"/>
      <c r="AR348" s="6"/>
      <c r="AS348" s="6"/>
      <c r="AT348" s="6"/>
      <c r="AU348" s="6"/>
      <c r="AV348" s="6"/>
      <c r="AW348" s="6"/>
      <c r="AX348" s="6"/>
      <c r="AY348" s="6"/>
      <c r="AZ348" s="6"/>
      <c r="BA348" s="6"/>
      <c r="BB348" s="6"/>
      <c r="BC348" s="6"/>
      <c r="BD348" s="6"/>
      <c r="BE348" s="6"/>
      <c r="BF348" s="6"/>
      <c r="BG348" s="6"/>
      <c r="BH348" s="6"/>
      <c r="BI348" s="6"/>
      <c r="BJ348" s="6"/>
      <c r="BK348" s="7"/>
      <c r="BL348" s="48"/>
      <c r="BM348" s="48"/>
      <c r="BN348" s="48"/>
    </row>
    <row r="349" spans="4:66"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  <c r="AA349" s="6"/>
      <c r="AB349" s="6"/>
      <c r="AC349" s="6"/>
      <c r="AD349" s="7"/>
      <c r="AE349" s="48"/>
      <c r="AF349" s="48"/>
      <c r="AG349" s="48"/>
      <c r="AK349" s="6"/>
      <c r="AL349" s="6"/>
      <c r="AM349" s="6"/>
      <c r="AN349" s="6"/>
      <c r="AO349" s="6"/>
      <c r="AP349" s="6"/>
      <c r="AQ349" s="6"/>
      <c r="AR349" s="6"/>
      <c r="AS349" s="6"/>
      <c r="AT349" s="6"/>
      <c r="AU349" s="6"/>
      <c r="AV349" s="6"/>
      <c r="AW349" s="6"/>
      <c r="AX349" s="6"/>
      <c r="AY349" s="6"/>
      <c r="AZ349" s="6"/>
      <c r="BA349" s="6"/>
      <c r="BB349" s="6"/>
      <c r="BC349" s="6"/>
      <c r="BD349" s="6"/>
      <c r="BE349" s="6"/>
      <c r="BF349" s="6"/>
      <c r="BG349" s="6"/>
      <c r="BH349" s="6"/>
      <c r="BI349" s="6"/>
      <c r="BJ349" s="6"/>
      <c r="BK349" s="7"/>
      <c r="BL349" s="48"/>
      <c r="BM349" s="48"/>
      <c r="BN349" s="48"/>
    </row>
    <row r="350" spans="4:66"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  <c r="AA350" s="6"/>
      <c r="AB350" s="6"/>
      <c r="AC350" s="6"/>
      <c r="AD350" s="7"/>
      <c r="AE350" s="48"/>
      <c r="AF350" s="48"/>
      <c r="AG350" s="48"/>
      <c r="AK350" s="6"/>
      <c r="AL350" s="6"/>
      <c r="AM350" s="6"/>
      <c r="AN350" s="6"/>
      <c r="AO350" s="6"/>
      <c r="AP350" s="6"/>
      <c r="AQ350" s="6"/>
      <c r="AR350" s="6"/>
      <c r="AS350" s="6"/>
      <c r="AT350" s="6"/>
      <c r="AU350" s="6"/>
      <c r="AV350" s="6"/>
      <c r="AW350" s="6"/>
      <c r="AX350" s="6"/>
      <c r="AY350" s="6"/>
      <c r="AZ350" s="6"/>
      <c r="BA350" s="6"/>
      <c r="BB350" s="6"/>
      <c r="BC350" s="6"/>
      <c r="BD350" s="6"/>
      <c r="BE350" s="6"/>
      <c r="BF350" s="6"/>
      <c r="BG350" s="6"/>
      <c r="BH350" s="6"/>
      <c r="BI350" s="6"/>
      <c r="BJ350" s="6"/>
      <c r="BK350" s="7"/>
      <c r="BL350" s="48"/>
      <c r="BM350" s="48"/>
      <c r="BN350" s="48"/>
    </row>
    <row r="351" spans="4:66"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  <c r="AA351" s="6"/>
      <c r="AB351" s="6"/>
      <c r="AC351" s="6"/>
      <c r="AD351" s="7"/>
      <c r="AE351" s="48"/>
      <c r="AF351" s="48"/>
      <c r="AG351" s="48"/>
      <c r="AK351" s="6"/>
      <c r="AL351" s="6"/>
      <c r="AM351" s="6"/>
      <c r="AN351" s="6"/>
      <c r="AO351" s="6"/>
      <c r="AP351" s="6"/>
      <c r="AQ351" s="6"/>
      <c r="AR351" s="6"/>
      <c r="AS351" s="6"/>
      <c r="AT351" s="6"/>
      <c r="AU351" s="6"/>
      <c r="AV351" s="6"/>
      <c r="AW351" s="6"/>
      <c r="AX351" s="6"/>
      <c r="AY351" s="6"/>
      <c r="AZ351" s="6"/>
      <c r="BA351" s="6"/>
      <c r="BB351" s="6"/>
      <c r="BC351" s="6"/>
      <c r="BD351" s="6"/>
      <c r="BE351" s="6"/>
      <c r="BF351" s="6"/>
      <c r="BG351" s="6"/>
      <c r="BH351" s="6"/>
      <c r="BI351" s="6"/>
      <c r="BJ351" s="6"/>
      <c r="BK351" s="7"/>
      <c r="BL351" s="48"/>
      <c r="BM351" s="48"/>
      <c r="BN351" s="48"/>
    </row>
    <row r="352" spans="4:66"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  <c r="AA352" s="6"/>
      <c r="AB352" s="6"/>
      <c r="AC352" s="6"/>
      <c r="AD352" s="7"/>
      <c r="AE352" s="48"/>
      <c r="AF352" s="48"/>
      <c r="AG352" s="48"/>
      <c r="AK352" s="6"/>
      <c r="AL352" s="6"/>
      <c r="AM352" s="6"/>
      <c r="AN352" s="6"/>
      <c r="AO352" s="6"/>
      <c r="AP352" s="6"/>
      <c r="AQ352" s="6"/>
      <c r="AR352" s="6"/>
      <c r="AS352" s="6"/>
      <c r="AT352" s="6"/>
      <c r="AU352" s="6"/>
      <c r="AV352" s="6"/>
      <c r="AW352" s="6"/>
      <c r="AX352" s="6"/>
      <c r="AY352" s="6"/>
      <c r="AZ352" s="6"/>
      <c r="BA352" s="6"/>
      <c r="BB352" s="6"/>
      <c r="BC352" s="6"/>
      <c r="BD352" s="6"/>
      <c r="BE352" s="6"/>
      <c r="BF352" s="6"/>
      <c r="BG352" s="6"/>
      <c r="BH352" s="6"/>
      <c r="BI352" s="6"/>
      <c r="BJ352" s="6"/>
      <c r="BK352" s="7"/>
      <c r="BL352" s="48"/>
      <c r="BM352" s="48"/>
      <c r="BN352" s="48"/>
    </row>
    <row r="353" spans="4:66"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  <c r="AA353" s="6"/>
      <c r="AB353" s="6"/>
      <c r="AC353" s="6"/>
      <c r="AD353" s="7"/>
      <c r="AE353" s="48"/>
      <c r="AF353" s="48"/>
      <c r="AG353" s="48"/>
      <c r="AK353" s="6"/>
      <c r="AL353" s="6"/>
      <c r="AM353" s="6"/>
      <c r="AN353" s="6"/>
      <c r="AO353" s="6"/>
      <c r="AP353" s="6"/>
      <c r="AQ353" s="6"/>
      <c r="AR353" s="6"/>
      <c r="AS353" s="6"/>
      <c r="AT353" s="6"/>
      <c r="AU353" s="6"/>
      <c r="AV353" s="6"/>
      <c r="AW353" s="6"/>
      <c r="AX353" s="6"/>
      <c r="AY353" s="6"/>
      <c r="AZ353" s="6"/>
      <c r="BA353" s="6"/>
      <c r="BB353" s="6"/>
      <c r="BC353" s="6"/>
      <c r="BD353" s="6"/>
      <c r="BE353" s="6"/>
      <c r="BF353" s="6"/>
      <c r="BG353" s="6"/>
      <c r="BH353" s="6"/>
      <c r="BI353" s="6"/>
      <c r="BJ353" s="6"/>
      <c r="BK353" s="7"/>
      <c r="BL353" s="48"/>
      <c r="BM353" s="48"/>
      <c r="BN353" s="48"/>
    </row>
    <row r="354" spans="4:66"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  <c r="AA354" s="6"/>
      <c r="AB354" s="6"/>
      <c r="AC354" s="6"/>
      <c r="AD354" s="7"/>
      <c r="AE354" s="48"/>
      <c r="AF354" s="48"/>
      <c r="AG354" s="48"/>
      <c r="AK354" s="6"/>
      <c r="AL354" s="6"/>
      <c r="AM354" s="6"/>
      <c r="AN354" s="6"/>
      <c r="AO354" s="6"/>
      <c r="AP354" s="6"/>
      <c r="AQ354" s="6"/>
      <c r="AR354" s="6"/>
      <c r="AS354" s="6"/>
      <c r="AT354" s="6"/>
      <c r="AU354" s="6"/>
      <c r="AV354" s="6"/>
      <c r="AW354" s="6"/>
      <c r="AX354" s="6"/>
      <c r="AY354" s="6"/>
      <c r="AZ354" s="6"/>
      <c r="BA354" s="6"/>
      <c r="BB354" s="6"/>
      <c r="BC354" s="6"/>
      <c r="BD354" s="6"/>
      <c r="BE354" s="6"/>
      <c r="BF354" s="6"/>
      <c r="BG354" s="6"/>
      <c r="BH354" s="6"/>
      <c r="BI354" s="6"/>
      <c r="BJ354" s="6"/>
      <c r="BK354" s="7"/>
      <c r="BL354" s="48"/>
      <c r="BM354" s="48"/>
      <c r="BN354" s="48"/>
    </row>
    <row r="355" spans="4:66"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  <c r="AA355" s="6"/>
      <c r="AB355" s="6"/>
      <c r="AC355" s="6"/>
      <c r="AD355" s="7"/>
      <c r="AE355" s="48"/>
      <c r="AF355" s="48"/>
      <c r="AG355" s="48"/>
      <c r="AK355" s="6"/>
      <c r="AL355" s="6"/>
      <c r="AM355" s="6"/>
      <c r="AN355" s="6"/>
      <c r="AO355" s="6"/>
      <c r="AP355" s="6"/>
      <c r="AQ355" s="6"/>
      <c r="AR355" s="6"/>
      <c r="AS355" s="6"/>
      <c r="AT355" s="6"/>
      <c r="AU355" s="6"/>
      <c r="AV355" s="6"/>
      <c r="AW355" s="6"/>
      <c r="AX355" s="6"/>
      <c r="AY355" s="6"/>
      <c r="AZ355" s="6"/>
      <c r="BA355" s="6"/>
      <c r="BB355" s="6"/>
      <c r="BC355" s="6"/>
      <c r="BD355" s="6"/>
      <c r="BE355" s="6"/>
      <c r="BF355" s="6"/>
      <c r="BG355" s="6"/>
      <c r="BH355" s="6"/>
      <c r="BI355" s="6"/>
      <c r="BJ355" s="6"/>
      <c r="BK355" s="7"/>
      <c r="BL355" s="48"/>
      <c r="BM355" s="48"/>
      <c r="BN355" s="48"/>
    </row>
    <row r="356" spans="4:66"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  <c r="AA356" s="6"/>
      <c r="AB356" s="6"/>
      <c r="AC356" s="6"/>
      <c r="AD356" s="7"/>
      <c r="AE356" s="48"/>
      <c r="AF356" s="48"/>
      <c r="AG356" s="48"/>
      <c r="AK356" s="6"/>
      <c r="AL356" s="6"/>
      <c r="AM356" s="6"/>
      <c r="AN356" s="6"/>
      <c r="AO356" s="6"/>
      <c r="AP356" s="6"/>
      <c r="AQ356" s="6"/>
      <c r="AR356" s="6"/>
      <c r="AS356" s="6"/>
      <c r="AT356" s="6"/>
      <c r="AU356" s="6"/>
      <c r="AV356" s="6"/>
      <c r="AW356" s="6"/>
      <c r="AX356" s="6"/>
      <c r="AY356" s="6"/>
      <c r="AZ356" s="6"/>
      <c r="BA356" s="6"/>
      <c r="BB356" s="6"/>
      <c r="BC356" s="6"/>
      <c r="BD356" s="6"/>
      <c r="BE356" s="6"/>
      <c r="BF356" s="6"/>
      <c r="BG356" s="6"/>
      <c r="BH356" s="6"/>
      <c r="BI356" s="6"/>
      <c r="BJ356" s="6"/>
      <c r="BK356" s="7"/>
      <c r="BL356" s="48"/>
      <c r="BM356" s="48"/>
      <c r="BN356" s="48"/>
    </row>
    <row r="357" spans="4:66"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  <c r="AA357" s="6"/>
      <c r="AB357" s="6"/>
      <c r="AC357" s="6"/>
      <c r="AD357" s="7"/>
      <c r="AE357" s="48"/>
      <c r="AF357" s="48"/>
      <c r="AG357" s="48"/>
      <c r="AK357" s="6"/>
      <c r="AL357" s="6"/>
      <c r="AM357" s="6"/>
      <c r="AN357" s="6"/>
      <c r="AO357" s="6"/>
      <c r="AP357" s="6"/>
      <c r="AQ357" s="6"/>
      <c r="AR357" s="6"/>
      <c r="AS357" s="6"/>
      <c r="AT357" s="6"/>
      <c r="AU357" s="6"/>
      <c r="AV357" s="6"/>
      <c r="AW357" s="6"/>
      <c r="AX357" s="6"/>
      <c r="AY357" s="6"/>
      <c r="AZ357" s="6"/>
      <c r="BA357" s="6"/>
      <c r="BB357" s="6"/>
      <c r="BC357" s="6"/>
      <c r="BD357" s="6"/>
      <c r="BE357" s="6"/>
      <c r="BF357" s="6"/>
      <c r="BG357" s="6"/>
      <c r="BH357" s="6"/>
      <c r="BI357" s="6"/>
      <c r="BJ357" s="6"/>
      <c r="BK357" s="7"/>
      <c r="BL357" s="48"/>
      <c r="BM357" s="48"/>
      <c r="BN357" s="48"/>
    </row>
    <row r="358" spans="4:66"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  <c r="AA358" s="6"/>
      <c r="AB358" s="6"/>
      <c r="AC358" s="6"/>
      <c r="AD358" s="7"/>
      <c r="AE358" s="48"/>
      <c r="AF358" s="48"/>
      <c r="AG358" s="48"/>
      <c r="AK358" s="6"/>
      <c r="AL358" s="6"/>
      <c r="AM358" s="6"/>
      <c r="AN358" s="6"/>
      <c r="AO358" s="6"/>
      <c r="AP358" s="6"/>
      <c r="AQ358" s="6"/>
      <c r="AR358" s="6"/>
      <c r="AS358" s="6"/>
      <c r="AT358" s="6"/>
      <c r="AU358" s="6"/>
      <c r="AV358" s="6"/>
      <c r="AW358" s="6"/>
      <c r="AX358" s="6"/>
      <c r="AY358" s="6"/>
      <c r="AZ358" s="6"/>
      <c r="BA358" s="6"/>
      <c r="BB358" s="6"/>
      <c r="BC358" s="6"/>
      <c r="BD358" s="6"/>
      <c r="BE358" s="6"/>
      <c r="BF358" s="6"/>
      <c r="BG358" s="6"/>
      <c r="BH358" s="6"/>
      <c r="BI358" s="6"/>
      <c r="BJ358" s="6"/>
      <c r="BK358" s="7"/>
      <c r="BL358" s="48"/>
      <c r="BM358" s="48"/>
      <c r="BN358" s="48"/>
    </row>
    <row r="359" spans="4:66"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  <c r="AA359" s="6"/>
      <c r="AB359" s="6"/>
      <c r="AC359" s="6"/>
      <c r="AD359" s="7"/>
      <c r="AE359" s="48"/>
      <c r="AF359" s="48"/>
      <c r="AG359" s="48"/>
      <c r="AK359" s="6"/>
      <c r="AL359" s="6"/>
      <c r="AM359" s="6"/>
      <c r="AN359" s="6"/>
      <c r="AO359" s="6"/>
      <c r="AP359" s="6"/>
      <c r="AQ359" s="6"/>
      <c r="AR359" s="6"/>
      <c r="AS359" s="6"/>
      <c r="AT359" s="6"/>
      <c r="AU359" s="6"/>
      <c r="AV359" s="6"/>
      <c r="AW359" s="6"/>
      <c r="AX359" s="6"/>
      <c r="AY359" s="6"/>
      <c r="AZ359" s="6"/>
      <c r="BA359" s="6"/>
      <c r="BB359" s="6"/>
      <c r="BC359" s="6"/>
      <c r="BD359" s="6"/>
      <c r="BE359" s="6"/>
      <c r="BF359" s="6"/>
      <c r="BG359" s="6"/>
      <c r="BH359" s="6"/>
      <c r="BI359" s="6"/>
      <c r="BJ359" s="6"/>
      <c r="BK359" s="7"/>
      <c r="BL359" s="48"/>
      <c r="BM359" s="48"/>
      <c r="BN359" s="48"/>
    </row>
    <row r="360" spans="4:66"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  <c r="AA360" s="6"/>
      <c r="AB360" s="6"/>
      <c r="AC360" s="6"/>
      <c r="AD360" s="7"/>
      <c r="AE360" s="48"/>
      <c r="AF360" s="48"/>
      <c r="AG360" s="48"/>
      <c r="AK360" s="6"/>
      <c r="AL360" s="6"/>
      <c r="AM360" s="6"/>
      <c r="AN360" s="6"/>
      <c r="AO360" s="6"/>
      <c r="AP360" s="6"/>
      <c r="AQ360" s="6"/>
      <c r="AR360" s="6"/>
      <c r="AS360" s="6"/>
      <c r="AT360" s="6"/>
      <c r="AU360" s="6"/>
      <c r="AV360" s="6"/>
      <c r="AW360" s="6"/>
      <c r="AX360" s="6"/>
      <c r="AY360" s="6"/>
      <c r="AZ360" s="6"/>
      <c r="BA360" s="6"/>
      <c r="BB360" s="6"/>
      <c r="BC360" s="6"/>
      <c r="BD360" s="6"/>
      <c r="BE360" s="6"/>
      <c r="BF360" s="6"/>
      <c r="BG360" s="6"/>
      <c r="BH360" s="6"/>
      <c r="BI360" s="6"/>
      <c r="BJ360" s="6"/>
      <c r="BK360" s="7"/>
      <c r="BL360" s="48"/>
      <c r="BM360" s="48"/>
      <c r="BN360" s="48"/>
    </row>
    <row r="361" spans="4:66"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  <c r="AA361" s="6"/>
      <c r="AB361" s="6"/>
      <c r="AC361" s="6"/>
      <c r="AD361" s="7"/>
      <c r="AE361" s="48"/>
      <c r="AF361" s="48"/>
      <c r="AG361" s="48"/>
      <c r="AK361" s="6"/>
      <c r="AL361" s="6"/>
      <c r="AM361" s="6"/>
      <c r="AN361" s="6"/>
      <c r="AO361" s="6"/>
      <c r="AP361" s="6"/>
      <c r="AQ361" s="6"/>
      <c r="AR361" s="6"/>
      <c r="AS361" s="6"/>
      <c r="AT361" s="6"/>
      <c r="AU361" s="6"/>
      <c r="AV361" s="6"/>
      <c r="AW361" s="6"/>
      <c r="AX361" s="6"/>
      <c r="AY361" s="6"/>
      <c r="AZ361" s="6"/>
      <c r="BA361" s="6"/>
      <c r="BB361" s="6"/>
      <c r="BC361" s="6"/>
      <c r="BD361" s="6"/>
      <c r="BE361" s="6"/>
      <c r="BF361" s="6"/>
      <c r="BG361" s="6"/>
      <c r="BH361" s="6"/>
      <c r="BI361" s="6"/>
      <c r="BJ361" s="6"/>
      <c r="BK361" s="7"/>
      <c r="BL361" s="48"/>
      <c r="BM361" s="48"/>
      <c r="BN361" s="48"/>
    </row>
    <row r="362" spans="4:66"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  <c r="AA362" s="6"/>
      <c r="AB362" s="6"/>
      <c r="AC362" s="6"/>
      <c r="AD362" s="7"/>
      <c r="AE362" s="48"/>
      <c r="AF362" s="48"/>
      <c r="AG362" s="48"/>
      <c r="AK362" s="6"/>
      <c r="AL362" s="6"/>
      <c r="AM362" s="6"/>
      <c r="AN362" s="6"/>
      <c r="AO362" s="6"/>
      <c r="AP362" s="6"/>
      <c r="AQ362" s="6"/>
      <c r="AR362" s="6"/>
      <c r="AS362" s="6"/>
      <c r="AT362" s="6"/>
      <c r="AU362" s="6"/>
      <c r="AV362" s="6"/>
      <c r="AW362" s="6"/>
      <c r="AX362" s="6"/>
      <c r="AY362" s="6"/>
      <c r="AZ362" s="6"/>
      <c r="BA362" s="6"/>
      <c r="BB362" s="6"/>
      <c r="BC362" s="6"/>
      <c r="BD362" s="6"/>
      <c r="BE362" s="6"/>
      <c r="BF362" s="6"/>
      <c r="BG362" s="6"/>
      <c r="BH362" s="6"/>
      <c r="BI362" s="6"/>
      <c r="BJ362" s="6"/>
      <c r="BK362" s="7"/>
      <c r="BL362" s="48"/>
      <c r="BM362" s="48"/>
      <c r="BN362" s="48"/>
    </row>
    <row r="363" spans="4:66"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  <c r="AA363" s="6"/>
      <c r="AB363" s="6"/>
      <c r="AC363" s="6"/>
      <c r="AD363" s="7"/>
      <c r="AE363" s="48"/>
      <c r="AF363" s="48"/>
      <c r="AG363" s="48"/>
      <c r="AK363" s="6"/>
      <c r="AL363" s="6"/>
      <c r="AM363" s="6"/>
      <c r="AN363" s="6"/>
      <c r="AO363" s="6"/>
      <c r="AP363" s="6"/>
      <c r="AQ363" s="6"/>
      <c r="AR363" s="6"/>
      <c r="AS363" s="6"/>
      <c r="AT363" s="6"/>
      <c r="AU363" s="6"/>
      <c r="AV363" s="6"/>
      <c r="AW363" s="6"/>
      <c r="AX363" s="6"/>
      <c r="AY363" s="6"/>
      <c r="AZ363" s="6"/>
      <c r="BA363" s="6"/>
      <c r="BB363" s="6"/>
      <c r="BC363" s="6"/>
      <c r="BD363" s="6"/>
      <c r="BE363" s="6"/>
      <c r="BF363" s="6"/>
      <c r="BG363" s="6"/>
      <c r="BH363" s="6"/>
      <c r="BI363" s="6"/>
      <c r="BJ363" s="6"/>
      <c r="BK363" s="7"/>
      <c r="BL363" s="48"/>
      <c r="BM363" s="48"/>
      <c r="BN363" s="48"/>
    </row>
    <row r="364" spans="4:66"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  <c r="AA364" s="6"/>
      <c r="AB364" s="6"/>
      <c r="AC364" s="6"/>
      <c r="AD364" s="7"/>
      <c r="AE364" s="48"/>
      <c r="AF364" s="48"/>
      <c r="AG364" s="48"/>
      <c r="AK364" s="6"/>
      <c r="AL364" s="6"/>
      <c r="AM364" s="6"/>
      <c r="AN364" s="6"/>
      <c r="AO364" s="6"/>
      <c r="AP364" s="6"/>
      <c r="AQ364" s="6"/>
      <c r="AR364" s="6"/>
      <c r="AS364" s="6"/>
      <c r="AT364" s="6"/>
      <c r="AU364" s="6"/>
      <c r="AV364" s="6"/>
      <c r="AW364" s="6"/>
      <c r="AX364" s="6"/>
      <c r="AY364" s="6"/>
      <c r="AZ364" s="6"/>
      <c r="BA364" s="6"/>
      <c r="BB364" s="6"/>
      <c r="BC364" s="6"/>
      <c r="BD364" s="6"/>
      <c r="BE364" s="6"/>
      <c r="BF364" s="6"/>
      <c r="BG364" s="6"/>
      <c r="BH364" s="6"/>
      <c r="BI364" s="6"/>
      <c r="BJ364" s="6"/>
      <c r="BK364" s="7"/>
      <c r="BL364" s="48"/>
      <c r="BM364" s="48"/>
      <c r="BN364" s="48"/>
    </row>
    <row r="365" spans="4:66"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  <c r="AA365" s="6"/>
      <c r="AB365" s="6"/>
      <c r="AC365" s="6"/>
      <c r="AD365" s="7"/>
      <c r="AE365" s="48"/>
      <c r="AF365" s="48"/>
      <c r="AG365" s="48"/>
      <c r="AK365" s="6"/>
      <c r="AL365" s="6"/>
      <c r="AM365" s="6"/>
      <c r="AN365" s="6"/>
      <c r="AO365" s="6"/>
      <c r="AP365" s="6"/>
      <c r="AQ365" s="6"/>
      <c r="AR365" s="6"/>
      <c r="AS365" s="6"/>
      <c r="AT365" s="6"/>
      <c r="AU365" s="6"/>
      <c r="AV365" s="6"/>
      <c r="AW365" s="6"/>
      <c r="AX365" s="6"/>
      <c r="AY365" s="6"/>
      <c r="AZ365" s="6"/>
      <c r="BA365" s="6"/>
      <c r="BB365" s="6"/>
      <c r="BC365" s="6"/>
      <c r="BD365" s="6"/>
      <c r="BE365" s="6"/>
      <c r="BF365" s="6"/>
      <c r="BG365" s="6"/>
      <c r="BH365" s="6"/>
      <c r="BI365" s="6"/>
      <c r="BJ365" s="6"/>
      <c r="BK365" s="7"/>
      <c r="BL365" s="48"/>
      <c r="BM365" s="48"/>
      <c r="BN365" s="48"/>
    </row>
    <row r="366" spans="4:66"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  <c r="AA366" s="6"/>
      <c r="AB366" s="6"/>
      <c r="AC366" s="6"/>
      <c r="AD366" s="7"/>
      <c r="AE366" s="48"/>
      <c r="AF366" s="48"/>
      <c r="AG366" s="48"/>
      <c r="AK366" s="6"/>
      <c r="AL366" s="6"/>
      <c r="AM366" s="6"/>
      <c r="AN366" s="6"/>
      <c r="AO366" s="6"/>
      <c r="AP366" s="6"/>
      <c r="AQ366" s="6"/>
      <c r="AR366" s="6"/>
      <c r="AS366" s="6"/>
      <c r="AT366" s="6"/>
      <c r="AU366" s="6"/>
      <c r="AV366" s="6"/>
      <c r="AW366" s="6"/>
      <c r="AX366" s="6"/>
      <c r="AY366" s="6"/>
      <c r="AZ366" s="6"/>
      <c r="BA366" s="6"/>
      <c r="BB366" s="6"/>
      <c r="BC366" s="6"/>
      <c r="BD366" s="6"/>
      <c r="BE366" s="6"/>
      <c r="BF366" s="6"/>
      <c r="BG366" s="6"/>
      <c r="BH366" s="6"/>
      <c r="BI366" s="6"/>
      <c r="BJ366" s="6"/>
      <c r="BK366" s="7"/>
      <c r="BL366" s="48"/>
      <c r="BM366" s="48"/>
      <c r="BN366" s="48"/>
    </row>
    <row r="367" spans="4:66"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  <c r="AA367" s="6"/>
      <c r="AB367" s="6"/>
      <c r="AC367" s="6"/>
      <c r="AD367" s="7"/>
      <c r="AE367" s="48"/>
      <c r="AF367" s="48"/>
      <c r="AG367" s="48"/>
      <c r="AK367" s="6"/>
      <c r="AL367" s="6"/>
      <c r="AM367" s="6"/>
      <c r="AN367" s="6"/>
      <c r="AO367" s="6"/>
      <c r="AP367" s="6"/>
      <c r="AQ367" s="6"/>
      <c r="AR367" s="6"/>
      <c r="AS367" s="6"/>
      <c r="AT367" s="6"/>
      <c r="AU367" s="6"/>
      <c r="AV367" s="6"/>
      <c r="AW367" s="6"/>
      <c r="AX367" s="6"/>
      <c r="AY367" s="6"/>
      <c r="AZ367" s="6"/>
      <c r="BA367" s="6"/>
      <c r="BB367" s="6"/>
      <c r="BC367" s="6"/>
      <c r="BD367" s="6"/>
      <c r="BE367" s="6"/>
      <c r="BF367" s="6"/>
      <c r="BG367" s="6"/>
      <c r="BH367" s="6"/>
      <c r="BI367" s="6"/>
      <c r="BJ367" s="6"/>
      <c r="BK367" s="7"/>
      <c r="BL367" s="48"/>
      <c r="BM367" s="48"/>
      <c r="BN367" s="48"/>
    </row>
    <row r="368" spans="4:66"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  <c r="AA368" s="6"/>
      <c r="AB368" s="6"/>
      <c r="AC368" s="6"/>
      <c r="AD368" s="7"/>
      <c r="AE368" s="48"/>
      <c r="AF368" s="48"/>
      <c r="AG368" s="48"/>
      <c r="AK368" s="6"/>
      <c r="AL368" s="6"/>
      <c r="AM368" s="6"/>
      <c r="AN368" s="6"/>
      <c r="AO368" s="6"/>
      <c r="AP368" s="6"/>
      <c r="AQ368" s="6"/>
      <c r="AR368" s="6"/>
      <c r="AS368" s="6"/>
      <c r="AT368" s="6"/>
      <c r="AU368" s="6"/>
      <c r="AV368" s="6"/>
      <c r="AW368" s="6"/>
      <c r="AX368" s="6"/>
      <c r="AY368" s="6"/>
      <c r="AZ368" s="6"/>
      <c r="BA368" s="6"/>
      <c r="BB368" s="6"/>
      <c r="BC368" s="6"/>
      <c r="BD368" s="6"/>
      <c r="BE368" s="6"/>
      <c r="BF368" s="6"/>
      <c r="BG368" s="6"/>
      <c r="BH368" s="6"/>
      <c r="BI368" s="6"/>
      <c r="BJ368" s="6"/>
      <c r="BK368" s="7"/>
      <c r="BL368" s="48"/>
      <c r="BM368" s="48"/>
      <c r="BN368" s="48"/>
    </row>
    <row r="369" spans="4:66"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  <c r="AA369" s="6"/>
      <c r="AB369" s="6"/>
      <c r="AC369" s="6"/>
      <c r="AD369" s="7"/>
      <c r="AE369" s="48"/>
      <c r="AF369" s="48"/>
      <c r="AG369" s="48"/>
      <c r="AK369" s="6"/>
      <c r="AL369" s="6"/>
      <c r="AM369" s="6"/>
      <c r="AN369" s="6"/>
      <c r="AO369" s="6"/>
      <c r="AP369" s="6"/>
      <c r="AQ369" s="6"/>
      <c r="AR369" s="6"/>
      <c r="AS369" s="6"/>
      <c r="AT369" s="6"/>
      <c r="AU369" s="6"/>
      <c r="AV369" s="6"/>
      <c r="AW369" s="6"/>
      <c r="AX369" s="6"/>
      <c r="AY369" s="6"/>
      <c r="AZ369" s="6"/>
      <c r="BA369" s="6"/>
      <c r="BB369" s="6"/>
      <c r="BC369" s="6"/>
      <c r="BD369" s="6"/>
      <c r="BE369" s="6"/>
      <c r="BF369" s="6"/>
      <c r="BG369" s="6"/>
      <c r="BH369" s="6"/>
      <c r="BI369" s="6"/>
      <c r="BJ369" s="6"/>
      <c r="BK369" s="7"/>
      <c r="BL369" s="48"/>
      <c r="BM369" s="48"/>
      <c r="BN369" s="48"/>
    </row>
    <row r="370" spans="4:66"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  <c r="AA370" s="6"/>
      <c r="AB370" s="6"/>
      <c r="AC370" s="6"/>
      <c r="AD370" s="7"/>
      <c r="AE370" s="48"/>
      <c r="AF370" s="48"/>
      <c r="AG370" s="48"/>
      <c r="AK370" s="6"/>
      <c r="AL370" s="6"/>
      <c r="AM370" s="6"/>
      <c r="AN370" s="6"/>
      <c r="AO370" s="6"/>
      <c r="AP370" s="6"/>
      <c r="AQ370" s="6"/>
      <c r="AR370" s="6"/>
      <c r="AS370" s="6"/>
      <c r="AT370" s="6"/>
      <c r="AU370" s="6"/>
      <c r="AV370" s="6"/>
      <c r="AW370" s="6"/>
      <c r="AX370" s="6"/>
      <c r="AY370" s="6"/>
      <c r="AZ370" s="6"/>
      <c r="BA370" s="6"/>
      <c r="BB370" s="6"/>
      <c r="BC370" s="6"/>
      <c r="BD370" s="6"/>
      <c r="BE370" s="6"/>
      <c r="BF370" s="6"/>
      <c r="BG370" s="6"/>
      <c r="BH370" s="6"/>
      <c r="BI370" s="6"/>
      <c r="BJ370" s="6"/>
      <c r="BK370" s="7"/>
      <c r="BL370" s="48"/>
      <c r="BM370" s="48"/>
      <c r="BN370" s="48"/>
    </row>
    <row r="371" spans="4:66"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  <c r="AA371" s="6"/>
      <c r="AB371" s="6"/>
      <c r="AC371" s="6"/>
      <c r="AD371" s="7"/>
      <c r="AE371" s="48"/>
      <c r="AF371" s="48"/>
      <c r="AG371" s="48"/>
      <c r="AK371" s="6"/>
      <c r="AL371" s="6"/>
      <c r="AM371" s="6"/>
      <c r="AN371" s="6"/>
      <c r="AO371" s="6"/>
      <c r="AP371" s="6"/>
      <c r="AQ371" s="6"/>
      <c r="AR371" s="6"/>
      <c r="AS371" s="6"/>
      <c r="AT371" s="6"/>
      <c r="AU371" s="6"/>
      <c r="AV371" s="6"/>
      <c r="AW371" s="6"/>
      <c r="AX371" s="6"/>
      <c r="AY371" s="6"/>
      <c r="AZ371" s="6"/>
      <c r="BA371" s="6"/>
      <c r="BB371" s="6"/>
      <c r="BC371" s="6"/>
      <c r="BD371" s="6"/>
      <c r="BE371" s="6"/>
      <c r="BF371" s="6"/>
      <c r="BG371" s="6"/>
      <c r="BH371" s="6"/>
      <c r="BI371" s="6"/>
      <c r="BJ371" s="6"/>
      <c r="BK371" s="7"/>
      <c r="BL371" s="48"/>
      <c r="BM371" s="48"/>
      <c r="BN371" s="48"/>
    </row>
    <row r="372" spans="4:66"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  <c r="AA372" s="6"/>
      <c r="AB372" s="6"/>
      <c r="AC372" s="6"/>
      <c r="AD372" s="7"/>
      <c r="AE372" s="48"/>
      <c r="AF372" s="48"/>
      <c r="AG372" s="48"/>
      <c r="AK372" s="6"/>
      <c r="AL372" s="6"/>
      <c r="AM372" s="6"/>
      <c r="AN372" s="6"/>
      <c r="AO372" s="6"/>
      <c r="AP372" s="6"/>
      <c r="AQ372" s="6"/>
      <c r="AR372" s="6"/>
      <c r="AS372" s="6"/>
      <c r="AT372" s="6"/>
      <c r="AU372" s="6"/>
      <c r="AV372" s="6"/>
      <c r="AW372" s="6"/>
      <c r="AX372" s="6"/>
      <c r="AY372" s="6"/>
      <c r="AZ372" s="6"/>
      <c r="BA372" s="6"/>
      <c r="BB372" s="6"/>
      <c r="BC372" s="6"/>
      <c r="BD372" s="6"/>
      <c r="BE372" s="6"/>
      <c r="BF372" s="6"/>
      <c r="BG372" s="6"/>
      <c r="BH372" s="6"/>
      <c r="BI372" s="6"/>
      <c r="BJ372" s="6"/>
      <c r="BK372" s="7"/>
      <c r="BL372" s="48"/>
      <c r="BM372" s="48"/>
      <c r="BN372" s="48"/>
    </row>
    <row r="373" spans="4:66"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  <c r="AA373" s="6"/>
      <c r="AB373" s="6"/>
      <c r="AC373" s="6"/>
      <c r="AD373" s="7"/>
      <c r="AE373" s="48"/>
      <c r="AF373" s="48"/>
      <c r="AG373" s="48"/>
      <c r="AK373" s="6"/>
      <c r="AL373" s="6"/>
      <c r="AM373" s="6"/>
      <c r="AN373" s="6"/>
      <c r="AO373" s="6"/>
      <c r="AP373" s="6"/>
      <c r="AQ373" s="6"/>
      <c r="AR373" s="6"/>
      <c r="AS373" s="6"/>
      <c r="AT373" s="6"/>
      <c r="AU373" s="6"/>
      <c r="AV373" s="6"/>
      <c r="AW373" s="6"/>
      <c r="AX373" s="6"/>
      <c r="AY373" s="6"/>
      <c r="AZ373" s="6"/>
      <c r="BA373" s="6"/>
      <c r="BB373" s="6"/>
      <c r="BC373" s="6"/>
      <c r="BD373" s="6"/>
      <c r="BE373" s="6"/>
      <c r="BF373" s="6"/>
      <c r="BG373" s="6"/>
      <c r="BH373" s="6"/>
      <c r="BI373" s="6"/>
      <c r="BJ373" s="6"/>
      <c r="BK373" s="7"/>
      <c r="BL373" s="48"/>
      <c r="BM373" s="48"/>
      <c r="BN373" s="48"/>
    </row>
    <row r="374" spans="4:66"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  <c r="AA374" s="6"/>
      <c r="AB374" s="6"/>
      <c r="AC374" s="6"/>
      <c r="AD374" s="7"/>
      <c r="AE374" s="48"/>
      <c r="AF374" s="48"/>
      <c r="AG374" s="48"/>
      <c r="AK374" s="6"/>
      <c r="AL374" s="6"/>
      <c r="AM374" s="6"/>
      <c r="AN374" s="6"/>
      <c r="AO374" s="6"/>
      <c r="AP374" s="6"/>
      <c r="AQ374" s="6"/>
      <c r="AR374" s="6"/>
      <c r="AS374" s="6"/>
      <c r="AT374" s="6"/>
      <c r="AU374" s="6"/>
      <c r="AV374" s="6"/>
      <c r="AW374" s="6"/>
      <c r="AX374" s="6"/>
      <c r="AY374" s="6"/>
      <c r="AZ374" s="6"/>
      <c r="BA374" s="6"/>
      <c r="BB374" s="6"/>
      <c r="BC374" s="6"/>
      <c r="BD374" s="6"/>
      <c r="BE374" s="6"/>
      <c r="BF374" s="6"/>
      <c r="BG374" s="6"/>
      <c r="BH374" s="6"/>
      <c r="BI374" s="6"/>
      <c r="BJ374" s="6"/>
      <c r="BK374" s="7"/>
      <c r="BL374" s="48"/>
      <c r="BM374" s="48"/>
      <c r="BN374" s="48"/>
    </row>
    <row r="375" spans="4:66"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  <c r="AA375" s="6"/>
      <c r="AB375" s="6"/>
      <c r="AC375" s="6"/>
      <c r="AD375" s="7"/>
      <c r="AE375" s="48"/>
      <c r="AF375" s="48"/>
      <c r="AG375" s="48"/>
      <c r="AK375" s="6"/>
      <c r="AL375" s="6"/>
      <c r="AM375" s="6"/>
      <c r="AN375" s="6"/>
      <c r="AO375" s="6"/>
      <c r="AP375" s="6"/>
      <c r="AQ375" s="6"/>
      <c r="AR375" s="6"/>
      <c r="AS375" s="6"/>
      <c r="AT375" s="6"/>
      <c r="AU375" s="6"/>
      <c r="AV375" s="6"/>
      <c r="AW375" s="6"/>
      <c r="AX375" s="6"/>
      <c r="AY375" s="6"/>
      <c r="AZ375" s="6"/>
      <c r="BA375" s="6"/>
      <c r="BB375" s="6"/>
      <c r="BC375" s="6"/>
      <c r="BD375" s="6"/>
      <c r="BE375" s="6"/>
      <c r="BF375" s="6"/>
      <c r="BG375" s="6"/>
      <c r="BH375" s="6"/>
      <c r="BI375" s="6"/>
      <c r="BJ375" s="6"/>
      <c r="BK375" s="7"/>
      <c r="BL375" s="48"/>
      <c r="BM375" s="48"/>
      <c r="BN375" s="48"/>
    </row>
    <row r="376" spans="4:66"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  <c r="AA376" s="6"/>
      <c r="AB376" s="6"/>
      <c r="AC376" s="6"/>
      <c r="AD376" s="7"/>
      <c r="AE376" s="48"/>
      <c r="AF376" s="48"/>
      <c r="AG376" s="48"/>
      <c r="AK376" s="6"/>
      <c r="AL376" s="6"/>
      <c r="AM376" s="6"/>
      <c r="AN376" s="6"/>
      <c r="AO376" s="6"/>
      <c r="AP376" s="6"/>
      <c r="AQ376" s="6"/>
      <c r="AR376" s="6"/>
      <c r="AS376" s="6"/>
      <c r="AT376" s="6"/>
      <c r="AU376" s="6"/>
      <c r="AV376" s="6"/>
      <c r="AW376" s="6"/>
      <c r="AX376" s="6"/>
      <c r="AY376" s="6"/>
      <c r="AZ376" s="6"/>
      <c r="BA376" s="6"/>
      <c r="BB376" s="6"/>
      <c r="BC376" s="6"/>
      <c r="BD376" s="6"/>
      <c r="BE376" s="6"/>
      <c r="BF376" s="6"/>
      <c r="BG376" s="6"/>
      <c r="BH376" s="6"/>
      <c r="BI376" s="6"/>
      <c r="BJ376" s="6"/>
      <c r="BK376" s="7"/>
      <c r="BL376" s="48"/>
      <c r="BM376" s="48"/>
      <c r="BN376" s="48"/>
    </row>
    <row r="377" spans="4:66"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  <c r="AA377" s="6"/>
      <c r="AB377" s="6"/>
      <c r="AC377" s="6"/>
      <c r="AD377" s="7"/>
      <c r="AE377" s="48"/>
      <c r="AF377" s="48"/>
      <c r="AG377" s="48"/>
      <c r="AK377" s="6"/>
      <c r="AL377" s="6"/>
      <c r="AM377" s="6"/>
      <c r="AN377" s="6"/>
      <c r="AO377" s="6"/>
      <c r="AP377" s="6"/>
      <c r="AQ377" s="6"/>
      <c r="AR377" s="6"/>
      <c r="AS377" s="6"/>
      <c r="AT377" s="6"/>
      <c r="AU377" s="6"/>
      <c r="AV377" s="6"/>
      <c r="AW377" s="6"/>
      <c r="AX377" s="6"/>
      <c r="AY377" s="6"/>
      <c r="AZ377" s="6"/>
      <c r="BA377" s="6"/>
      <c r="BB377" s="6"/>
      <c r="BC377" s="6"/>
      <c r="BD377" s="6"/>
      <c r="BE377" s="6"/>
      <c r="BF377" s="6"/>
      <c r="BG377" s="6"/>
      <c r="BH377" s="6"/>
      <c r="BI377" s="6"/>
      <c r="BJ377" s="6"/>
      <c r="BK377" s="7"/>
      <c r="BL377" s="48"/>
      <c r="BM377" s="48"/>
      <c r="BN377" s="48"/>
    </row>
    <row r="378" spans="4:66"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  <c r="AA378" s="6"/>
      <c r="AB378" s="6"/>
      <c r="AC378" s="6"/>
      <c r="AD378" s="7"/>
      <c r="AE378" s="48"/>
      <c r="AF378" s="48"/>
      <c r="AG378" s="48"/>
      <c r="AK378" s="6"/>
      <c r="AL378" s="6"/>
      <c r="AM378" s="6"/>
      <c r="AN378" s="6"/>
      <c r="AO378" s="6"/>
      <c r="AP378" s="6"/>
      <c r="AQ378" s="6"/>
      <c r="AR378" s="6"/>
      <c r="AS378" s="6"/>
      <c r="AT378" s="6"/>
      <c r="AU378" s="6"/>
      <c r="AV378" s="6"/>
      <c r="AW378" s="6"/>
      <c r="AX378" s="6"/>
      <c r="AY378" s="6"/>
      <c r="AZ378" s="6"/>
      <c r="BA378" s="6"/>
      <c r="BB378" s="6"/>
      <c r="BC378" s="6"/>
      <c r="BD378" s="6"/>
      <c r="BE378" s="6"/>
      <c r="BF378" s="6"/>
      <c r="BG378" s="6"/>
      <c r="BH378" s="6"/>
      <c r="BI378" s="6"/>
      <c r="BJ378" s="6"/>
      <c r="BK378" s="7"/>
      <c r="BL378" s="48"/>
      <c r="BM378" s="48"/>
      <c r="BN378" s="48"/>
    </row>
    <row r="379" spans="4:66"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  <c r="AA379" s="6"/>
      <c r="AB379" s="6"/>
      <c r="AC379" s="6"/>
      <c r="AD379" s="7"/>
      <c r="AE379" s="48"/>
      <c r="AF379" s="48"/>
      <c r="AG379" s="48"/>
      <c r="AK379" s="6"/>
      <c r="AL379" s="6"/>
      <c r="AM379" s="6"/>
      <c r="AN379" s="6"/>
      <c r="AO379" s="6"/>
      <c r="AP379" s="6"/>
      <c r="AQ379" s="6"/>
      <c r="AR379" s="6"/>
      <c r="AS379" s="6"/>
      <c r="AT379" s="6"/>
      <c r="AU379" s="6"/>
      <c r="AV379" s="6"/>
      <c r="AW379" s="6"/>
      <c r="AX379" s="6"/>
      <c r="AY379" s="6"/>
      <c r="AZ379" s="6"/>
      <c r="BA379" s="6"/>
      <c r="BB379" s="6"/>
      <c r="BC379" s="6"/>
      <c r="BD379" s="6"/>
      <c r="BE379" s="6"/>
      <c r="BF379" s="6"/>
      <c r="BG379" s="6"/>
      <c r="BH379" s="6"/>
      <c r="BI379" s="6"/>
      <c r="BJ379" s="6"/>
      <c r="BK379" s="7"/>
      <c r="BL379" s="48"/>
      <c r="BM379" s="48"/>
      <c r="BN379" s="48"/>
    </row>
    <row r="380" spans="4:66"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  <c r="AA380" s="6"/>
      <c r="AB380" s="6"/>
      <c r="AC380" s="6"/>
      <c r="AD380" s="7"/>
      <c r="AE380" s="48"/>
      <c r="AF380" s="48"/>
      <c r="AG380" s="48"/>
      <c r="AK380" s="6"/>
      <c r="AL380" s="6"/>
      <c r="AM380" s="6"/>
      <c r="AN380" s="6"/>
      <c r="AO380" s="6"/>
      <c r="AP380" s="6"/>
      <c r="AQ380" s="6"/>
      <c r="AR380" s="6"/>
      <c r="AS380" s="6"/>
      <c r="AT380" s="6"/>
      <c r="AU380" s="6"/>
      <c r="AV380" s="6"/>
      <c r="AW380" s="6"/>
      <c r="AX380" s="6"/>
      <c r="AY380" s="6"/>
      <c r="AZ380" s="6"/>
      <c r="BA380" s="6"/>
      <c r="BB380" s="6"/>
      <c r="BC380" s="6"/>
      <c r="BD380" s="6"/>
      <c r="BE380" s="6"/>
      <c r="BF380" s="6"/>
      <c r="BG380" s="6"/>
      <c r="BH380" s="6"/>
      <c r="BI380" s="6"/>
      <c r="BJ380" s="6"/>
      <c r="BK380" s="7"/>
      <c r="BL380" s="48"/>
      <c r="BM380" s="48"/>
      <c r="BN380" s="48"/>
    </row>
    <row r="381" spans="4:66"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  <c r="AA381" s="6"/>
      <c r="AB381" s="6"/>
      <c r="AC381" s="6"/>
      <c r="AD381" s="7"/>
      <c r="AE381" s="48"/>
      <c r="AF381" s="48"/>
      <c r="AG381" s="48"/>
      <c r="AK381" s="6"/>
      <c r="AL381" s="6"/>
      <c r="AM381" s="6"/>
      <c r="AN381" s="6"/>
      <c r="AO381" s="6"/>
      <c r="AP381" s="6"/>
      <c r="AQ381" s="6"/>
      <c r="AR381" s="6"/>
      <c r="AS381" s="6"/>
      <c r="AT381" s="6"/>
      <c r="AU381" s="6"/>
      <c r="AV381" s="6"/>
      <c r="AW381" s="6"/>
      <c r="AX381" s="6"/>
      <c r="AY381" s="6"/>
      <c r="AZ381" s="6"/>
      <c r="BA381" s="6"/>
      <c r="BB381" s="6"/>
      <c r="BC381" s="6"/>
      <c r="BD381" s="6"/>
      <c r="BE381" s="6"/>
      <c r="BF381" s="6"/>
      <c r="BG381" s="6"/>
      <c r="BH381" s="6"/>
      <c r="BI381" s="6"/>
      <c r="BJ381" s="6"/>
      <c r="BK381" s="7"/>
      <c r="BL381" s="48"/>
      <c r="BM381" s="48"/>
      <c r="BN381" s="48"/>
    </row>
    <row r="382" spans="4:66"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  <c r="AA382" s="6"/>
      <c r="AB382" s="6"/>
      <c r="AC382" s="6"/>
      <c r="AD382" s="7"/>
      <c r="AE382" s="48"/>
      <c r="AF382" s="48"/>
      <c r="AG382" s="48"/>
      <c r="AK382" s="6"/>
      <c r="AL382" s="6"/>
      <c r="AM382" s="6"/>
      <c r="AN382" s="6"/>
      <c r="AO382" s="6"/>
      <c r="AP382" s="6"/>
      <c r="AQ382" s="6"/>
      <c r="AR382" s="6"/>
      <c r="AS382" s="6"/>
      <c r="AT382" s="6"/>
      <c r="AU382" s="6"/>
      <c r="AV382" s="6"/>
      <c r="AW382" s="6"/>
      <c r="AX382" s="6"/>
      <c r="AY382" s="6"/>
      <c r="AZ382" s="6"/>
      <c r="BA382" s="6"/>
      <c r="BB382" s="6"/>
      <c r="BC382" s="6"/>
      <c r="BD382" s="6"/>
      <c r="BE382" s="6"/>
      <c r="BF382" s="6"/>
      <c r="BG382" s="6"/>
      <c r="BH382" s="6"/>
      <c r="BI382" s="6"/>
      <c r="BJ382" s="6"/>
      <c r="BK382" s="7"/>
      <c r="BL382" s="48"/>
      <c r="BM382" s="48"/>
      <c r="BN382" s="48"/>
    </row>
    <row r="383" spans="4:66"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  <c r="AA383" s="6"/>
      <c r="AB383" s="6"/>
      <c r="AC383" s="6"/>
      <c r="AD383" s="7"/>
      <c r="AE383" s="48"/>
      <c r="AF383" s="48"/>
      <c r="AG383" s="48"/>
      <c r="AK383" s="6"/>
      <c r="AL383" s="6"/>
      <c r="AM383" s="6"/>
      <c r="AN383" s="6"/>
      <c r="AO383" s="6"/>
      <c r="AP383" s="6"/>
      <c r="AQ383" s="6"/>
      <c r="AR383" s="6"/>
      <c r="AS383" s="6"/>
      <c r="AT383" s="6"/>
      <c r="AU383" s="6"/>
      <c r="AV383" s="6"/>
      <c r="AW383" s="6"/>
      <c r="AX383" s="6"/>
      <c r="AY383" s="6"/>
      <c r="AZ383" s="6"/>
      <c r="BA383" s="6"/>
      <c r="BB383" s="6"/>
      <c r="BC383" s="6"/>
      <c r="BD383" s="6"/>
      <c r="BE383" s="6"/>
      <c r="BF383" s="6"/>
      <c r="BG383" s="6"/>
      <c r="BH383" s="6"/>
      <c r="BI383" s="6"/>
      <c r="BJ383" s="6"/>
      <c r="BK383" s="7"/>
      <c r="BL383" s="48"/>
      <c r="BM383" s="48"/>
      <c r="BN383" s="48"/>
    </row>
    <row r="384" spans="4:66"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  <c r="AA384" s="6"/>
      <c r="AB384" s="6"/>
      <c r="AC384" s="6"/>
      <c r="AD384" s="7"/>
      <c r="AE384" s="48"/>
      <c r="AF384" s="48"/>
      <c r="AG384" s="48"/>
      <c r="AK384" s="6"/>
      <c r="AL384" s="6"/>
      <c r="AM384" s="6"/>
      <c r="AN384" s="6"/>
      <c r="AO384" s="6"/>
      <c r="AP384" s="6"/>
      <c r="AQ384" s="6"/>
      <c r="AR384" s="6"/>
      <c r="AS384" s="6"/>
      <c r="AT384" s="6"/>
      <c r="AU384" s="6"/>
      <c r="AV384" s="6"/>
      <c r="AW384" s="6"/>
      <c r="AX384" s="6"/>
      <c r="AY384" s="6"/>
      <c r="AZ384" s="6"/>
      <c r="BA384" s="6"/>
      <c r="BB384" s="6"/>
      <c r="BC384" s="6"/>
      <c r="BD384" s="6"/>
      <c r="BE384" s="6"/>
      <c r="BF384" s="6"/>
      <c r="BG384" s="6"/>
      <c r="BH384" s="6"/>
      <c r="BI384" s="6"/>
      <c r="BJ384" s="6"/>
      <c r="BK384" s="7"/>
      <c r="BL384" s="48"/>
      <c r="BM384" s="48"/>
      <c r="BN384" s="48"/>
    </row>
    <row r="385" spans="4:66"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  <c r="AA385" s="6"/>
      <c r="AB385" s="6"/>
      <c r="AC385" s="6"/>
      <c r="AD385" s="7"/>
      <c r="AE385" s="48"/>
      <c r="AF385" s="48"/>
      <c r="AG385" s="48"/>
      <c r="AK385" s="6"/>
      <c r="AL385" s="6"/>
      <c r="AM385" s="6"/>
      <c r="AN385" s="6"/>
      <c r="AO385" s="6"/>
      <c r="AP385" s="6"/>
      <c r="AQ385" s="6"/>
      <c r="AR385" s="6"/>
      <c r="AS385" s="6"/>
      <c r="AT385" s="6"/>
      <c r="AU385" s="6"/>
      <c r="AV385" s="6"/>
      <c r="AW385" s="6"/>
      <c r="AX385" s="6"/>
      <c r="AY385" s="6"/>
      <c r="AZ385" s="6"/>
      <c r="BA385" s="6"/>
      <c r="BB385" s="6"/>
      <c r="BC385" s="6"/>
      <c r="BD385" s="6"/>
      <c r="BE385" s="6"/>
      <c r="BF385" s="6"/>
      <c r="BG385" s="6"/>
      <c r="BH385" s="6"/>
      <c r="BI385" s="6"/>
      <c r="BJ385" s="6"/>
      <c r="BK385" s="7"/>
      <c r="BL385" s="48"/>
      <c r="BM385" s="48"/>
      <c r="BN385" s="48"/>
    </row>
    <row r="386" spans="4:66"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  <c r="AA386" s="6"/>
      <c r="AB386" s="6"/>
      <c r="AC386" s="6"/>
      <c r="AD386" s="7"/>
      <c r="AE386" s="48"/>
      <c r="AF386" s="48"/>
      <c r="AG386" s="48"/>
      <c r="AK386" s="6"/>
      <c r="AL386" s="6"/>
      <c r="AM386" s="6"/>
      <c r="AN386" s="6"/>
      <c r="AO386" s="6"/>
      <c r="AP386" s="6"/>
      <c r="AQ386" s="6"/>
      <c r="AR386" s="6"/>
      <c r="AS386" s="6"/>
      <c r="AT386" s="6"/>
      <c r="AU386" s="6"/>
      <c r="AV386" s="6"/>
      <c r="AW386" s="6"/>
      <c r="AX386" s="6"/>
      <c r="AY386" s="6"/>
      <c r="AZ386" s="6"/>
      <c r="BA386" s="6"/>
      <c r="BB386" s="6"/>
      <c r="BC386" s="6"/>
      <c r="BD386" s="6"/>
      <c r="BE386" s="6"/>
      <c r="BF386" s="6"/>
      <c r="BG386" s="6"/>
      <c r="BH386" s="6"/>
      <c r="BI386" s="6"/>
      <c r="BJ386" s="6"/>
      <c r="BK386" s="7"/>
      <c r="BL386" s="48"/>
      <c r="BM386" s="48"/>
      <c r="BN386" s="48"/>
    </row>
    <row r="387" spans="4:66"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  <c r="AA387" s="6"/>
      <c r="AB387" s="6"/>
      <c r="AC387" s="6"/>
      <c r="AD387" s="7"/>
      <c r="AE387" s="48"/>
      <c r="AF387" s="48"/>
      <c r="AG387" s="48"/>
      <c r="AK387" s="6"/>
      <c r="AL387" s="6"/>
      <c r="AM387" s="6"/>
      <c r="AN387" s="6"/>
      <c r="AO387" s="6"/>
      <c r="AP387" s="6"/>
      <c r="AQ387" s="6"/>
      <c r="AR387" s="6"/>
      <c r="AS387" s="6"/>
      <c r="AT387" s="6"/>
      <c r="AU387" s="6"/>
      <c r="AV387" s="6"/>
      <c r="AW387" s="6"/>
      <c r="AX387" s="6"/>
      <c r="AY387" s="6"/>
      <c r="AZ387" s="6"/>
      <c r="BA387" s="6"/>
      <c r="BB387" s="6"/>
      <c r="BC387" s="6"/>
      <c r="BD387" s="6"/>
      <c r="BE387" s="6"/>
      <c r="BF387" s="6"/>
      <c r="BG387" s="6"/>
      <c r="BH387" s="6"/>
      <c r="BI387" s="6"/>
      <c r="BJ387" s="6"/>
      <c r="BK387" s="7"/>
      <c r="BL387" s="48"/>
      <c r="BM387" s="48"/>
      <c r="BN387" s="48"/>
    </row>
    <row r="388" spans="4:66"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  <c r="AA388" s="6"/>
      <c r="AB388" s="6"/>
      <c r="AC388" s="6"/>
      <c r="AD388" s="7"/>
      <c r="AE388" s="48"/>
      <c r="AF388" s="48"/>
      <c r="AG388" s="48"/>
      <c r="AK388" s="6"/>
      <c r="AL388" s="6"/>
      <c r="AM388" s="6"/>
      <c r="AN388" s="6"/>
      <c r="AO388" s="6"/>
      <c r="AP388" s="6"/>
      <c r="AQ388" s="6"/>
      <c r="AR388" s="6"/>
      <c r="AS388" s="6"/>
      <c r="AT388" s="6"/>
      <c r="AU388" s="6"/>
      <c r="AV388" s="6"/>
      <c r="AW388" s="6"/>
      <c r="AX388" s="6"/>
      <c r="AY388" s="6"/>
      <c r="AZ388" s="6"/>
      <c r="BA388" s="6"/>
      <c r="BB388" s="6"/>
      <c r="BC388" s="6"/>
      <c r="BD388" s="6"/>
      <c r="BE388" s="6"/>
      <c r="BF388" s="6"/>
      <c r="BG388" s="6"/>
      <c r="BH388" s="6"/>
      <c r="BI388" s="6"/>
      <c r="BJ388" s="6"/>
      <c r="BK388" s="7"/>
      <c r="BL388" s="48"/>
      <c r="BM388" s="48"/>
      <c r="BN388" s="48"/>
    </row>
    <row r="389" spans="4:66"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  <c r="AA389" s="6"/>
      <c r="AB389" s="6"/>
      <c r="AC389" s="6"/>
      <c r="AD389" s="7"/>
      <c r="AE389" s="48"/>
      <c r="AF389" s="48"/>
      <c r="AG389" s="48"/>
      <c r="AK389" s="6"/>
      <c r="AL389" s="6"/>
      <c r="AM389" s="6"/>
      <c r="AN389" s="6"/>
      <c r="AO389" s="6"/>
      <c r="AP389" s="6"/>
      <c r="AQ389" s="6"/>
      <c r="AR389" s="6"/>
      <c r="AS389" s="6"/>
      <c r="AT389" s="6"/>
      <c r="AU389" s="6"/>
      <c r="AV389" s="6"/>
      <c r="AW389" s="6"/>
      <c r="AX389" s="6"/>
      <c r="AY389" s="6"/>
      <c r="AZ389" s="6"/>
      <c r="BA389" s="6"/>
      <c r="BB389" s="6"/>
      <c r="BC389" s="6"/>
      <c r="BD389" s="6"/>
      <c r="BE389" s="6"/>
      <c r="BF389" s="6"/>
      <c r="BG389" s="6"/>
      <c r="BH389" s="6"/>
      <c r="BI389" s="6"/>
      <c r="BJ389" s="6"/>
      <c r="BK389" s="7"/>
      <c r="BL389" s="48"/>
      <c r="BM389" s="48"/>
      <c r="BN389" s="48"/>
    </row>
    <row r="390" spans="4:66"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  <c r="AA390" s="6"/>
      <c r="AB390" s="6"/>
      <c r="AC390" s="6"/>
      <c r="AD390" s="7"/>
      <c r="AE390" s="48"/>
      <c r="AF390" s="48"/>
      <c r="AG390" s="48"/>
      <c r="AK390" s="6"/>
      <c r="AL390" s="6"/>
      <c r="AM390" s="6"/>
      <c r="AN390" s="6"/>
      <c r="AO390" s="6"/>
      <c r="AP390" s="6"/>
      <c r="AQ390" s="6"/>
      <c r="AR390" s="6"/>
      <c r="AS390" s="6"/>
      <c r="AT390" s="6"/>
      <c r="AU390" s="6"/>
      <c r="AV390" s="6"/>
      <c r="AW390" s="6"/>
      <c r="AX390" s="6"/>
      <c r="AY390" s="6"/>
      <c r="AZ390" s="6"/>
      <c r="BA390" s="6"/>
      <c r="BB390" s="6"/>
      <c r="BC390" s="6"/>
      <c r="BD390" s="6"/>
      <c r="BE390" s="6"/>
      <c r="BF390" s="6"/>
      <c r="BG390" s="6"/>
      <c r="BH390" s="6"/>
      <c r="BI390" s="6"/>
      <c r="BJ390" s="6"/>
      <c r="BK390" s="7"/>
      <c r="BL390" s="48"/>
      <c r="BM390" s="48"/>
      <c r="BN390" s="48"/>
    </row>
    <row r="391" spans="4:66"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  <c r="AA391" s="6"/>
      <c r="AB391" s="6"/>
      <c r="AC391" s="6"/>
      <c r="AD391" s="7"/>
      <c r="AE391" s="48"/>
      <c r="AF391" s="48"/>
      <c r="AG391" s="48"/>
      <c r="AK391" s="6"/>
      <c r="AL391" s="6"/>
      <c r="AM391" s="6"/>
      <c r="AN391" s="6"/>
      <c r="AO391" s="6"/>
      <c r="AP391" s="6"/>
      <c r="AQ391" s="6"/>
      <c r="AR391" s="6"/>
      <c r="AS391" s="6"/>
      <c r="AT391" s="6"/>
      <c r="AU391" s="6"/>
      <c r="AV391" s="6"/>
      <c r="AW391" s="6"/>
      <c r="AX391" s="6"/>
      <c r="AY391" s="6"/>
      <c r="AZ391" s="6"/>
      <c r="BA391" s="6"/>
      <c r="BB391" s="6"/>
      <c r="BC391" s="6"/>
      <c r="BD391" s="6"/>
      <c r="BE391" s="6"/>
      <c r="BF391" s="6"/>
      <c r="BG391" s="6"/>
      <c r="BH391" s="6"/>
      <c r="BI391" s="6"/>
      <c r="BJ391" s="6"/>
      <c r="BK391" s="7"/>
      <c r="BL391" s="48"/>
      <c r="BM391" s="48"/>
      <c r="BN391" s="48"/>
    </row>
    <row r="392" spans="4:66"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  <c r="AA392" s="6"/>
      <c r="AB392" s="6"/>
      <c r="AC392" s="6"/>
      <c r="AD392" s="7"/>
      <c r="AE392" s="48"/>
      <c r="AF392" s="48"/>
      <c r="AG392" s="48"/>
      <c r="AK392" s="6"/>
      <c r="AL392" s="6"/>
      <c r="AM392" s="6"/>
      <c r="AN392" s="6"/>
      <c r="AO392" s="6"/>
      <c r="AP392" s="6"/>
      <c r="AQ392" s="6"/>
      <c r="AR392" s="6"/>
      <c r="AS392" s="6"/>
      <c r="AT392" s="6"/>
      <c r="AU392" s="6"/>
      <c r="AV392" s="6"/>
      <c r="AW392" s="6"/>
      <c r="AX392" s="6"/>
      <c r="AY392" s="6"/>
      <c r="AZ392" s="6"/>
      <c r="BA392" s="6"/>
      <c r="BB392" s="6"/>
      <c r="BC392" s="6"/>
      <c r="BD392" s="6"/>
      <c r="BE392" s="6"/>
      <c r="BF392" s="6"/>
      <c r="BG392" s="6"/>
      <c r="BH392" s="6"/>
      <c r="BI392" s="6"/>
      <c r="BJ392" s="6"/>
      <c r="BK392" s="7"/>
      <c r="BL392" s="48"/>
      <c r="BM392" s="48"/>
      <c r="BN392" s="48"/>
    </row>
    <row r="393" spans="4:66"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  <c r="AA393" s="6"/>
      <c r="AB393" s="6"/>
      <c r="AC393" s="6"/>
      <c r="AD393" s="7"/>
      <c r="AE393" s="48"/>
      <c r="AF393" s="48"/>
      <c r="AG393" s="48"/>
      <c r="AK393" s="6"/>
      <c r="AL393" s="6"/>
      <c r="AM393" s="6"/>
      <c r="AN393" s="6"/>
      <c r="AO393" s="6"/>
      <c r="AP393" s="6"/>
      <c r="AQ393" s="6"/>
      <c r="AR393" s="6"/>
      <c r="AS393" s="6"/>
      <c r="AT393" s="6"/>
      <c r="AU393" s="6"/>
      <c r="AV393" s="6"/>
      <c r="AW393" s="6"/>
      <c r="AX393" s="6"/>
      <c r="AY393" s="6"/>
      <c r="AZ393" s="6"/>
      <c r="BA393" s="6"/>
      <c r="BB393" s="6"/>
      <c r="BC393" s="6"/>
      <c r="BD393" s="6"/>
      <c r="BE393" s="6"/>
      <c r="BF393" s="6"/>
      <c r="BG393" s="6"/>
      <c r="BH393" s="6"/>
      <c r="BI393" s="6"/>
      <c r="BJ393" s="6"/>
      <c r="BK393" s="7"/>
      <c r="BL393" s="48"/>
      <c r="BM393" s="48"/>
      <c r="BN393" s="48"/>
    </row>
    <row r="394" spans="4:66"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  <c r="AA394" s="6"/>
      <c r="AB394" s="6"/>
      <c r="AC394" s="6"/>
      <c r="AD394" s="7"/>
      <c r="AE394" s="48"/>
      <c r="AF394" s="48"/>
      <c r="AG394" s="48"/>
      <c r="AK394" s="6"/>
      <c r="AL394" s="6"/>
      <c r="AM394" s="6"/>
      <c r="AN394" s="6"/>
      <c r="AO394" s="6"/>
      <c r="AP394" s="6"/>
      <c r="AQ394" s="6"/>
      <c r="AR394" s="6"/>
      <c r="AS394" s="6"/>
      <c r="AT394" s="6"/>
      <c r="AU394" s="6"/>
      <c r="AV394" s="6"/>
      <c r="AW394" s="6"/>
      <c r="AX394" s="6"/>
      <c r="AY394" s="6"/>
      <c r="AZ394" s="6"/>
      <c r="BA394" s="6"/>
      <c r="BB394" s="6"/>
      <c r="BC394" s="6"/>
      <c r="BD394" s="6"/>
      <c r="BE394" s="6"/>
      <c r="BF394" s="6"/>
      <c r="BG394" s="6"/>
      <c r="BH394" s="6"/>
      <c r="BI394" s="6"/>
      <c r="BJ394" s="6"/>
      <c r="BK394" s="7"/>
      <c r="BL394" s="48"/>
      <c r="BM394" s="48"/>
      <c r="BN394" s="48"/>
    </row>
    <row r="395" spans="4:66"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  <c r="AA395" s="6"/>
      <c r="AB395" s="6"/>
      <c r="AC395" s="6"/>
      <c r="AD395" s="7"/>
      <c r="AE395" s="48"/>
      <c r="AF395" s="48"/>
      <c r="AG395" s="48"/>
      <c r="AK395" s="6"/>
      <c r="AL395" s="6"/>
      <c r="AM395" s="6"/>
      <c r="AN395" s="6"/>
      <c r="AO395" s="6"/>
      <c r="AP395" s="6"/>
      <c r="AQ395" s="6"/>
      <c r="AR395" s="6"/>
      <c r="AS395" s="6"/>
      <c r="AT395" s="6"/>
      <c r="AU395" s="6"/>
      <c r="AV395" s="6"/>
      <c r="AW395" s="6"/>
      <c r="AX395" s="6"/>
      <c r="AY395" s="6"/>
      <c r="AZ395" s="6"/>
      <c r="BA395" s="6"/>
      <c r="BB395" s="6"/>
      <c r="BC395" s="6"/>
      <c r="BD395" s="6"/>
      <c r="BE395" s="6"/>
      <c r="BF395" s="6"/>
      <c r="BG395" s="6"/>
      <c r="BH395" s="6"/>
      <c r="BI395" s="6"/>
      <c r="BJ395" s="6"/>
      <c r="BK395" s="7"/>
      <c r="BL395" s="48"/>
      <c r="BM395" s="48"/>
      <c r="BN395" s="48"/>
    </row>
    <row r="396" spans="4:66"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  <c r="AA396" s="6"/>
      <c r="AB396" s="6"/>
      <c r="AC396" s="6"/>
      <c r="AD396" s="7"/>
      <c r="AE396" s="48"/>
      <c r="AF396" s="48"/>
      <c r="AG396" s="48"/>
      <c r="AK396" s="6"/>
      <c r="AL396" s="6"/>
      <c r="AM396" s="6"/>
      <c r="AN396" s="6"/>
      <c r="AO396" s="6"/>
      <c r="AP396" s="6"/>
      <c r="AQ396" s="6"/>
      <c r="AR396" s="6"/>
      <c r="AS396" s="6"/>
      <c r="AT396" s="6"/>
      <c r="AU396" s="6"/>
      <c r="AV396" s="6"/>
      <c r="AW396" s="6"/>
      <c r="AX396" s="6"/>
      <c r="AY396" s="6"/>
      <c r="AZ396" s="6"/>
      <c r="BA396" s="6"/>
      <c r="BB396" s="6"/>
      <c r="BC396" s="6"/>
      <c r="BD396" s="6"/>
      <c r="BE396" s="6"/>
      <c r="BF396" s="6"/>
      <c r="BG396" s="6"/>
      <c r="BH396" s="6"/>
      <c r="BI396" s="6"/>
      <c r="BJ396" s="6"/>
      <c r="BK396" s="7"/>
      <c r="BL396" s="48"/>
      <c r="BM396" s="48"/>
      <c r="BN396" s="48"/>
    </row>
    <row r="397" spans="4:66"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  <c r="AA397" s="6"/>
      <c r="AB397" s="6"/>
      <c r="AC397" s="6"/>
      <c r="AD397" s="7"/>
      <c r="AE397" s="48"/>
      <c r="AF397" s="48"/>
      <c r="AG397" s="48"/>
      <c r="AK397" s="6"/>
      <c r="AL397" s="6"/>
      <c r="AM397" s="6"/>
      <c r="AN397" s="6"/>
      <c r="AO397" s="6"/>
      <c r="AP397" s="6"/>
      <c r="AQ397" s="6"/>
      <c r="AR397" s="6"/>
      <c r="AS397" s="6"/>
      <c r="AT397" s="6"/>
      <c r="AU397" s="6"/>
      <c r="AV397" s="6"/>
      <c r="AW397" s="6"/>
      <c r="AX397" s="6"/>
      <c r="AY397" s="6"/>
      <c r="AZ397" s="6"/>
      <c r="BA397" s="6"/>
      <c r="BB397" s="6"/>
      <c r="BC397" s="6"/>
      <c r="BD397" s="6"/>
      <c r="BE397" s="6"/>
      <c r="BF397" s="6"/>
      <c r="BG397" s="6"/>
      <c r="BH397" s="6"/>
      <c r="BI397" s="6"/>
      <c r="BJ397" s="6"/>
      <c r="BK397" s="7"/>
      <c r="BL397" s="48"/>
      <c r="BM397" s="48"/>
      <c r="BN397" s="48"/>
    </row>
    <row r="398" spans="4:66"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  <c r="AA398" s="6"/>
      <c r="AB398" s="6"/>
      <c r="AC398" s="6"/>
      <c r="AD398" s="7"/>
      <c r="AE398" s="48"/>
      <c r="AF398" s="48"/>
      <c r="AG398" s="48"/>
      <c r="AK398" s="6"/>
      <c r="AL398" s="6"/>
      <c r="AM398" s="6"/>
      <c r="AN398" s="6"/>
      <c r="AO398" s="6"/>
      <c r="AP398" s="6"/>
      <c r="AQ398" s="6"/>
      <c r="AR398" s="6"/>
      <c r="AS398" s="6"/>
      <c r="AT398" s="6"/>
      <c r="AU398" s="6"/>
      <c r="AV398" s="6"/>
      <c r="AW398" s="6"/>
      <c r="AX398" s="6"/>
      <c r="AY398" s="6"/>
      <c r="AZ398" s="6"/>
      <c r="BA398" s="6"/>
      <c r="BB398" s="6"/>
      <c r="BC398" s="6"/>
      <c r="BD398" s="6"/>
      <c r="BE398" s="6"/>
      <c r="BF398" s="6"/>
      <c r="BG398" s="6"/>
      <c r="BH398" s="6"/>
      <c r="BI398" s="6"/>
      <c r="BJ398" s="6"/>
      <c r="BK398" s="7"/>
      <c r="BL398" s="48"/>
      <c r="BM398" s="48"/>
      <c r="BN398" s="48"/>
    </row>
    <row r="399" spans="4:66"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  <c r="AA399" s="6"/>
      <c r="AB399" s="6"/>
      <c r="AC399" s="6"/>
      <c r="AD399" s="7"/>
      <c r="AE399" s="48"/>
      <c r="AF399" s="48"/>
      <c r="AG399" s="48"/>
      <c r="AK399" s="6"/>
      <c r="AL399" s="6"/>
      <c r="AM399" s="6"/>
      <c r="AN399" s="6"/>
      <c r="AO399" s="6"/>
      <c r="AP399" s="6"/>
      <c r="AQ399" s="6"/>
      <c r="AR399" s="6"/>
      <c r="AS399" s="6"/>
      <c r="AT399" s="6"/>
      <c r="AU399" s="6"/>
      <c r="AV399" s="6"/>
      <c r="AW399" s="6"/>
      <c r="AX399" s="6"/>
      <c r="AY399" s="6"/>
      <c r="AZ399" s="6"/>
      <c r="BA399" s="6"/>
      <c r="BB399" s="6"/>
      <c r="BC399" s="6"/>
      <c r="BD399" s="6"/>
      <c r="BE399" s="6"/>
      <c r="BF399" s="6"/>
      <c r="BG399" s="6"/>
      <c r="BH399" s="6"/>
      <c r="BI399" s="6"/>
      <c r="BJ399" s="6"/>
      <c r="BK399" s="7"/>
      <c r="BL399" s="48"/>
      <c r="BM399" s="48"/>
      <c r="BN399" s="48"/>
    </row>
    <row r="400" spans="4:66"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  <c r="AA400" s="6"/>
      <c r="AB400" s="6"/>
      <c r="AC400" s="6"/>
      <c r="AD400" s="7"/>
      <c r="AE400" s="48"/>
      <c r="AF400" s="48"/>
      <c r="AG400" s="48"/>
      <c r="AK400" s="6"/>
      <c r="AL400" s="6"/>
      <c r="AM400" s="6"/>
      <c r="AN400" s="6"/>
      <c r="AO400" s="6"/>
      <c r="AP400" s="6"/>
      <c r="AQ400" s="6"/>
      <c r="AR400" s="6"/>
      <c r="AS400" s="6"/>
      <c r="AT400" s="6"/>
      <c r="AU400" s="6"/>
      <c r="AV400" s="6"/>
      <c r="AW400" s="6"/>
      <c r="AX400" s="6"/>
      <c r="AY400" s="6"/>
      <c r="AZ400" s="6"/>
      <c r="BA400" s="6"/>
      <c r="BB400" s="6"/>
      <c r="BC400" s="6"/>
      <c r="BD400" s="6"/>
      <c r="BE400" s="6"/>
      <c r="BF400" s="6"/>
      <c r="BG400" s="6"/>
      <c r="BH400" s="6"/>
      <c r="BI400" s="6"/>
      <c r="BJ400" s="6"/>
      <c r="BK400" s="7"/>
      <c r="BL400" s="48"/>
      <c r="BM400" s="48"/>
      <c r="BN400" s="48"/>
    </row>
    <row r="401" spans="4:66"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  <c r="AA401" s="6"/>
      <c r="AB401" s="6"/>
      <c r="AC401" s="6"/>
      <c r="AD401" s="7"/>
      <c r="AE401" s="48"/>
      <c r="AF401" s="48"/>
      <c r="AG401" s="48"/>
      <c r="AK401" s="6"/>
      <c r="AL401" s="6"/>
      <c r="AM401" s="6"/>
      <c r="AN401" s="6"/>
      <c r="AO401" s="6"/>
      <c r="AP401" s="6"/>
      <c r="AQ401" s="6"/>
      <c r="AR401" s="6"/>
      <c r="AS401" s="6"/>
      <c r="AT401" s="6"/>
      <c r="AU401" s="6"/>
      <c r="AV401" s="6"/>
      <c r="AW401" s="6"/>
      <c r="AX401" s="6"/>
      <c r="AY401" s="6"/>
      <c r="AZ401" s="6"/>
      <c r="BA401" s="6"/>
      <c r="BB401" s="6"/>
      <c r="BC401" s="6"/>
      <c r="BD401" s="6"/>
      <c r="BE401" s="6"/>
      <c r="BF401" s="6"/>
      <c r="BG401" s="6"/>
      <c r="BH401" s="6"/>
      <c r="BI401" s="6"/>
      <c r="BJ401" s="6"/>
      <c r="BK401" s="7"/>
      <c r="BL401" s="48"/>
      <c r="BM401" s="48"/>
      <c r="BN401" s="48"/>
    </row>
    <row r="402" spans="4:66"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  <c r="AA402" s="6"/>
      <c r="AB402" s="6"/>
      <c r="AC402" s="6"/>
      <c r="AD402" s="7"/>
      <c r="AE402" s="48"/>
      <c r="AF402" s="48"/>
      <c r="AG402" s="48"/>
      <c r="AK402" s="6"/>
      <c r="AL402" s="6"/>
      <c r="AM402" s="6"/>
      <c r="AN402" s="6"/>
      <c r="AO402" s="6"/>
      <c r="AP402" s="6"/>
      <c r="AQ402" s="6"/>
      <c r="AR402" s="6"/>
      <c r="AS402" s="6"/>
      <c r="AT402" s="6"/>
      <c r="AU402" s="6"/>
      <c r="AV402" s="6"/>
      <c r="AW402" s="6"/>
      <c r="AX402" s="6"/>
      <c r="AY402" s="6"/>
      <c r="AZ402" s="6"/>
      <c r="BA402" s="6"/>
      <c r="BB402" s="6"/>
      <c r="BC402" s="6"/>
      <c r="BD402" s="6"/>
      <c r="BE402" s="6"/>
      <c r="BF402" s="6"/>
      <c r="BG402" s="6"/>
      <c r="BH402" s="6"/>
      <c r="BI402" s="6"/>
      <c r="BJ402" s="6"/>
      <c r="BK402" s="7"/>
      <c r="BL402" s="48"/>
      <c r="BM402" s="48"/>
      <c r="BN402" s="48"/>
    </row>
    <row r="403" spans="4:66"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  <c r="AA403" s="6"/>
      <c r="AB403" s="6"/>
      <c r="AC403" s="6"/>
      <c r="AD403" s="7"/>
      <c r="AE403" s="48"/>
      <c r="AF403" s="48"/>
      <c r="AG403" s="48"/>
      <c r="AK403" s="6"/>
      <c r="AL403" s="6"/>
      <c r="AM403" s="6"/>
      <c r="AN403" s="6"/>
      <c r="AO403" s="6"/>
      <c r="AP403" s="6"/>
      <c r="AQ403" s="6"/>
      <c r="AR403" s="6"/>
      <c r="AS403" s="6"/>
      <c r="AT403" s="6"/>
      <c r="AU403" s="6"/>
      <c r="AV403" s="6"/>
      <c r="AW403" s="6"/>
      <c r="AX403" s="6"/>
      <c r="AY403" s="6"/>
      <c r="AZ403" s="6"/>
      <c r="BA403" s="6"/>
      <c r="BB403" s="6"/>
      <c r="BC403" s="6"/>
      <c r="BD403" s="6"/>
      <c r="BE403" s="6"/>
      <c r="BF403" s="6"/>
      <c r="BG403" s="6"/>
      <c r="BH403" s="6"/>
      <c r="BI403" s="6"/>
      <c r="BJ403" s="6"/>
      <c r="BK403" s="7"/>
      <c r="BL403" s="48"/>
      <c r="BM403" s="48"/>
      <c r="BN403" s="48"/>
    </row>
    <row r="404" spans="4:66"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  <c r="AA404" s="6"/>
      <c r="AB404" s="6"/>
      <c r="AC404" s="6"/>
      <c r="AD404" s="7"/>
      <c r="AE404" s="48"/>
      <c r="AF404" s="48"/>
      <c r="AG404" s="48"/>
      <c r="AK404" s="6"/>
      <c r="AL404" s="6"/>
      <c r="AM404" s="6"/>
      <c r="AN404" s="6"/>
      <c r="AO404" s="6"/>
      <c r="AP404" s="6"/>
      <c r="AQ404" s="6"/>
      <c r="AR404" s="6"/>
      <c r="AS404" s="6"/>
      <c r="AT404" s="6"/>
      <c r="AU404" s="6"/>
      <c r="AV404" s="6"/>
      <c r="AW404" s="6"/>
      <c r="AX404" s="6"/>
      <c r="AY404" s="6"/>
      <c r="AZ404" s="6"/>
      <c r="BA404" s="6"/>
      <c r="BB404" s="6"/>
      <c r="BC404" s="6"/>
      <c r="BD404" s="6"/>
      <c r="BE404" s="6"/>
      <c r="BF404" s="6"/>
      <c r="BG404" s="6"/>
      <c r="BH404" s="6"/>
      <c r="BI404" s="6"/>
      <c r="BJ404" s="6"/>
      <c r="BK404" s="7"/>
      <c r="BL404" s="48"/>
      <c r="BM404" s="48"/>
      <c r="BN404" s="48"/>
    </row>
    <row r="405" spans="4:66"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  <c r="AA405" s="6"/>
      <c r="AB405" s="6"/>
      <c r="AC405" s="6"/>
      <c r="AD405" s="7"/>
      <c r="AE405" s="48"/>
      <c r="AF405" s="48"/>
      <c r="AG405" s="48"/>
      <c r="AK405" s="6"/>
      <c r="AL405" s="6"/>
      <c r="AM405" s="6"/>
      <c r="AN405" s="6"/>
      <c r="AO405" s="6"/>
      <c r="AP405" s="6"/>
      <c r="AQ405" s="6"/>
      <c r="AR405" s="6"/>
      <c r="AS405" s="6"/>
      <c r="AT405" s="6"/>
      <c r="AU405" s="6"/>
      <c r="AV405" s="6"/>
      <c r="AW405" s="6"/>
      <c r="AX405" s="6"/>
      <c r="AY405" s="6"/>
      <c r="AZ405" s="6"/>
      <c r="BA405" s="6"/>
      <c r="BB405" s="6"/>
      <c r="BC405" s="6"/>
      <c r="BD405" s="6"/>
      <c r="BE405" s="6"/>
      <c r="BF405" s="6"/>
      <c r="BG405" s="6"/>
      <c r="BH405" s="6"/>
      <c r="BI405" s="6"/>
      <c r="BJ405" s="6"/>
      <c r="BK405" s="7"/>
      <c r="BL405" s="48"/>
      <c r="BM405" s="48"/>
      <c r="BN405" s="48"/>
    </row>
    <row r="406" spans="4:66"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  <c r="AA406" s="6"/>
      <c r="AB406" s="6"/>
      <c r="AC406" s="6"/>
      <c r="AD406" s="7"/>
      <c r="AE406" s="48"/>
      <c r="AF406" s="48"/>
      <c r="AG406" s="48"/>
      <c r="AK406" s="6"/>
      <c r="AL406" s="6"/>
      <c r="AM406" s="6"/>
      <c r="AN406" s="6"/>
      <c r="AO406" s="6"/>
      <c r="AP406" s="6"/>
      <c r="AQ406" s="6"/>
      <c r="AR406" s="6"/>
      <c r="AS406" s="6"/>
      <c r="AT406" s="6"/>
      <c r="AU406" s="6"/>
      <c r="AV406" s="6"/>
      <c r="AW406" s="6"/>
      <c r="AX406" s="6"/>
      <c r="AY406" s="6"/>
      <c r="AZ406" s="6"/>
      <c r="BA406" s="6"/>
      <c r="BB406" s="6"/>
      <c r="BC406" s="6"/>
      <c r="BD406" s="6"/>
      <c r="BE406" s="6"/>
      <c r="BF406" s="6"/>
      <c r="BG406" s="6"/>
      <c r="BH406" s="6"/>
      <c r="BI406" s="6"/>
      <c r="BJ406" s="6"/>
      <c r="BK406" s="7"/>
      <c r="BL406" s="48"/>
      <c r="BM406" s="48"/>
      <c r="BN406" s="48"/>
    </row>
    <row r="407" spans="4:66"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  <c r="AA407" s="6"/>
      <c r="AB407" s="6"/>
      <c r="AC407" s="6"/>
      <c r="AD407" s="7"/>
      <c r="AE407" s="48"/>
      <c r="AF407" s="48"/>
      <c r="AG407" s="48"/>
      <c r="AK407" s="6"/>
      <c r="AL407" s="6"/>
      <c r="AM407" s="6"/>
      <c r="AN407" s="6"/>
      <c r="AO407" s="6"/>
      <c r="AP407" s="6"/>
      <c r="AQ407" s="6"/>
      <c r="AR407" s="6"/>
      <c r="AS407" s="6"/>
      <c r="AT407" s="6"/>
      <c r="AU407" s="6"/>
      <c r="AV407" s="6"/>
      <c r="AW407" s="6"/>
      <c r="AX407" s="6"/>
      <c r="AY407" s="6"/>
      <c r="AZ407" s="6"/>
      <c r="BA407" s="6"/>
      <c r="BB407" s="6"/>
      <c r="BC407" s="6"/>
      <c r="BD407" s="6"/>
      <c r="BE407" s="6"/>
      <c r="BF407" s="6"/>
      <c r="BG407" s="6"/>
      <c r="BH407" s="6"/>
      <c r="BI407" s="6"/>
      <c r="BJ407" s="6"/>
      <c r="BK407" s="7"/>
      <c r="BL407" s="48"/>
      <c r="BM407" s="48"/>
      <c r="BN407" s="48"/>
    </row>
    <row r="408" spans="4:66"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  <c r="AA408" s="6"/>
      <c r="AB408" s="6"/>
      <c r="AC408" s="6"/>
      <c r="AD408" s="7"/>
      <c r="AE408" s="48"/>
      <c r="AF408" s="48"/>
      <c r="AG408" s="48"/>
      <c r="AK408" s="6"/>
      <c r="AL408" s="6"/>
      <c r="AM408" s="6"/>
      <c r="AN408" s="6"/>
      <c r="AO408" s="6"/>
      <c r="AP408" s="6"/>
      <c r="AQ408" s="6"/>
      <c r="AR408" s="6"/>
      <c r="AS408" s="6"/>
      <c r="AT408" s="6"/>
      <c r="AU408" s="6"/>
      <c r="AV408" s="6"/>
      <c r="AW408" s="6"/>
      <c r="AX408" s="6"/>
      <c r="AY408" s="6"/>
      <c r="AZ408" s="6"/>
      <c r="BA408" s="6"/>
      <c r="BB408" s="6"/>
      <c r="BC408" s="6"/>
      <c r="BD408" s="6"/>
      <c r="BE408" s="6"/>
      <c r="BF408" s="6"/>
      <c r="BG408" s="6"/>
      <c r="BH408" s="6"/>
      <c r="BI408" s="6"/>
      <c r="BJ408" s="6"/>
      <c r="BK408" s="7"/>
      <c r="BL408" s="48"/>
      <c r="BM408" s="48"/>
      <c r="BN408" s="48"/>
    </row>
    <row r="409" spans="4:66"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  <c r="AA409" s="6"/>
      <c r="AB409" s="6"/>
      <c r="AC409" s="6"/>
      <c r="AD409" s="7"/>
      <c r="AE409" s="48"/>
      <c r="AF409" s="48"/>
      <c r="AG409" s="48"/>
      <c r="AK409" s="6"/>
      <c r="AL409" s="6"/>
      <c r="AM409" s="6"/>
      <c r="AN409" s="6"/>
      <c r="AO409" s="6"/>
      <c r="AP409" s="6"/>
      <c r="AQ409" s="6"/>
      <c r="AR409" s="6"/>
      <c r="AS409" s="6"/>
      <c r="AT409" s="6"/>
      <c r="AU409" s="6"/>
      <c r="AV409" s="6"/>
      <c r="AW409" s="6"/>
      <c r="AX409" s="6"/>
      <c r="AY409" s="6"/>
      <c r="AZ409" s="6"/>
      <c r="BA409" s="6"/>
      <c r="BB409" s="6"/>
      <c r="BC409" s="6"/>
      <c r="BD409" s="6"/>
      <c r="BE409" s="6"/>
      <c r="BF409" s="6"/>
      <c r="BG409" s="6"/>
      <c r="BH409" s="6"/>
      <c r="BI409" s="6"/>
      <c r="BJ409" s="6"/>
      <c r="BK409" s="7"/>
      <c r="BL409" s="48"/>
      <c r="BM409" s="48"/>
      <c r="BN409" s="48"/>
    </row>
    <row r="410" spans="4:66"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  <c r="AA410" s="6"/>
      <c r="AB410" s="6"/>
      <c r="AC410" s="6"/>
      <c r="AD410" s="7"/>
      <c r="AE410" s="48"/>
      <c r="AF410" s="48"/>
      <c r="AG410" s="48"/>
      <c r="AK410" s="6"/>
      <c r="AL410" s="6"/>
      <c r="AM410" s="6"/>
      <c r="AN410" s="6"/>
      <c r="AO410" s="6"/>
      <c r="AP410" s="6"/>
      <c r="AQ410" s="6"/>
      <c r="AR410" s="6"/>
      <c r="AS410" s="6"/>
      <c r="AT410" s="6"/>
      <c r="AU410" s="6"/>
      <c r="AV410" s="6"/>
      <c r="AW410" s="6"/>
      <c r="AX410" s="6"/>
      <c r="AY410" s="6"/>
      <c r="AZ410" s="6"/>
      <c r="BA410" s="6"/>
      <c r="BB410" s="6"/>
      <c r="BC410" s="6"/>
      <c r="BD410" s="6"/>
      <c r="BE410" s="6"/>
      <c r="BF410" s="6"/>
      <c r="BG410" s="6"/>
      <c r="BH410" s="6"/>
      <c r="BI410" s="6"/>
      <c r="BJ410" s="6"/>
      <c r="BK410" s="7"/>
      <c r="BL410" s="48"/>
      <c r="BM410" s="48"/>
      <c r="BN410" s="48"/>
    </row>
    <row r="411" spans="4:66"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  <c r="AA411" s="6"/>
      <c r="AB411" s="6"/>
      <c r="AC411" s="6"/>
      <c r="AD411" s="7"/>
      <c r="AE411" s="48"/>
      <c r="AF411" s="48"/>
      <c r="AG411" s="48"/>
      <c r="AK411" s="6"/>
      <c r="AL411" s="6"/>
      <c r="AM411" s="6"/>
      <c r="AN411" s="6"/>
      <c r="AO411" s="6"/>
      <c r="AP411" s="6"/>
      <c r="AQ411" s="6"/>
      <c r="AR411" s="6"/>
      <c r="AS411" s="6"/>
      <c r="AT411" s="6"/>
      <c r="AU411" s="6"/>
      <c r="AV411" s="6"/>
      <c r="AW411" s="6"/>
      <c r="AX411" s="6"/>
      <c r="AY411" s="6"/>
      <c r="AZ411" s="6"/>
      <c r="BA411" s="6"/>
      <c r="BB411" s="6"/>
      <c r="BC411" s="6"/>
      <c r="BD411" s="6"/>
      <c r="BE411" s="6"/>
      <c r="BF411" s="6"/>
      <c r="BG411" s="6"/>
      <c r="BH411" s="6"/>
      <c r="BI411" s="6"/>
      <c r="BJ411" s="6"/>
      <c r="BK411" s="7"/>
      <c r="BL411" s="48"/>
      <c r="BM411" s="48"/>
      <c r="BN411" s="48"/>
    </row>
    <row r="412" spans="4:66"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  <c r="AA412" s="6"/>
      <c r="AB412" s="6"/>
      <c r="AC412" s="6"/>
      <c r="AD412" s="7"/>
      <c r="AE412" s="48"/>
      <c r="AF412" s="48"/>
      <c r="AG412" s="48"/>
      <c r="AK412" s="6"/>
      <c r="AL412" s="6"/>
      <c r="AM412" s="6"/>
      <c r="AN412" s="6"/>
      <c r="AO412" s="6"/>
      <c r="AP412" s="6"/>
      <c r="AQ412" s="6"/>
      <c r="AR412" s="6"/>
      <c r="AS412" s="6"/>
      <c r="AT412" s="6"/>
      <c r="AU412" s="6"/>
      <c r="AV412" s="6"/>
      <c r="AW412" s="6"/>
      <c r="AX412" s="6"/>
      <c r="AY412" s="6"/>
      <c r="AZ412" s="6"/>
      <c r="BA412" s="6"/>
      <c r="BB412" s="6"/>
      <c r="BC412" s="6"/>
      <c r="BD412" s="6"/>
      <c r="BE412" s="6"/>
      <c r="BF412" s="6"/>
      <c r="BG412" s="6"/>
      <c r="BH412" s="6"/>
      <c r="BI412" s="6"/>
      <c r="BJ412" s="6"/>
      <c r="BK412" s="7"/>
      <c r="BL412" s="48"/>
      <c r="BM412" s="48"/>
      <c r="BN412" s="48"/>
    </row>
    <row r="413" spans="4:66"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  <c r="AA413" s="6"/>
      <c r="AB413" s="6"/>
      <c r="AC413" s="6"/>
      <c r="AD413" s="7"/>
      <c r="AE413" s="48"/>
      <c r="AF413" s="48"/>
      <c r="AG413" s="48"/>
      <c r="AK413" s="6"/>
      <c r="AL413" s="6"/>
      <c r="AM413" s="6"/>
      <c r="AN413" s="6"/>
      <c r="AO413" s="6"/>
      <c r="AP413" s="6"/>
      <c r="AQ413" s="6"/>
      <c r="AR413" s="6"/>
      <c r="AS413" s="6"/>
      <c r="AT413" s="6"/>
      <c r="AU413" s="6"/>
      <c r="AV413" s="6"/>
      <c r="AW413" s="6"/>
      <c r="AX413" s="6"/>
      <c r="AY413" s="6"/>
      <c r="AZ413" s="6"/>
      <c r="BA413" s="6"/>
      <c r="BB413" s="6"/>
      <c r="BC413" s="6"/>
      <c r="BD413" s="6"/>
      <c r="BE413" s="6"/>
      <c r="BF413" s="6"/>
      <c r="BG413" s="6"/>
      <c r="BH413" s="6"/>
      <c r="BI413" s="6"/>
      <c r="BJ413" s="6"/>
      <c r="BK413" s="7"/>
      <c r="BL413" s="48"/>
      <c r="BM413" s="48"/>
      <c r="BN413" s="48"/>
    </row>
    <row r="414" spans="4:66"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  <c r="AA414" s="6"/>
      <c r="AB414" s="6"/>
      <c r="AC414" s="6"/>
      <c r="AD414" s="7"/>
      <c r="AE414" s="48"/>
      <c r="AF414" s="48"/>
      <c r="AG414" s="48"/>
      <c r="AK414" s="6"/>
      <c r="AL414" s="6"/>
      <c r="AM414" s="6"/>
      <c r="AN414" s="6"/>
      <c r="AO414" s="6"/>
      <c r="AP414" s="6"/>
      <c r="AQ414" s="6"/>
      <c r="AR414" s="6"/>
      <c r="AS414" s="6"/>
      <c r="AT414" s="6"/>
      <c r="AU414" s="6"/>
      <c r="AV414" s="6"/>
      <c r="AW414" s="6"/>
      <c r="AX414" s="6"/>
      <c r="AY414" s="6"/>
      <c r="AZ414" s="6"/>
      <c r="BA414" s="6"/>
      <c r="BB414" s="6"/>
      <c r="BC414" s="6"/>
      <c r="BD414" s="6"/>
      <c r="BE414" s="6"/>
      <c r="BF414" s="6"/>
      <c r="BG414" s="6"/>
      <c r="BH414" s="6"/>
      <c r="BI414" s="6"/>
      <c r="BJ414" s="6"/>
      <c r="BK414" s="7"/>
      <c r="BL414" s="48"/>
      <c r="BM414" s="48"/>
      <c r="BN414" s="48"/>
    </row>
    <row r="415" spans="4:66"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  <c r="AA415" s="6"/>
      <c r="AB415" s="6"/>
      <c r="AC415" s="6"/>
      <c r="AD415" s="7"/>
      <c r="AE415" s="48"/>
      <c r="AF415" s="48"/>
      <c r="AG415" s="48"/>
      <c r="AK415" s="6"/>
      <c r="AL415" s="6"/>
      <c r="AM415" s="6"/>
      <c r="AN415" s="6"/>
      <c r="AO415" s="6"/>
      <c r="AP415" s="6"/>
      <c r="AQ415" s="6"/>
      <c r="AR415" s="6"/>
      <c r="AS415" s="6"/>
      <c r="AT415" s="6"/>
      <c r="AU415" s="6"/>
      <c r="AV415" s="6"/>
      <c r="AW415" s="6"/>
      <c r="AX415" s="6"/>
      <c r="AY415" s="6"/>
      <c r="AZ415" s="6"/>
      <c r="BA415" s="6"/>
      <c r="BB415" s="6"/>
      <c r="BC415" s="6"/>
      <c r="BD415" s="6"/>
      <c r="BE415" s="6"/>
      <c r="BF415" s="6"/>
      <c r="BG415" s="6"/>
      <c r="BH415" s="6"/>
      <c r="BI415" s="6"/>
      <c r="BJ415" s="6"/>
      <c r="BK415" s="7"/>
      <c r="BL415" s="48"/>
      <c r="BM415" s="48"/>
      <c r="BN415" s="48"/>
    </row>
    <row r="416" spans="4:66"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  <c r="AA416" s="6"/>
      <c r="AB416" s="6"/>
      <c r="AC416" s="6"/>
      <c r="AD416" s="7"/>
      <c r="AE416" s="48"/>
      <c r="AF416" s="48"/>
      <c r="AG416" s="48"/>
      <c r="AK416" s="6"/>
      <c r="AL416" s="6"/>
      <c r="AM416" s="6"/>
      <c r="AN416" s="6"/>
      <c r="AO416" s="6"/>
      <c r="AP416" s="6"/>
      <c r="AQ416" s="6"/>
      <c r="AR416" s="6"/>
      <c r="AS416" s="6"/>
      <c r="AT416" s="6"/>
      <c r="AU416" s="6"/>
      <c r="AV416" s="6"/>
      <c r="AW416" s="6"/>
      <c r="AX416" s="6"/>
      <c r="AY416" s="6"/>
      <c r="AZ416" s="6"/>
      <c r="BA416" s="6"/>
      <c r="BB416" s="6"/>
      <c r="BC416" s="6"/>
      <c r="BD416" s="6"/>
      <c r="BE416" s="6"/>
      <c r="BF416" s="6"/>
      <c r="BG416" s="6"/>
      <c r="BH416" s="6"/>
      <c r="BI416" s="6"/>
      <c r="BJ416" s="6"/>
      <c r="BK416" s="7"/>
      <c r="BL416" s="48"/>
      <c r="BM416" s="48"/>
      <c r="BN416" s="48"/>
    </row>
    <row r="417" spans="4:66"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  <c r="AA417" s="6"/>
      <c r="AB417" s="6"/>
      <c r="AC417" s="6"/>
      <c r="AD417" s="7"/>
      <c r="AE417" s="48"/>
      <c r="AF417" s="48"/>
      <c r="AG417" s="48"/>
      <c r="AK417" s="6"/>
      <c r="AL417" s="6"/>
      <c r="AM417" s="6"/>
      <c r="AN417" s="6"/>
      <c r="AO417" s="6"/>
      <c r="AP417" s="6"/>
      <c r="AQ417" s="6"/>
      <c r="AR417" s="6"/>
      <c r="AS417" s="6"/>
      <c r="AT417" s="6"/>
      <c r="AU417" s="6"/>
      <c r="AV417" s="6"/>
      <c r="AW417" s="6"/>
      <c r="AX417" s="6"/>
      <c r="AY417" s="6"/>
      <c r="AZ417" s="6"/>
      <c r="BA417" s="6"/>
      <c r="BB417" s="6"/>
      <c r="BC417" s="6"/>
      <c r="BD417" s="6"/>
      <c r="BE417" s="6"/>
      <c r="BF417" s="6"/>
      <c r="BG417" s="6"/>
      <c r="BH417" s="6"/>
      <c r="BI417" s="6"/>
      <c r="BJ417" s="6"/>
      <c r="BK417" s="7"/>
      <c r="BL417" s="48"/>
      <c r="BM417" s="48"/>
      <c r="BN417" s="48"/>
    </row>
    <row r="418" spans="4:66"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  <c r="AA418" s="6"/>
      <c r="AB418" s="6"/>
      <c r="AC418" s="6"/>
      <c r="AD418" s="7"/>
      <c r="AE418" s="48"/>
      <c r="AF418" s="48"/>
      <c r="AG418" s="48"/>
      <c r="AK418" s="6"/>
      <c r="AL418" s="6"/>
      <c r="AM418" s="6"/>
      <c r="AN418" s="6"/>
      <c r="AO418" s="6"/>
      <c r="AP418" s="6"/>
      <c r="AQ418" s="6"/>
      <c r="AR418" s="6"/>
      <c r="AS418" s="6"/>
      <c r="AT418" s="6"/>
      <c r="AU418" s="6"/>
      <c r="AV418" s="6"/>
      <c r="AW418" s="6"/>
      <c r="AX418" s="6"/>
      <c r="AY418" s="6"/>
      <c r="AZ418" s="6"/>
      <c r="BA418" s="6"/>
      <c r="BB418" s="6"/>
      <c r="BC418" s="6"/>
      <c r="BD418" s="6"/>
      <c r="BE418" s="6"/>
      <c r="BF418" s="6"/>
      <c r="BG418" s="6"/>
      <c r="BH418" s="6"/>
      <c r="BI418" s="6"/>
      <c r="BJ418" s="6"/>
      <c r="BK418" s="7"/>
      <c r="BL418" s="48"/>
      <c r="BM418" s="48"/>
      <c r="BN418" s="48"/>
    </row>
    <row r="419" spans="4:66"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  <c r="AA419" s="6"/>
      <c r="AB419" s="6"/>
      <c r="AC419" s="6"/>
      <c r="AD419" s="7"/>
      <c r="AE419" s="48"/>
      <c r="AF419" s="48"/>
      <c r="AG419" s="48"/>
      <c r="AK419" s="6"/>
      <c r="AL419" s="6"/>
      <c r="AM419" s="6"/>
      <c r="AN419" s="6"/>
      <c r="AO419" s="6"/>
      <c r="AP419" s="6"/>
      <c r="AQ419" s="6"/>
      <c r="AR419" s="6"/>
      <c r="AS419" s="6"/>
      <c r="AT419" s="6"/>
      <c r="AU419" s="6"/>
      <c r="AV419" s="6"/>
      <c r="AW419" s="6"/>
      <c r="AX419" s="6"/>
      <c r="AY419" s="6"/>
      <c r="AZ419" s="6"/>
      <c r="BA419" s="6"/>
      <c r="BB419" s="6"/>
      <c r="BC419" s="6"/>
      <c r="BD419" s="6"/>
      <c r="BE419" s="6"/>
      <c r="BF419" s="6"/>
      <c r="BG419" s="6"/>
      <c r="BH419" s="6"/>
      <c r="BI419" s="6"/>
      <c r="BJ419" s="6"/>
      <c r="BK419" s="7"/>
      <c r="BL419" s="48"/>
      <c r="BM419" s="48"/>
      <c r="BN419" s="48"/>
    </row>
    <row r="420" spans="4:66"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  <c r="AA420" s="6"/>
      <c r="AB420" s="6"/>
      <c r="AC420" s="6"/>
      <c r="AD420" s="7"/>
      <c r="AE420" s="48"/>
      <c r="AF420" s="48"/>
      <c r="AG420" s="48"/>
      <c r="AK420" s="6"/>
      <c r="AL420" s="6"/>
      <c r="AM420" s="6"/>
      <c r="AN420" s="6"/>
      <c r="AO420" s="6"/>
      <c r="AP420" s="6"/>
      <c r="AQ420" s="6"/>
      <c r="AR420" s="6"/>
      <c r="AS420" s="6"/>
      <c r="AT420" s="6"/>
      <c r="AU420" s="6"/>
      <c r="AV420" s="6"/>
      <c r="AW420" s="6"/>
      <c r="AX420" s="6"/>
      <c r="AY420" s="6"/>
      <c r="AZ420" s="6"/>
      <c r="BA420" s="6"/>
      <c r="BB420" s="6"/>
      <c r="BC420" s="6"/>
      <c r="BD420" s="6"/>
      <c r="BE420" s="6"/>
      <c r="BF420" s="6"/>
      <c r="BG420" s="6"/>
      <c r="BH420" s="6"/>
      <c r="BI420" s="6"/>
      <c r="BJ420" s="6"/>
      <c r="BK420" s="7"/>
      <c r="BL420" s="48"/>
      <c r="BM420" s="48"/>
      <c r="BN420" s="48"/>
    </row>
    <row r="421" spans="4:66"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  <c r="AA421" s="6"/>
      <c r="AB421" s="6"/>
      <c r="AC421" s="6"/>
      <c r="AD421" s="7"/>
      <c r="AE421" s="48"/>
      <c r="AF421" s="48"/>
      <c r="AG421" s="48"/>
      <c r="AK421" s="6"/>
      <c r="AL421" s="6"/>
      <c r="AM421" s="6"/>
      <c r="AN421" s="6"/>
      <c r="AO421" s="6"/>
      <c r="AP421" s="6"/>
      <c r="AQ421" s="6"/>
      <c r="AR421" s="6"/>
      <c r="AS421" s="6"/>
      <c r="AT421" s="6"/>
      <c r="AU421" s="6"/>
      <c r="AV421" s="6"/>
      <c r="AW421" s="6"/>
      <c r="AX421" s="6"/>
      <c r="AY421" s="6"/>
      <c r="AZ421" s="6"/>
      <c r="BA421" s="6"/>
      <c r="BB421" s="6"/>
      <c r="BC421" s="6"/>
      <c r="BD421" s="6"/>
      <c r="BE421" s="6"/>
      <c r="BF421" s="6"/>
      <c r="BG421" s="6"/>
      <c r="BH421" s="6"/>
      <c r="BI421" s="6"/>
      <c r="BJ421" s="6"/>
      <c r="BK421" s="7"/>
      <c r="BL421" s="48"/>
      <c r="BM421" s="48"/>
      <c r="BN421" s="48"/>
    </row>
    <row r="422" spans="4:66"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  <c r="AA422" s="6"/>
      <c r="AB422" s="6"/>
      <c r="AC422" s="6"/>
      <c r="AD422" s="7"/>
      <c r="AE422" s="48"/>
      <c r="AF422" s="48"/>
      <c r="AG422" s="48"/>
      <c r="AK422" s="6"/>
      <c r="AL422" s="6"/>
      <c r="AM422" s="6"/>
      <c r="AN422" s="6"/>
      <c r="AO422" s="6"/>
      <c r="AP422" s="6"/>
      <c r="AQ422" s="6"/>
      <c r="AR422" s="6"/>
      <c r="AS422" s="6"/>
      <c r="AT422" s="6"/>
      <c r="AU422" s="6"/>
      <c r="AV422" s="6"/>
      <c r="AW422" s="6"/>
      <c r="AX422" s="6"/>
      <c r="AY422" s="6"/>
      <c r="AZ422" s="6"/>
      <c r="BA422" s="6"/>
      <c r="BB422" s="6"/>
      <c r="BC422" s="6"/>
      <c r="BD422" s="6"/>
      <c r="BE422" s="6"/>
      <c r="BF422" s="6"/>
      <c r="BG422" s="6"/>
      <c r="BH422" s="6"/>
      <c r="BI422" s="6"/>
      <c r="BJ422" s="6"/>
      <c r="BK422" s="7"/>
      <c r="BL422" s="48"/>
      <c r="BM422" s="48"/>
      <c r="BN422" s="48"/>
    </row>
    <row r="423" spans="4:66"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  <c r="AA423" s="6"/>
      <c r="AB423" s="6"/>
      <c r="AC423" s="6"/>
      <c r="AD423" s="7"/>
      <c r="AE423" s="48"/>
      <c r="AF423" s="48"/>
      <c r="AG423" s="48"/>
      <c r="AK423" s="6"/>
      <c r="AL423" s="6"/>
      <c r="AM423" s="6"/>
      <c r="AN423" s="6"/>
      <c r="AO423" s="6"/>
      <c r="AP423" s="6"/>
      <c r="AQ423" s="6"/>
      <c r="AR423" s="6"/>
      <c r="AS423" s="6"/>
      <c r="AT423" s="6"/>
      <c r="AU423" s="6"/>
      <c r="AV423" s="6"/>
      <c r="AW423" s="6"/>
      <c r="AX423" s="6"/>
      <c r="AY423" s="6"/>
      <c r="AZ423" s="6"/>
      <c r="BA423" s="6"/>
      <c r="BB423" s="6"/>
      <c r="BC423" s="6"/>
      <c r="BD423" s="6"/>
      <c r="BE423" s="6"/>
      <c r="BF423" s="6"/>
      <c r="BG423" s="6"/>
      <c r="BH423" s="6"/>
      <c r="BI423" s="6"/>
      <c r="BJ423" s="6"/>
      <c r="BK423" s="7"/>
      <c r="BL423" s="48"/>
      <c r="BM423" s="48"/>
      <c r="BN423" s="48"/>
    </row>
    <row r="424" spans="4:66"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  <c r="AA424" s="6"/>
      <c r="AB424" s="6"/>
      <c r="AC424" s="6"/>
      <c r="AD424" s="7"/>
      <c r="AE424" s="48"/>
      <c r="AF424" s="48"/>
      <c r="AG424" s="48"/>
      <c r="AK424" s="6"/>
      <c r="AL424" s="6"/>
      <c r="AM424" s="6"/>
      <c r="AN424" s="6"/>
      <c r="AO424" s="6"/>
      <c r="AP424" s="6"/>
      <c r="AQ424" s="6"/>
      <c r="AR424" s="6"/>
      <c r="AS424" s="6"/>
      <c r="AT424" s="6"/>
      <c r="AU424" s="6"/>
      <c r="AV424" s="6"/>
      <c r="AW424" s="6"/>
      <c r="AX424" s="6"/>
      <c r="AY424" s="6"/>
      <c r="AZ424" s="6"/>
      <c r="BA424" s="6"/>
      <c r="BB424" s="6"/>
      <c r="BC424" s="6"/>
      <c r="BD424" s="6"/>
      <c r="BE424" s="6"/>
      <c r="BF424" s="6"/>
      <c r="BG424" s="6"/>
      <c r="BH424" s="6"/>
      <c r="BI424" s="6"/>
      <c r="BJ424" s="6"/>
      <c r="BK424" s="7"/>
      <c r="BL424" s="48"/>
      <c r="BM424" s="48"/>
      <c r="BN424" s="48"/>
    </row>
    <row r="425" spans="4:66"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  <c r="AA425" s="6"/>
      <c r="AB425" s="6"/>
      <c r="AC425" s="6"/>
      <c r="AD425" s="7"/>
      <c r="AE425" s="48"/>
      <c r="AF425" s="48"/>
      <c r="AG425" s="48"/>
      <c r="AK425" s="6"/>
      <c r="AL425" s="6"/>
      <c r="AM425" s="6"/>
      <c r="AN425" s="6"/>
      <c r="AO425" s="6"/>
      <c r="AP425" s="6"/>
      <c r="AQ425" s="6"/>
      <c r="AR425" s="6"/>
      <c r="AS425" s="6"/>
      <c r="AT425" s="6"/>
      <c r="AU425" s="6"/>
      <c r="AV425" s="6"/>
      <c r="AW425" s="6"/>
      <c r="AX425" s="6"/>
      <c r="AY425" s="6"/>
      <c r="AZ425" s="6"/>
      <c r="BA425" s="6"/>
      <c r="BB425" s="6"/>
      <c r="BC425" s="6"/>
      <c r="BD425" s="6"/>
      <c r="BE425" s="6"/>
      <c r="BF425" s="6"/>
      <c r="BG425" s="6"/>
      <c r="BH425" s="6"/>
      <c r="BI425" s="6"/>
      <c r="BJ425" s="6"/>
      <c r="BK425" s="7"/>
      <c r="BL425" s="48"/>
      <c r="BM425" s="48"/>
      <c r="BN425" s="48"/>
    </row>
    <row r="426" spans="4:66"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  <c r="AA426" s="6"/>
      <c r="AB426" s="6"/>
      <c r="AC426" s="6"/>
      <c r="AD426" s="7"/>
      <c r="AE426" s="48"/>
      <c r="AF426" s="48"/>
      <c r="AG426" s="48"/>
      <c r="AK426" s="6"/>
      <c r="AL426" s="6"/>
      <c r="AM426" s="6"/>
      <c r="AN426" s="6"/>
      <c r="AO426" s="6"/>
      <c r="AP426" s="6"/>
      <c r="AQ426" s="6"/>
      <c r="AR426" s="6"/>
      <c r="AS426" s="6"/>
      <c r="AT426" s="6"/>
      <c r="AU426" s="6"/>
      <c r="AV426" s="6"/>
      <c r="AW426" s="6"/>
      <c r="AX426" s="6"/>
      <c r="AY426" s="6"/>
      <c r="AZ426" s="6"/>
      <c r="BA426" s="6"/>
      <c r="BB426" s="6"/>
      <c r="BC426" s="6"/>
      <c r="BD426" s="6"/>
      <c r="BE426" s="6"/>
      <c r="BF426" s="6"/>
      <c r="BG426" s="6"/>
      <c r="BH426" s="6"/>
      <c r="BI426" s="6"/>
      <c r="BJ426" s="6"/>
      <c r="BK426" s="7"/>
      <c r="BL426" s="48"/>
      <c r="BM426" s="48"/>
      <c r="BN426" s="48"/>
    </row>
    <row r="427" spans="4:66"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  <c r="AA427" s="6"/>
      <c r="AB427" s="6"/>
      <c r="AC427" s="6"/>
      <c r="AD427" s="7"/>
      <c r="AE427" s="48"/>
      <c r="AF427" s="48"/>
      <c r="AG427" s="48"/>
      <c r="AK427" s="6"/>
      <c r="AL427" s="6"/>
      <c r="AM427" s="6"/>
      <c r="AN427" s="6"/>
      <c r="AO427" s="6"/>
      <c r="AP427" s="6"/>
      <c r="AQ427" s="6"/>
      <c r="AR427" s="6"/>
      <c r="AS427" s="6"/>
      <c r="AT427" s="6"/>
      <c r="AU427" s="6"/>
      <c r="AV427" s="6"/>
      <c r="AW427" s="6"/>
      <c r="AX427" s="6"/>
      <c r="AY427" s="6"/>
      <c r="AZ427" s="6"/>
      <c r="BA427" s="6"/>
      <c r="BB427" s="6"/>
      <c r="BC427" s="6"/>
      <c r="BD427" s="6"/>
      <c r="BE427" s="6"/>
      <c r="BF427" s="6"/>
      <c r="BG427" s="6"/>
      <c r="BH427" s="6"/>
      <c r="BI427" s="6"/>
      <c r="BJ427" s="6"/>
      <c r="BK427" s="7"/>
      <c r="BL427" s="48"/>
      <c r="BM427" s="48"/>
      <c r="BN427" s="48"/>
    </row>
    <row r="428" spans="4:66"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  <c r="AA428" s="6"/>
      <c r="AB428" s="6"/>
      <c r="AC428" s="6"/>
      <c r="AD428" s="7"/>
      <c r="AE428" s="48"/>
      <c r="AF428" s="48"/>
      <c r="AG428" s="48"/>
      <c r="AK428" s="6"/>
      <c r="AL428" s="6"/>
      <c r="AM428" s="6"/>
      <c r="AN428" s="6"/>
      <c r="AO428" s="6"/>
      <c r="AP428" s="6"/>
      <c r="AQ428" s="6"/>
      <c r="AR428" s="6"/>
      <c r="AS428" s="6"/>
      <c r="AT428" s="6"/>
      <c r="AU428" s="6"/>
      <c r="AV428" s="6"/>
      <c r="AW428" s="6"/>
      <c r="AX428" s="6"/>
      <c r="AY428" s="6"/>
      <c r="AZ428" s="6"/>
      <c r="BA428" s="6"/>
      <c r="BB428" s="6"/>
      <c r="BC428" s="6"/>
      <c r="BD428" s="6"/>
      <c r="BE428" s="6"/>
      <c r="BF428" s="6"/>
      <c r="BG428" s="6"/>
      <c r="BH428" s="6"/>
      <c r="BI428" s="6"/>
      <c r="BJ428" s="6"/>
      <c r="BK428" s="7"/>
      <c r="BL428" s="48"/>
      <c r="BM428" s="48"/>
      <c r="BN428" s="48"/>
    </row>
    <row r="429" spans="4:66"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  <c r="AA429" s="6"/>
      <c r="AB429" s="6"/>
      <c r="AC429" s="6"/>
      <c r="AD429" s="7"/>
      <c r="AE429" s="48"/>
      <c r="AF429" s="48"/>
      <c r="AG429" s="48"/>
      <c r="AK429" s="6"/>
      <c r="AL429" s="6"/>
      <c r="AM429" s="6"/>
      <c r="AN429" s="6"/>
      <c r="AO429" s="6"/>
      <c r="AP429" s="6"/>
      <c r="AQ429" s="6"/>
      <c r="AR429" s="6"/>
      <c r="AS429" s="6"/>
      <c r="AT429" s="6"/>
      <c r="AU429" s="6"/>
      <c r="AV429" s="6"/>
      <c r="AW429" s="6"/>
      <c r="AX429" s="6"/>
      <c r="AY429" s="6"/>
      <c r="AZ429" s="6"/>
      <c r="BA429" s="6"/>
      <c r="BB429" s="6"/>
      <c r="BC429" s="6"/>
      <c r="BD429" s="6"/>
      <c r="BE429" s="6"/>
      <c r="BF429" s="6"/>
      <c r="BG429" s="6"/>
      <c r="BH429" s="6"/>
      <c r="BI429" s="6"/>
      <c r="BJ429" s="6"/>
      <c r="BK429" s="7"/>
      <c r="BL429" s="48"/>
      <c r="BM429" s="48"/>
      <c r="BN429" s="48"/>
    </row>
    <row r="430" spans="4:66"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  <c r="AA430" s="6"/>
      <c r="AB430" s="6"/>
      <c r="AC430" s="6"/>
      <c r="AD430" s="7"/>
      <c r="AE430" s="48"/>
      <c r="AF430" s="48"/>
      <c r="AG430" s="48"/>
      <c r="AK430" s="6"/>
      <c r="AL430" s="6"/>
      <c r="AM430" s="6"/>
      <c r="AN430" s="6"/>
      <c r="AO430" s="6"/>
      <c r="AP430" s="6"/>
      <c r="AQ430" s="6"/>
      <c r="AR430" s="6"/>
      <c r="AS430" s="6"/>
      <c r="AT430" s="6"/>
      <c r="AU430" s="6"/>
      <c r="AV430" s="6"/>
      <c r="AW430" s="6"/>
      <c r="AX430" s="6"/>
      <c r="AY430" s="6"/>
      <c r="AZ430" s="6"/>
      <c r="BA430" s="6"/>
      <c r="BB430" s="6"/>
      <c r="BC430" s="6"/>
      <c r="BD430" s="6"/>
      <c r="BE430" s="6"/>
      <c r="BF430" s="6"/>
      <c r="BG430" s="6"/>
      <c r="BH430" s="6"/>
      <c r="BI430" s="6"/>
      <c r="BJ430" s="6"/>
      <c r="BK430" s="7"/>
      <c r="BL430" s="48"/>
      <c r="BM430" s="48"/>
      <c r="BN430" s="48"/>
    </row>
    <row r="431" spans="4:66"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  <c r="AA431" s="6"/>
      <c r="AB431" s="6"/>
      <c r="AC431" s="6"/>
      <c r="AD431" s="7"/>
      <c r="AE431" s="48"/>
      <c r="AF431" s="48"/>
      <c r="AG431" s="48"/>
      <c r="AK431" s="6"/>
      <c r="AL431" s="6"/>
      <c r="AM431" s="6"/>
      <c r="AN431" s="6"/>
      <c r="AO431" s="6"/>
      <c r="AP431" s="6"/>
      <c r="AQ431" s="6"/>
      <c r="AR431" s="6"/>
      <c r="AS431" s="6"/>
      <c r="AT431" s="6"/>
      <c r="AU431" s="6"/>
      <c r="AV431" s="6"/>
      <c r="AW431" s="6"/>
      <c r="AX431" s="6"/>
      <c r="AY431" s="6"/>
      <c r="AZ431" s="6"/>
      <c r="BA431" s="6"/>
      <c r="BB431" s="6"/>
      <c r="BC431" s="6"/>
      <c r="BD431" s="6"/>
      <c r="BE431" s="6"/>
      <c r="BF431" s="6"/>
      <c r="BG431" s="6"/>
      <c r="BH431" s="6"/>
      <c r="BI431" s="6"/>
      <c r="BJ431" s="6"/>
      <c r="BK431" s="7"/>
      <c r="BL431" s="48"/>
      <c r="BM431" s="48"/>
      <c r="BN431" s="48"/>
    </row>
    <row r="432" spans="4:66"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  <c r="AA432" s="6"/>
      <c r="AB432" s="6"/>
      <c r="AC432" s="6"/>
      <c r="AD432" s="7"/>
      <c r="AE432" s="48"/>
      <c r="AF432" s="48"/>
      <c r="AG432" s="48"/>
      <c r="AK432" s="6"/>
      <c r="AL432" s="6"/>
      <c r="AM432" s="6"/>
      <c r="AN432" s="6"/>
      <c r="AO432" s="6"/>
      <c r="AP432" s="6"/>
      <c r="AQ432" s="6"/>
      <c r="AR432" s="6"/>
      <c r="AS432" s="6"/>
      <c r="AT432" s="6"/>
      <c r="AU432" s="6"/>
      <c r="AV432" s="6"/>
      <c r="AW432" s="6"/>
      <c r="AX432" s="6"/>
      <c r="AY432" s="6"/>
      <c r="AZ432" s="6"/>
      <c r="BA432" s="6"/>
      <c r="BB432" s="6"/>
      <c r="BC432" s="6"/>
      <c r="BD432" s="6"/>
      <c r="BE432" s="6"/>
      <c r="BF432" s="6"/>
      <c r="BG432" s="6"/>
      <c r="BH432" s="6"/>
      <c r="BI432" s="6"/>
      <c r="BJ432" s="6"/>
      <c r="BK432" s="7"/>
      <c r="BL432" s="48"/>
      <c r="BM432" s="48"/>
      <c r="BN432" s="48"/>
    </row>
    <row r="433" spans="4:66"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  <c r="AA433" s="6"/>
      <c r="AB433" s="6"/>
      <c r="AC433" s="6"/>
      <c r="AD433" s="7"/>
      <c r="AE433" s="48"/>
      <c r="AF433" s="48"/>
      <c r="AG433" s="48"/>
      <c r="AK433" s="6"/>
      <c r="AL433" s="6"/>
      <c r="AM433" s="6"/>
      <c r="AN433" s="6"/>
      <c r="AO433" s="6"/>
      <c r="AP433" s="6"/>
      <c r="AQ433" s="6"/>
      <c r="AR433" s="6"/>
      <c r="AS433" s="6"/>
      <c r="AT433" s="6"/>
      <c r="AU433" s="6"/>
      <c r="AV433" s="6"/>
      <c r="AW433" s="6"/>
      <c r="AX433" s="6"/>
      <c r="AY433" s="6"/>
      <c r="AZ433" s="6"/>
      <c r="BA433" s="6"/>
      <c r="BB433" s="6"/>
      <c r="BC433" s="6"/>
      <c r="BD433" s="6"/>
      <c r="BE433" s="6"/>
      <c r="BF433" s="6"/>
      <c r="BG433" s="6"/>
      <c r="BH433" s="6"/>
      <c r="BI433" s="6"/>
      <c r="BJ433" s="6"/>
      <c r="BK433" s="7"/>
      <c r="BL433" s="48"/>
      <c r="BM433" s="48"/>
      <c r="BN433" s="48"/>
    </row>
    <row r="434" spans="4:66"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  <c r="AA434" s="6"/>
      <c r="AB434" s="6"/>
      <c r="AC434" s="6"/>
      <c r="AD434" s="7"/>
      <c r="AE434" s="48"/>
      <c r="AF434" s="48"/>
      <c r="AG434" s="48"/>
      <c r="AK434" s="6"/>
      <c r="AL434" s="6"/>
      <c r="AM434" s="6"/>
      <c r="AN434" s="6"/>
      <c r="AO434" s="6"/>
      <c r="AP434" s="6"/>
      <c r="AQ434" s="6"/>
      <c r="AR434" s="6"/>
      <c r="AS434" s="6"/>
      <c r="AT434" s="6"/>
      <c r="AU434" s="6"/>
      <c r="AV434" s="6"/>
      <c r="AW434" s="6"/>
      <c r="AX434" s="6"/>
      <c r="AY434" s="6"/>
      <c r="AZ434" s="6"/>
      <c r="BA434" s="6"/>
      <c r="BB434" s="6"/>
      <c r="BC434" s="6"/>
      <c r="BD434" s="6"/>
      <c r="BE434" s="6"/>
      <c r="BF434" s="6"/>
      <c r="BG434" s="6"/>
      <c r="BH434" s="6"/>
      <c r="BI434" s="6"/>
      <c r="BJ434" s="6"/>
      <c r="BK434" s="7"/>
      <c r="BL434" s="48"/>
      <c r="BM434" s="48"/>
      <c r="BN434" s="48"/>
    </row>
    <row r="435" spans="4:66"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  <c r="AA435" s="6"/>
      <c r="AB435" s="6"/>
      <c r="AC435" s="6"/>
      <c r="AD435" s="7"/>
      <c r="AE435" s="48"/>
      <c r="AF435" s="48"/>
      <c r="AG435" s="48"/>
      <c r="AK435" s="6"/>
      <c r="AL435" s="6"/>
      <c r="AM435" s="6"/>
      <c r="AN435" s="6"/>
      <c r="AO435" s="6"/>
      <c r="AP435" s="6"/>
      <c r="AQ435" s="6"/>
      <c r="AR435" s="6"/>
      <c r="AS435" s="6"/>
      <c r="AT435" s="6"/>
      <c r="AU435" s="6"/>
      <c r="AV435" s="6"/>
      <c r="AW435" s="6"/>
      <c r="AX435" s="6"/>
      <c r="AY435" s="6"/>
      <c r="AZ435" s="6"/>
      <c r="BA435" s="6"/>
      <c r="BB435" s="6"/>
      <c r="BC435" s="6"/>
      <c r="BD435" s="6"/>
      <c r="BE435" s="6"/>
      <c r="BF435" s="6"/>
      <c r="BG435" s="6"/>
      <c r="BH435" s="6"/>
      <c r="BI435" s="6"/>
      <c r="BJ435" s="6"/>
      <c r="BK435" s="7"/>
      <c r="BL435" s="48"/>
      <c r="BM435" s="48"/>
      <c r="BN435" s="48"/>
    </row>
    <row r="436" spans="4:66"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  <c r="AA436" s="6"/>
      <c r="AB436" s="6"/>
      <c r="AC436" s="6"/>
      <c r="AD436" s="7"/>
      <c r="AE436" s="48"/>
      <c r="AF436" s="48"/>
      <c r="AG436" s="48"/>
      <c r="AK436" s="6"/>
      <c r="AL436" s="6"/>
      <c r="AM436" s="6"/>
      <c r="AN436" s="6"/>
      <c r="AO436" s="6"/>
      <c r="AP436" s="6"/>
      <c r="AQ436" s="6"/>
      <c r="AR436" s="6"/>
      <c r="AS436" s="6"/>
      <c r="AT436" s="6"/>
      <c r="AU436" s="6"/>
      <c r="AV436" s="6"/>
      <c r="AW436" s="6"/>
      <c r="AX436" s="6"/>
      <c r="AY436" s="6"/>
      <c r="AZ436" s="6"/>
      <c r="BA436" s="6"/>
      <c r="BB436" s="6"/>
      <c r="BC436" s="6"/>
      <c r="BD436" s="6"/>
      <c r="BE436" s="6"/>
      <c r="BF436" s="6"/>
      <c r="BG436" s="6"/>
      <c r="BH436" s="6"/>
      <c r="BI436" s="6"/>
      <c r="BJ436" s="6"/>
      <c r="BK436" s="7"/>
      <c r="BL436" s="48"/>
      <c r="BM436" s="48"/>
      <c r="BN436" s="48"/>
    </row>
    <row r="437" spans="4:66"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  <c r="AA437" s="6"/>
      <c r="AB437" s="6"/>
      <c r="AC437" s="6"/>
      <c r="AD437" s="7"/>
      <c r="AE437" s="48"/>
      <c r="AF437" s="48"/>
      <c r="AG437" s="48"/>
      <c r="AK437" s="6"/>
      <c r="AL437" s="6"/>
      <c r="AM437" s="6"/>
      <c r="AN437" s="6"/>
      <c r="AO437" s="6"/>
      <c r="AP437" s="6"/>
      <c r="AQ437" s="6"/>
      <c r="AR437" s="6"/>
      <c r="AS437" s="6"/>
      <c r="AT437" s="6"/>
      <c r="AU437" s="6"/>
      <c r="AV437" s="6"/>
      <c r="AW437" s="6"/>
      <c r="AX437" s="6"/>
      <c r="AY437" s="6"/>
      <c r="AZ437" s="6"/>
      <c r="BA437" s="6"/>
      <c r="BB437" s="6"/>
      <c r="BC437" s="6"/>
      <c r="BD437" s="6"/>
      <c r="BE437" s="6"/>
      <c r="BF437" s="6"/>
      <c r="BG437" s="6"/>
      <c r="BH437" s="6"/>
      <c r="BI437" s="6"/>
      <c r="BJ437" s="6"/>
      <c r="BK437" s="7"/>
      <c r="BL437" s="48"/>
      <c r="BM437" s="48"/>
      <c r="BN437" s="48"/>
    </row>
    <row r="438" spans="4:66"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  <c r="AA438" s="6"/>
      <c r="AB438" s="6"/>
      <c r="AC438" s="6"/>
      <c r="AD438" s="7"/>
      <c r="AE438" s="48"/>
      <c r="AF438" s="48"/>
      <c r="AG438" s="48"/>
      <c r="AK438" s="6"/>
      <c r="AL438" s="6"/>
      <c r="AM438" s="6"/>
      <c r="AN438" s="6"/>
      <c r="AO438" s="6"/>
      <c r="AP438" s="6"/>
      <c r="AQ438" s="6"/>
      <c r="AR438" s="6"/>
      <c r="AS438" s="6"/>
      <c r="AT438" s="6"/>
      <c r="AU438" s="6"/>
      <c r="AV438" s="6"/>
      <c r="AW438" s="6"/>
      <c r="AX438" s="6"/>
      <c r="AY438" s="6"/>
      <c r="AZ438" s="6"/>
      <c r="BA438" s="6"/>
      <c r="BB438" s="6"/>
      <c r="BC438" s="6"/>
      <c r="BD438" s="6"/>
      <c r="BE438" s="6"/>
      <c r="BF438" s="6"/>
      <c r="BG438" s="6"/>
      <c r="BH438" s="6"/>
      <c r="BI438" s="6"/>
      <c r="BJ438" s="6"/>
      <c r="BK438" s="7"/>
      <c r="BL438" s="48"/>
      <c r="BM438" s="48"/>
      <c r="BN438" s="48"/>
    </row>
    <row r="439" spans="4:66"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  <c r="AA439" s="6"/>
      <c r="AB439" s="6"/>
      <c r="AC439" s="6"/>
      <c r="AD439" s="7"/>
      <c r="AE439" s="48"/>
      <c r="AF439" s="48"/>
      <c r="AG439" s="48"/>
      <c r="AK439" s="6"/>
      <c r="AL439" s="6"/>
      <c r="AM439" s="6"/>
      <c r="AN439" s="6"/>
      <c r="AO439" s="6"/>
      <c r="AP439" s="6"/>
      <c r="AQ439" s="6"/>
      <c r="AR439" s="6"/>
      <c r="AS439" s="6"/>
      <c r="AT439" s="6"/>
      <c r="AU439" s="6"/>
      <c r="AV439" s="6"/>
      <c r="AW439" s="6"/>
      <c r="AX439" s="6"/>
      <c r="AY439" s="6"/>
      <c r="AZ439" s="6"/>
      <c r="BA439" s="6"/>
      <c r="BB439" s="6"/>
      <c r="BC439" s="6"/>
      <c r="BD439" s="6"/>
      <c r="BE439" s="6"/>
      <c r="BF439" s="6"/>
      <c r="BG439" s="6"/>
      <c r="BH439" s="6"/>
      <c r="BI439" s="6"/>
      <c r="BJ439" s="6"/>
      <c r="BK439" s="7"/>
      <c r="BL439" s="48"/>
      <c r="BM439" s="48"/>
      <c r="BN439" s="48"/>
    </row>
    <row r="440" spans="4:66"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  <c r="AA440" s="6"/>
      <c r="AB440" s="6"/>
      <c r="AC440" s="6"/>
      <c r="AD440" s="7"/>
      <c r="AE440" s="48"/>
      <c r="AF440" s="48"/>
      <c r="AG440" s="48"/>
      <c r="AK440" s="6"/>
      <c r="AL440" s="6"/>
      <c r="AM440" s="6"/>
      <c r="AN440" s="6"/>
      <c r="AO440" s="6"/>
      <c r="AP440" s="6"/>
      <c r="AQ440" s="6"/>
      <c r="AR440" s="6"/>
      <c r="AS440" s="6"/>
      <c r="AT440" s="6"/>
      <c r="AU440" s="6"/>
      <c r="AV440" s="6"/>
      <c r="AW440" s="6"/>
      <c r="AX440" s="6"/>
      <c r="AY440" s="6"/>
      <c r="AZ440" s="6"/>
      <c r="BA440" s="6"/>
      <c r="BB440" s="6"/>
      <c r="BC440" s="6"/>
      <c r="BD440" s="6"/>
      <c r="BE440" s="6"/>
      <c r="BF440" s="6"/>
      <c r="BG440" s="6"/>
      <c r="BH440" s="6"/>
      <c r="BI440" s="6"/>
      <c r="BJ440" s="6"/>
      <c r="BK440" s="7"/>
      <c r="BL440" s="48"/>
      <c r="BM440" s="48"/>
      <c r="BN440" s="48"/>
    </row>
    <row r="441" spans="4:66"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  <c r="AA441" s="6"/>
      <c r="AB441" s="6"/>
      <c r="AC441" s="6"/>
      <c r="AD441" s="7"/>
      <c r="AE441" s="48"/>
      <c r="AF441" s="48"/>
      <c r="AG441" s="48"/>
      <c r="AK441" s="6"/>
      <c r="AL441" s="6"/>
      <c r="AM441" s="6"/>
      <c r="AN441" s="6"/>
      <c r="AO441" s="6"/>
      <c r="AP441" s="6"/>
      <c r="AQ441" s="6"/>
      <c r="AR441" s="6"/>
      <c r="AS441" s="6"/>
      <c r="AT441" s="6"/>
      <c r="AU441" s="6"/>
      <c r="AV441" s="6"/>
      <c r="AW441" s="6"/>
      <c r="AX441" s="6"/>
      <c r="AY441" s="6"/>
      <c r="AZ441" s="6"/>
      <c r="BA441" s="6"/>
      <c r="BB441" s="6"/>
      <c r="BC441" s="6"/>
      <c r="BD441" s="6"/>
      <c r="BE441" s="6"/>
      <c r="BF441" s="6"/>
      <c r="BG441" s="6"/>
      <c r="BH441" s="6"/>
      <c r="BI441" s="6"/>
      <c r="BJ441" s="6"/>
      <c r="BK441" s="7"/>
      <c r="BL441" s="48"/>
      <c r="BM441" s="48"/>
      <c r="BN441" s="48"/>
    </row>
    <row r="442" spans="4:66"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  <c r="AA442" s="6"/>
      <c r="AB442" s="6"/>
      <c r="AC442" s="6"/>
      <c r="AD442" s="7"/>
      <c r="AE442" s="48"/>
      <c r="AF442" s="48"/>
      <c r="AG442" s="48"/>
      <c r="AK442" s="6"/>
      <c r="AL442" s="6"/>
      <c r="AM442" s="6"/>
      <c r="AN442" s="6"/>
      <c r="AO442" s="6"/>
      <c r="AP442" s="6"/>
      <c r="AQ442" s="6"/>
      <c r="AR442" s="6"/>
      <c r="AS442" s="6"/>
      <c r="AT442" s="6"/>
      <c r="AU442" s="6"/>
      <c r="AV442" s="6"/>
      <c r="AW442" s="6"/>
      <c r="AX442" s="6"/>
      <c r="AY442" s="6"/>
      <c r="AZ442" s="6"/>
      <c r="BA442" s="6"/>
      <c r="BB442" s="6"/>
      <c r="BC442" s="6"/>
      <c r="BD442" s="6"/>
      <c r="BE442" s="6"/>
      <c r="BF442" s="6"/>
      <c r="BG442" s="6"/>
      <c r="BH442" s="6"/>
      <c r="BI442" s="6"/>
      <c r="BJ442" s="6"/>
      <c r="BK442" s="7"/>
      <c r="BL442" s="48"/>
      <c r="BM442" s="48"/>
      <c r="BN442" s="48"/>
    </row>
    <row r="443" spans="4:66"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  <c r="AA443" s="6"/>
      <c r="AB443" s="6"/>
      <c r="AC443" s="6"/>
      <c r="AD443" s="7"/>
      <c r="AE443" s="48"/>
      <c r="AF443" s="48"/>
      <c r="AG443" s="48"/>
      <c r="AK443" s="6"/>
      <c r="AL443" s="6"/>
      <c r="AM443" s="6"/>
      <c r="AN443" s="6"/>
      <c r="AO443" s="6"/>
      <c r="AP443" s="6"/>
      <c r="AQ443" s="6"/>
      <c r="AR443" s="6"/>
      <c r="AS443" s="6"/>
      <c r="AT443" s="6"/>
      <c r="AU443" s="6"/>
      <c r="AV443" s="6"/>
      <c r="AW443" s="6"/>
      <c r="AX443" s="6"/>
      <c r="AY443" s="6"/>
      <c r="AZ443" s="6"/>
      <c r="BA443" s="6"/>
      <c r="BB443" s="6"/>
      <c r="BC443" s="6"/>
      <c r="BD443" s="6"/>
      <c r="BE443" s="6"/>
      <c r="BF443" s="6"/>
      <c r="BG443" s="6"/>
      <c r="BH443" s="6"/>
      <c r="BI443" s="6"/>
      <c r="BJ443" s="6"/>
      <c r="BK443" s="7"/>
      <c r="BL443" s="48"/>
      <c r="BM443" s="48"/>
      <c r="BN443" s="48"/>
    </row>
    <row r="444" spans="4:66"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  <c r="AA444" s="6"/>
      <c r="AB444" s="6"/>
      <c r="AC444" s="6"/>
      <c r="AD444" s="7"/>
      <c r="AE444" s="48"/>
      <c r="AF444" s="48"/>
      <c r="AG444" s="48"/>
      <c r="AK444" s="6"/>
      <c r="AL444" s="6"/>
      <c r="AM444" s="6"/>
      <c r="AN444" s="6"/>
      <c r="AO444" s="6"/>
      <c r="AP444" s="6"/>
      <c r="AQ444" s="6"/>
      <c r="AR444" s="6"/>
      <c r="AS444" s="6"/>
      <c r="AT444" s="6"/>
      <c r="AU444" s="6"/>
      <c r="AV444" s="6"/>
      <c r="AW444" s="6"/>
      <c r="AX444" s="6"/>
      <c r="AY444" s="6"/>
      <c r="AZ444" s="6"/>
      <c r="BA444" s="6"/>
      <c r="BB444" s="6"/>
      <c r="BC444" s="6"/>
      <c r="BD444" s="6"/>
      <c r="BE444" s="6"/>
      <c r="BF444" s="6"/>
      <c r="BG444" s="6"/>
      <c r="BH444" s="6"/>
      <c r="BI444" s="6"/>
      <c r="BJ444" s="6"/>
      <c r="BK444" s="7"/>
      <c r="BL444" s="48"/>
      <c r="BM444" s="48"/>
      <c r="BN444" s="48"/>
    </row>
    <row r="445" spans="4:66"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  <c r="AA445" s="6"/>
      <c r="AB445" s="6"/>
      <c r="AC445" s="6"/>
      <c r="AD445" s="7"/>
      <c r="AE445" s="48"/>
      <c r="AF445" s="48"/>
      <c r="AG445" s="48"/>
      <c r="AK445" s="6"/>
      <c r="AL445" s="6"/>
      <c r="AM445" s="6"/>
      <c r="AN445" s="6"/>
      <c r="AO445" s="6"/>
      <c r="AP445" s="6"/>
      <c r="AQ445" s="6"/>
      <c r="AR445" s="6"/>
      <c r="AS445" s="6"/>
      <c r="AT445" s="6"/>
      <c r="AU445" s="6"/>
      <c r="AV445" s="6"/>
      <c r="AW445" s="6"/>
      <c r="AX445" s="6"/>
      <c r="AY445" s="6"/>
      <c r="AZ445" s="6"/>
      <c r="BA445" s="6"/>
      <c r="BB445" s="6"/>
      <c r="BC445" s="6"/>
      <c r="BD445" s="6"/>
      <c r="BE445" s="6"/>
      <c r="BF445" s="6"/>
      <c r="BG445" s="6"/>
      <c r="BH445" s="6"/>
      <c r="BI445" s="6"/>
      <c r="BJ445" s="6"/>
      <c r="BK445" s="7"/>
      <c r="BL445" s="48"/>
      <c r="BM445" s="48"/>
      <c r="BN445" s="48"/>
    </row>
    <row r="446" spans="4:66"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  <c r="AA446" s="6"/>
      <c r="AB446" s="6"/>
      <c r="AC446" s="6"/>
      <c r="AD446" s="7"/>
      <c r="AE446" s="48"/>
      <c r="AF446" s="48"/>
      <c r="AG446" s="48"/>
      <c r="AK446" s="6"/>
      <c r="AL446" s="6"/>
      <c r="AM446" s="6"/>
      <c r="AN446" s="6"/>
      <c r="AO446" s="6"/>
      <c r="AP446" s="6"/>
      <c r="AQ446" s="6"/>
      <c r="AR446" s="6"/>
      <c r="AS446" s="6"/>
      <c r="AT446" s="6"/>
      <c r="AU446" s="6"/>
      <c r="AV446" s="6"/>
      <c r="AW446" s="6"/>
      <c r="AX446" s="6"/>
      <c r="AY446" s="6"/>
      <c r="AZ446" s="6"/>
      <c r="BA446" s="6"/>
      <c r="BB446" s="6"/>
      <c r="BC446" s="6"/>
      <c r="BD446" s="6"/>
      <c r="BE446" s="6"/>
      <c r="BF446" s="6"/>
      <c r="BG446" s="6"/>
      <c r="BH446" s="6"/>
      <c r="BI446" s="6"/>
      <c r="BJ446" s="6"/>
      <c r="BK446" s="7"/>
      <c r="BL446" s="48"/>
      <c r="BM446" s="48"/>
      <c r="BN446" s="48"/>
    </row>
    <row r="447" spans="4:66"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  <c r="AA447" s="6"/>
      <c r="AB447" s="6"/>
      <c r="AC447" s="6"/>
      <c r="AD447" s="7"/>
      <c r="AE447" s="48"/>
      <c r="AF447" s="48"/>
      <c r="AG447" s="48"/>
      <c r="AK447" s="6"/>
      <c r="AL447" s="6"/>
      <c r="AM447" s="6"/>
      <c r="AN447" s="6"/>
      <c r="AO447" s="6"/>
      <c r="AP447" s="6"/>
      <c r="AQ447" s="6"/>
      <c r="AR447" s="6"/>
      <c r="AS447" s="6"/>
      <c r="AT447" s="6"/>
      <c r="AU447" s="6"/>
      <c r="AV447" s="6"/>
      <c r="AW447" s="6"/>
      <c r="AX447" s="6"/>
      <c r="AY447" s="6"/>
      <c r="AZ447" s="6"/>
      <c r="BA447" s="6"/>
      <c r="BB447" s="6"/>
      <c r="BC447" s="6"/>
      <c r="BD447" s="6"/>
      <c r="BE447" s="6"/>
      <c r="BF447" s="6"/>
      <c r="BG447" s="6"/>
      <c r="BH447" s="6"/>
      <c r="BI447" s="6"/>
      <c r="BJ447" s="6"/>
      <c r="BK447" s="7"/>
      <c r="BL447" s="48"/>
      <c r="BM447" s="48"/>
      <c r="BN447" s="48"/>
    </row>
    <row r="448" spans="4:66"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  <c r="AA448" s="6"/>
      <c r="AB448" s="6"/>
      <c r="AC448" s="6"/>
      <c r="AD448" s="7"/>
      <c r="AE448" s="48"/>
      <c r="AF448" s="48"/>
      <c r="AG448" s="48"/>
      <c r="AK448" s="6"/>
      <c r="AL448" s="6"/>
      <c r="AM448" s="6"/>
      <c r="AN448" s="6"/>
      <c r="AO448" s="6"/>
      <c r="AP448" s="6"/>
      <c r="AQ448" s="6"/>
      <c r="AR448" s="6"/>
      <c r="AS448" s="6"/>
      <c r="AT448" s="6"/>
      <c r="AU448" s="6"/>
      <c r="AV448" s="6"/>
      <c r="AW448" s="6"/>
      <c r="AX448" s="6"/>
      <c r="AY448" s="6"/>
      <c r="AZ448" s="6"/>
      <c r="BA448" s="6"/>
      <c r="BB448" s="6"/>
      <c r="BC448" s="6"/>
      <c r="BD448" s="6"/>
      <c r="BE448" s="6"/>
      <c r="BF448" s="6"/>
      <c r="BG448" s="6"/>
      <c r="BH448" s="6"/>
      <c r="BI448" s="6"/>
      <c r="BJ448" s="6"/>
      <c r="BK448" s="7"/>
      <c r="BL448" s="48"/>
      <c r="BM448" s="48"/>
      <c r="BN448" s="48"/>
    </row>
    <row r="449" spans="4:66"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  <c r="AA449" s="6"/>
      <c r="AB449" s="6"/>
      <c r="AC449" s="6"/>
      <c r="AD449" s="7"/>
      <c r="AE449" s="48"/>
      <c r="AF449" s="48"/>
      <c r="AG449" s="48"/>
      <c r="AK449" s="6"/>
      <c r="AL449" s="6"/>
      <c r="AM449" s="6"/>
      <c r="AN449" s="6"/>
      <c r="AO449" s="6"/>
      <c r="AP449" s="6"/>
      <c r="AQ449" s="6"/>
      <c r="AR449" s="6"/>
      <c r="AS449" s="6"/>
      <c r="AT449" s="6"/>
      <c r="AU449" s="6"/>
      <c r="AV449" s="6"/>
      <c r="AW449" s="6"/>
      <c r="AX449" s="6"/>
      <c r="AY449" s="6"/>
      <c r="AZ449" s="6"/>
      <c r="BA449" s="6"/>
      <c r="BB449" s="6"/>
      <c r="BC449" s="6"/>
      <c r="BD449" s="6"/>
      <c r="BE449" s="6"/>
      <c r="BF449" s="6"/>
      <c r="BG449" s="6"/>
      <c r="BH449" s="6"/>
      <c r="BI449" s="6"/>
      <c r="BJ449" s="6"/>
      <c r="BK449" s="7"/>
      <c r="BL449" s="48"/>
      <c r="BM449" s="48"/>
      <c r="BN449" s="48"/>
    </row>
    <row r="450" spans="4:66"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  <c r="AA450" s="6"/>
      <c r="AB450" s="6"/>
      <c r="AC450" s="6"/>
      <c r="AD450" s="7"/>
      <c r="AE450" s="48"/>
      <c r="AF450" s="48"/>
      <c r="AG450" s="48"/>
      <c r="AK450" s="6"/>
      <c r="AL450" s="6"/>
      <c r="AM450" s="6"/>
      <c r="AN450" s="6"/>
      <c r="AO450" s="6"/>
      <c r="AP450" s="6"/>
      <c r="AQ450" s="6"/>
      <c r="AR450" s="6"/>
      <c r="AS450" s="6"/>
      <c r="AT450" s="6"/>
      <c r="AU450" s="6"/>
      <c r="AV450" s="6"/>
      <c r="AW450" s="6"/>
      <c r="AX450" s="6"/>
      <c r="AY450" s="6"/>
      <c r="AZ450" s="6"/>
      <c r="BA450" s="6"/>
      <c r="BB450" s="6"/>
      <c r="BC450" s="6"/>
      <c r="BD450" s="6"/>
      <c r="BE450" s="6"/>
      <c r="BF450" s="6"/>
      <c r="BG450" s="6"/>
      <c r="BH450" s="6"/>
      <c r="BI450" s="6"/>
      <c r="BJ450" s="6"/>
      <c r="BK450" s="7"/>
      <c r="BL450" s="48"/>
      <c r="BM450" s="48"/>
      <c r="BN450" s="48"/>
    </row>
    <row r="451" spans="4:66"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  <c r="AA451" s="6"/>
      <c r="AB451" s="6"/>
      <c r="AC451" s="6"/>
      <c r="AD451" s="7"/>
      <c r="AE451" s="48"/>
      <c r="AF451" s="48"/>
      <c r="AG451" s="48"/>
      <c r="AK451" s="6"/>
      <c r="AL451" s="6"/>
      <c r="AM451" s="6"/>
      <c r="AN451" s="6"/>
      <c r="AO451" s="6"/>
      <c r="AP451" s="6"/>
      <c r="AQ451" s="6"/>
      <c r="AR451" s="6"/>
      <c r="AS451" s="6"/>
      <c r="AT451" s="6"/>
      <c r="AU451" s="6"/>
      <c r="AV451" s="6"/>
      <c r="AW451" s="6"/>
      <c r="AX451" s="6"/>
      <c r="AY451" s="6"/>
      <c r="AZ451" s="6"/>
      <c r="BA451" s="6"/>
      <c r="BB451" s="6"/>
      <c r="BC451" s="6"/>
      <c r="BD451" s="6"/>
      <c r="BE451" s="6"/>
      <c r="BF451" s="6"/>
      <c r="BG451" s="6"/>
      <c r="BH451" s="6"/>
      <c r="BI451" s="6"/>
      <c r="BJ451" s="6"/>
      <c r="BK451" s="7"/>
      <c r="BL451" s="48"/>
      <c r="BM451" s="48"/>
      <c r="BN451" s="48"/>
    </row>
    <row r="452" spans="4:66"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  <c r="AA452" s="6"/>
      <c r="AB452" s="6"/>
      <c r="AC452" s="6"/>
      <c r="AD452" s="7"/>
      <c r="AE452" s="48"/>
      <c r="AF452" s="48"/>
      <c r="AG452" s="48"/>
      <c r="AK452" s="6"/>
      <c r="AL452" s="6"/>
      <c r="AM452" s="6"/>
      <c r="AN452" s="6"/>
      <c r="AO452" s="6"/>
      <c r="AP452" s="6"/>
      <c r="AQ452" s="6"/>
      <c r="AR452" s="6"/>
      <c r="AS452" s="6"/>
      <c r="AT452" s="6"/>
      <c r="AU452" s="6"/>
      <c r="AV452" s="6"/>
      <c r="AW452" s="6"/>
      <c r="AX452" s="6"/>
      <c r="AY452" s="6"/>
      <c r="AZ452" s="6"/>
      <c r="BA452" s="6"/>
      <c r="BB452" s="6"/>
      <c r="BC452" s="6"/>
      <c r="BD452" s="6"/>
      <c r="BE452" s="6"/>
      <c r="BF452" s="6"/>
      <c r="BG452" s="6"/>
      <c r="BH452" s="6"/>
      <c r="BI452" s="6"/>
      <c r="BJ452" s="6"/>
      <c r="BK452" s="7"/>
      <c r="BL452" s="48"/>
      <c r="BM452" s="48"/>
      <c r="BN452" s="48"/>
    </row>
    <row r="453" spans="4:66"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  <c r="AA453" s="6"/>
      <c r="AB453" s="6"/>
      <c r="AC453" s="6"/>
      <c r="AD453" s="7"/>
      <c r="AE453" s="48"/>
      <c r="AF453" s="48"/>
      <c r="AG453" s="48"/>
      <c r="AK453" s="6"/>
      <c r="AL453" s="6"/>
      <c r="AM453" s="6"/>
      <c r="AN453" s="6"/>
      <c r="AO453" s="6"/>
      <c r="AP453" s="6"/>
      <c r="AQ453" s="6"/>
      <c r="AR453" s="6"/>
      <c r="AS453" s="6"/>
      <c r="AT453" s="6"/>
      <c r="AU453" s="6"/>
      <c r="AV453" s="6"/>
      <c r="AW453" s="6"/>
      <c r="AX453" s="6"/>
      <c r="AY453" s="6"/>
      <c r="AZ453" s="6"/>
      <c r="BA453" s="6"/>
      <c r="BB453" s="6"/>
      <c r="BC453" s="6"/>
      <c r="BD453" s="6"/>
      <c r="BE453" s="6"/>
      <c r="BF453" s="6"/>
      <c r="BG453" s="6"/>
      <c r="BH453" s="6"/>
      <c r="BI453" s="6"/>
      <c r="BJ453" s="6"/>
      <c r="BK453" s="7"/>
      <c r="BL453" s="48"/>
      <c r="BM453" s="48"/>
      <c r="BN453" s="48"/>
    </row>
    <row r="454" spans="4:66"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  <c r="AA454" s="6"/>
      <c r="AB454" s="6"/>
      <c r="AC454" s="6"/>
      <c r="AD454" s="7"/>
      <c r="AE454" s="48"/>
      <c r="AF454" s="48"/>
      <c r="AG454" s="48"/>
      <c r="AK454" s="6"/>
      <c r="AL454" s="6"/>
      <c r="AM454" s="6"/>
      <c r="AN454" s="6"/>
      <c r="AO454" s="6"/>
      <c r="AP454" s="6"/>
      <c r="AQ454" s="6"/>
      <c r="AR454" s="6"/>
      <c r="AS454" s="6"/>
      <c r="AT454" s="6"/>
      <c r="AU454" s="6"/>
      <c r="AV454" s="6"/>
      <c r="AW454" s="6"/>
      <c r="AX454" s="6"/>
      <c r="AY454" s="6"/>
      <c r="AZ454" s="6"/>
      <c r="BA454" s="6"/>
      <c r="BB454" s="6"/>
      <c r="BC454" s="6"/>
      <c r="BD454" s="6"/>
      <c r="BE454" s="6"/>
      <c r="BF454" s="6"/>
      <c r="BG454" s="6"/>
      <c r="BH454" s="6"/>
      <c r="BI454" s="6"/>
      <c r="BJ454" s="6"/>
      <c r="BK454" s="7"/>
      <c r="BL454" s="48"/>
      <c r="BM454" s="48"/>
      <c r="BN454" s="48"/>
    </row>
    <row r="455" spans="4:66"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  <c r="AA455" s="6"/>
      <c r="AB455" s="6"/>
      <c r="AC455" s="6"/>
      <c r="AD455" s="7"/>
      <c r="AE455" s="48"/>
      <c r="AF455" s="48"/>
      <c r="AG455" s="48"/>
      <c r="AK455" s="6"/>
      <c r="AL455" s="6"/>
      <c r="AM455" s="6"/>
      <c r="AN455" s="6"/>
      <c r="AO455" s="6"/>
      <c r="AP455" s="6"/>
      <c r="AQ455" s="6"/>
      <c r="AR455" s="6"/>
      <c r="AS455" s="6"/>
      <c r="AT455" s="6"/>
      <c r="AU455" s="6"/>
      <c r="AV455" s="6"/>
      <c r="AW455" s="6"/>
      <c r="AX455" s="6"/>
      <c r="AY455" s="6"/>
      <c r="AZ455" s="6"/>
      <c r="BA455" s="6"/>
      <c r="BB455" s="6"/>
      <c r="BC455" s="6"/>
      <c r="BD455" s="6"/>
      <c r="BE455" s="6"/>
      <c r="BF455" s="6"/>
      <c r="BG455" s="6"/>
      <c r="BH455" s="6"/>
      <c r="BI455" s="6"/>
      <c r="BJ455" s="6"/>
      <c r="BK455" s="7"/>
      <c r="BL455" s="48"/>
      <c r="BM455" s="48"/>
      <c r="BN455" s="48"/>
    </row>
    <row r="456" spans="4:66"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  <c r="AA456" s="6"/>
      <c r="AB456" s="6"/>
      <c r="AC456" s="6"/>
      <c r="AD456" s="7"/>
      <c r="AE456" s="48"/>
      <c r="AF456" s="48"/>
      <c r="AG456" s="48"/>
      <c r="AK456" s="6"/>
      <c r="AL456" s="6"/>
      <c r="AM456" s="6"/>
      <c r="AN456" s="6"/>
      <c r="AO456" s="6"/>
      <c r="AP456" s="6"/>
      <c r="AQ456" s="6"/>
      <c r="AR456" s="6"/>
      <c r="AS456" s="6"/>
      <c r="AT456" s="6"/>
      <c r="AU456" s="6"/>
      <c r="AV456" s="6"/>
      <c r="AW456" s="6"/>
      <c r="AX456" s="6"/>
      <c r="AY456" s="6"/>
      <c r="AZ456" s="6"/>
      <c r="BA456" s="6"/>
      <c r="BB456" s="6"/>
      <c r="BC456" s="6"/>
      <c r="BD456" s="6"/>
      <c r="BE456" s="6"/>
      <c r="BF456" s="6"/>
      <c r="BG456" s="6"/>
      <c r="BH456" s="6"/>
      <c r="BI456" s="6"/>
      <c r="BJ456" s="6"/>
      <c r="BK456" s="7"/>
      <c r="BL456" s="48"/>
      <c r="BM456" s="48"/>
      <c r="BN456" s="48"/>
    </row>
    <row r="457" spans="4:66"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  <c r="AA457" s="6"/>
      <c r="AB457" s="6"/>
      <c r="AC457" s="6"/>
      <c r="AD457" s="7"/>
      <c r="AE457" s="48"/>
      <c r="AF457" s="48"/>
      <c r="AG457" s="48"/>
      <c r="AK457" s="6"/>
      <c r="AL457" s="6"/>
      <c r="AM457" s="6"/>
      <c r="AN457" s="6"/>
      <c r="AO457" s="6"/>
      <c r="AP457" s="6"/>
      <c r="AQ457" s="6"/>
      <c r="AR457" s="6"/>
      <c r="AS457" s="6"/>
      <c r="AT457" s="6"/>
      <c r="AU457" s="6"/>
      <c r="AV457" s="6"/>
      <c r="AW457" s="6"/>
      <c r="AX457" s="6"/>
      <c r="AY457" s="6"/>
      <c r="AZ457" s="6"/>
      <c r="BA457" s="6"/>
      <c r="BB457" s="6"/>
      <c r="BC457" s="6"/>
      <c r="BD457" s="6"/>
      <c r="BE457" s="6"/>
      <c r="BF457" s="6"/>
      <c r="BG457" s="6"/>
      <c r="BH457" s="6"/>
      <c r="BI457" s="6"/>
      <c r="BJ457" s="6"/>
      <c r="BK457" s="7"/>
      <c r="BL457" s="48"/>
      <c r="BM457" s="48"/>
      <c r="BN457" s="48"/>
    </row>
    <row r="458" spans="4:66"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  <c r="AA458" s="6"/>
      <c r="AB458" s="6"/>
      <c r="AC458" s="6"/>
      <c r="AD458" s="7"/>
      <c r="AE458" s="48"/>
      <c r="AF458" s="48"/>
      <c r="AG458" s="48"/>
      <c r="AK458" s="6"/>
      <c r="AL458" s="6"/>
      <c r="AM458" s="6"/>
      <c r="AN458" s="6"/>
      <c r="AO458" s="6"/>
      <c r="AP458" s="6"/>
      <c r="AQ458" s="6"/>
      <c r="AR458" s="6"/>
      <c r="AS458" s="6"/>
      <c r="AT458" s="6"/>
      <c r="AU458" s="6"/>
      <c r="AV458" s="6"/>
      <c r="AW458" s="6"/>
      <c r="AX458" s="6"/>
      <c r="AY458" s="6"/>
      <c r="AZ458" s="6"/>
      <c r="BA458" s="6"/>
      <c r="BB458" s="6"/>
      <c r="BC458" s="6"/>
      <c r="BD458" s="6"/>
      <c r="BE458" s="6"/>
      <c r="BF458" s="6"/>
      <c r="BG458" s="6"/>
      <c r="BH458" s="6"/>
      <c r="BI458" s="6"/>
      <c r="BJ458" s="6"/>
      <c r="BK458" s="7"/>
      <c r="BL458" s="48"/>
      <c r="BM458" s="48"/>
      <c r="BN458" s="48"/>
    </row>
    <row r="459" spans="4:66"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  <c r="AA459" s="6"/>
      <c r="AB459" s="6"/>
      <c r="AC459" s="6"/>
      <c r="AD459" s="7"/>
      <c r="AE459" s="48"/>
      <c r="AF459" s="48"/>
      <c r="AG459" s="48"/>
      <c r="AK459" s="6"/>
      <c r="AL459" s="6"/>
      <c r="AM459" s="6"/>
      <c r="AN459" s="6"/>
      <c r="AO459" s="6"/>
      <c r="AP459" s="6"/>
      <c r="AQ459" s="6"/>
      <c r="AR459" s="6"/>
      <c r="AS459" s="6"/>
      <c r="AT459" s="6"/>
      <c r="AU459" s="6"/>
      <c r="AV459" s="6"/>
      <c r="AW459" s="6"/>
      <c r="AX459" s="6"/>
      <c r="AY459" s="6"/>
      <c r="AZ459" s="6"/>
      <c r="BA459" s="6"/>
      <c r="BB459" s="6"/>
      <c r="BC459" s="6"/>
      <c r="BD459" s="6"/>
      <c r="BE459" s="6"/>
      <c r="BF459" s="6"/>
      <c r="BG459" s="6"/>
      <c r="BH459" s="6"/>
      <c r="BI459" s="6"/>
      <c r="BJ459" s="6"/>
      <c r="BK459" s="7"/>
      <c r="BL459" s="48"/>
      <c r="BM459" s="48"/>
      <c r="BN459" s="48"/>
    </row>
    <row r="460" spans="4:66"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  <c r="AA460" s="6"/>
      <c r="AB460" s="6"/>
      <c r="AC460" s="6"/>
      <c r="AD460" s="7"/>
      <c r="AE460" s="48"/>
      <c r="AF460" s="48"/>
      <c r="AG460" s="48"/>
      <c r="AK460" s="6"/>
      <c r="AL460" s="6"/>
      <c r="AM460" s="6"/>
      <c r="AN460" s="6"/>
      <c r="AO460" s="6"/>
      <c r="AP460" s="6"/>
      <c r="AQ460" s="6"/>
      <c r="AR460" s="6"/>
      <c r="AS460" s="6"/>
      <c r="AT460" s="6"/>
      <c r="AU460" s="6"/>
      <c r="AV460" s="6"/>
      <c r="AW460" s="6"/>
      <c r="AX460" s="6"/>
      <c r="AY460" s="6"/>
      <c r="AZ460" s="6"/>
      <c r="BA460" s="6"/>
      <c r="BB460" s="6"/>
      <c r="BC460" s="6"/>
      <c r="BD460" s="6"/>
      <c r="BE460" s="6"/>
      <c r="BF460" s="6"/>
      <c r="BG460" s="6"/>
      <c r="BH460" s="6"/>
      <c r="BI460" s="6"/>
      <c r="BJ460" s="6"/>
      <c r="BK460" s="7"/>
      <c r="BL460" s="48"/>
      <c r="BM460" s="48"/>
      <c r="BN460" s="48"/>
    </row>
    <row r="461" spans="4:66"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  <c r="AA461" s="6"/>
      <c r="AB461" s="6"/>
      <c r="AC461" s="6"/>
      <c r="AD461" s="7"/>
      <c r="AE461" s="48"/>
      <c r="AF461" s="48"/>
      <c r="AG461" s="48"/>
      <c r="AK461" s="6"/>
      <c r="AL461" s="6"/>
      <c r="AM461" s="6"/>
      <c r="AN461" s="6"/>
      <c r="AO461" s="6"/>
      <c r="AP461" s="6"/>
      <c r="AQ461" s="6"/>
      <c r="AR461" s="6"/>
      <c r="AS461" s="6"/>
      <c r="AT461" s="6"/>
      <c r="AU461" s="6"/>
      <c r="AV461" s="6"/>
      <c r="AW461" s="6"/>
      <c r="AX461" s="6"/>
      <c r="AY461" s="6"/>
      <c r="AZ461" s="6"/>
      <c r="BA461" s="6"/>
      <c r="BB461" s="6"/>
      <c r="BC461" s="6"/>
      <c r="BD461" s="6"/>
      <c r="BE461" s="6"/>
      <c r="BF461" s="6"/>
      <c r="BG461" s="6"/>
      <c r="BH461" s="6"/>
      <c r="BI461" s="6"/>
      <c r="BJ461" s="6"/>
      <c r="BK461" s="7"/>
      <c r="BL461" s="48"/>
      <c r="BM461" s="48"/>
      <c r="BN461" s="48"/>
    </row>
    <row r="462" spans="4:66"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  <c r="AA462" s="6"/>
      <c r="AB462" s="6"/>
      <c r="AC462" s="6"/>
      <c r="AD462" s="7"/>
      <c r="AE462" s="48"/>
      <c r="AF462" s="48"/>
      <c r="AG462" s="48"/>
      <c r="AK462" s="6"/>
      <c r="AL462" s="6"/>
      <c r="AM462" s="6"/>
      <c r="AN462" s="6"/>
      <c r="AO462" s="6"/>
      <c r="AP462" s="6"/>
      <c r="AQ462" s="6"/>
      <c r="AR462" s="6"/>
      <c r="AS462" s="6"/>
      <c r="AT462" s="6"/>
      <c r="AU462" s="6"/>
      <c r="AV462" s="6"/>
      <c r="AW462" s="6"/>
      <c r="AX462" s="6"/>
      <c r="AY462" s="6"/>
      <c r="AZ462" s="6"/>
      <c r="BA462" s="6"/>
      <c r="BB462" s="6"/>
      <c r="BC462" s="6"/>
      <c r="BD462" s="6"/>
      <c r="BE462" s="6"/>
      <c r="BF462" s="6"/>
      <c r="BG462" s="6"/>
      <c r="BH462" s="6"/>
      <c r="BI462" s="6"/>
      <c r="BJ462" s="6"/>
      <c r="BK462" s="7"/>
      <c r="BL462" s="48"/>
      <c r="BM462" s="48"/>
      <c r="BN462" s="48"/>
    </row>
    <row r="463" spans="4:66"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  <c r="AA463" s="6"/>
      <c r="AB463" s="6"/>
      <c r="AC463" s="6"/>
      <c r="AD463" s="7"/>
      <c r="AE463" s="48"/>
      <c r="AF463" s="48"/>
      <c r="AG463" s="48"/>
      <c r="AK463" s="6"/>
      <c r="AL463" s="6"/>
      <c r="AM463" s="6"/>
      <c r="AN463" s="6"/>
      <c r="AO463" s="6"/>
      <c r="AP463" s="6"/>
      <c r="AQ463" s="6"/>
      <c r="AR463" s="6"/>
      <c r="AS463" s="6"/>
      <c r="AT463" s="6"/>
      <c r="AU463" s="6"/>
      <c r="AV463" s="6"/>
      <c r="AW463" s="6"/>
      <c r="AX463" s="6"/>
      <c r="AY463" s="6"/>
      <c r="AZ463" s="6"/>
      <c r="BA463" s="6"/>
      <c r="BB463" s="6"/>
      <c r="BC463" s="6"/>
      <c r="BD463" s="6"/>
      <c r="BE463" s="6"/>
      <c r="BF463" s="6"/>
      <c r="BG463" s="6"/>
      <c r="BH463" s="6"/>
      <c r="BI463" s="6"/>
      <c r="BJ463" s="6"/>
      <c r="BK463" s="7"/>
      <c r="BL463" s="48"/>
      <c r="BM463" s="48"/>
      <c r="BN463" s="48"/>
    </row>
    <row r="464" spans="4:66"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  <c r="AA464" s="6"/>
      <c r="AB464" s="6"/>
      <c r="AC464" s="6"/>
      <c r="AD464" s="7"/>
      <c r="AE464" s="48"/>
      <c r="AF464" s="48"/>
      <c r="AG464" s="48"/>
      <c r="AK464" s="6"/>
      <c r="AL464" s="6"/>
      <c r="AM464" s="6"/>
      <c r="AN464" s="6"/>
      <c r="AO464" s="6"/>
      <c r="AP464" s="6"/>
      <c r="AQ464" s="6"/>
      <c r="AR464" s="6"/>
      <c r="AS464" s="6"/>
      <c r="AT464" s="6"/>
      <c r="AU464" s="6"/>
      <c r="AV464" s="6"/>
      <c r="AW464" s="6"/>
      <c r="AX464" s="6"/>
      <c r="AY464" s="6"/>
      <c r="AZ464" s="6"/>
      <c r="BA464" s="6"/>
      <c r="BB464" s="6"/>
      <c r="BC464" s="6"/>
      <c r="BD464" s="6"/>
      <c r="BE464" s="6"/>
      <c r="BF464" s="6"/>
      <c r="BG464" s="6"/>
      <c r="BH464" s="6"/>
      <c r="BI464" s="6"/>
      <c r="BJ464" s="6"/>
      <c r="BK464" s="7"/>
      <c r="BL464" s="48"/>
      <c r="BM464" s="48"/>
      <c r="BN464" s="48"/>
    </row>
    <row r="465" spans="4:66"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  <c r="AA465" s="6"/>
      <c r="AB465" s="6"/>
      <c r="AC465" s="6"/>
      <c r="AD465" s="7"/>
      <c r="AE465" s="48"/>
      <c r="AF465" s="48"/>
      <c r="AG465" s="48"/>
      <c r="AK465" s="6"/>
      <c r="AL465" s="6"/>
      <c r="AM465" s="6"/>
      <c r="AN465" s="6"/>
      <c r="AO465" s="6"/>
      <c r="AP465" s="6"/>
      <c r="AQ465" s="6"/>
      <c r="AR465" s="6"/>
      <c r="AS465" s="6"/>
      <c r="AT465" s="6"/>
      <c r="AU465" s="6"/>
      <c r="AV465" s="6"/>
      <c r="AW465" s="6"/>
      <c r="AX465" s="6"/>
      <c r="AY465" s="6"/>
      <c r="AZ465" s="6"/>
      <c r="BA465" s="6"/>
      <c r="BB465" s="6"/>
      <c r="BC465" s="6"/>
      <c r="BD465" s="6"/>
      <c r="BE465" s="6"/>
      <c r="BF465" s="6"/>
      <c r="BG465" s="6"/>
      <c r="BH465" s="6"/>
      <c r="BI465" s="6"/>
      <c r="BJ465" s="6"/>
      <c r="BK465" s="7"/>
      <c r="BL465" s="48"/>
      <c r="BM465" s="48"/>
      <c r="BN465" s="48"/>
    </row>
    <row r="466" spans="4:66"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  <c r="AA466" s="6"/>
      <c r="AB466" s="6"/>
      <c r="AC466" s="6"/>
      <c r="AD466" s="7"/>
      <c r="AE466" s="48"/>
      <c r="AF466" s="48"/>
      <c r="AG466" s="48"/>
      <c r="AK466" s="6"/>
      <c r="AL466" s="6"/>
      <c r="AM466" s="6"/>
      <c r="AN466" s="6"/>
      <c r="AO466" s="6"/>
      <c r="AP466" s="6"/>
      <c r="AQ466" s="6"/>
      <c r="AR466" s="6"/>
      <c r="AS466" s="6"/>
      <c r="AT466" s="6"/>
      <c r="AU466" s="6"/>
      <c r="AV466" s="6"/>
      <c r="AW466" s="6"/>
      <c r="AX466" s="6"/>
      <c r="AY466" s="6"/>
      <c r="AZ466" s="6"/>
      <c r="BA466" s="6"/>
      <c r="BB466" s="6"/>
      <c r="BC466" s="6"/>
      <c r="BD466" s="6"/>
      <c r="BE466" s="6"/>
      <c r="BF466" s="6"/>
      <c r="BG466" s="6"/>
      <c r="BH466" s="6"/>
      <c r="BI466" s="6"/>
      <c r="BJ466" s="6"/>
      <c r="BK466" s="7"/>
      <c r="BL466" s="48"/>
      <c r="BM466" s="48"/>
      <c r="BN466" s="48"/>
    </row>
    <row r="467" spans="4:66"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  <c r="AA467" s="6"/>
      <c r="AB467" s="6"/>
      <c r="AC467" s="6"/>
      <c r="AD467" s="7"/>
      <c r="AE467" s="48"/>
      <c r="AF467" s="48"/>
      <c r="AG467" s="48"/>
      <c r="AK467" s="6"/>
      <c r="AL467" s="6"/>
      <c r="AM467" s="6"/>
      <c r="AN467" s="6"/>
      <c r="AO467" s="6"/>
      <c r="AP467" s="6"/>
      <c r="AQ467" s="6"/>
      <c r="AR467" s="6"/>
      <c r="AS467" s="6"/>
      <c r="AT467" s="6"/>
      <c r="AU467" s="6"/>
      <c r="AV467" s="6"/>
      <c r="AW467" s="6"/>
      <c r="AX467" s="6"/>
      <c r="AY467" s="6"/>
      <c r="AZ467" s="6"/>
      <c r="BA467" s="6"/>
      <c r="BB467" s="6"/>
      <c r="BC467" s="6"/>
      <c r="BD467" s="6"/>
      <c r="BE467" s="6"/>
      <c r="BF467" s="6"/>
      <c r="BG467" s="6"/>
      <c r="BH467" s="6"/>
      <c r="BI467" s="6"/>
      <c r="BJ467" s="6"/>
      <c r="BK467" s="7"/>
      <c r="BL467" s="48"/>
      <c r="BM467" s="48"/>
      <c r="BN467" s="48"/>
    </row>
    <row r="468" spans="4:66"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  <c r="AA468" s="6"/>
      <c r="AB468" s="6"/>
      <c r="AC468" s="6"/>
      <c r="AD468" s="7"/>
      <c r="AE468" s="48"/>
      <c r="AF468" s="48"/>
      <c r="AG468" s="48"/>
      <c r="AK468" s="6"/>
      <c r="AL468" s="6"/>
      <c r="AM468" s="6"/>
      <c r="AN468" s="6"/>
      <c r="AO468" s="6"/>
      <c r="AP468" s="6"/>
      <c r="AQ468" s="6"/>
      <c r="AR468" s="6"/>
      <c r="AS468" s="6"/>
      <c r="AT468" s="6"/>
      <c r="AU468" s="6"/>
      <c r="AV468" s="6"/>
      <c r="AW468" s="6"/>
      <c r="AX468" s="6"/>
      <c r="AY468" s="6"/>
      <c r="AZ468" s="6"/>
      <c r="BA468" s="6"/>
      <c r="BB468" s="6"/>
      <c r="BC468" s="6"/>
      <c r="BD468" s="6"/>
      <c r="BE468" s="6"/>
      <c r="BF468" s="6"/>
      <c r="BG468" s="6"/>
      <c r="BH468" s="6"/>
      <c r="BI468" s="6"/>
      <c r="BJ468" s="6"/>
      <c r="BK468" s="7"/>
      <c r="BL468" s="48"/>
      <c r="BM468" s="48"/>
      <c r="BN468" s="48"/>
    </row>
    <row r="469" spans="4:66"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  <c r="AA469" s="6"/>
      <c r="AB469" s="6"/>
      <c r="AC469" s="6"/>
      <c r="AD469" s="7"/>
      <c r="AE469" s="48"/>
      <c r="AF469" s="48"/>
      <c r="AG469" s="48"/>
      <c r="AK469" s="6"/>
      <c r="AL469" s="6"/>
      <c r="AM469" s="6"/>
      <c r="AN469" s="6"/>
      <c r="AO469" s="6"/>
      <c r="AP469" s="6"/>
      <c r="AQ469" s="6"/>
      <c r="AR469" s="6"/>
      <c r="AS469" s="6"/>
      <c r="AT469" s="6"/>
      <c r="AU469" s="6"/>
      <c r="AV469" s="6"/>
      <c r="AW469" s="6"/>
      <c r="AX469" s="6"/>
      <c r="AY469" s="6"/>
      <c r="AZ469" s="6"/>
      <c r="BA469" s="6"/>
      <c r="BB469" s="6"/>
      <c r="BC469" s="6"/>
      <c r="BD469" s="6"/>
      <c r="BE469" s="6"/>
      <c r="BF469" s="6"/>
      <c r="BG469" s="6"/>
      <c r="BH469" s="6"/>
      <c r="BI469" s="6"/>
      <c r="BJ469" s="6"/>
      <c r="BK469" s="7"/>
      <c r="BL469" s="48"/>
      <c r="BM469" s="48"/>
      <c r="BN469" s="48"/>
    </row>
    <row r="470" spans="4:66"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  <c r="AA470" s="6"/>
      <c r="AB470" s="6"/>
      <c r="AC470" s="6"/>
      <c r="AD470" s="7"/>
      <c r="AE470" s="48"/>
      <c r="AF470" s="48"/>
      <c r="AG470" s="48"/>
      <c r="AK470" s="6"/>
      <c r="AL470" s="6"/>
      <c r="AM470" s="6"/>
      <c r="AN470" s="6"/>
      <c r="AO470" s="6"/>
      <c r="AP470" s="6"/>
      <c r="AQ470" s="6"/>
      <c r="AR470" s="6"/>
      <c r="AS470" s="6"/>
      <c r="AT470" s="6"/>
      <c r="AU470" s="6"/>
      <c r="AV470" s="6"/>
      <c r="AW470" s="6"/>
      <c r="AX470" s="6"/>
      <c r="AY470" s="6"/>
      <c r="AZ470" s="6"/>
      <c r="BA470" s="6"/>
      <c r="BB470" s="6"/>
      <c r="BC470" s="6"/>
      <c r="BD470" s="6"/>
      <c r="BE470" s="6"/>
      <c r="BF470" s="6"/>
      <c r="BG470" s="6"/>
      <c r="BH470" s="6"/>
      <c r="BI470" s="6"/>
      <c r="BJ470" s="6"/>
      <c r="BK470" s="7"/>
      <c r="BL470" s="48"/>
      <c r="BM470" s="48"/>
      <c r="BN470" s="48"/>
    </row>
    <row r="471" spans="4:66"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  <c r="AA471" s="6"/>
      <c r="AB471" s="6"/>
      <c r="AC471" s="6"/>
      <c r="AD471" s="7"/>
      <c r="AE471" s="48"/>
      <c r="AF471" s="48"/>
      <c r="AG471" s="48"/>
      <c r="AK471" s="6"/>
      <c r="AL471" s="6"/>
      <c r="AM471" s="6"/>
      <c r="AN471" s="6"/>
      <c r="AO471" s="6"/>
      <c r="AP471" s="6"/>
      <c r="AQ471" s="6"/>
      <c r="AR471" s="6"/>
      <c r="AS471" s="6"/>
      <c r="AT471" s="6"/>
      <c r="AU471" s="6"/>
      <c r="AV471" s="6"/>
      <c r="AW471" s="6"/>
      <c r="AX471" s="6"/>
      <c r="AY471" s="6"/>
      <c r="AZ471" s="6"/>
      <c r="BA471" s="6"/>
      <c r="BB471" s="6"/>
      <c r="BC471" s="6"/>
      <c r="BD471" s="6"/>
      <c r="BE471" s="6"/>
      <c r="BF471" s="6"/>
      <c r="BG471" s="6"/>
      <c r="BH471" s="6"/>
      <c r="BI471" s="6"/>
      <c r="BJ471" s="6"/>
      <c r="BK471" s="7"/>
      <c r="BL471" s="48"/>
      <c r="BM471" s="48"/>
      <c r="BN471" s="48"/>
    </row>
    <row r="472" spans="4:66"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  <c r="AA472" s="6"/>
      <c r="AB472" s="6"/>
      <c r="AC472" s="6"/>
      <c r="AD472" s="7"/>
      <c r="AE472" s="48"/>
      <c r="AF472" s="48"/>
      <c r="AG472" s="48"/>
      <c r="AK472" s="6"/>
      <c r="AL472" s="6"/>
      <c r="AM472" s="6"/>
      <c r="AN472" s="6"/>
      <c r="AO472" s="6"/>
      <c r="AP472" s="6"/>
      <c r="AQ472" s="6"/>
      <c r="AR472" s="6"/>
      <c r="AS472" s="6"/>
      <c r="AT472" s="6"/>
      <c r="AU472" s="6"/>
      <c r="AV472" s="6"/>
      <c r="AW472" s="6"/>
      <c r="AX472" s="6"/>
      <c r="AY472" s="6"/>
      <c r="AZ472" s="6"/>
      <c r="BA472" s="6"/>
      <c r="BB472" s="6"/>
      <c r="BC472" s="6"/>
      <c r="BD472" s="6"/>
      <c r="BE472" s="6"/>
      <c r="BF472" s="6"/>
      <c r="BG472" s="6"/>
      <c r="BH472" s="6"/>
      <c r="BI472" s="6"/>
      <c r="BJ472" s="6"/>
      <c r="BK472" s="7"/>
      <c r="BL472" s="48"/>
      <c r="BM472" s="48"/>
      <c r="BN472" s="48"/>
    </row>
    <row r="473" spans="4:66"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  <c r="AA473" s="6"/>
      <c r="AB473" s="6"/>
      <c r="AC473" s="6"/>
      <c r="AD473" s="7"/>
      <c r="AE473" s="48"/>
      <c r="AF473" s="48"/>
      <c r="AG473" s="48"/>
      <c r="AK473" s="6"/>
      <c r="AL473" s="6"/>
      <c r="AM473" s="6"/>
      <c r="AN473" s="6"/>
      <c r="AO473" s="6"/>
      <c r="AP473" s="6"/>
      <c r="AQ473" s="6"/>
      <c r="AR473" s="6"/>
      <c r="AS473" s="6"/>
      <c r="AT473" s="6"/>
      <c r="AU473" s="6"/>
      <c r="AV473" s="6"/>
      <c r="AW473" s="6"/>
      <c r="AX473" s="6"/>
      <c r="AY473" s="6"/>
      <c r="AZ473" s="6"/>
      <c r="BA473" s="6"/>
      <c r="BB473" s="6"/>
      <c r="BC473" s="6"/>
      <c r="BD473" s="6"/>
      <c r="BE473" s="6"/>
      <c r="BF473" s="6"/>
      <c r="BG473" s="6"/>
      <c r="BH473" s="6"/>
      <c r="BI473" s="6"/>
      <c r="BJ473" s="6"/>
      <c r="BK473" s="7"/>
      <c r="BL473" s="48"/>
      <c r="BM473" s="48"/>
      <c r="BN473" s="48"/>
    </row>
    <row r="474" spans="4:66"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  <c r="AA474" s="6"/>
      <c r="AB474" s="6"/>
      <c r="AC474" s="6"/>
      <c r="AD474" s="7"/>
      <c r="AE474" s="48"/>
      <c r="AF474" s="48"/>
      <c r="AG474" s="48"/>
      <c r="AK474" s="6"/>
      <c r="AL474" s="6"/>
      <c r="AM474" s="6"/>
      <c r="AN474" s="6"/>
      <c r="AO474" s="6"/>
      <c r="AP474" s="6"/>
      <c r="AQ474" s="6"/>
      <c r="AR474" s="6"/>
      <c r="AS474" s="6"/>
      <c r="AT474" s="6"/>
      <c r="AU474" s="6"/>
      <c r="AV474" s="6"/>
      <c r="AW474" s="6"/>
      <c r="AX474" s="6"/>
      <c r="AY474" s="6"/>
      <c r="AZ474" s="6"/>
      <c r="BA474" s="6"/>
      <c r="BB474" s="6"/>
      <c r="BC474" s="6"/>
      <c r="BD474" s="6"/>
      <c r="BE474" s="6"/>
      <c r="BF474" s="6"/>
      <c r="BG474" s="6"/>
      <c r="BH474" s="6"/>
      <c r="BI474" s="6"/>
      <c r="BJ474" s="6"/>
      <c r="BK474" s="7"/>
      <c r="BL474" s="48"/>
      <c r="BM474" s="48"/>
      <c r="BN474" s="48"/>
    </row>
    <row r="475" spans="4:66"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  <c r="AA475" s="6"/>
      <c r="AB475" s="6"/>
      <c r="AC475" s="6"/>
      <c r="AD475" s="7"/>
      <c r="AE475" s="48"/>
      <c r="AF475" s="48"/>
      <c r="AG475" s="48"/>
      <c r="AK475" s="6"/>
      <c r="AL475" s="6"/>
      <c r="AM475" s="6"/>
      <c r="AN475" s="6"/>
      <c r="AO475" s="6"/>
      <c r="AP475" s="6"/>
      <c r="AQ475" s="6"/>
      <c r="AR475" s="6"/>
      <c r="AS475" s="6"/>
      <c r="AT475" s="6"/>
      <c r="AU475" s="6"/>
      <c r="AV475" s="6"/>
      <c r="AW475" s="6"/>
      <c r="AX475" s="6"/>
      <c r="AY475" s="6"/>
      <c r="AZ475" s="6"/>
      <c r="BA475" s="6"/>
      <c r="BB475" s="6"/>
      <c r="BC475" s="6"/>
      <c r="BD475" s="6"/>
      <c r="BE475" s="6"/>
      <c r="BF475" s="6"/>
      <c r="BG475" s="6"/>
      <c r="BH475" s="6"/>
      <c r="BI475" s="6"/>
      <c r="BJ475" s="6"/>
      <c r="BK475" s="7"/>
      <c r="BL475" s="48"/>
      <c r="BM475" s="48"/>
      <c r="BN475" s="48"/>
    </row>
    <row r="476" spans="4:66"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  <c r="AA476" s="6"/>
      <c r="AB476" s="6"/>
      <c r="AC476" s="6"/>
      <c r="AD476" s="7"/>
      <c r="AE476" s="48"/>
      <c r="AF476" s="48"/>
      <c r="AG476" s="48"/>
      <c r="AK476" s="6"/>
      <c r="AL476" s="6"/>
      <c r="AM476" s="6"/>
      <c r="AN476" s="6"/>
      <c r="AO476" s="6"/>
      <c r="AP476" s="6"/>
      <c r="AQ476" s="6"/>
      <c r="AR476" s="6"/>
      <c r="AS476" s="6"/>
      <c r="AT476" s="6"/>
      <c r="AU476" s="6"/>
      <c r="AV476" s="6"/>
      <c r="AW476" s="6"/>
      <c r="AX476" s="6"/>
      <c r="AY476" s="6"/>
      <c r="AZ476" s="6"/>
      <c r="BA476" s="6"/>
      <c r="BB476" s="6"/>
      <c r="BC476" s="6"/>
      <c r="BD476" s="6"/>
      <c r="BE476" s="6"/>
      <c r="BF476" s="6"/>
      <c r="BG476" s="6"/>
      <c r="BH476" s="6"/>
      <c r="BI476" s="6"/>
      <c r="BJ476" s="6"/>
      <c r="BK476" s="7"/>
      <c r="BL476" s="48"/>
      <c r="BM476" s="48"/>
      <c r="BN476" s="48"/>
    </row>
    <row r="477" spans="4:66"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  <c r="AA477" s="6"/>
      <c r="AB477" s="6"/>
      <c r="AC477" s="6"/>
      <c r="AD477" s="7"/>
      <c r="AE477" s="48"/>
      <c r="AF477" s="48"/>
      <c r="AG477" s="48"/>
      <c r="AK477" s="6"/>
      <c r="AL477" s="6"/>
      <c r="AM477" s="6"/>
      <c r="AN477" s="6"/>
      <c r="AO477" s="6"/>
      <c r="AP477" s="6"/>
      <c r="AQ477" s="6"/>
      <c r="AR477" s="6"/>
      <c r="AS477" s="6"/>
      <c r="AT477" s="6"/>
      <c r="AU477" s="6"/>
      <c r="AV477" s="6"/>
      <c r="AW477" s="6"/>
      <c r="AX477" s="6"/>
      <c r="AY477" s="6"/>
      <c r="AZ477" s="6"/>
      <c r="BA477" s="6"/>
      <c r="BB477" s="6"/>
      <c r="BC477" s="6"/>
      <c r="BD477" s="6"/>
      <c r="BE477" s="6"/>
      <c r="BF477" s="6"/>
      <c r="BG477" s="6"/>
      <c r="BH477" s="6"/>
      <c r="BI477" s="6"/>
      <c r="BJ477" s="6"/>
      <c r="BK477" s="7"/>
      <c r="BL477" s="48"/>
      <c r="BM477" s="48"/>
      <c r="BN477" s="48"/>
    </row>
    <row r="478" spans="4:66"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  <c r="AA478" s="6"/>
      <c r="AB478" s="6"/>
      <c r="AC478" s="6"/>
      <c r="AD478" s="7"/>
      <c r="AE478" s="48"/>
      <c r="AF478" s="48"/>
      <c r="AG478" s="48"/>
      <c r="AK478" s="6"/>
      <c r="AL478" s="6"/>
      <c r="AM478" s="6"/>
      <c r="AN478" s="6"/>
      <c r="AO478" s="6"/>
      <c r="AP478" s="6"/>
      <c r="AQ478" s="6"/>
      <c r="AR478" s="6"/>
      <c r="AS478" s="6"/>
      <c r="AT478" s="6"/>
      <c r="AU478" s="6"/>
      <c r="AV478" s="6"/>
      <c r="AW478" s="6"/>
      <c r="AX478" s="6"/>
      <c r="AY478" s="6"/>
      <c r="AZ478" s="6"/>
      <c r="BA478" s="6"/>
      <c r="BB478" s="6"/>
      <c r="BC478" s="6"/>
      <c r="BD478" s="6"/>
      <c r="BE478" s="6"/>
      <c r="BF478" s="6"/>
      <c r="BG478" s="6"/>
      <c r="BH478" s="6"/>
      <c r="BI478" s="6"/>
      <c r="BJ478" s="6"/>
      <c r="BK478" s="7"/>
      <c r="BL478" s="48"/>
      <c r="BM478" s="48"/>
      <c r="BN478" s="48"/>
    </row>
    <row r="479" spans="4:66"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  <c r="AA479" s="6"/>
      <c r="AB479" s="6"/>
      <c r="AC479" s="6"/>
      <c r="AD479" s="7"/>
      <c r="AE479" s="48"/>
      <c r="AF479" s="48"/>
      <c r="AG479" s="48"/>
      <c r="AK479" s="6"/>
      <c r="AL479" s="6"/>
      <c r="AM479" s="6"/>
      <c r="AN479" s="6"/>
      <c r="AO479" s="6"/>
      <c r="AP479" s="6"/>
      <c r="AQ479" s="6"/>
      <c r="AR479" s="6"/>
      <c r="AS479" s="6"/>
      <c r="AT479" s="6"/>
      <c r="AU479" s="6"/>
      <c r="AV479" s="6"/>
      <c r="AW479" s="6"/>
      <c r="AX479" s="6"/>
      <c r="AY479" s="6"/>
      <c r="AZ479" s="6"/>
      <c r="BA479" s="6"/>
      <c r="BB479" s="6"/>
      <c r="BC479" s="6"/>
      <c r="BD479" s="6"/>
      <c r="BE479" s="6"/>
      <c r="BF479" s="6"/>
      <c r="BG479" s="6"/>
      <c r="BH479" s="6"/>
      <c r="BI479" s="6"/>
      <c r="BJ479" s="6"/>
      <c r="BK479" s="7"/>
      <c r="BL479" s="48"/>
      <c r="BM479" s="48"/>
      <c r="BN479" s="48"/>
    </row>
    <row r="480" spans="4:66"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  <c r="AA480" s="6"/>
      <c r="AB480" s="6"/>
      <c r="AC480" s="6"/>
      <c r="AD480" s="7"/>
      <c r="AE480" s="48"/>
      <c r="AF480" s="48"/>
      <c r="AG480" s="48"/>
      <c r="AK480" s="6"/>
      <c r="AL480" s="6"/>
      <c r="AM480" s="6"/>
      <c r="AN480" s="6"/>
      <c r="AO480" s="6"/>
      <c r="AP480" s="6"/>
      <c r="AQ480" s="6"/>
      <c r="AR480" s="6"/>
      <c r="AS480" s="6"/>
      <c r="AT480" s="6"/>
      <c r="AU480" s="6"/>
      <c r="AV480" s="6"/>
      <c r="AW480" s="6"/>
      <c r="AX480" s="6"/>
      <c r="AY480" s="6"/>
      <c r="AZ480" s="6"/>
      <c r="BA480" s="6"/>
      <c r="BB480" s="6"/>
      <c r="BC480" s="6"/>
      <c r="BD480" s="6"/>
      <c r="BE480" s="6"/>
      <c r="BF480" s="6"/>
      <c r="BG480" s="6"/>
      <c r="BH480" s="6"/>
      <c r="BI480" s="6"/>
      <c r="BJ480" s="6"/>
      <c r="BK480" s="7"/>
      <c r="BL480" s="48"/>
      <c r="BM480" s="48"/>
      <c r="BN480" s="48"/>
    </row>
    <row r="481" spans="4:66"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  <c r="AA481" s="6"/>
      <c r="AB481" s="6"/>
      <c r="AC481" s="6"/>
      <c r="AD481" s="7"/>
      <c r="AE481" s="48"/>
      <c r="AF481" s="48"/>
      <c r="AG481" s="48"/>
      <c r="AK481" s="6"/>
      <c r="AL481" s="6"/>
      <c r="AM481" s="6"/>
      <c r="AN481" s="6"/>
      <c r="AO481" s="6"/>
      <c r="AP481" s="6"/>
      <c r="AQ481" s="6"/>
      <c r="AR481" s="6"/>
      <c r="AS481" s="6"/>
      <c r="AT481" s="6"/>
      <c r="AU481" s="6"/>
      <c r="AV481" s="6"/>
      <c r="AW481" s="6"/>
      <c r="AX481" s="6"/>
      <c r="AY481" s="6"/>
      <c r="AZ481" s="6"/>
      <c r="BA481" s="6"/>
      <c r="BB481" s="6"/>
      <c r="BC481" s="6"/>
      <c r="BD481" s="6"/>
      <c r="BE481" s="6"/>
      <c r="BF481" s="6"/>
      <c r="BG481" s="6"/>
      <c r="BH481" s="6"/>
      <c r="BI481" s="6"/>
      <c r="BJ481" s="6"/>
      <c r="BK481" s="7"/>
      <c r="BL481" s="48"/>
      <c r="BM481" s="48"/>
      <c r="BN481" s="48"/>
    </row>
    <row r="482" spans="4:66"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  <c r="AA482" s="6"/>
      <c r="AB482" s="6"/>
      <c r="AC482" s="6"/>
      <c r="AD482" s="7"/>
      <c r="AE482" s="48"/>
      <c r="AF482" s="48"/>
      <c r="AG482" s="48"/>
      <c r="AK482" s="6"/>
      <c r="AL482" s="6"/>
      <c r="AM482" s="6"/>
      <c r="AN482" s="6"/>
      <c r="AO482" s="6"/>
      <c r="AP482" s="6"/>
      <c r="AQ482" s="6"/>
      <c r="AR482" s="6"/>
      <c r="AS482" s="6"/>
      <c r="AT482" s="6"/>
      <c r="AU482" s="6"/>
      <c r="AV482" s="6"/>
      <c r="AW482" s="6"/>
      <c r="AX482" s="6"/>
      <c r="AY482" s="6"/>
      <c r="AZ482" s="6"/>
      <c r="BA482" s="6"/>
      <c r="BB482" s="6"/>
      <c r="BC482" s="6"/>
      <c r="BD482" s="6"/>
      <c r="BE482" s="6"/>
      <c r="BF482" s="6"/>
      <c r="BG482" s="6"/>
      <c r="BH482" s="6"/>
      <c r="BI482" s="6"/>
      <c r="BJ482" s="6"/>
      <c r="BK482" s="7"/>
      <c r="BL482" s="48"/>
      <c r="BM482" s="48"/>
      <c r="BN482" s="48"/>
    </row>
    <row r="483" spans="4:66"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  <c r="AA483" s="6"/>
      <c r="AB483" s="6"/>
      <c r="AC483" s="6"/>
      <c r="AD483" s="7"/>
      <c r="AE483" s="48"/>
      <c r="AF483" s="48"/>
      <c r="AG483" s="48"/>
      <c r="AK483" s="6"/>
      <c r="AL483" s="6"/>
      <c r="AM483" s="6"/>
      <c r="AN483" s="6"/>
      <c r="AO483" s="6"/>
      <c r="AP483" s="6"/>
      <c r="AQ483" s="6"/>
      <c r="AR483" s="6"/>
      <c r="AS483" s="6"/>
      <c r="AT483" s="6"/>
      <c r="AU483" s="6"/>
      <c r="AV483" s="6"/>
      <c r="AW483" s="6"/>
      <c r="AX483" s="6"/>
      <c r="AY483" s="6"/>
      <c r="AZ483" s="6"/>
      <c r="BA483" s="6"/>
      <c r="BB483" s="6"/>
      <c r="BC483" s="6"/>
      <c r="BD483" s="6"/>
      <c r="BE483" s="6"/>
      <c r="BF483" s="6"/>
      <c r="BG483" s="6"/>
      <c r="BH483" s="6"/>
      <c r="BI483" s="6"/>
      <c r="BJ483" s="6"/>
      <c r="BK483" s="7"/>
      <c r="BL483" s="48"/>
      <c r="BM483" s="48"/>
      <c r="BN483" s="48"/>
    </row>
    <row r="484" spans="4:66"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  <c r="AA484" s="6"/>
      <c r="AB484" s="6"/>
      <c r="AC484" s="6"/>
      <c r="AD484" s="7"/>
      <c r="AE484" s="48"/>
      <c r="AF484" s="48"/>
      <c r="AG484" s="48"/>
      <c r="AK484" s="6"/>
      <c r="AL484" s="6"/>
      <c r="AM484" s="6"/>
      <c r="AN484" s="6"/>
      <c r="AO484" s="6"/>
      <c r="AP484" s="6"/>
      <c r="AQ484" s="6"/>
      <c r="AR484" s="6"/>
      <c r="AS484" s="6"/>
      <c r="AT484" s="6"/>
      <c r="AU484" s="6"/>
      <c r="AV484" s="6"/>
      <c r="AW484" s="6"/>
      <c r="AX484" s="6"/>
      <c r="AY484" s="6"/>
      <c r="AZ484" s="6"/>
      <c r="BA484" s="6"/>
      <c r="BB484" s="6"/>
      <c r="BC484" s="6"/>
      <c r="BD484" s="6"/>
      <c r="BE484" s="6"/>
      <c r="BF484" s="6"/>
      <c r="BG484" s="6"/>
      <c r="BH484" s="6"/>
      <c r="BI484" s="6"/>
      <c r="BJ484" s="6"/>
      <c r="BK484" s="7"/>
      <c r="BL484" s="48"/>
      <c r="BM484" s="48"/>
      <c r="BN484" s="48"/>
    </row>
    <row r="485" spans="4:66"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  <c r="AA485" s="6"/>
      <c r="AB485" s="6"/>
      <c r="AC485" s="6"/>
      <c r="AD485" s="7"/>
      <c r="AE485" s="48"/>
      <c r="AF485" s="48"/>
      <c r="AG485" s="48"/>
      <c r="AK485" s="6"/>
      <c r="AL485" s="6"/>
      <c r="AM485" s="6"/>
      <c r="AN485" s="6"/>
      <c r="AO485" s="6"/>
      <c r="AP485" s="6"/>
      <c r="AQ485" s="6"/>
      <c r="AR485" s="6"/>
      <c r="AS485" s="6"/>
      <c r="AT485" s="6"/>
      <c r="AU485" s="6"/>
      <c r="AV485" s="6"/>
      <c r="AW485" s="6"/>
      <c r="AX485" s="6"/>
      <c r="AY485" s="6"/>
      <c r="AZ485" s="6"/>
      <c r="BA485" s="6"/>
      <c r="BB485" s="6"/>
      <c r="BC485" s="6"/>
      <c r="BD485" s="6"/>
      <c r="BE485" s="6"/>
      <c r="BF485" s="6"/>
      <c r="BG485" s="6"/>
      <c r="BH485" s="6"/>
      <c r="BI485" s="6"/>
      <c r="BJ485" s="6"/>
      <c r="BK485" s="7"/>
      <c r="BL485" s="48"/>
      <c r="BM485" s="48"/>
      <c r="BN485" s="48"/>
    </row>
    <row r="486" spans="4:66"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  <c r="AA486" s="6"/>
      <c r="AB486" s="6"/>
      <c r="AC486" s="6"/>
      <c r="AD486" s="7"/>
      <c r="AE486" s="48"/>
      <c r="AF486" s="48"/>
      <c r="AG486" s="48"/>
      <c r="AK486" s="6"/>
      <c r="AL486" s="6"/>
      <c r="AM486" s="6"/>
      <c r="AN486" s="6"/>
      <c r="AO486" s="6"/>
      <c r="AP486" s="6"/>
      <c r="AQ486" s="6"/>
      <c r="AR486" s="6"/>
      <c r="AS486" s="6"/>
      <c r="AT486" s="6"/>
      <c r="AU486" s="6"/>
      <c r="AV486" s="6"/>
      <c r="AW486" s="6"/>
      <c r="AX486" s="6"/>
      <c r="AY486" s="6"/>
      <c r="AZ486" s="6"/>
      <c r="BA486" s="6"/>
      <c r="BB486" s="6"/>
      <c r="BC486" s="6"/>
      <c r="BD486" s="6"/>
      <c r="BE486" s="6"/>
      <c r="BF486" s="6"/>
      <c r="BG486" s="6"/>
      <c r="BH486" s="6"/>
      <c r="BI486" s="6"/>
      <c r="BJ486" s="6"/>
      <c r="BK486" s="7"/>
      <c r="BL486" s="48"/>
      <c r="BM486" s="48"/>
      <c r="BN486" s="48"/>
    </row>
    <row r="487" spans="4:66"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  <c r="AA487" s="6"/>
      <c r="AB487" s="6"/>
      <c r="AC487" s="6"/>
      <c r="AD487" s="7"/>
      <c r="AE487" s="48"/>
      <c r="AF487" s="48"/>
      <c r="AG487" s="48"/>
      <c r="AK487" s="6"/>
      <c r="AL487" s="6"/>
      <c r="AM487" s="6"/>
      <c r="AN487" s="6"/>
      <c r="AO487" s="6"/>
      <c r="AP487" s="6"/>
      <c r="AQ487" s="6"/>
      <c r="AR487" s="6"/>
      <c r="AS487" s="6"/>
      <c r="AT487" s="6"/>
      <c r="AU487" s="6"/>
      <c r="AV487" s="6"/>
      <c r="AW487" s="6"/>
      <c r="AX487" s="6"/>
      <c r="AY487" s="6"/>
      <c r="AZ487" s="6"/>
      <c r="BA487" s="6"/>
      <c r="BB487" s="6"/>
      <c r="BC487" s="6"/>
      <c r="BD487" s="6"/>
      <c r="BE487" s="6"/>
      <c r="BF487" s="6"/>
      <c r="BG487" s="6"/>
      <c r="BH487" s="6"/>
      <c r="BI487" s="6"/>
      <c r="BJ487" s="6"/>
      <c r="BK487" s="7"/>
      <c r="BL487" s="48"/>
      <c r="BM487" s="48"/>
      <c r="BN487" s="48"/>
    </row>
    <row r="488" spans="4:66"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  <c r="AA488" s="6"/>
      <c r="AB488" s="6"/>
      <c r="AC488" s="6"/>
      <c r="AD488" s="7"/>
      <c r="AE488" s="48"/>
      <c r="AF488" s="48"/>
      <c r="AG488" s="48"/>
      <c r="AK488" s="6"/>
      <c r="AL488" s="6"/>
      <c r="AM488" s="6"/>
      <c r="AN488" s="6"/>
      <c r="AO488" s="6"/>
      <c r="AP488" s="6"/>
      <c r="AQ488" s="6"/>
      <c r="AR488" s="6"/>
      <c r="AS488" s="6"/>
      <c r="AT488" s="6"/>
      <c r="AU488" s="6"/>
      <c r="AV488" s="6"/>
      <c r="AW488" s="6"/>
      <c r="AX488" s="6"/>
      <c r="AY488" s="6"/>
      <c r="AZ488" s="6"/>
      <c r="BA488" s="6"/>
      <c r="BB488" s="6"/>
      <c r="BC488" s="6"/>
      <c r="BD488" s="6"/>
      <c r="BE488" s="6"/>
      <c r="BF488" s="6"/>
      <c r="BG488" s="6"/>
      <c r="BH488" s="6"/>
      <c r="BI488" s="6"/>
      <c r="BJ488" s="6"/>
      <c r="BK488" s="7"/>
      <c r="BL488" s="48"/>
      <c r="BM488" s="48"/>
      <c r="BN488" s="48"/>
    </row>
    <row r="489" spans="4:66"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  <c r="AA489" s="6"/>
      <c r="AB489" s="6"/>
      <c r="AC489" s="6"/>
      <c r="AD489" s="7"/>
      <c r="AE489" s="48"/>
      <c r="AF489" s="48"/>
      <c r="AG489" s="48"/>
      <c r="AK489" s="6"/>
      <c r="AL489" s="6"/>
      <c r="AM489" s="6"/>
      <c r="AN489" s="6"/>
      <c r="AO489" s="6"/>
      <c r="AP489" s="6"/>
      <c r="AQ489" s="6"/>
      <c r="AR489" s="6"/>
      <c r="AS489" s="6"/>
      <c r="AT489" s="6"/>
      <c r="AU489" s="6"/>
      <c r="AV489" s="6"/>
      <c r="AW489" s="6"/>
      <c r="AX489" s="6"/>
      <c r="AY489" s="6"/>
      <c r="AZ489" s="6"/>
      <c r="BA489" s="6"/>
      <c r="BB489" s="6"/>
      <c r="BC489" s="6"/>
      <c r="BD489" s="6"/>
      <c r="BE489" s="6"/>
      <c r="BF489" s="6"/>
      <c r="BG489" s="6"/>
      <c r="BH489" s="6"/>
      <c r="BI489" s="6"/>
      <c r="BJ489" s="6"/>
      <c r="BK489" s="7"/>
      <c r="BL489" s="48"/>
      <c r="BM489" s="48"/>
      <c r="BN489" s="48"/>
    </row>
    <row r="490" spans="4:66"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  <c r="AA490" s="6"/>
      <c r="AB490" s="6"/>
      <c r="AC490" s="6"/>
      <c r="AD490" s="7"/>
      <c r="AE490" s="48"/>
      <c r="AF490" s="48"/>
      <c r="AG490" s="48"/>
      <c r="AK490" s="6"/>
      <c r="AL490" s="6"/>
      <c r="AM490" s="6"/>
      <c r="AN490" s="6"/>
      <c r="AO490" s="6"/>
      <c r="AP490" s="6"/>
      <c r="AQ490" s="6"/>
      <c r="AR490" s="6"/>
      <c r="AS490" s="6"/>
      <c r="AT490" s="6"/>
      <c r="AU490" s="6"/>
      <c r="AV490" s="6"/>
      <c r="AW490" s="6"/>
      <c r="AX490" s="6"/>
      <c r="AY490" s="6"/>
      <c r="AZ490" s="6"/>
      <c r="BA490" s="6"/>
      <c r="BB490" s="6"/>
      <c r="BC490" s="6"/>
      <c r="BD490" s="6"/>
      <c r="BE490" s="6"/>
      <c r="BF490" s="6"/>
      <c r="BG490" s="6"/>
      <c r="BH490" s="6"/>
      <c r="BI490" s="6"/>
      <c r="BJ490" s="6"/>
      <c r="BK490" s="7"/>
      <c r="BL490" s="48"/>
      <c r="BM490" s="48"/>
      <c r="BN490" s="48"/>
    </row>
    <row r="491" spans="4:66"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  <c r="AA491" s="6"/>
      <c r="AB491" s="6"/>
      <c r="AC491" s="6"/>
      <c r="AD491" s="7"/>
      <c r="AE491" s="48"/>
      <c r="AF491" s="48"/>
      <c r="AG491" s="48"/>
      <c r="AK491" s="6"/>
      <c r="AL491" s="6"/>
      <c r="AM491" s="6"/>
      <c r="AN491" s="6"/>
      <c r="AO491" s="6"/>
      <c r="AP491" s="6"/>
      <c r="AQ491" s="6"/>
      <c r="AR491" s="6"/>
      <c r="AS491" s="6"/>
      <c r="AT491" s="6"/>
      <c r="AU491" s="6"/>
      <c r="AV491" s="6"/>
      <c r="AW491" s="6"/>
      <c r="AX491" s="6"/>
      <c r="AY491" s="6"/>
      <c r="AZ491" s="6"/>
      <c r="BA491" s="6"/>
      <c r="BB491" s="6"/>
      <c r="BC491" s="6"/>
      <c r="BD491" s="6"/>
      <c r="BE491" s="6"/>
      <c r="BF491" s="6"/>
      <c r="BG491" s="6"/>
      <c r="BH491" s="6"/>
      <c r="BI491" s="6"/>
      <c r="BJ491" s="6"/>
      <c r="BK491" s="7"/>
      <c r="BL491" s="48"/>
      <c r="BM491" s="48"/>
      <c r="BN491" s="48"/>
    </row>
    <row r="492" spans="4:66"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  <c r="AA492" s="6"/>
      <c r="AB492" s="6"/>
      <c r="AC492" s="6"/>
      <c r="AD492" s="7"/>
      <c r="AE492" s="48"/>
      <c r="AF492" s="48"/>
      <c r="AG492" s="48"/>
      <c r="AK492" s="6"/>
      <c r="AL492" s="6"/>
      <c r="AM492" s="6"/>
      <c r="AN492" s="6"/>
      <c r="AO492" s="6"/>
      <c r="AP492" s="6"/>
      <c r="AQ492" s="6"/>
      <c r="AR492" s="6"/>
      <c r="AS492" s="6"/>
      <c r="AT492" s="6"/>
      <c r="AU492" s="6"/>
      <c r="AV492" s="6"/>
      <c r="AW492" s="6"/>
      <c r="AX492" s="6"/>
      <c r="AY492" s="6"/>
      <c r="AZ492" s="6"/>
      <c r="BA492" s="6"/>
      <c r="BB492" s="6"/>
      <c r="BC492" s="6"/>
      <c r="BD492" s="6"/>
      <c r="BE492" s="6"/>
      <c r="BF492" s="6"/>
      <c r="BG492" s="6"/>
      <c r="BH492" s="6"/>
      <c r="BI492" s="6"/>
      <c r="BJ492" s="6"/>
      <c r="BK492" s="7"/>
      <c r="BL492" s="48"/>
      <c r="BM492" s="48"/>
      <c r="BN492" s="48"/>
    </row>
    <row r="493" spans="4:66"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  <c r="AA493" s="6"/>
      <c r="AB493" s="6"/>
      <c r="AC493" s="6"/>
      <c r="AD493" s="7"/>
      <c r="AE493" s="48"/>
      <c r="AF493" s="48"/>
      <c r="AG493" s="48"/>
      <c r="AK493" s="6"/>
      <c r="AL493" s="6"/>
      <c r="AM493" s="6"/>
      <c r="AN493" s="6"/>
      <c r="AO493" s="6"/>
      <c r="AP493" s="6"/>
      <c r="AQ493" s="6"/>
      <c r="AR493" s="6"/>
      <c r="AS493" s="6"/>
      <c r="AT493" s="6"/>
      <c r="AU493" s="6"/>
      <c r="AV493" s="6"/>
      <c r="AW493" s="6"/>
      <c r="AX493" s="6"/>
      <c r="AY493" s="6"/>
      <c r="AZ493" s="6"/>
      <c r="BA493" s="6"/>
      <c r="BB493" s="6"/>
      <c r="BC493" s="6"/>
      <c r="BD493" s="6"/>
      <c r="BE493" s="6"/>
      <c r="BF493" s="6"/>
      <c r="BG493" s="6"/>
      <c r="BH493" s="6"/>
      <c r="BI493" s="6"/>
      <c r="BJ493" s="6"/>
      <c r="BK493" s="7"/>
      <c r="BL493" s="48"/>
      <c r="BM493" s="48"/>
      <c r="BN493" s="48"/>
    </row>
    <row r="494" spans="4:66"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  <c r="AA494" s="6"/>
      <c r="AB494" s="6"/>
      <c r="AC494" s="6"/>
      <c r="AD494" s="7"/>
      <c r="AE494" s="48"/>
      <c r="AF494" s="48"/>
      <c r="AG494" s="48"/>
      <c r="AK494" s="6"/>
      <c r="AL494" s="6"/>
      <c r="AM494" s="6"/>
      <c r="AN494" s="6"/>
      <c r="AO494" s="6"/>
      <c r="AP494" s="6"/>
      <c r="AQ494" s="6"/>
      <c r="AR494" s="6"/>
      <c r="AS494" s="6"/>
      <c r="AT494" s="6"/>
      <c r="AU494" s="6"/>
      <c r="AV494" s="6"/>
      <c r="AW494" s="6"/>
      <c r="AX494" s="6"/>
      <c r="AY494" s="6"/>
      <c r="AZ494" s="6"/>
      <c r="BA494" s="6"/>
      <c r="BB494" s="6"/>
      <c r="BC494" s="6"/>
      <c r="BD494" s="6"/>
      <c r="BE494" s="6"/>
      <c r="BF494" s="6"/>
      <c r="BG494" s="6"/>
      <c r="BH494" s="6"/>
      <c r="BI494" s="6"/>
      <c r="BJ494" s="6"/>
      <c r="BK494" s="7"/>
      <c r="BL494" s="48"/>
      <c r="BM494" s="48"/>
      <c r="BN494" s="48"/>
    </row>
    <row r="495" spans="4:66"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  <c r="AA495" s="6"/>
      <c r="AB495" s="6"/>
      <c r="AC495" s="6"/>
      <c r="AD495" s="7"/>
      <c r="AE495" s="48"/>
      <c r="AF495" s="48"/>
      <c r="AG495" s="48"/>
      <c r="AK495" s="6"/>
      <c r="AL495" s="6"/>
      <c r="AM495" s="6"/>
      <c r="AN495" s="6"/>
      <c r="AO495" s="6"/>
      <c r="AP495" s="6"/>
      <c r="AQ495" s="6"/>
      <c r="AR495" s="6"/>
      <c r="AS495" s="6"/>
      <c r="AT495" s="6"/>
      <c r="AU495" s="6"/>
      <c r="AV495" s="6"/>
      <c r="AW495" s="6"/>
      <c r="AX495" s="6"/>
      <c r="AY495" s="6"/>
      <c r="AZ495" s="6"/>
      <c r="BA495" s="6"/>
      <c r="BB495" s="6"/>
      <c r="BC495" s="6"/>
      <c r="BD495" s="6"/>
      <c r="BE495" s="6"/>
      <c r="BF495" s="6"/>
      <c r="BG495" s="6"/>
      <c r="BH495" s="6"/>
      <c r="BI495" s="6"/>
      <c r="BJ495" s="6"/>
      <c r="BK495" s="7"/>
      <c r="BL495" s="48"/>
      <c r="BM495" s="48"/>
      <c r="BN495" s="48"/>
    </row>
    <row r="496" spans="4:66"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  <c r="AA496" s="6"/>
      <c r="AB496" s="6"/>
      <c r="AC496" s="6"/>
      <c r="AD496" s="7"/>
      <c r="AE496" s="48"/>
      <c r="AF496" s="48"/>
      <c r="AG496" s="48"/>
      <c r="AK496" s="6"/>
      <c r="AL496" s="6"/>
      <c r="AM496" s="6"/>
      <c r="AN496" s="6"/>
      <c r="AO496" s="6"/>
      <c r="AP496" s="6"/>
      <c r="AQ496" s="6"/>
      <c r="AR496" s="6"/>
      <c r="AS496" s="6"/>
      <c r="AT496" s="6"/>
      <c r="AU496" s="6"/>
      <c r="AV496" s="6"/>
      <c r="AW496" s="6"/>
      <c r="AX496" s="6"/>
      <c r="AY496" s="6"/>
      <c r="AZ496" s="6"/>
      <c r="BA496" s="6"/>
      <c r="BB496" s="6"/>
      <c r="BC496" s="6"/>
      <c r="BD496" s="6"/>
      <c r="BE496" s="6"/>
      <c r="BF496" s="6"/>
      <c r="BG496" s="6"/>
      <c r="BH496" s="6"/>
      <c r="BI496" s="6"/>
      <c r="BJ496" s="6"/>
      <c r="BK496" s="7"/>
      <c r="BL496" s="48"/>
      <c r="BM496" s="48"/>
      <c r="BN496" s="48"/>
    </row>
    <row r="497" spans="4:66"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  <c r="AA497" s="6"/>
      <c r="AB497" s="6"/>
      <c r="AC497" s="6"/>
      <c r="AD497" s="7"/>
      <c r="AE497" s="48"/>
      <c r="AF497" s="48"/>
      <c r="AG497" s="48"/>
      <c r="AK497" s="6"/>
      <c r="AL497" s="6"/>
      <c r="AM497" s="6"/>
      <c r="AN497" s="6"/>
      <c r="AO497" s="6"/>
      <c r="AP497" s="6"/>
      <c r="AQ497" s="6"/>
      <c r="AR497" s="6"/>
      <c r="AS497" s="6"/>
      <c r="AT497" s="6"/>
      <c r="AU497" s="6"/>
      <c r="AV497" s="6"/>
      <c r="AW497" s="6"/>
      <c r="AX497" s="6"/>
      <c r="AY497" s="6"/>
      <c r="AZ497" s="6"/>
      <c r="BA497" s="6"/>
      <c r="BB497" s="6"/>
      <c r="BC497" s="6"/>
      <c r="BD497" s="6"/>
      <c r="BE497" s="6"/>
      <c r="BF497" s="6"/>
      <c r="BG497" s="6"/>
      <c r="BH497" s="6"/>
      <c r="BI497" s="6"/>
      <c r="BJ497" s="6"/>
      <c r="BK497" s="7"/>
      <c r="BL497" s="48"/>
      <c r="BM497" s="48"/>
      <c r="BN497" s="48"/>
    </row>
    <row r="498" spans="4:66"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  <c r="AA498" s="6"/>
      <c r="AB498" s="6"/>
      <c r="AC498" s="6"/>
      <c r="AD498" s="7"/>
      <c r="AE498" s="48"/>
      <c r="AF498" s="48"/>
      <c r="AG498" s="48"/>
      <c r="AK498" s="6"/>
      <c r="AL498" s="6"/>
      <c r="AM498" s="6"/>
      <c r="AN498" s="6"/>
      <c r="AO498" s="6"/>
      <c r="AP498" s="6"/>
      <c r="AQ498" s="6"/>
      <c r="AR498" s="6"/>
      <c r="AS498" s="6"/>
      <c r="AT498" s="6"/>
      <c r="AU498" s="6"/>
      <c r="AV498" s="6"/>
      <c r="AW498" s="6"/>
      <c r="AX498" s="6"/>
      <c r="AY498" s="6"/>
      <c r="AZ498" s="6"/>
      <c r="BA498" s="6"/>
      <c r="BB498" s="6"/>
      <c r="BC498" s="6"/>
      <c r="BD498" s="6"/>
      <c r="BE498" s="6"/>
      <c r="BF498" s="6"/>
      <c r="BG498" s="6"/>
      <c r="BH498" s="6"/>
      <c r="BI498" s="6"/>
      <c r="BJ498" s="6"/>
      <c r="BK498" s="7"/>
      <c r="BL498" s="48"/>
      <c r="BM498" s="48"/>
      <c r="BN498" s="48"/>
    </row>
    <row r="499" spans="4:66"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  <c r="AA499" s="6"/>
      <c r="AB499" s="6"/>
      <c r="AC499" s="6"/>
      <c r="AD499" s="7"/>
      <c r="AE499" s="48"/>
      <c r="AF499" s="48"/>
      <c r="AG499" s="48"/>
      <c r="AK499" s="6"/>
      <c r="AL499" s="6"/>
      <c r="AM499" s="6"/>
      <c r="AN499" s="6"/>
      <c r="AO499" s="6"/>
      <c r="AP499" s="6"/>
      <c r="AQ499" s="6"/>
      <c r="AR499" s="6"/>
      <c r="AS499" s="6"/>
      <c r="AT499" s="6"/>
      <c r="AU499" s="6"/>
      <c r="AV499" s="6"/>
      <c r="AW499" s="6"/>
      <c r="AX499" s="6"/>
      <c r="AY499" s="6"/>
      <c r="AZ499" s="6"/>
      <c r="BA499" s="6"/>
      <c r="BB499" s="6"/>
      <c r="BC499" s="6"/>
      <c r="BD499" s="6"/>
      <c r="BE499" s="6"/>
      <c r="BF499" s="6"/>
      <c r="BG499" s="6"/>
      <c r="BH499" s="6"/>
      <c r="BI499" s="6"/>
      <c r="BJ499" s="6"/>
      <c r="BK499" s="7"/>
      <c r="BL499" s="48"/>
      <c r="BM499" s="48"/>
      <c r="BN499" s="48"/>
    </row>
    <row r="500" spans="4:66"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  <c r="AA500" s="6"/>
      <c r="AB500" s="6"/>
      <c r="AC500" s="6"/>
      <c r="AD500" s="7"/>
      <c r="AE500" s="48"/>
      <c r="AF500" s="48"/>
      <c r="AG500" s="48"/>
      <c r="AK500" s="6"/>
      <c r="AL500" s="6"/>
      <c r="AM500" s="6"/>
      <c r="AN500" s="6"/>
      <c r="AO500" s="6"/>
      <c r="AP500" s="6"/>
      <c r="AQ500" s="6"/>
      <c r="AR500" s="6"/>
      <c r="AS500" s="6"/>
      <c r="AT500" s="6"/>
      <c r="AU500" s="6"/>
      <c r="AV500" s="6"/>
      <c r="AW500" s="6"/>
      <c r="AX500" s="6"/>
      <c r="AY500" s="6"/>
      <c r="AZ500" s="6"/>
      <c r="BA500" s="6"/>
      <c r="BB500" s="6"/>
      <c r="BC500" s="6"/>
      <c r="BD500" s="6"/>
      <c r="BE500" s="6"/>
      <c r="BF500" s="6"/>
      <c r="BG500" s="6"/>
      <c r="BH500" s="6"/>
      <c r="BI500" s="6"/>
      <c r="BJ500" s="6"/>
      <c r="BK500" s="7"/>
      <c r="BL500" s="48"/>
      <c r="BM500" s="48"/>
      <c r="BN500" s="48"/>
    </row>
    <row r="501" spans="4:66"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  <c r="AA501" s="6"/>
      <c r="AB501" s="6"/>
      <c r="AC501" s="6"/>
      <c r="AD501" s="7"/>
      <c r="AE501" s="48"/>
      <c r="AF501" s="48"/>
      <c r="AG501" s="48"/>
      <c r="AK501" s="6"/>
      <c r="AL501" s="6"/>
      <c r="AM501" s="6"/>
      <c r="AN501" s="6"/>
      <c r="AO501" s="6"/>
      <c r="AP501" s="6"/>
      <c r="AQ501" s="6"/>
      <c r="AR501" s="6"/>
      <c r="AS501" s="6"/>
      <c r="AT501" s="6"/>
      <c r="AU501" s="6"/>
      <c r="AV501" s="6"/>
      <c r="AW501" s="6"/>
      <c r="AX501" s="6"/>
      <c r="AY501" s="6"/>
      <c r="AZ501" s="6"/>
      <c r="BA501" s="6"/>
      <c r="BB501" s="6"/>
      <c r="BC501" s="6"/>
      <c r="BD501" s="6"/>
      <c r="BE501" s="6"/>
      <c r="BF501" s="6"/>
      <c r="BG501" s="6"/>
      <c r="BH501" s="6"/>
      <c r="BI501" s="6"/>
      <c r="BJ501" s="6"/>
      <c r="BK501" s="7"/>
      <c r="BL501" s="48"/>
      <c r="BM501" s="48"/>
      <c r="BN501" s="48"/>
    </row>
    <row r="502" spans="4:66"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  <c r="AA502" s="6"/>
      <c r="AB502" s="6"/>
      <c r="AC502" s="6"/>
      <c r="AD502" s="7"/>
      <c r="AE502" s="48"/>
      <c r="AF502" s="48"/>
      <c r="AG502" s="48"/>
      <c r="AK502" s="6"/>
      <c r="AL502" s="6"/>
      <c r="AM502" s="6"/>
      <c r="AN502" s="6"/>
      <c r="AO502" s="6"/>
      <c r="AP502" s="6"/>
      <c r="AQ502" s="6"/>
      <c r="AR502" s="6"/>
      <c r="AS502" s="6"/>
      <c r="AT502" s="6"/>
      <c r="AU502" s="6"/>
      <c r="AV502" s="6"/>
      <c r="AW502" s="6"/>
      <c r="AX502" s="6"/>
      <c r="AY502" s="6"/>
      <c r="AZ502" s="6"/>
      <c r="BA502" s="6"/>
      <c r="BB502" s="6"/>
      <c r="BC502" s="6"/>
      <c r="BD502" s="6"/>
      <c r="BE502" s="6"/>
      <c r="BF502" s="6"/>
      <c r="BG502" s="6"/>
      <c r="BH502" s="6"/>
      <c r="BI502" s="6"/>
      <c r="BJ502" s="6"/>
      <c r="BK502" s="7"/>
      <c r="BL502" s="48"/>
      <c r="BM502" s="48"/>
      <c r="BN502" s="48"/>
    </row>
    <row r="503" spans="4:66"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  <c r="AA503" s="6"/>
      <c r="AB503" s="6"/>
      <c r="AC503" s="6"/>
      <c r="AD503" s="7"/>
      <c r="AE503" s="48"/>
      <c r="AF503" s="48"/>
      <c r="AG503" s="48"/>
      <c r="AK503" s="6"/>
      <c r="AL503" s="6"/>
      <c r="AM503" s="6"/>
      <c r="AN503" s="6"/>
      <c r="AO503" s="6"/>
      <c r="AP503" s="6"/>
      <c r="AQ503" s="6"/>
      <c r="AR503" s="6"/>
      <c r="AS503" s="6"/>
      <c r="AT503" s="6"/>
      <c r="AU503" s="6"/>
      <c r="AV503" s="6"/>
      <c r="AW503" s="6"/>
      <c r="AX503" s="6"/>
      <c r="AY503" s="6"/>
      <c r="AZ503" s="6"/>
      <c r="BA503" s="6"/>
      <c r="BB503" s="6"/>
      <c r="BC503" s="6"/>
      <c r="BD503" s="6"/>
      <c r="BE503" s="6"/>
      <c r="BF503" s="6"/>
      <c r="BG503" s="6"/>
      <c r="BH503" s="6"/>
      <c r="BI503" s="6"/>
      <c r="BJ503" s="6"/>
      <c r="BK503" s="7"/>
      <c r="BL503" s="48"/>
      <c r="BM503" s="48"/>
      <c r="BN503" s="48"/>
    </row>
    <row r="504" spans="4:66"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  <c r="AA504" s="6"/>
      <c r="AB504" s="6"/>
      <c r="AC504" s="6"/>
      <c r="AD504" s="7"/>
      <c r="AE504" s="48"/>
      <c r="AF504" s="48"/>
      <c r="AG504" s="48"/>
      <c r="AK504" s="6"/>
      <c r="AL504" s="6"/>
      <c r="AM504" s="6"/>
      <c r="AN504" s="6"/>
      <c r="AO504" s="6"/>
      <c r="AP504" s="6"/>
      <c r="AQ504" s="6"/>
      <c r="AR504" s="6"/>
      <c r="AS504" s="6"/>
      <c r="AT504" s="6"/>
      <c r="AU504" s="6"/>
      <c r="AV504" s="6"/>
      <c r="AW504" s="6"/>
      <c r="AX504" s="6"/>
      <c r="AY504" s="6"/>
      <c r="AZ504" s="6"/>
      <c r="BA504" s="6"/>
      <c r="BB504" s="6"/>
      <c r="BC504" s="6"/>
      <c r="BD504" s="6"/>
      <c r="BE504" s="6"/>
      <c r="BF504" s="6"/>
      <c r="BG504" s="6"/>
      <c r="BH504" s="6"/>
      <c r="BI504" s="6"/>
      <c r="BJ504" s="6"/>
      <c r="BK504" s="7"/>
      <c r="BL504" s="48"/>
      <c r="BM504" s="48"/>
      <c r="BN504" s="48"/>
    </row>
    <row r="505" spans="4:66"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  <c r="AA505" s="6"/>
      <c r="AB505" s="6"/>
      <c r="AC505" s="6"/>
      <c r="AD505" s="7"/>
      <c r="AE505" s="48"/>
      <c r="AF505" s="48"/>
      <c r="AG505" s="48"/>
      <c r="AK505" s="6"/>
      <c r="AL505" s="6"/>
      <c r="AM505" s="6"/>
      <c r="AN505" s="6"/>
      <c r="AO505" s="6"/>
      <c r="AP505" s="6"/>
      <c r="AQ505" s="6"/>
      <c r="AR505" s="6"/>
      <c r="AS505" s="6"/>
      <c r="AT505" s="6"/>
      <c r="AU505" s="6"/>
      <c r="AV505" s="6"/>
      <c r="AW505" s="6"/>
      <c r="AX505" s="6"/>
      <c r="AY505" s="6"/>
      <c r="AZ505" s="6"/>
      <c r="BA505" s="6"/>
      <c r="BB505" s="6"/>
      <c r="BC505" s="6"/>
      <c r="BD505" s="6"/>
      <c r="BE505" s="6"/>
      <c r="BF505" s="6"/>
      <c r="BG505" s="6"/>
      <c r="BH505" s="6"/>
      <c r="BI505" s="6"/>
      <c r="BJ505" s="6"/>
      <c r="BK505" s="7"/>
      <c r="BL505" s="48"/>
      <c r="BM505" s="48"/>
      <c r="BN505" s="48"/>
    </row>
    <row r="506" spans="4:66"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  <c r="AA506" s="6"/>
      <c r="AB506" s="6"/>
      <c r="AC506" s="6"/>
      <c r="AD506" s="7"/>
      <c r="AE506" s="48"/>
      <c r="AF506" s="48"/>
      <c r="AG506" s="48"/>
      <c r="AK506" s="6"/>
      <c r="AL506" s="6"/>
      <c r="AM506" s="6"/>
      <c r="AN506" s="6"/>
      <c r="AO506" s="6"/>
      <c r="AP506" s="6"/>
      <c r="AQ506" s="6"/>
      <c r="AR506" s="6"/>
      <c r="AS506" s="6"/>
      <c r="AT506" s="6"/>
      <c r="AU506" s="6"/>
      <c r="AV506" s="6"/>
      <c r="AW506" s="6"/>
      <c r="AX506" s="6"/>
      <c r="AY506" s="6"/>
      <c r="AZ506" s="6"/>
      <c r="BA506" s="6"/>
      <c r="BB506" s="6"/>
      <c r="BC506" s="6"/>
      <c r="BD506" s="6"/>
      <c r="BE506" s="6"/>
      <c r="BF506" s="6"/>
      <c r="BG506" s="6"/>
      <c r="BH506" s="6"/>
      <c r="BI506" s="6"/>
      <c r="BJ506" s="6"/>
      <c r="BK506" s="7"/>
      <c r="BL506" s="48"/>
      <c r="BM506" s="48"/>
      <c r="BN506" s="48"/>
    </row>
    <row r="507" spans="4:66"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  <c r="AA507" s="6"/>
      <c r="AB507" s="6"/>
      <c r="AC507" s="6"/>
      <c r="AD507" s="7"/>
      <c r="AE507" s="48"/>
      <c r="AF507" s="48"/>
      <c r="AG507" s="48"/>
      <c r="AK507" s="6"/>
      <c r="AL507" s="6"/>
      <c r="AM507" s="6"/>
      <c r="AN507" s="6"/>
      <c r="AO507" s="6"/>
      <c r="AP507" s="6"/>
      <c r="AQ507" s="6"/>
      <c r="AR507" s="6"/>
      <c r="AS507" s="6"/>
      <c r="AT507" s="6"/>
      <c r="AU507" s="6"/>
      <c r="AV507" s="6"/>
      <c r="AW507" s="6"/>
      <c r="AX507" s="6"/>
      <c r="AY507" s="6"/>
      <c r="AZ507" s="6"/>
      <c r="BA507" s="6"/>
      <c r="BB507" s="6"/>
      <c r="BC507" s="6"/>
      <c r="BD507" s="6"/>
      <c r="BE507" s="6"/>
      <c r="BF507" s="6"/>
      <c r="BG507" s="6"/>
      <c r="BH507" s="6"/>
      <c r="BI507" s="6"/>
      <c r="BJ507" s="6"/>
      <c r="BK507" s="7"/>
      <c r="BL507" s="48"/>
      <c r="BM507" s="48"/>
      <c r="BN507" s="48"/>
    </row>
    <row r="508" spans="4:66"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  <c r="AA508" s="6"/>
      <c r="AB508" s="6"/>
      <c r="AC508" s="6"/>
      <c r="AD508" s="7"/>
      <c r="AE508" s="48"/>
      <c r="AF508" s="48"/>
      <c r="AG508" s="48"/>
      <c r="AK508" s="6"/>
      <c r="AL508" s="6"/>
      <c r="AM508" s="6"/>
      <c r="AN508" s="6"/>
      <c r="AO508" s="6"/>
      <c r="AP508" s="6"/>
      <c r="AQ508" s="6"/>
      <c r="AR508" s="6"/>
      <c r="AS508" s="6"/>
      <c r="AT508" s="6"/>
      <c r="AU508" s="6"/>
      <c r="AV508" s="6"/>
      <c r="AW508" s="6"/>
      <c r="AX508" s="6"/>
      <c r="AY508" s="6"/>
      <c r="AZ508" s="6"/>
      <c r="BA508" s="6"/>
      <c r="BB508" s="6"/>
      <c r="BC508" s="6"/>
      <c r="BD508" s="6"/>
      <c r="BE508" s="6"/>
      <c r="BF508" s="6"/>
      <c r="BG508" s="6"/>
      <c r="BH508" s="6"/>
      <c r="BI508" s="6"/>
      <c r="BJ508" s="6"/>
      <c r="BK508" s="7"/>
      <c r="BL508" s="48"/>
      <c r="BM508" s="48"/>
      <c r="BN508" s="48"/>
    </row>
    <row r="509" spans="4:66"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  <c r="AA509" s="6"/>
      <c r="AB509" s="6"/>
      <c r="AC509" s="6"/>
      <c r="AD509" s="7"/>
      <c r="AE509" s="48"/>
      <c r="AF509" s="48"/>
      <c r="AG509" s="48"/>
      <c r="AK509" s="6"/>
      <c r="AL509" s="6"/>
      <c r="AM509" s="6"/>
      <c r="AN509" s="6"/>
      <c r="AO509" s="6"/>
      <c r="AP509" s="6"/>
      <c r="AQ509" s="6"/>
      <c r="AR509" s="6"/>
      <c r="AS509" s="6"/>
      <c r="AT509" s="6"/>
      <c r="AU509" s="6"/>
      <c r="AV509" s="6"/>
      <c r="AW509" s="6"/>
      <c r="AX509" s="6"/>
      <c r="AY509" s="6"/>
      <c r="AZ509" s="6"/>
      <c r="BA509" s="6"/>
      <c r="BB509" s="6"/>
      <c r="BC509" s="6"/>
      <c r="BD509" s="6"/>
      <c r="BE509" s="6"/>
      <c r="BF509" s="6"/>
      <c r="BG509" s="6"/>
      <c r="BH509" s="6"/>
      <c r="BI509" s="6"/>
      <c r="BJ509" s="6"/>
      <c r="BK509" s="7"/>
      <c r="BL509" s="48"/>
      <c r="BM509" s="48"/>
      <c r="BN509" s="48"/>
    </row>
    <row r="510" spans="4:66"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  <c r="AA510" s="6"/>
      <c r="AB510" s="6"/>
      <c r="AC510" s="6"/>
      <c r="AD510" s="7"/>
      <c r="AE510" s="48"/>
      <c r="AF510" s="48"/>
      <c r="AG510" s="48"/>
      <c r="AK510" s="6"/>
      <c r="AL510" s="6"/>
      <c r="AM510" s="6"/>
      <c r="AN510" s="6"/>
      <c r="AO510" s="6"/>
      <c r="AP510" s="6"/>
      <c r="AQ510" s="6"/>
      <c r="AR510" s="6"/>
      <c r="AS510" s="6"/>
      <c r="AT510" s="6"/>
      <c r="AU510" s="6"/>
      <c r="AV510" s="6"/>
      <c r="AW510" s="6"/>
      <c r="AX510" s="6"/>
      <c r="AY510" s="6"/>
      <c r="AZ510" s="6"/>
      <c r="BA510" s="6"/>
      <c r="BB510" s="6"/>
      <c r="BC510" s="6"/>
      <c r="BD510" s="6"/>
      <c r="BE510" s="6"/>
      <c r="BF510" s="6"/>
      <c r="BG510" s="6"/>
      <c r="BH510" s="6"/>
      <c r="BI510" s="6"/>
      <c r="BJ510" s="6"/>
      <c r="BK510" s="7"/>
      <c r="BL510" s="48"/>
      <c r="BM510" s="48"/>
      <c r="BN510" s="48"/>
    </row>
    <row r="511" spans="4:66"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  <c r="AA511" s="6"/>
      <c r="AB511" s="6"/>
      <c r="AC511" s="6"/>
      <c r="AD511" s="7"/>
      <c r="AE511" s="48"/>
      <c r="AF511" s="48"/>
      <c r="AG511" s="48"/>
      <c r="AK511" s="6"/>
      <c r="AL511" s="6"/>
      <c r="AM511" s="6"/>
      <c r="AN511" s="6"/>
      <c r="AO511" s="6"/>
      <c r="AP511" s="6"/>
      <c r="AQ511" s="6"/>
      <c r="AR511" s="6"/>
      <c r="AS511" s="6"/>
      <c r="AT511" s="6"/>
      <c r="AU511" s="6"/>
      <c r="AV511" s="6"/>
      <c r="AW511" s="6"/>
      <c r="AX511" s="6"/>
      <c r="AY511" s="6"/>
      <c r="AZ511" s="6"/>
      <c r="BA511" s="6"/>
      <c r="BB511" s="6"/>
      <c r="BC511" s="6"/>
      <c r="BD511" s="6"/>
      <c r="BE511" s="6"/>
      <c r="BF511" s="6"/>
      <c r="BG511" s="6"/>
      <c r="BH511" s="6"/>
      <c r="BI511" s="6"/>
      <c r="BJ511" s="6"/>
      <c r="BK511" s="7"/>
      <c r="BL511" s="48"/>
      <c r="BM511" s="48"/>
      <c r="BN511" s="48"/>
    </row>
    <row r="512" spans="4:66"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  <c r="AA512" s="6"/>
      <c r="AB512" s="6"/>
      <c r="AC512" s="6"/>
      <c r="AD512" s="7"/>
      <c r="AE512" s="48"/>
      <c r="AF512" s="48"/>
      <c r="AG512" s="48"/>
      <c r="AK512" s="6"/>
      <c r="AL512" s="6"/>
      <c r="AM512" s="6"/>
      <c r="AN512" s="6"/>
      <c r="AO512" s="6"/>
      <c r="AP512" s="6"/>
      <c r="AQ512" s="6"/>
      <c r="AR512" s="6"/>
      <c r="AS512" s="6"/>
      <c r="AT512" s="6"/>
      <c r="AU512" s="6"/>
      <c r="AV512" s="6"/>
      <c r="AW512" s="6"/>
      <c r="AX512" s="6"/>
      <c r="AY512" s="6"/>
      <c r="AZ512" s="6"/>
      <c r="BA512" s="6"/>
      <c r="BB512" s="6"/>
      <c r="BC512" s="6"/>
      <c r="BD512" s="6"/>
      <c r="BE512" s="6"/>
      <c r="BF512" s="6"/>
      <c r="BG512" s="6"/>
      <c r="BH512" s="6"/>
      <c r="BI512" s="6"/>
      <c r="BJ512" s="6"/>
      <c r="BK512" s="7"/>
      <c r="BL512" s="48"/>
      <c r="BM512" s="48"/>
      <c r="BN512" s="48"/>
    </row>
    <row r="513" spans="4:66"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  <c r="AA513" s="6"/>
      <c r="AB513" s="6"/>
      <c r="AC513" s="6"/>
      <c r="AD513" s="7"/>
      <c r="AE513" s="48"/>
      <c r="AF513" s="48"/>
      <c r="AG513" s="48"/>
      <c r="AK513" s="6"/>
      <c r="AL513" s="6"/>
      <c r="AM513" s="6"/>
      <c r="AN513" s="6"/>
      <c r="AO513" s="6"/>
      <c r="AP513" s="6"/>
      <c r="AQ513" s="6"/>
      <c r="AR513" s="6"/>
      <c r="AS513" s="6"/>
      <c r="AT513" s="6"/>
      <c r="AU513" s="6"/>
      <c r="AV513" s="6"/>
      <c r="AW513" s="6"/>
      <c r="AX513" s="6"/>
      <c r="AY513" s="6"/>
      <c r="AZ513" s="6"/>
      <c r="BA513" s="6"/>
      <c r="BB513" s="6"/>
      <c r="BC513" s="6"/>
      <c r="BD513" s="6"/>
      <c r="BE513" s="6"/>
      <c r="BF513" s="6"/>
      <c r="BG513" s="6"/>
      <c r="BH513" s="6"/>
      <c r="BI513" s="6"/>
      <c r="BJ513" s="6"/>
      <c r="BK513" s="7"/>
      <c r="BL513" s="48"/>
      <c r="BM513" s="48"/>
      <c r="BN513" s="48"/>
    </row>
    <row r="514" spans="4:66"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  <c r="AA514" s="6"/>
      <c r="AB514" s="6"/>
      <c r="AC514" s="6"/>
      <c r="AD514" s="7"/>
      <c r="AE514" s="48"/>
      <c r="AF514" s="48"/>
      <c r="AG514" s="48"/>
      <c r="AK514" s="6"/>
      <c r="AL514" s="6"/>
      <c r="AM514" s="6"/>
      <c r="AN514" s="6"/>
      <c r="AO514" s="6"/>
      <c r="AP514" s="6"/>
      <c r="AQ514" s="6"/>
      <c r="AR514" s="6"/>
      <c r="AS514" s="6"/>
      <c r="AT514" s="6"/>
      <c r="AU514" s="6"/>
      <c r="AV514" s="6"/>
      <c r="AW514" s="6"/>
      <c r="AX514" s="6"/>
      <c r="AY514" s="6"/>
      <c r="AZ514" s="6"/>
      <c r="BA514" s="6"/>
      <c r="BB514" s="6"/>
      <c r="BC514" s="6"/>
      <c r="BD514" s="6"/>
      <c r="BE514" s="6"/>
      <c r="BF514" s="6"/>
      <c r="BG514" s="6"/>
      <c r="BH514" s="6"/>
      <c r="BI514" s="6"/>
      <c r="BJ514" s="6"/>
      <c r="BK514" s="7"/>
      <c r="BL514" s="48"/>
      <c r="BM514" s="48"/>
      <c r="BN514" s="48"/>
    </row>
    <row r="515" spans="4:66"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  <c r="AA515" s="6"/>
      <c r="AB515" s="6"/>
      <c r="AC515" s="6"/>
      <c r="AD515" s="7"/>
      <c r="AE515" s="48"/>
      <c r="AF515" s="48"/>
      <c r="AG515" s="48"/>
      <c r="AK515" s="6"/>
      <c r="AL515" s="6"/>
      <c r="AM515" s="6"/>
      <c r="AN515" s="6"/>
      <c r="AO515" s="6"/>
      <c r="AP515" s="6"/>
      <c r="AQ515" s="6"/>
      <c r="AR515" s="6"/>
      <c r="AS515" s="6"/>
      <c r="AT515" s="6"/>
      <c r="AU515" s="6"/>
      <c r="AV515" s="6"/>
      <c r="AW515" s="6"/>
      <c r="AX515" s="6"/>
      <c r="AY515" s="6"/>
      <c r="AZ515" s="6"/>
      <c r="BA515" s="6"/>
      <c r="BB515" s="6"/>
      <c r="BC515" s="6"/>
      <c r="BD515" s="6"/>
      <c r="BE515" s="6"/>
      <c r="BF515" s="6"/>
      <c r="BG515" s="6"/>
      <c r="BH515" s="6"/>
      <c r="BI515" s="6"/>
      <c r="BJ515" s="6"/>
      <c r="BK515" s="7"/>
      <c r="BL515" s="48"/>
      <c r="BM515" s="48"/>
      <c r="BN515" s="48"/>
    </row>
    <row r="516" spans="4:66"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  <c r="AA516" s="6"/>
      <c r="AB516" s="6"/>
      <c r="AC516" s="6"/>
      <c r="AD516" s="7"/>
      <c r="AE516" s="48"/>
      <c r="AF516" s="48"/>
      <c r="AG516" s="48"/>
      <c r="AK516" s="6"/>
      <c r="AL516" s="6"/>
      <c r="AM516" s="6"/>
      <c r="AN516" s="6"/>
      <c r="AO516" s="6"/>
      <c r="AP516" s="6"/>
      <c r="AQ516" s="6"/>
      <c r="AR516" s="6"/>
      <c r="AS516" s="6"/>
      <c r="AT516" s="6"/>
      <c r="AU516" s="6"/>
      <c r="AV516" s="6"/>
      <c r="AW516" s="6"/>
      <c r="AX516" s="6"/>
      <c r="AY516" s="6"/>
      <c r="AZ516" s="6"/>
      <c r="BA516" s="6"/>
      <c r="BB516" s="6"/>
      <c r="BC516" s="6"/>
      <c r="BD516" s="6"/>
      <c r="BE516" s="6"/>
      <c r="BF516" s="6"/>
      <c r="BG516" s="6"/>
      <c r="BH516" s="6"/>
      <c r="BI516" s="6"/>
      <c r="BJ516" s="6"/>
      <c r="BK516" s="7"/>
      <c r="BL516" s="48"/>
      <c r="BM516" s="48"/>
      <c r="BN516" s="48"/>
    </row>
    <row r="517" spans="4:66"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  <c r="AA517" s="6"/>
      <c r="AB517" s="6"/>
      <c r="AC517" s="6"/>
      <c r="AD517" s="7"/>
      <c r="AE517" s="48"/>
      <c r="AF517" s="48"/>
      <c r="AG517" s="48"/>
      <c r="AK517" s="6"/>
      <c r="AL517" s="6"/>
      <c r="AM517" s="6"/>
      <c r="AN517" s="6"/>
      <c r="AO517" s="6"/>
      <c r="AP517" s="6"/>
      <c r="AQ517" s="6"/>
      <c r="AR517" s="6"/>
      <c r="AS517" s="6"/>
      <c r="AT517" s="6"/>
      <c r="AU517" s="6"/>
      <c r="AV517" s="6"/>
      <c r="AW517" s="6"/>
      <c r="AX517" s="6"/>
      <c r="AY517" s="6"/>
      <c r="AZ517" s="6"/>
      <c r="BA517" s="6"/>
      <c r="BB517" s="6"/>
      <c r="BC517" s="6"/>
      <c r="BD517" s="6"/>
      <c r="BE517" s="6"/>
      <c r="BF517" s="6"/>
      <c r="BG517" s="6"/>
      <c r="BH517" s="6"/>
      <c r="BI517" s="6"/>
      <c r="BJ517" s="6"/>
      <c r="BK517" s="7"/>
      <c r="BL517" s="48"/>
      <c r="BM517" s="48"/>
      <c r="BN517" s="48"/>
    </row>
    <row r="518" spans="4:66"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  <c r="AA518" s="6"/>
      <c r="AB518" s="6"/>
      <c r="AC518" s="6"/>
      <c r="AD518" s="7"/>
      <c r="AE518" s="48"/>
      <c r="AF518" s="48"/>
      <c r="AG518" s="48"/>
      <c r="AK518" s="6"/>
      <c r="AL518" s="6"/>
      <c r="AM518" s="6"/>
      <c r="AN518" s="6"/>
      <c r="AO518" s="6"/>
      <c r="AP518" s="6"/>
      <c r="AQ518" s="6"/>
      <c r="AR518" s="6"/>
      <c r="AS518" s="6"/>
      <c r="AT518" s="6"/>
      <c r="AU518" s="6"/>
      <c r="AV518" s="6"/>
      <c r="AW518" s="6"/>
      <c r="AX518" s="6"/>
      <c r="AY518" s="6"/>
      <c r="AZ518" s="6"/>
      <c r="BA518" s="6"/>
      <c r="BB518" s="6"/>
      <c r="BC518" s="6"/>
      <c r="BD518" s="6"/>
      <c r="BE518" s="6"/>
      <c r="BF518" s="6"/>
      <c r="BG518" s="6"/>
      <c r="BH518" s="6"/>
      <c r="BI518" s="6"/>
      <c r="BJ518" s="6"/>
      <c r="BK518" s="7"/>
      <c r="BL518" s="48"/>
      <c r="BM518" s="48"/>
      <c r="BN518" s="48"/>
    </row>
    <row r="519" spans="4:66"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  <c r="AA519" s="6"/>
      <c r="AB519" s="6"/>
      <c r="AC519" s="6"/>
      <c r="AD519" s="7"/>
      <c r="AE519" s="48"/>
      <c r="AF519" s="48"/>
      <c r="AG519" s="48"/>
      <c r="AK519" s="6"/>
      <c r="AL519" s="6"/>
      <c r="AM519" s="6"/>
      <c r="AN519" s="6"/>
      <c r="AO519" s="6"/>
      <c r="AP519" s="6"/>
      <c r="AQ519" s="6"/>
      <c r="AR519" s="6"/>
      <c r="AS519" s="6"/>
      <c r="AT519" s="6"/>
      <c r="AU519" s="6"/>
      <c r="AV519" s="6"/>
      <c r="AW519" s="6"/>
      <c r="AX519" s="6"/>
      <c r="AY519" s="6"/>
      <c r="AZ519" s="6"/>
      <c r="BA519" s="6"/>
      <c r="BB519" s="6"/>
      <c r="BC519" s="6"/>
      <c r="BD519" s="6"/>
      <c r="BE519" s="6"/>
      <c r="BF519" s="6"/>
      <c r="BG519" s="6"/>
      <c r="BH519" s="6"/>
      <c r="BI519" s="6"/>
      <c r="BJ519" s="6"/>
      <c r="BK519" s="7"/>
      <c r="BL519" s="48"/>
      <c r="BM519" s="48"/>
      <c r="BN519" s="48"/>
    </row>
    <row r="520" spans="4:66"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  <c r="AA520" s="6"/>
      <c r="AB520" s="6"/>
      <c r="AC520" s="6"/>
      <c r="AD520" s="7"/>
      <c r="AE520" s="48"/>
      <c r="AF520" s="48"/>
      <c r="AG520" s="48"/>
      <c r="AK520" s="6"/>
      <c r="AL520" s="6"/>
      <c r="AM520" s="6"/>
      <c r="AN520" s="6"/>
      <c r="AO520" s="6"/>
      <c r="AP520" s="6"/>
      <c r="AQ520" s="6"/>
      <c r="AR520" s="6"/>
      <c r="AS520" s="6"/>
      <c r="AT520" s="6"/>
      <c r="AU520" s="6"/>
      <c r="AV520" s="6"/>
      <c r="AW520" s="6"/>
      <c r="AX520" s="6"/>
      <c r="AY520" s="6"/>
      <c r="AZ520" s="6"/>
      <c r="BA520" s="6"/>
      <c r="BB520" s="6"/>
      <c r="BC520" s="6"/>
      <c r="BD520" s="6"/>
      <c r="BE520" s="6"/>
      <c r="BF520" s="6"/>
      <c r="BG520" s="6"/>
      <c r="BH520" s="6"/>
      <c r="BI520" s="6"/>
      <c r="BJ520" s="6"/>
      <c r="BK520" s="7"/>
      <c r="BL520" s="48"/>
      <c r="BM520" s="48"/>
      <c r="BN520" s="48"/>
    </row>
    <row r="521" spans="4:66"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  <c r="AA521" s="6"/>
      <c r="AB521" s="6"/>
      <c r="AC521" s="6"/>
      <c r="AD521" s="7"/>
      <c r="AE521" s="48"/>
      <c r="AF521" s="48"/>
      <c r="AG521" s="48"/>
      <c r="AK521" s="6"/>
      <c r="AL521" s="6"/>
      <c r="AM521" s="6"/>
      <c r="AN521" s="6"/>
      <c r="AO521" s="6"/>
      <c r="AP521" s="6"/>
      <c r="AQ521" s="6"/>
      <c r="AR521" s="6"/>
      <c r="AS521" s="6"/>
      <c r="AT521" s="6"/>
      <c r="AU521" s="6"/>
      <c r="AV521" s="6"/>
      <c r="AW521" s="6"/>
      <c r="AX521" s="6"/>
      <c r="AY521" s="6"/>
      <c r="AZ521" s="6"/>
      <c r="BA521" s="6"/>
      <c r="BB521" s="6"/>
      <c r="BC521" s="6"/>
      <c r="BD521" s="6"/>
      <c r="BE521" s="6"/>
      <c r="BF521" s="6"/>
      <c r="BG521" s="6"/>
      <c r="BH521" s="6"/>
      <c r="BI521" s="6"/>
      <c r="BJ521" s="6"/>
      <c r="BK521" s="7"/>
      <c r="BL521" s="48"/>
      <c r="BM521" s="48"/>
      <c r="BN521" s="48"/>
    </row>
    <row r="522" spans="4:66"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  <c r="AA522" s="6"/>
      <c r="AB522" s="6"/>
      <c r="AC522" s="6"/>
      <c r="AD522" s="7"/>
      <c r="AE522" s="48"/>
      <c r="AF522" s="48"/>
      <c r="AG522" s="48"/>
      <c r="AK522" s="6"/>
      <c r="AL522" s="6"/>
      <c r="AM522" s="6"/>
      <c r="AN522" s="6"/>
      <c r="AO522" s="6"/>
      <c r="AP522" s="6"/>
      <c r="AQ522" s="6"/>
      <c r="AR522" s="6"/>
      <c r="AS522" s="6"/>
      <c r="AT522" s="6"/>
      <c r="AU522" s="6"/>
      <c r="AV522" s="6"/>
      <c r="AW522" s="6"/>
      <c r="AX522" s="6"/>
      <c r="AY522" s="6"/>
      <c r="AZ522" s="6"/>
      <c r="BA522" s="6"/>
      <c r="BB522" s="6"/>
      <c r="BC522" s="6"/>
      <c r="BD522" s="6"/>
      <c r="BE522" s="6"/>
      <c r="BF522" s="6"/>
      <c r="BG522" s="6"/>
      <c r="BH522" s="6"/>
      <c r="BI522" s="6"/>
      <c r="BJ522" s="6"/>
      <c r="BK522" s="7"/>
      <c r="BL522" s="48"/>
      <c r="BM522" s="48"/>
      <c r="BN522" s="48"/>
    </row>
    <row r="523" spans="4:66"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  <c r="AA523" s="6"/>
      <c r="AB523" s="6"/>
      <c r="AC523" s="6"/>
      <c r="AD523" s="7"/>
      <c r="AE523" s="48"/>
      <c r="AF523" s="48"/>
      <c r="AG523" s="48"/>
      <c r="AK523" s="6"/>
      <c r="AL523" s="6"/>
      <c r="AM523" s="6"/>
      <c r="AN523" s="6"/>
      <c r="AO523" s="6"/>
      <c r="AP523" s="6"/>
      <c r="AQ523" s="6"/>
      <c r="AR523" s="6"/>
      <c r="AS523" s="6"/>
      <c r="AT523" s="6"/>
      <c r="AU523" s="6"/>
      <c r="AV523" s="6"/>
      <c r="AW523" s="6"/>
      <c r="AX523" s="6"/>
      <c r="AY523" s="6"/>
      <c r="AZ523" s="6"/>
      <c r="BA523" s="6"/>
      <c r="BB523" s="6"/>
      <c r="BC523" s="6"/>
      <c r="BD523" s="6"/>
      <c r="BE523" s="6"/>
      <c r="BF523" s="6"/>
      <c r="BG523" s="6"/>
      <c r="BH523" s="6"/>
      <c r="BI523" s="6"/>
      <c r="BJ523" s="6"/>
      <c r="BK523" s="7"/>
      <c r="BL523" s="48"/>
      <c r="BM523" s="48"/>
      <c r="BN523" s="48"/>
    </row>
    <row r="524" spans="4:66"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  <c r="AA524" s="6"/>
      <c r="AB524" s="6"/>
      <c r="AC524" s="6"/>
      <c r="AD524" s="7"/>
      <c r="AE524" s="48"/>
      <c r="AF524" s="48"/>
      <c r="AG524" s="48"/>
      <c r="AK524" s="6"/>
      <c r="AL524" s="6"/>
      <c r="AM524" s="6"/>
      <c r="AN524" s="6"/>
      <c r="AO524" s="6"/>
      <c r="AP524" s="6"/>
      <c r="AQ524" s="6"/>
      <c r="AR524" s="6"/>
      <c r="AS524" s="6"/>
      <c r="AT524" s="6"/>
      <c r="AU524" s="6"/>
      <c r="AV524" s="6"/>
      <c r="AW524" s="6"/>
      <c r="AX524" s="6"/>
      <c r="AY524" s="6"/>
      <c r="AZ524" s="6"/>
      <c r="BA524" s="6"/>
      <c r="BB524" s="6"/>
      <c r="BC524" s="6"/>
      <c r="BD524" s="6"/>
      <c r="BE524" s="6"/>
      <c r="BF524" s="6"/>
      <c r="BG524" s="6"/>
      <c r="BH524" s="6"/>
      <c r="BI524" s="6"/>
      <c r="BJ524" s="6"/>
      <c r="BK524" s="7"/>
      <c r="BL524" s="48"/>
      <c r="BM524" s="48"/>
      <c r="BN524" s="48"/>
    </row>
    <row r="525" spans="4:66"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  <c r="AA525" s="6"/>
      <c r="AB525" s="6"/>
      <c r="AC525" s="6"/>
      <c r="AD525" s="7"/>
      <c r="AE525" s="48"/>
      <c r="AF525" s="48"/>
      <c r="AG525" s="48"/>
      <c r="AK525" s="6"/>
      <c r="AL525" s="6"/>
      <c r="AM525" s="6"/>
      <c r="AN525" s="6"/>
      <c r="AO525" s="6"/>
      <c r="AP525" s="6"/>
      <c r="AQ525" s="6"/>
      <c r="AR525" s="6"/>
      <c r="AS525" s="6"/>
      <c r="AT525" s="6"/>
      <c r="AU525" s="6"/>
      <c r="AV525" s="6"/>
      <c r="AW525" s="6"/>
      <c r="AX525" s="6"/>
      <c r="AY525" s="6"/>
      <c r="AZ525" s="6"/>
      <c r="BA525" s="6"/>
      <c r="BB525" s="6"/>
      <c r="BC525" s="6"/>
      <c r="BD525" s="6"/>
      <c r="BE525" s="6"/>
      <c r="BF525" s="6"/>
      <c r="BG525" s="6"/>
      <c r="BH525" s="6"/>
      <c r="BI525" s="6"/>
      <c r="BJ525" s="6"/>
      <c r="BK525" s="7"/>
      <c r="BL525" s="48"/>
      <c r="BM525" s="48"/>
      <c r="BN525" s="48"/>
    </row>
    <row r="526" spans="4:66"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  <c r="AA526" s="6"/>
      <c r="AB526" s="6"/>
      <c r="AC526" s="6"/>
      <c r="AD526" s="7"/>
      <c r="AE526" s="48"/>
      <c r="AF526" s="48"/>
      <c r="AG526" s="48"/>
      <c r="AK526" s="6"/>
      <c r="AL526" s="6"/>
      <c r="AM526" s="6"/>
      <c r="AN526" s="6"/>
      <c r="AO526" s="6"/>
      <c r="AP526" s="6"/>
      <c r="AQ526" s="6"/>
      <c r="AR526" s="6"/>
      <c r="AS526" s="6"/>
      <c r="AT526" s="6"/>
      <c r="AU526" s="6"/>
      <c r="AV526" s="6"/>
      <c r="AW526" s="6"/>
      <c r="AX526" s="6"/>
      <c r="AY526" s="6"/>
      <c r="AZ526" s="6"/>
      <c r="BA526" s="6"/>
      <c r="BB526" s="6"/>
      <c r="BC526" s="6"/>
      <c r="BD526" s="6"/>
      <c r="BE526" s="6"/>
      <c r="BF526" s="6"/>
      <c r="BG526" s="6"/>
      <c r="BH526" s="6"/>
      <c r="BI526" s="6"/>
      <c r="BJ526" s="6"/>
      <c r="BK526" s="7"/>
      <c r="BL526" s="48"/>
      <c r="BM526" s="48"/>
      <c r="BN526" s="48"/>
    </row>
    <row r="527" spans="4:66"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  <c r="AA527" s="6"/>
      <c r="AB527" s="6"/>
      <c r="AC527" s="6"/>
      <c r="AD527" s="7"/>
      <c r="AE527" s="48"/>
      <c r="AF527" s="48"/>
      <c r="AG527" s="48"/>
      <c r="AK527" s="6"/>
      <c r="AL527" s="6"/>
      <c r="AM527" s="6"/>
      <c r="AN527" s="6"/>
      <c r="AO527" s="6"/>
      <c r="AP527" s="6"/>
      <c r="AQ527" s="6"/>
      <c r="AR527" s="6"/>
      <c r="AS527" s="6"/>
      <c r="AT527" s="6"/>
      <c r="AU527" s="6"/>
      <c r="AV527" s="6"/>
      <c r="AW527" s="6"/>
      <c r="AX527" s="6"/>
      <c r="AY527" s="6"/>
      <c r="AZ527" s="6"/>
      <c r="BA527" s="6"/>
      <c r="BB527" s="6"/>
      <c r="BC527" s="6"/>
      <c r="BD527" s="6"/>
      <c r="BE527" s="6"/>
      <c r="BF527" s="6"/>
      <c r="BG527" s="6"/>
      <c r="BH527" s="6"/>
      <c r="BI527" s="6"/>
      <c r="BJ527" s="6"/>
      <c r="BK527" s="7"/>
      <c r="BL527" s="48"/>
      <c r="BM527" s="48"/>
      <c r="BN527" s="48"/>
    </row>
    <row r="528" spans="4:66"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  <c r="AA528" s="6"/>
      <c r="AB528" s="6"/>
      <c r="AC528" s="6"/>
      <c r="AD528" s="7"/>
      <c r="AE528" s="48"/>
      <c r="AF528" s="48"/>
      <c r="AG528" s="48"/>
      <c r="AK528" s="6"/>
      <c r="AL528" s="6"/>
      <c r="AM528" s="6"/>
      <c r="AN528" s="6"/>
      <c r="AO528" s="6"/>
      <c r="AP528" s="6"/>
      <c r="AQ528" s="6"/>
      <c r="AR528" s="6"/>
      <c r="AS528" s="6"/>
      <c r="AT528" s="6"/>
      <c r="AU528" s="6"/>
      <c r="AV528" s="6"/>
      <c r="AW528" s="6"/>
      <c r="AX528" s="6"/>
      <c r="AY528" s="6"/>
      <c r="AZ528" s="6"/>
      <c r="BA528" s="6"/>
      <c r="BB528" s="6"/>
      <c r="BC528" s="6"/>
      <c r="BD528" s="6"/>
      <c r="BE528" s="6"/>
      <c r="BF528" s="6"/>
      <c r="BG528" s="6"/>
      <c r="BH528" s="6"/>
      <c r="BI528" s="6"/>
      <c r="BJ528" s="6"/>
      <c r="BK528" s="7"/>
      <c r="BL528" s="48"/>
      <c r="BM528" s="48"/>
      <c r="BN528" s="48"/>
    </row>
    <row r="529" spans="4:66"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  <c r="AA529" s="6"/>
      <c r="AB529" s="6"/>
      <c r="AC529" s="6"/>
      <c r="AD529" s="7"/>
      <c r="AE529" s="48"/>
      <c r="AF529" s="48"/>
      <c r="AG529" s="48"/>
      <c r="AK529" s="6"/>
      <c r="AL529" s="6"/>
      <c r="AM529" s="6"/>
      <c r="AN529" s="6"/>
      <c r="AO529" s="6"/>
      <c r="AP529" s="6"/>
      <c r="AQ529" s="6"/>
      <c r="AR529" s="6"/>
      <c r="AS529" s="6"/>
      <c r="AT529" s="6"/>
      <c r="AU529" s="6"/>
      <c r="AV529" s="6"/>
      <c r="AW529" s="6"/>
      <c r="AX529" s="6"/>
      <c r="AY529" s="6"/>
      <c r="AZ529" s="6"/>
      <c r="BA529" s="6"/>
      <c r="BB529" s="6"/>
      <c r="BC529" s="6"/>
      <c r="BD529" s="6"/>
      <c r="BE529" s="6"/>
      <c r="BF529" s="6"/>
      <c r="BG529" s="6"/>
      <c r="BH529" s="6"/>
      <c r="BI529" s="6"/>
      <c r="BJ529" s="6"/>
      <c r="BK529" s="7"/>
      <c r="BL529" s="48"/>
      <c r="BM529" s="48"/>
      <c r="BN529" s="48"/>
    </row>
    <row r="530" spans="4:66"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  <c r="AA530" s="6"/>
      <c r="AB530" s="6"/>
      <c r="AC530" s="6"/>
      <c r="AD530" s="7"/>
      <c r="AE530" s="48"/>
      <c r="AF530" s="48"/>
      <c r="AG530" s="48"/>
      <c r="AK530" s="6"/>
      <c r="AL530" s="6"/>
      <c r="AM530" s="6"/>
      <c r="AN530" s="6"/>
      <c r="AO530" s="6"/>
      <c r="AP530" s="6"/>
      <c r="AQ530" s="6"/>
      <c r="AR530" s="6"/>
      <c r="AS530" s="6"/>
      <c r="AT530" s="6"/>
      <c r="AU530" s="6"/>
      <c r="AV530" s="6"/>
      <c r="AW530" s="6"/>
      <c r="AX530" s="6"/>
      <c r="AY530" s="6"/>
      <c r="AZ530" s="6"/>
      <c r="BA530" s="6"/>
      <c r="BB530" s="6"/>
      <c r="BC530" s="6"/>
      <c r="BD530" s="6"/>
      <c r="BE530" s="6"/>
      <c r="BF530" s="6"/>
      <c r="BG530" s="6"/>
      <c r="BH530" s="6"/>
      <c r="BI530" s="6"/>
      <c r="BJ530" s="6"/>
      <c r="BK530" s="7"/>
      <c r="BL530" s="48"/>
      <c r="BM530" s="48"/>
      <c r="BN530" s="48"/>
    </row>
    <row r="531" spans="4:66"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  <c r="AA531" s="6"/>
      <c r="AB531" s="6"/>
      <c r="AC531" s="6"/>
      <c r="AD531" s="7"/>
      <c r="AE531" s="48"/>
      <c r="AF531" s="48"/>
      <c r="AG531" s="48"/>
      <c r="AK531" s="6"/>
      <c r="AL531" s="6"/>
      <c r="AM531" s="6"/>
      <c r="AN531" s="6"/>
      <c r="AO531" s="6"/>
      <c r="AP531" s="6"/>
      <c r="AQ531" s="6"/>
      <c r="AR531" s="6"/>
      <c r="AS531" s="6"/>
      <c r="AT531" s="6"/>
      <c r="AU531" s="6"/>
      <c r="AV531" s="6"/>
      <c r="AW531" s="6"/>
      <c r="AX531" s="6"/>
      <c r="AY531" s="6"/>
      <c r="AZ531" s="6"/>
      <c r="BA531" s="6"/>
      <c r="BB531" s="6"/>
      <c r="BC531" s="6"/>
      <c r="BD531" s="6"/>
      <c r="BE531" s="6"/>
      <c r="BF531" s="6"/>
      <c r="BG531" s="6"/>
      <c r="BH531" s="6"/>
      <c r="BI531" s="6"/>
      <c r="BJ531" s="6"/>
      <c r="BK531" s="7"/>
      <c r="BL531" s="48"/>
      <c r="BM531" s="48"/>
      <c r="BN531" s="48"/>
    </row>
    <row r="532" spans="4:66"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  <c r="AA532" s="6"/>
      <c r="AB532" s="6"/>
      <c r="AC532" s="6"/>
      <c r="AD532" s="7"/>
      <c r="AE532" s="48"/>
      <c r="AF532" s="48"/>
      <c r="AG532" s="48"/>
      <c r="AK532" s="6"/>
      <c r="AL532" s="6"/>
      <c r="AM532" s="6"/>
      <c r="AN532" s="6"/>
      <c r="AO532" s="6"/>
      <c r="AP532" s="6"/>
      <c r="AQ532" s="6"/>
      <c r="AR532" s="6"/>
      <c r="AS532" s="6"/>
      <c r="AT532" s="6"/>
      <c r="AU532" s="6"/>
      <c r="AV532" s="6"/>
      <c r="AW532" s="6"/>
      <c r="AX532" s="6"/>
      <c r="AY532" s="6"/>
      <c r="AZ532" s="6"/>
      <c r="BA532" s="6"/>
      <c r="BB532" s="6"/>
      <c r="BC532" s="6"/>
      <c r="BD532" s="6"/>
      <c r="BE532" s="6"/>
      <c r="BF532" s="6"/>
      <c r="BG532" s="6"/>
      <c r="BH532" s="6"/>
      <c r="BI532" s="6"/>
      <c r="BJ532" s="6"/>
      <c r="BK532" s="7"/>
      <c r="BL532" s="48"/>
      <c r="BM532" s="48"/>
      <c r="BN532" s="48"/>
    </row>
    <row r="533" spans="4:66"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  <c r="AA533" s="6"/>
      <c r="AB533" s="6"/>
      <c r="AC533" s="6"/>
      <c r="AD533" s="7"/>
      <c r="AE533" s="48"/>
      <c r="AF533" s="48"/>
      <c r="AG533" s="48"/>
      <c r="AK533" s="6"/>
      <c r="AL533" s="6"/>
      <c r="AM533" s="6"/>
      <c r="AN533" s="6"/>
      <c r="AO533" s="6"/>
      <c r="AP533" s="6"/>
      <c r="AQ533" s="6"/>
      <c r="AR533" s="6"/>
      <c r="AS533" s="6"/>
      <c r="AT533" s="6"/>
      <c r="AU533" s="6"/>
      <c r="AV533" s="6"/>
      <c r="AW533" s="6"/>
      <c r="AX533" s="6"/>
      <c r="AY533" s="6"/>
      <c r="AZ533" s="6"/>
      <c r="BA533" s="6"/>
      <c r="BB533" s="6"/>
      <c r="BC533" s="6"/>
      <c r="BD533" s="6"/>
      <c r="BE533" s="6"/>
      <c r="BF533" s="6"/>
      <c r="BG533" s="6"/>
      <c r="BH533" s="6"/>
      <c r="BI533" s="6"/>
      <c r="BJ533" s="6"/>
      <c r="BK533" s="7"/>
      <c r="BL533" s="48"/>
      <c r="BM533" s="48"/>
      <c r="BN533" s="48"/>
    </row>
    <row r="534" spans="4:66"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  <c r="AA534" s="6"/>
      <c r="AB534" s="6"/>
      <c r="AC534" s="6"/>
      <c r="AD534" s="7"/>
      <c r="AE534" s="48"/>
      <c r="AF534" s="48"/>
      <c r="AG534" s="48"/>
      <c r="AK534" s="6"/>
      <c r="AL534" s="6"/>
      <c r="AM534" s="6"/>
      <c r="AN534" s="6"/>
      <c r="AO534" s="6"/>
      <c r="AP534" s="6"/>
      <c r="AQ534" s="6"/>
      <c r="AR534" s="6"/>
      <c r="AS534" s="6"/>
      <c r="AT534" s="6"/>
      <c r="AU534" s="6"/>
      <c r="AV534" s="6"/>
      <c r="AW534" s="6"/>
      <c r="AX534" s="6"/>
      <c r="AY534" s="6"/>
      <c r="AZ534" s="6"/>
      <c r="BA534" s="6"/>
      <c r="BB534" s="6"/>
      <c r="BC534" s="6"/>
      <c r="BD534" s="6"/>
      <c r="BE534" s="6"/>
      <c r="BF534" s="6"/>
      <c r="BG534" s="6"/>
      <c r="BH534" s="6"/>
      <c r="BI534" s="6"/>
      <c r="BJ534" s="6"/>
      <c r="BK534" s="7"/>
      <c r="BL534" s="48"/>
      <c r="BM534" s="48"/>
      <c r="BN534" s="48"/>
    </row>
    <row r="535" spans="4:66"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  <c r="AA535" s="6"/>
      <c r="AB535" s="6"/>
      <c r="AC535" s="6"/>
      <c r="AD535" s="7"/>
      <c r="AE535" s="48"/>
      <c r="AF535" s="48"/>
      <c r="AG535" s="48"/>
      <c r="AK535" s="6"/>
      <c r="AL535" s="6"/>
      <c r="AM535" s="6"/>
      <c r="AN535" s="6"/>
      <c r="AO535" s="6"/>
      <c r="AP535" s="6"/>
      <c r="AQ535" s="6"/>
      <c r="AR535" s="6"/>
      <c r="AS535" s="6"/>
      <c r="AT535" s="6"/>
      <c r="AU535" s="6"/>
      <c r="AV535" s="6"/>
      <c r="AW535" s="6"/>
      <c r="AX535" s="6"/>
      <c r="AY535" s="6"/>
      <c r="AZ535" s="6"/>
      <c r="BA535" s="6"/>
      <c r="BB535" s="6"/>
      <c r="BC535" s="6"/>
      <c r="BD535" s="6"/>
      <c r="BE535" s="6"/>
      <c r="BF535" s="6"/>
      <c r="BG535" s="6"/>
      <c r="BH535" s="6"/>
      <c r="BI535" s="6"/>
      <c r="BJ535" s="6"/>
      <c r="BK535" s="7"/>
      <c r="BL535" s="48"/>
      <c r="BM535" s="48"/>
      <c r="BN535" s="48"/>
    </row>
    <row r="536" spans="4:66"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  <c r="AA536" s="6"/>
      <c r="AB536" s="6"/>
      <c r="AC536" s="6"/>
      <c r="AD536" s="7"/>
      <c r="AE536" s="48"/>
      <c r="AF536" s="48"/>
      <c r="AG536" s="48"/>
      <c r="AK536" s="6"/>
      <c r="AL536" s="6"/>
      <c r="AM536" s="6"/>
      <c r="AN536" s="6"/>
      <c r="AO536" s="6"/>
      <c r="AP536" s="6"/>
      <c r="AQ536" s="6"/>
      <c r="AR536" s="6"/>
      <c r="AS536" s="6"/>
      <c r="AT536" s="6"/>
      <c r="AU536" s="6"/>
      <c r="AV536" s="6"/>
      <c r="AW536" s="6"/>
      <c r="AX536" s="6"/>
      <c r="AY536" s="6"/>
      <c r="AZ536" s="6"/>
      <c r="BA536" s="6"/>
      <c r="BB536" s="6"/>
      <c r="BC536" s="6"/>
      <c r="BD536" s="6"/>
      <c r="BE536" s="6"/>
      <c r="BF536" s="6"/>
      <c r="BG536" s="6"/>
      <c r="BH536" s="6"/>
      <c r="BI536" s="6"/>
      <c r="BJ536" s="6"/>
      <c r="BK536" s="7"/>
      <c r="BL536" s="48"/>
      <c r="BM536" s="48"/>
      <c r="BN536" s="48"/>
    </row>
    <row r="537" spans="4:66"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  <c r="AA537" s="6"/>
      <c r="AB537" s="6"/>
      <c r="AC537" s="6"/>
      <c r="AD537" s="7"/>
      <c r="AE537" s="48"/>
      <c r="AF537" s="48"/>
      <c r="AG537" s="48"/>
      <c r="AK537" s="6"/>
      <c r="AL537" s="6"/>
      <c r="AM537" s="6"/>
      <c r="AN537" s="6"/>
      <c r="AO537" s="6"/>
      <c r="AP537" s="6"/>
      <c r="AQ537" s="6"/>
      <c r="AR537" s="6"/>
      <c r="AS537" s="6"/>
      <c r="AT537" s="6"/>
      <c r="AU537" s="6"/>
      <c r="AV537" s="6"/>
      <c r="AW537" s="6"/>
      <c r="AX537" s="6"/>
      <c r="AY537" s="6"/>
      <c r="AZ537" s="6"/>
      <c r="BA537" s="6"/>
      <c r="BB537" s="6"/>
      <c r="BC537" s="6"/>
      <c r="BD537" s="6"/>
      <c r="BE537" s="6"/>
      <c r="BF537" s="6"/>
      <c r="BG537" s="6"/>
      <c r="BH537" s="6"/>
      <c r="BI537" s="6"/>
      <c r="BJ537" s="6"/>
      <c r="BK537" s="7"/>
      <c r="BL537" s="48"/>
      <c r="BM537" s="48"/>
      <c r="BN537" s="48"/>
    </row>
    <row r="538" spans="4:66"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  <c r="AA538" s="6"/>
      <c r="AB538" s="6"/>
      <c r="AC538" s="6"/>
      <c r="AD538" s="7"/>
      <c r="AE538" s="48"/>
      <c r="AF538" s="48"/>
      <c r="AG538" s="48"/>
      <c r="AK538" s="6"/>
      <c r="AL538" s="6"/>
      <c r="AM538" s="6"/>
      <c r="AN538" s="6"/>
      <c r="AO538" s="6"/>
      <c r="AP538" s="6"/>
      <c r="AQ538" s="6"/>
      <c r="AR538" s="6"/>
      <c r="AS538" s="6"/>
      <c r="AT538" s="6"/>
      <c r="AU538" s="6"/>
      <c r="AV538" s="6"/>
      <c r="AW538" s="6"/>
      <c r="AX538" s="6"/>
      <c r="AY538" s="6"/>
      <c r="AZ538" s="6"/>
      <c r="BA538" s="6"/>
      <c r="BB538" s="6"/>
      <c r="BC538" s="6"/>
      <c r="BD538" s="6"/>
      <c r="BE538" s="6"/>
      <c r="BF538" s="6"/>
      <c r="BG538" s="6"/>
      <c r="BH538" s="6"/>
      <c r="BI538" s="6"/>
      <c r="BJ538" s="6"/>
      <c r="BK538" s="7"/>
      <c r="BL538" s="48"/>
      <c r="BM538" s="48"/>
      <c r="BN538" s="48"/>
    </row>
    <row r="539" spans="4:66"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  <c r="AA539" s="6"/>
      <c r="AB539" s="6"/>
      <c r="AC539" s="6"/>
      <c r="AD539" s="7"/>
      <c r="AE539" s="48"/>
      <c r="AF539" s="48"/>
      <c r="AG539" s="48"/>
      <c r="AK539" s="6"/>
      <c r="AL539" s="6"/>
      <c r="AM539" s="6"/>
      <c r="AN539" s="6"/>
      <c r="AO539" s="6"/>
      <c r="AP539" s="6"/>
      <c r="AQ539" s="6"/>
      <c r="AR539" s="6"/>
      <c r="AS539" s="6"/>
      <c r="AT539" s="6"/>
      <c r="AU539" s="6"/>
      <c r="AV539" s="6"/>
      <c r="AW539" s="6"/>
      <c r="AX539" s="6"/>
      <c r="AY539" s="6"/>
      <c r="AZ539" s="6"/>
      <c r="BA539" s="6"/>
      <c r="BB539" s="6"/>
      <c r="BC539" s="6"/>
      <c r="BD539" s="6"/>
      <c r="BE539" s="6"/>
      <c r="BF539" s="6"/>
      <c r="BG539" s="6"/>
      <c r="BH539" s="6"/>
      <c r="BI539" s="6"/>
      <c r="BJ539" s="6"/>
      <c r="BK539" s="7"/>
      <c r="BL539" s="48"/>
      <c r="BM539" s="48"/>
      <c r="BN539" s="48"/>
    </row>
    <row r="540" spans="4:66"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  <c r="AA540" s="6"/>
      <c r="AB540" s="6"/>
      <c r="AC540" s="6"/>
      <c r="AD540" s="7"/>
      <c r="AE540" s="48"/>
      <c r="AF540" s="48"/>
      <c r="AG540" s="48"/>
      <c r="AK540" s="6"/>
      <c r="AL540" s="6"/>
      <c r="AM540" s="6"/>
      <c r="AN540" s="6"/>
      <c r="AO540" s="6"/>
      <c r="AP540" s="6"/>
      <c r="AQ540" s="6"/>
      <c r="AR540" s="6"/>
      <c r="AS540" s="6"/>
      <c r="AT540" s="6"/>
      <c r="AU540" s="6"/>
      <c r="AV540" s="6"/>
      <c r="AW540" s="6"/>
      <c r="AX540" s="6"/>
      <c r="AY540" s="6"/>
      <c r="AZ540" s="6"/>
      <c r="BA540" s="6"/>
      <c r="BB540" s="6"/>
      <c r="BC540" s="6"/>
      <c r="BD540" s="6"/>
      <c r="BE540" s="6"/>
      <c r="BF540" s="6"/>
      <c r="BG540" s="6"/>
      <c r="BH540" s="6"/>
      <c r="BI540" s="6"/>
      <c r="BJ540" s="6"/>
      <c r="BK540" s="7"/>
      <c r="BL540" s="48"/>
      <c r="BM540" s="48"/>
      <c r="BN540" s="48"/>
    </row>
    <row r="541" spans="4:66"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  <c r="AA541" s="6"/>
      <c r="AB541" s="6"/>
      <c r="AC541" s="6"/>
      <c r="AD541" s="7"/>
      <c r="AE541" s="48"/>
      <c r="AF541" s="48"/>
      <c r="AG541" s="48"/>
      <c r="AK541" s="6"/>
      <c r="AL541" s="6"/>
      <c r="AM541" s="6"/>
      <c r="AN541" s="6"/>
      <c r="AO541" s="6"/>
      <c r="AP541" s="6"/>
      <c r="AQ541" s="6"/>
      <c r="AR541" s="6"/>
      <c r="AS541" s="6"/>
      <c r="AT541" s="6"/>
      <c r="AU541" s="6"/>
      <c r="AV541" s="6"/>
      <c r="AW541" s="6"/>
      <c r="AX541" s="6"/>
      <c r="AY541" s="6"/>
      <c r="AZ541" s="6"/>
      <c r="BA541" s="6"/>
      <c r="BB541" s="6"/>
      <c r="BC541" s="6"/>
      <c r="BD541" s="6"/>
      <c r="BE541" s="6"/>
      <c r="BF541" s="6"/>
      <c r="BG541" s="6"/>
      <c r="BH541" s="6"/>
      <c r="BI541" s="6"/>
      <c r="BJ541" s="6"/>
      <c r="BK541" s="7"/>
      <c r="BL541" s="48"/>
      <c r="BM541" s="48"/>
      <c r="BN541" s="48"/>
    </row>
    <row r="542" spans="4:66"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  <c r="AA542" s="6"/>
      <c r="AB542" s="6"/>
      <c r="AC542" s="6"/>
      <c r="AD542" s="7"/>
      <c r="AE542" s="48"/>
      <c r="AF542" s="48"/>
      <c r="AG542" s="48"/>
      <c r="AK542" s="6"/>
      <c r="AL542" s="6"/>
      <c r="AM542" s="6"/>
      <c r="AN542" s="6"/>
      <c r="AO542" s="6"/>
      <c r="AP542" s="6"/>
      <c r="AQ542" s="6"/>
      <c r="AR542" s="6"/>
      <c r="AS542" s="6"/>
      <c r="AT542" s="6"/>
      <c r="AU542" s="6"/>
      <c r="AV542" s="6"/>
      <c r="AW542" s="6"/>
      <c r="AX542" s="6"/>
      <c r="AY542" s="6"/>
      <c r="AZ542" s="6"/>
      <c r="BA542" s="6"/>
      <c r="BB542" s="6"/>
      <c r="BC542" s="6"/>
      <c r="BD542" s="6"/>
      <c r="BE542" s="6"/>
      <c r="BF542" s="6"/>
      <c r="BG542" s="6"/>
      <c r="BH542" s="6"/>
      <c r="BI542" s="6"/>
      <c r="BJ542" s="6"/>
      <c r="BK542" s="7"/>
      <c r="BL542" s="48"/>
      <c r="BM542" s="48"/>
      <c r="BN542" s="48"/>
    </row>
    <row r="543" spans="4:66"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  <c r="AA543" s="6"/>
      <c r="AB543" s="6"/>
      <c r="AC543" s="6"/>
      <c r="AD543" s="7"/>
      <c r="AE543" s="48"/>
      <c r="AF543" s="48"/>
      <c r="AG543" s="48"/>
      <c r="AK543" s="6"/>
      <c r="AL543" s="6"/>
      <c r="AM543" s="6"/>
      <c r="AN543" s="6"/>
      <c r="AO543" s="6"/>
      <c r="AP543" s="6"/>
      <c r="AQ543" s="6"/>
      <c r="AR543" s="6"/>
      <c r="AS543" s="6"/>
      <c r="AT543" s="6"/>
      <c r="AU543" s="6"/>
      <c r="AV543" s="6"/>
      <c r="AW543" s="6"/>
      <c r="AX543" s="6"/>
      <c r="AY543" s="6"/>
      <c r="AZ543" s="6"/>
      <c r="BA543" s="6"/>
      <c r="BB543" s="6"/>
      <c r="BC543" s="6"/>
      <c r="BD543" s="6"/>
      <c r="BE543" s="6"/>
      <c r="BF543" s="6"/>
      <c r="BG543" s="6"/>
      <c r="BH543" s="6"/>
      <c r="BI543" s="6"/>
      <c r="BJ543" s="6"/>
      <c r="BK543" s="7"/>
      <c r="BL543" s="48"/>
      <c r="BM543" s="48"/>
      <c r="BN543" s="48"/>
    </row>
    <row r="544" spans="4:66"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  <c r="AA544" s="6"/>
      <c r="AB544" s="6"/>
      <c r="AC544" s="6"/>
      <c r="AD544" s="7"/>
      <c r="AE544" s="48"/>
      <c r="AF544" s="48"/>
      <c r="AG544" s="48"/>
      <c r="AK544" s="6"/>
      <c r="AL544" s="6"/>
      <c r="AM544" s="6"/>
      <c r="AN544" s="6"/>
      <c r="AO544" s="6"/>
      <c r="AP544" s="6"/>
      <c r="AQ544" s="6"/>
      <c r="AR544" s="6"/>
      <c r="AS544" s="6"/>
      <c r="AT544" s="6"/>
      <c r="AU544" s="6"/>
      <c r="AV544" s="6"/>
      <c r="AW544" s="6"/>
      <c r="AX544" s="6"/>
      <c r="AY544" s="6"/>
      <c r="AZ544" s="6"/>
      <c r="BA544" s="6"/>
      <c r="BB544" s="6"/>
      <c r="BC544" s="6"/>
      <c r="BD544" s="6"/>
      <c r="BE544" s="6"/>
      <c r="BF544" s="6"/>
      <c r="BG544" s="6"/>
      <c r="BH544" s="6"/>
      <c r="BI544" s="6"/>
      <c r="BJ544" s="6"/>
      <c r="BK544" s="7"/>
      <c r="BL544" s="48"/>
      <c r="BM544" s="48"/>
      <c r="BN544" s="48"/>
    </row>
    <row r="545" spans="4:66"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  <c r="AA545" s="6"/>
      <c r="AB545" s="6"/>
      <c r="AC545" s="6"/>
      <c r="AD545" s="7"/>
      <c r="AE545" s="48"/>
      <c r="AF545" s="48"/>
      <c r="AG545" s="48"/>
      <c r="AK545" s="6"/>
      <c r="AL545" s="6"/>
      <c r="AM545" s="6"/>
      <c r="AN545" s="6"/>
      <c r="AO545" s="6"/>
      <c r="AP545" s="6"/>
      <c r="AQ545" s="6"/>
      <c r="AR545" s="6"/>
      <c r="AS545" s="6"/>
      <c r="AT545" s="6"/>
      <c r="AU545" s="6"/>
      <c r="AV545" s="6"/>
      <c r="AW545" s="6"/>
      <c r="AX545" s="6"/>
      <c r="AY545" s="6"/>
      <c r="AZ545" s="6"/>
      <c r="BA545" s="6"/>
      <c r="BB545" s="6"/>
      <c r="BC545" s="6"/>
      <c r="BD545" s="6"/>
      <c r="BE545" s="6"/>
      <c r="BF545" s="6"/>
      <c r="BG545" s="6"/>
      <c r="BH545" s="6"/>
      <c r="BI545" s="6"/>
      <c r="BJ545" s="6"/>
      <c r="BK545" s="7"/>
      <c r="BL545" s="48"/>
      <c r="BM545" s="48"/>
      <c r="BN545" s="48"/>
    </row>
    <row r="546" spans="4:66"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  <c r="AA546" s="6"/>
      <c r="AB546" s="6"/>
      <c r="AC546" s="6"/>
      <c r="AD546" s="7"/>
      <c r="AE546" s="48"/>
      <c r="AF546" s="48"/>
      <c r="AG546" s="48"/>
      <c r="AK546" s="6"/>
      <c r="AL546" s="6"/>
      <c r="AM546" s="6"/>
      <c r="AN546" s="6"/>
      <c r="AO546" s="6"/>
      <c r="AP546" s="6"/>
      <c r="AQ546" s="6"/>
      <c r="AR546" s="6"/>
      <c r="AS546" s="6"/>
      <c r="AT546" s="6"/>
      <c r="AU546" s="6"/>
      <c r="AV546" s="6"/>
      <c r="AW546" s="6"/>
      <c r="AX546" s="6"/>
      <c r="AY546" s="6"/>
      <c r="AZ546" s="6"/>
      <c r="BA546" s="6"/>
      <c r="BB546" s="6"/>
      <c r="BC546" s="6"/>
      <c r="BD546" s="6"/>
      <c r="BE546" s="6"/>
      <c r="BF546" s="6"/>
      <c r="BG546" s="6"/>
      <c r="BH546" s="6"/>
      <c r="BI546" s="6"/>
      <c r="BJ546" s="6"/>
      <c r="BK546" s="7"/>
      <c r="BL546" s="48"/>
      <c r="BM546" s="48"/>
      <c r="BN546" s="48"/>
    </row>
    <row r="547" spans="4:66"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  <c r="AA547" s="6"/>
      <c r="AB547" s="6"/>
      <c r="AC547" s="6"/>
      <c r="AD547" s="7"/>
      <c r="AE547" s="48"/>
      <c r="AF547" s="48"/>
      <c r="AG547" s="48"/>
      <c r="AK547" s="6"/>
      <c r="AL547" s="6"/>
      <c r="AM547" s="6"/>
      <c r="AN547" s="6"/>
      <c r="AO547" s="6"/>
      <c r="AP547" s="6"/>
      <c r="AQ547" s="6"/>
      <c r="AR547" s="6"/>
      <c r="AS547" s="6"/>
      <c r="AT547" s="6"/>
      <c r="AU547" s="6"/>
      <c r="AV547" s="6"/>
      <c r="AW547" s="6"/>
      <c r="AX547" s="6"/>
      <c r="AY547" s="6"/>
      <c r="AZ547" s="6"/>
      <c r="BA547" s="6"/>
      <c r="BB547" s="6"/>
      <c r="BC547" s="6"/>
      <c r="BD547" s="6"/>
      <c r="BE547" s="6"/>
      <c r="BF547" s="6"/>
      <c r="BG547" s="6"/>
      <c r="BH547" s="6"/>
      <c r="BI547" s="6"/>
      <c r="BJ547" s="6"/>
      <c r="BK547" s="7"/>
      <c r="BL547" s="48"/>
      <c r="BM547" s="48"/>
      <c r="BN547" s="48"/>
    </row>
    <row r="548" spans="4:66"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  <c r="AA548" s="6"/>
      <c r="AB548" s="6"/>
      <c r="AC548" s="6"/>
      <c r="AD548" s="7"/>
      <c r="AE548" s="48"/>
      <c r="AF548" s="48"/>
      <c r="AG548" s="48"/>
      <c r="AK548" s="6"/>
      <c r="AL548" s="6"/>
      <c r="AM548" s="6"/>
      <c r="AN548" s="6"/>
      <c r="AO548" s="6"/>
      <c r="AP548" s="6"/>
      <c r="AQ548" s="6"/>
      <c r="AR548" s="6"/>
      <c r="AS548" s="6"/>
      <c r="AT548" s="6"/>
      <c r="AU548" s="6"/>
      <c r="AV548" s="6"/>
      <c r="AW548" s="6"/>
      <c r="AX548" s="6"/>
      <c r="AY548" s="6"/>
      <c r="AZ548" s="6"/>
      <c r="BA548" s="6"/>
      <c r="BB548" s="6"/>
      <c r="BC548" s="6"/>
      <c r="BD548" s="6"/>
      <c r="BE548" s="6"/>
      <c r="BF548" s="6"/>
      <c r="BG548" s="6"/>
      <c r="BH548" s="6"/>
      <c r="BI548" s="6"/>
      <c r="BJ548" s="6"/>
      <c r="BK548" s="7"/>
      <c r="BL548" s="48"/>
      <c r="BM548" s="48"/>
      <c r="BN548" s="48"/>
    </row>
    <row r="549" spans="4:66"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  <c r="AA549" s="6"/>
      <c r="AB549" s="6"/>
      <c r="AC549" s="6"/>
      <c r="AD549" s="7"/>
      <c r="AE549" s="48"/>
      <c r="AF549" s="48"/>
      <c r="AG549" s="48"/>
      <c r="AK549" s="6"/>
      <c r="AL549" s="6"/>
      <c r="AM549" s="6"/>
      <c r="AN549" s="6"/>
      <c r="AO549" s="6"/>
      <c r="AP549" s="6"/>
      <c r="AQ549" s="6"/>
      <c r="AR549" s="6"/>
      <c r="AS549" s="6"/>
      <c r="AT549" s="6"/>
      <c r="AU549" s="6"/>
      <c r="AV549" s="6"/>
      <c r="AW549" s="6"/>
      <c r="AX549" s="6"/>
      <c r="AY549" s="6"/>
      <c r="AZ549" s="6"/>
      <c r="BA549" s="6"/>
      <c r="BB549" s="6"/>
      <c r="BC549" s="6"/>
      <c r="BD549" s="6"/>
      <c r="BE549" s="6"/>
      <c r="BF549" s="6"/>
      <c r="BG549" s="6"/>
      <c r="BH549" s="6"/>
      <c r="BI549" s="6"/>
      <c r="BJ549" s="6"/>
      <c r="BK549" s="7"/>
      <c r="BL549" s="48"/>
      <c r="BM549" s="48"/>
      <c r="BN549" s="48"/>
    </row>
    <row r="550" spans="4:66"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  <c r="AA550" s="6"/>
      <c r="AB550" s="6"/>
      <c r="AC550" s="6"/>
      <c r="AD550" s="7"/>
      <c r="AE550" s="48"/>
      <c r="AF550" s="48"/>
      <c r="AG550" s="48"/>
      <c r="AK550" s="6"/>
      <c r="AL550" s="6"/>
      <c r="AM550" s="6"/>
      <c r="AN550" s="6"/>
      <c r="AO550" s="6"/>
      <c r="AP550" s="6"/>
      <c r="AQ550" s="6"/>
      <c r="AR550" s="6"/>
      <c r="AS550" s="6"/>
      <c r="AT550" s="6"/>
      <c r="AU550" s="6"/>
      <c r="AV550" s="6"/>
      <c r="AW550" s="6"/>
      <c r="AX550" s="6"/>
      <c r="AY550" s="6"/>
      <c r="AZ550" s="6"/>
      <c r="BA550" s="6"/>
      <c r="BB550" s="6"/>
      <c r="BC550" s="6"/>
      <c r="BD550" s="6"/>
      <c r="BE550" s="6"/>
      <c r="BF550" s="6"/>
      <c r="BG550" s="6"/>
      <c r="BH550" s="6"/>
      <c r="BI550" s="6"/>
      <c r="BJ550" s="6"/>
      <c r="BK550" s="7"/>
      <c r="BL550" s="48"/>
      <c r="BM550" s="48"/>
      <c r="BN550" s="48"/>
    </row>
    <row r="551" spans="4:66"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  <c r="AA551" s="6"/>
      <c r="AB551" s="6"/>
      <c r="AC551" s="6"/>
      <c r="AD551" s="7"/>
      <c r="AE551" s="48"/>
      <c r="AF551" s="48"/>
      <c r="AG551" s="48"/>
      <c r="AK551" s="6"/>
      <c r="AL551" s="6"/>
      <c r="AM551" s="6"/>
      <c r="AN551" s="6"/>
      <c r="AO551" s="6"/>
      <c r="AP551" s="6"/>
      <c r="AQ551" s="6"/>
      <c r="AR551" s="6"/>
      <c r="AS551" s="6"/>
      <c r="AT551" s="6"/>
      <c r="AU551" s="6"/>
      <c r="AV551" s="6"/>
      <c r="AW551" s="6"/>
      <c r="AX551" s="6"/>
      <c r="AY551" s="6"/>
      <c r="AZ551" s="6"/>
      <c r="BA551" s="6"/>
      <c r="BB551" s="6"/>
      <c r="BC551" s="6"/>
      <c r="BD551" s="6"/>
      <c r="BE551" s="6"/>
      <c r="BF551" s="6"/>
      <c r="BG551" s="6"/>
      <c r="BH551" s="6"/>
      <c r="BI551" s="6"/>
      <c r="BJ551" s="6"/>
      <c r="BK551" s="7"/>
      <c r="BL551" s="48"/>
      <c r="BM551" s="48"/>
      <c r="BN551" s="48"/>
    </row>
    <row r="552" spans="4:66"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  <c r="AA552" s="6"/>
      <c r="AB552" s="6"/>
      <c r="AC552" s="6"/>
      <c r="AD552" s="7"/>
      <c r="AE552" s="48"/>
      <c r="AF552" s="48"/>
      <c r="AG552" s="48"/>
      <c r="AK552" s="6"/>
      <c r="AL552" s="6"/>
      <c r="AM552" s="6"/>
      <c r="AN552" s="6"/>
      <c r="AO552" s="6"/>
      <c r="AP552" s="6"/>
      <c r="AQ552" s="6"/>
      <c r="AR552" s="6"/>
      <c r="AS552" s="6"/>
      <c r="AT552" s="6"/>
      <c r="AU552" s="6"/>
      <c r="AV552" s="6"/>
      <c r="AW552" s="6"/>
      <c r="AX552" s="6"/>
      <c r="AY552" s="6"/>
      <c r="AZ552" s="6"/>
      <c r="BA552" s="6"/>
      <c r="BB552" s="6"/>
      <c r="BC552" s="6"/>
      <c r="BD552" s="6"/>
      <c r="BE552" s="6"/>
      <c r="BF552" s="6"/>
      <c r="BG552" s="6"/>
      <c r="BH552" s="6"/>
      <c r="BI552" s="6"/>
      <c r="BJ552" s="6"/>
      <c r="BK552" s="7"/>
      <c r="BL552" s="48"/>
      <c r="BM552" s="48"/>
      <c r="BN552" s="48"/>
    </row>
    <row r="553" spans="4:66"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  <c r="AA553" s="6"/>
      <c r="AB553" s="6"/>
      <c r="AC553" s="6"/>
      <c r="AD553" s="7"/>
      <c r="AE553" s="48"/>
      <c r="AF553" s="48"/>
      <c r="AG553" s="48"/>
      <c r="AK553" s="6"/>
      <c r="AL553" s="6"/>
      <c r="AM553" s="6"/>
      <c r="AN553" s="6"/>
      <c r="AO553" s="6"/>
      <c r="AP553" s="6"/>
      <c r="AQ553" s="6"/>
      <c r="AR553" s="6"/>
      <c r="AS553" s="6"/>
      <c r="AT553" s="6"/>
      <c r="AU553" s="6"/>
      <c r="AV553" s="6"/>
      <c r="AW553" s="6"/>
      <c r="AX553" s="6"/>
      <c r="AY553" s="6"/>
      <c r="AZ553" s="6"/>
      <c r="BA553" s="6"/>
      <c r="BB553" s="6"/>
      <c r="BC553" s="6"/>
      <c r="BD553" s="6"/>
      <c r="BE553" s="6"/>
      <c r="BF553" s="6"/>
      <c r="BG553" s="6"/>
      <c r="BH553" s="6"/>
      <c r="BI553" s="6"/>
      <c r="BJ553" s="6"/>
      <c r="BK553" s="7"/>
      <c r="BL553" s="48"/>
      <c r="BM553" s="48"/>
      <c r="BN553" s="48"/>
    </row>
    <row r="554" spans="4:66"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  <c r="AA554" s="6"/>
      <c r="AB554" s="6"/>
      <c r="AC554" s="6"/>
      <c r="AD554" s="7"/>
      <c r="AE554" s="48"/>
      <c r="AF554" s="48"/>
      <c r="AG554" s="48"/>
      <c r="AK554" s="6"/>
      <c r="AL554" s="6"/>
      <c r="AM554" s="6"/>
      <c r="AN554" s="6"/>
      <c r="AO554" s="6"/>
      <c r="AP554" s="6"/>
      <c r="AQ554" s="6"/>
      <c r="AR554" s="6"/>
      <c r="AS554" s="6"/>
      <c r="AT554" s="6"/>
      <c r="AU554" s="6"/>
      <c r="AV554" s="6"/>
      <c r="AW554" s="6"/>
      <c r="AX554" s="6"/>
      <c r="AY554" s="6"/>
      <c r="AZ554" s="6"/>
      <c r="BA554" s="6"/>
      <c r="BB554" s="6"/>
      <c r="BC554" s="6"/>
      <c r="BD554" s="6"/>
      <c r="BE554" s="6"/>
      <c r="BF554" s="6"/>
      <c r="BG554" s="6"/>
      <c r="BH554" s="6"/>
      <c r="BI554" s="6"/>
      <c r="BJ554" s="6"/>
      <c r="BK554" s="7"/>
      <c r="BL554" s="48"/>
      <c r="BM554" s="48"/>
      <c r="BN554" s="48"/>
    </row>
    <row r="555" spans="4:66"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  <c r="AA555" s="6"/>
      <c r="AB555" s="6"/>
      <c r="AC555" s="6"/>
      <c r="AD555" s="7"/>
      <c r="AE555" s="48"/>
      <c r="AF555" s="48"/>
      <c r="AG555" s="48"/>
      <c r="AK555" s="6"/>
      <c r="AL555" s="6"/>
      <c r="AM555" s="6"/>
      <c r="AN555" s="6"/>
      <c r="AO555" s="6"/>
      <c r="AP555" s="6"/>
      <c r="AQ555" s="6"/>
      <c r="AR555" s="6"/>
      <c r="AS555" s="6"/>
      <c r="AT555" s="6"/>
      <c r="AU555" s="6"/>
      <c r="AV555" s="6"/>
      <c r="AW555" s="6"/>
      <c r="AX555" s="6"/>
      <c r="AY555" s="6"/>
      <c r="AZ555" s="6"/>
      <c r="BA555" s="6"/>
      <c r="BB555" s="6"/>
      <c r="BC555" s="6"/>
      <c r="BD555" s="6"/>
      <c r="BE555" s="6"/>
      <c r="BF555" s="6"/>
      <c r="BG555" s="6"/>
      <c r="BH555" s="6"/>
      <c r="BI555" s="6"/>
      <c r="BJ555" s="6"/>
      <c r="BK555" s="7"/>
      <c r="BL555" s="48"/>
      <c r="BM555" s="48"/>
      <c r="BN555" s="48"/>
    </row>
    <row r="556" spans="4:66"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  <c r="AA556" s="6"/>
      <c r="AB556" s="6"/>
      <c r="AC556" s="6"/>
      <c r="AD556" s="7"/>
      <c r="AE556" s="48"/>
      <c r="AF556" s="48"/>
      <c r="AG556" s="48"/>
      <c r="AK556" s="6"/>
      <c r="AL556" s="6"/>
      <c r="AM556" s="6"/>
      <c r="AN556" s="6"/>
      <c r="AO556" s="6"/>
      <c r="AP556" s="6"/>
      <c r="AQ556" s="6"/>
      <c r="AR556" s="6"/>
      <c r="AS556" s="6"/>
      <c r="AT556" s="6"/>
      <c r="AU556" s="6"/>
      <c r="AV556" s="6"/>
      <c r="AW556" s="6"/>
      <c r="AX556" s="6"/>
      <c r="AY556" s="6"/>
      <c r="AZ556" s="6"/>
      <c r="BA556" s="6"/>
      <c r="BB556" s="6"/>
      <c r="BC556" s="6"/>
      <c r="BD556" s="6"/>
      <c r="BE556" s="6"/>
      <c r="BF556" s="6"/>
      <c r="BG556" s="6"/>
      <c r="BH556" s="6"/>
      <c r="BI556" s="6"/>
      <c r="BJ556" s="6"/>
      <c r="BK556" s="7"/>
      <c r="BL556" s="48"/>
      <c r="BM556" s="48"/>
      <c r="BN556" s="48"/>
    </row>
    <row r="557" spans="4:66"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  <c r="AA557" s="6"/>
      <c r="AB557" s="6"/>
      <c r="AC557" s="6"/>
      <c r="AD557" s="7"/>
      <c r="AE557" s="48"/>
      <c r="AF557" s="48"/>
      <c r="AG557" s="48"/>
      <c r="AK557" s="6"/>
      <c r="AL557" s="6"/>
      <c r="AM557" s="6"/>
      <c r="AN557" s="6"/>
      <c r="AO557" s="6"/>
      <c r="AP557" s="6"/>
      <c r="AQ557" s="6"/>
      <c r="AR557" s="6"/>
      <c r="AS557" s="6"/>
      <c r="AT557" s="6"/>
      <c r="AU557" s="6"/>
      <c r="AV557" s="6"/>
      <c r="AW557" s="6"/>
      <c r="AX557" s="6"/>
      <c r="AY557" s="6"/>
      <c r="AZ557" s="6"/>
      <c r="BA557" s="6"/>
      <c r="BB557" s="6"/>
      <c r="BC557" s="6"/>
      <c r="BD557" s="6"/>
      <c r="BE557" s="6"/>
      <c r="BF557" s="6"/>
      <c r="BG557" s="6"/>
      <c r="BH557" s="6"/>
      <c r="BI557" s="6"/>
      <c r="BJ557" s="6"/>
      <c r="BK557" s="7"/>
      <c r="BL557" s="48"/>
      <c r="BM557" s="48"/>
      <c r="BN557" s="48"/>
    </row>
    <row r="558" spans="4:66"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  <c r="AA558" s="6"/>
      <c r="AB558" s="6"/>
      <c r="AC558" s="6"/>
      <c r="AD558" s="7"/>
      <c r="AE558" s="48"/>
      <c r="AF558" s="48"/>
      <c r="AG558" s="48"/>
      <c r="AK558" s="6"/>
      <c r="AL558" s="6"/>
      <c r="AM558" s="6"/>
      <c r="AN558" s="6"/>
      <c r="AO558" s="6"/>
      <c r="AP558" s="6"/>
      <c r="AQ558" s="6"/>
      <c r="AR558" s="6"/>
      <c r="AS558" s="6"/>
      <c r="AT558" s="6"/>
      <c r="AU558" s="6"/>
      <c r="AV558" s="6"/>
      <c r="AW558" s="6"/>
      <c r="AX558" s="6"/>
      <c r="AY558" s="6"/>
      <c r="AZ558" s="6"/>
      <c r="BA558" s="6"/>
      <c r="BB558" s="6"/>
      <c r="BC558" s="6"/>
      <c r="BD558" s="6"/>
      <c r="BE558" s="6"/>
      <c r="BF558" s="6"/>
      <c r="BG558" s="6"/>
      <c r="BH558" s="6"/>
      <c r="BI558" s="6"/>
      <c r="BJ558" s="6"/>
      <c r="BK558" s="7"/>
      <c r="BL558" s="48"/>
      <c r="BM558" s="48"/>
      <c r="BN558" s="48"/>
    </row>
    <row r="559" spans="4:66"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  <c r="AA559" s="6"/>
      <c r="AB559" s="6"/>
      <c r="AC559" s="6"/>
      <c r="AD559" s="7"/>
      <c r="AE559" s="48"/>
      <c r="AF559" s="48"/>
      <c r="AG559" s="48"/>
      <c r="AK559" s="6"/>
      <c r="AL559" s="6"/>
      <c r="AM559" s="6"/>
      <c r="AN559" s="6"/>
      <c r="AO559" s="6"/>
      <c r="AP559" s="6"/>
      <c r="AQ559" s="6"/>
      <c r="AR559" s="6"/>
      <c r="AS559" s="6"/>
      <c r="AT559" s="6"/>
      <c r="AU559" s="6"/>
      <c r="AV559" s="6"/>
      <c r="AW559" s="6"/>
      <c r="AX559" s="6"/>
      <c r="AY559" s="6"/>
      <c r="AZ559" s="6"/>
      <c r="BA559" s="6"/>
      <c r="BB559" s="6"/>
      <c r="BC559" s="6"/>
      <c r="BD559" s="6"/>
      <c r="BE559" s="6"/>
      <c r="BF559" s="6"/>
      <c r="BG559" s="6"/>
      <c r="BH559" s="6"/>
      <c r="BI559" s="6"/>
      <c r="BJ559" s="6"/>
      <c r="BK559" s="7"/>
      <c r="BL559" s="48"/>
      <c r="BM559" s="48"/>
      <c r="BN559" s="48"/>
    </row>
    <row r="560" spans="4:66"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  <c r="AA560" s="6"/>
      <c r="AB560" s="6"/>
      <c r="AC560" s="6"/>
      <c r="AD560" s="7"/>
      <c r="AE560" s="48"/>
      <c r="AF560" s="48"/>
      <c r="AG560" s="48"/>
      <c r="AK560" s="6"/>
      <c r="AL560" s="6"/>
      <c r="AM560" s="6"/>
      <c r="AN560" s="6"/>
      <c r="AO560" s="6"/>
      <c r="AP560" s="6"/>
      <c r="AQ560" s="6"/>
      <c r="AR560" s="6"/>
      <c r="AS560" s="6"/>
      <c r="AT560" s="6"/>
      <c r="AU560" s="6"/>
      <c r="AV560" s="6"/>
      <c r="AW560" s="6"/>
      <c r="AX560" s="6"/>
      <c r="AY560" s="6"/>
      <c r="AZ560" s="6"/>
      <c r="BA560" s="6"/>
      <c r="BB560" s="6"/>
      <c r="BC560" s="6"/>
      <c r="BD560" s="6"/>
      <c r="BE560" s="6"/>
      <c r="BF560" s="6"/>
      <c r="BG560" s="6"/>
      <c r="BH560" s="6"/>
      <c r="BI560" s="6"/>
      <c r="BJ560" s="6"/>
      <c r="BK560" s="7"/>
      <c r="BL560" s="48"/>
      <c r="BM560" s="48"/>
      <c r="BN560" s="48"/>
    </row>
    <row r="561" spans="4:66"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  <c r="AA561" s="6"/>
      <c r="AB561" s="6"/>
      <c r="AC561" s="6"/>
      <c r="AD561" s="7"/>
      <c r="AE561" s="48"/>
      <c r="AF561" s="48"/>
      <c r="AG561" s="48"/>
      <c r="AK561" s="6"/>
      <c r="AL561" s="6"/>
      <c r="AM561" s="6"/>
      <c r="AN561" s="6"/>
      <c r="AO561" s="6"/>
      <c r="AP561" s="6"/>
      <c r="AQ561" s="6"/>
      <c r="AR561" s="6"/>
      <c r="AS561" s="6"/>
      <c r="AT561" s="6"/>
      <c r="AU561" s="6"/>
      <c r="AV561" s="6"/>
      <c r="AW561" s="6"/>
      <c r="AX561" s="6"/>
      <c r="AY561" s="6"/>
      <c r="AZ561" s="6"/>
      <c r="BA561" s="6"/>
      <c r="BB561" s="6"/>
      <c r="BC561" s="6"/>
      <c r="BD561" s="6"/>
      <c r="BE561" s="6"/>
      <c r="BF561" s="6"/>
      <c r="BG561" s="6"/>
      <c r="BH561" s="6"/>
      <c r="BI561" s="6"/>
      <c r="BJ561" s="6"/>
      <c r="BK561" s="7"/>
      <c r="BL561" s="48"/>
      <c r="BM561" s="48"/>
      <c r="BN561" s="48"/>
    </row>
    <row r="562" spans="4:66"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  <c r="AA562" s="6"/>
      <c r="AB562" s="6"/>
      <c r="AC562" s="6"/>
      <c r="AD562" s="7"/>
      <c r="AE562" s="48"/>
      <c r="AF562" s="48"/>
      <c r="AG562" s="48"/>
      <c r="AK562" s="6"/>
      <c r="AL562" s="6"/>
      <c r="AM562" s="6"/>
      <c r="AN562" s="6"/>
      <c r="AO562" s="6"/>
      <c r="AP562" s="6"/>
      <c r="AQ562" s="6"/>
      <c r="AR562" s="6"/>
      <c r="AS562" s="6"/>
      <c r="AT562" s="6"/>
      <c r="AU562" s="6"/>
      <c r="AV562" s="6"/>
      <c r="AW562" s="6"/>
      <c r="AX562" s="6"/>
      <c r="AY562" s="6"/>
      <c r="AZ562" s="6"/>
      <c r="BA562" s="6"/>
      <c r="BB562" s="6"/>
      <c r="BC562" s="6"/>
      <c r="BD562" s="6"/>
      <c r="BE562" s="6"/>
      <c r="BF562" s="6"/>
      <c r="BG562" s="6"/>
      <c r="BH562" s="6"/>
      <c r="BI562" s="6"/>
      <c r="BJ562" s="6"/>
      <c r="BK562" s="7"/>
      <c r="BL562" s="48"/>
      <c r="BM562" s="48"/>
      <c r="BN562" s="48"/>
    </row>
    <row r="563" spans="4:66"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  <c r="AA563" s="6"/>
      <c r="AB563" s="6"/>
      <c r="AC563" s="6"/>
      <c r="AD563" s="7"/>
      <c r="AE563" s="48"/>
      <c r="AF563" s="48"/>
      <c r="AG563" s="48"/>
      <c r="AK563" s="6"/>
      <c r="AL563" s="6"/>
      <c r="AM563" s="6"/>
      <c r="AN563" s="6"/>
      <c r="AO563" s="6"/>
      <c r="AP563" s="6"/>
      <c r="AQ563" s="6"/>
      <c r="AR563" s="6"/>
      <c r="AS563" s="6"/>
      <c r="AT563" s="6"/>
      <c r="AU563" s="6"/>
      <c r="AV563" s="6"/>
      <c r="AW563" s="6"/>
      <c r="AX563" s="6"/>
      <c r="AY563" s="6"/>
      <c r="AZ563" s="6"/>
      <c r="BA563" s="6"/>
      <c r="BB563" s="6"/>
      <c r="BC563" s="6"/>
      <c r="BD563" s="6"/>
      <c r="BE563" s="6"/>
      <c r="BF563" s="6"/>
      <c r="BG563" s="6"/>
      <c r="BH563" s="6"/>
      <c r="BI563" s="6"/>
      <c r="BJ563" s="6"/>
      <c r="BK563" s="7"/>
      <c r="BL563" s="48"/>
      <c r="BM563" s="48"/>
      <c r="BN563" s="48"/>
    </row>
    <row r="564" spans="4:66"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  <c r="AA564" s="6"/>
      <c r="AB564" s="6"/>
      <c r="AC564" s="6"/>
      <c r="AD564" s="7"/>
      <c r="AE564" s="48"/>
      <c r="AF564" s="48"/>
      <c r="AG564" s="48"/>
      <c r="AK564" s="6"/>
      <c r="AL564" s="6"/>
      <c r="AM564" s="6"/>
      <c r="AN564" s="6"/>
      <c r="AO564" s="6"/>
      <c r="AP564" s="6"/>
      <c r="AQ564" s="6"/>
      <c r="AR564" s="6"/>
      <c r="AS564" s="6"/>
      <c r="AT564" s="6"/>
      <c r="AU564" s="6"/>
      <c r="AV564" s="6"/>
      <c r="AW564" s="6"/>
      <c r="AX564" s="6"/>
      <c r="AY564" s="6"/>
      <c r="AZ564" s="6"/>
      <c r="BA564" s="6"/>
      <c r="BB564" s="6"/>
      <c r="BC564" s="6"/>
      <c r="BD564" s="6"/>
      <c r="BE564" s="6"/>
      <c r="BF564" s="6"/>
      <c r="BG564" s="6"/>
      <c r="BH564" s="6"/>
      <c r="BI564" s="6"/>
      <c r="BJ564" s="6"/>
      <c r="BK564" s="7"/>
      <c r="BL564" s="48"/>
      <c r="BM564" s="48"/>
      <c r="BN564" s="48"/>
    </row>
    <row r="565" spans="4:66"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  <c r="AA565" s="6"/>
      <c r="AB565" s="6"/>
      <c r="AC565" s="6"/>
      <c r="AD565" s="7"/>
      <c r="AE565" s="48"/>
      <c r="AF565" s="48"/>
      <c r="AG565" s="48"/>
      <c r="AK565" s="6"/>
      <c r="AL565" s="6"/>
      <c r="AM565" s="6"/>
      <c r="AN565" s="6"/>
      <c r="AO565" s="6"/>
      <c r="AP565" s="6"/>
      <c r="AQ565" s="6"/>
      <c r="AR565" s="6"/>
      <c r="AS565" s="6"/>
      <c r="AT565" s="6"/>
      <c r="AU565" s="6"/>
      <c r="AV565" s="6"/>
      <c r="AW565" s="6"/>
      <c r="AX565" s="6"/>
      <c r="AY565" s="6"/>
      <c r="AZ565" s="6"/>
      <c r="BA565" s="6"/>
      <c r="BB565" s="6"/>
      <c r="BC565" s="6"/>
      <c r="BD565" s="6"/>
      <c r="BE565" s="6"/>
      <c r="BF565" s="6"/>
      <c r="BG565" s="6"/>
      <c r="BH565" s="6"/>
      <c r="BI565" s="6"/>
      <c r="BJ565" s="6"/>
      <c r="BK565" s="7"/>
      <c r="BL565" s="48"/>
      <c r="BM565" s="48"/>
      <c r="BN565" s="48"/>
    </row>
    <row r="566" spans="4:66"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  <c r="AA566" s="6"/>
      <c r="AB566" s="6"/>
      <c r="AC566" s="6"/>
      <c r="AD566" s="7"/>
      <c r="AE566" s="48"/>
      <c r="AF566" s="48"/>
      <c r="AG566" s="48"/>
      <c r="AK566" s="6"/>
      <c r="AL566" s="6"/>
      <c r="AM566" s="6"/>
      <c r="AN566" s="6"/>
      <c r="AO566" s="6"/>
      <c r="AP566" s="6"/>
      <c r="AQ566" s="6"/>
      <c r="AR566" s="6"/>
      <c r="AS566" s="6"/>
      <c r="AT566" s="6"/>
      <c r="AU566" s="6"/>
      <c r="AV566" s="6"/>
      <c r="AW566" s="6"/>
      <c r="AX566" s="6"/>
      <c r="AY566" s="6"/>
      <c r="AZ566" s="6"/>
      <c r="BA566" s="6"/>
      <c r="BB566" s="6"/>
      <c r="BC566" s="6"/>
      <c r="BD566" s="6"/>
      <c r="BE566" s="6"/>
      <c r="BF566" s="6"/>
      <c r="BG566" s="6"/>
      <c r="BH566" s="6"/>
      <c r="BI566" s="6"/>
      <c r="BJ566" s="6"/>
      <c r="BK566" s="7"/>
      <c r="BL566" s="48"/>
      <c r="BM566" s="48"/>
      <c r="BN566" s="48"/>
    </row>
    <row r="567" spans="4:66"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  <c r="AA567" s="6"/>
      <c r="AB567" s="6"/>
      <c r="AC567" s="6"/>
      <c r="AD567" s="7"/>
      <c r="AE567" s="48"/>
      <c r="AF567" s="48"/>
      <c r="AG567" s="48"/>
      <c r="AK567" s="6"/>
      <c r="AL567" s="6"/>
      <c r="AM567" s="6"/>
      <c r="AN567" s="6"/>
      <c r="AO567" s="6"/>
      <c r="AP567" s="6"/>
      <c r="AQ567" s="6"/>
      <c r="AR567" s="6"/>
      <c r="AS567" s="6"/>
      <c r="AT567" s="6"/>
      <c r="AU567" s="6"/>
      <c r="AV567" s="6"/>
      <c r="AW567" s="6"/>
      <c r="AX567" s="6"/>
      <c r="AY567" s="6"/>
      <c r="AZ567" s="6"/>
      <c r="BA567" s="6"/>
      <c r="BB567" s="6"/>
      <c r="BC567" s="6"/>
      <c r="BD567" s="6"/>
      <c r="BE567" s="6"/>
      <c r="BF567" s="6"/>
      <c r="BG567" s="6"/>
      <c r="BH567" s="6"/>
      <c r="BI567" s="6"/>
      <c r="BJ567" s="6"/>
      <c r="BK567" s="7"/>
      <c r="BL567" s="48"/>
      <c r="BM567" s="48"/>
      <c r="BN567" s="48"/>
    </row>
    <row r="568" spans="4:66"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  <c r="AA568" s="6"/>
      <c r="AB568" s="6"/>
      <c r="AC568" s="6"/>
      <c r="AD568" s="7"/>
      <c r="AE568" s="48"/>
      <c r="AF568" s="48"/>
      <c r="AG568" s="48"/>
      <c r="AK568" s="6"/>
      <c r="AL568" s="6"/>
      <c r="AM568" s="6"/>
      <c r="AN568" s="6"/>
      <c r="AO568" s="6"/>
      <c r="AP568" s="6"/>
      <c r="AQ568" s="6"/>
      <c r="AR568" s="6"/>
      <c r="AS568" s="6"/>
      <c r="AT568" s="6"/>
      <c r="AU568" s="6"/>
      <c r="AV568" s="6"/>
      <c r="AW568" s="6"/>
      <c r="AX568" s="6"/>
      <c r="AY568" s="6"/>
      <c r="AZ568" s="6"/>
      <c r="BA568" s="6"/>
      <c r="BB568" s="6"/>
      <c r="BC568" s="6"/>
      <c r="BD568" s="6"/>
      <c r="BE568" s="6"/>
      <c r="BF568" s="6"/>
      <c r="BG568" s="6"/>
      <c r="BH568" s="6"/>
      <c r="BI568" s="6"/>
      <c r="BJ568" s="6"/>
      <c r="BK568" s="7"/>
      <c r="BL568" s="48"/>
      <c r="BM568" s="48"/>
      <c r="BN568" s="48"/>
    </row>
    <row r="569" spans="4:66"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  <c r="AA569" s="6"/>
      <c r="AB569" s="6"/>
      <c r="AC569" s="6"/>
      <c r="AD569" s="7"/>
      <c r="AE569" s="48"/>
      <c r="AF569" s="48"/>
      <c r="AG569" s="48"/>
      <c r="AK569" s="6"/>
      <c r="AL569" s="6"/>
      <c r="AM569" s="6"/>
      <c r="AN569" s="6"/>
      <c r="AO569" s="6"/>
      <c r="AP569" s="6"/>
      <c r="AQ569" s="6"/>
      <c r="AR569" s="6"/>
      <c r="AS569" s="6"/>
      <c r="AT569" s="6"/>
      <c r="AU569" s="6"/>
      <c r="AV569" s="6"/>
      <c r="AW569" s="6"/>
      <c r="AX569" s="6"/>
      <c r="AY569" s="6"/>
      <c r="AZ569" s="6"/>
      <c r="BA569" s="6"/>
      <c r="BB569" s="6"/>
      <c r="BC569" s="6"/>
      <c r="BD569" s="6"/>
      <c r="BE569" s="6"/>
      <c r="BF569" s="6"/>
      <c r="BG569" s="6"/>
      <c r="BH569" s="6"/>
      <c r="BI569" s="6"/>
      <c r="BJ569" s="6"/>
      <c r="BK569" s="7"/>
      <c r="BL569" s="48"/>
      <c r="BM569" s="48"/>
      <c r="BN569" s="48"/>
    </row>
    <row r="570" spans="4:66"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  <c r="AA570" s="6"/>
      <c r="AB570" s="6"/>
      <c r="AC570" s="6"/>
      <c r="AD570" s="7"/>
      <c r="AE570" s="48"/>
      <c r="AF570" s="48"/>
      <c r="AG570" s="48"/>
      <c r="AK570" s="6"/>
      <c r="AL570" s="6"/>
      <c r="AM570" s="6"/>
      <c r="AN570" s="6"/>
      <c r="AO570" s="6"/>
      <c r="AP570" s="6"/>
      <c r="AQ570" s="6"/>
      <c r="AR570" s="6"/>
      <c r="AS570" s="6"/>
      <c r="AT570" s="6"/>
      <c r="AU570" s="6"/>
      <c r="AV570" s="6"/>
      <c r="AW570" s="6"/>
      <c r="AX570" s="6"/>
      <c r="AY570" s="6"/>
      <c r="AZ570" s="6"/>
      <c r="BA570" s="6"/>
      <c r="BB570" s="6"/>
      <c r="BC570" s="6"/>
      <c r="BD570" s="6"/>
      <c r="BE570" s="6"/>
      <c r="BF570" s="6"/>
      <c r="BG570" s="6"/>
      <c r="BH570" s="6"/>
      <c r="BI570" s="6"/>
      <c r="BJ570" s="6"/>
      <c r="BK570" s="7"/>
      <c r="BL570" s="48"/>
      <c r="BM570" s="48"/>
      <c r="BN570" s="48"/>
    </row>
    <row r="571" spans="4:66"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  <c r="AA571" s="6"/>
      <c r="AB571" s="6"/>
      <c r="AC571" s="6"/>
      <c r="AD571" s="7"/>
      <c r="AE571" s="48"/>
      <c r="AF571" s="48"/>
      <c r="AG571" s="48"/>
      <c r="AK571" s="6"/>
      <c r="AL571" s="6"/>
      <c r="AM571" s="6"/>
      <c r="AN571" s="6"/>
      <c r="AO571" s="6"/>
      <c r="AP571" s="6"/>
      <c r="AQ571" s="6"/>
      <c r="AR571" s="6"/>
      <c r="AS571" s="6"/>
      <c r="AT571" s="6"/>
      <c r="AU571" s="6"/>
      <c r="AV571" s="6"/>
      <c r="AW571" s="6"/>
      <c r="AX571" s="6"/>
      <c r="AY571" s="6"/>
      <c r="AZ571" s="6"/>
      <c r="BA571" s="6"/>
      <c r="BB571" s="6"/>
      <c r="BC571" s="6"/>
      <c r="BD571" s="6"/>
      <c r="BE571" s="6"/>
      <c r="BF571" s="6"/>
      <c r="BG571" s="6"/>
      <c r="BH571" s="6"/>
      <c r="BI571" s="6"/>
      <c r="BJ571" s="6"/>
      <c r="BK571" s="7"/>
      <c r="BL571" s="48"/>
      <c r="BM571" s="48"/>
      <c r="BN571" s="48"/>
    </row>
    <row r="572" spans="4:66"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  <c r="AA572" s="6"/>
      <c r="AB572" s="6"/>
      <c r="AC572" s="6"/>
      <c r="AD572" s="7"/>
      <c r="AE572" s="48"/>
      <c r="AF572" s="48"/>
      <c r="AG572" s="48"/>
      <c r="AK572" s="6"/>
      <c r="AL572" s="6"/>
      <c r="AM572" s="6"/>
      <c r="AN572" s="6"/>
      <c r="AO572" s="6"/>
      <c r="AP572" s="6"/>
      <c r="AQ572" s="6"/>
      <c r="AR572" s="6"/>
      <c r="AS572" s="6"/>
      <c r="AT572" s="6"/>
      <c r="AU572" s="6"/>
      <c r="AV572" s="6"/>
      <c r="AW572" s="6"/>
      <c r="AX572" s="6"/>
      <c r="AY572" s="6"/>
      <c r="AZ572" s="6"/>
      <c r="BA572" s="6"/>
      <c r="BB572" s="6"/>
      <c r="BC572" s="6"/>
      <c r="BD572" s="6"/>
      <c r="BE572" s="6"/>
      <c r="BF572" s="6"/>
      <c r="BG572" s="6"/>
      <c r="BH572" s="6"/>
      <c r="BI572" s="6"/>
      <c r="BJ572" s="6"/>
      <c r="BK572" s="7"/>
      <c r="BL572" s="48"/>
      <c r="BM572" s="48"/>
      <c r="BN572" s="48"/>
    </row>
    <row r="573" spans="4:66"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  <c r="AA573" s="6"/>
      <c r="AB573" s="6"/>
      <c r="AC573" s="6"/>
      <c r="AD573" s="7"/>
      <c r="AE573" s="48"/>
      <c r="AF573" s="48"/>
      <c r="AG573" s="48"/>
      <c r="AK573" s="6"/>
      <c r="AL573" s="6"/>
      <c r="AM573" s="6"/>
      <c r="AN573" s="6"/>
      <c r="AO573" s="6"/>
      <c r="AP573" s="6"/>
      <c r="AQ573" s="6"/>
      <c r="AR573" s="6"/>
      <c r="AS573" s="6"/>
      <c r="AT573" s="6"/>
      <c r="AU573" s="6"/>
      <c r="AV573" s="6"/>
      <c r="AW573" s="6"/>
      <c r="AX573" s="6"/>
      <c r="AY573" s="6"/>
      <c r="AZ573" s="6"/>
      <c r="BA573" s="6"/>
      <c r="BB573" s="6"/>
      <c r="BC573" s="6"/>
      <c r="BD573" s="6"/>
      <c r="BE573" s="6"/>
      <c r="BF573" s="6"/>
      <c r="BG573" s="6"/>
      <c r="BH573" s="6"/>
      <c r="BI573" s="6"/>
      <c r="BJ573" s="6"/>
      <c r="BK573" s="7"/>
      <c r="BL573" s="48"/>
      <c r="BM573" s="48"/>
      <c r="BN573" s="48"/>
    </row>
    <row r="574" spans="4:66"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  <c r="AA574" s="6"/>
      <c r="AB574" s="6"/>
      <c r="AC574" s="6"/>
      <c r="AD574" s="7"/>
      <c r="AE574" s="48"/>
      <c r="AF574" s="48"/>
      <c r="AG574" s="48"/>
      <c r="AK574" s="6"/>
      <c r="AL574" s="6"/>
      <c r="AM574" s="6"/>
      <c r="AN574" s="6"/>
      <c r="AO574" s="6"/>
      <c r="AP574" s="6"/>
      <c r="AQ574" s="6"/>
      <c r="AR574" s="6"/>
      <c r="AS574" s="6"/>
      <c r="AT574" s="6"/>
      <c r="AU574" s="6"/>
      <c r="AV574" s="6"/>
      <c r="AW574" s="6"/>
      <c r="AX574" s="6"/>
      <c r="AY574" s="6"/>
      <c r="AZ574" s="6"/>
      <c r="BA574" s="6"/>
      <c r="BB574" s="6"/>
      <c r="BC574" s="6"/>
      <c r="BD574" s="6"/>
      <c r="BE574" s="6"/>
      <c r="BF574" s="6"/>
      <c r="BG574" s="6"/>
      <c r="BH574" s="6"/>
      <c r="BI574" s="6"/>
      <c r="BJ574" s="6"/>
      <c r="BK574" s="7"/>
      <c r="BL574" s="48"/>
      <c r="BM574" s="48"/>
      <c r="BN574" s="48"/>
    </row>
    <row r="575" spans="4:66"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  <c r="AA575" s="6"/>
      <c r="AB575" s="6"/>
      <c r="AC575" s="6"/>
      <c r="AD575" s="7"/>
      <c r="AE575" s="48"/>
      <c r="AF575" s="48"/>
      <c r="AG575" s="48"/>
      <c r="AK575" s="6"/>
      <c r="AL575" s="6"/>
      <c r="AM575" s="6"/>
      <c r="AN575" s="6"/>
      <c r="AO575" s="6"/>
      <c r="AP575" s="6"/>
      <c r="AQ575" s="6"/>
      <c r="AR575" s="6"/>
      <c r="AS575" s="6"/>
      <c r="AT575" s="6"/>
      <c r="AU575" s="6"/>
      <c r="AV575" s="6"/>
      <c r="AW575" s="6"/>
      <c r="AX575" s="6"/>
      <c r="AY575" s="6"/>
      <c r="AZ575" s="6"/>
      <c r="BA575" s="6"/>
      <c r="BB575" s="6"/>
      <c r="BC575" s="6"/>
      <c r="BD575" s="6"/>
      <c r="BE575" s="6"/>
      <c r="BF575" s="6"/>
      <c r="BG575" s="6"/>
      <c r="BH575" s="6"/>
      <c r="BI575" s="6"/>
      <c r="BJ575" s="6"/>
      <c r="BK575" s="7"/>
      <c r="BL575" s="48"/>
      <c r="BM575" s="48"/>
      <c r="BN575" s="48"/>
    </row>
    <row r="576" spans="4:66"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  <c r="AA576" s="6"/>
      <c r="AB576" s="6"/>
      <c r="AC576" s="6"/>
      <c r="AD576" s="7"/>
      <c r="AE576" s="48"/>
      <c r="AF576" s="48"/>
      <c r="AG576" s="48"/>
      <c r="AK576" s="6"/>
      <c r="AL576" s="6"/>
      <c r="AM576" s="6"/>
      <c r="AN576" s="6"/>
      <c r="AO576" s="6"/>
      <c r="AP576" s="6"/>
      <c r="AQ576" s="6"/>
      <c r="AR576" s="6"/>
      <c r="AS576" s="6"/>
      <c r="AT576" s="6"/>
      <c r="AU576" s="6"/>
      <c r="AV576" s="6"/>
      <c r="AW576" s="6"/>
      <c r="AX576" s="6"/>
      <c r="AY576" s="6"/>
      <c r="AZ576" s="6"/>
      <c r="BA576" s="6"/>
      <c r="BB576" s="6"/>
      <c r="BC576" s="6"/>
      <c r="BD576" s="6"/>
      <c r="BE576" s="6"/>
      <c r="BF576" s="6"/>
      <c r="BG576" s="6"/>
      <c r="BH576" s="6"/>
      <c r="BI576" s="6"/>
      <c r="BJ576" s="6"/>
      <c r="BK576" s="7"/>
      <c r="BL576" s="48"/>
      <c r="BM576" s="48"/>
      <c r="BN576" s="48"/>
    </row>
    <row r="577" spans="4:105"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  <c r="AA577" s="6"/>
      <c r="AB577" s="6"/>
      <c r="AC577" s="6"/>
      <c r="AD577" s="7"/>
      <c r="AE577" s="48"/>
      <c r="AF577" s="48"/>
      <c r="AG577" s="48"/>
      <c r="AK577" s="6"/>
      <c r="AL577" s="6"/>
      <c r="AM577" s="6"/>
      <c r="AN577" s="6"/>
      <c r="AO577" s="6"/>
      <c r="AP577" s="6"/>
      <c r="AQ577" s="6"/>
      <c r="AR577" s="6"/>
      <c r="AS577" s="6"/>
      <c r="AT577" s="6"/>
      <c r="AU577" s="6"/>
      <c r="AV577" s="6"/>
      <c r="AW577" s="6"/>
      <c r="AX577" s="6"/>
      <c r="AY577" s="6"/>
      <c r="AZ577" s="6"/>
      <c r="BA577" s="6"/>
      <c r="BB577" s="6"/>
      <c r="BC577" s="6"/>
      <c r="BD577" s="6"/>
      <c r="BE577" s="6"/>
      <c r="BF577" s="6"/>
      <c r="BG577" s="6"/>
      <c r="BH577" s="6"/>
      <c r="BI577" s="6"/>
      <c r="BJ577" s="6"/>
      <c r="BK577" s="7"/>
      <c r="BL577" s="48"/>
      <c r="BM577" s="48"/>
      <c r="BN577" s="48"/>
    </row>
    <row r="578" spans="4:105"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  <c r="AA578" s="6"/>
      <c r="AB578" s="6"/>
      <c r="AC578" s="6"/>
      <c r="AD578" s="7"/>
      <c r="AE578" s="48"/>
      <c r="AF578" s="48"/>
      <c r="AG578" s="48"/>
      <c r="AK578" s="6"/>
      <c r="AL578" s="6"/>
      <c r="AM578" s="6"/>
      <c r="AN578" s="6"/>
      <c r="AO578" s="6"/>
      <c r="AP578" s="6"/>
      <c r="AQ578" s="6"/>
      <c r="AR578" s="6"/>
      <c r="AS578" s="6"/>
      <c r="AT578" s="6"/>
      <c r="AU578" s="6"/>
      <c r="AV578" s="6"/>
      <c r="AW578" s="6"/>
      <c r="AX578" s="6"/>
      <c r="AY578" s="6"/>
      <c r="AZ578" s="6"/>
      <c r="BA578" s="6"/>
      <c r="BB578" s="6"/>
      <c r="BC578" s="6"/>
      <c r="BD578" s="6"/>
      <c r="BE578" s="6"/>
      <c r="BF578" s="6"/>
      <c r="BG578" s="6"/>
      <c r="BH578" s="6"/>
      <c r="BI578" s="6"/>
      <c r="BJ578" s="6"/>
      <c r="BK578" s="7"/>
      <c r="BL578" s="48"/>
      <c r="BM578" s="48"/>
      <c r="BN578" s="48"/>
    </row>
    <row r="579" spans="4:105"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  <c r="AA579" s="6"/>
      <c r="AB579" s="6"/>
      <c r="AC579" s="6"/>
      <c r="AD579" s="7"/>
      <c r="AE579" s="48"/>
      <c r="AF579" s="48"/>
      <c r="AG579" s="48"/>
      <c r="AK579" s="6"/>
      <c r="AL579" s="6"/>
      <c r="AM579" s="6"/>
      <c r="AN579" s="6"/>
      <c r="AO579" s="6"/>
      <c r="AP579" s="6"/>
      <c r="AQ579" s="6"/>
      <c r="AR579" s="6"/>
      <c r="AS579" s="6"/>
      <c r="AT579" s="6"/>
      <c r="AU579" s="6"/>
      <c r="AV579" s="6"/>
      <c r="AW579" s="6"/>
      <c r="AX579" s="6"/>
      <c r="AY579" s="6"/>
      <c r="AZ579" s="6"/>
      <c r="BA579" s="6"/>
      <c r="BB579" s="6"/>
      <c r="BC579" s="6"/>
      <c r="BD579" s="6"/>
      <c r="BE579" s="6"/>
      <c r="BF579" s="6"/>
      <c r="BG579" s="6"/>
      <c r="BH579" s="6"/>
      <c r="BI579" s="6"/>
      <c r="BJ579" s="6"/>
      <c r="BK579" s="7"/>
      <c r="BL579" s="48"/>
      <c r="BM579" s="48"/>
      <c r="BN579" s="48"/>
    </row>
    <row r="580" spans="4:105"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  <c r="AA580" s="6"/>
      <c r="AB580" s="6"/>
      <c r="AC580" s="6"/>
      <c r="AD580" s="7"/>
      <c r="AE580" s="48"/>
      <c r="AF580" s="48"/>
      <c r="AG580" s="48"/>
      <c r="AK580" s="6"/>
      <c r="AL580" s="6"/>
      <c r="AM580" s="6"/>
      <c r="AN580" s="6"/>
      <c r="AO580" s="6"/>
      <c r="AP580" s="6"/>
      <c r="AQ580" s="6"/>
      <c r="AR580" s="6"/>
      <c r="AS580" s="6"/>
      <c r="AT580" s="6"/>
      <c r="AU580" s="6"/>
      <c r="AV580" s="6"/>
      <c r="AW580" s="6"/>
      <c r="AX580" s="6"/>
      <c r="AY580" s="6"/>
      <c r="AZ580" s="6"/>
      <c r="BA580" s="6"/>
      <c r="BB580" s="6"/>
      <c r="BC580" s="6"/>
      <c r="BD580" s="6"/>
      <c r="BE580" s="6"/>
      <c r="BF580" s="6"/>
      <c r="BG580" s="6"/>
      <c r="BH580" s="6"/>
      <c r="BI580" s="6"/>
      <c r="BJ580" s="6"/>
      <c r="BK580" s="7"/>
      <c r="BL580" s="48"/>
      <c r="BM580" s="48"/>
      <c r="BN580" s="48"/>
    </row>
    <row r="581" spans="4:105"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  <c r="AA581" s="6"/>
      <c r="AB581" s="6"/>
      <c r="AC581" s="6"/>
      <c r="AD581" s="7"/>
      <c r="AE581" s="48"/>
      <c r="AF581" s="48"/>
      <c r="AG581" s="48"/>
      <c r="AK581" s="6"/>
      <c r="AL581" s="6"/>
      <c r="AM581" s="6"/>
      <c r="AN581" s="6"/>
      <c r="AO581" s="6"/>
      <c r="AP581" s="6"/>
      <c r="AQ581" s="6"/>
      <c r="AR581" s="6"/>
      <c r="AS581" s="6"/>
      <c r="AT581" s="6"/>
      <c r="AU581" s="6"/>
      <c r="AV581" s="6"/>
      <c r="AW581" s="6"/>
      <c r="AX581" s="6"/>
      <c r="AY581" s="6"/>
      <c r="AZ581" s="6"/>
      <c r="BA581" s="6"/>
      <c r="BB581" s="6"/>
      <c r="BC581" s="6"/>
      <c r="BD581" s="6"/>
      <c r="BE581" s="6"/>
      <c r="BF581" s="6"/>
      <c r="BG581" s="6"/>
      <c r="BH581" s="6"/>
      <c r="BI581" s="6"/>
      <c r="BJ581" s="6"/>
      <c r="BK581" s="7"/>
      <c r="BL581" s="48"/>
      <c r="BM581" s="48"/>
      <c r="BN581" s="48"/>
    </row>
    <row r="582" spans="4:105"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  <c r="AA582" s="6"/>
      <c r="AB582" s="6"/>
      <c r="AC582" s="6"/>
      <c r="AD582" s="7"/>
      <c r="AE582" s="48"/>
      <c r="AF582" s="48"/>
      <c r="AG582" s="48"/>
      <c r="AK582" s="6"/>
      <c r="AL582" s="6"/>
      <c r="AM582" s="6"/>
      <c r="AN582" s="6"/>
      <c r="AO582" s="6"/>
      <c r="AP582" s="6"/>
      <c r="AQ582" s="6"/>
      <c r="AR582" s="6"/>
      <c r="AS582" s="6"/>
      <c r="AT582" s="6"/>
      <c r="AU582" s="6"/>
      <c r="AV582" s="6"/>
      <c r="AW582" s="6"/>
      <c r="AX582" s="6"/>
      <c r="AY582" s="6"/>
      <c r="AZ582" s="6"/>
      <c r="BA582" s="6"/>
      <c r="BB582" s="6"/>
      <c r="BC582" s="6"/>
      <c r="BD582" s="6"/>
      <c r="BE582" s="6"/>
      <c r="BF582" s="6"/>
      <c r="BG582" s="6"/>
      <c r="BH582" s="6"/>
      <c r="BI582" s="6"/>
      <c r="BJ582" s="6"/>
      <c r="BK582" s="7"/>
      <c r="BL582" s="48"/>
      <c r="BM582" s="48"/>
      <c r="BN582" s="48"/>
    </row>
    <row r="583" spans="4:105">
      <c r="D583" s="6"/>
      <c r="E583" s="6"/>
      <c r="F583" s="6"/>
      <c r="G583" s="6"/>
      <c r="H583" s="6"/>
      <c r="I583" s="6"/>
      <c r="J583" s="6"/>
      <c r="K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  <c r="AA583" s="6"/>
      <c r="AB583" s="6"/>
      <c r="AC583" s="6"/>
      <c r="AD583" s="7"/>
      <c r="AE583" s="48"/>
      <c r="AF583" s="48"/>
      <c r="AG583" s="48"/>
      <c r="AK583" s="6"/>
      <c r="AL583" s="6"/>
      <c r="AM583" s="6"/>
      <c r="AN583" s="6"/>
      <c r="AO583" s="6"/>
      <c r="AP583" s="6"/>
      <c r="AQ583" s="6"/>
      <c r="AR583" s="6"/>
      <c r="AV583" s="6"/>
      <c r="AW583" s="6"/>
      <c r="AX583" s="6"/>
      <c r="AY583" s="6"/>
      <c r="AZ583" s="6"/>
      <c r="BA583" s="6"/>
      <c r="BB583" s="6"/>
      <c r="BC583" s="6"/>
      <c r="BD583" s="6"/>
      <c r="BE583" s="6"/>
      <c r="BF583" s="6"/>
      <c r="BG583" s="6"/>
      <c r="BH583" s="6"/>
      <c r="BI583" s="6"/>
      <c r="BJ583" s="6"/>
      <c r="BK583" s="7"/>
      <c r="BL583" s="48"/>
      <c r="BM583" s="48"/>
      <c r="BN583" s="48"/>
    </row>
    <row r="584" spans="4:105">
      <c r="D584" s="6"/>
      <c r="E584" s="6"/>
      <c r="F584" s="6"/>
      <c r="G584" s="6"/>
      <c r="H584" s="6"/>
      <c r="I584" s="6"/>
      <c r="J584" s="6"/>
      <c r="K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  <c r="AA584" s="6"/>
      <c r="AB584" s="6"/>
      <c r="AC584" s="6"/>
      <c r="AD584" s="7"/>
      <c r="AE584" s="48"/>
      <c r="AF584" s="48"/>
      <c r="AG584" s="48"/>
      <c r="AK584" s="6"/>
      <c r="AL584" s="6"/>
      <c r="AM584" s="6"/>
      <c r="AN584" s="6"/>
      <c r="AO584" s="6"/>
      <c r="AP584" s="6"/>
      <c r="AQ584" s="6"/>
      <c r="AR584" s="6"/>
      <c r="AV584" s="6"/>
      <c r="AW584" s="6"/>
      <c r="AX584" s="6"/>
      <c r="AY584" s="6"/>
      <c r="AZ584" s="6"/>
      <c r="BA584" s="6"/>
      <c r="BB584" s="6"/>
      <c r="BC584" s="6"/>
      <c r="BD584" s="6"/>
      <c r="BE584" s="6"/>
      <c r="BF584" s="6"/>
      <c r="BG584" s="6"/>
      <c r="BH584" s="6"/>
      <c r="BI584" s="6"/>
      <c r="BJ584" s="6"/>
      <c r="BK584" s="7"/>
      <c r="BL584" s="48"/>
      <c r="BM584" s="48"/>
      <c r="BN584" s="48"/>
    </row>
    <row r="585" spans="4:105" s="4" customFormat="1">
      <c r="F585" s="6"/>
      <c r="P585" s="6"/>
      <c r="Q585" s="6"/>
      <c r="V585" s="6"/>
      <c r="W585" s="6"/>
      <c r="AD585" s="5"/>
      <c r="AE585" s="47"/>
      <c r="AF585" s="47"/>
      <c r="AG585" s="47"/>
      <c r="AM585" s="6"/>
      <c r="AW585" s="6"/>
      <c r="AX585" s="6"/>
      <c r="BC585" s="6"/>
      <c r="BD585" s="6"/>
      <c r="BK585" s="5"/>
      <c r="BL585" s="47"/>
      <c r="BM585" s="47"/>
      <c r="BN585" s="47"/>
      <c r="BO585" s="3"/>
      <c r="BP585" s="3"/>
      <c r="BQ585" s="3"/>
      <c r="BR585" s="3"/>
      <c r="BS585" s="3"/>
      <c r="BT585" s="3"/>
      <c r="BU585" s="3"/>
      <c r="BV585" s="3"/>
      <c r="BW585" s="3"/>
      <c r="BX585" s="3"/>
      <c r="BY585" s="3"/>
      <c r="BZ585" s="3"/>
      <c r="CA585" s="3"/>
      <c r="CB585" s="3"/>
      <c r="CC585" s="3"/>
      <c r="CD585" s="3"/>
      <c r="CE585" s="3"/>
      <c r="CF585" s="3"/>
      <c r="CG585" s="3"/>
      <c r="CH585" s="3"/>
      <c r="CI585" s="3"/>
      <c r="CJ585" s="3"/>
      <c r="CK585" s="3"/>
      <c r="CL585" s="3"/>
      <c r="CM585" s="3"/>
      <c r="CN585" s="3"/>
      <c r="CO585" s="3"/>
      <c r="CP585" s="3"/>
      <c r="CQ585" s="3"/>
      <c r="CR585" s="3"/>
      <c r="CS585" s="3"/>
      <c r="CT585" s="3"/>
      <c r="CU585" s="3"/>
      <c r="CV585" s="3"/>
      <c r="CW585" s="3"/>
      <c r="CX585" s="3"/>
      <c r="CY585" s="3"/>
      <c r="CZ585" s="3"/>
      <c r="DA585" s="3"/>
    </row>
    <row r="586" spans="4:105" s="4" customFormat="1">
      <c r="F586" s="6"/>
      <c r="P586" s="6"/>
      <c r="Q586" s="6"/>
      <c r="V586" s="6"/>
      <c r="W586" s="6"/>
      <c r="AD586" s="5"/>
      <c r="AE586" s="47"/>
      <c r="AF586" s="47"/>
      <c r="AG586" s="47"/>
      <c r="AM586" s="6"/>
      <c r="AW586" s="6"/>
      <c r="AX586" s="6"/>
      <c r="BC586" s="6"/>
      <c r="BD586" s="6"/>
      <c r="BK586" s="5"/>
      <c r="BL586" s="47"/>
      <c r="BM586" s="47"/>
      <c r="BN586" s="47"/>
      <c r="BO586" s="3"/>
      <c r="BP586" s="3"/>
      <c r="BQ586" s="3"/>
      <c r="BR586" s="3"/>
      <c r="BS586" s="3"/>
      <c r="BT586" s="3"/>
      <c r="BU586" s="3"/>
      <c r="BV586" s="3"/>
      <c r="BW586" s="3"/>
      <c r="BX586" s="3"/>
      <c r="BY586" s="3"/>
      <c r="BZ586" s="3"/>
      <c r="CA586" s="3"/>
      <c r="CB586" s="3"/>
      <c r="CC586" s="3"/>
      <c r="CD586" s="3"/>
      <c r="CE586" s="3"/>
      <c r="CF586" s="3"/>
      <c r="CG586" s="3"/>
      <c r="CH586" s="3"/>
      <c r="CI586" s="3"/>
      <c r="CJ586" s="3"/>
      <c r="CK586" s="3"/>
      <c r="CL586" s="3"/>
      <c r="CM586" s="3"/>
      <c r="CN586" s="3"/>
      <c r="CO586" s="3"/>
      <c r="CP586" s="3"/>
      <c r="CQ586" s="3"/>
      <c r="CR586" s="3"/>
      <c r="CS586" s="3"/>
      <c r="CT586" s="3"/>
      <c r="CU586" s="3"/>
      <c r="CV586" s="3"/>
      <c r="CW586" s="3"/>
      <c r="CX586" s="3"/>
      <c r="CY586" s="3"/>
      <c r="CZ586" s="3"/>
      <c r="DA586" s="3"/>
    </row>
    <row r="587" spans="4:105" s="4" customFormat="1">
      <c r="F587" s="6"/>
      <c r="P587" s="6"/>
      <c r="Q587" s="6"/>
      <c r="V587" s="6"/>
      <c r="W587" s="6"/>
      <c r="AD587" s="5"/>
      <c r="AE587" s="47"/>
      <c r="AF587" s="47"/>
      <c r="AG587" s="47"/>
      <c r="AM587" s="6"/>
      <c r="AW587" s="6"/>
      <c r="AX587" s="6"/>
      <c r="BC587" s="6"/>
      <c r="BD587" s="6"/>
      <c r="BK587" s="5"/>
      <c r="BL587" s="47"/>
      <c r="BM587" s="47"/>
      <c r="BN587" s="47"/>
      <c r="BO587" s="3"/>
      <c r="BP587" s="3"/>
      <c r="BQ587" s="3"/>
      <c r="BR587" s="3"/>
      <c r="BS587" s="3"/>
      <c r="BT587" s="3"/>
      <c r="BU587" s="3"/>
      <c r="BV587" s="3"/>
      <c r="BW587" s="3"/>
      <c r="BX587" s="3"/>
      <c r="BY587" s="3"/>
      <c r="BZ587" s="3"/>
      <c r="CA587" s="3"/>
      <c r="CB587" s="3"/>
      <c r="CC587" s="3"/>
      <c r="CD587" s="3"/>
      <c r="CE587" s="3"/>
      <c r="CF587" s="3"/>
      <c r="CG587" s="3"/>
      <c r="CH587" s="3"/>
      <c r="CI587" s="3"/>
      <c r="CJ587" s="3"/>
      <c r="CK587" s="3"/>
      <c r="CL587" s="3"/>
      <c r="CM587" s="3"/>
      <c r="CN587" s="3"/>
      <c r="CO587" s="3"/>
      <c r="CP587" s="3"/>
      <c r="CQ587" s="3"/>
      <c r="CR587" s="3"/>
      <c r="CS587" s="3"/>
      <c r="CT587" s="3"/>
      <c r="CU587" s="3"/>
      <c r="CV587" s="3"/>
      <c r="CW587" s="3"/>
      <c r="CX587" s="3"/>
      <c r="CY587" s="3"/>
      <c r="CZ587" s="3"/>
      <c r="DA587" s="3"/>
    </row>
    <row r="588" spans="4:105" s="4" customFormat="1">
      <c r="F588" s="6"/>
      <c r="P588" s="6"/>
      <c r="Q588" s="6"/>
      <c r="V588" s="6"/>
      <c r="W588" s="6"/>
      <c r="AD588" s="5"/>
      <c r="AE588" s="47"/>
      <c r="AF588" s="47"/>
      <c r="AG588" s="47"/>
      <c r="AM588" s="6"/>
      <c r="AW588" s="6"/>
      <c r="AX588" s="6"/>
      <c r="BC588" s="6"/>
      <c r="BD588" s="6"/>
      <c r="BK588" s="5"/>
      <c r="BL588" s="47"/>
      <c r="BM588" s="47"/>
      <c r="BN588" s="47"/>
      <c r="BO588" s="3"/>
      <c r="BP588" s="3"/>
      <c r="BQ588" s="3"/>
      <c r="BR588" s="3"/>
      <c r="BS588" s="3"/>
      <c r="BT588" s="3"/>
      <c r="BU588" s="3"/>
      <c r="BV588" s="3"/>
      <c r="BW588" s="3"/>
      <c r="BX588" s="3"/>
      <c r="BY588" s="3"/>
      <c r="BZ588" s="3"/>
      <c r="CA588" s="3"/>
      <c r="CB588" s="3"/>
      <c r="CC588" s="3"/>
      <c r="CD588" s="3"/>
      <c r="CE588" s="3"/>
      <c r="CF588" s="3"/>
      <c r="CG588" s="3"/>
      <c r="CH588" s="3"/>
      <c r="CI588" s="3"/>
      <c r="CJ588" s="3"/>
      <c r="CK588" s="3"/>
      <c r="CL588" s="3"/>
      <c r="CM588" s="3"/>
      <c r="CN588" s="3"/>
      <c r="CO588" s="3"/>
      <c r="CP588" s="3"/>
      <c r="CQ588" s="3"/>
      <c r="CR588" s="3"/>
      <c r="CS588" s="3"/>
      <c r="CT588" s="3"/>
      <c r="CU588" s="3"/>
      <c r="CV588" s="3"/>
      <c r="CW588" s="3"/>
      <c r="CX588" s="3"/>
      <c r="CY588" s="3"/>
      <c r="CZ588" s="3"/>
      <c r="DA588" s="3"/>
    </row>
    <row r="589" spans="4:105" s="4" customFormat="1">
      <c r="V589" s="6"/>
      <c r="W589" s="6"/>
      <c r="AD589" s="5"/>
      <c r="AE589" s="47"/>
      <c r="AF589" s="47"/>
      <c r="AG589" s="47"/>
      <c r="BC589" s="6"/>
      <c r="BD589" s="6"/>
      <c r="BK589" s="5"/>
      <c r="BL589" s="47"/>
      <c r="BM589" s="47"/>
      <c r="BN589" s="47"/>
      <c r="BO589" s="3"/>
      <c r="BP589" s="3"/>
      <c r="BQ589" s="3"/>
      <c r="BR589" s="3"/>
      <c r="BS589" s="3"/>
      <c r="BT589" s="3"/>
      <c r="BU589" s="3"/>
      <c r="BV589" s="3"/>
      <c r="BW589" s="3"/>
      <c r="BX589" s="3"/>
      <c r="BY589" s="3"/>
      <c r="BZ589" s="3"/>
      <c r="CA589" s="3"/>
      <c r="CB589" s="3"/>
      <c r="CC589" s="3"/>
      <c r="CD589" s="3"/>
      <c r="CE589" s="3"/>
      <c r="CF589" s="3"/>
      <c r="CG589" s="3"/>
      <c r="CH589" s="3"/>
      <c r="CI589" s="3"/>
      <c r="CJ589" s="3"/>
      <c r="CK589" s="3"/>
      <c r="CL589" s="3"/>
      <c r="CM589" s="3"/>
      <c r="CN589" s="3"/>
      <c r="CO589" s="3"/>
      <c r="CP589" s="3"/>
      <c r="CQ589" s="3"/>
      <c r="CR589" s="3"/>
      <c r="CS589" s="3"/>
      <c r="CT589" s="3"/>
      <c r="CU589" s="3"/>
      <c r="CV589" s="3"/>
      <c r="CW589" s="3"/>
      <c r="CX589" s="3"/>
      <c r="CY589" s="3"/>
      <c r="CZ589" s="3"/>
      <c r="DA589" s="3"/>
    </row>
    <row r="590" spans="4:105" s="4" customFormat="1">
      <c r="V590" s="6"/>
      <c r="W590" s="6"/>
      <c r="AD590" s="5"/>
      <c r="AE590" s="47"/>
      <c r="AF590" s="47"/>
      <c r="AG590" s="47"/>
      <c r="BC590" s="6"/>
      <c r="BD590" s="6"/>
      <c r="BK590" s="5"/>
      <c r="BL590" s="47"/>
      <c r="BM590" s="47"/>
      <c r="BN590" s="47"/>
      <c r="BO590" s="3"/>
      <c r="BP590" s="3"/>
      <c r="BQ590" s="3"/>
      <c r="BR590" s="3"/>
      <c r="BS590" s="3"/>
      <c r="BT590" s="3"/>
      <c r="BU590" s="3"/>
      <c r="BV590" s="3"/>
      <c r="BW590" s="3"/>
      <c r="BX590" s="3"/>
      <c r="BY590" s="3"/>
      <c r="BZ590" s="3"/>
      <c r="CA590" s="3"/>
      <c r="CB590" s="3"/>
      <c r="CC590" s="3"/>
      <c r="CD590" s="3"/>
      <c r="CE590" s="3"/>
      <c r="CF590" s="3"/>
      <c r="CG590" s="3"/>
      <c r="CH590" s="3"/>
      <c r="CI590" s="3"/>
      <c r="CJ590" s="3"/>
      <c r="CK590" s="3"/>
      <c r="CL590" s="3"/>
      <c r="CM590" s="3"/>
      <c r="CN590" s="3"/>
      <c r="CO590" s="3"/>
      <c r="CP590" s="3"/>
      <c r="CQ590" s="3"/>
      <c r="CR590" s="3"/>
      <c r="CS590" s="3"/>
      <c r="CT590" s="3"/>
      <c r="CU590" s="3"/>
      <c r="CV590" s="3"/>
      <c r="CW590" s="3"/>
      <c r="CX590" s="3"/>
      <c r="CY590" s="3"/>
      <c r="CZ590" s="3"/>
      <c r="DA590" s="3"/>
    </row>
  </sheetData>
  <sheetProtection formatCells="0" formatColumns="0" formatRows="0" deleteRows="0" selectLockedCells="1"/>
  <mergeCells count="1170">
    <mergeCell ref="BN76:BN77"/>
    <mergeCell ref="A76:A77"/>
    <mergeCell ref="B76:B77"/>
    <mergeCell ref="AA76:AA77"/>
    <mergeCell ref="AB76:AB77"/>
    <mergeCell ref="AC76:AC77"/>
    <mergeCell ref="AD76:AD77"/>
    <mergeCell ref="AE76:AE77"/>
    <mergeCell ref="AF76:AF77"/>
    <mergeCell ref="AG76:AG77"/>
    <mergeCell ref="AH76:AH77"/>
    <mergeCell ref="AI76:AI77"/>
    <mergeCell ref="BH76:BH77"/>
    <mergeCell ref="BI76:BI77"/>
    <mergeCell ref="BJ76:BJ77"/>
    <mergeCell ref="BK76:BK77"/>
    <mergeCell ref="BL76:BL77"/>
    <mergeCell ref="BM76:BM77"/>
    <mergeCell ref="BN72:BN73"/>
    <mergeCell ref="A74:A75"/>
    <mergeCell ref="B74:B75"/>
    <mergeCell ref="AA74:AA75"/>
    <mergeCell ref="AB74:AB75"/>
    <mergeCell ref="AC74:AC75"/>
    <mergeCell ref="AD74:AD75"/>
    <mergeCell ref="AE74:AE75"/>
    <mergeCell ref="AF74:AF75"/>
    <mergeCell ref="AG74:AG75"/>
    <mergeCell ref="AH74:AH75"/>
    <mergeCell ref="AI74:AI75"/>
    <mergeCell ref="BH74:BH75"/>
    <mergeCell ref="BI74:BI75"/>
    <mergeCell ref="BJ74:BJ75"/>
    <mergeCell ref="BK74:BK75"/>
    <mergeCell ref="BL74:BL75"/>
    <mergeCell ref="BM74:BM75"/>
    <mergeCell ref="BN74:BN75"/>
    <mergeCell ref="A72:A73"/>
    <mergeCell ref="B72:B73"/>
    <mergeCell ref="AA72:AA73"/>
    <mergeCell ref="AB72:AB73"/>
    <mergeCell ref="AC72:AC73"/>
    <mergeCell ref="AD72:AD73"/>
    <mergeCell ref="AE72:AE73"/>
    <mergeCell ref="AF72:AF73"/>
    <mergeCell ref="AG72:AG73"/>
    <mergeCell ref="AH72:AH73"/>
    <mergeCell ref="AI72:AI73"/>
    <mergeCell ref="BH72:BH73"/>
    <mergeCell ref="BI72:BI73"/>
    <mergeCell ref="BN52:BN53"/>
    <mergeCell ref="A58:A59"/>
    <mergeCell ref="B58:B59"/>
    <mergeCell ref="AA58:AA59"/>
    <mergeCell ref="AB58:AB59"/>
    <mergeCell ref="AC58:AC59"/>
    <mergeCell ref="AD58:AD59"/>
    <mergeCell ref="AE58:AE59"/>
    <mergeCell ref="AF58:AF59"/>
    <mergeCell ref="AG58:AG59"/>
    <mergeCell ref="AH58:AH59"/>
    <mergeCell ref="AI58:AI59"/>
    <mergeCell ref="BH58:BH59"/>
    <mergeCell ref="BI58:BI59"/>
    <mergeCell ref="BJ58:BJ59"/>
    <mergeCell ref="BK58:BK59"/>
    <mergeCell ref="BL58:BL59"/>
    <mergeCell ref="BK54:BK55"/>
    <mergeCell ref="BL54:BL55"/>
    <mergeCell ref="BM54:BM55"/>
    <mergeCell ref="BN54:BN55"/>
    <mergeCell ref="BH54:BH55"/>
    <mergeCell ref="BI54:BI55"/>
    <mergeCell ref="BN56:BN57"/>
    <mergeCell ref="BN58:BN59"/>
    <mergeCell ref="AQ11:AR11"/>
    <mergeCell ref="AS11:AT11"/>
    <mergeCell ref="AH20:AH21"/>
    <mergeCell ref="AI20:AI21"/>
    <mergeCell ref="BH20:BH21"/>
    <mergeCell ref="BI20:BI21"/>
    <mergeCell ref="BJ20:BJ21"/>
    <mergeCell ref="BJ72:BJ73"/>
    <mergeCell ref="BK72:BK73"/>
    <mergeCell ref="BL72:BL73"/>
    <mergeCell ref="BM72:BM73"/>
    <mergeCell ref="AE52:AE53"/>
    <mergeCell ref="AF52:AF53"/>
    <mergeCell ref="AG52:AG53"/>
    <mergeCell ref="AH52:AH53"/>
    <mergeCell ref="AI52:AI53"/>
    <mergeCell ref="BH52:BH53"/>
    <mergeCell ref="BI52:BI53"/>
    <mergeCell ref="BJ52:BJ53"/>
    <mergeCell ref="BK52:BK53"/>
    <mergeCell ref="BL52:BL53"/>
    <mergeCell ref="BM52:BM53"/>
    <mergeCell ref="BK20:BK21"/>
    <mergeCell ref="BJ22:BJ23"/>
    <mergeCell ref="BK22:BK23"/>
    <mergeCell ref="AF36:AF37"/>
    <mergeCell ref="AG36:AG37"/>
    <mergeCell ref="AH36:AH37"/>
    <mergeCell ref="AI36:AI37"/>
    <mergeCell ref="BL42:BL43"/>
    <mergeCell ref="BM42:BM43"/>
    <mergeCell ref="BJ54:BJ55"/>
    <mergeCell ref="CE1:CE8"/>
    <mergeCell ref="CF1:CF8"/>
    <mergeCell ref="CG1:CG8"/>
    <mergeCell ref="AF5:AG5"/>
    <mergeCell ref="BM5:BN5"/>
    <mergeCell ref="AI3:AL3"/>
    <mergeCell ref="AN3:AR3"/>
    <mergeCell ref="AF4:AG4"/>
    <mergeCell ref="BM4:BN4"/>
    <mergeCell ref="CO1:CP1"/>
    <mergeCell ref="CH1:CH8"/>
    <mergeCell ref="CI1:CI8"/>
    <mergeCell ref="CJ1:CJ8"/>
    <mergeCell ref="CA1:CA8"/>
    <mergeCell ref="CT1:CV1"/>
    <mergeCell ref="CB1:CB8"/>
    <mergeCell ref="CC1:CC8"/>
    <mergeCell ref="CD1:CD8"/>
    <mergeCell ref="BV1:BV8"/>
    <mergeCell ref="B2:E2"/>
    <mergeCell ref="G2:K2"/>
    <mergeCell ref="N2:X3"/>
    <mergeCell ref="AI2:AL2"/>
    <mergeCell ref="AN2:AR2"/>
    <mergeCell ref="AU2:BE3"/>
    <mergeCell ref="B3:E3"/>
    <mergeCell ref="G3:K3"/>
    <mergeCell ref="BO1:BP8"/>
    <mergeCell ref="BQ1:BQ8"/>
    <mergeCell ref="BR1:BR8"/>
    <mergeCell ref="BS1:BS8"/>
    <mergeCell ref="BT1:BT8"/>
    <mergeCell ref="BU1:BU8"/>
    <mergeCell ref="BX1:BX8"/>
    <mergeCell ref="BY1:BY8"/>
    <mergeCell ref="BZ1:BZ8"/>
    <mergeCell ref="BL8:BN8"/>
    <mergeCell ref="P7:X7"/>
    <mergeCell ref="AE7:AG7"/>
    <mergeCell ref="AW7:BE7"/>
    <mergeCell ref="BL7:BN7"/>
    <mergeCell ref="AS6:AT8"/>
    <mergeCell ref="AY6:AZ6"/>
    <mergeCell ref="BL6:BN6"/>
    <mergeCell ref="AE6:AG6"/>
    <mergeCell ref="AH6:AJ7"/>
    <mergeCell ref="AK6:AL8"/>
    <mergeCell ref="AM6:AN8"/>
    <mergeCell ref="AO6:AP8"/>
    <mergeCell ref="AQ6:AR8"/>
    <mergeCell ref="BW1:BW8"/>
    <mergeCell ref="A6:C7"/>
    <mergeCell ref="D6:E8"/>
    <mergeCell ref="F6:G8"/>
    <mergeCell ref="H6:I8"/>
    <mergeCell ref="J6:K8"/>
    <mergeCell ref="L6:M8"/>
    <mergeCell ref="R6:S6"/>
    <mergeCell ref="AK9:AL9"/>
    <mergeCell ref="AM9:AN9"/>
    <mergeCell ref="AO9:AP9"/>
    <mergeCell ref="AQ9:AR9"/>
    <mergeCell ref="AS9:AT9"/>
    <mergeCell ref="AY10:BD10"/>
    <mergeCell ref="B9:C9"/>
    <mergeCell ref="D9:E9"/>
    <mergeCell ref="F9:G9"/>
    <mergeCell ref="H9:I9"/>
    <mergeCell ref="J9:K9"/>
    <mergeCell ref="L9:M9"/>
    <mergeCell ref="AI9:AJ9"/>
    <mergeCell ref="B8:C8"/>
    <mergeCell ref="Q8:W8"/>
    <mergeCell ref="AE8:AG8"/>
    <mergeCell ref="AI8:AJ8"/>
    <mergeCell ref="AX8:BD8"/>
    <mergeCell ref="AQ10:AR10"/>
    <mergeCell ref="AS10:AT10"/>
    <mergeCell ref="L10:M10"/>
    <mergeCell ref="R10:W10"/>
    <mergeCell ref="AI10:AJ10"/>
    <mergeCell ref="AK10:AL10"/>
    <mergeCell ref="AM10:AN10"/>
    <mergeCell ref="B10:C10"/>
    <mergeCell ref="D10:E10"/>
    <mergeCell ref="F10:G10"/>
    <mergeCell ref="H10:I10"/>
    <mergeCell ref="J10:K10"/>
    <mergeCell ref="A13:C15"/>
    <mergeCell ref="D13:Z13"/>
    <mergeCell ref="AA13:AG15"/>
    <mergeCell ref="AH13:AJ15"/>
    <mergeCell ref="AK13:BG13"/>
    <mergeCell ref="BH13:BN15"/>
    <mergeCell ref="D14:H15"/>
    <mergeCell ref="I14:J15"/>
    <mergeCell ref="K14:S15"/>
    <mergeCell ref="T14:W15"/>
    <mergeCell ref="X14:Z15"/>
    <mergeCell ref="AK14:AO15"/>
    <mergeCell ref="AP14:AQ15"/>
    <mergeCell ref="AR14:AZ15"/>
    <mergeCell ref="BA14:BD15"/>
    <mergeCell ref="BE14:BG15"/>
    <mergeCell ref="B11:C11"/>
    <mergeCell ref="D11:E11"/>
    <mergeCell ref="F11:G11"/>
    <mergeCell ref="H11:I11"/>
    <mergeCell ref="J11:K11"/>
    <mergeCell ref="L11:M11"/>
    <mergeCell ref="AI11:AJ11"/>
    <mergeCell ref="AO10:AP10"/>
    <mergeCell ref="AK11:AL11"/>
    <mergeCell ref="AM11:AN11"/>
    <mergeCell ref="AO11:AP11"/>
    <mergeCell ref="BN22:BN23"/>
    <mergeCell ref="BH22:BH23"/>
    <mergeCell ref="BI22:BI23"/>
    <mergeCell ref="A20:A21"/>
    <mergeCell ref="B20:B21"/>
    <mergeCell ref="AA20:AA21"/>
    <mergeCell ref="AB20:AB21"/>
    <mergeCell ref="AC20:AC21"/>
    <mergeCell ref="AD20:AD21"/>
    <mergeCell ref="AE20:AE21"/>
    <mergeCell ref="AF20:AF21"/>
    <mergeCell ref="AG20:AG21"/>
    <mergeCell ref="AF22:AF23"/>
    <mergeCell ref="AG22:AG23"/>
    <mergeCell ref="AH22:AH23"/>
    <mergeCell ref="AI22:AI23"/>
    <mergeCell ref="BL20:BL21"/>
    <mergeCell ref="BM20:BM21"/>
    <mergeCell ref="BN20:BN21"/>
    <mergeCell ref="A22:A23"/>
    <mergeCell ref="B22:B23"/>
    <mergeCell ref="AA22:AA23"/>
    <mergeCell ref="AB22:AB23"/>
    <mergeCell ref="AC22:AC23"/>
    <mergeCell ref="BN26:BN27"/>
    <mergeCell ref="A24:A25"/>
    <mergeCell ref="B24:B25"/>
    <mergeCell ref="AA24:AA25"/>
    <mergeCell ref="AB24:AB25"/>
    <mergeCell ref="AC24:AC25"/>
    <mergeCell ref="BJ30:BJ31"/>
    <mergeCell ref="BK30:BK31"/>
    <mergeCell ref="BL30:BL31"/>
    <mergeCell ref="BM30:BM31"/>
    <mergeCell ref="BL22:BL23"/>
    <mergeCell ref="BM22:BM23"/>
    <mergeCell ref="AE24:AE25"/>
    <mergeCell ref="AF24:AF25"/>
    <mergeCell ref="AG24:AG25"/>
    <mergeCell ref="AH24:AH25"/>
    <mergeCell ref="AI24:AI25"/>
    <mergeCell ref="BL28:BL29"/>
    <mergeCell ref="BM28:BM29"/>
    <mergeCell ref="AD22:AD23"/>
    <mergeCell ref="AE22:AE23"/>
    <mergeCell ref="AF30:AF31"/>
    <mergeCell ref="AG30:AG31"/>
    <mergeCell ref="AH30:AH31"/>
    <mergeCell ref="AI30:AI31"/>
    <mergeCell ref="A30:A31"/>
    <mergeCell ref="B30:B31"/>
    <mergeCell ref="AA30:AA31"/>
    <mergeCell ref="AB30:AB31"/>
    <mergeCell ref="AC30:AC31"/>
    <mergeCell ref="AD30:AD31"/>
    <mergeCell ref="AE30:AE31"/>
    <mergeCell ref="BN30:BN31"/>
    <mergeCell ref="BH30:BH31"/>
    <mergeCell ref="BI30:BI31"/>
    <mergeCell ref="BN24:BN25"/>
    <mergeCell ref="A28:A29"/>
    <mergeCell ref="B28:B29"/>
    <mergeCell ref="AA28:AA29"/>
    <mergeCell ref="AB28:AB29"/>
    <mergeCell ref="AC28:AC29"/>
    <mergeCell ref="AD28:AD29"/>
    <mergeCell ref="AE28:AE29"/>
    <mergeCell ref="AF28:AF29"/>
    <mergeCell ref="AG28:AG29"/>
    <mergeCell ref="BH24:BH25"/>
    <mergeCell ref="BI24:BI25"/>
    <mergeCell ref="BJ24:BJ25"/>
    <mergeCell ref="BK24:BK25"/>
    <mergeCell ref="BL24:BL25"/>
    <mergeCell ref="BM24:BM25"/>
    <mergeCell ref="AD24:AD25"/>
    <mergeCell ref="BM26:BM27"/>
    <mergeCell ref="BK26:BK27"/>
    <mergeCell ref="BL26:BL27"/>
    <mergeCell ref="BN28:BN29"/>
    <mergeCell ref="AH28:AH29"/>
    <mergeCell ref="AI28:AI29"/>
    <mergeCell ref="BH28:BH29"/>
    <mergeCell ref="BI28:BI29"/>
    <mergeCell ref="BJ28:BJ29"/>
    <mergeCell ref="BK28:BK29"/>
    <mergeCell ref="AH26:AH27"/>
    <mergeCell ref="AI26:AI27"/>
    <mergeCell ref="BN32:BN33"/>
    <mergeCell ref="A34:A35"/>
    <mergeCell ref="B34:B35"/>
    <mergeCell ref="AA34:AA35"/>
    <mergeCell ref="AB34:AB35"/>
    <mergeCell ref="AC34:AC35"/>
    <mergeCell ref="AD34:AD35"/>
    <mergeCell ref="AE34:AE35"/>
    <mergeCell ref="AF34:AF35"/>
    <mergeCell ref="AG34:AG35"/>
    <mergeCell ref="BH32:BH33"/>
    <mergeCell ref="BI32:BI33"/>
    <mergeCell ref="BJ32:BJ33"/>
    <mergeCell ref="BK32:BK33"/>
    <mergeCell ref="BL32:BL33"/>
    <mergeCell ref="BM32:BM33"/>
    <mergeCell ref="AD32:AD33"/>
    <mergeCell ref="AE32:AE33"/>
    <mergeCell ref="AF32:AF33"/>
    <mergeCell ref="AG32:AG33"/>
    <mergeCell ref="AH32:AH33"/>
    <mergeCell ref="AI32:AI33"/>
    <mergeCell ref="BL34:BL35"/>
    <mergeCell ref="BM34:BM35"/>
    <mergeCell ref="A32:A33"/>
    <mergeCell ref="B32:B33"/>
    <mergeCell ref="AA32:AA33"/>
    <mergeCell ref="AB32:AB33"/>
    <mergeCell ref="AC32:AC33"/>
    <mergeCell ref="BN34:BN35"/>
    <mergeCell ref="A36:A37"/>
    <mergeCell ref="B36:B37"/>
    <mergeCell ref="AA36:AA37"/>
    <mergeCell ref="AB36:AB37"/>
    <mergeCell ref="AC36:AC37"/>
    <mergeCell ref="AD36:AD37"/>
    <mergeCell ref="AE36:AE37"/>
    <mergeCell ref="AH34:AH35"/>
    <mergeCell ref="AI34:AI35"/>
    <mergeCell ref="BH34:BH35"/>
    <mergeCell ref="BI34:BI35"/>
    <mergeCell ref="BJ34:BJ35"/>
    <mergeCell ref="BK34:BK35"/>
    <mergeCell ref="BJ36:BJ37"/>
    <mergeCell ref="BK36:BK37"/>
    <mergeCell ref="BL36:BL37"/>
    <mergeCell ref="BM36:BM37"/>
    <mergeCell ref="BN36:BN37"/>
    <mergeCell ref="BH36:BH37"/>
    <mergeCell ref="BI36:BI37"/>
    <mergeCell ref="AF40:AF41"/>
    <mergeCell ref="AG40:AG41"/>
    <mergeCell ref="BH38:BH39"/>
    <mergeCell ref="BI38:BI39"/>
    <mergeCell ref="BJ38:BJ39"/>
    <mergeCell ref="BK38:BK39"/>
    <mergeCell ref="BL38:BL39"/>
    <mergeCell ref="BM38:BM39"/>
    <mergeCell ref="AD38:AD39"/>
    <mergeCell ref="AE38:AE39"/>
    <mergeCell ref="AF38:AF39"/>
    <mergeCell ref="AG38:AG39"/>
    <mergeCell ref="AH38:AH39"/>
    <mergeCell ref="AI38:AI39"/>
    <mergeCell ref="BL40:BL41"/>
    <mergeCell ref="BM40:BM41"/>
    <mergeCell ref="A38:A39"/>
    <mergeCell ref="B38:B39"/>
    <mergeCell ref="AA38:AA39"/>
    <mergeCell ref="AB38:AB39"/>
    <mergeCell ref="AC38:AC39"/>
    <mergeCell ref="A46:A47"/>
    <mergeCell ref="B46:B47"/>
    <mergeCell ref="AA46:AA47"/>
    <mergeCell ref="AB46:AB47"/>
    <mergeCell ref="AC46:AC47"/>
    <mergeCell ref="AD46:AD47"/>
    <mergeCell ref="AE46:AE47"/>
    <mergeCell ref="AF46:AF47"/>
    <mergeCell ref="AG46:AG47"/>
    <mergeCell ref="AH46:AH47"/>
    <mergeCell ref="AI46:AI47"/>
    <mergeCell ref="BN40:BN41"/>
    <mergeCell ref="A42:A43"/>
    <mergeCell ref="B42:B43"/>
    <mergeCell ref="AA42:AA43"/>
    <mergeCell ref="AB42:AB43"/>
    <mergeCell ref="AC42:AC43"/>
    <mergeCell ref="AD42:AD43"/>
    <mergeCell ref="AE42:AE43"/>
    <mergeCell ref="AH40:AH41"/>
    <mergeCell ref="AI40:AI41"/>
    <mergeCell ref="BH40:BH41"/>
    <mergeCell ref="BI40:BI41"/>
    <mergeCell ref="BJ40:BJ41"/>
    <mergeCell ref="BK40:BK41"/>
    <mergeCell ref="BJ42:BJ43"/>
    <mergeCell ref="BK42:BK43"/>
    <mergeCell ref="BN42:BN43"/>
    <mergeCell ref="BH42:BH43"/>
    <mergeCell ref="BI42:BI43"/>
    <mergeCell ref="BL46:BL47"/>
    <mergeCell ref="BM46:BM47"/>
    <mergeCell ref="BN46:BN47"/>
    <mergeCell ref="BL48:BL49"/>
    <mergeCell ref="BM48:BM49"/>
    <mergeCell ref="AD50:AD51"/>
    <mergeCell ref="AE50:AE51"/>
    <mergeCell ref="AF50:AF51"/>
    <mergeCell ref="AG50:AG51"/>
    <mergeCell ref="AH50:AH51"/>
    <mergeCell ref="AI50:AI51"/>
    <mergeCell ref="AG48:AG49"/>
    <mergeCell ref="BH46:BH47"/>
    <mergeCell ref="BI46:BI47"/>
    <mergeCell ref="BJ46:BJ47"/>
    <mergeCell ref="BK46:BK47"/>
    <mergeCell ref="BJ48:BJ49"/>
    <mergeCell ref="BK48:BK49"/>
    <mergeCell ref="BN48:BN49"/>
    <mergeCell ref="BH48:BH49"/>
    <mergeCell ref="BI48:BI49"/>
    <mergeCell ref="BN50:BN51"/>
    <mergeCell ref="BH50:BH51"/>
    <mergeCell ref="BI50:BI51"/>
    <mergeCell ref="BJ50:BJ51"/>
    <mergeCell ref="BK50:BK51"/>
    <mergeCell ref="BL50:BL51"/>
    <mergeCell ref="BM50:BM51"/>
    <mergeCell ref="BM44:BM45"/>
    <mergeCell ref="A50:A51"/>
    <mergeCell ref="B50:B51"/>
    <mergeCell ref="AA50:AA51"/>
    <mergeCell ref="AB50:AB51"/>
    <mergeCell ref="AC50:AC51"/>
    <mergeCell ref="AC48:AC49"/>
    <mergeCell ref="AD48:AD49"/>
    <mergeCell ref="AE48:AE49"/>
    <mergeCell ref="AF48:AF49"/>
    <mergeCell ref="A48:A49"/>
    <mergeCell ref="B48:B49"/>
    <mergeCell ref="AA48:AA49"/>
    <mergeCell ref="AB48:AB49"/>
    <mergeCell ref="AH48:AH49"/>
    <mergeCell ref="AI48:AI49"/>
    <mergeCell ref="AF54:AF55"/>
    <mergeCell ref="AG54:AG55"/>
    <mergeCell ref="AH54:AH55"/>
    <mergeCell ref="AI54:AI55"/>
    <mergeCell ref="A54:A55"/>
    <mergeCell ref="B54:B55"/>
    <mergeCell ref="AA54:AA55"/>
    <mergeCell ref="AB54:AB55"/>
    <mergeCell ref="AC54:AC55"/>
    <mergeCell ref="AD54:AD55"/>
    <mergeCell ref="AE54:AE55"/>
    <mergeCell ref="A52:A53"/>
    <mergeCell ref="B52:B53"/>
    <mergeCell ref="AA52:AA53"/>
    <mergeCell ref="AB52:AB53"/>
    <mergeCell ref="AC52:AC53"/>
    <mergeCell ref="AD52:AD53"/>
    <mergeCell ref="AF60:AF61"/>
    <mergeCell ref="AG60:AG61"/>
    <mergeCell ref="BH56:BH57"/>
    <mergeCell ref="BI56:BI57"/>
    <mergeCell ref="BJ56:BJ57"/>
    <mergeCell ref="BK56:BK57"/>
    <mergeCell ref="BL56:BL57"/>
    <mergeCell ref="BM56:BM57"/>
    <mergeCell ref="AD56:AD57"/>
    <mergeCell ref="AE56:AE57"/>
    <mergeCell ref="AF56:AF57"/>
    <mergeCell ref="AG56:AG57"/>
    <mergeCell ref="AH56:AH57"/>
    <mergeCell ref="AI56:AI57"/>
    <mergeCell ref="A56:A57"/>
    <mergeCell ref="B56:B57"/>
    <mergeCell ref="AA56:AA57"/>
    <mergeCell ref="AB56:AB57"/>
    <mergeCell ref="AC56:AC57"/>
    <mergeCell ref="BM58:BM59"/>
    <mergeCell ref="A62:A63"/>
    <mergeCell ref="B62:B63"/>
    <mergeCell ref="AA62:AA63"/>
    <mergeCell ref="AB62:AB63"/>
    <mergeCell ref="AC62:AC63"/>
    <mergeCell ref="AD62:AD63"/>
    <mergeCell ref="AE62:AE63"/>
    <mergeCell ref="AF62:AF63"/>
    <mergeCell ref="AG62:AG63"/>
    <mergeCell ref="BL60:BL61"/>
    <mergeCell ref="BM60:BM61"/>
    <mergeCell ref="BN60:BN61"/>
    <mergeCell ref="AH60:AH61"/>
    <mergeCell ref="AI60:AI61"/>
    <mergeCell ref="BH60:BH61"/>
    <mergeCell ref="BI60:BI61"/>
    <mergeCell ref="BJ60:BJ61"/>
    <mergeCell ref="BK60:BK61"/>
    <mergeCell ref="BL62:BL63"/>
    <mergeCell ref="BM62:BM63"/>
    <mergeCell ref="BN62:BN63"/>
    <mergeCell ref="BH62:BH63"/>
    <mergeCell ref="BI62:BI63"/>
    <mergeCell ref="BJ62:BJ63"/>
    <mergeCell ref="BK62:BK63"/>
    <mergeCell ref="A60:A61"/>
    <mergeCell ref="B60:B61"/>
    <mergeCell ref="AA60:AA61"/>
    <mergeCell ref="AB60:AB61"/>
    <mergeCell ref="AC60:AC61"/>
    <mergeCell ref="AD60:AD61"/>
    <mergeCell ref="AE60:AE61"/>
    <mergeCell ref="BM78:BM79"/>
    <mergeCell ref="BN78:BN79"/>
    <mergeCell ref="A80:A81"/>
    <mergeCell ref="B80:B81"/>
    <mergeCell ref="AA80:AD81"/>
    <mergeCell ref="AE80:AE81"/>
    <mergeCell ref="AF80:AF81"/>
    <mergeCell ref="AF78:AF79"/>
    <mergeCell ref="AG78:AG79"/>
    <mergeCell ref="AH78:AH79"/>
    <mergeCell ref="AI78:AI79"/>
    <mergeCell ref="BH78:BH79"/>
    <mergeCell ref="BI78:BI79"/>
    <mergeCell ref="BL64:BL65"/>
    <mergeCell ref="BM64:BM65"/>
    <mergeCell ref="BN64:BN65"/>
    <mergeCell ref="A78:A79"/>
    <mergeCell ref="B78:B79"/>
    <mergeCell ref="AA78:AA79"/>
    <mergeCell ref="AB78:AB79"/>
    <mergeCell ref="AC78:AC79"/>
    <mergeCell ref="AD78:AD79"/>
    <mergeCell ref="AE78:AE79"/>
    <mergeCell ref="AH64:AH65"/>
    <mergeCell ref="AI64:AI65"/>
    <mergeCell ref="BH64:BH65"/>
    <mergeCell ref="BI64:BI65"/>
    <mergeCell ref="BJ78:BJ79"/>
    <mergeCell ref="BK78:BK79"/>
    <mergeCell ref="BL78:BL79"/>
    <mergeCell ref="A64:A65"/>
    <mergeCell ref="B64:B65"/>
    <mergeCell ref="BD83:BF83"/>
    <mergeCell ref="B84:C84"/>
    <mergeCell ref="T84:U84"/>
    <mergeCell ref="W84:Z84"/>
    <mergeCell ref="AI84:AJ84"/>
    <mergeCell ref="BA84:BB84"/>
    <mergeCell ref="BD84:BG84"/>
    <mergeCell ref="BN80:BN81"/>
    <mergeCell ref="B83:C83"/>
    <mergeCell ref="E83:G83"/>
    <mergeCell ref="R83:S83"/>
    <mergeCell ref="T83:U83"/>
    <mergeCell ref="W83:Y83"/>
    <mergeCell ref="AI83:AJ83"/>
    <mergeCell ref="AL83:AN83"/>
    <mergeCell ref="AY83:AZ83"/>
    <mergeCell ref="BA83:BB83"/>
    <mergeCell ref="AG80:AG81"/>
    <mergeCell ref="AH80:AH81"/>
    <mergeCell ref="AI80:AI81"/>
    <mergeCell ref="BH80:BK81"/>
    <mergeCell ref="BL80:BL81"/>
    <mergeCell ref="BM80:BM81"/>
    <mergeCell ref="BA86:BB86"/>
    <mergeCell ref="BD86:BG86"/>
    <mergeCell ref="AL85:AN85"/>
    <mergeCell ref="AY85:AZ85"/>
    <mergeCell ref="BA85:BB85"/>
    <mergeCell ref="BD85:BF85"/>
    <mergeCell ref="B86:C86"/>
    <mergeCell ref="E86:G86"/>
    <mergeCell ref="T86:U86"/>
    <mergeCell ref="W86:Z86"/>
    <mergeCell ref="AI86:AJ86"/>
    <mergeCell ref="AL86:AN86"/>
    <mergeCell ref="B85:C85"/>
    <mergeCell ref="E85:G85"/>
    <mergeCell ref="R85:S85"/>
    <mergeCell ref="T85:U85"/>
    <mergeCell ref="W85:Y85"/>
    <mergeCell ref="AI85:AJ85"/>
    <mergeCell ref="BN44:BN45"/>
    <mergeCell ref="A44:A45"/>
    <mergeCell ref="B44:B45"/>
    <mergeCell ref="AA44:AA45"/>
    <mergeCell ref="AB44:AB45"/>
    <mergeCell ref="AC44:AC45"/>
    <mergeCell ref="AD44:AD45"/>
    <mergeCell ref="AE44:AE45"/>
    <mergeCell ref="AF44:AF45"/>
    <mergeCell ref="AG44:AG45"/>
    <mergeCell ref="AH44:AH45"/>
    <mergeCell ref="AI44:AI45"/>
    <mergeCell ref="BH44:BH45"/>
    <mergeCell ref="BI44:BI45"/>
    <mergeCell ref="BJ44:BJ45"/>
    <mergeCell ref="BK44:BK45"/>
    <mergeCell ref="BL44:BL45"/>
    <mergeCell ref="AI42:AI43"/>
    <mergeCell ref="AF42:AF43"/>
    <mergeCell ref="AG42:AG43"/>
    <mergeCell ref="AH42:AH43"/>
    <mergeCell ref="BN38:BN39"/>
    <mergeCell ref="A40:A41"/>
    <mergeCell ref="B40:B41"/>
    <mergeCell ref="AA40:AA41"/>
    <mergeCell ref="AB40:AB41"/>
    <mergeCell ref="AC40:AC41"/>
    <mergeCell ref="AD40:AD41"/>
    <mergeCell ref="AE40:AE41"/>
    <mergeCell ref="CG13:CG14"/>
    <mergeCell ref="BO9:BQ9"/>
    <mergeCell ref="BO10:BQ10"/>
    <mergeCell ref="BO11:BQ11"/>
    <mergeCell ref="BO12:BQ12"/>
    <mergeCell ref="BO13:BQ14"/>
    <mergeCell ref="BR13:BR14"/>
    <mergeCell ref="BS13:BS14"/>
    <mergeCell ref="BT13:BT14"/>
    <mergeCell ref="BU13:BU14"/>
    <mergeCell ref="BO27:BQ28"/>
    <mergeCell ref="A26:A27"/>
    <mergeCell ref="B26:B27"/>
    <mergeCell ref="AA26:AA27"/>
    <mergeCell ref="AB26:AB27"/>
    <mergeCell ref="AC26:AC27"/>
    <mergeCell ref="AD26:AD27"/>
    <mergeCell ref="AE26:AE27"/>
    <mergeCell ref="AF26:AF27"/>
    <mergeCell ref="AG26:AG27"/>
    <mergeCell ref="BH26:BH27"/>
    <mergeCell ref="BI26:BI27"/>
    <mergeCell ref="BJ26:BJ27"/>
    <mergeCell ref="CB17:CB18"/>
    <mergeCell ref="CA17:CA18"/>
    <mergeCell ref="CH13:CH14"/>
    <mergeCell ref="CI13:CI14"/>
    <mergeCell ref="CJ13:CJ14"/>
    <mergeCell ref="BO15:BQ16"/>
    <mergeCell ref="BR15:BR16"/>
    <mergeCell ref="BS15:BS16"/>
    <mergeCell ref="BT15:BT16"/>
    <mergeCell ref="BU15:BU16"/>
    <mergeCell ref="BX15:BX16"/>
    <mergeCell ref="BY15:BY16"/>
    <mergeCell ref="BZ15:BZ16"/>
    <mergeCell ref="CB15:CB16"/>
    <mergeCell ref="CC15:CC16"/>
    <mergeCell ref="CD15:CD16"/>
    <mergeCell ref="CE15:CE16"/>
    <mergeCell ref="CF15:CF16"/>
    <mergeCell ref="CG15:CG16"/>
    <mergeCell ref="CH15:CH16"/>
    <mergeCell ref="CI15:CI16"/>
    <mergeCell ref="CJ15:CJ16"/>
    <mergeCell ref="CA13:CA14"/>
    <mergeCell ref="CA15:CA16"/>
    <mergeCell ref="BX13:BX14"/>
    <mergeCell ref="BY13:BY14"/>
    <mergeCell ref="BZ13:BZ14"/>
    <mergeCell ref="CB13:CB14"/>
    <mergeCell ref="CC13:CC14"/>
    <mergeCell ref="CD13:CD14"/>
    <mergeCell ref="CE13:CE14"/>
    <mergeCell ref="CF13:CF14"/>
    <mergeCell ref="CC17:CC18"/>
    <mergeCell ref="CD17:CD18"/>
    <mergeCell ref="CE17:CE18"/>
    <mergeCell ref="CF17:CF18"/>
    <mergeCell ref="CG17:CG18"/>
    <mergeCell ref="CH17:CH18"/>
    <mergeCell ref="CI17:CI18"/>
    <mergeCell ref="CJ17:CJ18"/>
    <mergeCell ref="BO19:BQ20"/>
    <mergeCell ref="BR19:BR20"/>
    <mergeCell ref="BS19:BS20"/>
    <mergeCell ref="BT19:BT20"/>
    <mergeCell ref="BU19:BU20"/>
    <mergeCell ref="BX19:BX20"/>
    <mergeCell ref="BY19:BY20"/>
    <mergeCell ref="BZ19:BZ20"/>
    <mergeCell ref="CB19:CB20"/>
    <mergeCell ref="CC19:CC20"/>
    <mergeCell ref="CD19:CD20"/>
    <mergeCell ref="CE19:CE20"/>
    <mergeCell ref="CF19:CF20"/>
    <mergeCell ref="CG19:CG20"/>
    <mergeCell ref="CH19:CH20"/>
    <mergeCell ref="CI19:CI20"/>
    <mergeCell ref="BO17:BQ18"/>
    <mergeCell ref="BR17:BR18"/>
    <mergeCell ref="BS17:BS18"/>
    <mergeCell ref="BT17:BT18"/>
    <mergeCell ref="BU17:BU18"/>
    <mergeCell ref="BX17:BX18"/>
    <mergeCell ref="BY17:BY18"/>
    <mergeCell ref="BZ17:BZ18"/>
    <mergeCell ref="CB23:CB24"/>
    <mergeCell ref="CA23:CA24"/>
    <mergeCell ref="CJ19:CJ20"/>
    <mergeCell ref="BO21:BQ22"/>
    <mergeCell ref="BR21:BR22"/>
    <mergeCell ref="BS21:BS22"/>
    <mergeCell ref="BT21:BT22"/>
    <mergeCell ref="BU21:BU22"/>
    <mergeCell ref="BX21:BX22"/>
    <mergeCell ref="BY21:BY22"/>
    <mergeCell ref="BZ21:BZ22"/>
    <mergeCell ref="CB21:CB22"/>
    <mergeCell ref="CC21:CC22"/>
    <mergeCell ref="CD21:CD22"/>
    <mergeCell ref="CE21:CE22"/>
    <mergeCell ref="CF21:CF22"/>
    <mergeCell ref="CG21:CG22"/>
    <mergeCell ref="CH21:CH22"/>
    <mergeCell ref="CI21:CI22"/>
    <mergeCell ref="CJ21:CJ22"/>
    <mergeCell ref="CA19:CA20"/>
    <mergeCell ref="CA21:CA22"/>
    <mergeCell ref="CC23:CC24"/>
    <mergeCell ref="CD23:CD24"/>
    <mergeCell ref="CE23:CE24"/>
    <mergeCell ref="CF23:CF24"/>
    <mergeCell ref="CG23:CG24"/>
    <mergeCell ref="CF29:CF30"/>
    <mergeCell ref="CG29:CG30"/>
    <mergeCell ref="CH29:CH30"/>
    <mergeCell ref="CI29:CI30"/>
    <mergeCell ref="CJ29:CJ30"/>
    <mergeCell ref="CH23:CH24"/>
    <mergeCell ref="CI23:CI24"/>
    <mergeCell ref="CJ23:CJ24"/>
    <mergeCell ref="BO25:BQ26"/>
    <mergeCell ref="BR25:BR26"/>
    <mergeCell ref="BS25:BS26"/>
    <mergeCell ref="BT25:BT26"/>
    <mergeCell ref="BU25:BU26"/>
    <mergeCell ref="BX25:BX26"/>
    <mergeCell ref="BY25:BY26"/>
    <mergeCell ref="BZ25:BZ26"/>
    <mergeCell ref="CB25:CB26"/>
    <mergeCell ref="CC25:CC26"/>
    <mergeCell ref="CD25:CD26"/>
    <mergeCell ref="CE25:CE26"/>
    <mergeCell ref="CF25:CF26"/>
    <mergeCell ref="CG25:CG26"/>
    <mergeCell ref="CH25:CH26"/>
    <mergeCell ref="CI25:CI26"/>
    <mergeCell ref="BO23:BQ24"/>
    <mergeCell ref="BR23:BR24"/>
    <mergeCell ref="BS23:BS24"/>
    <mergeCell ref="BT23:BT24"/>
    <mergeCell ref="BU23:BU24"/>
    <mergeCell ref="BX23:BX24"/>
    <mergeCell ref="BY23:BY24"/>
    <mergeCell ref="BZ23:BZ24"/>
    <mergeCell ref="BO29:BQ30"/>
    <mergeCell ref="BR29:BR30"/>
    <mergeCell ref="BS29:BS30"/>
    <mergeCell ref="BT29:BT30"/>
    <mergeCell ref="BU29:BU30"/>
    <mergeCell ref="BX29:BX30"/>
    <mergeCell ref="BY29:BY30"/>
    <mergeCell ref="BZ29:BZ30"/>
    <mergeCell ref="CB29:CB30"/>
    <mergeCell ref="CA29:CA30"/>
    <mergeCell ref="CJ25:CJ26"/>
    <mergeCell ref="BR27:BR28"/>
    <mergeCell ref="BS27:BS28"/>
    <mergeCell ref="BT27:BT28"/>
    <mergeCell ref="BU27:BU28"/>
    <mergeCell ref="BX27:BX28"/>
    <mergeCell ref="BY27:BY28"/>
    <mergeCell ref="BZ27:BZ28"/>
    <mergeCell ref="CB27:CB28"/>
    <mergeCell ref="CC27:CC28"/>
    <mergeCell ref="CD27:CD28"/>
    <mergeCell ref="CE27:CE28"/>
    <mergeCell ref="CF27:CF28"/>
    <mergeCell ref="CG27:CG28"/>
    <mergeCell ref="CH27:CH28"/>
    <mergeCell ref="CI27:CI28"/>
    <mergeCell ref="CJ27:CJ28"/>
    <mergeCell ref="CA25:CA26"/>
    <mergeCell ref="CA27:CA28"/>
    <mergeCell ref="CC29:CC30"/>
    <mergeCell ref="CD29:CD30"/>
    <mergeCell ref="CE29:CE30"/>
    <mergeCell ref="BO31:BQ32"/>
    <mergeCell ref="BR31:BR32"/>
    <mergeCell ref="BS31:BS32"/>
    <mergeCell ref="BT31:BT32"/>
    <mergeCell ref="BU31:BU32"/>
    <mergeCell ref="BX31:BX32"/>
    <mergeCell ref="BY31:BY32"/>
    <mergeCell ref="BZ31:BZ32"/>
    <mergeCell ref="CB31:CB32"/>
    <mergeCell ref="CC31:CC32"/>
    <mergeCell ref="CD31:CD32"/>
    <mergeCell ref="CE31:CE32"/>
    <mergeCell ref="CF31:CF32"/>
    <mergeCell ref="CG31:CG32"/>
    <mergeCell ref="CH31:CH32"/>
    <mergeCell ref="CI31:CI32"/>
    <mergeCell ref="BO35:BQ36"/>
    <mergeCell ref="BR35:BR36"/>
    <mergeCell ref="BS35:BS36"/>
    <mergeCell ref="BT35:BT36"/>
    <mergeCell ref="BU35:BU36"/>
    <mergeCell ref="BX35:BX36"/>
    <mergeCell ref="BY35:BY36"/>
    <mergeCell ref="BZ35:BZ36"/>
    <mergeCell ref="CB35:CB36"/>
    <mergeCell ref="CA35:CA36"/>
    <mergeCell ref="BO33:BQ34"/>
    <mergeCell ref="BR33:BR34"/>
    <mergeCell ref="BS33:BS34"/>
    <mergeCell ref="BT33:BT34"/>
    <mergeCell ref="BU33:BU34"/>
    <mergeCell ref="BX33:BX34"/>
    <mergeCell ref="BY33:BY34"/>
    <mergeCell ref="BZ33:BZ34"/>
    <mergeCell ref="CB33:CB34"/>
    <mergeCell ref="CC33:CC34"/>
    <mergeCell ref="CD33:CD34"/>
    <mergeCell ref="CE33:CE34"/>
    <mergeCell ref="CF33:CF34"/>
    <mergeCell ref="CG33:CG34"/>
    <mergeCell ref="CH33:CH34"/>
    <mergeCell ref="CI33:CI34"/>
    <mergeCell ref="CJ33:CJ34"/>
    <mergeCell ref="CA31:CA32"/>
    <mergeCell ref="CA33:CA34"/>
    <mergeCell ref="CC35:CC36"/>
    <mergeCell ref="CD35:CD36"/>
    <mergeCell ref="CE35:CE36"/>
    <mergeCell ref="CF35:CF36"/>
    <mergeCell ref="CG35:CG36"/>
    <mergeCell ref="CH35:CH36"/>
    <mergeCell ref="CI35:CI36"/>
    <mergeCell ref="CJ35:CJ36"/>
    <mergeCell ref="CJ31:CJ32"/>
    <mergeCell ref="CA37:CA38"/>
    <mergeCell ref="CA39:CA40"/>
    <mergeCell ref="CC41:CC42"/>
    <mergeCell ref="CD41:CD42"/>
    <mergeCell ref="CE41:CE42"/>
    <mergeCell ref="CF41:CF42"/>
    <mergeCell ref="CG41:CG42"/>
    <mergeCell ref="CH41:CH42"/>
    <mergeCell ref="CI41:CI42"/>
    <mergeCell ref="CJ41:CJ42"/>
    <mergeCell ref="BO37:BQ38"/>
    <mergeCell ref="BR37:BR38"/>
    <mergeCell ref="BS37:BS38"/>
    <mergeCell ref="BT37:BT38"/>
    <mergeCell ref="BU37:BU38"/>
    <mergeCell ref="BX37:BX38"/>
    <mergeCell ref="BY37:BY38"/>
    <mergeCell ref="BZ37:BZ38"/>
    <mergeCell ref="CB37:CB38"/>
    <mergeCell ref="CC37:CC38"/>
    <mergeCell ref="CD37:CD38"/>
    <mergeCell ref="CE37:CE38"/>
    <mergeCell ref="CF37:CF38"/>
    <mergeCell ref="CG37:CG38"/>
    <mergeCell ref="CH37:CH38"/>
    <mergeCell ref="CI37:CI38"/>
    <mergeCell ref="BV37:BV38"/>
    <mergeCell ref="BV39:BV40"/>
    <mergeCell ref="BV41:BV42"/>
    <mergeCell ref="CF43:CF44"/>
    <mergeCell ref="CG43:CG44"/>
    <mergeCell ref="CH43:CH44"/>
    <mergeCell ref="CI43:CI44"/>
    <mergeCell ref="BO41:BQ42"/>
    <mergeCell ref="BR41:BR42"/>
    <mergeCell ref="BS41:BS42"/>
    <mergeCell ref="BT41:BT42"/>
    <mergeCell ref="BU41:BU42"/>
    <mergeCell ref="BX41:BX42"/>
    <mergeCell ref="BY41:BY42"/>
    <mergeCell ref="BZ41:BZ42"/>
    <mergeCell ref="CB41:CB42"/>
    <mergeCell ref="CA41:CA42"/>
    <mergeCell ref="CJ37:CJ38"/>
    <mergeCell ref="BO39:BQ40"/>
    <mergeCell ref="BR39:BR40"/>
    <mergeCell ref="BS39:BS40"/>
    <mergeCell ref="BT39:BT40"/>
    <mergeCell ref="BU39:BU40"/>
    <mergeCell ref="BX39:BX40"/>
    <mergeCell ref="BY39:BY40"/>
    <mergeCell ref="BZ39:BZ40"/>
    <mergeCell ref="CB39:CB40"/>
    <mergeCell ref="CC39:CC40"/>
    <mergeCell ref="CD39:CD40"/>
    <mergeCell ref="CE39:CE40"/>
    <mergeCell ref="CF39:CF40"/>
    <mergeCell ref="CG39:CG40"/>
    <mergeCell ref="CH39:CH40"/>
    <mergeCell ref="CI39:CI40"/>
    <mergeCell ref="CJ39:CJ40"/>
    <mergeCell ref="CJ43:CJ44"/>
    <mergeCell ref="BO45:BQ46"/>
    <mergeCell ref="BR45:BR46"/>
    <mergeCell ref="BS45:BS46"/>
    <mergeCell ref="BT45:BT46"/>
    <mergeCell ref="BU45:BU46"/>
    <mergeCell ref="BX45:BX46"/>
    <mergeCell ref="BY45:BY46"/>
    <mergeCell ref="BZ45:BZ46"/>
    <mergeCell ref="CB45:CB46"/>
    <mergeCell ref="CC45:CC46"/>
    <mergeCell ref="CD45:CD46"/>
    <mergeCell ref="CE45:CE46"/>
    <mergeCell ref="CF45:CF46"/>
    <mergeCell ref="CG45:CG46"/>
    <mergeCell ref="CH45:CH46"/>
    <mergeCell ref="CI45:CI46"/>
    <mergeCell ref="CJ45:CJ46"/>
    <mergeCell ref="CA43:CA44"/>
    <mergeCell ref="CA45:CA46"/>
    <mergeCell ref="BO43:BQ44"/>
    <mergeCell ref="BR43:BR44"/>
    <mergeCell ref="BS43:BS44"/>
    <mergeCell ref="BT43:BT44"/>
    <mergeCell ref="BU43:BU44"/>
    <mergeCell ref="BX43:BX44"/>
    <mergeCell ref="BY43:BY44"/>
    <mergeCell ref="BZ43:BZ44"/>
    <mergeCell ref="CB43:CB44"/>
    <mergeCell ref="CC43:CC44"/>
    <mergeCell ref="CD43:CD44"/>
    <mergeCell ref="CE43:CE44"/>
    <mergeCell ref="CC47:CC48"/>
    <mergeCell ref="CD47:CD48"/>
    <mergeCell ref="CE47:CE48"/>
    <mergeCell ref="CF47:CF48"/>
    <mergeCell ref="CG47:CG48"/>
    <mergeCell ref="CH47:CH48"/>
    <mergeCell ref="CI47:CI48"/>
    <mergeCell ref="CJ47:CJ48"/>
    <mergeCell ref="BO49:BQ50"/>
    <mergeCell ref="CD49:CD50"/>
    <mergeCell ref="CC49:CC50"/>
    <mergeCell ref="CA47:CA48"/>
    <mergeCell ref="BO47:BQ48"/>
    <mergeCell ref="BR47:BR48"/>
    <mergeCell ref="BS47:BS48"/>
    <mergeCell ref="BT47:BT48"/>
    <mergeCell ref="BU47:BU48"/>
    <mergeCell ref="BX47:BX48"/>
    <mergeCell ref="BY47:BY48"/>
    <mergeCell ref="BZ47:BZ48"/>
    <mergeCell ref="CB47:CB48"/>
    <mergeCell ref="BV47:BV48"/>
    <mergeCell ref="BO55:BQ56"/>
    <mergeCell ref="BR55:BR56"/>
    <mergeCell ref="BS55:BS56"/>
    <mergeCell ref="BT55:BT56"/>
    <mergeCell ref="BU55:BU56"/>
    <mergeCell ref="BX55:BX56"/>
    <mergeCell ref="BY55:BY56"/>
    <mergeCell ref="BZ55:BZ56"/>
    <mergeCell ref="CB55:CB56"/>
    <mergeCell ref="CC55:CC56"/>
    <mergeCell ref="CD55:CD56"/>
    <mergeCell ref="CE55:CE56"/>
    <mergeCell ref="CF55:CF56"/>
    <mergeCell ref="CG55:CG56"/>
    <mergeCell ref="CH55:CH56"/>
    <mergeCell ref="CI55:CI56"/>
    <mergeCell ref="CE51:CE54"/>
    <mergeCell ref="BO51:BQ54"/>
    <mergeCell ref="BR51:BR54"/>
    <mergeCell ref="BS51:BS54"/>
    <mergeCell ref="BT51:BT54"/>
    <mergeCell ref="CF51:CF54"/>
    <mergeCell ref="BU51:BU54"/>
    <mergeCell ref="BX51:BX54"/>
    <mergeCell ref="BY51:BY54"/>
    <mergeCell ref="BZ51:BZ54"/>
    <mergeCell ref="CB51:CB54"/>
    <mergeCell ref="CH51:CH54"/>
    <mergeCell ref="CA51:CA54"/>
    <mergeCell ref="CG51:CG54"/>
    <mergeCell ref="BV51:BV54"/>
    <mergeCell ref="BV55:BV56"/>
    <mergeCell ref="CE61:CE62"/>
    <mergeCell ref="CF61:CF62"/>
    <mergeCell ref="CG61:CG62"/>
    <mergeCell ref="CG57:CG60"/>
    <mergeCell ref="CH57:CH60"/>
    <mergeCell ref="CD57:CD60"/>
    <mergeCell ref="CE57:CE60"/>
    <mergeCell ref="CF57:CF60"/>
    <mergeCell ref="CA55:CA56"/>
    <mergeCell ref="CA57:CA60"/>
    <mergeCell ref="CC51:CC54"/>
    <mergeCell ref="CD51:CD54"/>
    <mergeCell ref="CH61:CH62"/>
    <mergeCell ref="CI51:CI54"/>
    <mergeCell ref="CJ51:CJ54"/>
    <mergeCell ref="CI57:CI60"/>
    <mergeCell ref="CJ57:CJ60"/>
    <mergeCell ref="CJ55:CJ56"/>
    <mergeCell ref="BU63:BU64"/>
    <mergeCell ref="BJ64:BJ65"/>
    <mergeCell ref="BK64:BK65"/>
    <mergeCell ref="AH66:AH67"/>
    <mergeCell ref="AI66:AI67"/>
    <mergeCell ref="BH66:BH67"/>
    <mergeCell ref="BI66:BI67"/>
    <mergeCell ref="BJ66:BJ67"/>
    <mergeCell ref="BK66:BK67"/>
    <mergeCell ref="BL66:BL67"/>
    <mergeCell ref="BM66:BM67"/>
    <mergeCell ref="CC61:CC62"/>
    <mergeCell ref="CD61:CD62"/>
    <mergeCell ref="AH62:AH63"/>
    <mergeCell ref="AI62:AI63"/>
    <mergeCell ref="BZ63:BZ64"/>
    <mergeCell ref="CB63:CB64"/>
    <mergeCell ref="CC63:CC64"/>
    <mergeCell ref="CD63:CD64"/>
    <mergeCell ref="CE63:CE64"/>
    <mergeCell ref="CF63:CF64"/>
    <mergeCell ref="CG63:CG64"/>
    <mergeCell ref="CH63:CH64"/>
    <mergeCell ref="CI63:CI64"/>
    <mergeCell ref="BO57:BQ60"/>
    <mergeCell ref="BR57:BR60"/>
    <mergeCell ref="BS57:BS60"/>
    <mergeCell ref="BT57:BT60"/>
    <mergeCell ref="CA61:CA62"/>
    <mergeCell ref="CB61:CB62"/>
    <mergeCell ref="A66:A67"/>
    <mergeCell ref="B66:B67"/>
    <mergeCell ref="AA66:AA67"/>
    <mergeCell ref="AB66:AB67"/>
    <mergeCell ref="AC66:AC67"/>
    <mergeCell ref="AD66:AD67"/>
    <mergeCell ref="AE66:AE67"/>
    <mergeCell ref="AF66:AF67"/>
    <mergeCell ref="AG66:AG67"/>
    <mergeCell ref="AA64:AA65"/>
    <mergeCell ref="AB64:AB65"/>
    <mergeCell ref="AC64:AC65"/>
    <mergeCell ref="AD64:AD65"/>
    <mergeCell ref="AE64:AE65"/>
    <mergeCell ref="AF64:AF65"/>
    <mergeCell ref="AG64:AG65"/>
    <mergeCell ref="BW63:BW64"/>
    <mergeCell ref="BO63:BQ64"/>
    <mergeCell ref="BR63:BR64"/>
    <mergeCell ref="BS63:BS64"/>
    <mergeCell ref="BT63:BT64"/>
    <mergeCell ref="AA68:AA69"/>
    <mergeCell ref="AB68:AB69"/>
    <mergeCell ref="AC68:AC69"/>
    <mergeCell ref="AD68:AD69"/>
    <mergeCell ref="AE68:AE69"/>
    <mergeCell ref="AF68:AF69"/>
    <mergeCell ref="AG68:AG69"/>
    <mergeCell ref="AH68:AH69"/>
    <mergeCell ref="AI68:AI69"/>
    <mergeCell ref="BH68:BH69"/>
    <mergeCell ref="BI68:BI69"/>
    <mergeCell ref="BJ68:BJ69"/>
    <mergeCell ref="BK68:BK69"/>
    <mergeCell ref="BL68:BL69"/>
    <mergeCell ref="BM68:BM69"/>
    <mergeCell ref="CJ63:CJ64"/>
    <mergeCell ref="CC57:CC60"/>
    <mergeCell ref="BU57:BU60"/>
    <mergeCell ref="BX57:BX60"/>
    <mergeCell ref="BY57:BY60"/>
    <mergeCell ref="BZ57:BZ60"/>
    <mergeCell ref="CB57:CB60"/>
    <mergeCell ref="CA63:CA64"/>
    <mergeCell ref="CI61:CI62"/>
    <mergeCell ref="CJ61:CJ62"/>
    <mergeCell ref="BO61:BQ62"/>
    <mergeCell ref="BN66:BN67"/>
    <mergeCell ref="BX61:BX62"/>
    <mergeCell ref="BY61:BY62"/>
    <mergeCell ref="BZ61:BZ62"/>
    <mergeCell ref="BX63:BX64"/>
    <mergeCell ref="BY63:BY64"/>
    <mergeCell ref="BW29:BW30"/>
    <mergeCell ref="BW31:BW32"/>
    <mergeCell ref="BW33:BW34"/>
    <mergeCell ref="BW35:BW36"/>
    <mergeCell ref="BW37:BW38"/>
    <mergeCell ref="BW39:BW40"/>
    <mergeCell ref="BW41:BW42"/>
    <mergeCell ref="BW43:BW44"/>
    <mergeCell ref="BW45:BW46"/>
    <mergeCell ref="BN68:BN69"/>
    <mergeCell ref="A70:A71"/>
    <mergeCell ref="B70:B71"/>
    <mergeCell ref="AA70:AA71"/>
    <mergeCell ref="AB70:AB71"/>
    <mergeCell ref="AC70:AC71"/>
    <mergeCell ref="AD70:AD71"/>
    <mergeCell ref="AE70:AE71"/>
    <mergeCell ref="AF70:AF71"/>
    <mergeCell ref="AG70:AG71"/>
    <mergeCell ref="AH70:AH71"/>
    <mergeCell ref="AI70:AI71"/>
    <mergeCell ref="BH70:BH71"/>
    <mergeCell ref="BI70:BI71"/>
    <mergeCell ref="BJ70:BJ71"/>
    <mergeCell ref="BK70:BK71"/>
    <mergeCell ref="BL70:BL71"/>
    <mergeCell ref="BM70:BM71"/>
    <mergeCell ref="BV57:BV60"/>
    <mergeCell ref="BV63:BV64"/>
    <mergeCell ref="BN70:BN71"/>
    <mergeCell ref="A68:A69"/>
    <mergeCell ref="B68:B69"/>
    <mergeCell ref="BW13:BW14"/>
    <mergeCell ref="BW15:BW16"/>
    <mergeCell ref="BW17:BW18"/>
    <mergeCell ref="BW19:BW20"/>
    <mergeCell ref="BW21:BW22"/>
    <mergeCell ref="BW23:BW24"/>
    <mergeCell ref="BW25:BW26"/>
    <mergeCell ref="BW27:BW28"/>
    <mergeCell ref="BR61:BR62"/>
    <mergeCell ref="BS61:BS62"/>
    <mergeCell ref="BT61:BT62"/>
    <mergeCell ref="BU61:BU62"/>
    <mergeCell ref="BV61:BV62"/>
    <mergeCell ref="BW61:BW62"/>
    <mergeCell ref="BW47:BW48"/>
    <mergeCell ref="BW51:BW54"/>
    <mergeCell ref="BW55:BW56"/>
    <mergeCell ref="BW57:BW60"/>
    <mergeCell ref="BV13:BV14"/>
    <mergeCell ref="BV15:BV16"/>
    <mergeCell ref="BV17:BV18"/>
    <mergeCell ref="BV19:BV20"/>
    <mergeCell ref="BV21:BV22"/>
    <mergeCell ref="BV23:BV24"/>
    <mergeCell ref="BV25:BV26"/>
    <mergeCell ref="BV27:BV28"/>
    <mergeCell ref="BV29:BV30"/>
    <mergeCell ref="BV31:BV32"/>
    <mergeCell ref="BV33:BV34"/>
    <mergeCell ref="BV35:BV36"/>
    <mergeCell ref="BV43:BV44"/>
    <mergeCell ref="BV45:BV46"/>
  </mergeCells>
  <pageMargins left="0" right="0" top="0" bottom="0" header="0" footer="0"/>
  <pageSetup paperSize="9" scale="30" orientation="landscape" r:id="rId1"/>
  <headerFooter alignWithMargins="0"/>
  <colBreaks count="2" manualBreakCount="2">
    <brk id="33" max="75" man="1"/>
    <brk id="66" max="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theme="3" tint="0.39997558519241921"/>
  </sheetPr>
  <dimension ref="A1:EC588"/>
  <sheetViews>
    <sheetView showZeros="0" view="pageBreakPreview" zoomScale="70" zoomScaleNormal="60" zoomScaleSheetLayoutView="70" zoomScalePageLayoutView="10" workbookViewId="0">
      <selection activeCell="CI71" sqref="CI71"/>
    </sheetView>
  </sheetViews>
  <sheetFormatPr defaultColWidth="9.140625" defaultRowHeight="15.75"/>
  <cols>
    <col min="1" max="1" width="33.85546875" style="4" customWidth="1"/>
    <col min="2" max="2" width="7.42578125" style="4" customWidth="1"/>
    <col min="3" max="3" width="7.7109375" style="4" customWidth="1"/>
    <col min="4" max="26" width="10" style="4" customWidth="1"/>
    <col min="27" max="29" width="11" style="4" customWidth="1"/>
    <col min="30" max="30" width="11" style="5" customWidth="1"/>
    <col min="31" max="33" width="11.28515625" style="47" customWidth="1"/>
    <col min="34" max="34" width="33.85546875" style="4" customWidth="1"/>
    <col min="35" max="35" width="7.42578125" style="4" customWidth="1"/>
    <col min="36" max="36" width="7.7109375" style="4" customWidth="1"/>
    <col min="37" max="59" width="10" style="4" customWidth="1"/>
    <col min="60" max="62" width="11" style="4" customWidth="1"/>
    <col min="63" max="63" width="11" style="5" customWidth="1"/>
    <col min="64" max="66" width="11.28515625" style="47" customWidth="1"/>
    <col min="67" max="67" width="9.140625" style="3"/>
    <col min="68" max="68" width="10.42578125" style="3" customWidth="1"/>
    <col min="69" max="69" width="12.42578125" style="3" customWidth="1"/>
    <col min="70" max="70" width="11.140625" style="3" customWidth="1"/>
    <col min="71" max="71" width="11.42578125" style="3" customWidth="1"/>
    <col min="72" max="72" width="11.5703125" style="3" customWidth="1"/>
    <col min="73" max="73" width="10.7109375" style="3" customWidth="1"/>
    <col min="74" max="76" width="11" style="3" customWidth="1"/>
    <col min="77" max="77" width="11.42578125" style="3" customWidth="1"/>
    <col min="78" max="78" width="10.7109375" style="3" customWidth="1"/>
    <col min="79" max="79" width="11.42578125" style="3" customWidth="1"/>
    <col min="80" max="80" width="11.140625" style="3" customWidth="1"/>
    <col min="81" max="81" width="11.42578125" style="3" customWidth="1"/>
    <col min="82" max="82" width="14" style="3" customWidth="1"/>
    <col min="83" max="83" width="10" style="3" customWidth="1"/>
    <col min="84" max="84" width="10.42578125" style="3" customWidth="1"/>
    <col min="85" max="85" width="11.42578125" style="3" customWidth="1"/>
    <col min="86" max="86" width="11" style="3" customWidth="1"/>
    <col min="87" max="87" width="11.140625" style="3" customWidth="1"/>
    <col min="88" max="88" width="8.140625" style="3" customWidth="1"/>
    <col min="89" max="16384" width="9.140625" style="3"/>
  </cols>
  <sheetData>
    <row r="1" spans="1:133" ht="15" customHeight="1">
      <c r="A1" s="11"/>
      <c r="B1" s="11"/>
      <c r="C1" s="11" t="s">
        <v>71</v>
      </c>
      <c r="D1" s="11"/>
      <c r="E1" s="11"/>
      <c r="F1" s="11"/>
      <c r="G1" s="11"/>
      <c r="H1" s="11"/>
      <c r="I1" s="11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11"/>
      <c r="V1" s="26"/>
      <c r="W1" s="11"/>
      <c r="Y1" s="11"/>
      <c r="Z1" s="11"/>
      <c r="AA1" s="11"/>
      <c r="AB1" s="11"/>
      <c r="AC1" s="11"/>
      <c r="AD1" s="11"/>
      <c r="AE1" s="11"/>
      <c r="AF1" s="11"/>
      <c r="AG1" s="11"/>
      <c r="AH1" s="11"/>
      <c r="AI1" s="11"/>
      <c r="AJ1" s="11" t="s">
        <v>71</v>
      </c>
      <c r="AK1" s="11"/>
      <c r="AL1" s="11"/>
      <c r="AM1" s="11"/>
      <c r="AN1" s="11"/>
      <c r="AO1" s="11"/>
      <c r="AP1" s="11"/>
      <c r="AQ1" s="11"/>
      <c r="AR1" s="11"/>
      <c r="AS1" s="11"/>
      <c r="AT1" s="11"/>
      <c r="AU1" s="11"/>
      <c r="AV1" s="11"/>
      <c r="AW1" s="11"/>
      <c r="AX1" s="11"/>
      <c r="AY1" s="11"/>
      <c r="AZ1" s="11"/>
      <c r="BA1" s="11"/>
      <c r="BB1" s="11"/>
      <c r="BC1" s="26"/>
      <c r="BD1" s="11"/>
      <c r="BF1" s="11"/>
      <c r="BG1" s="11"/>
      <c r="BH1" s="11"/>
      <c r="BI1" s="11"/>
      <c r="BJ1" s="11"/>
      <c r="BK1" s="11"/>
      <c r="BL1" s="11"/>
      <c r="BM1" s="11"/>
      <c r="BN1" s="11"/>
      <c r="BO1" s="845" t="s">
        <v>51</v>
      </c>
      <c r="BP1" s="845"/>
      <c r="BQ1" s="846" t="s">
        <v>448</v>
      </c>
      <c r="BR1" s="828" t="str">
        <f>D16</f>
        <v>каша молочная геркулесова</v>
      </c>
      <c r="BS1" s="828" t="str">
        <f t="shared" ref="BS1:BU1" si="0">E16</f>
        <v>масло сливочное порцеонное</v>
      </c>
      <c r="BT1" s="828" t="str">
        <f t="shared" si="0"/>
        <v>хлеб пшеничный</v>
      </c>
      <c r="BU1" s="828" t="str">
        <f t="shared" si="0"/>
        <v>чай с сахаром</v>
      </c>
      <c r="BV1" s="964" t="s">
        <v>464</v>
      </c>
      <c r="BW1" s="964" t="s">
        <v>536</v>
      </c>
      <c r="BX1" s="964"/>
      <c r="BY1" s="828" t="str">
        <f>K16</f>
        <v>суп картофельный с крупой</v>
      </c>
      <c r="BZ1" s="828" t="str">
        <f t="shared" ref="BZ1:CE1" si="1">L16</f>
        <v>макароны отварные</v>
      </c>
      <c r="CA1" s="828" t="str">
        <f t="shared" si="1"/>
        <v>биточки из говядины</v>
      </c>
      <c r="CB1" s="828" t="str">
        <f t="shared" si="1"/>
        <v>компот из сухофруктов</v>
      </c>
      <c r="CC1" s="828" t="str">
        <f t="shared" si="1"/>
        <v>хлеб пшеничный</v>
      </c>
      <c r="CD1" s="828" t="str">
        <f t="shared" si="1"/>
        <v>хлеб ржаной</v>
      </c>
      <c r="CE1" s="828" t="str">
        <f t="shared" si="1"/>
        <v>соус томатный</v>
      </c>
      <c r="CF1" s="854" t="s">
        <v>49</v>
      </c>
      <c r="CG1" s="857" t="str">
        <f>T16</f>
        <v>булочка ванильная</v>
      </c>
      <c r="CH1" s="857" t="str">
        <f t="shared" ref="CH1" si="2">U16</f>
        <v>сок фруктовый</v>
      </c>
      <c r="CI1" s="857" t="s">
        <v>163</v>
      </c>
      <c r="CM1" s="820"/>
      <c r="CN1" s="820"/>
      <c r="CO1" s="820"/>
      <c r="CP1" s="827"/>
      <c r="CQ1" s="827"/>
      <c r="CR1" s="820"/>
      <c r="CS1" s="820"/>
      <c r="CT1" s="820"/>
      <c r="CU1" s="820"/>
      <c r="CV1" s="820"/>
      <c r="CW1" s="820"/>
      <c r="CX1" s="820"/>
      <c r="CY1" s="820"/>
      <c r="CZ1" s="39"/>
      <c r="DA1" s="5"/>
      <c r="DB1" s="11"/>
      <c r="DC1" s="426"/>
      <c r="DD1" s="426"/>
      <c r="DE1" s="11"/>
      <c r="DF1" s="11"/>
      <c r="DG1" s="31"/>
      <c r="DH1" s="31"/>
      <c r="DI1" s="31"/>
      <c r="DJ1" s="27"/>
      <c r="DK1" s="30"/>
      <c r="DL1" s="30"/>
      <c r="DM1" s="30"/>
      <c r="DN1" s="30"/>
      <c r="DO1" s="4"/>
      <c r="DP1" s="824"/>
      <c r="DQ1" s="824"/>
      <c r="DR1" s="11"/>
      <c r="DS1" s="11"/>
      <c r="DT1" s="28"/>
      <c r="DU1" s="823"/>
      <c r="DV1" s="823"/>
      <c r="DW1" s="823"/>
    </row>
    <row r="2" spans="1:133" ht="15" customHeight="1">
      <c r="A2" s="11" t="s">
        <v>70</v>
      </c>
      <c r="B2" s="825"/>
      <c r="C2" s="825"/>
      <c r="D2" s="825"/>
      <c r="E2" s="825"/>
      <c r="F2" s="11"/>
      <c r="G2" s="825" t="s">
        <v>495</v>
      </c>
      <c r="H2" s="825"/>
      <c r="I2" s="825"/>
      <c r="J2" s="825"/>
      <c r="K2" s="825"/>
      <c r="L2" s="11"/>
      <c r="M2" s="11"/>
      <c r="N2" s="826" t="s">
        <v>69</v>
      </c>
      <c r="O2" s="826"/>
      <c r="P2" s="826"/>
      <c r="Q2" s="826"/>
      <c r="R2" s="826"/>
      <c r="S2" s="826"/>
      <c r="T2" s="826"/>
      <c r="U2" s="826"/>
      <c r="V2" s="826"/>
      <c r="W2" s="826"/>
      <c r="X2" s="826"/>
      <c r="Y2" s="11"/>
      <c r="Z2" s="46"/>
      <c r="AA2" s="46"/>
      <c r="AB2" s="46"/>
      <c r="AC2" s="46"/>
      <c r="AD2" s="11"/>
      <c r="AE2" s="11"/>
      <c r="AF2" s="11"/>
      <c r="AG2" s="11"/>
      <c r="AH2" s="11" t="s">
        <v>70</v>
      </c>
      <c r="AI2" s="825"/>
      <c r="AJ2" s="825"/>
      <c r="AK2" s="825"/>
      <c r="AL2" s="825"/>
      <c r="AM2" s="11"/>
      <c r="AN2" s="825" t="s">
        <v>602</v>
      </c>
      <c r="AO2" s="825"/>
      <c r="AP2" s="825"/>
      <c r="AQ2" s="825"/>
      <c r="AR2" s="825"/>
      <c r="AS2" s="11"/>
      <c r="AT2" s="11"/>
      <c r="AU2" s="826" t="s">
        <v>69</v>
      </c>
      <c r="AV2" s="826"/>
      <c r="AW2" s="826"/>
      <c r="AX2" s="826"/>
      <c r="AY2" s="826"/>
      <c r="AZ2" s="826"/>
      <c r="BA2" s="826"/>
      <c r="BB2" s="826"/>
      <c r="BC2" s="826"/>
      <c r="BD2" s="826"/>
      <c r="BE2" s="826"/>
      <c r="BF2" s="11"/>
      <c r="BG2" s="46"/>
      <c r="BH2" s="46"/>
      <c r="BI2" s="46"/>
      <c r="BJ2" s="46"/>
      <c r="BK2" s="11"/>
      <c r="BL2" s="11"/>
      <c r="BM2" s="11"/>
      <c r="BN2" s="11"/>
      <c r="BO2" s="845"/>
      <c r="BP2" s="845"/>
      <c r="BQ2" s="847"/>
      <c r="BR2" s="829"/>
      <c r="BS2" s="829"/>
      <c r="BT2" s="829"/>
      <c r="BU2" s="829"/>
      <c r="BV2" s="964"/>
      <c r="BW2" s="964"/>
      <c r="BX2" s="964"/>
      <c r="BY2" s="829"/>
      <c r="BZ2" s="829"/>
      <c r="CA2" s="829"/>
      <c r="CB2" s="829"/>
      <c r="CC2" s="829"/>
      <c r="CD2" s="829"/>
      <c r="CE2" s="829"/>
      <c r="CF2" s="855"/>
      <c r="CG2" s="858"/>
      <c r="CH2" s="858"/>
      <c r="CI2" s="858"/>
      <c r="CM2" s="820"/>
      <c r="CN2" s="820"/>
      <c r="CO2" s="820"/>
      <c r="CP2" s="827"/>
      <c r="CQ2" s="827"/>
      <c r="CR2" s="820"/>
      <c r="CS2" s="820"/>
      <c r="CT2" s="820"/>
      <c r="CU2" s="820"/>
      <c r="CV2" s="820"/>
      <c r="CW2" s="820"/>
      <c r="CX2" s="820"/>
      <c r="CY2" s="820"/>
      <c r="CZ2" s="39"/>
      <c r="DA2" s="39"/>
      <c r="DB2" s="11"/>
      <c r="DC2" s="11"/>
      <c r="DD2" s="11"/>
      <c r="DE2" s="11"/>
      <c r="DF2" s="11"/>
      <c r="DG2" s="11"/>
      <c r="DH2" s="11"/>
      <c r="DI2" s="11"/>
      <c r="DJ2" s="26"/>
      <c r="DK2" s="4"/>
      <c r="DL2" s="4"/>
      <c r="DM2" s="4"/>
      <c r="DN2" s="4"/>
      <c r="DO2" s="4"/>
      <c r="DP2" s="42"/>
      <c r="DQ2" s="42"/>
      <c r="DR2" s="11"/>
      <c r="DS2" s="11"/>
      <c r="DT2" s="28"/>
      <c r="DU2" s="28"/>
      <c r="DV2" s="28"/>
      <c r="DW2" s="117"/>
    </row>
    <row r="3" spans="1:133" ht="15" customHeight="1">
      <c r="A3" s="11"/>
      <c r="B3" s="1023" t="s">
        <v>68</v>
      </c>
      <c r="C3" s="1023"/>
      <c r="D3" s="1023"/>
      <c r="E3" s="1023"/>
      <c r="F3" s="11"/>
      <c r="G3" s="1023" t="s">
        <v>96</v>
      </c>
      <c r="H3" s="1023"/>
      <c r="I3" s="1023"/>
      <c r="J3" s="1023"/>
      <c r="K3" s="1023"/>
      <c r="L3" s="11"/>
      <c r="M3" s="11"/>
      <c r="N3" s="826"/>
      <c r="O3" s="826"/>
      <c r="P3" s="826"/>
      <c r="Q3" s="826"/>
      <c r="R3" s="826"/>
      <c r="S3" s="826"/>
      <c r="T3" s="826"/>
      <c r="U3" s="826"/>
      <c r="V3" s="826"/>
      <c r="W3" s="826"/>
      <c r="X3" s="826"/>
      <c r="Y3" s="11"/>
      <c r="Z3" s="45"/>
      <c r="AA3" s="131"/>
      <c r="AB3" s="131"/>
      <c r="AC3" s="131"/>
      <c r="AD3" s="11"/>
      <c r="AE3" s="11"/>
      <c r="AF3" s="11"/>
      <c r="AG3" s="11"/>
      <c r="AH3" s="11"/>
      <c r="AI3" s="1023" t="s">
        <v>68</v>
      </c>
      <c r="AJ3" s="1023"/>
      <c r="AK3" s="1023"/>
      <c r="AL3" s="1023"/>
      <c r="AM3" s="11"/>
      <c r="AN3" s="1023" t="s">
        <v>96</v>
      </c>
      <c r="AO3" s="1023"/>
      <c r="AP3" s="1023"/>
      <c r="AQ3" s="1023"/>
      <c r="AR3" s="1023"/>
      <c r="AS3" s="11"/>
      <c r="AT3" s="11"/>
      <c r="AU3" s="826"/>
      <c r="AV3" s="826"/>
      <c r="AW3" s="826"/>
      <c r="AX3" s="826"/>
      <c r="AY3" s="826"/>
      <c r="AZ3" s="826"/>
      <c r="BA3" s="826"/>
      <c r="BB3" s="826"/>
      <c r="BC3" s="826"/>
      <c r="BD3" s="826"/>
      <c r="BE3" s="826"/>
      <c r="BF3" s="11"/>
      <c r="BG3" s="45"/>
      <c r="BH3" s="131"/>
      <c r="BI3" s="131"/>
      <c r="BJ3" s="131"/>
      <c r="BK3" s="11"/>
      <c r="BL3" s="11"/>
      <c r="BM3" s="11"/>
      <c r="BN3" s="11"/>
      <c r="BO3" s="845"/>
      <c r="BP3" s="845"/>
      <c r="BQ3" s="847"/>
      <c r="BR3" s="829"/>
      <c r="BS3" s="829"/>
      <c r="BT3" s="829"/>
      <c r="BU3" s="829"/>
      <c r="BV3" s="964"/>
      <c r="BW3" s="964"/>
      <c r="BX3" s="964"/>
      <c r="BY3" s="829"/>
      <c r="BZ3" s="829"/>
      <c r="CA3" s="829"/>
      <c r="CB3" s="829"/>
      <c r="CC3" s="829"/>
      <c r="CD3" s="829"/>
      <c r="CE3" s="829"/>
      <c r="CF3" s="855"/>
      <c r="CG3" s="858"/>
      <c r="CH3" s="858"/>
      <c r="CI3" s="858"/>
      <c r="CM3" s="31"/>
      <c r="CN3" s="820"/>
      <c r="CO3" s="820"/>
      <c r="CP3" s="827"/>
      <c r="CQ3" s="827"/>
      <c r="CR3" s="820"/>
      <c r="CS3" s="820"/>
      <c r="CT3" s="820"/>
      <c r="CU3" s="820"/>
      <c r="CV3" s="820"/>
      <c r="CW3" s="820"/>
      <c r="CX3" s="820"/>
      <c r="CY3" s="820"/>
      <c r="CZ3" s="39"/>
      <c r="DA3" s="130"/>
      <c r="DB3" s="11"/>
      <c r="DC3" s="11"/>
      <c r="DD3" s="11"/>
      <c r="DE3" s="11"/>
      <c r="DF3" s="11"/>
      <c r="DG3" s="11"/>
      <c r="DH3" s="11"/>
      <c r="DI3" s="11"/>
      <c r="DJ3" s="26"/>
      <c r="DK3" s="4"/>
      <c r="DL3" s="4"/>
      <c r="DM3" s="4"/>
      <c r="DN3" s="4"/>
      <c r="DO3" s="4"/>
      <c r="DP3" s="11"/>
      <c r="DQ3" s="11"/>
      <c r="DR3" s="11"/>
      <c r="DS3" s="11"/>
      <c r="DT3" s="11"/>
      <c r="DU3" s="11"/>
      <c r="DV3" s="11"/>
      <c r="DW3" s="25"/>
    </row>
    <row r="4" spans="1:133" ht="15" customHeight="1">
      <c r="A4" s="11" t="s">
        <v>600</v>
      </c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26"/>
      <c r="W4" s="11"/>
      <c r="X4" s="11"/>
      <c r="AA4" s="423"/>
      <c r="AB4" s="423"/>
      <c r="AC4" s="423"/>
      <c r="AD4" s="11"/>
      <c r="AE4" s="422" t="s">
        <v>95</v>
      </c>
      <c r="AF4" s="821"/>
      <c r="AG4" s="822"/>
      <c r="AH4" s="11" t="s">
        <v>601</v>
      </c>
      <c r="AI4" s="11"/>
      <c r="AJ4" s="11"/>
      <c r="AK4" s="11"/>
      <c r="AL4" s="11"/>
      <c r="AM4" s="11"/>
      <c r="AN4" s="11"/>
      <c r="AO4" s="11"/>
      <c r="AP4" s="11"/>
      <c r="AQ4" s="11"/>
      <c r="AR4" s="11"/>
      <c r="AS4" s="11"/>
      <c r="AT4" s="11"/>
      <c r="AU4" s="11"/>
      <c r="AV4" s="11"/>
      <c r="AW4" s="11"/>
      <c r="AX4" s="11"/>
      <c r="AY4" s="11"/>
      <c r="AZ4" s="11"/>
      <c r="BA4" s="11"/>
      <c r="BB4" s="11"/>
      <c r="BC4" s="26"/>
      <c r="BD4" s="11"/>
      <c r="BE4" s="11"/>
      <c r="BH4" s="423"/>
      <c r="BI4" s="423"/>
      <c r="BJ4" s="423"/>
      <c r="BK4" s="11"/>
      <c r="BL4" s="422" t="s">
        <v>95</v>
      </c>
      <c r="BM4" s="821"/>
      <c r="BN4" s="822"/>
      <c r="BO4" s="845"/>
      <c r="BP4" s="845"/>
      <c r="BQ4" s="847"/>
      <c r="BR4" s="829"/>
      <c r="BS4" s="829"/>
      <c r="BT4" s="829"/>
      <c r="BU4" s="829"/>
      <c r="BV4" s="964"/>
      <c r="BW4" s="964"/>
      <c r="BX4" s="964"/>
      <c r="BY4" s="829"/>
      <c r="BZ4" s="829"/>
      <c r="CA4" s="829"/>
      <c r="CB4" s="829"/>
      <c r="CC4" s="829"/>
      <c r="CD4" s="829"/>
      <c r="CE4" s="829"/>
      <c r="CF4" s="855"/>
      <c r="CG4" s="858"/>
      <c r="CH4" s="858"/>
      <c r="CI4" s="858"/>
      <c r="CM4" s="28"/>
      <c r="CN4" s="823"/>
      <c r="CO4" s="823"/>
      <c r="CP4" s="823"/>
      <c r="CQ4" s="823"/>
      <c r="CR4" s="823"/>
      <c r="CS4" s="823"/>
      <c r="CT4" s="823"/>
      <c r="CU4" s="823"/>
      <c r="CV4" s="844"/>
      <c r="CW4" s="823"/>
      <c r="CX4" s="844"/>
      <c r="CY4" s="844"/>
      <c r="CZ4" s="27"/>
      <c r="DA4" s="121"/>
      <c r="DB4" s="11"/>
      <c r="DC4" s="11"/>
      <c r="DD4" s="11"/>
      <c r="DE4" s="11"/>
      <c r="DF4" s="11"/>
      <c r="DG4" s="11"/>
      <c r="DH4" s="11"/>
      <c r="DI4" s="11"/>
      <c r="DJ4" s="11"/>
      <c r="DK4" s="11"/>
      <c r="DL4" s="11"/>
      <c r="DM4" s="11"/>
      <c r="DN4" s="11"/>
      <c r="DO4" s="11"/>
      <c r="DP4" s="11"/>
      <c r="DQ4" s="11"/>
      <c r="DR4" s="11"/>
      <c r="DS4" s="11"/>
      <c r="DT4" s="11"/>
      <c r="DU4" s="11"/>
      <c r="DV4" s="11"/>
      <c r="DW4" s="25"/>
    </row>
    <row r="5" spans="1:133" ht="15" customHeight="1">
      <c r="A5" s="11"/>
      <c r="B5" s="11"/>
      <c r="C5" s="11"/>
      <c r="D5" s="11"/>
      <c r="E5" s="11"/>
      <c r="F5" s="11"/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26"/>
      <c r="X5" s="11"/>
      <c r="AA5" s="423"/>
      <c r="AB5" s="423"/>
      <c r="AC5" s="423"/>
      <c r="AD5" s="41" t="s">
        <v>67</v>
      </c>
      <c r="AE5" s="422">
        <v>504202</v>
      </c>
      <c r="AF5" s="821"/>
      <c r="AG5" s="822"/>
      <c r="AH5" s="11"/>
      <c r="AI5" s="11"/>
      <c r="AJ5" s="11"/>
      <c r="AK5" s="11"/>
      <c r="AL5" s="11"/>
      <c r="AM5" s="11"/>
      <c r="AN5" s="11"/>
      <c r="AO5" s="11"/>
      <c r="AP5" s="11"/>
      <c r="AQ5" s="11"/>
      <c r="AR5" s="11"/>
      <c r="AS5" s="11"/>
      <c r="AT5" s="11"/>
      <c r="AU5" s="11"/>
      <c r="AV5" s="11"/>
      <c r="AW5" s="11"/>
      <c r="AX5" s="11"/>
      <c r="AY5" s="11"/>
      <c r="AZ5" s="11"/>
      <c r="BA5" s="11"/>
      <c r="BB5" s="11"/>
      <c r="BC5" s="26"/>
      <c r="BE5" s="11"/>
      <c r="BH5" s="423"/>
      <c r="BI5" s="423"/>
      <c r="BJ5" s="423"/>
      <c r="BK5" s="41" t="s">
        <v>67</v>
      </c>
      <c r="BL5" s="422">
        <v>504202</v>
      </c>
      <c r="BM5" s="821"/>
      <c r="BN5" s="822"/>
      <c r="BO5" s="845"/>
      <c r="BP5" s="845"/>
      <c r="BQ5" s="847"/>
      <c r="BR5" s="829"/>
      <c r="BS5" s="829"/>
      <c r="BT5" s="829"/>
      <c r="BU5" s="829"/>
      <c r="BV5" s="964"/>
      <c r="BW5" s="964"/>
      <c r="BX5" s="964"/>
      <c r="BY5" s="829"/>
      <c r="BZ5" s="829"/>
      <c r="CA5" s="829"/>
      <c r="CB5" s="829"/>
      <c r="CC5" s="829"/>
      <c r="CD5" s="829"/>
      <c r="CE5" s="829"/>
      <c r="CF5" s="855"/>
      <c r="CG5" s="858"/>
      <c r="CH5" s="858"/>
      <c r="CI5" s="858"/>
      <c r="CM5" s="28"/>
      <c r="CN5" s="823"/>
      <c r="CO5" s="823"/>
      <c r="CP5" s="823"/>
      <c r="CQ5" s="823"/>
      <c r="CR5" s="823"/>
      <c r="CS5" s="823"/>
      <c r="CT5" s="823"/>
      <c r="CU5" s="823"/>
      <c r="CV5" s="823"/>
      <c r="CW5" s="823"/>
      <c r="CX5" s="844"/>
      <c r="CY5" s="844"/>
      <c r="CZ5" s="27"/>
      <c r="DA5" s="129"/>
    </row>
    <row r="6" spans="1:133" ht="16.5" customHeight="1">
      <c r="A6" s="830" t="s">
        <v>66</v>
      </c>
      <c r="B6" s="830"/>
      <c r="C6" s="830"/>
      <c r="D6" s="1019" t="s">
        <v>65</v>
      </c>
      <c r="E6" s="1020"/>
      <c r="F6" s="830" t="s">
        <v>64</v>
      </c>
      <c r="G6" s="830"/>
      <c r="H6" s="830" t="s">
        <v>63</v>
      </c>
      <c r="I6" s="830"/>
      <c r="J6" s="830" t="s">
        <v>62</v>
      </c>
      <c r="K6" s="830"/>
      <c r="L6" s="1021" t="s">
        <v>61</v>
      </c>
      <c r="M6" s="1022"/>
      <c r="N6" s="128"/>
      <c r="O6" s="274"/>
      <c r="P6" s="127" t="s">
        <v>94</v>
      </c>
      <c r="Q6" s="544">
        <v>21</v>
      </c>
      <c r="R6" s="843" t="s">
        <v>484</v>
      </c>
      <c r="S6" s="843"/>
      <c r="T6" s="274" t="s">
        <v>437</v>
      </c>
      <c r="U6" s="274"/>
      <c r="V6" s="43"/>
      <c r="W6" s="37"/>
      <c r="X6" s="11"/>
      <c r="AA6" s="125"/>
      <c r="AB6" s="125"/>
      <c r="AC6" s="125"/>
      <c r="AD6" s="4"/>
      <c r="AE6" s="851"/>
      <c r="AF6" s="852"/>
      <c r="AG6" s="853"/>
      <c r="AH6" s="830" t="s">
        <v>66</v>
      </c>
      <c r="AI6" s="830"/>
      <c r="AJ6" s="830"/>
      <c r="AK6" s="1019" t="s">
        <v>65</v>
      </c>
      <c r="AL6" s="1020"/>
      <c r="AM6" s="830" t="s">
        <v>64</v>
      </c>
      <c r="AN6" s="830"/>
      <c r="AO6" s="830" t="s">
        <v>63</v>
      </c>
      <c r="AP6" s="830"/>
      <c r="AQ6" s="830" t="s">
        <v>62</v>
      </c>
      <c r="AR6" s="830"/>
      <c r="AS6" s="1021" t="s">
        <v>61</v>
      </c>
      <c r="AT6" s="1022"/>
      <c r="AU6" s="128"/>
      <c r="AV6" s="274"/>
      <c r="AW6" s="127" t="s">
        <v>94</v>
      </c>
      <c r="AX6" s="425">
        <v>21</v>
      </c>
      <c r="AY6" s="843" t="s">
        <v>484</v>
      </c>
      <c r="AZ6" s="843"/>
      <c r="BA6" s="274" t="s">
        <v>437</v>
      </c>
      <c r="BB6" s="274"/>
      <c r="BC6" s="43"/>
      <c r="BD6" s="37"/>
      <c r="BE6" s="11"/>
      <c r="BH6" s="125"/>
      <c r="BI6" s="125"/>
      <c r="BJ6" s="125"/>
      <c r="BK6" s="4"/>
      <c r="BL6" s="851"/>
      <c r="BM6" s="852"/>
      <c r="BN6" s="853"/>
      <c r="BO6" s="845"/>
      <c r="BP6" s="845"/>
      <c r="BQ6" s="847"/>
      <c r="BR6" s="829"/>
      <c r="BS6" s="829"/>
      <c r="BT6" s="829"/>
      <c r="BU6" s="829"/>
      <c r="BV6" s="964"/>
      <c r="BW6" s="964"/>
      <c r="BX6" s="964"/>
      <c r="BY6" s="829"/>
      <c r="BZ6" s="829"/>
      <c r="CA6" s="829"/>
      <c r="CB6" s="829"/>
      <c r="CC6" s="829"/>
      <c r="CD6" s="829"/>
      <c r="CE6" s="829"/>
      <c r="CF6" s="855"/>
      <c r="CG6" s="858"/>
      <c r="CH6" s="858"/>
      <c r="CI6" s="858"/>
      <c r="CM6" s="28"/>
      <c r="CN6" s="823"/>
      <c r="CO6" s="823"/>
      <c r="CP6" s="823"/>
      <c r="CQ6" s="823"/>
      <c r="CR6" s="823"/>
      <c r="CS6" s="823"/>
      <c r="CT6" s="823"/>
      <c r="CU6" s="823"/>
      <c r="CV6" s="844"/>
      <c r="CW6" s="823"/>
      <c r="CX6" s="844"/>
      <c r="CY6" s="844"/>
      <c r="CZ6" s="27"/>
      <c r="DA6" s="124"/>
    </row>
    <row r="7" spans="1:133" ht="37.5" customHeight="1">
      <c r="A7" s="830"/>
      <c r="B7" s="830"/>
      <c r="C7" s="830"/>
      <c r="D7" s="833"/>
      <c r="E7" s="834"/>
      <c r="F7" s="830"/>
      <c r="G7" s="830"/>
      <c r="H7" s="830"/>
      <c r="I7" s="830"/>
      <c r="J7" s="830"/>
      <c r="K7" s="830"/>
      <c r="L7" s="839"/>
      <c r="M7" s="840"/>
      <c r="N7" s="15" t="s">
        <v>59</v>
      </c>
      <c r="O7" s="42"/>
      <c r="P7" s="850" t="s">
        <v>485</v>
      </c>
      <c r="Q7" s="850"/>
      <c r="R7" s="850"/>
      <c r="S7" s="850"/>
      <c r="T7" s="850"/>
      <c r="U7" s="850"/>
      <c r="V7" s="850"/>
      <c r="W7" s="850"/>
      <c r="X7" s="850"/>
      <c r="AA7" s="123"/>
      <c r="AB7" s="123"/>
      <c r="AC7" s="123"/>
      <c r="AD7" s="41" t="s">
        <v>60</v>
      </c>
      <c r="AE7" s="851"/>
      <c r="AF7" s="852"/>
      <c r="AG7" s="853"/>
      <c r="AH7" s="830"/>
      <c r="AI7" s="830"/>
      <c r="AJ7" s="830"/>
      <c r="AK7" s="833"/>
      <c r="AL7" s="834"/>
      <c r="AM7" s="830"/>
      <c r="AN7" s="830"/>
      <c r="AO7" s="830"/>
      <c r="AP7" s="830"/>
      <c r="AQ7" s="830"/>
      <c r="AR7" s="830"/>
      <c r="AS7" s="839"/>
      <c r="AT7" s="840"/>
      <c r="AU7" s="15" t="s">
        <v>59</v>
      </c>
      <c r="AV7" s="42"/>
      <c r="AW7" s="850" t="s">
        <v>485</v>
      </c>
      <c r="AX7" s="850"/>
      <c r="AY7" s="850"/>
      <c r="AZ7" s="850"/>
      <c r="BA7" s="850"/>
      <c r="BB7" s="850"/>
      <c r="BC7" s="850"/>
      <c r="BD7" s="850"/>
      <c r="BE7" s="850"/>
      <c r="BH7" s="123"/>
      <c r="BI7" s="123"/>
      <c r="BJ7" s="123"/>
      <c r="BK7" s="41" t="s">
        <v>60</v>
      </c>
      <c r="BL7" s="851"/>
      <c r="BM7" s="852"/>
      <c r="BN7" s="853"/>
      <c r="BO7" s="845"/>
      <c r="BP7" s="845"/>
      <c r="BQ7" s="847"/>
      <c r="BR7" s="829"/>
      <c r="BS7" s="829"/>
      <c r="BT7" s="829"/>
      <c r="BU7" s="829"/>
      <c r="BV7" s="964"/>
      <c r="BW7" s="964"/>
      <c r="BX7" s="964"/>
      <c r="BY7" s="829"/>
      <c r="BZ7" s="829"/>
      <c r="CA7" s="829"/>
      <c r="CB7" s="829"/>
      <c r="CC7" s="829"/>
      <c r="CD7" s="829"/>
      <c r="CE7" s="829"/>
      <c r="CF7" s="855"/>
      <c r="CG7" s="858"/>
      <c r="CH7" s="858"/>
      <c r="CI7" s="858"/>
      <c r="CK7" s="31"/>
      <c r="CL7" s="122"/>
      <c r="CN7" s="28"/>
      <c r="CO7" s="823"/>
      <c r="CP7" s="823"/>
      <c r="CQ7" s="823"/>
      <c r="CR7" s="823"/>
      <c r="CS7" s="823"/>
      <c r="CT7" s="823"/>
      <c r="CU7" s="823"/>
      <c r="CV7" s="823"/>
      <c r="CW7" s="823"/>
      <c r="CX7" s="823"/>
      <c r="CY7" s="844"/>
      <c r="CZ7" s="844"/>
      <c r="DA7" s="27"/>
      <c r="DB7" s="121"/>
      <c r="DC7" s="23"/>
      <c r="DD7" s="23"/>
      <c r="DE7" s="23"/>
      <c r="DF7" s="23"/>
      <c r="DG7" s="23"/>
      <c r="DH7" s="23"/>
      <c r="DI7" s="23"/>
      <c r="DJ7" s="23"/>
      <c r="DK7" s="23"/>
      <c r="DL7" s="23"/>
      <c r="DM7" s="23"/>
      <c r="DN7" s="23"/>
      <c r="DO7" s="23"/>
      <c r="DP7" s="23"/>
      <c r="DQ7" s="23"/>
      <c r="DR7" s="23"/>
      <c r="DS7" s="23"/>
      <c r="DT7" s="23"/>
      <c r="DU7" s="23"/>
      <c r="DV7" s="23"/>
      <c r="DW7" s="23"/>
      <c r="DX7" s="23"/>
      <c r="DY7" s="23"/>
    </row>
    <row r="8" spans="1:133" ht="31.5" customHeight="1">
      <c r="A8" s="40" t="s">
        <v>55</v>
      </c>
      <c r="B8" s="830" t="s">
        <v>54</v>
      </c>
      <c r="C8" s="830"/>
      <c r="D8" s="835"/>
      <c r="E8" s="836"/>
      <c r="F8" s="830"/>
      <c r="G8" s="830"/>
      <c r="H8" s="830"/>
      <c r="I8" s="830"/>
      <c r="J8" s="830"/>
      <c r="K8" s="830"/>
      <c r="L8" s="841"/>
      <c r="M8" s="842"/>
      <c r="N8" s="15" t="s">
        <v>53</v>
      </c>
      <c r="O8" s="42"/>
      <c r="P8" s="30"/>
      <c r="Q8" s="849" t="s">
        <v>57</v>
      </c>
      <c r="R8" s="849"/>
      <c r="S8" s="849"/>
      <c r="T8" s="849"/>
      <c r="U8" s="849"/>
      <c r="V8" s="849"/>
      <c r="W8" s="849"/>
      <c r="X8" s="11"/>
      <c r="AA8" s="31"/>
      <c r="AB8" s="31"/>
      <c r="AC8" s="31"/>
      <c r="AD8" s="41" t="s">
        <v>56</v>
      </c>
      <c r="AE8" s="821"/>
      <c r="AF8" s="849"/>
      <c r="AG8" s="822"/>
      <c r="AH8" s="40" t="s">
        <v>55</v>
      </c>
      <c r="AI8" s="830" t="s">
        <v>54</v>
      </c>
      <c r="AJ8" s="830"/>
      <c r="AK8" s="835"/>
      <c r="AL8" s="836"/>
      <c r="AM8" s="830"/>
      <c r="AN8" s="830"/>
      <c r="AO8" s="830"/>
      <c r="AP8" s="830"/>
      <c r="AQ8" s="830"/>
      <c r="AR8" s="830"/>
      <c r="AS8" s="841"/>
      <c r="AT8" s="842"/>
      <c r="AU8" s="15" t="s">
        <v>53</v>
      </c>
      <c r="AV8" s="42"/>
      <c r="AW8" s="30"/>
      <c r="AX8" s="849" t="s">
        <v>306</v>
      </c>
      <c r="AY8" s="849"/>
      <c r="AZ8" s="849"/>
      <c r="BA8" s="849"/>
      <c r="BB8" s="849"/>
      <c r="BC8" s="849"/>
      <c r="BD8" s="849"/>
      <c r="BE8" s="11"/>
      <c r="BH8" s="31"/>
      <c r="BI8" s="31"/>
      <c r="BJ8" s="31"/>
      <c r="BK8" s="41" t="s">
        <v>56</v>
      </c>
      <c r="BL8" s="821"/>
      <c r="BM8" s="849"/>
      <c r="BN8" s="822"/>
      <c r="BO8" s="845"/>
      <c r="BP8" s="845"/>
      <c r="BQ8" s="848"/>
      <c r="BR8" s="829"/>
      <c r="BS8" s="829"/>
      <c r="BT8" s="829"/>
      <c r="BU8" s="829"/>
      <c r="BV8" s="964"/>
      <c r="BW8" s="964"/>
      <c r="BX8" s="964"/>
      <c r="BY8" s="829"/>
      <c r="BZ8" s="829"/>
      <c r="CA8" s="829"/>
      <c r="CB8" s="829"/>
      <c r="CC8" s="829"/>
      <c r="CD8" s="829"/>
      <c r="CE8" s="829"/>
      <c r="CF8" s="856"/>
      <c r="CG8" s="858"/>
      <c r="CH8" s="858"/>
      <c r="CI8" s="858"/>
      <c r="CK8" s="423"/>
      <c r="CL8" s="423"/>
      <c r="CN8" s="28"/>
      <c r="CO8" s="823"/>
      <c r="CP8" s="823"/>
      <c r="CQ8" s="823"/>
      <c r="CR8" s="823"/>
      <c r="CS8" s="823"/>
      <c r="CT8" s="823"/>
      <c r="CU8" s="823"/>
      <c r="CV8" s="823"/>
      <c r="CW8" s="844"/>
      <c r="CX8" s="823"/>
      <c r="CY8" s="844"/>
      <c r="CZ8" s="844"/>
      <c r="DA8" s="33"/>
      <c r="DB8" s="119"/>
    </row>
    <row r="9" spans="1:133" ht="15" customHeight="1" thickBot="1">
      <c r="A9" s="24"/>
      <c r="B9" s="860" t="s">
        <v>93</v>
      </c>
      <c r="C9" s="860"/>
      <c r="D9" s="860"/>
      <c r="E9" s="860"/>
      <c r="F9" s="860">
        <f>D19</f>
        <v>23</v>
      </c>
      <c r="G9" s="860"/>
      <c r="H9" s="821">
        <f>SUM(D9*F9)</f>
        <v>0</v>
      </c>
      <c r="I9" s="822"/>
      <c r="J9" s="861">
        <f>AE78</f>
        <v>222.1</v>
      </c>
      <c r="K9" s="860"/>
      <c r="L9" s="862">
        <f>SUM(J9/F9)</f>
        <v>9.66</v>
      </c>
      <c r="M9" s="863"/>
      <c r="N9" s="36"/>
      <c r="O9" s="36"/>
      <c r="P9" s="36"/>
      <c r="Q9" s="36"/>
      <c r="R9" s="35"/>
      <c r="S9" s="35"/>
      <c r="T9" s="35"/>
      <c r="U9" s="35"/>
      <c r="V9" s="34"/>
      <c r="W9" s="37"/>
      <c r="X9" s="11"/>
      <c r="Y9" s="11"/>
      <c r="Z9" s="423"/>
      <c r="AA9" s="423"/>
      <c r="AB9" s="423"/>
      <c r="AC9" s="423"/>
      <c r="AD9" s="423"/>
      <c r="AE9" s="423"/>
      <c r="AF9" s="423"/>
      <c r="AG9" s="423"/>
      <c r="AH9" s="24"/>
      <c r="AI9" s="860" t="s">
        <v>93</v>
      </c>
      <c r="AJ9" s="860"/>
      <c r="AK9" s="860"/>
      <c r="AL9" s="860"/>
      <c r="AM9" s="860">
        <f>AK19</f>
        <v>46</v>
      </c>
      <c r="AN9" s="860"/>
      <c r="AO9" s="821">
        <f>SUM(AK9*AM9)</f>
        <v>0</v>
      </c>
      <c r="AP9" s="822"/>
      <c r="AQ9" s="861">
        <f>BL78</f>
        <v>507.91</v>
      </c>
      <c r="AR9" s="860"/>
      <c r="AS9" s="862">
        <f>SUM(AQ9/AM9)</f>
        <v>11.04</v>
      </c>
      <c r="AT9" s="863"/>
      <c r="AU9" s="36"/>
      <c r="AV9" s="36"/>
      <c r="AW9" s="36"/>
      <c r="AX9" s="36"/>
      <c r="AY9" s="35"/>
      <c r="AZ9" s="35"/>
      <c r="BA9" s="35"/>
      <c r="BB9" s="35"/>
      <c r="BC9" s="34"/>
      <c r="BD9" s="37"/>
      <c r="BE9" s="11"/>
      <c r="BF9" s="11"/>
      <c r="BG9" s="423"/>
      <c r="BH9" s="423"/>
      <c r="BI9" s="423"/>
      <c r="BJ9" s="423"/>
      <c r="BK9" s="423"/>
      <c r="BL9" s="423"/>
      <c r="BM9" s="423"/>
      <c r="BN9" s="423"/>
      <c r="BO9" s="864" t="s">
        <v>449</v>
      </c>
      <c r="BP9" s="865"/>
      <c r="BQ9" s="866"/>
      <c r="BR9" s="526">
        <v>23</v>
      </c>
      <c r="BS9" s="567">
        <v>23</v>
      </c>
      <c r="BT9" s="567">
        <v>23</v>
      </c>
      <c r="BU9" s="567">
        <v>23</v>
      </c>
      <c r="BV9" s="567">
        <v>23</v>
      </c>
      <c r="BW9" s="567">
        <v>23</v>
      </c>
      <c r="BX9" s="567"/>
      <c r="BY9" s="567">
        <v>23</v>
      </c>
      <c r="BZ9" s="567">
        <v>23</v>
      </c>
      <c r="CA9" s="567">
        <v>23</v>
      </c>
      <c r="CB9" s="567">
        <v>23</v>
      </c>
      <c r="CC9" s="567">
        <v>23</v>
      </c>
      <c r="CD9" s="567">
        <v>23</v>
      </c>
      <c r="CE9" s="567">
        <v>23</v>
      </c>
      <c r="CF9" s="567">
        <v>23</v>
      </c>
      <c r="CG9" s="567">
        <v>23</v>
      </c>
      <c r="CH9" s="567">
        <v>23</v>
      </c>
      <c r="CI9" s="109"/>
      <c r="CK9" s="423"/>
      <c r="CL9" s="423"/>
      <c r="CN9" s="28"/>
      <c r="CO9" s="823"/>
      <c r="CP9" s="823"/>
      <c r="CQ9" s="823"/>
      <c r="CR9" s="823"/>
      <c r="CS9" s="823"/>
      <c r="CT9" s="823"/>
      <c r="CU9" s="823"/>
      <c r="CV9" s="823"/>
      <c r="CW9" s="823"/>
      <c r="CX9" s="823"/>
      <c r="CY9" s="823"/>
      <c r="CZ9" s="823"/>
      <c r="DA9" s="33"/>
      <c r="DB9" s="119"/>
      <c r="DC9" s="23"/>
      <c r="DD9" s="23"/>
      <c r="DE9" s="23"/>
      <c r="DF9" s="23"/>
      <c r="DG9" s="23"/>
      <c r="DH9" s="23"/>
      <c r="DI9" s="23"/>
      <c r="DJ9" s="23"/>
      <c r="DK9" s="23"/>
      <c r="DL9" s="23"/>
      <c r="DM9" s="23"/>
      <c r="DN9" s="23"/>
      <c r="DO9" s="23"/>
      <c r="DP9" s="23"/>
      <c r="DQ9" s="23"/>
      <c r="DR9" s="23"/>
      <c r="DS9" s="23"/>
      <c r="DT9" s="23"/>
      <c r="DU9" s="23"/>
      <c r="DV9" s="23"/>
      <c r="DW9" s="23"/>
      <c r="DX9" s="23"/>
      <c r="DY9" s="23"/>
    </row>
    <row r="10" spans="1:133" ht="15" customHeight="1" thickBot="1">
      <c r="A10" s="24"/>
      <c r="B10" s="860" t="s">
        <v>92</v>
      </c>
      <c r="C10" s="860"/>
      <c r="D10" s="860"/>
      <c r="E10" s="860"/>
      <c r="F10" s="860">
        <f>K19</f>
        <v>23</v>
      </c>
      <c r="G10" s="860"/>
      <c r="H10" s="821"/>
      <c r="I10" s="822"/>
      <c r="J10" s="861">
        <f>AF78</f>
        <v>915.89</v>
      </c>
      <c r="K10" s="860"/>
      <c r="L10" s="862">
        <f>J10/F10</f>
        <v>39.82</v>
      </c>
      <c r="M10" s="863"/>
      <c r="N10" s="38" t="s">
        <v>52</v>
      </c>
      <c r="O10" s="38"/>
      <c r="P10" s="38"/>
      <c r="Q10" s="38"/>
      <c r="R10" s="867" t="s">
        <v>483</v>
      </c>
      <c r="S10" s="867"/>
      <c r="T10" s="867"/>
      <c r="U10" s="867"/>
      <c r="V10" s="867"/>
      <c r="W10" s="867"/>
      <c r="X10" s="11"/>
      <c r="Y10" s="11"/>
      <c r="Z10" s="423"/>
      <c r="AA10" s="423"/>
      <c r="AB10" s="423"/>
      <c r="AC10" s="423"/>
      <c r="AD10" s="423"/>
      <c r="AE10" s="423"/>
      <c r="AF10" s="423"/>
      <c r="AG10" s="423"/>
      <c r="AH10" s="24"/>
      <c r="AI10" s="860" t="s">
        <v>92</v>
      </c>
      <c r="AJ10" s="860"/>
      <c r="AK10" s="860"/>
      <c r="AL10" s="860"/>
      <c r="AM10" s="860">
        <f>AR19</f>
        <v>46</v>
      </c>
      <c r="AN10" s="860"/>
      <c r="AO10" s="821"/>
      <c r="AP10" s="822"/>
      <c r="AQ10" s="861">
        <f>BM78</f>
        <v>2068.96</v>
      </c>
      <c r="AR10" s="860"/>
      <c r="AS10" s="862">
        <f>AQ10/AM10</f>
        <v>44.98</v>
      </c>
      <c r="AT10" s="863"/>
      <c r="AU10" s="38" t="s">
        <v>52</v>
      </c>
      <c r="AV10" s="38"/>
      <c r="AW10" s="38"/>
      <c r="AX10" s="38"/>
      <c r="AY10" s="867" t="s">
        <v>483</v>
      </c>
      <c r="AZ10" s="867"/>
      <c r="BA10" s="867"/>
      <c r="BB10" s="867"/>
      <c r="BC10" s="867"/>
      <c r="BD10" s="867"/>
      <c r="BE10" s="11"/>
      <c r="BF10" s="11"/>
      <c r="BG10" s="423"/>
      <c r="BH10" s="423"/>
      <c r="BI10" s="423"/>
      <c r="BJ10" s="423"/>
      <c r="BK10" s="423"/>
      <c r="BL10" s="423"/>
      <c r="BM10" s="423"/>
      <c r="BN10" s="423"/>
      <c r="BO10" s="868" t="s">
        <v>450</v>
      </c>
      <c r="BP10" s="869"/>
      <c r="BQ10" s="870"/>
      <c r="BR10" s="495">
        <v>46</v>
      </c>
      <c r="BS10" s="495">
        <v>46</v>
      </c>
      <c r="BT10" s="495">
        <v>46</v>
      </c>
      <c r="BU10" s="495">
        <v>46</v>
      </c>
      <c r="BV10" s="495">
        <v>46</v>
      </c>
      <c r="BW10" s="495">
        <v>46</v>
      </c>
      <c r="BX10" s="495"/>
      <c r="BY10" s="495">
        <v>46</v>
      </c>
      <c r="BZ10" s="495">
        <v>46</v>
      </c>
      <c r="CA10" s="495">
        <v>46</v>
      </c>
      <c r="CB10" s="495">
        <v>46</v>
      </c>
      <c r="CC10" s="495">
        <v>46</v>
      </c>
      <c r="CD10" s="495">
        <v>46</v>
      </c>
      <c r="CE10" s="495">
        <v>46</v>
      </c>
      <c r="CF10" s="495">
        <v>46</v>
      </c>
      <c r="CG10" s="495">
        <v>46</v>
      </c>
      <c r="CH10" s="495">
        <v>46</v>
      </c>
      <c r="CI10" s="105"/>
      <c r="CK10" s="28"/>
      <c r="CL10" s="117"/>
      <c r="CN10" s="28"/>
      <c r="CO10" s="823"/>
      <c r="CP10" s="823"/>
      <c r="CQ10" s="823"/>
      <c r="CR10" s="823"/>
      <c r="CS10" s="823"/>
      <c r="CT10" s="823"/>
      <c r="CU10" s="823"/>
      <c r="CV10" s="823"/>
      <c r="CW10" s="823"/>
      <c r="CX10" s="823"/>
      <c r="CY10" s="823"/>
      <c r="CZ10" s="823"/>
      <c r="DA10" s="27"/>
      <c r="DB10" s="116"/>
      <c r="DC10" s="22"/>
      <c r="DD10" s="22"/>
      <c r="DE10" s="22"/>
      <c r="DF10" s="22"/>
      <c r="DG10" s="22"/>
      <c r="DH10" s="22"/>
      <c r="DI10" s="22"/>
      <c r="DJ10" s="22"/>
      <c r="DK10" s="22"/>
      <c r="DL10" s="22"/>
      <c r="DM10" s="22"/>
      <c r="DN10" s="22"/>
      <c r="DO10" s="22"/>
      <c r="DP10" s="22"/>
      <c r="DQ10" s="22"/>
      <c r="DR10" s="22"/>
      <c r="DS10" s="22"/>
      <c r="DT10" s="22"/>
      <c r="DU10" s="22"/>
      <c r="DV10" s="22"/>
      <c r="DW10" s="22"/>
      <c r="DX10" s="22"/>
      <c r="DY10" s="22"/>
    </row>
    <row r="11" spans="1:133" ht="15" customHeight="1" thickBot="1">
      <c r="A11" s="28"/>
      <c r="B11" s="821" t="s">
        <v>90</v>
      </c>
      <c r="C11" s="822"/>
      <c r="D11" s="821">
        <v>54</v>
      </c>
      <c r="E11" s="822"/>
      <c r="F11" s="821">
        <f>K19</f>
        <v>23</v>
      </c>
      <c r="G11" s="822"/>
      <c r="H11" s="860">
        <f>D11*F11</f>
        <v>1242</v>
      </c>
      <c r="I11" s="860"/>
      <c r="J11" s="861">
        <f>AG78</f>
        <v>1137.94</v>
      </c>
      <c r="K11" s="860"/>
      <c r="L11" s="861">
        <f>J11/F11</f>
        <v>49.48</v>
      </c>
      <c r="M11" s="860"/>
      <c r="N11" s="27"/>
      <c r="O11" s="27"/>
      <c r="P11" s="11"/>
      <c r="Q11" s="11"/>
      <c r="R11" s="11"/>
      <c r="S11" s="11"/>
      <c r="T11" s="11"/>
      <c r="U11" s="11"/>
      <c r="V11" s="11"/>
      <c r="W11" s="11"/>
      <c r="X11" s="26"/>
      <c r="AA11" s="11"/>
      <c r="AB11" s="11"/>
      <c r="AC11" s="11"/>
      <c r="AD11" s="11"/>
      <c r="AE11" s="11"/>
      <c r="AF11" s="11"/>
      <c r="AG11" s="11"/>
      <c r="AH11" s="28"/>
      <c r="AI11" s="821" t="s">
        <v>90</v>
      </c>
      <c r="AJ11" s="822"/>
      <c r="AK11" s="821">
        <v>54</v>
      </c>
      <c r="AL11" s="822"/>
      <c r="AM11" s="821">
        <f>AR19</f>
        <v>46</v>
      </c>
      <c r="AN11" s="822"/>
      <c r="AO11" s="860">
        <f>AK11*AM11</f>
        <v>2484</v>
      </c>
      <c r="AP11" s="860"/>
      <c r="AQ11" s="861">
        <f>BN78</f>
        <v>2576.87</v>
      </c>
      <c r="AR11" s="860"/>
      <c r="AS11" s="861">
        <f>AQ11/AM11</f>
        <v>56.02</v>
      </c>
      <c r="AT11" s="860"/>
      <c r="AU11" s="27"/>
      <c r="AV11" s="27"/>
      <c r="AW11" s="11"/>
      <c r="AX11" s="11"/>
      <c r="AY11" s="11"/>
      <c r="AZ11" s="11"/>
      <c r="BA11" s="11"/>
      <c r="BB11" s="11"/>
      <c r="BC11" s="11"/>
      <c r="BD11" s="11"/>
      <c r="BE11" s="26"/>
      <c r="BH11" s="11"/>
      <c r="BI11" s="11"/>
      <c r="BJ11" s="11"/>
      <c r="BK11" s="11"/>
      <c r="BL11" s="11"/>
      <c r="BM11" s="11"/>
      <c r="BN11" s="11"/>
      <c r="BO11" s="908" t="s">
        <v>451</v>
      </c>
      <c r="BP11" s="909"/>
      <c r="BQ11" s="910"/>
      <c r="BR11" s="496">
        <v>130</v>
      </c>
      <c r="BS11" s="497">
        <v>5</v>
      </c>
      <c r="BT11" s="498" t="s">
        <v>446</v>
      </c>
      <c r="BU11" s="498" t="s">
        <v>260</v>
      </c>
      <c r="BV11" s="98"/>
      <c r="BW11" s="556" t="s">
        <v>419</v>
      </c>
      <c r="BX11" s="556"/>
      <c r="BY11" s="499" t="s">
        <v>260</v>
      </c>
      <c r="BZ11" s="500" t="s">
        <v>419</v>
      </c>
      <c r="CA11" s="499" t="s">
        <v>418</v>
      </c>
      <c r="CB11" s="501">
        <v>150</v>
      </c>
      <c r="CC11" s="498" t="s">
        <v>261</v>
      </c>
      <c r="CD11" s="498" t="s">
        <v>261</v>
      </c>
      <c r="CE11" s="497"/>
      <c r="CF11" s="97"/>
      <c r="CG11" s="497">
        <v>60</v>
      </c>
      <c r="CH11" s="498" t="s">
        <v>260</v>
      </c>
      <c r="CI11" s="500"/>
      <c r="CJ11" s="11"/>
    </row>
    <row r="12" spans="1:133" ht="17.25" customHeight="1" thickBot="1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1"/>
      <c r="AH12" s="11"/>
      <c r="AI12" s="11"/>
      <c r="AJ12" s="11"/>
      <c r="AK12" s="11"/>
      <c r="AL12" s="11"/>
      <c r="AM12" s="11"/>
      <c r="AN12" s="11"/>
      <c r="AO12" s="11"/>
      <c r="AP12" s="11"/>
      <c r="AQ12" s="11"/>
      <c r="AR12" s="11"/>
      <c r="AS12" s="11"/>
      <c r="AT12" s="11"/>
      <c r="AU12" s="11"/>
      <c r="AV12" s="11"/>
      <c r="AW12" s="11"/>
      <c r="AX12" s="11"/>
      <c r="AY12" s="11"/>
      <c r="AZ12" s="11"/>
      <c r="BA12" s="11"/>
      <c r="BB12" s="11"/>
      <c r="BC12" s="11"/>
      <c r="BD12" s="11"/>
      <c r="BE12" s="11"/>
      <c r="BF12" s="11"/>
      <c r="BG12" s="11"/>
      <c r="BH12" s="11"/>
      <c r="BI12" s="11"/>
      <c r="BJ12" s="11"/>
      <c r="BK12" s="11"/>
      <c r="BL12" s="11"/>
      <c r="BM12" s="11"/>
      <c r="BN12" s="11"/>
      <c r="BO12" s="872" t="s">
        <v>452</v>
      </c>
      <c r="BP12" s="865"/>
      <c r="BQ12" s="866"/>
      <c r="BR12" s="505">
        <v>150</v>
      </c>
      <c r="BS12" s="455">
        <v>10</v>
      </c>
      <c r="BT12" s="455">
        <v>30</v>
      </c>
      <c r="BU12" s="455">
        <v>180</v>
      </c>
      <c r="BV12" s="456"/>
      <c r="BW12" s="456">
        <v>100</v>
      </c>
      <c r="BX12" s="557"/>
      <c r="BY12" s="455">
        <v>180</v>
      </c>
      <c r="BZ12" s="456">
        <v>130</v>
      </c>
      <c r="CA12" s="455">
        <v>70</v>
      </c>
      <c r="CB12" s="455">
        <v>180</v>
      </c>
      <c r="CC12" s="455">
        <v>37</v>
      </c>
      <c r="CD12" s="455">
        <v>30</v>
      </c>
      <c r="CE12" s="455"/>
      <c r="CF12" s="455"/>
      <c r="CG12" s="455">
        <v>80</v>
      </c>
      <c r="CH12" s="455">
        <v>180</v>
      </c>
      <c r="CI12" s="455"/>
      <c r="CJ12" s="11"/>
      <c r="CK12" s="23"/>
      <c r="CL12" s="23"/>
      <c r="CM12" s="23"/>
      <c r="CN12" s="23"/>
      <c r="CO12" s="23"/>
      <c r="CP12" s="23"/>
      <c r="CQ12" s="23"/>
      <c r="CR12" s="23"/>
      <c r="CS12" s="23"/>
      <c r="CT12" s="23"/>
      <c r="CU12" s="23"/>
      <c r="CV12" s="23"/>
      <c r="CW12" s="23"/>
      <c r="CX12" s="23"/>
      <c r="CY12" s="23"/>
      <c r="CZ12" s="23"/>
      <c r="DA12" s="23"/>
      <c r="DB12" s="23"/>
      <c r="DZ12" s="23"/>
      <c r="EA12" s="23"/>
      <c r="EB12" s="23"/>
      <c r="EC12" s="23"/>
    </row>
    <row r="13" spans="1:133" ht="17.25" customHeight="1" thickBot="1">
      <c r="A13" s="1007" t="s">
        <v>51</v>
      </c>
      <c r="B13" s="1008"/>
      <c r="C13" s="1008"/>
      <c r="D13" s="1009" t="s">
        <v>89</v>
      </c>
      <c r="E13" s="1009"/>
      <c r="F13" s="1009"/>
      <c r="G13" s="1009"/>
      <c r="H13" s="1009"/>
      <c r="I13" s="1009"/>
      <c r="J13" s="1009"/>
      <c r="K13" s="1009"/>
      <c r="L13" s="1009"/>
      <c r="M13" s="1009"/>
      <c r="N13" s="1009"/>
      <c r="O13" s="1009"/>
      <c r="P13" s="1009"/>
      <c r="Q13" s="1009"/>
      <c r="R13" s="1009"/>
      <c r="S13" s="1009"/>
      <c r="T13" s="1009"/>
      <c r="U13" s="1009"/>
      <c r="V13" s="1009"/>
      <c r="W13" s="1009"/>
      <c r="X13" s="1009"/>
      <c r="Y13" s="1009"/>
      <c r="Z13" s="1010"/>
      <c r="AA13" s="1011"/>
      <c r="AB13" s="1012"/>
      <c r="AC13" s="1012"/>
      <c r="AD13" s="1013"/>
      <c r="AE13" s="1014"/>
      <c r="AF13" s="1014"/>
      <c r="AG13" s="1015"/>
      <c r="AH13" s="1007" t="s">
        <v>51</v>
      </c>
      <c r="AI13" s="1008"/>
      <c r="AJ13" s="1008"/>
      <c r="AK13" s="1009" t="s">
        <v>89</v>
      </c>
      <c r="AL13" s="1009"/>
      <c r="AM13" s="1009"/>
      <c r="AN13" s="1009"/>
      <c r="AO13" s="1009"/>
      <c r="AP13" s="1009"/>
      <c r="AQ13" s="1009"/>
      <c r="AR13" s="1009"/>
      <c r="AS13" s="1009"/>
      <c r="AT13" s="1009"/>
      <c r="AU13" s="1009"/>
      <c r="AV13" s="1009"/>
      <c r="AW13" s="1009"/>
      <c r="AX13" s="1009"/>
      <c r="AY13" s="1009"/>
      <c r="AZ13" s="1009"/>
      <c r="BA13" s="1009"/>
      <c r="BB13" s="1009"/>
      <c r="BC13" s="1009"/>
      <c r="BD13" s="1009"/>
      <c r="BE13" s="1009"/>
      <c r="BF13" s="1009"/>
      <c r="BG13" s="1010"/>
      <c r="BH13" s="1011"/>
      <c r="BI13" s="1012"/>
      <c r="BJ13" s="1012"/>
      <c r="BK13" s="1013"/>
      <c r="BL13" s="1014"/>
      <c r="BM13" s="1014"/>
      <c r="BN13" s="1015"/>
      <c r="BO13" s="896" t="s">
        <v>6</v>
      </c>
      <c r="BP13" s="897"/>
      <c r="BQ13" s="898"/>
      <c r="BR13" s="871"/>
      <c r="BS13" s="914">
        <f>E21+AL21</f>
        <v>0</v>
      </c>
      <c r="BT13" s="914">
        <f>F21+AM21</f>
        <v>2.0699999999999998</v>
      </c>
      <c r="BU13" s="917">
        <f>G21+AN21</f>
        <v>0</v>
      </c>
      <c r="BV13" s="871"/>
      <c r="BW13" s="871"/>
      <c r="BX13" s="914"/>
      <c r="BY13" s="871"/>
      <c r="BZ13" s="914">
        <f>L21+AS21</f>
        <v>0</v>
      </c>
      <c r="CA13" s="914">
        <f>M21+AT21</f>
        <v>0.248</v>
      </c>
      <c r="CB13" s="871"/>
      <c r="CC13" s="914">
        <f>O21+AV21</f>
        <v>1.8819999999999999</v>
      </c>
      <c r="CD13" s="914">
        <f>P21+AW21</f>
        <v>0</v>
      </c>
      <c r="CE13" s="871"/>
      <c r="CF13" s="871"/>
      <c r="CG13" s="871"/>
      <c r="CH13" s="871"/>
      <c r="CI13" s="915" t="s">
        <v>607</v>
      </c>
      <c r="CK13" s="22"/>
      <c r="CL13" s="22"/>
      <c r="CM13" s="22"/>
      <c r="CN13" s="22"/>
      <c r="CO13" s="22"/>
      <c r="CP13" s="22"/>
      <c r="CQ13" s="22"/>
      <c r="CR13" s="22"/>
      <c r="CS13" s="22"/>
      <c r="CT13" s="22"/>
      <c r="CU13" s="22"/>
      <c r="CV13" s="22"/>
      <c r="CW13" s="22"/>
      <c r="CX13" s="22"/>
      <c r="CY13" s="22"/>
      <c r="CZ13" s="22"/>
      <c r="DA13" s="22"/>
      <c r="DB13" s="22"/>
      <c r="DZ13" s="22"/>
      <c r="EA13" s="22"/>
      <c r="EB13" s="22"/>
      <c r="EC13" s="22"/>
    </row>
    <row r="14" spans="1:133" ht="14.25" customHeight="1">
      <c r="A14" s="875"/>
      <c r="B14" s="876"/>
      <c r="C14" s="876"/>
      <c r="D14" s="1016" t="s">
        <v>88</v>
      </c>
      <c r="E14" s="1017"/>
      <c r="F14" s="1017"/>
      <c r="G14" s="1017"/>
      <c r="H14" s="1018"/>
      <c r="I14" s="1016" t="s">
        <v>87</v>
      </c>
      <c r="J14" s="1018"/>
      <c r="K14" s="1016" t="s">
        <v>50</v>
      </c>
      <c r="L14" s="1017"/>
      <c r="M14" s="1017"/>
      <c r="N14" s="1017"/>
      <c r="O14" s="1017"/>
      <c r="P14" s="1017"/>
      <c r="Q14" s="1017"/>
      <c r="R14" s="1017"/>
      <c r="S14" s="1018"/>
      <c r="T14" s="1016" t="s">
        <v>49</v>
      </c>
      <c r="U14" s="1017"/>
      <c r="V14" s="1017"/>
      <c r="W14" s="1018"/>
      <c r="X14" s="1016" t="s">
        <v>48</v>
      </c>
      <c r="Y14" s="1017"/>
      <c r="Z14" s="1017"/>
      <c r="AA14" s="886"/>
      <c r="AB14" s="887"/>
      <c r="AC14" s="887"/>
      <c r="AD14" s="888"/>
      <c r="AE14" s="889"/>
      <c r="AF14" s="889"/>
      <c r="AG14" s="890"/>
      <c r="AH14" s="875"/>
      <c r="AI14" s="876"/>
      <c r="AJ14" s="876"/>
      <c r="AK14" s="1016" t="s">
        <v>88</v>
      </c>
      <c r="AL14" s="1017"/>
      <c r="AM14" s="1017"/>
      <c r="AN14" s="1017"/>
      <c r="AO14" s="1018"/>
      <c r="AP14" s="1016" t="s">
        <v>87</v>
      </c>
      <c r="AQ14" s="1018"/>
      <c r="AR14" s="1016" t="s">
        <v>50</v>
      </c>
      <c r="AS14" s="1017"/>
      <c r="AT14" s="1017"/>
      <c r="AU14" s="1017"/>
      <c r="AV14" s="1017"/>
      <c r="AW14" s="1017"/>
      <c r="AX14" s="1017"/>
      <c r="AY14" s="1017"/>
      <c r="AZ14" s="1018"/>
      <c r="BA14" s="1016" t="s">
        <v>49</v>
      </c>
      <c r="BB14" s="1017"/>
      <c r="BC14" s="1017"/>
      <c r="BD14" s="1018"/>
      <c r="BE14" s="1016" t="s">
        <v>48</v>
      </c>
      <c r="BF14" s="1017"/>
      <c r="BG14" s="1017"/>
      <c r="BH14" s="886"/>
      <c r="BI14" s="887"/>
      <c r="BJ14" s="887"/>
      <c r="BK14" s="888"/>
      <c r="BL14" s="889"/>
      <c r="BM14" s="889"/>
      <c r="BN14" s="890"/>
      <c r="BO14" s="899"/>
      <c r="BP14" s="900"/>
      <c r="BQ14" s="901"/>
      <c r="BR14" s="871"/>
      <c r="BS14" s="871"/>
      <c r="BT14" s="871"/>
      <c r="BU14" s="918"/>
      <c r="BV14" s="871"/>
      <c r="BW14" s="871"/>
      <c r="BX14" s="871"/>
      <c r="BY14" s="871"/>
      <c r="BZ14" s="871"/>
      <c r="CA14" s="871"/>
      <c r="CB14" s="871"/>
      <c r="CC14" s="871"/>
      <c r="CD14" s="871"/>
      <c r="CE14" s="871"/>
      <c r="CF14" s="871"/>
      <c r="CG14" s="871"/>
      <c r="CH14" s="871"/>
      <c r="CI14" s="916"/>
      <c r="CK14" s="21"/>
      <c r="CL14" s="21"/>
      <c r="CM14" s="21"/>
      <c r="CN14" s="21"/>
      <c r="CO14" s="21"/>
      <c r="CP14" s="21"/>
      <c r="CQ14" s="21"/>
      <c r="CR14" s="21"/>
      <c r="CS14" s="21"/>
      <c r="CT14" s="21"/>
      <c r="CU14" s="21"/>
      <c r="CV14" s="21"/>
      <c r="CW14" s="21"/>
      <c r="CX14" s="21"/>
      <c r="CY14" s="21"/>
      <c r="CZ14" s="21"/>
      <c r="DA14" s="21"/>
      <c r="DB14" s="21"/>
      <c r="DZ14" s="21"/>
      <c r="EA14" s="21"/>
      <c r="EB14" s="21"/>
      <c r="EC14" s="21"/>
    </row>
    <row r="15" spans="1:133" s="23" customFormat="1" ht="13.5" customHeight="1" thickBot="1">
      <c r="A15" s="877"/>
      <c r="B15" s="878"/>
      <c r="C15" s="878"/>
      <c r="D15" s="904"/>
      <c r="E15" s="907"/>
      <c r="F15" s="907"/>
      <c r="G15" s="907"/>
      <c r="H15" s="905"/>
      <c r="I15" s="904"/>
      <c r="J15" s="905"/>
      <c r="K15" s="904"/>
      <c r="L15" s="907"/>
      <c r="M15" s="907"/>
      <c r="N15" s="907"/>
      <c r="O15" s="907"/>
      <c r="P15" s="907"/>
      <c r="Q15" s="907"/>
      <c r="R15" s="907"/>
      <c r="S15" s="905"/>
      <c r="T15" s="904"/>
      <c r="U15" s="907"/>
      <c r="V15" s="907"/>
      <c r="W15" s="905"/>
      <c r="X15" s="904"/>
      <c r="Y15" s="907"/>
      <c r="Z15" s="907"/>
      <c r="AA15" s="891"/>
      <c r="AB15" s="892"/>
      <c r="AC15" s="892"/>
      <c r="AD15" s="893"/>
      <c r="AE15" s="894"/>
      <c r="AF15" s="894"/>
      <c r="AG15" s="895"/>
      <c r="AH15" s="877"/>
      <c r="AI15" s="878"/>
      <c r="AJ15" s="878"/>
      <c r="AK15" s="904"/>
      <c r="AL15" s="907"/>
      <c r="AM15" s="907"/>
      <c r="AN15" s="907"/>
      <c r="AO15" s="905"/>
      <c r="AP15" s="904"/>
      <c r="AQ15" s="905"/>
      <c r="AR15" s="904"/>
      <c r="AS15" s="907"/>
      <c r="AT15" s="907"/>
      <c r="AU15" s="907"/>
      <c r="AV15" s="907"/>
      <c r="AW15" s="907"/>
      <c r="AX15" s="907"/>
      <c r="AY15" s="907"/>
      <c r="AZ15" s="905"/>
      <c r="BA15" s="904"/>
      <c r="BB15" s="907"/>
      <c r="BC15" s="907"/>
      <c r="BD15" s="905"/>
      <c r="BE15" s="904"/>
      <c r="BF15" s="907"/>
      <c r="BG15" s="907"/>
      <c r="BH15" s="891"/>
      <c r="BI15" s="892"/>
      <c r="BJ15" s="892"/>
      <c r="BK15" s="893"/>
      <c r="BL15" s="894"/>
      <c r="BM15" s="894"/>
      <c r="BN15" s="895"/>
      <c r="BO15" s="911" t="s">
        <v>14</v>
      </c>
      <c r="BP15" s="912"/>
      <c r="BQ15" s="913"/>
      <c r="BR15" s="871"/>
      <c r="BS15" s="871"/>
      <c r="BT15" s="871"/>
      <c r="BU15" s="871"/>
      <c r="BV15" s="871"/>
      <c r="BW15" s="871"/>
      <c r="BX15" s="871"/>
      <c r="BY15" s="871"/>
      <c r="BZ15" s="871"/>
      <c r="CA15" s="914">
        <f>M23+AT23</f>
        <v>0.505</v>
      </c>
      <c r="CB15" s="871"/>
      <c r="CC15" s="871"/>
      <c r="CD15" s="914">
        <f>P23+AW23</f>
        <v>1.4950000000000001</v>
      </c>
      <c r="CE15" s="914">
        <f>Q23+AX23</f>
        <v>0</v>
      </c>
      <c r="CF15" s="871"/>
      <c r="CG15" s="871"/>
      <c r="CH15" s="871"/>
      <c r="CI15" s="915" t="s">
        <v>608</v>
      </c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"/>
      <c r="DY15" s="3"/>
      <c r="DZ15" s="3"/>
      <c r="EA15" s="3"/>
      <c r="EB15" s="3"/>
      <c r="EC15" s="3"/>
    </row>
    <row r="16" spans="1:133" ht="172.5" customHeight="1" thickBot="1">
      <c r="A16" s="115" t="s">
        <v>47</v>
      </c>
      <c r="B16" s="114" t="s">
        <v>46</v>
      </c>
      <c r="C16" s="113" t="s">
        <v>45</v>
      </c>
      <c r="D16" s="112" t="s">
        <v>604</v>
      </c>
      <c r="E16" s="110" t="s">
        <v>527</v>
      </c>
      <c r="F16" s="110" t="s">
        <v>6</v>
      </c>
      <c r="G16" s="110" t="s">
        <v>415</v>
      </c>
      <c r="H16" s="109"/>
      <c r="I16" s="111" t="s">
        <v>536</v>
      </c>
      <c r="J16" s="109"/>
      <c r="K16" s="111" t="s">
        <v>605</v>
      </c>
      <c r="L16" s="110" t="s">
        <v>499</v>
      </c>
      <c r="M16" s="110" t="s">
        <v>422</v>
      </c>
      <c r="N16" s="110" t="s">
        <v>376</v>
      </c>
      <c r="O16" s="110" t="s">
        <v>6</v>
      </c>
      <c r="P16" s="110" t="s">
        <v>14</v>
      </c>
      <c r="Q16" s="110" t="s">
        <v>487</v>
      </c>
      <c r="R16" s="110"/>
      <c r="S16" s="109"/>
      <c r="T16" s="111" t="s">
        <v>503</v>
      </c>
      <c r="U16" s="110" t="s">
        <v>525</v>
      </c>
      <c r="V16" s="110"/>
      <c r="W16" s="109"/>
      <c r="X16" s="111"/>
      <c r="Y16" s="110"/>
      <c r="Z16" s="109"/>
      <c r="AA16" s="108" t="s">
        <v>86</v>
      </c>
      <c r="AB16" s="108" t="s">
        <v>85</v>
      </c>
      <c r="AC16" s="108" t="s">
        <v>196</v>
      </c>
      <c r="AD16" s="107" t="s">
        <v>44</v>
      </c>
      <c r="AE16" s="106" t="s">
        <v>84</v>
      </c>
      <c r="AF16" s="106" t="s">
        <v>83</v>
      </c>
      <c r="AG16" s="106" t="s">
        <v>75</v>
      </c>
      <c r="AH16" s="115" t="s">
        <v>47</v>
      </c>
      <c r="AI16" s="114" t="s">
        <v>46</v>
      </c>
      <c r="AJ16" s="113" t="s">
        <v>45</v>
      </c>
      <c r="AK16" s="112" t="s">
        <v>606</v>
      </c>
      <c r="AL16" s="110" t="s">
        <v>527</v>
      </c>
      <c r="AM16" s="110" t="s">
        <v>6</v>
      </c>
      <c r="AN16" s="110" t="s">
        <v>415</v>
      </c>
      <c r="AO16" s="109"/>
      <c r="AP16" s="111" t="s">
        <v>536</v>
      </c>
      <c r="AQ16" s="109"/>
      <c r="AR16" s="111" t="s">
        <v>605</v>
      </c>
      <c r="AS16" s="110" t="s">
        <v>499</v>
      </c>
      <c r="AT16" s="110" t="s">
        <v>422</v>
      </c>
      <c r="AU16" s="110" t="s">
        <v>376</v>
      </c>
      <c r="AV16" s="110" t="s">
        <v>6</v>
      </c>
      <c r="AW16" s="110" t="s">
        <v>14</v>
      </c>
      <c r="AX16" s="110" t="s">
        <v>487</v>
      </c>
      <c r="AY16" s="110"/>
      <c r="AZ16" s="109"/>
      <c r="BA16" s="111" t="s">
        <v>503</v>
      </c>
      <c r="BB16" s="110" t="s">
        <v>525</v>
      </c>
      <c r="BC16" s="110"/>
      <c r="BD16" s="109"/>
      <c r="BE16" s="111"/>
      <c r="BF16" s="110"/>
      <c r="BG16" s="109"/>
      <c r="BH16" s="108" t="s">
        <v>86</v>
      </c>
      <c r="BI16" s="108" t="s">
        <v>85</v>
      </c>
      <c r="BJ16" s="108" t="s">
        <v>196</v>
      </c>
      <c r="BK16" s="107" t="s">
        <v>44</v>
      </c>
      <c r="BL16" s="106" t="s">
        <v>84</v>
      </c>
      <c r="BM16" s="106" t="s">
        <v>83</v>
      </c>
      <c r="BN16" s="106" t="s">
        <v>75</v>
      </c>
      <c r="BO16" s="899"/>
      <c r="BP16" s="900"/>
      <c r="BQ16" s="901"/>
      <c r="BR16" s="871"/>
      <c r="BS16" s="871"/>
      <c r="BT16" s="871"/>
      <c r="BU16" s="871"/>
      <c r="BV16" s="871"/>
      <c r="BW16" s="871"/>
      <c r="BX16" s="871"/>
      <c r="BY16" s="871"/>
      <c r="BZ16" s="871"/>
      <c r="CA16" s="871"/>
      <c r="CB16" s="871"/>
      <c r="CC16" s="871"/>
      <c r="CD16" s="871"/>
      <c r="CE16" s="871"/>
      <c r="CF16" s="871"/>
      <c r="CG16" s="871"/>
      <c r="CH16" s="871"/>
      <c r="CI16" s="916"/>
    </row>
    <row r="17" spans="1:133" s="23" customFormat="1" ht="15.75" customHeight="1" thickBot="1">
      <c r="A17" s="105">
        <v>1</v>
      </c>
      <c r="B17" s="105">
        <v>2</v>
      </c>
      <c r="C17" s="105">
        <v>3</v>
      </c>
      <c r="D17" s="105">
        <v>4</v>
      </c>
      <c r="E17" s="105">
        <v>5</v>
      </c>
      <c r="F17" s="105">
        <v>6</v>
      </c>
      <c r="G17" s="105">
        <v>7</v>
      </c>
      <c r="H17" s="105">
        <v>8</v>
      </c>
      <c r="I17" s="105">
        <v>9</v>
      </c>
      <c r="J17" s="105">
        <v>10</v>
      </c>
      <c r="K17" s="105">
        <v>11</v>
      </c>
      <c r="L17" s="105">
        <v>12</v>
      </c>
      <c r="M17" s="105">
        <v>13</v>
      </c>
      <c r="N17" s="105">
        <v>14</v>
      </c>
      <c r="O17" s="105">
        <v>15</v>
      </c>
      <c r="P17" s="105">
        <v>16</v>
      </c>
      <c r="Q17" s="105">
        <v>17</v>
      </c>
      <c r="R17" s="105">
        <v>18</v>
      </c>
      <c r="S17" s="105">
        <v>19</v>
      </c>
      <c r="T17" s="105">
        <v>20</v>
      </c>
      <c r="U17" s="105">
        <v>21</v>
      </c>
      <c r="V17" s="105">
        <v>22</v>
      </c>
      <c r="W17" s="105">
        <v>23</v>
      </c>
      <c r="X17" s="105">
        <v>24</v>
      </c>
      <c r="Y17" s="105">
        <v>25</v>
      </c>
      <c r="Z17" s="105">
        <v>26</v>
      </c>
      <c r="AA17" s="259">
        <v>27</v>
      </c>
      <c r="AB17" s="259">
        <v>27</v>
      </c>
      <c r="AC17" s="259">
        <v>27</v>
      </c>
      <c r="AD17" s="104">
        <v>28</v>
      </c>
      <c r="AE17" s="103">
        <v>29</v>
      </c>
      <c r="AF17" s="103">
        <v>29</v>
      </c>
      <c r="AG17" s="103">
        <v>29</v>
      </c>
      <c r="AH17" s="105">
        <v>1</v>
      </c>
      <c r="AI17" s="105">
        <v>2</v>
      </c>
      <c r="AJ17" s="105">
        <v>3</v>
      </c>
      <c r="AK17" s="105">
        <v>4</v>
      </c>
      <c r="AL17" s="105">
        <v>5</v>
      </c>
      <c r="AM17" s="105">
        <v>6</v>
      </c>
      <c r="AN17" s="105">
        <v>7</v>
      </c>
      <c r="AO17" s="105">
        <v>8</v>
      </c>
      <c r="AP17" s="105">
        <v>9</v>
      </c>
      <c r="AQ17" s="105">
        <v>10</v>
      </c>
      <c r="AR17" s="105">
        <v>11</v>
      </c>
      <c r="AS17" s="105">
        <v>12</v>
      </c>
      <c r="AT17" s="105">
        <v>13</v>
      </c>
      <c r="AU17" s="105">
        <v>14</v>
      </c>
      <c r="AV17" s="105">
        <v>15</v>
      </c>
      <c r="AW17" s="105">
        <v>16</v>
      </c>
      <c r="AX17" s="105">
        <v>17</v>
      </c>
      <c r="AY17" s="105">
        <v>18</v>
      </c>
      <c r="AZ17" s="105">
        <v>19</v>
      </c>
      <c r="BA17" s="105">
        <v>20</v>
      </c>
      <c r="BB17" s="105">
        <v>21</v>
      </c>
      <c r="BC17" s="105">
        <v>22</v>
      </c>
      <c r="BD17" s="105">
        <v>23</v>
      </c>
      <c r="BE17" s="105">
        <v>24</v>
      </c>
      <c r="BF17" s="105">
        <v>25</v>
      </c>
      <c r="BG17" s="105">
        <v>26</v>
      </c>
      <c r="BH17" s="259">
        <v>27</v>
      </c>
      <c r="BI17" s="259">
        <v>27</v>
      </c>
      <c r="BJ17" s="259">
        <v>27</v>
      </c>
      <c r="BK17" s="104">
        <v>28</v>
      </c>
      <c r="BL17" s="103">
        <v>29</v>
      </c>
      <c r="BM17" s="103">
        <v>29</v>
      </c>
      <c r="BN17" s="103">
        <v>29</v>
      </c>
      <c r="BO17" s="922" t="str">
        <f>A24</f>
        <v>говядина</v>
      </c>
      <c r="BP17" s="923"/>
      <c r="BQ17" s="924"/>
      <c r="BR17" s="871"/>
      <c r="BS17" s="871"/>
      <c r="BT17" s="871"/>
      <c r="BU17" s="871"/>
      <c r="BV17" s="871"/>
      <c r="BW17" s="871"/>
      <c r="BX17" s="871"/>
      <c r="BY17" s="871"/>
      <c r="BZ17" s="914">
        <f>L25+AS25</f>
        <v>0</v>
      </c>
      <c r="CA17" s="914">
        <f>M25+AT25</f>
        <v>2.5249999999999999</v>
      </c>
      <c r="CB17" s="871"/>
      <c r="CC17" s="871"/>
      <c r="CD17" s="871"/>
      <c r="CE17" s="871"/>
      <c r="CF17" s="871"/>
      <c r="CG17" s="871"/>
      <c r="CH17" s="871"/>
      <c r="CI17" s="915">
        <v>2.6</v>
      </c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"/>
      <c r="DY17" s="3"/>
      <c r="DZ17" s="3"/>
      <c r="EA17" s="3"/>
      <c r="EB17" s="3"/>
      <c r="EC17" s="3"/>
    </row>
    <row r="18" spans="1:133" s="22" customFormat="1" ht="18.75" customHeight="1" thickBot="1">
      <c r="A18" s="102" t="s">
        <v>43</v>
      </c>
      <c r="B18" s="101"/>
      <c r="C18" s="100"/>
      <c r="D18" s="99">
        <v>200</v>
      </c>
      <c r="E18" s="97">
        <v>5</v>
      </c>
      <c r="F18" s="95" t="s">
        <v>261</v>
      </c>
      <c r="G18" s="95" t="s">
        <v>260</v>
      </c>
      <c r="H18" s="98"/>
      <c r="I18" s="96" t="s">
        <v>419</v>
      </c>
      <c r="J18" s="94"/>
      <c r="K18" s="96" t="s">
        <v>260</v>
      </c>
      <c r="L18" s="97">
        <v>80</v>
      </c>
      <c r="M18" s="95" t="s">
        <v>558</v>
      </c>
      <c r="N18" s="95" t="s">
        <v>260</v>
      </c>
      <c r="O18" s="97">
        <v>30</v>
      </c>
      <c r="P18" s="97">
        <v>30</v>
      </c>
      <c r="Q18" s="97">
        <v>50</v>
      </c>
      <c r="R18" s="95"/>
      <c r="S18" s="94"/>
      <c r="T18" s="96" t="s">
        <v>387</v>
      </c>
      <c r="U18" s="95" t="s">
        <v>419</v>
      </c>
      <c r="V18" s="95"/>
      <c r="W18" s="94"/>
      <c r="X18" s="96"/>
      <c r="Y18" s="95"/>
      <c r="Z18" s="94"/>
      <c r="AA18" s="93"/>
      <c r="AB18" s="93"/>
      <c r="AC18" s="93"/>
      <c r="AD18" s="92"/>
      <c r="AE18" s="91"/>
      <c r="AF18" s="91"/>
      <c r="AG18" s="91"/>
      <c r="AH18" s="102" t="s">
        <v>43</v>
      </c>
      <c r="AI18" s="101"/>
      <c r="AJ18" s="100"/>
      <c r="AK18" s="99">
        <v>200</v>
      </c>
      <c r="AL18" s="97">
        <v>10</v>
      </c>
      <c r="AM18" s="95" t="s">
        <v>261</v>
      </c>
      <c r="AN18" s="95" t="s">
        <v>262</v>
      </c>
      <c r="AO18" s="98"/>
      <c r="AP18" s="96" t="s">
        <v>260</v>
      </c>
      <c r="AQ18" s="94"/>
      <c r="AR18" s="96" t="s">
        <v>486</v>
      </c>
      <c r="AS18" s="97">
        <v>100</v>
      </c>
      <c r="AT18" s="95" t="s">
        <v>558</v>
      </c>
      <c r="AU18" s="95" t="s">
        <v>262</v>
      </c>
      <c r="AV18" s="97">
        <v>30</v>
      </c>
      <c r="AW18" s="97">
        <v>30</v>
      </c>
      <c r="AX18" s="97">
        <v>50</v>
      </c>
      <c r="AY18" s="95"/>
      <c r="AZ18" s="94"/>
      <c r="BA18" s="96" t="s">
        <v>387</v>
      </c>
      <c r="BB18" s="95" t="s">
        <v>260</v>
      </c>
      <c r="BC18" s="95"/>
      <c r="BD18" s="94"/>
      <c r="BE18" s="96"/>
      <c r="BF18" s="95"/>
      <c r="BG18" s="94"/>
      <c r="BH18" s="93"/>
      <c r="BI18" s="93"/>
      <c r="BJ18" s="93"/>
      <c r="BK18" s="92"/>
      <c r="BL18" s="91"/>
      <c r="BM18" s="91"/>
      <c r="BN18" s="91"/>
      <c r="BO18" s="925"/>
      <c r="BP18" s="926"/>
      <c r="BQ18" s="927"/>
      <c r="BR18" s="871"/>
      <c r="BS18" s="871"/>
      <c r="BT18" s="871"/>
      <c r="BU18" s="871"/>
      <c r="BV18" s="871"/>
      <c r="BW18" s="871"/>
      <c r="BX18" s="871"/>
      <c r="BY18" s="871"/>
      <c r="BZ18" s="871"/>
      <c r="CA18" s="871"/>
      <c r="CB18" s="871"/>
      <c r="CC18" s="871"/>
      <c r="CD18" s="871"/>
      <c r="CE18" s="871"/>
      <c r="CF18" s="871"/>
      <c r="CG18" s="871"/>
      <c r="CH18" s="871"/>
      <c r="CI18" s="916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</row>
    <row r="19" spans="1:133" s="21" customFormat="1" ht="18.75" customHeight="1" thickBot="1">
      <c r="A19" s="90" t="s">
        <v>41</v>
      </c>
      <c r="B19" s="89"/>
      <c r="C19" s="88"/>
      <c r="D19" s="87">
        <v>23</v>
      </c>
      <c r="E19" s="87">
        <v>23</v>
      </c>
      <c r="F19" s="87">
        <v>23</v>
      </c>
      <c r="G19" s="87">
        <v>23</v>
      </c>
      <c r="H19" s="87"/>
      <c r="I19" s="87">
        <v>23</v>
      </c>
      <c r="J19" s="87"/>
      <c r="K19" s="87">
        <v>23</v>
      </c>
      <c r="L19" s="87">
        <v>23</v>
      </c>
      <c r="M19" s="87">
        <v>23</v>
      </c>
      <c r="N19" s="87">
        <v>23</v>
      </c>
      <c r="O19" s="87">
        <v>23</v>
      </c>
      <c r="P19" s="87">
        <v>23</v>
      </c>
      <c r="Q19" s="87">
        <v>23</v>
      </c>
      <c r="R19" s="87"/>
      <c r="S19" s="87"/>
      <c r="T19" s="87">
        <v>23</v>
      </c>
      <c r="U19" s="87">
        <v>23</v>
      </c>
      <c r="V19" s="86"/>
      <c r="W19" s="85"/>
      <c r="X19" s="87"/>
      <c r="Y19" s="86"/>
      <c r="Z19" s="85"/>
      <c r="AA19" s="84"/>
      <c r="AB19" s="84"/>
      <c r="AC19" s="84"/>
      <c r="AD19" s="83"/>
      <c r="AE19" s="82"/>
      <c r="AF19" s="82"/>
      <c r="AG19" s="82"/>
      <c r="AH19" s="90" t="s">
        <v>41</v>
      </c>
      <c r="AI19" s="89"/>
      <c r="AJ19" s="88"/>
      <c r="AK19" s="87">
        <v>46</v>
      </c>
      <c r="AL19" s="87">
        <v>46</v>
      </c>
      <c r="AM19" s="87">
        <v>46</v>
      </c>
      <c r="AN19" s="87">
        <v>46</v>
      </c>
      <c r="AO19" s="87"/>
      <c r="AP19" s="87">
        <v>46</v>
      </c>
      <c r="AQ19" s="87"/>
      <c r="AR19" s="87">
        <v>46</v>
      </c>
      <c r="AS19" s="87">
        <v>46</v>
      </c>
      <c r="AT19" s="87">
        <v>46</v>
      </c>
      <c r="AU19" s="87">
        <v>46</v>
      </c>
      <c r="AV19" s="87">
        <v>46</v>
      </c>
      <c r="AW19" s="87">
        <v>46</v>
      </c>
      <c r="AX19" s="87">
        <v>46</v>
      </c>
      <c r="AY19" s="87"/>
      <c r="AZ19" s="87"/>
      <c r="BA19" s="87">
        <v>46</v>
      </c>
      <c r="BB19" s="87">
        <v>46</v>
      </c>
      <c r="BC19" s="87"/>
      <c r="BD19" s="85"/>
      <c r="BE19" s="87"/>
      <c r="BF19" s="86"/>
      <c r="BG19" s="85"/>
      <c r="BH19" s="84"/>
      <c r="BI19" s="84"/>
      <c r="BJ19" s="84"/>
      <c r="BK19" s="83"/>
      <c r="BL19" s="82"/>
      <c r="BM19" s="82"/>
      <c r="BN19" s="82"/>
      <c r="BO19" s="922" t="str">
        <f t="shared" ref="BO19" si="3">A26</f>
        <v>молоко</v>
      </c>
      <c r="BP19" s="923"/>
      <c r="BQ19" s="924"/>
      <c r="BR19" s="917">
        <f>D27+AK27</f>
        <v>7.36</v>
      </c>
      <c r="BS19" s="871"/>
      <c r="BT19" s="871"/>
      <c r="BU19" s="871"/>
      <c r="BV19" s="871"/>
      <c r="BW19" s="871">
        <v>9.4</v>
      </c>
      <c r="BX19" s="871"/>
      <c r="BY19" s="871"/>
      <c r="BZ19" s="914">
        <f>L27+AS27</f>
        <v>0</v>
      </c>
      <c r="CA19" s="914">
        <f>M27+AT27</f>
        <v>0</v>
      </c>
      <c r="CB19" s="871"/>
      <c r="CC19" s="871"/>
      <c r="CD19" s="871"/>
      <c r="CE19" s="871"/>
      <c r="CF19" s="871"/>
      <c r="CG19" s="914">
        <f>T27+BA27</f>
        <v>0</v>
      </c>
      <c r="CH19" s="914">
        <f>U27+BB27</f>
        <v>0</v>
      </c>
      <c r="CI19" s="915">
        <v>17</v>
      </c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3"/>
      <c r="EB19" s="3"/>
      <c r="EC19" s="3"/>
    </row>
    <row r="20" spans="1:133" s="55" customFormat="1" ht="18.75" customHeight="1">
      <c r="A20" s="1003" t="s">
        <v>6</v>
      </c>
      <c r="B20" s="995"/>
      <c r="C20" s="81" t="s">
        <v>35</v>
      </c>
      <c r="D20" s="79"/>
      <c r="E20" s="78"/>
      <c r="F20" s="78">
        <v>30</v>
      </c>
      <c r="G20" s="78"/>
      <c r="H20" s="80"/>
      <c r="I20" s="79"/>
      <c r="J20" s="80"/>
      <c r="K20" s="79"/>
      <c r="L20" s="78"/>
      <c r="M20" s="78">
        <v>10.8</v>
      </c>
      <c r="N20" s="78"/>
      <c r="O20" s="78">
        <v>30</v>
      </c>
      <c r="P20" s="78"/>
      <c r="Q20" s="78"/>
      <c r="R20" s="78"/>
      <c r="S20" s="80"/>
      <c r="T20" s="79"/>
      <c r="U20" s="78"/>
      <c r="V20" s="78"/>
      <c r="W20" s="80"/>
      <c r="X20" s="79"/>
      <c r="Y20" s="78"/>
      <c r="Z20" s="77"/>
      <c r="AA20" s="814">
        <f>SUM(D21:H21)</f>
        <v>0.69</v>
      </c>
      <c r="AB20" s="814">
        <f>SUM(I21:W21)</f>
        <v>0.93799999999999994</v>
      </c>
      <c r="AC20" s="814">
        <f>SUM(AA20+AB20)</f>
        <v>1.6279999999999999</v>
      </c>
      <c r="AD20" s="1026">
        <v>35</v>
      </c>
      <c r="AE20" s="973">
        <f>SUM(AA20*AD20)</f>
        <v>24.15</v>
      </c>
      <c r="AF20" s="973">
        <f>SUM(AB20*AD20)</f>
        <v>32.83</v>
      </c>
      <c r="AG20" s="973">
        <f>SUM(AE20:AF21)</f>
        <v>56.98</v>
      </c>
      <c r="AH20" s="1003" t="s">
        <v>6</v>
      </c>
      <c r="AI20" s="995"/>
      <c r="AJ20" s="81" t="s">
        <v>35</v>
      </c>
      <c r="AK20" s="79"/>
      <c r="AL20" s="78"/>
      <c r="AM20" s="78">
        <v>30</v>
      </c>
      <c r="AN20" s="78"/>
      <c r="AO20" s="80"/>
      <c r="AP20" s="79"/>
      <c r="AQ20" s="80"/>
      <c r="AR20" s="79"/>
      <c r="AS20" s="78"/>
      <c r="AT20" s="78"/>
      <c r="AU20" s="78"/>
      <c r="AV20" s="78">
        <v>25.91</v>
      </c>
      <c r="AW20" s="78"/>
      <c r="AX20" s="78"/>
      <c r="AY20" s="78"/>
      <c r="AZ20" s="80"/>
      <c r="BA20" s="79"/>
      <c r="BB20" s="78"/>
      <c r="BC20" s="78"/>
      <c r="BD20" s="80"/>
      <c r="BE20" s="79"/>
      <c r="BF20" s="78"/>
      <c r="BG20" s="77"/>
      <c r="BH20" s="814">
        <f>SUM(AK21:AO21)</f>
        <v>1.38</v>
      </c>
      <c r="BI20" s="814">
        <f>SUM(AP21:BD21)</f>
        <v>1.1919999999999999</v>
      </c>
      <c r="BJ20" s="814">
        <f>SUM(BH20+BI20)</f>
        <v>2.5720000000000001</v>
      </c>
      <c r="BK20" s="1026">
        <f>AD20</f>
        <v>35</v>
      </c>
      <c r="BL20" s="973">
        <f>SUM(BH20*BK20)</f>
        <v>48.3</v>
      </c>
      <c r="BM20" s="973">
        <f>SUM(BI20*BK20)</f>
        <v>41.72</v>
      </c>
      <c r="BN20" s="973">
        <f>SUM(BL20:BM21)</f>
        <v>90.02</v>
      </c>
      <c r="BO20" s="925"/>
      <c r="BP20" s="926"/>
      <c r="BQ20" s="927"/>
      <c r="BR20" s="918"/>
      <c r="BS20" s="871"/>
      <c r="BT20" s="871"/>
      <c r="BU20" s="871"/>
      <c r="BV20" s="871"/>
      <c r="BW20" s="871"/>
      <c r="BX20" s="871"/>
      <c r="BY20" s="871"/>
      <c r="BZ20" s="871"/>
      <c r="CA20" s="871"/>
      <c r="CB20" s="871"/>
      <c r="CC20" s="871"/>
      <c r="CD20" s="871"/>
      <c r="CE20" s="871"/>
      <c r="CF20" s="871"/>
      <c r="CG20" s="871"/>
      <c r="CH20" s="871"/>
      <c r="CI20" s="916"/>
    </row>
    <row r="21" spans="1:133" ht="18.75" customHeight="1" thickBot="1">
      <c r="A21" s="920"/>
      <c r="B21" s="813"/>
      <c r="C21" s="20" t="s">
        <v>34</v>
      </c>
      <c r="D21" s="76">
        <f t="shared" ref="D21:Z21" si="4">(D$19*D20)/1000</f>
        <v>0</v>
      </c>
      <c r="E21" s="76">
        <f t="shared" si="4"/>
        <v>0</v>
      </c>
      <c r="F21" s="76">
        <f t="shared" si="4"/>
        <v>0.69</v>
      </c>
      <c r="G21" s="76">
        <f t="shared" si="4"/>
        <v>0</v>
      </c>
      <c r="H21" s="76">
        <f t="shared" si="4"/>
        <v>0</v>
      </c>
      <c r="I21" s="76">
        <f t="shared" si="4"/>
        <v>0</v>
      </c>
      <c r="J21" s="76">
        <f t="shared" si="4"/>
        <v>0</v>
      </c>
      <c r="K21" s="76">
        <f t="shared" si="4"/>
        <v>0</v>
      </c>
      <c r="L21" s="76">
        <f t="shared" si="4"/>
        <v>0</v>
      </c>
      <c r="M21" s="76">
        <f t="shared" si="4"/>
        <v>0.248</v>
      </c>
      <c r="N21" s="76">
        <f t="shared" si="4"/>
        <v>0</v>
      </c>
      <c r="O21" s="76">
        <f t="shared" si="4"/>
        <v>0.69</v>
      </c>
      <c r="P21" s="76">
        <f t="shared" si="4"/>
        <v>0</v>
      </c>
      <c r="Q21" s="76">
        <f t="shared" si="4"/>
        <v>0</v>
      </c>
      <c r="R21" s="76">
        <f t="shared" si="4"/>
        <v>0</v>
      </c>
      <c r="S21" s="76">
        <f t="shared" si="4"/>
        <v>0</v>
      </c>
      <c r="T21" s="76">
        <f t="shared" si="4"/>
        <v>0</v>
      </c>
      <c r="U21" s="76">
        <f t="shared" si="4"/>
        <v>0</v>
      </c>
      <c r="V21" s="76">
        <f t="shared" si="4"/>
        <v>0</v>
      </c>
      <c r="W21" s="76">
        <f t="shared" si="4"/>
        <v>0</v>
      </c>
      <c r="X21" s="76">
        <f t="shared" si="4"/>
        <v>0</v>
      </c>
      <c r="Y21" s="76">
        <f t="shared" si="4"/>
        <v>0</v>
      </c>
      <c r="Z21" s="76">
        <f t="shared" si="4"/>
        <v>0</v>
      </c>
      <c r="AA21" s="814"/>
      <c r="AB21" s="814"/>
      <c r="AC21" s="814"/>
      <c r="AD21" s="816"/>
      <c r="AE21" s="818"/>
      <c r="AF21" s="818"/>
      <c r="AG21" s="818"/>
      <c r="AH21" s="920"/>
      <c r="AI21" s="813"/>
      <c r="AJ21" s="20" t="s">
        <v>34</v>
      </c>
      <c r="AK21" s="76">
        <f t="shared" ref="AK21:BG21" si="5">(AK$19*AK20)/1000</f>
        <v>0</v>
      </c>
      <c r="AL21" s="76">
        <f t="shared" si="5"/>
        <v>0</v>
      </c>
      <c r="AM21" s="76">
        <f t="shared" si="5"/>
        <v>1.38</v>
      </c>
      <c r="AN21" s="76">
        <f t="shared" si="5"/>
        <v>0</v>
      </c>
      <c r="AO21" s="76">
        <f t="shared" si="5"/>
        <v>0</v>
      </c>
      <c r="AP21" s="76">
        <f t="shared" si="5"/>
        <v>0</v>
      </c>
      <c r="AQ21" s="76">
        <f t="shared" si="5"/>
        <v>0</v>
      </c>
      <c r="AR21" s="76">
        <f t="shared" si="5"/>
        <v>0</v>
      </c>
      <c r="AS21" s="76">
        <f t="shared" si="5"/>
        <v>0</v>
      </c>
      <c r="AT21" s="76">
        <f t="shared" si="5"/>
        <v>0</v>
      </c>
      <c r="AU21" s="76">
        <f t="shared" si="5"/>
        <v>0</v>
      </c>
      <c r="AV21" s="76">
        <f t="shared" si="5"/>
        <v>1.1919999999999999</v>
      </c>
      <c r="AW21" s="76">
        <f t="shared" si="5"/>
        <v>0</v>
      </c>
      <c r="AX21" s="76">
        <f t="shared" si="5"/>
        <v>0</v>
      </c>
      <c r="AY21" s="76">
        <f t="shared" si="5"/>
        <v>0</v>
      </c>
      <c r="AZ21" s="76">
        <f t="shared" si="5"/>
        <v>0</v>
      </c>
      <c r="BA21" s="76">
        <f t="shared" si="5"/>
        <v>0</v>
      </c>
      <c r="BB21" s="76">
        <f t="shared" si="5"/>
        <v>0</v>
      </c>
      <c r="BC21" s="76">
        <f t="shared" si="5"/>
        <v>0</v>
      </c>
      <c r="BD21" s="76">
        <f t="shared" si="5"/>
        <v>0</v>
      </c>
      <c r="BE21" s="76">
        <f t="shared" si="5"/>
        <v>0</v>
      </c>
      <c r="BF21" s="76">
        <f t="shared" si="5"/>
        <v>0</v>
      </c>
      <c r="BG21" s="76">
        <f t="shared" si="5"/>
        <v>0</v>
      </c>
      <c r="BH21" s="814"/>
      <c r="BI21" s="814"/>
      <c r="BJ21" s="814"/>
      <c r="BK21" s="816"/>
      <c r="BL21" s="818"/>
      <c r="BM21" s="818"/>
      <c r="BN21" s="818"/>
      <c r="BO21" s="922" t="str">
        <f t="shared" ref="BO21" si="6">A28</f>
        <v>вода</v>
      </c>
      <c r="BP21" s="923"/>
      <c r="BQ21" s="924"/>
      <c r="BR21" s="914">
        <f>D29+AK29</f>
        <v>1.4950000000000001</v>
      </c>
      <c r="BS21" s="914"/>
      <c r="BT21" s="914">
        <f>F29+AM29</f>
        <v>0</v>
      </c>
      <c r="BU21" s="914">
        <f>G29+AN29</f>
        <v>11.73</v>
      </c>
      <c r="BV21" s="871"/>
      <c r="BW21" s="914">
        <f>J29+AQ29</f>
        <v>0</v>
      </c>
      <c r="BX21" s="871"/>
      <c r="BY21" s="914">
        <f>K29+AR29</f>
        <v>0</v>
      </c>
      <c r="BZ21" s="914">
        <f>L29+AS29</f>
        <v>0</v>
      </c>
      <c r="CA21" s="914">
        <f>M29+AT29</f>
        <v>0</v>
      </c>
      <c r="CB21" s="914">
        <f>N29+AU29</f>
        <v>0</v>
      </c>
      <c r="CC21" s="914">
        <f>O29+AV29</f>
        <v>0</v>
      </c>
      <c r="CD21" s="871"/>
      <c r="CE21" s="914"/>
      <c r="CF21" s="871"/>
      <c r="CG21" s="914">
        <f>T29+BA29</f>
        <v>0</v>
      </c>
      <c r="CH21" s="914">
        <f>U29+BB29</f>
        <v>0</v>
      </c>
      <c r="CI21" s="915"/>
    </row>
    <row r="22" spans="1:133" s="55" customFormat="1" ht="18.75" customHeight="1">
      <c r="A22" s="920" t="s">
        <v>14</v>
      </c>
      <c r="B22" s="813"/>
      <c r="C22" s="64" t="s">
        <v>35</v>
      </c>
      <c r="D22" s="62"/>
      <c r="E22" s="61">
        <v>0</v>
      </c>
      <c r="F22" s="61"/>
      <c r="G22" s="61"/>
      <c r="H22" s="63"/>
      <c r="I22" s="62"/>
      <c r="J22" s="63"/>
      <c r="K22" s="62"/>
      <c r="L22" s="61"/>
      <c r="M22" s="61"/>
      <c r="N22" s="61"/>
      <c r="O22" s="61">
        <v>0</v>
      </c>
      <c r="P22" s="61">
        <v>15</v>
      </c>
      <c r="Q22" s="61"/>
      <c r="R22" s="61"/>
      <c r="S22" s="63"/>
      <c r="T22" s="62"/>
      <c r="U22" s="61"/>
      <c r="V22" s="61"/>
      <c r="W22" s="63"/>
      <c r="X22" s="62"/>
      <c r="Y22" s="61"/>
      <c r="Z22" s="60"/>
      <c r="AA22" s="814">
        <f>SUM(D23:H23)</f>
        <v>0</v>
      </c>
      <c r="AB22" s="814">
        <f>SUM(I23:W23)</f>
        <v>0.34499999999999997</v>
      </c>
      <c r="AC22" s="814">
        <f t="shared" ref="AC22" si="7">SUM(AA22+AB22)</f>
        <v>0.34499999999999997</v>
      </c>
      <c r="AD22" s="816">
        <v>44</v>
      </c>
      <c r="AE22" s="973">
        <f>SUM(AA22*AD22)</f>
        <v>0</v>
      </c>
      <c r="AF22" s="973">
        <f>SUM(AB22*AD22)</f>
        <v>15.18</v>
      </c>
      <c r="AG22" s="973">
        <f>SUM(AE22:AF23)</f>
        <v>15.18</v>
      </c>
      <c r="AH22" s="920" t="s">
        <v>14</v>
      </c>
      <c r="AI22" s="813"/>
      <c r="AJ22" s="64" t="s">
        <v>35</v>
      </c>
      <c r="AK22" s="62"/>
      <c r="AL22" s="61">
        <v>0</v>
      </c>
      <c r="AM22" s="61"/>
      <c r="AN22" s="61"/>
      <c r="AO22" s="63"/>
      <c r="AP22" s="62"/>
      <c r="AQ22" s="63"/>
      <c r="AR22" s="62"/>
      <c r="AS22" s="61"/>
      <c r="AT22" s="517">
        <v>10.97</v>
      </c>
      <c r="AU22" s="61"/>
      <c r="AV22" s="61">
        <v>0</v>
      </c>
      <c r="AW22" s="61">
        <v>25</v>
      </c>
      <c r="AX22" s="61"/>
      <c r="AY22" s="61"/>
      <c r="AZ22" s="63"/>
      <c r="BA22" s="62"/>
      <c r="BB22" s="61"/>
      <c r="BC22" s="61"/>
      <c r="BD22" s="63"/>
      <c r="BE22" s="62"/>
      <c r="BF22" s="61"/>
      <c r="BG22" s="60"/>
      <c r="BH22" s="814">
        <f>SUM(AK23:AO23)</f>
        <v>0</v>
      </c>
      <c r="BI22" s="814">
        <f>SUM(AP23:BD23)</f>
        <v>1.655</v>
      </c>
      <c r="BJ22" s="814">
        <f t="shared" ref="BJ22" si="8">SUM(BH22+BI22)</f>
        <v>1.655</v>
      </c>
      <c r="BK22" s="1026">
        <f t="shared" ref="BK22" si="9">AD22</f>
        <v>44</v>
      </c>
      <c r="BL22" s="973">
        <f>SUM(BH22*BK22)</f>
        <v>0</v>
      </c>
      <c r="BM22" s="973">
        <f>SUM(BI22*BK22)</f>
        <v>72.819999999999993</v>
      </c>
      <c r="BN22" s="973">
        <f>SUM(BL22:BM23)</f>
        <v>72.819999999999993</v>
      </c>
      <c r="BO22" s="925"/>
      <c r="BP22" s="926"/>
      <c r="BQ22" s="927"/>
      <c r="BR22" s="871"/>
      <c r="BS22" s="871"/>
      <c r="BT22" s="871"/>
      <c r="BU22" s="871"/>
      <c r="BV22" s="871"/>
      <c r="BW22" s="871"/>
      <c r="BX22" s="871"/>
      <c r="BY22" s="871"/>
      <c r="BZ22" s="871"/>
      <c r="CA22" s="871"/>
      <c r="CB22" s="871"/>
      <c r="CC22" s="871"/>
      <c r="CD22" s="871"/>
      <c r="CE22" s="871"/>
      <c r="CF22" s="871"/>
      <c r="CG22" s="871"/>
      <c r="CH22" s="871"/>
      <c r="CI22" s="916"/>
    </row>
    <row r="23" spans="1:133" ht="18.75" customHeight="1" thickBot="1">
      <c r="A23" s="928"/>
      <c r="B23" s="929"/>
      <c r="C23" s="65" t="s">
        <v>34</v>
      </c>
      <c r="D23" s="273">
        <f t="shared" ref="D23:Z23" si="10">(D$19*D22)/1000</f>
        <v>0</v>
      </c>
      <c r="E23" s="273">
        <f t="shared" si="10"/>
        <v>0</v>
      </c>
      <c r="F23" s="273">
        <f t="shared" si="10"/>
        <v>0</v>
      </c>
      <c r="G23" s="273">
        <f t="shared" si="10"/>
        <v>0</v>
      </c>
      <c r="H23" s="273">
        <f t="shared" si="10"/>
        <v>0</v>
      </c>
      <c r="I23" s="273">
        <f t="shared" si="10"/>
        <v>0</v>
      </c>
      <c r="J23" s="273">
        <f t="shared" si="10"/>
        <v>0</v>
      </c>
      <c r="K23" s="273">
        <f t="shared" si="10"/>
        <v>0</v>
      </c>
      <c r="L23" s="273">
        <f t="shared" si="10"/>
        <v>0</v>
      </c>
      <c r="M23" s="273">
        <f t="shared" si="10"/>
        <v>0</v>
      </c>
      <c r="N23" s="273">
        <f t="shared" si="10"/>
        <v>0</v>
      </c>
      <c r="O23" s="273">
        <f t="shared" si="10"/>
        <v>0</v>
      </c>
      <c r="P23" s="273">
        <f t="shared" si="10"/>
        <v>0.34499999999999997</v>
      </c>
      <c r="Q23" s="273">
        <f t="shared" si="10"/>
        <v>0</v>
      </c>
      <c r="R23" s="273">
        <f t="shared" si="10"/>
        <v>0</v>
      </c>
      <c r="S23" s="273">
        <f t="shared" si="10"/>
        <v>0</v>
      </c>
      <c r="T23" s="273">
        <f t="shared" si="10"/>
        <v>0</v>
      </c>
      <c r="U23" s="273">
        <f t="shared" si="10"/>
        <v>0</v>
      </c>
      <c r="V23" s="273">
        <f t="shared" si="10"/>
        <v>0</v>
      </c>
      <c r="W23" s="273">
        <f t="shared" si="10"/>
        <v>0</v>
      </c>
      <c r="X23" s="273">
        <f t="shared" si="10"/>
        <v>0</v>
      </c>
      <c r="Y23" s="273">
        <f t="shared" si="10"/>
        <v>0</v>
      </c>
      <c r="Z23" s="273">
        <f t="shared" si="10"/>
        <v>0</v>
      </c>
      <c r="AA23" s="814"/>
      <c r="AB23" s="814"/>
      <c r="AC23" s="814"/>
      <c r="AD23" s="930"/>
      <c r="AE23" s="818"/>
      <c r="AF23" s="818"/>
      <c r="AG23" s="818"/>
      <c r="AH23" s="928"/>
      <c r="AI23" s="929"/>
      <c r="AJ23" s="65" t="s">
        <v>34</v>
      </c>
      <c r="AK23" s="273">
        <f t="shared" ref="AK23:BG23" si="11">(AK$19*AK22)/1000</f>
        <v>0</v>
      </c>
      <c r="AL23" s="273">
        <f t="shared" si="11"/>
        <v>0</v>
      </c>
      <c r="AM23" s="273">
        <f t="shared" si="11"/>
        <v>0</v>
      </c>
      <c r="AN23" s="273">
        <f t="shared" si="11"/>
        <v>0</v>
      </c>
      <c r="AO23" s="273">
        <f t="shared" si="11"/>
        <v>0</v>
      </c>
      <c r="AP23" s="273">
        <f t="shared" si="11"/>
        <v>0</v>
      </c>
      <c r="AQ23" s="273">
        <f t="shared" si="11"/>
        <v>0</v>
      </c>
      <c r="AR23" s="273">
        <f t="shared" si="11"/>
        <v>0</v>
      </c>
      <c r="AS23" s="273">
        <f t="shared" si="11"/>
        <v>0</v>
      </c>
      <c r="AT23" s="273">
        <f t="shared" si="11"/>
        <v>0.505</v>
      </c>
      <c r="AU23" s="273">
        <f t="shared" si="11"/>
        <v>0</v>
      </c>
      <c r="AV23" s="273">
        <f t="shared" si="11"/>
        <v>0</v>
      </c>
      <c r="AW23" s="273">
        <f t="shared" si="11"/>
        <v>1.1499999999999999</v>
      </c>
      <c r="AX23" s="273">
        <f t="shared" si="11"/>
        <v>0</v>
      </c>
      <c r="AY23" s="273">
        <f t="shared" si="11"/>
        <v>0</v>
      </c>
      <c r="AZ23" s="273">
        <f t="shared" si="11"/>
        <v>0</v>
      </c>
      <c r="BA23" s="273">
        <f t="shared" si="11"/>
        <v>0</v>
      </c>
      <c r="BB23" s="273">
        <f t="shared" si="11"/>
        <v>0</v>
      </c>
      <c r="BC23" s="273">
        <f t="shared" si="11"/>
        <v>0</v>
      </c>
      <c r="BD23" s="273">
        <f t="shared" si="11"/>
        <v>0</v>
      </c>
      <c r="BE23" s="273">
        <f t="shared" si="11"/>
        <v>0</v>
      </c>
      <c r="BF23" s="273">
        <f t="shared" si="11"/>
        <v>0</v>
      </c>
      <c r="BG23" s="273">
        <f t="shared" si="11"/>
        <v>0</v>
      </c>
      <c r="BH23" s="814"/>
      <c r="BI23" s="814"/>
      <c r="BJ23" s="814"/>
      <c r="BK23" s="816"/>
      <c r="BL23" s="818"/>
      <c r="BM23" s="818"/>
      <c r="BN23" s="818"/>
      <c r="BO23" s="922" t="str">
        <f t="shared" ref="BO23" si="12">A30</f>
        <v>сметана</v>
      </c>
      <c r="BP23" s="923"/>
      <c r="BQ23" s="924"/>
      <c r="BR23" s="914">
        <f>D31+AK31</f>
        <v>0</v>
      </c>
      <c r="BS23" s="914">
        <f>E31+AL31</f>
        <v>0</v>
      </c>
      <c r="BT23" s="871"/>
      <c r="BU23" s="871"/>
      <c r="BV23" s="871"/>
      <c r="BW23" s="871"/>
      <c r="BX23" s="871"/>
      <c r="BY23" s="914">
        <f>K31+AR31</f>
        <v>0</v>
      </c>
      <c r="BZ23" s="871"/>
      <c r="CA23" s="871"/>
      <c r="CB23" s="871"/>
      <c r="CC23" s="871"/>
      <c r="CD23" s="871"/>
      <c r="CE23" s="871"/>
      <c r="CF23" s="871"/>
      <c r="CG23" s="914">
        <f>T31+BA31</f>
        <v>0</v>
      </c>
      <c r="CH23" s="871"/>
      <c r="CI23" s="915"/>
    </row>
    <row r="24" spans="1:133" s="55" customFormat="1" ht="18.75" customHeight="1">
      <c r="A24" s="994" t="s">
        <v>29</v>
      </c>
      <c r="B24" s="995"/>
      <c r="C24" s="81" t="s">
        <v>35</v>
      </c>
      <c r="D24" s="79"/>
      <c r="E24" s="78">
        <v>0</v>
      </c>
      <c r="F24" s="78"/>
      <c r="G24" s="78"/>
      <c r="H24" s="80"/>
      <c r="I24" s="79"/>
      <c r="J24" s="80"/>
      <c r="K24" s="79"/>
      <c r="L24" s="78"/>
      <c r="M24" s="78">
        <v>37.68</v>
      </c>
      <c r="N24" s="78"/>
      <c r="O24" s="78">
        <v>0</v>
      </c>
      <c r="P24" s="78">
        <v>0</v>
      </c>
      <c r="Q24" s="78">
        <v>0</v>
      </c>
      <c r="R24" s="78"/>
      <c r="S24" s="80"/>
      <c r="T24" s="79"/>
      <c r="U24" s="78"/>
      <c r="V24" s="78"/>
      <c r="W24" s="80"/>
      <c r="X24" s="79"/>
      <c r="Y24" s="78"/>
      <c r="Z24" s="77"/>
      <c r="AA24" s="814">
        <f>SUM(D25:H25)</f>
        <v>0</v>
      </c>
      <c r="AB24" s="814">
        <f>SUM(I25:W25)</f>
        <v>0.86699999999999999</v>
      </c>
      <c r="AC24" s="814">
        <f t="shared" ref="AC24" si="13">SUM(AA24+AB24)</f>
        <v>0.86699999999999999</v>
      </c>
      <c r="AD24" s="1026">
        <v>415</v>
      </c>
      <c r="AE24" s="973">
        <f>SUM(AA24*AD24)</f>
        <v>0</v>
      </c>
      <c r="AF24" s="973">
        <f>SUM(AB24*AD24)</f>
        <v>359.81</v>
      </c>
      <c r="AG24" s="973">
        <f>SUM(AE24:AF25)</f>
        <v>359.81</v>
      </c>
      <c r="AH24" s="994" t="s">
        <v>29</v>
      </c>
      <c r="AI24" s="995"/>
      <c r="AJ24" s="81" t="s">
        <v>35</v>
      </c>
      <c r="AK24" s="79"/>
      <c r="AL24" s="78">
        <v>0</v>
      </c>
      <c r="AM24" s="78"/>
      <c r="AN24" s="78"/>
      <c r="AO24" s="80"/>
      <c r="AP24" s="79"/>
      <c r="AQ24" s="80"/>
      <c r="AR24" s="79"/>
      <c r="AS24" s="78"/>
      <c r="AT24" s="78">
        <v>36.04</v>
      </c>
      <c r="AU24" s="78"/>
      <c r="AV24" s="78">
        <v>0</v>
      </c>
      <c r="AW24" s="78">
        <v>0</v>
      </c>
      <c r="AX24" s="78">
        <v>0</v>
      </c>
      <c r="AY24" s="78"/>
      <c r="AZ24" s="80"/>
      <c r="BA24" s="79"/>
      <c r="BB24" s="78"/>
      <c r="BC24" s="78"/>
      <c r="BD24" s="80"/>
      <c r="BE24" s="79"/>
      <c r="BF24" s="78"/>
      <c r="BG24" s="77"/>
      <c r="BH24" s="814">
        <f>SUM(AK25:AO25)</f>
        <v>0</v>
      </c>
      <c r="BI24" s="814">
        <f>SUM(AP25:BD25)</f>
        <v>1.6579999999999999</v>
      </c>
      <c r="BJ24" s="814">
        <f t="shared" ref="BJ24" si="14">SUM(BH24+BI24)</f>
        <v>1.6579999999999999</v>
      </c>
      <c r="BK24" s="1026">
        <f t="shared" ref="BK24" si="15">AD24</f>
        <v>415</v>
      </c>
      <c r="BL24" s="973">
        <f>SUM(BH24*BK24)</f>
        <v>0</v>
      </c>
      <c r="BM24" s="973">
        <f>SUM(BI24*BK24)</f>
        <v>688.07</v>
      </c>
      <c r="BN24" s="973">
        <f>SUM(BL24:BM25)</f>
        <v>688.07</v>
      </c>
      <c r="BO24" s="925"/>
      <c r="BP24" s="926"/>
      <c r="BQ24" s="927"/>
      <c r="BR24" s="871"/>
      <c r="BS24" s="871"/>
      <c r="BT24" s="871"/>
      <c r="BU24" s="871"/>
      <c r="BV24" s="871"/>
      <c r="BW24" s="871"/>
      <c r="BX24" s="871"/>
      <c r="BY24" s="871"/>
      <c r="BZ24" s="871"/>
      <c r="CA24" s="871"/>
      <c r="CB24" s="871"/>
      <c r="CC24" s="871"/>
      <c r="CD24" s="871"/>
      <c r="CE24" s="871"/>
      <c r="CF24" s="871"/>
      <c r="CG24" s="871"/>
      <c r="CH24" s="871"/>
      <c r="CI24" s="916"/>
    </row>
    <row r="25" spans="1:133" ht="18.75" customHeight="1" thickBot="1">
      <c r="A25" s="932"/>
      <c r="B25" s="813"/>
      <c r="C25" s="20" t="s">
        <v>34</v>
      </c>
      <c r="D25" s="76">
        <f t="shared" ref="D25:Z25" si="16">(D$19*D24)/1000</f>
        <v>0</v>
      </c>
      <c r="E25" s="76">
        <f t="shared" si="16"/>
        <v>0</v>
      </c>
      <c r="F25" s="76">
        <f t="shared" si="16"/>
        <v>0</v>
      </c>
      <c r="G25" s="76">
        <f t="shared" si="16"/>
        <v>0</v>
      </c>
      <c r="H25" s="76">
        <f t="shared" si="16"/>
        <v>0</v>
      </c>
      <c r="I25" s="76">
        <f t="shared" si="16"/>
        <v>0</v>
      </c>
      <c r="J25" s="76">
        <f t="shared" si="16"/>
        <v>0</v>
      </c>
      <c r="K25" s="76">
        <f t="shared" si="16"/>
        <v>0</v>
      </c>
      <c r="L25" s="76">
        <f t="shared" si="16"/>
        <v>0</v>
      </c>
      <c r="M25" s="76">
        <f t="shared" si="16"/>
        <v>0.86699999999999999</v>
      </c>
      <c r="N25" s="76">
        <f t="shared" si="16"/>
        <v>0</v>
      </c>
      <c r="O25" s="76">
        <f t="shared" si="16"/>
        <v>0</v>
      </c>
      <c r="P25" s="76">
        <f t="shared" si="16"/>
        <v>0</v>
      </c>
      <c r="Q25" s="76">
        <f t="shared" si="16"/>
        <v>0</v>
      </c>
      <c r="R25" s="76">
        <f t="shared" si="16"/>
        <v>0</v>
      </c>
      <c r="S25" s="76">
        <f t="shared" si="16"/>
        <v>0</v>
      </c>
      <c r="T25" s="76">
        <f t="shared" si="16"/>
        <v>0</v>
      </c>
      <c r="U25" s="76">
        <f t="shared" si="16"/>
        <v>0</v>
      </c>
      <c r="V25" s="76">
        <f t="shared" si="16"/>
        <v>0</v>
      </c>
      <c r="W25" s="76">
        <f t="shared" si="16"/>
        <v>0</v>
      </c>
      <c r="X25" s="76">
        <f t="shared" si="16"/>
        <v>0</v>
      </c>
      <c r="Y25" s="76">
        <f t="shared" si="16"/>
        <v>0</v>
      </c>
      <c r="Z25" s="76">
        <f t="shared" si="16"/>
        <v>0</v>
      </c>
      <c r="AA25" s="814"/>
      <c r="AB25" s="814"/>
      <c r="AC25" s="814"/>
      <c r="AD25" s="816"/>
      <c r="AE25" s="818"/>
      <c r="AF25" s="818"/>
      <c r="AG25" s="818"/>
      <c r="AH25" s="932"/>
      <c r="AI25" s="813"/>
      <c r="AJ25" s="20" t="s">
        <v>34</v>
      </c>
      <c r="AK25" s="76">
        <f t="shared" ref="AK25:BG25" si="17">(AK$19*AK24)/1000</f>
        <v>0</v>
      </c>
      <c r="AL25" s="76">
        <f t="shared" si="17"/>
        <v>0</v>
      </c>
      <c r="AM25" s="76">
        <f t="shared" si="17"/>
        <v>0</v>
      </c>
      <c r="AN25" s="76">
        <f t="shared" si="17"/>
        <v>0</v>
      </c>
      <c r="AO25" s="76">
        <f t="shared" si="17"/>
        <v>0</v>
      </c>
      <c r="AP25" s="76">
        <f t="shared" si="17"/>
        <v>0</v>
      </c>
      <c r="AQ25" s="76">
        <f t="shared" si="17"/>
        <v>0</v>
      </c>
      <c r="AR25" s="76">
        <f t="shared" si="17"/>
        <v>0</v>
      </c>
      <c r="AS25" s="76">
        <f t="shared" si="17"/>
        <v>0</v>
      </c>
      <c r="AT25" s="76">
        <f t="shared" si="17"/>
        <v>1.6579999999999999</v>
      </c>
      <c r="AU25" s="76">
        <f t="shared" si="17"/>
        <v>0</v>
      </c>
      <c r="AV25" s="76">
        <f t="shared" si="17"/>
        <v>0</v>
      </c>
      <c r="AW25" s="76">
        <f t="shared" si="17"/>
        <v>0</v>
      </c>
      <c r="AX25" s="76">
        <f t="shared" si="17"/>
        <v>0</v>
      </c>
      <c r="AY25" s="76">
        <f t="shared" si="17"/>
        <v>0</v>
      </c>
      <c r="AZ25" s="76">
        <f t="shared" si="17"/>
        <v>0</v>
      </c>
      <c r="BA25" s="76">
        <f t="shared" si="17"/>
        <v>0</v>
      </c>
      <c r="BB25" s="76">
        <f t="shared" si="17"/>
        <v>0</v>
      </c>
      <c r="BC25" s="76">
        <f t="shared" si="17"/>
        <v>0</v>
      </c>
      <c r="BD25" s="76">
        <f t="shared" si="17"/>
        <v>0</v>
      </c>
      <c r="BE25" s="76">
        <f t="shared" si="17"/>
        <v>0</v>
      </c>
      <c r="BF25" s="76">
        <f t="shared" si="17"/>
        <v>0</v>
      </c>
      <c r="BG25" s="76">
        <f t="shared" si="17"/>
        <v>0</v>
      </c>
      <c r="BH25" s="814"/>
      <c r="BI25" s="814"/>
      <c r="BJ25" s="814"/>
      <c r="BK25" s="816"/>
      <c r="BL25" s="818"/>
      <c r="BM25" s="818"/>
      <c r="BN25" s="818"/>
      <c r="BO25" s="922" t="s">
        <v>232</v>
      </c>
      <c r="BP25" s="923"/>
      <c r="BQ25" s="924"/>
      <c r="BR25" s="914">
        <f>D33+AK33</f>
        <v>0</v>
      </c>
      <c r="BS25" s="914">
        <f>E33+AL33</f>
        <v>0</v>
      </c>
      <c r="BT25" s="914"/>
      <c r="BU25" s="914">
        <f>G33+AN33</f>
        <v>0</v>
      </c>
      <c r="BV25" s="871"/>
      <c r="BW25" s="871"/>
      <c r="BX25" s="871"/>
      <c r="BY25" s="914">
        <f>K33+AR33</f>
        <v>0</v>
      </c>
      <c r="BZ25" s="914">
        <f>L33+AS33</f>
        <v>0</v>
      </c>
      <c r="CA25" s="914">
        <v>0.14000000000000001</v>
      </c>
      <c r="CB25" s="914"/>
      <c r="CC25" s="871"/>
      <c r="CD25" s="871"/>
      <c r="CE25" s="871"/>
      <c r="CF25" s="871"/>
      <c r="CG25" s="914">
        <v>2.66</v>
      </c>
      <c r="CH25" s="871"/>
      <c r="CI25" s="915">
        <v>2.8</v>
      </c>
    </row>
    <row r="26" spans="1:133" s="55" customFormat="1" ht="18.75" customHeight="1">
      <c r="A26" s="994" t="s">
        <v>5</v>
      </c>
      <c r="B26" s="995"/>
      <c r="C26" s="81" t="s">
        <v>35</v>
      </c>
      <c r="D26" s="79">
        <v>120</v>
      </c>
      <c r="E26" s="78"/>
      <c r="F26" s="78"/>
      <c r="G26" s="78"/>
      <c r="H26" s="80"/>
      <c r="I26" s="79">
        <v>100</v>
      </c>
      <c r="J26" s="80"/>
      <c r="K26" s="79"/>
      <c r="L26" s="78"/>
      <c r="M26" s="78"/>
      <c r="N26" s="78"/>
      <c r="O26" s="78"/>
      <c r="P26" s="78"/>
      <c r="Q26" s="78">
        <v>0</v>
      </c>
      <c r="R26" s="78"/>
      <c r="S26" s="80"/>
      <c r="T26" s="79"/>
      <c r="U26" s="78"/>
      <c r="V26" s="78"/>
      <c r="W26" s="80"/>
      <c r="X26" s="79"/>
      <c r="Y26" s="78"/>
      <c r="Z26" s="77"/>
      <c r="AA26" s="814">
        <f>SUM(D27:H27)</f>
        <v>2.76</v>
      </c>
      <c r="AB26" s="814">
        <f>SUM(I27:W27)</f>
        <v>2.2999999999999998</v>
      </c>
      <c r="AC26" s="814">
        <f t="shared" ref="AC26" si="18">SUM(AA26+AB26)</f>
        <v>5.0599999999999996</v>
      </c>
      <c r="AD26" s="1026">
        <v>40</v>
      </c>
      <c r="AE26" s="973">
        <f>SUM(AA26*AD26)</f>
        <v>110.4</v>
      </c>
      <c r="AF26" s="973">
        <f>SUM(AB26*AD26)</f>
        <v>92</v>
      </c>
      <c r="AG26" s="973">
        <f>SUM(AE26:AF27)</f>
        <v>202.4</v>
      </c>
      <c r="AH26" s="994" t="s">
        <v>5</v>
      </c>
      <c r="AI26" s="995"/>
      <c r="AJ26" s="81" t="s">
        <v>35</v>
      </c>
      <c r="AK26" s="79">
        <v>100</v>
      </c>
      <c r="AL26" s="78"/>
      <c r="AM26" s="78"/>
      <c r="AN26" s="78"/>
      <c r="AO26" s="80"/>
      <c r="AP26" s="79">
        <v>150</v>
      </c>
      <c r="AQ26" s="80"/>
      <c r="AR26" s="79"/>
      <c r="AS26" s="78"/>
      <c r="AT26" s="78"/>
      <c r="AU26" s="78"/>
      <c r="AV26" s="78"/>
      <c r="AW26" s="78"/>
      <c r="AX26" s="78">
        <v>0</v>
      </c>
      <c r="AY26" s="78"/>
      <c r="AZ26" s="80"/>
      <c r="BA26" s="79"/>
      <c r="BB26" s="78"/>
      <c r="BC26" s="78"/>
      <c r="BD26" s="80"/>
      <c r="BE26" s="79"/>
      <c r="BF26" s="78"/>
      <c r="BG26" s="77"/>
      <c r="BH26" s="814">
        <f>SUM(AK27:AO27)</f>
        <v>4.5999999999999996</v>
      </c>
      <c r="BI26" s="814">
        <f>SUM(AP27:BD27)</f>
        <v>6.9</v>
      </c>
      <c r="BJ26" s="814">
        <f t="shared" ref="BJ26" si="19">SUM(BH26+BI26)</f>
        <v>11.5</v>
      </c>
      <c r="BK26" s="1026">
        <f t="shared" ref="BK26" si="20">AD26</f>
        <v>40</v>
      </c>
      <c r="BL26" s="973">
        <f>SUM(BH26*BK26)</f>
        <v>184</v>
      </c>
      <c r="BM26" s="973">
        <f>SUM(BI26*BK26)</f>
        <v>276</v>
      </c>
      <c r="BN26" s="973">
        <f>SUM(BL26:BM27)</f>
        <v>460</v>
      </c>
      <c r="BO26" s="925"/>
      <c r="BP26" s="926"/>
      <c r="BQ26" s="927"/>
      <c r="BR26" s="871"/>
      <c r="BS26" s="871"/>
      <c r="BT26" s="871"/>
      <c r="BU26" s="871"/>
      <c r="BV26" s="871"/>
      <c r="BW26" s="871"/>
      <c r="BX26" s="871"/>
      <c r="BY26" s="871"/>
      <c r="BZ26" s="871"/>
      <c r="CA26" s="871"/>
      <c r="CB26" s="871"/>
      <c r="CC26" s="871"/>
      <c r="CD26" s="871"/>
      <c r="CE26" s="871"/>
      <c r="CF26" s="871"/>
      <c r="CG26" s="871"/>
      <c r="CH26" s="871"/>
      <c r="CI26" s="916"/>
      <c r="CK26" s="68"/>
      <c r="CL26" s="68"/>
      <c r="CM26" s="68"/>
      <c r="CN26" s="68"/>
      <c r="CO26" s="68"/>
      <c r="CP26" s="68"/>
      <c r="CQ26" s="68"/>
      <c r="CR26" s="68"/>
      <c r="CS26" s="68"/>
      <c r="CT26" s="68"/>
      <c r="CU26" s="68"/>
      <c r="CV26" s="68"/>
      <c r="CW26" s="68"/>
      <c r="CX26" s="68"/>
      <c r="CY26" s="68"/>
      <c r="CZ26" s="68"/>
      <c r="DA26" s="68"/>
      <c r="DB26" s="68"/>
      <c r="DZ26" s="68"/>
      <c r="EA26" s="68"/>
      <c r="EB26" s="68"/>
      <c r="EC26" s="68"/>
    </row>
    <row r="27" spans="1:133" ht="18.75" customHeight="1" thickBot="1">
      <c r="A27" s="932"/>
      <c r="B27" s="813"/>
      <c r="C27" s="20" t="s">
        <v>34</v>
      </c>
      <c r="D27" s="76">
        <f t="shared" ref="D27:Z27" si="21">(D$19*D26)/1000</f>
        <v>2.76</v>
      </c>
      <c r="E27" s="76">
        <f t="shared" si="21"/>
        <v>0</v>
      </c>
      <c r="F27" s="76">
        <f t="shared" si="21"/>
        <v>0</v>
      </c>
      <c r="G27" s="76">
        <f t="shared" si="21"/>
        <v>0</v>
      </c>
      <c r="H27" s="76">
        <f t="shared" si="21"/>
        <v>0</v>
      </c>
      <c r="I27" s="76">
        <f t="shared" si="21"/>
        <v>2.2999999999999998</v>
      </c>
      <c r="J27" s="76">
        <f t="shared" si="21"/>
        <v>0</v>
      </c>
      <c r="K27" s="76">
        <f t="shared" si="21"/>
        <v>0</v>
      </c>
      <c r="L27" s="76">
        <f t="shared" si="21"/>
        <v>0</v>
      </c>
      <c r="M27" s="76">
        <f t="shared" si="21"/>
        <v>0</v>
      </c>
      <c r="N27" s="76">
        <f t="shared" si="21"/>
        <v>0</v>
      </c>
      <c r="O27" s="76">
        <f t="shared" si="21"/>
        <v>0</v>
      </c>
      <c r="P27" s="76">
        <f t="shared" si="21"/>
        <v>0</v>
      </c>
      <c r="Q27" s="76">
        <f t="shared" si="21"/>
        <v>0</v>
      </c>
      <c r="R27" s="76">
        <f t="shared" si="21"/>
        <v>0</v>
      </c>
      <c r="S27" s="76">
        <f t="shared" si="21"/>
        <v>0</v>
      </c>
      <c r="T27" s="76">
        <f t="shared" si="21"/>
        <v>0</v>
      </c>
      <c r="U27" s="76">
        <f t="shared" si="21"/>
        <v>0</v>
      </c>
      <c r="V27" s="76">
        <f t="shared" si="21"/>
        <v>0</v>
      </c>
      <c r="W27" s="76">
        <f t="shared" si="21"/>
        <v>0</v>
      </c>
      <c r="X27" s="76">
        <f t="shared" si="21"/>
        <v>0</v>
      </c>
      <c r="Y27" s="76">
        <f t="shared" si="21"/>
        <v>0</v>
      </c>
      <c r="Z27" s="76">
        <f t="shared" si="21"/>
        <v>0</v>
      </c>
      <c r="AA27" s="814"/>
      <c r="AB27" s="814"/>
      <c r="AC27" s="814"/>
      <c r="AD27" s="816"/>
      <c r="AE27" s="818"/>
      <c r="AF27" s="818"/>
      <c r="AG27" s="818"/>
      <c r="AH27" s="932"/>
      <c r="AI27" s="813"/>
      <c r="AJ27" s="20" t="s">
        <v>34</v>
      </c>
      <c r="AK27" s="76">
        <f t="shared" ref="AK27:BG27" si="22">(AK$19*AK26)/1000</f>
        <v>4.5999999999999996</v>
      </c>
      <c r="AL27" s="76">
        <f t="shared" si="22"/>
        <v>0</v>
      </c>
      <c r="AM27" s="76">
        <f t="shared" si="22"/>
        <v>0</v>
      </c>
      <c r="AN27" s="76">
        <f t="shared" si="22"/>
        <v>0</v>
      </c>
      <c r="AO27" s="76">
        <f t="shared" si="22"/>
        <v>0</v>
      </c>
      <c r="AP27" s="76">
        <f t="shared" si="22"/>
        <v>6.9</v>
      </c>
      <c r="AQ27" s="76">
        <f t="shared" si="22"/>
        <v>0</v>
      </c>
      <c r="AR27" s="76">
        <f t="shared" si="22"/>
        <v>0</v>
      </c>
      <c r="AS27" s="76">
        <f t="shared" si="22"/>
        <v>0</v>
      </c>
      <c r="AT27" s="76">
        <f t="shared" si="22"/>
        <v>0</v>
      </c>
      <c r="AU27" s="76">
        <f t="shared" si="22"/>
        <v>0</v>
      </c>
      <c r="AV27" s="76">
        <f t="shared" si="22"/>
        <v>0</v>
      </c>
      <c r="AW27" s="76">
        <f t="shared" si="22"/>
        <v>0</v>
      </c>
      <c r="AX27" s="76">
        <f t="shared" si="22"/>
        <v>0</v>
      </c>
      <c r="AY27" s="76">
        <f t="shared" si="22"/>
        <v>0</v>
      </c>
      <c r="AZ27" s="76">
        <f t="shared" si="22"/>
        <v>0</v>
      </c>
      <c r="BA27" s="76">
        <f t="shared" si="22"/>
        <v>0</v>
      </c>
      <c r="BB27" s="76">
        <f t="shared" si="22"/>
        <v>0</v>
      </c>
      <c r="BC27" s="76">
        <f t="shared" si="22"/>
        <v>0</v>
      </c>
      <c r="BD27" s="76">
        <f t="shared" si="22"/>
        <v>0</v>
      </c>
      <c r="BE27" s="76">
        <f t="shared" si="22"/>
        <v>0</v>
      </c>
      <c r="BF27" s="76">
        <f t="shared" si="22"/>
        <v>0</v>
      </c>
      <c r="BG27" s="76">
        <f t="shared" si="22"/>
        <v>0</v>
      </c>
      <c r="BH27" s="814"/>
      <c r="BI27" s="814"/>
      <c r="BJ27" s="814"/>
      <c r="BK27" s="816"/>
      <c r="BL27" s="818"/>
      <c r="BM27" s="818"/>
      <c r="BN27" s="818"/>
      <c r="BO27" s="922" t="str">
        <f t="shared" ref="BO27" si="23">A34</f>
        <v>масло сливочное</v>
      </c>
      <c r="BP27" s="923"/>
      <c r="BQ27" s="924"/>
      <c r="BR27" s="914">
        <f>D35+AK35</f>
        <v>0</v>
      </c>
      <c r="BS27" s="871">
        <v>0.57499999999999996</v>
      </c>
      <c r="BT27" s="914">
        <f>F35+AM35</f>
        <v>0</v>
      </c>
      <c r="BU27" s="871"/>
      <c r="BV27" s="871"/>
      <c r="BW27" s="871"/>
      <c r="BX27" s="914">
        <f>I35+AP35</f>
        <v>0</v>
      </c>
      <c r="BY27" s="914">
        <f>K35+AR35</f>
        <v>0.182</v>
      </c>
      <c r="BZ27" s="914">
        <v>0.191</v>
      </c>
      <c r="CA27" s="914">
        <v>7.5999999999999998E-2</v>
      </c>
      <c r="CB27" s="914">
        <f>N35+AU35</f>
        <v>0</v>
      </c>
      <c r="CC27" s="871"/>
      <c r="CD27" s="871"/>
      <c r="CE27" s="871"/>
      <c r="CF27" s="871"/>
      <c r="CG27" s="914">
        <v>0.373</v>
      </c>
      <c r="CH27" s="914">
        <f>U35+BB35</f>
        <v>0</v>
      </c>
      <c r="CI27" s="915">
        <v>1.4</v>
      </c>
      <c r="CK27" s="21"/>
      <c r="CL27" s="21"/>
      <c r="CM27" s="21"/>
      <c r="CN27" s="21"/>
      <c r="CO27" s="21"/>
      <c r="CP27" s="21"/>
      <c r="CQ27" s="21"/>
      <c r="CR27" s="21"/>
      <c r="CS27" s="21"/>
      <c r="CT27" s="21"/>
      <c r="CU27" s="21"/>
      <c r="CV27" s="21"/>
      <c r="CW27" s="21"/>
      <c r="CX27" s="21"/>
      <c r="CY27" s="21"/>
      <c r="CZ27" s="21"/>
      <c r="DA27" s="21"/>
      <c r="DB27" s="21"/>
      <c r="DZ27" s="21"/>
      <c r="EA27" s="21"/>
      <c r="EB27" s="21"/>
      <c r="EC27" s="21"/>
    </row>
    <row r="28" spans="1:133" s="55" customFormat="1" ht="18.75" customHeight="1">
      <c r="A28" s="994" t="s">
        <v>305</v>
      </c>
      <c r="B28" s="995"/>
      <c r="C28" s="81" t="s">
        <v>35</v>
      </c>
      <c r="D28" s="79">
        <v>65</v>
      </c>
      <c r="E28" s="78"/>
      <c r="F28" s="78"/>
      <c r="G28" s="78">
        <v>150</v>
      </c>
      <c r="H28" s="80"/>
      <c r="I28" s="79"/>
      <c r="J28" s="80"/>
      <c r="K28" s="79"/>
      <c r="L28" s="78"/>
      <c r="M28" s="78"/>
      <c r="N28" s="78"/>
      <c r="O28" s="78"/>
      <c r="P28" s="78"/>
      <c r="Q28" s="78">
        <v>0</v>
      </c>
      <c r="R28" s="78"/>
      <c r="S28" s="80"/>
      <c r="T28" s="79"/>
      <c r="U28" s="78"/>
      <c r="V28" s="78"/>
      <c r="W28" s="80"/>
      <c r="X28" s="79"/>
      <c r="Y28" s="78"/>
      <c r="Z28" s="77"/>
      <c r="AA28" s="814">
        <f>SUM(D29:H29)</f>
        <v>4.9450000000000003</v>
      </c>
      <c r="AB28" s="814">
        <f>SUM(I29:W29)</f>
        <v>0</v>
      </c>
      <c r="AC28" s="814">
        <f t="shared" ref="AC28" si="24">SUM(AA28+AB28)</f>
        <v>4.9450000000000003</v>
      </c>
      <c r="AD28" s="1026"/>
      <c r="AE28" s="973">
        <f>SUM(AA28*AD28)</f>
        <v>0</v>
      </c>
      <c r="AF28" s="973">
        <f>SUM(AB28*AD28)</f>
        <v>0</v>
      </c>
      <c r="AG28" s="973">
        <f>SUM(AE28:AF29)</f>
        <v>0</v>
      </c>
      <c r="AH28" s="994" t="s">
        <v>305</v>
      </c>
      <c r="AI28" s="995"/>
      <c r="AJ28" s="81" t="s">
        <v>35</v>
      </c>
      <c r="AK28" s="79"/>
      <c r="AL28" s="78"/>
      <c r="AM28" s="78"/>
      <c r="AN28" s="78">
        <v>180</v>
      </c>
      <c r="AO28" s="80"/>
      <c r="AP28" s="79"/>
      <c r="AQ28" s="80"/>
      <c r="AR28" s="79"/>
      <c r="AS28" s="78"/>
      <c r="AT28" s="78"/>
      <c r="AU28" s="78"/>
      <c r="AV28" s="78"/>
      <c r="AW28" s="78"/>
      <c r="AX28" s="78">
        <v>0</v>
      </c>
      <c r="AY28" s="78"/>
      <c r="AZ28" s="80"/>
      <c r="BA28" s="79"/>
      <c r="BB28" s="78"/>
      <c r="BC28" s="78"/>
      <c r="BD28" s="80"/>
      <c r="BE28" s="79"/>
      <c r="BF28" s="78"/>
      <c r="BG28" s="77"/>
      <c r="BH28" s="814">
        <f>SUM(AK29:AO29)</f>
        <v>8.2799999999999994</v>
      </c>
      <c r="BI28" s="814">
        <f>SUM(AP29:BD29)</f>
        <v>0</v>
      </c>
      <c r="BJ28" s="814">
        <f t="shared" ref="BJ28" si="25">SUM(BH28+BI28)</f>
        <v>8.2799999999999994</v>
      </c>
      <c r="BK28" s="1026">
        <f t="shared" ref="BK28" si="26">AD28</f>
        <v>0</v>
      </c>
      <c r="BL28" s="973">
        <f>SUM(BH28*BK28)</f>
        <v>0</v>
      </c>
      <c r="BM28" s="973">
        <f>SUM(BI28*BK28)</f>
        <v>0</v>
      </c>
      <c r="BN28" s="973">
        <f>SUM(BL28:BM29)</f>
        <v>0</v>
      </c>
      <c r="BO28" s="925"/>
      <c r="BP28" s="926"/>
      <c r="BQ28" s="927"/>
      <c r="BR28" s="871"/>
      <c r="BS28" s="871"/>
      <c r="BT28" s="871"/>
      <c r="BU28" s="871"/>
      <c r="BV28" s="871"/>
      <c r="BW28" s="871"/>
      <c r="BX28" s="871"/>
      <c r="BY28" s="871"/>
      <c r="BZ28" s="871"/>
      <c r="CA28" s="871"/>
      <c r="CB28" s="871"/>
      <c r="CC28" s="871"/>
      <c r="CD28" s="871"/>
      <c r="CE28" s="871"/>
      <c r="CF28" s="871"/>
      <c r="CG28" s="871"/>
      <c r="CH28" s="871"/>
      <c r="CI28" s="916"/>
      <c r="CK28" s="68"/>
      <c r="CL28" s="68"/>
      <c r="CM28" s="68"/>
      <c r="CN28" s="68"/>
      <c r="CO28" s="68"/>
      <c r="CP28" s="68"/>
      <c r="CQ28" s="68"/>
      <c r="CR28" s="68"/>
      <c r="CS28" s="68"/>
      <c r="CT28" s="68"/>
      <c r="CU28" s="68"/>
      <c r="CV28" s="68"/>
      <c r="CW28" s="68"/>
      <c r="CX28" s="68"/>
      <c r="CY28" s="68"/>
      <c r="CZ28" s="68"/>
      <c r="DA28" s="68"/>
      <c r="DB28" s="68"/>
      <c r="DZ28" s="68"/>
      <c r="EA28" s="68"/>
      <c r="EB28" s="68"/>
      <c r="EC28" s="68"/>
    </row>
    <row r="29" spans="1:133" ht="18.75" customHeight="1" thickBot="1">
      <c r="A29" s="932"/>
      <c r="B29" s="813"/>
      <c r="C29" s="20" t="s">
        <v>34</v>
      </c>
      <c r="D29" s="76">
        <f t="shared" ref="D29:Z29" si="27">(D$19*D28)/1000</f>
        <v>1.4950000000000001</v>
      </c>
      <c r="E29" s="76">
        <f t="shared" si="27"/>
        <v>0</v>
      </c>
      <c r="F29" s="76">
        <f t="shared" si="27"/>
        <v>0</v>
      </c>
      <c r="G29" s="76">
        <f t="shared" si="27"/>
        <v>3.45</v>
      </c>
      <c r="H29" s="76">
        <f t="shared" si="27"/>
        <v>0</v>
      </c>
      <c r="I29" s="76">
        <f t="shared" si="27"/>
        <v>0</v>
      </c>
      <c r="J29" s="76">
        <f t="shared" si="27"/>
        <v>0</v>
      </c>
      <c r="K29" s="76">
        <f t="shared" si="27"/>
        <v>0</v>
      </c>
      <c r="L29" s="76">
        <f t="shared" si="27"/>
        <v>0</v>
      </c>
      <c r="M29" s="76">
        <f t="shared" si="27"/>
        <v>0</v>
      </c>
      <c r="N29" s="76">
        <f t="shared" si="27"/>
        <v>0</v>
      </c>
      <c r="O29" s="76">
        <f t="shared" si="27"/>
        <v>0</v>
      </c>
      <c r="P29" s="76">
        <f t="shared" si="27"/>
        <v>0</v>
      </c>
      <c r="Q29" s="76">
        <f t="shared" si="27"/>
        <v>0</v>
      </c>
      <c r="R29" s="76">
        <f t="shared" si="27"/>
        <v>0</v>
      </c>
      <c r="S29" s="76">
        <f t="shared" si="27"/>
        <v>0</v>
      </c>
      <c r="T29" s="76">
        <f t="shared" si="27"/>
        <v>0</v>
      </c>
      <c r="U29" s="76">
        <f t="shared" si="27"/>
        <v>0</v>
      </c>
      <c r="V29" s="76">
        <f t="shared" si="27"/>
        <v>0</v>
      </c>
      <c r="W29" s="76">
        <f t="shared" si="27"/>
        <v>0</v>
      </c>
      <c r="X29" s="76">
        <f t="shared" si="27"/>
        <v>0</v>
      </c>
      <c r="Y29" s="76">
        <f t="shared" si="27"/>
        <v>0</v>
      </c>
      <c r="Z29" s="76">
        <f t="shared" si="27"/>
        <v>0</v>
      </c>
      <c r="AA29" s="814"/>
      <c r="AB29" s="814"/>
      <c r="AC29" s="814"/>
      <c r="AD29" s="816"/>
      <c r="AE29" s="818"/>
      <c r="AF29" s="818"/>
      <c r="AG29" s="818"/>
      <c r="AH29" s="932"/>
      <c r="AI29" s="813"/>
      <c r="AJ29" s="20" t="s">
        <v>34</v>
      </c>
      <c r="AK29" s="76">
        <f t="shared" ref="AK29:BG29" si="28">(AK$19*AK28)/1000</f>
        <v>0</v>
      </c>
      <c r="AL29" s="76">
        <f t="shared" si="28"/>
        <v>0</v>
      </c>
      <c r="AM29" s="76">
        <f t="shared" si="28"/>
        <v>0</v>
      </c>
      <c r="AN29" s="76">
        <f t="shared" si="28"/>
        <v>8.2799999999999994</v>
      </c>
      <c r="AO29" s="76">
        <f t="shared" si="28"/>
        <v>0</v>
      </c>
      <c r="AP29" s="76">
        <f t="shared" si="28"/>
        <v>0</v>
      </c>
      <c r="AQ29" s="76">
        <f t="shared" si="28"/>
        <v>0</v>
      </c>
      <c r="AR29" s="76">
        <f t="shared" si="28"/>
        <v>0</v>
      </c>
      <c r="AS29" s="76">
        <f t="shared" si="28"/>
        <v>0</v>
      </c>
      <c r="AT29" s="76">
        <f t="shared" si="28"/>
        <v>0</v>
      </c>
      <c r="AU29" s="76">
        <f t="shared" si="28"/>
        <v>0</v>
      </c>
      <c r="AV29" s="76">
        <f t="shared" si="28"/>
        <v>0</v>
      </c>
      <c r="AW29" s="76">
        <f t="shared" si="28"/>
        <v>0</v>
      </c>
      <c r="AX29" s="76">
        <f t="shared" si="28"/>
        <v>0</v>
      </c>
      <c r="AY29" s="76">
        <f t="shared" si="28"/>
        <v>0</v>
      </c>
      <c r="AZ29" s="76">
        <f t="shared" si="28"/>
        <v>0</v>
      </c>
      <c r="BA29" s="76">
        <f t="shared" si="28"/>
        <v>0</v>
      </c>
      <c r="BB29" s="76">
        <f t="shared" si="28"/>
        <v>0</v>
      </c>
      <c r="BC29" s="76">
        <f t="shared" si="28"/>
        <v>0</v>
      </c>
      <c r="BD29" s="76">
        <f t="shared" si="28"/>
        <v>0</v>
      </c>
      <c r="BE29" s="76">
        <f t="shared" si="28"/>
        <v>0</v>
      </c>
      <c r="BF29" s="76">
        <f t="shared" si="28"/>
        <v>0</v>
      </c>
      <c r="BG29" s="76">
        <f t="shared" si="28"/>
        <v>0</v>
      </c>
      <c r="BH29" s="814"/>
      <c r="BI29" s="814"/>
      <c r="BJ29" s="814"/>
      <c r="BK29" s="816"/>
      <c r="BL29" s="818"/>
      <c r="BM29" s="818"/>
      <c r="BN29" s="818"/>
      <c r="BO29" s="922" t="str">
        <f t="shared" ref="BO29" si="29">A36</f>
        <v>масло раст</v>
      </c>
      <c r="BP29" s="923"/>
      <c r="BQ29" s="924"/>
      <c r="BR29" s="914">
        <f>D37+AK37</f>
        <v>0</v>
      </c>
      <c r="BS29" s="914"/>
      <c r="BT29" s="914">
        <f>F37+AM37</f>
        <v>0</v>
      </c>
      <c r="BU29" s="871"/>
      <c r="BV29" s="871"/>
      <c r="BW29" s="871"/>
      <c r="BX29" s="871"/>
      <c r="BY29" s="914">
        <f>K37+AR37</f>
        <v>0</v>
      </c>
      <c r="BZ29" s="914"/>
      <c r="CA29" s="914">
        <v>0.25</v>
      </c>
      <c r="CB29" s="871"/>
      <c r="CC29" s="914">
        <f>O37+AV37</f>
        <v>0</v>
      </c>
      <c r="CD29" s="871"/>
      <c r="CE29" s="914">
        <f>Q37+AX37</f>
        <v>0</v>
      </c>
      <c r="CF29" s="871"/>
      <c r="CG29" s="914">
        <f>T37+BA37</f>
        <v>0</v>
      </c>
      <c r="CH29" s="914"/>
      <c r="CI29" s="915">
        <v>0.25</v>
      </c>
      <c r="CK29" s="21"/>
      <c r="CL29" s="21"/>
      <c r="CM29" s="21"/>
      <c r="CN29" s="21"/>
      <c r="CO29" s="21"/>
      <c r="CP29" s="21"/>
      <c r="CQ29" s="21"/>
      <c r="CR29" s="21"/>
      <c r="CS29" s="21"/>
      <c r="CT29" s="21"/>
      <c r="CU29" s="21"/>
      <c r="CV29" s="21"/>
      <c r="CW29" s="21"/>
      <c r="CX29" s="21"/>
      <c r="CY29" s="21"/>
      <c r="CZ29" s="21"/>
      <c r="DA29" s="21"/>
      <c r="DB29" s="21"/>
      <c r="DZ29" s="21"/>
      <c r="EA29" s="21"/>
      <c r="EB29" s="21"/>
      <c r="EC29" s="21"/>
    </row>
    <row r="30" spans="1:133" s="55" customFormat="1" ht="18.75" customHeight="1">
      <c r="A30" s="932" t="s">
        <v>24</v>
      </c>
      <c r="B30" s="813"/>
      <c r="C30" s="64" t="s">
        <v>35</v>
      </c>
      <c r="D30" s="62"/>
      <c r="E30" s="61">
        <v>0</v>
      </c>
      <c r="F30" s="61"/>
      <c r="G30" s="61"/>
      <c r="H30" s="63"/>
      <c r="I30" s="62"/>
      <c r="J30" s="63"/>
      <c r="K30" s="62"/>
      <c r="L30" s="61"/>
      <c r="M30" s="61"/>
      <c r="N30" s="61"/>
      <c r="O30" s="61">
        <v>0</v>
      </c>
      <c r="P30" s="61">
        <v>0</v>
      </c>
      <c r="Q30" s="61">
        <v>0</v>
      </c>
      <c r="R30" s="61"/>
      <c r="S30" s="63"/>
      <c r="T30" s="62"/>
      <c r="U30" s="61"/>
      <c r="V30" s="61"/>
      <c r="W30" s="63"/>
      <c r="X30" s="62"/>
      <c r="Y30" s="61"/>
      <c r="Z30" s="60"/>
      <c r="AA30" s="814">
        <f>SUM(D31:H31)</f>
        <v>0</v>
      </c>
      <c r="AB30" s="814">
        <f>SUM(I31:W31)</f>
        <v>0</v>
      </c>
      <c r="AC30" s="814">
        <f t="shared" ref="AC30" si="30">SUM(AA30+AB30)</f>
        <v>0</v>
      </c>
      <c r="AD30" s="816"/>
      <c r="AE30" s="973">
        <f>SUM(AA30*AD30)</f>
        <v>0</v>
      </c>
      <c r="AF30" s="973">
        <f>SUM(AB30*AD30)</f>
        <v>0</v>
      </c>
      <c r="AG30" s="973">
        <f>SUM(AE30:AF31)</f>
        <v>0</v>
      </c>
      <c r="AH30" s="932" t="s">
        <v>24</v>
      </c>
      <c r="AI30" s="813"/>
      <c r="AJ30" s="64" t="s">
        <v>35</v>
      </c>
      <c r="AK30" s="62"/>
      <c r="AL30" s="61">
        <v>0</v>
      </c>
      <c r="AM30" s="61"/>
      <c r="AN30" s="61"/>
      <c r="AO30" s="63"/>
      <c r="AP30" s="62"/>
      <c r="AQ30" s="63"/>
      <c r="AR30" s="62"/>
      <c r="AS30" s="61"/>
      <c r="AT30" s="517"/>
      <c r="AU30" s="61"/>
      <c r="AV30" s="61">
        <v>0</v>
      </c>
      <c r="AW30" s="61">
        <v>0</v>
      </c>
      <c r="AX30" s="61">
        <v>0</v>
      </c>
      <c r="AY30" s="61"/>
      <c r="AZ30" s="63"/>
      <c r="BA30" s="62"/>
      <c r="BB30" s="61"/>
      <c r="BC30" s="61"/>
      <c r="BD30" s="63"/>
      <c r="BE30" s="62"/>
      <c r="BF30" s="61"/>
      <c r="BG30" s="60"/>
      <c r="BH30" s="814">
        <f>SUM(AK31:AO31)</f>
        <v>0</v>
      </c>
      <c r="BI30" s="814">
        <f>SUM(AP31:BD31)</f>
        <v>0</v>
      </c>
      <c r="BJ30" s="814">
        <f t="shared" ref="BJ30" si="31">SUM(BH30+BI30)</f>
        <v>0</v>
      </c>
      <c r="BK30" s="1026">
        <f t="shared" ref="BK30" si="32">AD30</f>
        <v>0</v>
      </c>
      <c r="BL30" s="973">
        <f>SUM(BH30*BK30)</f>
        <v>0</v>
      </c>
      <c r="BM30" s="973">
        <f>SUM(BI30*BK30)</f>
        <v>0</v>
      </c>
      <c r="BN30" s="973">
        <f>SUM(BL30:BM31)</f>
        <v>0</v>
      </c>
      <c r="BO30" s="925"/>
      <c r="BP30" s="926"/>
      <c r="BQ30" s="927"/>
      <c r="BR30" s="871"/>
      <c r="BS30" s="871"/>
      <c r="BT30" s="871"/>
      <c r="BU30" s="871"/>
      <c r="BV30" s="871"/>
      <c r="BW30" s="871"/>
      <c r="BX30" s="871"/>
      <c r="BY30" s="871"/>
      <c r="BZ30" s="871"/>
      <c r="CA30" s="871"/>
      <c r="CB30" s="871"/>
      <c r="CC30" s="871"/>
      <c r="CD30" s="871"/>
      <c r="CE30" s="871"/>
      <c r="CF30" s="871"/>
      <c r="CG30" s="871"/>
      <c r="CH30" s="871"/>
      <c r="CI30" s="916"/>
      <c r="CK30" s="68"/>
      <c r="CL30" s="68"/>
      <c r="CM30" s="68"/>
      <c r="CN30" s="68"/>
      <c r="CO30" s="68"/>
      <c r="CP30" s="68"/>
      <c r="CQ30" s="68"/>
      <c r="CR30" s="68"/>
      <c r="CS30" s="68"/>
      <c r="CT30" s="68"/>
      <c r="CU30" s="68"/>
      <c r="CV30" s="68"/>
      <c r="CW30" s="68"/>
      <c r="CX30" s="68"/>
      <c r="CY30" s="68"/>
      <c r="CZ30" s="68"/>
      <c r="DA30" s="68"/>
      <c r="DB30" s="68"/>
      <c r="DZ30" s="68"/>
      <c r="EA30" s="68"/>
      <c r="EB30" s="68"/>
      <c r="EC30" s="68"/>
    </row>
    <row r="31" spans="1:133" ht="18.75" customHeight="1" thickBot="1">
      <c r="A31" s="932"/>
      <c r="B31" s="813"/>
      <c r="C31" s="20" t="s">
        <v>34</v>
      </c>
      <c r="D31" s="76">
        <f t="shared" ref="D31:Z31" si="33">(D$19*D30)/1000</f>
        <v>0</v>
      </c>
      <c r="E31" s="76">
        <f t="shared" si="33"/>
        <v>0</v>
      </c>
      <c r="F31" s="76">
        <f t="shared" si="33"/>
        <v>0</v>
      </c>
      <c r="G31" s="76">
        <f t="shared" si="33"/>
        <v>0</v>
      </c>
      <c r="H31" s="76">
        <f t="shared" si="33"/>
        <v>0</v>
      </c>
      <c r="I31" s="76">
        <f t="shared" si="33"/>
        <v>0</v>
      </c>
      <c r="J31" s="76">
        <f t="shared" si="33"/>
        <v>0</v>
      </c>
      <c r="K31" s="76">
        <f t="shared" si="33"/>
        <v>0</v>
      </c>
      <c r="L31" s="76">
        <f t="shared" si="33"/>
        <v>0</v>
      </c>
      <c r="M31" s="76">
        <f t="shared" si="33"/>
        <v>0</v>
      </c>
      <c r="N31" s="76">
        <f t="shared" si="33"/>
        <v>0</v>
      </c>
      <c r="O31" s="76">
        <f t="shared" si="33"/>
        <v>0</v>
      </c>
      <c r="P31" s="76">
        <f t="shared" si="33"/>
        <v>0</v>
      </c>
      <c r="Q31" s="76">
        <f t="shared" si="33"/>
        <v>0</v>
      </c>
      <c r="R31" s="76">
        <f t="shared" si="33"/>
        <v>0</v>
      </c>
      <c r="S31" s="76">
        <f t="shared" si="33"/>
        <v>0</v>
      </c>
      <c r="T31" s="76">
        <f t="shared" si="33"/>
        <v>0</v>
      </c>
      <c r="U31" s="76">
        <f t="shared" si="33"/>
        <v>0</v>
      </c>
      <c r="V31" s="76">
        <f t="shared" si="33"/>
        <v>0</v>
      </c>
      <c r="W31" s="76">
        <f t="shared" si="33"/>
        <v>0</v>
      </c>
      <c r="X31" s="76">
        <f t="shared" si="33"/>
        <v>0</v>
      </c>
      <c r="Y31" s="76">
        <f t="shared" si="33"/>
        <v>0</v>
      </c>
      <c r="Z31" s="76">
        <f t="shared" si="33"/>
        <v>0</v>
      </c>
      <c r="AA31" s="814"/>
      <c r="AB31" s="814"/>
      <c r="AC31" s="814"/>
      <c r="AD31" s="816"/>
      <c r="AE31" s="818"/>
      <c r="AF31" s="818"/>
      <c r="AG31" s="818"/>
      <c r="AH31" s="932"/>
      <c r="AI31" s="813"/>
      <c r="AJ31" s="20" t="s">
        <v>34</v>
      </c>
      <c r="AK31" s="76">
        <f t="shared" ref="AK31:BG31" si="34">(AK$19*AK30)/1000</f>
        <v>0</v>
      </c>
      <c r="AL31" s="76">
        <f t="shared" si="34"/>
        <v>0</v>
      </c>
      <c r="AM31" s="76">
        <f t="shared" si="34"/>
        <v>0</v>
      </c>
      <c r="AN31" s="76">
        <f t="shared" si="34"/>
        <v>0</v>
      </c>
      <c r="AO31" s="76">
        <f t="shared" si="34"/>
        <v>0</v>
      </c>
      <c r="AP31" s="76">
        <f t="shared" si="34"/>
        <v>0</v>
      </c>
      <c r="AQ31" s="76">
        <f t="shared" si="34"/>
        <v>0</v>
      </c>
      <c r="AR31" s="76">
        <f t="shared" si="34"/>
        <v>0</v>
      </c>
      <c r="AS31" s="76">
        <f t="shared" si="34"/>
        <v>0</v>
      </c>
      <c r="AT31" s="76">
        <f t="shared" si="34"/>
        <v>0</v>
      </c>
      <c r="AU31" s="76">
        <f t="shared" si="34"/>
        <v>0</v>
      </c>
      <c r="AV31" s="76">
        <f t="shared" si="34"/>
        <v>0</v>
      </c>
      <c r="AW31" s="76">
        <f t="shared" si="34"/>
        <v>0</v>
      </c>
      <c r="AX31" s="76">
        <f t="shared" si="34"/>
        <v>0</v>
      </c>
      <c r="AY31" s="76">
        <f t="shared" si="34"/>
        <v>0</v>
      </c>
      <c r="AZ31" s="76">
        <f t="shared" si="34"/>
        <v>0</v>
      </c>
      <c r="BA31" s="76">
        <f t="shared" si="34"/>
        <v>0</v>
      </c>
      <c r="BB31" s="76">
        <f t="shared" si="34"/>
        <v>0</v>
      </c>
      <c r="BC31" s="76">
        <f t="shared" si="34"/>
        <v>0</v>
      </c>
      <c r="BD31" s="76">
        <f t="shared" si="34"/>
        <v>0</v>
      </c>
      <c r="BE31" s="76">
        <f t="shared" si="34"/>
        <v>0</v>
      </c>
      <c r="BF31" s="76">
        <f t="shared" si="34"/>
        <v>0</v>
      </c>
      <c r="BG31" s="76">
        <f t="shared" si="34"/>
        <v>0</v>
      </c>
      <c r="BH31" s="814"/>
      <c r="BI31" s="814"/>
      <c r="BJ31" s="814"/>
      <c r="BK31" s="816"/>
      <c r="BL31" s="818"/>
      <c r="BM31" s="818"/>
      <c r="BN31" s="818"/>
      <c r="BO31" s="922" t="str">
        <f t="shared" ref="BO31" si="35">A38</f>
        <v>сахар</v>
      </c>
      <c r="BP31" s="923"/>
      <c r="BQ31" s="924"/>
      <c r="BR31" s="914">
        <f>D39+AK39</f>
        <v>0.32700000000000001</v>
      </c>
      <c r="BS31" s="871"/>
      <c r="BT31" s="914">
        <f>F39+AM39</f>
        <v>0</v>
      </c>
      <c r="BU31" s="914">
        <f>G39+AN39</f>
        <v>0.34499999999999997</v>
      </c>
      <c r="BV31" s="871"/>
      <c r="BW31" s="914">
        <f>J39+AQ39</f>
        <v>0</v>
      </c>
      <c r="BX31" s="871"/>
      <c r="BY31" s="914">
        <f>K39+AR39</f>
        <v>0</v>
      </c>
      <c r="BZ31" s="914">
        <f>L39+AS39</f>
        <v>0</v>
      </c>
      <c r="CA31" s="914">
        <f>M39+AT39</f>
        <v>0</v>
      </c>
      <c r="CB31" s="914">
        <f>N39+AU39</f>
        <v>0.39100000000000001</v>
      </c>
      <c r="CC31" s="914">
        <f>O39+AV39</f>
        <v>0</v>
      </c>
      <c r="CD31" s="871"/>
      <c r="CE31" s="871"/>
      <c r="CF31" s="871"/>
      <c r="CG31" s="914">
        <f>T39+BA39</f>
        <v>0.40500000000000003</v>
      </c>
      <c r="CH31" s="914">
        <f>U39+BB39</f>
        <v>0</v>
      </c>
      <c r="CI31" s="915">
        <v>1.468</v>
      </c>
      <c r="DC31" s="69"/>
      <c r="DD31" s="69"/>
      <c r="DE31" s="69"/>
      <c r="DF31" s="69"/>
      <c r="DG31" s="69"/>
      <c r="DH31" s="69"/>
      <c r="DI31" s="69"/>
      <c r="DJ31" s="69"/>
      <c r="DK31" s="69"/>
      <c r="DL31" s="69"/>
      <c r="DM31" s="69"/>
      <c r="DN31" s="69"/>
      <c r="DO31" s="69"/>
      <c r="DP31" s="69"/>
      <c r="DQ31" s="69"/>
      <c r="DR31" s="69"/>
      <c r="DS31" s="69"/>
      <c r="DT31" s="69"/>
      <c r="DU31" s="69"/>
      <c r="DV31" s="69"/>
      <c r="DW31" s="69"/>
      <c r="DX31" s="69"/>
      <c r="DY31" s="69"/>
    </row>
    <row r="32" spans="1:133" s="68" customFormat="1" ht="18.75" customHeight="1">
      <c r="A32" s="932" t="s">
        <v>19</v>
      </c>
      <c r="B32" s="813"/>
      <c r="C32" s="64" t="s">
        <v>35</v>
      </c>
      <c r="D32" s="62"/>
      <c r="E32" s="61"/>
      <c r="F32" s="61"/>
      <c r="G32" s="61"/>
      <c r="H32" s="63"/>
      <c r="I32" s="62"/>
      <c r="J32" s="63"/>
      <c r="K32" s="62"/>
      <c r="L32" s="61"/>
      <c r="M32" s="61"/>
      <c r="N32" s="61"/>
      <c r="O32" s="61">
        <v>0</v>
      </c>
      <c r="P32" s="61">
        <v>0</v>
      </c>
      <c r="Q32" s="61">
        <v>0</v>
      </c>
      <c r="R32" s="61"/>
      <c r="S32" s="63"/>
      <c r="T32" s="62"/>
      <c r="U32" s="61"/>
      <c r="V32" s="61"/>
      <c r="W32" s="63"/>
      <c r="X32" s="62"/>
      <c r="Y32" s="61"/>
      <c r="Z32" s="60"/>
      <c r="AA32" s="814">
        <f>SUM(D33:H33)</f>
        <v>0</v>
      </c>
      <c r="AB32" s="814">
        <f>SUM(I33:W33)</f>
        <v>0</v>
      </c>
      <c r="AC32" s="814">
        <f t="shared" ref="AC32" si="36">SUM(AA32+AB32)</f>
        <v>0</v>
      </c>
      <c r="AD32" s="816"/>
      <c r="AE32" s="973">
        <f>SUM(AA32*AD32)</f>
        <v>0</v>
      </c>
      <c r="AF32" s="973">
        <f>SUM(AB32*AD32)</f>
        <v>0</v>
      </c>
      <c r="AG32" s="973">
        <f>SUM(AE32:AF33)</f>
        <v>0</v>
      </c>
      <c r="AH32" s="932" t="s">
        <v>19</v>
      </c>
      <c r="AI32" s="813"/>
      <c r="AJ32" s="64" t="s">
        <v>35</v>
      </c>
      <c r="AK32" s="62"/>
      <c r="AL32" s="61"/>
      <c r="AM32" s="61"/>
      <c r="AN32" s="61"/>
      <c r="AO32" s="63"/>
      <c r="AP32" s="62"/>
      <c r="AQ32" s="63"/>
      <c r="AR32" s="62"/>
      <c r="AS32" s="61"/>
      <c r="AT32" s="517"/>
      <c r="AU32" s="61"/>
      <c r="AV32" s="61">
        <v>0</v>
      </c>
      <c r="AW32" s="61">
        <v>0</v>
      </c>
      <c r="AX32" s="61">
        <v>0</v>
      </c>
      <c r="AY32" s="61"/>
      <c r="AZ32" s="63"/>
      <c r="BA32" s="62"/>
      <c r="BB32" s="61"/>
      <c r="BC32" s="61"/>
      <c r="BD32" s="63"/>
      <c r="BE32" s="62"/>
      <c r="BF32" s="61"/>
      <c r="BG32" s="60"/>
      <c r="BH32" s="814">
        <f>SUM(AK33:AO33)</f>
        <v>0</v>
      </c>
      <c r="BI32" s="814">
        <f>SUM(AP33:BD33)</f>
        <v>0</v>
      </c>
      <c r="BJ32" s="814">
        <f t="shared" ref="BJ32" si="37">SUM(BH32+BI32)</f>
        <v>0</v>
      </c>
      <c r="BK32" s="1026">
        <f t="shared" ref="BK32" si="38">AD32</f>
        <v>0</v>
      </c>
      <c r="BL32" s="973">
        <f>SUM(BH32*BK32)</f>
        <v>0</v>
      </c>
      <c r="BM32" s="973">
        <f>SUM(BI32*BK32)</f>
        <v>0</v>
      </c>
      <c r="BN32" s="973">
        <f>SUM(BL32:BM33)</f>
        <v>0</v>
      </c>
      <c r="BO32" s="925"/>
      <c r="BP32" s="926"/>
      <c r="BQ32" s="927"/>
      <c r="BR32" s="871"/>
      <c r="BS32" s="871"/>
      <c r="BT32" s="871"/>
      <c r="BU32" s="871"/>
      <c r="BV32" s="871"/>
      <c r="BW32" s="871"/>
      <c r="BX32" s="871"/>
      <c r="BY32" s="871"/>
      <c r="BZ32" s="871"/>
      <c r="CA32" s="871"/>
      <c r="CB32" s="871"/>
      <c r="CC32" s="871"/>
      <c r="CD32" s="871"/>
      <c r="CE32" s="871"/>
      <c r="CF32" s="871"/>
      <c r="CG32" s="871"/>
      <c r="CH32" s="871"/>
      <c r="CI32" s="916"/>
      <c r="CK32" s="55"/>
      <c r="CL32" s="55"/>
      <c r="CM32" s="55"/>
      <c r="CN32" s="55"/>
      <c r="CO32" s="55"/>
      <c r="CP32" s="55"/>
      <c r="CQ32" s="55"/>
      <c r="CR32" s="55"/>
      <c r="CS32" s="55"/>
      <c r="CT32" s="55"/>
      <c r="CU32" s="55"/>
      <c r="CV32" s="55"/>
      <c r="CW32" s="55"/>
      <c r="CX32" s="55"/>
      <c r="CY32" s="55"/>
      <c r="CZ32" s="55"/>
      <c r="DA32" s="55"/>
      <c r="DB32" s="55"/>
      <c r="DZ32" s="55"/>
      <c r="EA32" s="55"/>
      <c r="EB32" s="55"/>
      <c r="EC32" s="55"/>
    </row>
    <row r="33" spans="1:133" s="21" customFormat="1" ht="18.75" customHeight="1" thickBot="1">
      <c r="A33" s="932"/>
      <c r="B33" s="813"/>
      <c r="C33" s="20" t="s">
        <v>34</v>
      </c>
      <c r="D33" s="76">
        <f t="shared" ref="D33:Z33" si="39">(D$19*D32)/1000</f>
        <v>0</v>
      </c>
      <c r="E33" s="76">
        <f t="shared" si="39"/>
        <v>0</v>
      </c>
      <c r="F33" s="76">
        <f t="shared" si="39"/>
        <v>0</v>
      </c>
      <c r="G33" s="76">
        <f t="shared" si="39"/>
        <v>0</v>
      </c>
      <c r="H33" s="76">
        <f t="shared" si="39"/>
        <v>0</v>
      </c>
      <c r="I33" s="76">
        <f t="shared" si="39"/>
        <v>0</v>
      </c>
      <c r="J33" s="76">
        <f t="shared" si="39"/>
        <v>0</v>
      </c>
      <c r="K33" s="76">
        <f t="shared" si="39"/>
        <v>0</v>
      </c>
      <c r="L33" s="76">
        <f t="shared" si="39"/>
        <v>0</v>
      </c>
      <c r="M33" s="76">
        <f t="shared" si="39"/>
        <v>0</v>
      </c>
      <c r="N33" s="76">
        <f t="shared" si="39"/>
        <v>0</v>
      </c>
      <c r="O33" s="76">
        <f t="shared" si="39"/>
        <v>0</v>
      </c>
      <c r="P33" s="76">
        <f t="shared" si="39"/>
        <v>0</v>
      </c>
      <c r="Q33" s="76">
        <f t="shared" si="39"/>
        <v>0</v>
      </c>
      <c r="R33" s="76">
        <f t="shared" si="39"/>
        <v>0</v>
      </c>
      <c r="S33" s="76">
        <f t="shared" si="39"/>
        <v>0</v>
      </c>
      <c r="T33" s="76">
        <f t="shared" si="39"/>
        <v>0</v>
      </c>
      <c r="U33" s="76">
        <f t="shared" si="39"/>
        <v>0</v>
      </c>
      <c r="V33" s="76">
        <f t="shared" si="39"/>
        <v>0</v>
      </c>
      <c r="W33" s="76">
        <f t="shared" si="39"/>
        <v>0</v>
      </c>
      <c r="X33" s="76">
        <f t="shared" si="39"/>
        <v>0</v>
      </c>
      <c r="Y33" s="76">
        <f t="shared" si="39"/>
        <v>0</v>
      </c>
      <c r="Z33" s="76">
        <f t="shared" si="39"/>
        <v>0</v>
      </c>
      <c r="AA33" s="814"/>
      <c r="AB33" s="814"/>
      <c r="AC33" s="814"/>
      <c r="AD33" s="816"/>
      <c r="AE33" s="818"/>
      <c r="AF33" s="818"/>
      <c r="AG33" s="818"/>
      <c r="AH33" s="932"/>
      <c r="AI33" s="813"/>
      <c r="AJ33" s="20" t="s">
        <v>34</v>
      </c>
      <c r="AK33" s="76">
        <f t="shared" ref="AK33:BG33" si="40">(AK$19*AK32)/1000</f>
        <v>0</v>
      </c>
      <c r="AL33" s="76">
        <f t="shared" si="40"/>
        <v>0</v>
      </c>
      <c r="AM33" s="76">
        <f t="shared" si="40"/>
        <v>0</v>
      </c>
      <c r="AN33" s="76">
        <f t="shared" si="40"/>
        <v>0</v>
      </c>
      <c r="AO33" s="76">
        <f t="shared" si="40"/>
        <v>0</v>
      </c>
      <c r="AP33" s="76">
        <f t="shared" si="40"/>
        <v>0</v>
      </c>
      <c r="AQ33" s="76">
        <f t="shared" si="40"/>
        <v>0</v>
      </c>
      <c r="AR33" s="76">
        <f t="shared" si="40"/>
        <v>0</v>
      </c>
      <c r="AS33" s="76">
        <f t="shared" si="40"/>
        <v>0</v>
      </c>
      <c r="AT33" s="76">
        <f t="shared" si="40"/>
        <v>0</v>
      </c>
      <c r="AU33" s="76">
        <f t="shared" si="40"/>
        <v>0</v>
      </c>
      <c r="AV33" s="76">
        <f t="shared" si="40"/>
        <v>0</v>
      </c>
      <c r="AW33" s="76">
        <f t="shared" si="40"/>
        <v>0</v>
      </c>
      <c r="AX33" s="76">
        <f t="shared" si="40"/>
        <v>0</v>
      </c>
      <c r="AY33" s="76">
        <f t="shared" si="40"/>
        <v>0</v>
      </c>
      <c r="AZ33" s="76">
        <f t="shared" si="40"/>
        <v>0</v>
      </c>
      <c r="BA33" s="76">
        <f t="shared" si="40"/>
        <v>0</v>
      </c>
      <c r="BB33" s="76">
        <f t="shared" si="40"/>
        <v>0</v>
      </c>
      <c r="BC33" s="76">
        <f t="shared" si="40"/>
        <v>0</v>
      </c>
      <c r="BD33" s="76">
        <f t="shared" si="40"/>
        <v>0</v>
      </c>
      <c r="BE33" s="76">
        <f t="shared" si="40"/>
        <v>0</v>
      </c>
      <c r="BF33" s="76">
        <f t="shared" si="40"/>
        <v>0</v>
      </c>
      <c r="BG33" s="76">
        <f t="shared" si="40"/>
        <v>0</v>
      </c>
      <c r="BH33" s="814"/>
      <c r="BI33" s="814"/>
      <c r="BJ33" s="814"/>
      <c r="BK33" s="816"/>
      <c r="BL33" s="818"/>
      <c r="BM33" s="818"/>
      <c r="BN33" s="818"/>
      <c r="BO33" s="922" t="str">
        <f t="shared" ref="BO33" si="41">A40</f>
        <v>соль</v>
      </c>
      <c r="BP33" s="923"/>
      <c r="BQ33" s="924"/>
      <c r="BR33" s="914">
        <f>D41+AK41</f>
        <v>0</v>
      </c>
      <c r="BS33" s="914"/>
      <c r="BT33" s="914">
        <f>F41+AM41</f>
        <v>0</v>
      </c>
      <c r="BU33" s="871"/>
      <c r="BV33" s="871"/>
      <c r="BW33" s="871"/>
      <c r="BX33" s="871"/>
      <c r="BY33" s="914">
        <f>K41+AR41</f>
        <v>3.5000000000000003E-2</v>
      </c>
      <c r="BZ33" s="914">
        <f>L41+AS41</f>
        <v>6.9000000000000006E-2</v>
      </c>
      <c r="CA33" s="914">
        <f>M41+AT41</f>
        <v>4.3999999999999997E-2</v>
      </c>
      <c r="CB33" s="871"/>
      <c r="CC33" s="871"/>
      <c r="CD33" s="871"/>
      <c r="CE33" s="871"/>
      <c r="CF33" s="871"/>
      <c r="CG33" s="914">
        <f>T41+BA41</f>
        <v>0</v>
      </c>
      <c r="CH33" s="914">
        <f>U41+BB41</f>
        <v>0</v>
      </c>
      <c r="CI33" s="915">
        <v>0.14799999999999999</v>
      </c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</row>
    <row r="34" spans="1:133" s="55" customFormat="1" ht="18.75" customHeight="1">
      <c r="A34" s="932" t="s">
        <v>3</v>
      </c>
      <c r="B34" s="813"/>
      <c r="C34" s="64" t="s">
        <v>35</v>
      </c>
      <c r="D34" s="62"/>
      <c r="E34" s="61">
        <v>5</v>
      </c>
      <c r="F34" s="61"/>
      <c r="G34" s="61"/>
      <c r="H34" s="63"/>
      <c r="I34" s="62"/>
      <c r="J34" s="63"/>
      <c r="K34" s="62">
        <v>1.9</v>
      </c>
      <c r="L34" s="61">
        <v>2.2999999999999998</v>
      </c>
      <c r="M34" s="61"/>
      <c r="N34" s="61"/>
      <c r="O34" s="61"/>
      <c r="P34" s="61"/>
      <c r="Q34" s="61">
        <v>1.1000000000000001</v>
      </c>
      <c r="R34" s="61"/>
      <c r="S34" s="63"/>
      <c r="T34" s="62">
        <v>5.16</v>
      </c>
      <c r="U34" s="61"/>
      <c r="V34" s="61"/>
      <c r="W34" s="63"/>
      <c r="X34" s="62"/>
      <c r="Y34" s="61"/>
      <c r="Z34" s="60"/>
      <c r="AA34" s="814">
        <f>SUM(D35:H35)</f>
        <v>0.115</v>
      </c>
      <c r="AB34" s="814">
        <f>SUM(I35:W35)</f>
        <v>0.24099999999999999</v>
      </c>
      <c r="AC34" s="814">
        <f t="shared" ref="AC34" si="42">SUM(AA34+AB34)</f>
        <v>0.35599999999999998</v>
      </c>
      <c r="AD34" s="934">
        <v>400</v>
      </c>
      <c r="AE34" s="973">
        <f>SUM(AA34*AD34)</f>
        <v>46</v>
      </c>
      <c r="AF34" s="973">
        <f>SUM(AB34*AD34)</f>
        <v>96.4</v>
      </c>
      <c r="AG34" s="973">
        <f>SUM(AE34:AF35)</f>
        <v>142.4</v>
      </c>
      <c r="AH34" s="932" t="s">
        <v>3</v>
      </c>
      <c r="AI34" s="813"/>
      <c r="AJ34" s="64" t="s">
        <v>35</v>
      </c>
      <c r="AK34" s="62"/>
      <c r="AL34" s="61">
        <v>10</v>
      </c>
      <c r="AM34" s="61"/>
      <c r="AN34" s="61"/>
      <c r="AO34" s="63"/>
      <c r="AP34" s="62"/>
      <c r="AQ34" s="63">
        <v>3</v>
      </c>
      <c r="AR34" s="62">
        <v>3</v>
      </c>
      <c r="AS34" s="61"/>
      <c r="AT34" s="517"/>
      <c r="AU34" s="61"/>
      <c r="AV34" s="61"/>
      <c r="AW34" s="61"/>
      <c r="AX34" s="61">
        <v>1.1000000000000001</v>
      </c>
      <c r="AY34" s="61"/>
      <c r="AZ34" s="63"/>
      <c r="BA34" s="62">
        <v>5.58</v>
      </c>
      <c r="BB34" s="61"/>
      <c r="BC34" s="61"/>
      <c r="BD34" s="63"/>
      <c r="BE34" s="62"/>
      <c r="BF34" s="61"/>
      <c r="BG34" s="60"/>
      <c r="BH34" s="814">
        <f>SUM(AK35:AO35)</f>
        <v>0.46</v>
      </c>
      <c r="BI34" s="814">
        <f>SUM(AP35:BD35)</f>
        <v>0.58399999999999996</v>
      </c>
      <c r="BJ34" s="814">
        <f t="shared" ref="BJ34" si="43">SUM(BH34+BI34)</f>
        <v>1.044</v>
      </c>
      <c r="BK34" s="1026">
        <f t="shared" ref="BK34" si="44">AD34</f>
        <v>400</v>
      </c>
      <c r="BL34" s="973">
        <f>SUM(BH34*BK34)</f>
        <v>184</v>
      </c>
      <c r="BM34" s="973">
        <f>SUM(BI34*BK34)</f>
        <v>233.6</v>
      </c>
      <c r="BN34" s="973">
        <f>SUM(BL34:BM35)</f>
        <v>417.6</v>
      </c>
      <c r="BO34" s="925"/>
      <c r="BP34" s="926"/>
      <c r="BQ34" s="927"/>
      <c r="BR34" s="871"/>
      <c r="BS34" s="871"/>
      <c r="BT34" s="871"/>
      <c r="BU34" s="871"/>
      <c r="BV34" s="871"/>
      <c r="BW34" s="871"/>
      <c r="BX34" s="871"/>
      <c r="BY34" s="871"/>
      <c r="BZ34" s="871"/>
      <c r="CA34" s="871"/>
      <c r="CB34" s="871"/>
      <c r="CC34" s="871"/>
      <c r="CD34" s="871"/>
      <c r="CE34" s="871"/>
      <c r="CF34" s="871"/>
      <c r="CG34" s="871"/>
      <c r="CH34" s="871"/>
      <c r="CI34" s="916"/>
    </row>
    <row r="35" spans="1:133" ht="18.75" customHeight="1" thickBot="1">
      <c r="A35" s="933"/>
      <c r="B35" s="929"/>
      <c r="C35" s="65" t="s">
        <v>34</v>
      </c>
      <c r="D35" s="273">
        <f t="shared" ref="D35:Z35" si="45">(D$19*D34)/1000</f>
        <v>0</v>
      </c>
      <c r="E35" s="273">
        <f t="shared" si="45"/>
        <v>0.115</v>
      </c>
      <c r="F35" s="273">
        <f t="shared" si="45"/>
        <v>0</v>
      </c>
      <c r="G35" s="273">
        <f t="shared" si="45"/>
        <v>0</v>
      </c>
      <c r="H35" s="273">
        <f t="shared" si="45"/>
        <v>0</v>
      </c>
      <c r="I35" s="273">
        <f t="shared" si="45"/>
        <v>0</v>
      </c>
      <c r="J35" s="273">
        <f t="shared" si="45"/>
        <v>0</v>
      </c>
      <c r="K35" s="273">
        <f t="shared" si="45"/>
        <v>4.3999999999999997E-2</v>
      </c>
      <c r="L35" s="273">
        <f t="shared" si="45"/>
        <v>5.2999999999999999E-2</v>
      </c>
      <c r="M35" s="273">
        <f t="shared" si="45"/>
        <v>0</v>
      </c>
      <c r="N35" s="273">
        <f t="shared" si="45"/>
        <v>0</v>
      </c>
      <c r="O35" s="273">
        <f t="shared" si="45"/>
        <v>0</v>
      </c>
      <c r="P35" s="273">
        <f t="shared" si="45"/>
        <v>0</v>
      </c>
      <c r="Q35" s="273">
        <f t="shared" si="45"/>
        <v>2.5000000000000001E-2</v>
      </c>
      <c r="R35" s="273">
        <f t="shared" si="45"/>
        <v>0</v>
      </c>
      <c r="S35" s="273">
        <f t="shared" si="45"/>
        <v>0</v>
      </c>
      <c r="T35" s="273">
        <f t="shared" si="45"/>
        <v>0.11899999999999999</v>
      </c>
      <c r="U35" s="273">
        <f t="shared" si="45"/>
        <v>0</v>
      </c>
      <c r="V35" s="273">
        <f t="shared" si="45"/>
        <v>0</v>
      </c>
      <c r="W35" s="273">
        <f t="shared" si="45"/>
        <v>0</v>
      </c>
      <c r="X35" s="273">
        <f t="shared" si="45"/>
        <v>0</v>
      </c>
      <c r="Y35" s="273">
        <f t="shared" si="45"/>
        <v>0</v>
      </c>
      <c r="Z35" s="273">
        <f t="shared" si="45"/>
        <v>0</v>
      </c>
      <c r="AA35" s="814"/>
      <c r="AB35" s="814"/>
      <c r="AC35" s="814"/>
      <c r="AD35" s="935"/>
      <c r="AE35" s="818"/>
      <c r="AF35" s="818"/>
      <c r="AG35" s="818"/>
      <c r="AH35" s="933"/>
      <c r="AI35" s="929"/>
      <c r="AJ35" s="65" t="s">
        <v>34</v>
      </c>
      <c r="AK35" s="273">
        <f t="shared" ref="AK35:BG35" si="46">(AK$19*AK34)/1000</f>
        <v>0</v>
      </c>
      <c r="AL35" s="273">
        <f t="shared" si="46"/>
        <v>0.46</v>
      </c>
      <c r="AM35" s="273">
        <f t="shared" si="46"/>
        <v>0</v>
      </c>
      <c r="AN35" s="273">
        <f t="shared" si="46"/>
        <v>0</v>
      </c>
      <c r="AO35" s="273">
        <f t="shared" si="46"/>
        <v>0</v>
      </c>
      <c r="AP35" s="273">
        <f t="shared" si="46"/>
        <v>0</v>
      </c>
      <c r="AQ35" s="273">
        <v>0.13800000000000001</v>
      </c>
      <c r="AR35" s="273">
        <f t="shared" si="46"/>
        <v>0.13800000000000001</v>
      </c>
      <c r="AS35" s="273">
        <f t="shared" si="46"/>
        <v>0</v>
      </c>
      <c r="AT35" s="273">
        <f t="shared" si="46"/>
        <v>0</v>
      </c>
      <c r="AU35" s="273">
        <f t="shared" si="46"/>
        <v>0</v>
      </c>
      <c r="AV35" s="273">
        <f t="shared" si="46"/>
        <v>0</v>
      </c>
      <c r="AW35" s="273">
        <f t="shared" si="46"/>
        <v>0</v>
      </c>
      <c r="AX35" s="273">
        <f t="shared" si="46"/>
        <v>5.0999999999999997E-2</v>
      </c>
      <c r="AY35" s="273">
        <f t="shared" si="46"/>
        <v>0</v>
      </c>
      <c r="AZ35" s="273">
        <f t="shared" si="46"/>
        <v>0</v>
      </c>
      <c r="BA35" s="273">
        <f t="shared" si="46"/>
        <v>0.25700000000000001</v>
      </c>
      <c r="BB35" s="273">
        <f t="shared" si="46"/>
        <v>0</v>
      </c>
      <c r="BC35" s="273">
        <f t="shared" si="46"/>
        <v>0</v>
      </c>
      <c r="BD35" s="273">
        <f t="shared" si="46"/>
        <v>0</v>
      </c>
      <c r="BE35" s="273">
        <f t="shared" si="46"/>
        <v>0</v>
      </c>
      <c r="BF35" s="273">
        <f t="shared" si="46"/>
        <v>0</v>
      </c>
      <c r="BG35" s="273">
        <f t="shared" si="46"/>
        <v>0</v>
      </c>
      <c r="BH35" s="814"/>
      <c r="BI35" s="814"/>
      <c r="BJ35" s="814"/>
      <c r="BK35" s="816"/>
      <c r="BL35" s="818"/>
      <c r="BM35" s="818"/>
      <c r="BN35" s="818"/>
      <c r="BO35" s="922" t="str">
        <f t="shared" ref="BO35" si="47">A42</f>
        <v>чай</v>
      </c>
      <c r="BP35" s="923"/>
      <c r="BQ35" s="924"/>
      <c r="BR35" s="914">
        <f>D43+AK43</f>
        <v>0</v>
      </c>
      <c r="BS35" s="871"/>
      <c r="BT35" s="939">
        <f>F43+AM43</f>
        <v>0</v>
      </c>
      <c r="BU35" s="914">
        <f>G43+AN43</f>
        <v>1.0999999999999999E-2</v>
      </c>
      <c r="BV35" s="871"/>
      <c r="BW35" s="914">
        <f>J43+AQ43</f>
        <v>0</v>
      </c>
      <c r="BX35" s="871"/>
      <c r="BY35" s="871"/>
      <c r="BZ35" s="871"/>
      <c r="CA35" s="871"/>
      <c r="CB35" s="871"/>
      <c r="CC35" s="871"/>
      <c r="CD35" s="871"/>
      <c r="CE35" s="871"/>
      <c r="CF35" s="871"/>
      <c r="CG35" s="914">
        <f>T43+BA43</f>
        <v>0</v>
      </c>
      <c r="CH35" s="914"/>
      <c r="CI35" s="915">
        <v>1.0999999999999999E-2</v>
      </c>
      <c r="CK35" s="21"/>
      <c r="CL35" s="21"/>
      <c r="CM35" s="21"/>
      <c r="CN35" s="21"/>
      <c r="CO35" s="21"/>
      <c r="CP35" s="21"/>
      <c r="CQ35" s="21"/>
      <c r="CR35" s="21"/>
      <c r="CS35" s="21"/>
      <c r="CT35" s="21"/>
      <c r="CU35" s="21"/>
      <c r="CV35" s="21"/>
      <c r="CW35" s="21"/>
      <c r="CX35" s="21"/>
      <c r="CY35" s="21"/>
      <c r="CZ35" s="21"/>
      <c r="DA35" s="21"/>
      <c r="DB35" s="21"/>
      <c r="DZ35" s="21"/>
      <c r="EA35" s="21"/>
      <c r="EB35" s="21"/>
      <c r="EC35" s="21"/>
    </row>
    <row r="36" spans="1:133" s="55" customFormat="1" ht="18.75" customHeight="1">
      <c r="A36" s="932" t="s">
        <v>81</v>
      </c>
      <c r="B36" s="813"/>
      <c r="C36" s="64" t="s">
        <v>35</v>
      </c>
      <c r="D36" s="62"/>
      <c r="E36" s="61">
        <v>0</v>
      </c>
      <c r="F36" s="61"/>
      <c r="G36" s="61"/>
      <c r="H36" s="63"/>
      <c r="I36" s="62"/>
      <c r="J36" s="63"/>
      <c r="K36" s="62"/>
      <c r="L36" s="61"/>
      <c r="M36" s="61">
        <v>3.8</v>
      </c>
      <c r="N36" s="61"/>
      <c r="O36" s="61">
        <v>0</v>
      </c>
      <c r="P36" s="61">
        <v>0</v>
      </c>
      <c r="Q36" s="61"/>
      <c r="R36" s="61"/>
      <c r="S36" s="63"/>
      <c r="T36" s="62"/>
      <c r="U36" s="61"/>
      <c r="V36" s="61"/>
      <c r="W36" s="63"/>
      <c r="X36" s="62"/>
      <c r="Y36" s="61"/>
      <c r="Z36" s="60"/>
      <c r="AA36" s="814">
        <f>SUM(D37:H37)</f>
        <v>0</v>
      </c>
      <c r="AB36" s="814">
        <f>SUM(I37:W37)</f>
        <v>8.6999999999999994E-2</v>
      </c>
      <c r="AC36" s="814">
        <f t="shared" ref="AC36" si="48">SUM(AA36+AB36)</f>
        <v>8.6999999999999994E-2</v>
      </c>
      <c r="AD36" s="816">
        <v>105</v>
      </c>
      <c r="AE36" s="973">
        <f>SUM(AA36*AD36)</f>
        <v>0</v>
      </c>
      <c r="AF36" s="973">
        <f>SUM(AB36*AD36)</f>
        <v>9.14</v>
      </c>
      <c r="AG36" s="973">
        <f>SUM(AE36:AF37)</f>
        <v>9.14</v>
      </c>
      <c r="AH36" s="932" t="s">
        <v>81</v>
      </c>
      <c r="AI36" s="813"/>
      <c r="AJ36" s="64" t="s">
        <v>35</v>
      </c>
      <c r="AK36" s="62"/>
      <c r="AL36" s="61">
        <v>0</v>
      </c>
      <c r="AM36" s="61"/>
      <c r="AN36" s="61"/>
      <c r="AO36" s="63"/>
      <c r="AP36" s="62"/>
      <c r="AQ36" s="63"/>
      <c r="AR36" s="62"/>
      <c r="AS36" s="61">
        <v>3.54</v>
      </c>
      <c r="AT36" s="517"/>
      <c r="AU36" s="61"/>
      <c r="AV36" s="61">
        <v>0</v>
      </c>
      <c r="AW36" s="61">
        <v>0</v>
      </c>
      <c r="AX36" s="61"/>
      <c r="AY36" s="61"/>
      <c r="AZ36" s="63"/>
      <c r="BA36" s="62"/>
      <c r="BB36" s="61"/>
      <c r="BC36" s="61"/>
      <c r="BD36" s="63"/>
      <c r="BE36" s="62"/>
      <c r="BF36" s="61"/>
      <c r="BG36" s="60"/>
      <c r="BH36" s="814">
        <f>SUM(AK37:AO37)</f>
        <v>0</v>
      </c>
      <c r="BI36" s="814">
        <f>SUM(AP37:BD37)</f>
        <v>0.16300000000000001</v>
      </c>
      <c r="BJ36" s="814">
        <f t="shared" ref="BJ36" si="49">SUM(BH36+BI36)</f>
        <v>0.16300000000000001</v>
      </c>
      <c r="BK36" s="1026">
        <f t="shared" ref="BK36" si="50">AD36</f>
        <v>105</v>
      </c>
      <c r="BL36" s="973">
        <f>SUM(BH36*BK36)</f>
        <v>0</v>
      </c>
      <c r="BM36" s="973">
        <f>SUM(BI36*BK36)</f>
        <v>17.12</v>
      </c>
      <c r="BN36" s="973">
        <f>SUM(BL36:BM37)</f>
        <v>17.12</v>
      </c>
      <c r="BO36" s="925"/>
      <c r="BP36" s="926"/>
      <c r="BQ36" s="927"/>
      <c r="BR36" s="871"/>
      <c r="BS36" s="871"/>
      <c r="BT36" s="871"/>
      <c r="BU36" s="871"/>
      <c r="BV36" s="871"/>
      <c r="BW36" s="871"/>
      <c r="BX36" s="871"/>
      <c r="BY36" s="871"/>
      <c r="BZ36" s="871"/>
      <c r="CA36" s="871"/>
      <c r="CB36" s="871"/>
      <c r="CC36" s="871"/>
      <c r="CD36" s="871"/>
      <c r="CE36" s="871"/>
      <c r="CF36" s="871"/>
      <c r="CG36" s="871"/>
      <c r="CH36" s="871"/>
      <c r="CI36" s="916"/>
    </row>
    <row r="37" spans="1:133" ht="18.75" customHeight="1" thickBot="1">
      <c r="A37" s="932"/>
      <c r="B37" s="813"/>
      <c r="C37" s="20" t="s">
        <v>34</v>
      </c>
      <c r="D37" s="76">
        <f t="shared" ref="D37:Z37" si="51">(D$19*D36)/1000</f>
        <v>0</v>
      </c>
      <c r="E37" s="76">
        <f t="shared" si="51"/>
        <v>0</v>
      </c>
      <c r="F37" s="76">
        <f t="shared" si="51"/>
        <v>0</v>
      </c>
      <c r="G37" s="76">
        <f t="shared" si="51"/>
        <v>0</v>
      </c>
      <c r="H37" s="76">
        <f t="shared" si="51"/>
        <v>0</v>
      </c>
      <c r="I37" s="76">
        <f t="shared" si="51"/>
        <v>0</v>
      </c>
      <c r="J37" s="76">
        <f t="shared" si="51"/>
        <v>0</v>
      </c>
      <c r="K37" s="76">
        <f t="shared" si="51"/>
        <v>0</v>
      </c>
      <c r="L37" s="76">
        <f t="shared" si="51"/>
        <v>0</v>
      </c>
      <c r="M37" s="76">
        <f t="shared" si="51"/>
        <v>8.6999999999999994E-2</v>
      </c>
      <c r="N37" s="76">
        <f t="shared" si="51"/>
        <v>0</v>
      </c>
      <c r="O37" s="76">
        <f t="shared" si="51"/>
        <v>0</v>
      </c>
      <c r="P37" s="76">
        <f t="shared" si="51"/>
        <v>0</v>
      </c>
      <c r="Q37" s="76">
        <f t="shared" si="51"/>
        <v>0</v>
      </c>
      <c r="R37" s="76">
        <f t="shared" si="51"/>
        <v>0</v>
      </c>
      <c r="S37" s="76">
        <f t="shared" si="51"/>
        <v>0</v>
      </c>
      <c r="T37" s="76">
        <f t="shared" si="51"/>
        <v>0</v>
      </c>
      <c r="U37" s="76">
        <f t="shared" si="51"/>
        <v>0</v>
      </c>
      <c r="V37" s="76">
        <f t="shared" si="51"/>
        <v>0</v>
      </c>
      <c r="W37" s="76">
        <f t="shared" si="51"/>
        <v>0</v>
      </c>
      <c r="X37" s="76">
        <f t="shared" si="51"/>
        <v>0</v>
      </c>
      <c r="Y37" s="76">
        <f t="shared" si="51"/>
        <v>0</v>
      </c>
      <c r="Z37" s="76">
        <f t="shared" si="51"/>
        <v>0</v>
      </c>
      <c r="AA37" s="814"/>
      <c r="AB37" s="814"/>
      <c r="AC37" s="814"/>
      <c r="AD37" s="816"/>
      <c r="AE37" s="818"/>
      <c r="AF37" s="818"/>
      <c r="AG37" s="818"/>
      <c r="AH37" s="932"/>
      <c r="AI37" s="813"/>
      <c r="AJ37" s="20" t="s">
        <v>34</v>
      </c>
      <c r="AK37" s="76">
        <f t="shared" ref="AK37:BG37" si="52">(AK$19*AK36)/1000</f>
        <v>0</v>
      </c>
      <c r="AL37" s="76">
        <f t="shared" si="52"/>
        <v>0</v>
      </c>
      <c r="AM37" s="76">
        <f t="shared" si="52"/>
        <v>0</v>
      </c>
      <c r="AN37" s="76">
        <f t="shared" si="52"/>
        <v>0</v>
      </c>
      <c r="AO37" s="76">
        <f t="shared" si="52"/>
        <v>0</v>
      </c>
      <c r="AP37" s="76">
        <f t="shared" si="52"/>
        <v>0</v>
      </c>
      <c r="AQ37" s="76">
        <f t="shared" si="52"/>
        <v>0</v>
      </c>
      <c r="AR37" s="76">
        <f t="shared" si="52"/>
        <v>0</v>
      </c>
      <c r="AS37" s="76">
        <f t="shared" si="52"/>
        <v>0.16300000000000001</v>
      </c>
      <c r="AT37" s="76">
        <f t="shared" si="52"/>
        <v>0</v>
      </c>
      <c r="AU37" s="76">
        <f t="shared" si="52"/>
        <v>0</v>
      </c>
      <c r="AV37" s="76">
        <f t="shared" si="52"/>
        <v>0</v>
      </c>
      <c r="AW37" s="76">
        <f t="shared" si="52"/>
        <v>0</v>
      </c>
      <c r="AX37" s="76">
        <f t="shared" si="52"/>
        <v>0</v>
      </c>
      <c r="AY37" s="76">
        <f t="shared" si="52"/>
        <v>0</v>
      </c>
      <c r="AZ37" s="76">
        <f t="shared" si="52"/>
        <v>0</v>
      </c>
      <c r="BA37" s="76">
        <f t="shared" si="52"/>
        <v>0</v>
      </c>
      <c r="BB37" s="76">
        <f t="shared" si="52"/>
        <v>0</v>
      </c>
      <c r="BC37" s="76">
        <f t="shared" si="52"/>
        <v>0</v>
      </c>
      <c r="BD37" s="76">
        <f t="shared" si="52"/>
        <v>0</v>
      </c>
      <c r="BE37" s="76">
        <f t="shared" si="52"/>
        <v>0</v>
      </c>
      <c r="BF37" s="76">
        <f t="shared" si="52"/>
        <v>0</v>
      </c>
      <c r="BG37" s="76">
        <f t="shared" si="52"/>
        <v>0</v>
      </c>
      <c r="BH37" s="814"/>
      <c r="BI37" s="814"/>
      <c r="BJ37" s="814"/>
      <c r="BK37" s="816"/>
      <c r="BL37" s="818"/>
      <c r="BM37" s="818"/>
      <c r="BN37" s="818"/>
      <c r="BO37" s="922" t="str">
        <f t="shared" ref="BO37" si="53">A44</f>
        <v>сок фруктовый</v>
      </c>
      <c r="BP37" s="923"/>
      <c r="BQ37" s="924"/>
      <c r="BR37" s="914"/>
      <c r="BS37" s="871"/>
      <c r="BT37" s="871"/>
      <c r="BU37" s="871"/>
      <c r="BV37" s="871"/>
      <c r="BW37" s="871"/>
      <c r="BX37" s="871"/>
      <c r="BY37" s="871"/>
      <c r="BZ37" s="914">
        <f>L45+AS45</f>
        <v>0</v>
      </c>
      <c r="CA37" s="914">
        <f>M45+AT45</f>
        <v>0</v>
      </c>
      <c r="CB37" s="871"/>
      <c r="CC37" s="914">
        <f>O45+AV45</f>
        <v>0</v>
      </c>
      <c r="CD37" s="871"/>
      <c r="CE37" s="871"/>
      <c r="CF37" s="871"/>
      <c r="CG37" s="914">
        <f>T45+BA45</f>
        <v>0</v>
      </c>
      <c r="CH37" s="914">
        <f>U45+BB45</f>
        <v>10</v>
      </c>
      <c r="CI37" s="915">
        <v>10</v>
      </c>
    </row>
    <row r="38" spans="1:133" s="55" customFormat="1" ht="15.75" customHeight="1">
      <c r="A38" s="936" t="s">
        <v>2</v>
      </c>
      <c r="B38" s="1001"/>
      <c r="C38" s="74" t="s">
        <v>35</v>
      </c>
      <c r="D38" s="72">
        <v>3.2</v>
      </c>
      <c r="E38" s="71"/>
      <c r="F38" s="71"/>
      <c r="G38" s="71">
        <v>5</v>
      </c>
      <c r="H38" s="73"/>
      <c r="I38" s="72"/>
      <c r="J38" s="73"/>
      <c r="K38" s="72"/>
      <c r="L38" s="71"/>
      <c r="M38" s="71"/>
      <c r="N38" s="71">
        <v>5</v>
      </c>
      <c r="O38" s="71"/>
      <c r="P38" s="71"/>
      <c r="Q38" s="71">
        <v>0</v>
      </c>
      <c r="R38" s="71"/>
      <c r="S38" s="73"/>
      <c r="T38" s="72">
        <v>5.6</v>
      </c>
      <c r="U38" s="71"/>
      <c r="V38" s="71"/>
      <c r="W38" s="73"/>
      <c r="X38" s="72"/>
      <c r="Y38" s="71"/>
      <c r="Z38" s="70"/>
      <c r="AA38" s="814">
        <f>SUM(D39:H39)</f>
        <v>0.189</v>
      </c>
      <c r="AB38" s="814">
        <f>SUM(I39:W39)</f>
        <v>0.24399999999999999</v>
      </c>
      <c r="AC38" s="814">
        <f t="shared" ref="AC38" si="54">SUM(AA38+AB38)</f>
        <v>0.433</v>
      </c>
      <c r="AD38" s="938">
        <v>46</v>
      </c>
      <c r="AE38" s="973">
        <f>SUM(AA38*AD38)</f>
        <v>8.69</v>
      </c>
      <c r="AF38" s="973">
        <f>SUM(AB38*AD38)</f>
        <v>11.22</v>
      </c>
      <c r="AG38" s="973">
        <f>SUM(AE38:AF39)</f>
        <v>19.91</v>
      </c>
      <c r="AH38" s="936" t="s">
        <v>2</v>
      </c>
      <c r="AI38" s="1001"/>
      <c r="AJ38" s="74" t="s">
        <v>35</v>
      </c>
      <c r="AK38" s="72">
        <v>5.5</v>
      </c>
      <c r="AL38" s="71"/>
      <c r="AM38" s="71"/>
      <c r="AN38" s="71">
        <v>5</v>
      </c>
      <c r="AO38" s="73"/>
      <c r="AP38" s="72"/>
      <c r="AQ38" s="73"/>
      <c r="AR38" s="72"/>
      <c r="AS38" s="71"/>
      <c r="AT38" s="71"/>
      <c r="AU38" s="71">
        <v>6</v>
      </c>
      <c r="AV38" s="71"/>
      <c r="AW38" s="71"/>
      <c r="AX38" s="71">
        <v>0</v>
      </c>
      <c r="AY38" s="71"/>
      <c r="AZ38" s="73"/>
      <c r="BA38" s="72">
        <v>6</v>
      </c>
      <c r="BB38" s="71"/>
      <c r="BC38" s="71"/>
      <c r="BD38" s="73"/>
      <c r="BE38" s="72"/>
      <c r="BF38" s="71"/>
      <c r="BG38" s="70"/>
      <c r="BH38" s="814">
        <f>SUM(AK39:AO39)</f>
        <v>0.48299999999999998</v>
      </c>
      <c r="BI38" s="814">
        <f>SUM(AP39:BD39)</f>
        <v>0.55200000000000005</v>
      </c>
      <c r="BJ38" s="814">
        <f t="shared" ref="BJ38" si="55">SUM(BH38+BI38)</f>
        <v>1.0349999999999999</v>
      </c>
      <c r="BK38" s="1026">
        <f t="shared" ref="BK38" si="56">AD38</f>
        <v>46</v>
      </c>
      <c r="BL38" s="973">
        <f>SUM(BH38*BK38)</f>
        <v>22.22</v>
      </c>
      <c r="BM38" s="973">
        <f>SUM(BI38*BK38)</f>
        <v>25.39</v>
      </c>
      <c r="BN38" s="973">
        <f>SUM(BL38:BM39)</f>
        <v>47.61</v>
      </c>
      <c r="BO38" s="925"/>
      <c r="BP38" s="926"/>
      <c r="BQ38" s="927"/>
      <c r="BR38" s="871"/>
      <c r="BS38" s="871"/>
      <c r="BT38" s="871"/>
      <c r="BU38" s="871"/>
      <c r="BV38" s="871"/>
      <c r="BW38" s="871"/>
      <c r="BX38" s="871"/>
      <c r="BY38" s="871"/>
      <c r="BZ38" s="871"/>
      <c r="CA38" s="871"/>
      <c r="CB38" s="871"/>
      <c r="CC38" s="871"/>
      <c r="CD38" s="871"/>
      <c r="CE38" s="871"/>
      <c r="CF38" s="871"/>
      <c r="CG38" s="871"/>
      <c r="CH38" s="871"/>
      <c r="CI38" s="916"/>
    </row>
    <row r="39" spans="1:133" ht="18.75" customHeight="1" thickBot="1">
      <c r="A39" s="932"/>
      <c r="B39" s="813"/>
      <c r="C39" s="20" t="s">
        <v>34</v>
      </c>
      <c r="D39" s="76">
        <f t="shared" ref="D39:Z39" si="57">(D$19*D38)/1000</f>
        <v>7.3999999999999996E-2</v>
      </c>
      <c r="E39" s="76">
        <f t="shared" si="57"/>
        <v>0</v>
      </c>
      <c r="F39" s="76">
        <f t="shared" si="57"/>
        <v>0</v>
      </c>
      <c r="G39" s="76">
        <f t="shared" si="57"/>
        <v>0.115</v>
      </c>
      <c r="H39" s="76">
        <f t="shared" si="57"/>
        <v>0</v>
      </c>
      <c r="I39" s="76">
        <f t="shared" si="57"/>
        <v>0</v>
      </c>
      <c r="J39" s="76">
        <f t="shared" si="57"/>
        <v>0</v>
      </c>
      <c r="K39" s="76">
        <f t="shared" si="57"/>
        <v>0</v>
      </c>
      <c r="L39" s="76">
        <f t="shared" si="57"/>
        <v>0</v>
      </c>
      <c r="M39" s="76">
        <f t="shared" si="57"/>
        <v>0</v>
      </c>
      <c r="N39" s="76">
        <f t="shared" si="57"/>
        <v>0.115</v>
      </c>
      <c r="O39" s="76">
        <f t="shared" si="57"/>
        <v>0</v>
      </c>
      <c r="P39" s="76">
        <f t="shared" si="57"/>
        <v>0</v>
      </c>
      <c r="Q39" s="76">
        <f t="shared" si="57"/>
        <v>0</v>
      </c>
      <c r="R39" s="76">
        <f t="shared" si="57"/>
        <v>0</v>
      </c>
      <c r="S39" s="76">
        <f t="shared" si="57"/>
        <v>0</v>
      </c>
      <c r="T39" s="76">
        <f t="shared" si="57"/>
        <v>0.129</v>
      </c>
      <c r="U39" s="76">
        <f t="shared" si="57"/>
        <v>0</v>
      </c>
      <c r="V39" s="76">
        <f t="shared" si="57"/>
        <v>0</v>
      </c>
      <c r="W39" s="76">
        <f t="shared" si="57"/>
        <v>0</v>
      </c>
      <c r="X39" s="76">
        <f t="shared" si="57"/>
        <v>0</v>
      </c>
      <c r="Y39" s="76">
        <f t="shared" si="57"/>
        <v>0</v>
      </c>
      <c r="Z39" s="76">
        <f t="shared" si="57"/>
        <v>0</v>
      </c>
      <c r="AA39" s="814"/>
      <c r="AB39" s="814"/>
      <c r="AC39" s="814"/>
      <c r="AD39" s="816"/>
      <c r="AE39" s="818"/>
      <c r="AF39" s="818"/>
      <c r="AG39" s="818"/>
      <c r="AH39" s="932"/>
      <c r="AI39" s="813"/>
      <c r="AJ39" s="20" t="s">
        <v>34</v>
      </c>
      <c r="AK39" s="76">
        <f t="shared" ref="AK39:BG39" si="58">(AK$19*AK38)/1000</f>
        <v>0.253</v>
      </c>
      <c r="AL39" s="76">
        <f t="shared" si="58"/>
        <v>0</v>
      </c>
      <c r="AM39" s="76">
        <f t="shared" si="58"/>
        <v>0</v>
      </c>
      <c r="AN39" s="76">
        <f t="shared" si="58"/>
        <v>0.23</v>
      </c>
      <c r="AO39" s="76">
        <f t="shared" si="58"/>
        <v>0</v>
      </c>
      <c r="AP39" s="76">
        <f t="shared" si="58"/>
        <v>0</v>
      </c>
      <c r="AQ39" s="76">
        <f t="shared" si="58"/>
        <v>0</v>
      </c>
      <c r="AR39" s="76">
        <f t="shared" si="58"/>
        <v>0</v>
      </c>
      <c r="AS39" s="76">
        <f t="shared" si="58"/>
        <v>0</v>
      </c>
      <c r="AT39" s="76">
        <f t="shared" si="58"/>
        <v>0</v>
      </c>
      <c r="AU39" s="76">
        <f t="shared" si="58"/>
        <v>0.27600000000000002</v>
      </c>
      <c r="AV39" s="76">
        <f t="shared" si="58"/>
        <v>0</v>
      </c>
      <c r="AW39" s="76">
        <f t="shared" si="58"/>
        <v>0</v>
      </c>
      <c r="AX39" s="76">
        <f t="shared" si="58"/>
        <v>0</v>
      </c>
      <c r="AY39" s="76">
        <f t="shared" si="58"/>
        <v>0</v>
      </c>
      <c r="AZ39" s="76">
        <f t="shared" si="58"/>
        <v>0</v>
      </c>
      <c r="BA39" s="76">
        <f t="shared" si="58"/>
        <v>0.27600000000000002</v>
      </c>
      <c r="BB39" s="76">
        <f t="shared" si="58"/>
        <v>0</v>
      </c>
      <c r="BC39" s="76">
        <f t="shared" si="58"/>
        <v>0</v>
      </c>
      <c r="BD39" s="76">
        <f t="shared" si="58"/>
        <v>0</v>
      </c>
      <c r="BE39" s="76">
        <f t="shared" si="58"/>
        <v>0</v>
      </c>
      <c r="BF39" s="76">
        <f t="shared" si="58"/>
        <v>0</v>
      </c>
      <c r="BG39" s="76">
        <f t="shared" si="58"/>
        <v>0</v>
      </c>
      <c r="BH39" s="814"/>
      <c r="BI39" s="814"/>
      <c r="BJ39" s="814"/>
      <c r="BK39" s="816"/>
      <c r="BL39" s="818"/>
      <c r="BM39" s="818"/>
      <c r="BN39" s="818"/>
      <c r="BO39" s="922" t="str">
        <f t="shared" ref="BO39" si="59">A46</f>
        <v>геркулес</v>
      </c>
      <c r="BP39" s="923"/>
      <c r="BQ39" s="924"/>
      <c r="BR39" s="914">
        <f>D47+AK47</f>
        <v>2.15</v>
      </c>
      <c r="BS39" s="871"/>
      <c r="BT39" s="871"/>
      <c r="BU39" s="871"/>
      <c r="BV39" s="871"/>
      <c r="BW39" s="871"/>
      <c r="BX39" s="871"/>
      <c r="BY39" s="871"/>
      <c r="BZ39" s="914"/>
      <c r="CA39" s="914">
        <f>M47+AT47</f>
        <v>0</v>
      </c>
      <c r="CB39" s="914">
        <f>N47+AU47</f>
        <v>0</v>
      </c>
      <c r="CC39" s="871"/>
      <c r="CD39" s="871"/>
      <c r="CE39" s="914"/>
      <c r="CF39" s="871"/>
      <c r="CG39" s="914">
        <f>T47+BA47</f>
        <v>0</v>
      </c>
      <c r="CH39" s="871"/>
      <c r="CI39" s="915">
        <v>2.15</v>
      </c>
    </row>
    <row r="40" spans="1:133" s="55" customFormat="1" ht="18.75" customHeight="1">
      <c r="A40" s="932" t="s">
        <v>4</v>
      </c>
      <c r="B40" s="813"/>
      <c r="C40" s="64" t="s">
        <v>35</v>
      </c>
      <c r="D40" s="62"/>
      <c r="E40" s="61"/>
      <c r="F40" s="61"/>
      <c r="G40" s="61"/>
      <c r="H40" s="63"/>
      <c r="I40" s="62"/>
      <c r="J40" s="63"/>
      <c r="K40" s="62">
        <v>0.8</v>
      </c>
      <c r="L40" s="61">
        <v>0.8</v>
      </c>
      <c r="M40" s="61">
        <v>0.7</v>
      </c>
      <c r="N40" s="61"/>
      <c r="O40" s="61"/>
      <c r="P40" s="61"/>
      <c r="Q40" s="61">
        <v>0</v>
      </c>
      <c r="R40" s="61"/>
      <c r="S40" s="63"/>
      <c r="T40" s="62"/>
      <c r="U40" s="61"/>
      <c r="V40" s="61"/>
      <c r="W40" s="63"/>
      <c r="X40" s="62"/>
      <c r="Y40" s="61"/>
      <c r="Z40" s="60"/>
      <c r="AA40" s="814">
        <f>SUM(D41:H41)</f>
        <v>0</v>
      </c>
      <c r="AB40" s="814">
        <f>SUM(I41:W41)</f>
        <v>5.1999999999999998E-2</v>
      </c>
      <c r="AC40" s="814">
        <f t="shared" ref="AC40" si="60">SUM(AA40+AB40)</f>
        <v>5.1999999999999998E-2</v>
      </c>
      <c r="AD40" s="816">
        <v>13</v>
      </c>
      <c r="AE40" s="973">
        <f>SUM(AA40*AD40)</f>
        <v>0</v>
      </c>
      <c r="AF40" s="973">
        <f>SUM(AB40*AD40)</f>
        <v>0.68</v>
      </c>
      <c r="AG40" s="973">
        <f>SUM(AE40:AF41)</f>
        <v>0.68</v>
      </c>
      <c r="AH40" s="932" t="s">
        <v>4</v>
      </c>
      <c r="AI40" s="813"/>
      <c r="AJ40" s="64" t="s">
        <v>35</v>
      </c>
      <c r="AK40" s="62"/>
      <c r="AL40" s="61"/>
      <c r="AM40" s="61"/>
      <c r="AN40" s="61"/>
      <c r="AO40" s="63"/>
      <c r="AP40" s="62"/>
      <c r="AQ40" s="63"/>
      <c r="AR40" s="62">
        <v>0.36</v>
      </c>
      <c r="AS40" s="61">
        <v>1.1000000000000001</v>
      </c>
      <c r="AT40" s="517">
        <v>0.6</v>
      </c>
      <c r="AU40" s="61"/>
      <c r="AV40" s="61"/>
      <c r="AW40" s="61"/>
      <c r="AX40" s="61">
        <v>0</v>
      </c>
      <c r="AY40" s="61"/>
      <c r="AZ40" s="63"/>
      <c r="BA40" s="62"/>
      <c r="BB40" s="61"/>
      <c r="BC40" s="61"/>
      <c r="BD40" s="63"/>
      <c r="BE40" s="62"/>
      <c r="BF40" s="61"/>
      <c r="BG40" s="60"/>
      <c r="BH40" s="814">
        <f>SUM(AK41:AO41)</f>
        <v>0</v>
      </c>
      <c r="BI40" s="814">
        <f>SUM(AP41:BD41)</f>
        <v>9.6000000000000002E-2</v>
      </c>
      <c r="BJ40" s="814">
        <f t="shared" ref="BJ40" si="61">SUM(BH40+BI40)</f>
        <v>9.6000000000000002E-2</v>
      </c>
      <c r="BK40" s="1026">
        <f t="shared" ref="BK40" si="62">AD40</f>
        <v>13</v>
      </c>
      <c r="BL40" s="973">
        <f>SUM(BH40*BK40)</f>
        <v>0</v>
      </c>
      <c r="BM40" s="973">
        <f>SUM(BI40*BK40)</f>
        <v>1.25</v>
      </c>
      <c r="BN40" s="973">
        <f>SUM(BL40:BM41)</f>
        <v>1.25</v>
      </c>
      <c r="BO40" s="925"/>
      <c r="BP40" s="926"/>
      <c r="BQ40" s="927"/>
      <c r="BR40" s="871"/>
      <c r="BS40" s="871"/>
      <c r="BT40" s="871"/>
      <c r="BU40" s="871"/>
      <c r="BV40" s="871"/>
      <c r="BW40" s="871"/>
      <c r="BX40" s="871"/>
      <c r="BY40" s="871"/>
      <c r="BZ40" s="871"/>
      <c r="CA40" s="871"/>
      <c r="CB40" s="871"/>
      <c r="CC40" s="871"/>
      <c r="CD40" s="871"/>
      <c r="CE40" s="871"/>
      <c r="CF40" s="871"/>
      <c r="CG40" s="871"/>
      <c r="CH40" s="871"/>
      <c r="CI40" s="916"/>
    </row>
    <row r="41" spans="1:133" ht="18.75" customHeight="1" thickBot="1">
      <c r="A41" s="932"/>
      <c r="B41" s="813"/>
      <c r="C41" s="20" t="s">
        <v>34</v>
      </c>
      <c r="D41" s="76">
        <f t="shared" ref="D41:Z41" si="63">(D$19*D40)/1000</f>
        <v>0</v>
      </c>
      <c r="E41" s="76">
        <f t="shared" si="63"/>
        <v>0</v>
      </c>
      <c r="F41" s="76">
        <f t="shared" si="63"/>
        <v>0</v>
      </c>
      <c r="G41" s="76">
        <f t="shared" si="63"/>
        <v>0</v>
      </c>
      <c r="H41" s="76">
        <f t="shared" si="63"/>
        <v>0</v>
      </c>
      <c r="I41" s="76">
        <f t="shared" si="63"/>
        <v>0</v>
      </c>
      <c r="J41" s="76">
        <f t="shared" si="63"/>
        <v>0</v>
      </c>
      <c r="K41" s="76">
        <f t="shared" si="63"/>
        <v>1.7999999999999999E-2</v>
      </c>
      <c r="L41" s="76">
        <f t="shared" si="63"/>
        <v>1.7999999999999999E-2</v>
      </c>
      <c r="M41" s="76">
        <f t="shared" si="63"/>
        <v>1.6E-2</v>
      </c>
      <c r="N41" s="76">
        <f t="shared" si="63"/>
        <v>0</v>
      </c>
      <c r="O41" s="76">
        <f t="shared" si="63"/>
        <v>0</v>
      </c>
      <c r="P41" s="76">
        <f t="shared" si="63"/>
        <v>0</v>
      </c>
      <c r="Q41" s="76">
        <f t="shared" si="63"/>
        <v>0</v>
      </c>
      <c r="R41" s="76">
        <f t="shared" si="63"/>
        <v>0</v>
      </c>
      <c r="S41" s="76">
        <f t="shared" si="63"/>
        <v>0</v>
      </c>
      <c r="T41" s="76">
        <f t="shared" si="63"/>
        <v>0</v>
      </c>
      <c r="U41" s="76">
        <f t="shared" si="63"/>
        <v>0</v>
      </c>
      <c r="V41" s="76">
        <f t="shared" si="63"/>
        <v>0</v>
      </c>
      <c r="W41" s="76">
        <f t="shared" si="63"/>
        <v>0</v>
      </c>
      <c r="X41" s="76">
        <f t="shared" si="63"/>
        <v>0</v>
      </c>
      <c r="Y41" s="76">
        <f t="shared" si="63"/>
        <v>0</v>
      </c>
      <c r="Z41" s="76">
        <f t="shared" si="63"/>
        <v>0</v>
      </c>
      <c r="AA41" s="814"/>
      <c r="AB41" s="814"/>
      <c r="AC41" s="814"/>
      <c r="AD41" s="816"/>
      <c r="AE41" s="818"/>
      <c r="AF41" s="818"/>
      <c r="AG41" s="818"/>
      <c r="AH41" s="932"/>
      <c r="AI41" s="813"/>
      <c r="AJ41" s="20" t="s">
        <v>34</v>
      </c>
      <c r="AK41" s="76">
        <f t="shared" ref="AK41:BG41" si="64">(AK$19*AK40)/1000</f>
        <v>0</v>
      </c>
      <c r="AL41" s="76">
        <f t="shared" si="64"/>
        <v>0</v>
      </c>
      <c r="AM41" s="76">
        <f t="shared" si="64"/>
        <v>0</v>
      </c>
      <c r="AN41" s="76">
        <f t="shared" si="64"/>
        <v>0</v>
      </c>
      <c r="AO41" s="76">
        <f t="shared" si="64"/>
        <v>0</v>
      </c>
      <c r="AP41" s="76">
        <f t="shared" si="64"/>
        <v>0</v>
      </c>
      <c r="AQ41" s="76">
        <f t="shared" si="64"/>
        <v>0</v>
      </c>
      <c r="AR41" s="76">
        <f t="shared" si="64"/>
        <v>1.7000000000000001E-2</v>
      </c>
      <c r="AS41" s="76">
        <f t="shared" si="64"/>
        <v>5.0999999999999997E-2</v>
      </c>
      <c r="AT41" s="76">
        <f t="shared" si="64"/>
        <v>2.8000000000000001E-2</v>
      </c>
      <c r="AU41" s="76">
        <f t="shared" si="64"/>
        <v>0</v>
      </c>
      <c r="AV41" s="76">
        <f t="shared" si="64"/>
        <v>0</v>
      </c>
      <c r="AW41" s="76">
        <f t="shared" si="64"/>
        <v>0</v>
      </c>
      <c r="AX41" s="76">
        <f t="shared" si="64"/>
        <v>0</v>
      </c>
      <c r="AY41" s="76">
        <f t="shared" si="64"/>
        <v>0</v>
      </c>
      <c r="AZ41" s="76">
        <f t="shared" si="64"/>
        <v>0</v>
      </c>
      <c r="BA41" s="76">
        <f t="shared" si="64"/>
        <v>0</v>
      </c>
      <c r="BB41" s="76">
        <f t="shared" si="64"/>
        <v>0</v>
      </c>
      <c r="BC41" s="76">
        <f t="shared" si="64"/>
        <v>0</v>
      </c>
      <c r="BD41" s="76">
        <f t="shared" si="64"/>
        <v>0</v>
      </c>
      <c r="BE41" s="76">
        <f t="shared" si="64"/>
        <v>0</v>
      </c>
      <c r="BF41" s="76">
        <f t="shared" si="64"/>
        <v>0</v>
      </c>
      <c r="BG41" s="76">
        <f t="shared" si="64"/>
        <v>0</v>
      </c>
      <c r="BH41" s="814"/>
      <c r="BI41" s="814"/>
      <c r="BJ41" s="814"/>
      <c r="BK41" s="816"/>
      <c r="BL41" s="818"/>
      <c r="BM41" s="818"/>
      <c r="BN41" s="818"/>
      <c r="BO41" s="922" t="str">
        <f t="shared" ref="BO41" si="65">A48</f>
        <v>пшеничная</v>
      </c>
      <c r="BP41" s="923"/>
      <c r="BQ41" s="924"/>
      <c r="BR41" s="941"/>
      <c r="BS41" s="941"/>
      <c r="BT41" s="941"/>
      <c r="BU41" s="941"/>
      <c r="BV41" s="941"/>
      <c r="BW41" s="941"/>
      <c r="BX41" s="941"/>
      <c r="BY41" s="917">
        <f>K49+AR49</f>
        <v>0.6</v>
      </c>
      <c r="BZ41" s="917">
        <f>L49+AS49</f>
        <v>0</v>
      </c>
      <c r="CA41" s="917">
        <f>M49+AT49</f>
        <v>0</v>
      </c>
      <c r="CB41" s="941"/>
      <c r="CC41" s="941"/>
      <c r="CD41" s="941"/>
      <c r="CE41" s="941"/>
      <c r="CF41" s="941"/>
      <c r="CG41" s="941"/>
      <c r="CH41" s="941"/>
      <c r="CI41" s="941">
        <v>0.6</v>
      </c>
    </row>
    <row r="42" spans="1:133" s="55" customFormat="1" ht="18.75" customHeight="1">
      <c r="A42" s="932" t="s">
        <v>7</v>
      </c>
      <c r="B42" s="813"/>
      <c r="C42" s="64" t="s">
        <v>35</v>
      </c>
      <c r="D42" s="62"/>
      <c r="E42" s="61">
        <v>0</v>
      </c>
      <c r="F42" s="61"/>
      <c r="G42" s="61">
        <v>0.1</v>
      </c>
      <c r="H42" s="63"/>
      <c r="I42" s="62"/>
      <c r="J42" s="63"/>
      <c r="K42" s="62"/>
      <c r="L42" s="61"/>
      <c r="M42" s="61"/>
      <c r="N42" s="61"/>
      <c r="O42" s="61">
        <v>0</v>
      </c>
      <c r="P42" s="61">
        <v>0</v>
      </c>
      <c r="Q42" s="61">
        <v>0</v>
      </c>
      <c r="R42" s="61"/>
      <c r="S42" s="63"/>
      <c r="T42" s="62"/>
      <c r="U42" s="61"/>
      <c r="V42" s="61"/>
      <c r="W42" s="63"/>
      <c r="X42" s="62"/>
      <c r="Y42" s="61"/>
      <c r="Z42" s="60"/>
      <c r="AA42" s="814">
        <f>SUM(D43:H43)</f>
        <v>2E-3</v>
      </c>
      <c r="AB42" s="814">
        <f>SUM(I43:W43)</f>
        <v>0</v>
      </c>
      <c r="AC42" s="814">
        <f t="shared" ref="AC42" si="66">SUM(AA42+AB42)</f>
        <v>2E-3</v>
      </c>
      <c r="AD42" s="816">
        <v>500</v>
      </c>
      <c r="AE42" s="973">
        <f>SUM(AA42*AD42)</f>
        <v>1</v>
      </c>
      <c r="AF42" s="973">
        <f>SUM(AB42*AD42)</f>
        <v>0</v>
      </c>
      <c r="AG42" s="973">
        <f>SUM(AE42:AF43)</f>
        <v>1</v>
      </c>
      <c r="AH42" s="932" t="s">
        <v>7</v>
      </c>
      <c r="AI42" s="813"/>
      <c r="AJ42" s="64" t="s">
        <v>35</v>
      </c>
      <c r="AK42" s="62"/>
      <c r="AL42" s="61">
        <v>0</v>
      </c>
      <c r="AM42" s="61"/>
      <c r="AN42" s="61">
        <v>0.2</v>
      </c>
      <c r="AO42" s="63"/>
      <c r="AP42" s="62"/>
      <c r="AQ42" s="63"/>
      <c r="AR42" s="62"/>
      <c r="AS42" s="61"/>
      <c r="AT42" s="517"/>
      <c r="AU42" s="61"/>
      <c r="AV42" s="61">
        <v>0</v>
      </c>
      <c r="AW42" s="61">
        <v>0</v>
      </c>
      <c r="AX42" s="61">
        <v>0</v>
      </c>
      <c r="AY42" s="61"/>
      <c r="AZ42" s="63"/>
      <c r="BA42" s="62"/>
      <c r="BB42" s="61"/>
      <c r="BC42" s="61"/>
      <c r="BD42" s="63"/>
      <c r="BE42" s="62"/>
      <c r="BF42" s="61"/>
      <c r="BG42" s="60"/>
      <c r="BH42" s="814">
        <f>SUM(AK43:AO43)</f>
        <v>8.9999999999999993E-3</v>
      </c>
      <c r="BI42" s="814">
        <f>SUM(AP43:BD43)</f>
        <v>0</v>
      </c>
      <c r="BJ42" s="814">
        <f t="shared" ref="BJ42" si="67">SUM(BH42+BI42)</f>
        <v>8.9999999999999993E-3</v>
      </c>
      <c r="BK42" s="1026">
        <f t="shared" ref="BK42" si="68">AD42</f>
        <v>500</v>
      </c>
      <c r="BL42" s="973">
        <f>SUM(BH42*BK42)</f>
        <v>4.5</v>
      </c>
      <c r="BM42" s="973">
        <f>SUM(BI42*BK42)</f>
        <v>0</v>
      </c>
      <c r="BN42" s="973">
        <f>SUM(BL42:BM43)</f>
        <v>4.5</v>
      </c>
      <c r="BO42" s="925"/>
      <c r="BP42" s="926"/>
      <c r="BQ42" s="927"/>
      <c r="BR42" s="918"/>
      <c r="BS42" s="918"/>
      <c r="BT42" s="918"/>
      <c r="BU42" s="918"/>
      <c r="BV42" s="918"/>
      <c r="BW42" s="918"/>
      <c r="BX42" s="918"/>
      <c r="BY42" s="918"/>
      <c r="BZ42" s="918"/>
      <c r="CA42" s="918"/>
      <c r="CB42" s="918"/>
      <c r="CC42" s="918"/>
      <c r="CD42" s="918"/>
      <c r="CE42" s="918"/>
      <c r="CF42" s="918"/>
      <c r="CG42" s="918"/>
      <c r="CH42" s="918"/>
      <c r="CI42" s="918"/>
    </row>
    <row r="43" spans="1:133" ht="18.75" customHeight="1" thickBot="1">
      <c r="A43" s="932"/>
      <c r="B43" s="813"/>
      <c r="C43" s="20" t="s">
        <v>34</v>
      </c>
      <c r="D43" s="76">
        <f t="shared" ref="D43:Z43" si="69">(D$19*D42)/1000</f>
        <v>0</v>
      </c>
      <c r="E43" s="76">
        <f t="shared" si="69"/>
        <v>0</v>
      </c>
      <c r="F43" s="76">
        <f t="shared" si="69"/>
        <v>0</v>
      </c>
      <c r="G43" s="76">
        <f t="shared" si="69"/>
        <v>2E-3</v>
      </c>
      <c r="H43" s="76">
        <f t="shared" si="69"/>
        <v>0</v>
      </c>
      <c r="I43" s="76">
        <f t="shared" si="69"/>
        <v>0</v>
      </c>
      <c r="J43" s="76">
        <f t="shared" si="69"/>
        <v>0</v>
      </c>
      <c r="K43" s="76">
        <f t="shared" si="69"/>
        <v>0</v>
      </c>
      <c r="L43" s="76">
        <f t="shared" si="69"/>
        <v>0</v>
      </c>
      <c r="M43" s="76">
        <f t="shared" si="69"/>
        <v>0</v>
      </c>
      <c r="N43" s="76">
        <f t="shared" si="69"/>
        <v>0</v>
      </c>
      <c r="O43" s="76">
        <f t="shared" si="69"/>
        <v>0</v>
      </c>
      <c r="P43" s="76">
        <f t="shared" si="69"/>
        <v>0</v>
      </c>
      <c r="Q43" s="76">
        <f t="shared" si="69"/>
        <v>0</v>
      </c>
      <c r="R43" s="76">
        <f t="shared" si="69"/>
        <v>0</v>
      </c>
      <c r="S43" s="76">
        <f t="shared" si="69"/>
        <v>0</v>
      </c>
      <c r="T43" s="76">
        <f t="shared" si="69"/>
        <v>0</v>
      </c>
      <c r="U43" s="76">
        <f t="shared" si="69"/>
        <v>0</v>
      </c>
      <c r="V43" s="76">
        <f t="shared" si="69"/>
        <v>0</v>
      </c>
      <c r="W43" s="76">
        <f t="shared" si="69"/>
        <v>0</v>
      </c>
      <c r="X43" s="76">
        <f t="shared" si="69"/>
        <v>0</v>
      </c>
      <c r="Y43" s="76">
        <f t="shared" si="69"/>
        <v>0</v>
      </c>
      <c r="Z43" s="76">
        <f t="shared" si="69"/>
        <v>0</v>
      </c>
      <c r="AA43" s="814"/>
      <c r="AB43" s="814"/>
      <c r="AC43" s="814"/>
      <c r="AD43" s="816"/>
      <c r="AE43" s="818"/>
      <c r="AF43" s="818"/>
      <c r="AG43" s="818"/>
      <c r="AH43" s="932"/>
      <c r="AI43" s="813"/>
      <c r="AJ43" s="20" t="s">
        <v>34</v>
      </c>
      <c r="AK43" s="76">
        <f t="shared" ref="AK43:BG43" si="70">(AK$19*AK42)/1000</f>
        <v>0</v>
      </c>
      <c r="AL43" s="76">
        <f t="shared" si="70"/>
        <v>0</v>
      </c>
      <c r="AM43" s="76">
        <f t="shared" si="70"/>
        <v>0</v>
      </c>
      <c r="AN43" s="76">
        <f t="shared" si="70"/>
        <v>8.9999999999999993E-3</v>
      </c>
      <c r="AO43" s="76">
        <f t="shared" si="70"/>
        <v>0</v>
      </c>
      <c r="AP43" s="76">
        <f t="shared" si="70"/>
        <v>0</v>
      </c>
      <c r="AQ43" s="76">
        <f t="shared" si="70"/>
        <v>0</v>
      </c>
      <c r="AR43" s="76">
        <f t="shared" si="70"/>
        <v>0</v>
      </c>
      <c r="AS43" s="76">
        <f t="shared" si="70"/>
        <v>0</v>
      </c>
      <c r="AT43" s="76">
        <f t="shared" si="70"/>
        <v>0</v>
      </c>
      <c r="AU43" s="76">
        <f t="shared" si="70"/>
        <v>0</v>
      </c>
      <c r="AV43" s="76">
        <f t="shared" si="70"/>
        <v>0</v>
      </c>
      <c r="AW43" s="76">
        <f t="shared" si="70"/>
        <v>0</v>
      </c>
      <c r="AX43" s="76">
        <f t="shared" si="70"/>
        <v>0</v>
      </c>
      <c r="AY43" s="76">
        <f t="shared" si="70"/>
        <v>0</v>
      </c>
      <c r="AZ43" s="76">
        <f t="shared" si="70"/>
        <v>0</v>
      </c>
      <c r="BA43" s="76">
        <f t="shared" si="70"/>
        <v>0</v>
      </c>
      <c r="BB43" s="76">
        <f t="shared" si="70"/>
        <v>0</v>
      </c>
      <c r="BC43" s="76">
        <f t="shared" si="70"/>
        <v>0</v>
      </c>
      <c r="BD43" s="76">
        <f t="shared" si="70"/>
        <v>0</v>
      </c>
      <c r="BE43" s="76">
        <f t="shared" si="70"/>
        <v>0</v>
      </c>
      <c r="BF43" s="76">
        <f t="shared" si="70"/>
        <v>0</v>
      </c>
      <c r="BG43" s="76">
        <f t="shared" si="70"/>
        <v>0</v>
      </c>
      <c r="BH43" s="814"/>
      <c r="BI43" s="814"/>
      <c r="BJ43" s="814"/>
      <c r="BK43" s="816"/>
      <c r="BL43" s="818"/>
      <c r="BM43" s="818"/>
      <c r="BN43" s="818"/>
      <c r="BO43" s="922" t="str">
        <f t="shared" ref="BO43" si="71">A50</f>
        <v>макароны</v>
      </c>
      <c r="BP43" s="923"/>
      <c r="BQ43" s="924"/>
      <c r="BR43" s="871"/>
      <c r="BS43" s="871"/>
      <c r="BT43" s="871"/>
      <c r="BU43" s="871"/>
      <c r="BV43" s="871"/>
      <c r="BW43" s="871"/>
      <c r="BX43" s="871"/>
      <c r="BY43" s="914">
        <f>K51+AR51</f>
        <v>0</v>
      </c>
      <c r="BZ43" s="871">
        <v>2.2000000000000002</v>
      </c>
      <c r="CA43" s="914">
        <f>M51+AT51</f>
        <v>0</v>
      </c>
      <c r="CB43" s="871"/>
      <c r="CC43" s="871"/>
      <c r="CD43" s="871"/>
      <c r="CE43" s="914"/>
      <c r="CF43" s="871"/>
      <c r="CG43" s="914">
        <f>T51+BA51</f>
        <v>0</v>
      </c>
      <c r="CH43" s="871"/>
      <c r="CI43" s="915">
        <v>2.2000000000000002</v>
      </c>
      <c r="DC43" s="16"/>
      <c r="DD43" s="16"/>
      <c r="DE43" s="16"/>
      <c r="DF43" s="16"/>
      <c r="DG43" s="16"/>
      <c r="DH43" s="16"/>
      <c r="DI43" s="16"/>
      <c r="DJ43" s="16"/>
      <c r="DK43" s="16"/>
      <c r="DL43" s="16"/>
      <c r="DM43" s="16"/>
      <c r="DN43" s="16"/>
      <c r="DO43" s="16"/>
      <c r="DP43" s="16"/>
      <c r="DQ43" s="16"/>
      <c r="DR43" s="16"/>
      <c r="DS43" s="16"/>
      <c r="DT43" s="16"/>
      <c r="DU43" s="16"/>
      <c r="DV43" s="16"/>
      <c r="DW43" s="16"/>
      <c r="DX43" s="16"/>
      <c r="DY43" s="16"/>
    </row>
    <row r="44" spans="1:133" s="55" customFormat="1" ht="18.75" customHeight="1">
      <c r="A44" s="932" t="s">
        <v>525</v>
      </c>
      <c r="B44" s="813"/>
      <c r="C44" s="64" t="s">
        <v>35</v>
      </c>
      <c r="D44" s="62"/>
      <c r="E44" s="61">
        <v>0</v>
      </c>
      <c r="F44" s="61"/>
      <c r="G44" s="61"/>
      <c r="H44" s="63"/>
      <c r="I44" s="62"/>
      <c r="J44" s="63"/>
      <c r="K44" s="62"/>
      <c r="L44" s="61"/>
      <c r="M44" s="61"/>
      <c r="N44" s="61"/>
      <c r="O44" s="61">
        <v>0</v>
      </c>
      <c r="P44" s="61">
        <v>0</v>
      </c>
      <c r="Q44" s="61">
        <v>0</v>
      </c>
      <c r="R44" s="61"/>
      <c r="S44" s="63"/>
      <c r="T44" s="62"/>
      <c r="U44" s="61">
        <v>134.78</v>
      </c>
      <c r="V44" s="61"/>
      <c r="W44" s="63"/>
      <c r="X44" s="62"/>
      <c r="Y44" s="61"/>
      <c r="Z44" s="60"/>
      <c r="AA44" s="814">
        <f>SUM(D45:H45)</f>
        <v>0</v>
      </c>
      <c r="AB44" s="814">
        <f>SUM(I45:W45)</f>
        <v>3.1</v>
      </c>
      <c r="AC44" s="814">
        <f t="shared" ref="AC44" si="72">SUM(AA44+AB44)</f>
        <v>3.1</v>
      </c>
      <c r="AD44" s="816">
        <v>40</v>
      </c>
      <c r="AE44" s="973">
        <f>SUM(AA44*AD44)</f>
        <v>0</v>
      </c>
      <c r="AF44" s="973">
        <f>SUM(AB44*AD44)</f>
        <v>124</v>
      </c>
      <c r="AG44" s="973">
        <f>SUM(AE44:AF45)</f>
        <v>124</v>
      </c>
      <c r="AH44" s="932" t="s">
        <v>525</v>
      </c>
      <c r="AI44" s="813"/>
      <c r="AJ44" s="64" t="s">
        <v>35</v>
      </c>
      <c r="AK44" s="62"/>
      <c r="AL44" s="61">
        <v>0</v>
      </c>
      <c r="AM44" s="61"/>
      <c r="AN44" s="61"/>
      <c r="AO44" s="63"/>
      <c r="AP44" s="62"/>
      <c r="AQ44" s="63"/>
      <c r="AR44" s="62"/>
      <c r="AS44" s="61"/>
      <c r="AT44" s="517"/>
      <c r="AU44" s="61"/>
      <c r="AV44" s="61">
        <v>0</v>
      </c>
      <c r="AW44" s="61">
        <v>0</v>
      </c>
      <c r="AX44" s="61">
        <v>0</v>
      </c>
      <c r="AY44" s="61"/>
      <c r="AZ44" s="63"/>
      <c r="BA44" s="62"/>
      <c r="BB44" s="61">
        <v>150</v>
      </c>
      <c r="BC44" s="61"/>
      <c r="BD44" s="63"/>
      <c r="BE44" s="62"/>
      <c r="BF44" s="61"/>
      <c r="BG44" s="60"/>
      <c r="BH44" s="814">
        <f>SUM(AK45:AO45)</f>
        <v>0</v>
      </c>
      <c r="BI44" s="814">
        <f>SUM(AP45:BD45)</f>
        <v>6.9</v>
      </c>
      <c r="BJ44" s="814">
        <f t="shared" ref="BJ44" si="73">SUM(BH44+BI44)</f>
        <v>6.9</v>
      </c>
      <c r="BK44" s="1026">
        <f t="shared" ref="BK44" si="74">AD44</f>
        <v>40</v>
      </c>
      <c r="BL44" s="973">
        <f>SUM(BH44*BK44)</f>
        <v>0</v>
      </c>
      <c r="BM44" s="973">
        <f>SUM(BI44*BK44)</f>
        <v>276</v>
      </c>
      <c r="BN44" s="973">
        <f>SUM(BL44:BM45)</f>
        <v>276</v>
      </c>
      <c r="BO44" s="925"/>
      <c r="BP44" s="926"/>
      <c r="BQ44" s="927"/>
      <c r="BR44" s="871"/>
      <c r="BS44" s="871"/>
      <c r="BT44" s="871"/>
      <c r="BU44" s="871"/>
      <c r="BV44" s="871"/>
      <c r="BW44" s="871"/>
      <c r="BX44" s="871"/>
      <c r="BY44" s="871"/>
      <c r="BZ44" s="871"/>
      <c r="CA44" s="871"/>
      <c r="CB44" s="871"/>
      <c r="CC44" s="871"/>
      <c r="CD44" s="871"/>
      <c r="CE44" s="871"/>
      <c r="CF44" s="871"/>
      <c r="CG44" s="871"/>
      <c r="CH44" s="871"/>
      <c r="CI44" s="916"/>
    </row>
    <row r="45" spans="1:133" ht="18.75" customHeight="1" thickBot="1">
      <c r="A45" s="932"/>
      <c r="B45" s="813"/>
      <c r="C45" s="20" t="s">
        <v>34</v>
      </c>
      <c r="D45" s="76">
        <f t="shared" ref="D45:Z45" si="75">(D$19*D44)/1000</f>
        <v>0</v>
      </c>
      <c r="E45" s="76">
        <f t="shared" si="75"/>
        <v>0</v>
      </c>
      <c r="F45" s="76">
        <f t="shared" si="75"/>
        <v>0</v>
      </c>
      <c r="G45" s="76">
        <f t="shared" si="75"/>
        <v>0</v>
      </c>
      <c r="H45" s="76">
        <f t="shared" si="75"/>
        <v>0</v>
      </c>
      <c r="I45" s="76">
        <f t="shared" si="75"/>
        <v>0</v>
      </c>
      <c r="J45" s="76">
        <f t="shared" si="75"/>
        <v>0</v>
      </c>
      <c r="K45" s="76">
        <f t="shared" si="75"/>
        <v>0</v>
      </c>
      <c r="L45" s="76">
        <f t="shared" si="75"/>
        <v>0</v>
      </c>
      <c r="M45" s="76">
        <f t="shared" si="75"/>
        <v>0</v>
      </c>
      <c r="N45" s="76">
        <f t="shared" si="75"/>
        <v>0</v>
      </c>
      <c r="O45" s="76">
        <f t="shared" si="75"/>
        <v>0</v>
      </c>
      <c r="P45" s="76">
        <f t="shared" si="75"/>
        <v>0</v>
      </c>
      <c r="Q45" s="76">
        <f t="shared" si="75"/>
        <v>0</v>
      </c>
      <c r="R45" s="76">
        <f t="shared" si="75"/>
        <v>0</v>
      </c>
      <c r="S45" s="76">
        <f t="shared" si="75"/>
        <v>0</v>
      </c>
      <c r="T45" s="76">
        <f t="shared" si="75"/>
        <v>0</v>
      </c>
      <c r="U45" s="76">
        <f t="shared" si="75"/>
        <v>3.1</v>
      </c>
      <c r="V45" s="76">
        <f t="shared" si="75"/>
        <v>0</v>
      </c>
      <c r="W45" s="76">
        <f t="shared" si="75"/>
        <v>0</v>
      </c>
      <c r="X45" s="76">
        <f t="shared" si="75"/>
        <v>0</v>
      </c>
      <c r="Y45" s="76">
        <f t="shared" si="75"/>
        <v>0</v>
      </c>
      <c r="Z45" s="76">
        <f t="shared" si="75"/>
        <v>0</v>
      </c>
      <c r="AA45" s="814"/>
      <c r="AB45" s="814"/>
      <c r="AC45" s="814"/>
      <c r="AD45" s="816"/>
      <c r="AE45" s="818"/>
      <c r="AF45" s="818"/>
      <c r="AG45" s="818"/>
      <c r="AH45" s="932"/>
      <c r="AI45" s="813"/>
      <c r="AJ45" s="20" t="s">
        <v>34</v>
      </c>
      <c r="AK45" s="76">
        <f t="shared" ref="AK45:BG45" si="76">(AK$19*AK44)/1000</f>
        <v>0</v>
      </c>
      <c r="AL45" s="76">
        <f t="shared" si="76"/>
        <v>0</v>
      </c>
      <c r="AM45" s="76">
        <f t="shared" si="76"/>
        <v>0</v>
      </c>
      <c r="AN45" s="76">
        <f t="shared" si="76"/>
        <v>0</v>
      </c>
      <c r="AO45" s="76">
        <f t="shared" si="76"/>
        <v>0</v>
      </c>
      <c r="AP45" s="76">
        <f t="shared" si="76"/>
        <v>0</v>
      </c>
      <c r="AQ45" s="76">
        <f t="shared" si="76"/>
        <v>0</v>
      </c>
      <c r="AR45" s="76">
        <f t="shared" si="76"/>
        <v>0</v>
      </c>
      <c r="AS45" s="76">
        <f t="shared" si="76"/>
        <v>0</v>
      </c>
      <c r="AT45" s="76">
        <f t="shared" si="76"/>
        <v>0</v>
      </c>
      <c r="AU45" s="76">
        <f t="shared" si="76"/>
        <v>0</v>
      </c>
      <c r="AV45" s="76">
        <f t="shared" si="76"/>
        <v>0</v>
      </c>
      <c r="AW45" s="76">
        <f t="shared" si="76"/>
        <v>0</v>
      </c>
      <c r="AX45" s="76">
        <f t="shared" si="76"/>
        <v>0</v>
      </c>
      <c r="AY45" s="76">
        <f t="shared" si="76"/>
        <v>0</v>
      </c>
      <c r="AZ45" s="76">
        <f t="shared" si="76"/>
        <v>0</v>
      </c>
      <c r="BA45" s="76">
        <f t="shared" si="76"/>
        <v>0</v>
      </c>
      <c r="BB45" s="76">
        <f t="shared" si="76"/>
        <v>6.9</v>
      </c>
      <c r="BC45" s="76">
        <f t="shared" si="76"/>
        <v>0</v>
      </c>
      <c r="BD45" s="76">
        <f t="shared" si="76"/>
        <v>0</v>
      </c>
      <c r="BE45" s="76">
        <f t="shared" si="76"/>
        <v>0</v>
      </c>
      <c r="BF45" s="76">
        <f t="shared" si="76"/>
        <v>0</v>
      </c>
      <c r="BG45" s="76">
        <f t="shared" si="76"/>
        <v>0</v>
      </c>
      <c r="BH45" s="814"/>
      <c r="BI45" s="814"/>
      <c r="BJ45" s="814"/>
      <c r="BK45" s="816"/>
      <c r="BL45" s="818"/>
      <c r="BM45" s="818"/>
      <c r="BN45" s="818"/>
      <c r="BO45" s="922" t="str">
        <f t="shared" ref="BO45" si="77">A52</f>
        <v>яйцо</v>
      </c>
      <c r="BP45" s="923"/>
      <c r="BQ45" s="924"/>
      <c r="BR45" s="941"/>
      <c r="BS45" s="941"/>
      <c r="BT45" s="941"/>
      <c r="BU45" s="941"/>
      <c r="BV45" s="941"/>
      <c r="BW45" s="941"/>
      <c r="BX45" s="941"/>
      <c r="BY45" s="969">
        <f>K53+AR53</f>
        <v>0</v>
      </c>
      <c r="BZ45" s="941"/>
      <c r="CA45" s="941"/>
      <c r="CB45" s="941"/>
      <c r="CC45" s="941"/>
      <c r="CD45" s="941"/>
      <c r="CE45" s="941"/>
      <c r="CF45" s="941"/>
      <c r="CG45" s="969">
        <f>T53+BA53</f>
        <v>6</v>
      </c>
      <c r="CH45" s="941"/>
      <c r="CI45" s="941">
        <v>6</v>
      </c>
    </row>
    <row r="46" spans="1:133" s="55" customFormat="1" ht="18.75" customHeight="1">
      <c r="A46" s="932" t="s">
        <v>366</v>
      </c>
      <c r="B46" s="813"/>
      <c r="C46" s="64" t="s">
        <v>35</v>
      </c>
      <c r="D46" s="62">
        <v>30.8</v>
      </c>
      <c r="E46" s="61">
        <v>0</v>
      </c>
      <c r="F46" s="61"/>
      <c r="G46" s="61"/>
      <c r="H46" s="63"/>
      <c r="I46" s="62"/>
      <c r="J46" s="63"/>
      <c r="K46" s="62"/>
      <c r="L46" s="61"/>
      <c r="M46" s="61"/>
      <c r="N46" s="61"/>
      <c r="O46" s="61">
        <v>0</v>
      </c>
      <c r="P46" s="61">
        <v>0</v>
      </c>
      <c r="Q46" s="61">
        <v>0</v>
      </c>
      <c r="R46" s="61"/>
      <c r="S46" s="63"/>
      <c r="T46" s="62"/>
      <c r="U46" s="61"/>
      <c r="V46" s="61"/>
      <c r="W46" s="63"/>
      <c r="X46" s="62"/>
      <c r="Y46" s="61"/>
      <c r="Z46" s="60"/>
      <c r="AA46" s="814">
        <f>SUM(D47:H47)</f>
        <v>0.70799999999999996</v>
      </c>
      <c r="AB46" s="814">
        <f>SUM(I47:W47)</f>
        <v>0</v>
      </c>
      <c r="AC46" s="814">
        <f t="shared" ref="AC46" si="78">SUM(AA46+AB46)</f>
        <v>0.70799999999999996</v>
      </c>
      <c r="AD46" s="816">
        <v>45</v>
      </c>
      <c r="AE46" s="973">
        <f>SUM(AA46*AD46)</f>
        <v>31.86</v>
      </c>
      <c r="AF46" s="973">
        <f>SUM(AB46*AD46)</f>
        <v>0</v>
      </c>
      <c r="AG46" s="973">
        <f>SUM(AE46:AF47)</f>
        <v>31.86</v>
      </c>
      <c r="AH46" s="932" t="s">
        <v>366</v>
      </c>
      <c r="AI46" s="813"/>
      <c r="AJ46" s="64" t="s">
        <v>35</v>
      </c>
      <c r="AK46" s="62">
        <v>31.34</v>
      </c>
      <c r="AL46" s="61">
        <v>0</v>
      </c>
      <c r="AM46" s="61"/>
      <c r="AN46" s="61"/>
      <c r="AO46" s="63"/>
      <c r="AP46" s="62"/>
      <c r="AQ46" s="63"/>
      <c r="AR46" s="62"/>
      <c r="AS46" s="61"/>
      <c r="AT46" s="517"/>
      <c r="AU46" s="61"/>
      <c r="AV46" s="61">
        <v>0</v>
      </c>
      <c r="AW46" s="61">
        <v>0</v>
      </c>
      <c r="AX46" s="61">
        <v>0</v>
      </c>
      <c r="AY46" s="61"/>
      <c r="AZ46" s="63"/>
      <c r="BA46" s="62"/>
      <c r="BB46" s="61"/>
      <c r="BC46" s="61"/>
      <c r="BD46" s="63"/>
      <c r="BE46" s="62"/>
      <c r="BF46" s="61"/>
      <c r="BG46" s="60"/>
      <c r="BH46" s="814">
        <f>SUM(AK47:AO47)</f>
        <v>1.4419999999999999</v>
      </c>
      <c r="BI46" s="814">
        <f>SUM(AP47:BD47)</f>
        <v>0</v>
      </c>
      <c r="BJ46" s="814">
        <f t="shared" ref="BJ46" si="79">SUM(BH46+BI46)</f>
        <v>1.4419999999999999</v>
      </c>
      <c r="BK46" s="1026">
        <f t="shared" ref="BK46" si="80">AD46</f>
        <v>45</v>
      </c>
      <c r="BL46" s="973">
        <f>SUM(BH46*BK46)</f>
        <v>64.89</v>
      </c>
      <c r="BM46" s="973">
        <f>SUM(BI46*BK46)</f>
        <v>0</v>
      </c>
      <c r="BN46" s="973">
        <f>SUM(BL46:BM47)</f>
        <v>64.89</v>
      </c>
      <c r="BO46" s="925"/>
      <c r="BP46" s="926"/>
      <c r="BQ46" s="927"/>
      <c r="BR46" s="918"/>
      <c r="BS46" s="918"/>
      <c r="BT46" s="918"/>
      <c r="BU46" s="918"/>
      <c r="BV46" s="918"/>
      <c r="BW46" s="918"/>
      <c r="BX46" s="918"/>
      <c r="BY46" s="918"/>
      <c r="BZ46" s="918"/>
      <c r="CA46" s="918"/>
      <c r="CB46" s="918"/>
      <c r="CC46" s="918"/>
      <c r="CD46" s="918"/>
      <c r="CE46" s="918"/>
      <c r="CF46" s="918"/>
      <c r="CG46" s="918"/>
      <c r="CH46" s="918"/>
      <c r="CI46" s="918"/>
    </row>
    <row r="47" spans="1:133" ht="18.75" customHeight="1" thickBot="1">
      <c r="A47" s="932"/>
      <c r="B47" s="813"/>
      <c r="C47" s="20" t="s">
        <v>34</v>
      </c>
      <c r="D47" s="76">
        <f t="shared" ref="D47:Z47" si="81">(D$19*D46)/1000</f>
        <v>0.70799999999999996</v>
      </c>
      <c r="E47" s="76">
        <f t="shared" si="81"/>
        <v>0</v>
      </c>
      <c r="F47" s="76">
        <f t="shared" si="81"/>
        <v>0</v>
      </c>
      <c r="G47" s="76">
        <f t="shared" si="81"/>
        <v>0</v>
      </c>
      <c r="H47" s="76">
        <f t="shared" si="81"/>
        <v>0</v>
      </c>
      <c r="I47" s="76">
        <f t="shared" si="81"/>
        <v>0</v>
      </c>
      <c r="J47" s="76">
        <f t="shared" si="81"/>
        <v>0</v>
      </c>
      <c r="K47" s="76">
        <f t="shared" si="81"/>
        <v>0</v>
      </c>
      <c r="L47" s="76">
        <f t="shared" si="81"/>
        <v>0</v>
      </c>
      <c r="M47" s="76">
        <f t="shared" si="81"/>
        <v>0</v>
      </c>
      <c r="N47" s="76">
        <f t="shared" si="81"/>
        <v>0</v>
      </c>
      <c r="O47" s="76">
        <f t="shared" si="81"/>
        <v>0</v>
      </c>
      <c r="P47" s="76">
        <f t="shared" si="81"/>
        <v>0</v>
      </c>
      <c r="Q47" s="76">
        <f t="shared" si="81"/>
        <v>0</v>
      </c>
      <c r="R47" s="76">
        <f t="shared" si="81"/>
        <v>0</v>
      </c>
      <c r="S47" s="76">
        <f t="shared" si="81"/>
        <v>0</v>
      </c>
      <c r="T47" s="76">
        <f t="shared" si="81"/>
        <v>0</v>
      </c>
      <c r="U47" s="76">
        <f t="shared" si="81"/>
        <v>0</v>
      </c>
      <c r="V47" s="76">
        <f t="shared" si="81"/>
        <v>0</v>
      </c>
      <c r="W47" s="76">
        <f t="shared" si="81"/>
        <v>0</v>
      </c>
      <c r="X47" s="76">
        <f t="shared" si="81"/>
        <v>0</v>
      </c>
      <c r="Y47" s="76">
        <f t="shared" si="81"/>
        <v>0</v>
      </c>
      <c r="Z47" s="76">
        <f t="shared" si="81"/>
        <v>0</v>
      </c>
      <c r="AA47" s="814"/>
      <c r="AB47" s="814"/>
      <c r="AC47" s="814"/>
      <c r="AD47" s="816"/>
      <c r="AE47" s="818"/>
      <c r="AF47" s="818"/>
      <c r="AG47" s="818"/>
      <c r="AH47" s="932"/>
      <c r="AI47" s="813"/>
      <c r="AJ47" s="20" t="s">
        <v>34</v>
      </c>
      <c r="AK47" s="76">
        <f t="shared" ref="AK47:BG47" si="82">(AK$19*AK46)/1000</f>
        <v>1.4419999999999999</v>
      </c>
      <c r="AL47" s="76">
        <f t="shared" si="82"/>
        <v>0</v>
      </c>
      <c r="AM47" s="76">
        <f t="shared" si="82"/>
        <v>0</v>
      </c>
      <c r="AN47" s="76">
        <f t="shared" si="82"/>
        <v>0</v>
      </c>
      <c r="AO47" s="76">
        <f t="shared" si="82"/>
        <v>0</v>
      </c>
      <c r="AP47" s="76">
        <f t="shared" si="82"/>
        <v>0</v>
      </c>
      <c r="AQ47" s="76">
        <f t="shared" si="82"/>
        <v>0</v>
      </c>
      <c r="AR47" s="76">
        <f t="shared" si="82"/>
        <v>0</v>
      </c>
      <c r="AS47" s="76">
        <f t="shared" si="82"/>
        <v>0</v>
      </c>
      <c r="AT47" s="76">
        <f t="shared" si="82"/>
        <v>0</v>
      </c>
      <c r="AU47" s="76">
        <f t="shared" si="82"/>
        <v>0</v>
      </c>
      <c r="AV47" s="76">
        <f t="shared" si="82"/>
        <v>0</v>
      </c>
      <c r="AW47" s="76">
        <f t="shared" si="82"/>
        <v>0</v>
      </c>
      <c r="AX47" s="76">
        <f t="shared" si="82"/>
        <v>0</v>
      </c>
      <c r="AY47" s="76">
        <f t="shared" si="82"/>
        <v>0</v>
      </c>
      <c r="AZ47" s="76">
        <f t="shared" si="82"/>
        <v>0</v>
      </c>
      <c r="BA47" s="76">
        <f t="shared" si="82"/>
        <v>0</v>
      </c>
      <c r="BB47" s="76">
        <f t="shared" si="82"/>
        <v>0</v>
      </c>
      <c r="BC47" s="76">
        <f t="shared" si="82"/>
        <v>0</v>
      </c>
      <c r="BD47" s="76">
        <f t="shared" si="82"/>
        <v>0</v>
      </c>
      <c r="BE47" s="76">
        <f t="shared" si="82"/>
        <v>0</v>
      </c>
      <c r="BF47" s="76">
        <f t="shared" si="82"/>
        <v>0</v>
      </c>
      <c r="BG47" s="76">
        <f t="shared" si="82"/>
        <v>0</v>
      </c>
      <c r="BH47" s="814"/>
      <c r="BI47" s="814"/>
      <c r="BJ47" s="814"/>
      <c r="BK47" s="816"/>
      <c r="BL47" s="818"/>
      <c r="BM47" s="818"/>
      <c r="BN47" s="818"/>
      <c r="BO47" s="922" t="str">
        <f t="shared" ref="BO47" si="83">A60</f>
        <v>капуста</v>
      </c>
      <c r="BP47" s="923"/>
      <c r="BQ47" s="924"/>
      <c r="BR47" s="941"/>
      <c r="BS47" s="941"/>
      <c r="BT47" s="917">
        <f>F61+AM61</f>
        <v>0</v>
      </c>
      <c r="BU47" s="941"/>
      <c r="BV47" s="941"/>
      <c r="BW47" s="941"/>
      <c r="BX47" s="941"/>
      <c r="BY47" s="917">
        <f>K61+AR61</f>
        <v>0</v>
      </c>
      <c r="BZ47" s="917">
        <f>L61+AS61</f>
        <v>0</v>
      </c>
      <c r="CA47" s="941"/>
      <c r="CB47" s="917"/>
      <c r="CC47" s="941"/>
      <c r="CD47" s="941"/>
      <c r="CE47" s="941"/>
      <c r="CF47" s="941"/>
      <c r="CG47" s="917"/>
      <c r="CH47" s="941"/>
      <c r="CI47" s="941"/>
      <c r="CK47" s="69"/>
      <c r="CL47" s="69"/>
      <c r="CM47" s="69"/>
      <c r="CN47" s="69"/>
      <c r="CO47" s="69"/>
      <c r="CP47" s="69"/>
      <c r="CQ47" s="69"/>
      <c r="CR47" s="69"/>
      <c r="CS47" s="69"/>
      <c r="CT47" s="69"/>
      <c r="CU47" s="69"/>
      <c r="CV47" s="69"/>
      <c r="CW47" s="69"/>
      <c r="CX47" s="69"/>
      <c r="CY47" s="69"/>
      <c r="CZ47" s="69"/>
      <c r="DA47" s="69"/>
      <c r="DB47" s="69"/>
      <c r="DZ47" s="69"/>
      <c r="EA47" s="69"/>
      <c r="EB47" s="69"/>
      <c r="EC47" s="69"/>
    </row>
    <row r="48" spans="1:133" s="55" customFormat="1" ht="18.75" customHeight="1">
      <c r="A48" s="1003" t="s">
        <v>361</v>
      </c>
      <c r="B48" s="995"/>
      <c r="C48" s="81" t="s">
        <v>35</v>
      </c>
      <c r="D48" s="79"/>
      <c r="E48" s="78">
        <v>0</v>
      </c>
      <c r="F48" s="78"/>
      <c r="G48" s="78"/>
      <c r="H48" s="80"/>
      <c r="I48" s="79"/>
      <c r="J48" s="80"/>
      <c r="K48" s="79">
        <v>6</v>
      </c>
      <c r="L48" s="78"/>
      <c r="M48" s="78"/>
      <c r="N48" s="78"/>
      <c r="O48" s="78">
        <v>0</v>
      </c>
      <c r="P48" s="78">
        <v>0</v>
      </c>
      <c r="Q48" s="78">
        <v>0</v>
      </c>
      <c r="R48" s="78"/>
      <c r="S48" s="80"/>
      <c r="T48" s="79"/>
      <c r="U48" s="78"/>
      <c r="V48" s="78"/>
      <c r="W48" s="80"/>
      <c r="X48" s="79"/>
      <c r="Y48" s="78"/>
      <c r="Z48" s="77"/>
      <c r="AA48" s="814">
        <f>SUM(D49:H49)</f>
        <v>0</v>
      </c>
      <c r="AB48" s="814">
        <f>SUM(I49:W49)</f>
        <v>0.13800000000000001</v>
      </c>
      <c r="AC48" s="814">
        <f t="shared" ref="AC48" si="84">SUM(AA48+AB48)</f>
        <v>0.13800000000000001</v>
      </c>
      <c r="AD48" s="1026">
        <v>37</v>
      </c>
      <c r="AE48" s="973">
        <f>SUM(AA48*AD48)</f>
        <v>0</v>
      </c>
      <c r="AF48" s="973">
        <f>SUM(AB48*AD48)</f>
        <v>5.1100000000000003</v>
      </c>
      <c r="AG48" s="973">
        <f>SUM(AE48:AF49)</f>
        <v>5.1100000000000003</v>
      </c>
      <c r="AH48" s="1003" t="s">
        <v>361</v>
      </c>
      <c r="AI48" s="995"/>
      <c r="AJ48" s="81" t="s">
        <v>35</v>
      </c>
      <c r="AK48" s="79"/>
      <c r="AL48" s="78">
        <v>0</v>
      </c>
      <c r="AM48" s="78"/>
      <c r="AN48" s="78"/>
      <c r="AO48" s="80"/>
      <c r="AP48" s="79"/>
      <c r="AQ48" s="80"/>
      <c r="AR48" s="79">
        <v>10.039999999999999</v>
      </c>
      <c r="AS48" s="78"/>
      <c r="AT48" s="78"/>
      <c r="AU48" s="78"/>
      <c r="AV48" s="78">
        <v>0</v>
      </c>
      <c r="AW48" s="78">
        <v>0</v>
      </c>
      <c r="AX48" s="78">
        <v>0</v>
      </c>
      <c r="AY48" s="78"/>
      <c r="AZ48" s="80"/>
      <c r="BA48" s="79"/>
      <c r="BB48" s="78"/>
      <c r="BC48" s="78"/>
      <c r="BD48" s="80"/>
      <c r="BE48" s="79"/>
      <c r="BF48" s="78"/>
      <c r="BG48" s="77"/>
      <c r="BH48" s="814">
        <f>SUM(AK49:AO49)</f>
        <v>0</v>
      </c>
      <c r="BI48" s="814">
        <f>SUM(AP49:BD49)</f>
        <v>0.46200000000000002</v>
      </c>
      <c r="BJ48" s="814">
        <f t="shared" ref="BJ48" si="85">SUM(BH48+BI48)</f>
        <v>0.46200000000000002</v>
      </c>
      <c r="BK48" s="1026">
        <f t="shared" ref="BK48" si="86">AD48</f>
        <v>37</v>
      </c>
      <c r="BL48" s="973">
        <f>SUM(BH48*BK48)</f>
        <v>0</v>
      </c>
      <c r="BM48" s="973">
        <f>SUM(BI48*BK48)</f>
        <v>17.09</v>
      </c>
      <c r="BN48" s="973">
        <f>SUM(BL48:BM49)</f>
        <v>17.09</v>
      </c>
      <c r="BO48" s="925"/>
      <c r="BP48" s="926"/>
      <c r="BQ48" s="927"/>
      <c r="BR48" s="918"/>
      <c r="BS48" s="918"/>
      <c r="BT48" s="918"/>
      <c r="BU48" s="918"/>
      <c r="BV48" s="918"/>
      <c r="BW48" s="918"/>
      <c r="BX48" s="918"/>
      <c r="BY48" s="918"/>
      <c r="BZ48" s="918"/>
      <c r="CA48" s="918"/>
      <c r="CB48" s="918"/>
      <c r="CC48" s="918"/>
      <c r="CD48" s="918"/>
      <c r="CE48" s="918"/>
      <c r="CF48" s="918"/>
      <c r="CG48" s="944"/>
      <c r="CH48" s="918"/>
      <c r="CI48" s="918"/>
    </row>
    <row r="49" spans="1:87" ht="18.75" customHeight="1" thickBot="1">
      <c r="A49" s="920"/>
      <c r="B49" s="813"/>
      <c r="C49" s="20" t="s">
        <v>34</v>
      </c>
      <c r="D49" s="76">
        <f t="shared" ref="D49:Z49" si="87">(D$19*D48)/1000</f>
        <v>0</v>
      </c>
      <c r="E49" s="76">
        <f t="shared" si="87"/>
        <v>0</v>
      </c>
      <c r="F49" s="76">
        <f t="shared" si="87"/>
        <v>0</v>
      </c>
      <c r="G49" s="76">
        <f t="shared" si="87"/>
        <v>0</v>
      </c>
      <c r="H49" s="76">
        <f t="shared" si="87"/>
        <v>0</v>
      </c>
      <c r="I49" s="76">
        <f t="shared" si="87"/>
        <v>0</v>
      </c>
      <c r="J49" s="76">
        <f t="shared" si="87"/>
        <v>0</v>
      </c>
      <c r="K49" s="76">
        <f t="shared" si="87"/>
        <v>0.13800000000000001</v>
      </c>
      <c r="L49" s="76">
        <f t="shared" si="87"/>
        <v>0</v>
      </c>
      <c r="M49" s="76">
        <f t="shared" si="87"/>
        <v>0</v>
      </c>
      <c r="N49" s="76">
        <f t="shared" si="87"/>
        <v>0</v>
      </c>
      <c r="O49" s="76">
        <f t="shared" si="87"/>
        <v>0</v>
      </c>
      <c r="P49" s="76">
        <f t="shared" si="87"/>
        <v>0</v>
      </c>
      <c r="Q49" s="76">
        <f t="shared" si="87"/>
        <v>0</v>
      </c>
      <c r="R49" s="76">
        <f t="shared" si="87"/>
        <v>0</v>
      </c>
      <c r="S49" s="76">
        <f t="shared" si="87"/>
        <v>0</v>
      </c>
      <c r="T49" s="76">
        <f t="shared" si="87"/>
        <v>0</v>
      </c>
      <c r="U49" s="76">
        <f t="shared" si="87"/>
        <v>0</v>
      </c>
      <c r="V49" s="76">
        <f t="shared" si="87"/>
        <v>0</v>
      </c>
      <c r="W49" s="76">
        <f t="shared" si="87"/>
        <v>0</v>
      </c>
      <c r="X49" s="76">
        <f t="shared" si="87"/>
        <v>0</v>
      </c>
      <c r="Y49" s="76">
        <f t="shared" si="87"/>
        <v>0</v>
      </c>
      <c r="Z49" s="76">
        <f t="shared" si="87"/>
        <v>0</v>
      </c>
      <c r="AA49" s="814"/>
      <c r="AB49" s="814"/>
      <c r="AC49" s="814"/>
      <c r="AD49" s="816"/>
      <c r="AE49" s="818"/>
      <c r="AF49" s="818"/>
      <c r="AG49" s="818"/>
      <c r="AH49" s="920"/>
      <c r="AI49" s="813"/>
      <c r="AJ49" s="20" t="s">
        <v>34</v>
      </c>
      <c r="AK49" s="76">
        <f t="shared" ref="AK49:BG49" si="88">(AK$19*AK48)/1000</f>
        <v>0</v>
      </c>
      <c r="AL49" s="76">
        <f t="shared" si="88"/>
        <v>0</v>
      </c>
      <c r="AM49" s="76">
        <f t="shared" si="88"/>
        <v>0</v>
      </c>
      <c r="AN49" s="76">
        <f t="shared" si="88"/>
        <v>0</v>
      </c>
      <c r="AO49" s="76">
        <f t="shared" si="88"/>
        <v>0</v>
      </c>
      <c r="AP49" s="76">
        <f t="shared" si="88"/>
        <v>0</v>
      </c>
      <c r="AQ49" s="76">
        <f t="shared" si="88"/>
        <v>0</v>
      </c>
      <c r="AR49" s="76">
        <f t="shared" si="88"/>
        <v>0.46200000000000002</v>
      </c>
      <c r="AS49" s="76">
        <f t="shared" si="88"/>
        <v>0</v>
      </c>
      <c r="AT49" s="76">
        <f t="shared" si="88"/>
        <v>0</v>
      </c>
      <c r="AU49" s="76">
        <f t="shared" si="88"/>
        <v>0</v>
      </c>
      <c r="AV49" s="76">
        <f t="shared" si="88"/>
        <v>0</v>
      </c>
      <c r="AW49" s="76">
        <f t="shared" si="88"/>
        <v>0</v>
      </c>
      <c r="AX49" s="76">
        <f t="shared" si="88"/>
        <v>0</v>
      </c>
      <c r="AY49" s="76">
        <f t="shared" si="88"/>
        <v>0</v>
      </c>
      <c r="AZ49" s="76">
        <f t="shared" si="88"/>
        <v>0</v>
      </c>
      <c r="BA49" s="76">
        <f t="shared" si="88"/>
        <v>0</v>
      </c>
      <c r="BB49" s="76">
        <f t="shared" si="88"/>
        <v>0</v>
      </c>
      <c r="BC49" s="76">
        <f t="shared" si="88"/>
        <v>0</v>
      </c>
      <c r="BD49" s="76">
        <f t="shared" si="88"/>
        <v>0</v>
      </c>
      <c r="BE49" s="76">
        <f t="shared" si="88"/>
        <v>0</v>
      </c>
      <c r="BF49" s="76">
        <f t="shared" si="88"/>
        <v>0</v>
      </c>
      <c r="BG49" s="76">
        <f t="shared" si="88"/>
        <v>0</v>
      </c>
      <c r="BH49" s="814"/>
      <c r="BI49" s="814"/>
      <c r="BJ49" s="814"/>
      <c r="BK49" s="816"/>
      <c r="BL49" s="818"/>
      <c r="BM49" s="818"/>
      <c r="BN49" s="818"/>
      <c r="BO49" s="922" t="str">
        <f t="shared" ref="BO49" si="89">A62</f>
        <v>лук</v>
      </c>
      <c r="BP49" s="923"/>
      <c r="BQ49" s="924"/>
      <c r="BR49" s="529"/>
      <c r="BS49" s="529"/>
      <c r="BT49" s="527"/>
      <c r="BU49" s="529"/>
      <c r="BV49" s="542"/>
      <c r="BW49" s="542"/>
      <c r="BX49" s="542"/>
      <c r="BY49" s="917">
        <f>K63+AR63</f>
        <v>0.72499999999999998</v>
      </c>
      <c r="BZ49" s="917">
        <f>L63+AS63</f>
        <v>0</v>
      </c>
      <c r="CA49" s="917">
        <f>M63+AT63</f>
        <v>0.33800000000000002</v>
      </c>
      <c r="CB49" s="527">
        <f>N63+AU63</f>
        <v>0</v>
      </c>
      <c r="CC49" s="917">
        <f>O63+AV63</f>
        <v>0</v>
      </c>
      <c r="CD49" s="529"/>
      <c r="CE49" s="917">
        <f>Q63+AX63</f>
        <v>8.6999999999999994E-2</v>
      </c>
      <c r="CF49" s="529"/>
      <c r="CG49" s="527"/>
      <c r="CH49" s="529"/>
      <c r="CI49" s="529">
        <v>1.1499999999999999</v>
      </c>
    </row>
    <row r="50" spans="1:87" s="55" customFormat="1" ht="18.75" customHeight="1">
      <c r="A50" s="932" t="s">
        <v>26</v>
      </c>
      <c r="B50" s="813"/>
      <c r="C50" s="64" t="s">
        <v>35</v>
      </c>
      <c r="D50" s="62"/>
      <c r="E50" s="61">
        <v>0</v>
      </c>
      <c r="F50" s="61"/>
      <c r="G50" s="61"/>
      <c r="H50" s="63"/>
      <c r="I50" s="62"/>
      <c r="J50" s="63"/>
      <c r="K50" s="62"/>
      <c r="L50" s="61">
        <v>27.2</v>
      </c>
      <c r="M50" s="61"/>
      <c r="N50" s="61"/>
      <c r="O50" s="61">
        <v>0</v>
      </c>
      <c r="P50" s="61">
        <v>0</v>
      </c>
      <c r="Q50" s="61">
        <v>0</v>
      </c>
      <c r="R50" s="61"/>
      <c r="S50" s="63"/>
      <c r="T50" s="62"/>
      <c r="U50" s="61"/>
      <c r="V50" s="61"/>
      <c r="W50" s="63"/>
      <c r="X50" s="62"/>
      <c r="Y50" s="61"/>
      <c r="Z50" s="60"/>
      <c r="AA50" s="814">
        <f>SUM(D51:H51)</f>
        <v>0</v>
      </c>
      <c r="AB50" s="814">
        <f>SUM(I51:W51)</f>
        <v>0.626</v>
      </c>
      <c r="AC50" s="814">
        <f t="shared" ref="AC50" si="90">SUM(AA50+AB50)</f>
        <v>0.626</v>
      </c>
      <c r="AD50" s="816">
        <v>37</v>
      </c>
      <c r="AE50" s="973">
        <f>SUM(AA50*AD50)</f>
        <v>0</v>
      </c>
      <c r="AF50" s="973">
        <f>SUM(AB50*AD50)</f>
        <v>23.16</v>
      </c>
      <c r="AG50" s="973">
        <f>SUM(AE50:AF51)</f>
        <v>23.16</v>
      </c>
      <c r="AH50" s="932" t="s">
        <v>26</v>
      </c>
      <c r="AI50" s="813"/>
      <c r="AJ50" s="64" t="s">
        <v>35</v>
      </c>
      <c r="AK50" s="62"/>
      <c r="AL50" s="61">
        <v>0</v>
      </c>
      <c r="AM50" s="61"/>
      <c r="AN50" s="61"/>
      <c r="AO50" s="63"/>
      <c r="AP50" s="62"/>
      <c r="AQ50" s="63"/>
      <c r="AR50" s="62"/>
      <c r="AS50" s="61">
        <v>34.21</v>
      </c>
      <c r="AT50" s="517"/>
      <c r="AU50" s="61"/>
      <c r="AV50" s="61">
        <v>0</v>
      </c>
      <c r="AW50" s="61">
        <v>0</v>
      </c>
      <c r="AX50" s="61">
        <v>0</v>
      </c>
      <c r="AY50" s="61"/>
      <c r="AZ50" s="63"/>
      <c r="BA50" s="62"/>
      <c r="BB50" s="61"/>
      <c r="BC50" s="61"/>
      <c r="BD50" s="63"/>
      <c r="BE50" s="62"/>
      <c r="BF50" s="61"/>
      <c r="BG50" s="60"/>
      <c r="BH50" s="814">
        <f>SUM(AK51:AO51)</f>
        <v>0</v>
      </c>
      <c r="BI50" s="814">
        <f>SUM(AP51:BD51)</f>
        <v>1.5740000000000001</v>
      </c>
      <c r="BJ50" s="814">
        <f t="shared" ref="BJ50" si="91">SUM(BH50+BI50)</f>
        <v>1.5740000000000001</v>
      </c>
      <c r="BK50" s="1026">
        <f t="shared" ref="BK50" si="92">AD50</f>
        <v>37</v>
      </c>
      <c r="BL50" s="973">
        <f>SUM(BH50*BK50)</f>
        <v>0</v>
      </c>
      <c r="BM50" s="973">
        <f>SUM(BI50*BK50)</f>
        <v>58.24</v>
      </c>
      <c r="BN50" s="973">
        <f>SUM(BL50:BM51)</f>
        <v>58.24</v>
      </c>
      <c r="BO50" s="925"/>
      <c r="BP50" s="926"/>
      <c r="BQ50" s="927"/>
      <c r="BR50" s="528"/>
      <c r="BS50" s="528"/>
      <c r="BT50" s="528"/>
      <c r="BU50" s="528"/>
      <c r="BV50" s="541"/>
      <c r="BW50" s="541"/>
      <c r="BX50" s="541"/>
      <c r="BY50" s="918"/>
      <c r="BZ50" s="918"/>
      <c r="CA50" s="944"/>
      <c r="CB50" s="528"/>
      <c r="CC50" s="918"/>
      <c r="CD50" s="528"/>
      <c r="CE50" s="918"/>
      <c r="CF50" s="528"/>
      <c r="CG50" s="530"/>
      <c r="CH50" s="528"/>
      <c r="CI50" s="528"/>
    </row>
    <row r="51" spans="1:87" ht="18.75" customHeight="1" thickBot="1">
      <c r="A51" s="932"/>
      <c r="B51" s="813"/>
      <c r="C51" s="20" t="s">
        <v>34</v>
      </c>
      <c r="D51" s="76">
        <f t="shared" ref="D51:Z51" si="93">(D$19*D50)/1000</f>
        <v>0</v>
      </c>
      <c r="E51" s="76">
        <f t="shared" si="93"/>
        <v>0</v>
      </c>
      <c r="F51" s="76">
        <f t="shared" si="93"/>
        <v>0</v>
      </c>
      <c r="G51" s="76">
        <f t="shared" si="93"/>
        <v>0</v>
      </c>
      <c r="H51" s="76">
        <f t="shared" si="93"/>
        <v>0</v>
      </c>
      <c r="I51" s="76">
        <f t="shared" si="93"/>
        <v>0</v>
      </c>
      <c r="J51" s="76">
        <f t="shared" si="93"/>
        <v>0</v>
      </c>
      <c r="K51" s="76">
        <f t="shared" si="93"/>
        <v>0</v>
      </c>
      <c r="L51" s="76">
        <f t="shared" si="93"/>
        <v>0.626</v>
      </c>
      <c r="M51" s="76">
        <f t="shared" si="93"/>
        <v>0</v>
      </c>
      <c r="N51" s="76">
        <f t="shared" si="93"/>
        <v>0</v>
      </c>
      <c r="O51" s="76">
        <f t="shared" si="93"/>
        <v>0</v>
      </c>
      <c r="P51" s="76">
        <f t="shared" si="93"/>
        <v>0</v>
      </c>
      <c r="Q51" s="76">
        <f t="shared" si="93"/>
        <v>0</v>
      </c>
      <c r="R51" s="76">
        <f t="shared" si="93"/>
        <v>0</v>
      </c>
      <c r="S51" s="76">
        <f t="shared" si="93"/>
        <v>0</v>
      </c>
      <c r="T51" s="76">
        <f t="shared" si="93"/>
        <v>0</v>
      </c>
      <c r="U51" s="76">
        <f t="shared" si="93"/>
        <v>0</v>
      </c>
      <c r="V51" s="76">
        <f t="shared" si="93"/>
        <v>0</v>
      </c>
      <c r="W51" s="76">
        <f t="shared" si="93"/>
        <v>0</v>
      </c>
      <c r="X51" s="76">
        <f t="shared" si="93"/>
        <v>0</v>
      </c>
      <c r="Y51" s="76">
        <f t="shared" si="93"/>
        <v>0</v>
      </c>
      <c r="Z51" s="76">
        <f t="shared" si="93"/>
        <v>0</v>
      </c>
      <c r="AA51" s="814"/>
      <c r="AB51" s="814"/>
      <c r="AC51" s="814"/>
      <c r="AD51" s="816"/>
      <c r="AE51" s="818"/>
      <c r="AF51" s="818"/>
      <c r="AG51" s="818"/>
      <c r="AH51" s="932"/>
      <c r="AI51" s="813"/>
      <c r="AJ51" s="20" t="s">
        <v>34</v>
      </c>
      <c r="AK51" s="76">
        <f t="shared" ref="AK51:BG51" si="94">(AK$19*AK50)/1000</f>
        <v>0</v>
      </c>
      <c r="AL51" s="76">
        <f t="shared" si="94"/>
        <v>0</v>
      </c>
      <c r="AM51" s="76">
        <f t="shared" si="94"/>
        <v>0</v>
      </c>
      <c r="AN51" s="76">
        <f t="shared" si="94"/>
        <v>0</v>
      </c>
      <c r="AO51" s="76">
        <f t="shared" si="94"/>
        <v>0</v>
      </c>
      <c r="AP51" s="76">
        <f t="shared" si="94"/>
        <v>0</v>
      </c>
      <c r="AQ51" s="76">
        <f t="shared" si="94"/>
        <v>0</v>
      </c>
      <c r="AR51" s="76">
        <f t="shared" si="94"/>
        <v>0</v>
      </c>
      <c r="AS51" s="76">
        <f t="shared" si="94"/>
        <v>1.5740000000000001</v>
      </c>
      <c r="AT51" s="76">
        <f t="shared" si="94"/>
        <v>0</v>
      </c>
      <c r="AU51" s="76">
        <f t="shared" si="94"/>
        <v>0</v>
      </c>
      <c r="AV51" s="76">
        <f t="shared" si="94"/>
        <v>0</v>
      </c>
      <c r="AW51" s="76">
        <f t="shared" si="94"/>
        <v>0</v>
      </c>
      <c r="AX51" s="76">
        <f t="shared" si="94"/>
        <v>0</v>
      </c>
      <c r="AY51" s="76">
        <f t="shared" si="94"/>
        <v>0</v>
      </c>
      <c r="AZ51" s="76">
        <f t="shared" si="94"/>
        <v>0</v>
      </c>
      <c r="BA51" s="76">
        <f t="shared" si="94"/>
        <v>0</v>
      </c>
      <c r="BB51" s="76">
        <f t="shared" si="94"/>
        <v>0</v>
      </c>
      <c r="BC51" s="76">
        <f t="shared" si="94"/>
        <v>0</v>
      </c>
      <c r="BD51" s="76">
        <f t="shared" si="94"/>
        <v>0</v>
      </c>
      <c r="BE51" s="76">
        <f t="shared" si="94"/>
        <v>0</v>
      </c>
      <c r="BF51" s="76">
        <f t="shared" si="94"/>
        <v>0</v>
      </c>
      <c r="BG51" s="76">
        <f t="shared" si="94"/>
        <v>0</v>
      </c>
      <c r="BH51" s="814"/>
      <c r="BI51" s="814"/>
      <c r="BJ51" s="814"/>
      <c r="BK51" s="816"/>
      <c r="BL51" s="818"/>
      <c r="BM51" s="818"/>
      <c r="BN51" s="818"/>
      <c r="BO51" s="922" t="str">
        <f t="shared" ref="BO51" si="95">A68</f>
        <v>сухофрукты</v>
      </c>
      <c r="BP51" s="923"/>
      <c r="BQ51" s="924"/>
      <c r="BR51" s="941"/>
      <c r="BS51" s="941"/>
      <c r="BT51" s="941"/>
      <c r="BU51" s="941"/>
      <c r="BV51" s="941"/>
      <c r="BW51" s="941"/>
      <c r="BX51" s="941"/>
      <c r="BY51" s="917"/>
      <c r="BZ51" s="941"/>
      <c r="CA51" s="941"/>
      <c r="CB51" s="917">
        <f>N69+AU69</f>
        <v>0.9</v>
      </c>
      <c r="CC51" s="917">
        <f>O69+AV69</f>
        <v>0</v>
      </c>
      <c r="CD51" s="941"/>
      <c r="CE51" s="941"/>
      <c r="CF51" s="941"/>
      <c r="CG51" s="917">
        <f>T69+BA69</f>
        <v>0</v>
      </c>
      <c r="CH51" s="941"/>
      <c r="CI51" s="941">
        <v>0.9</v>
      </c>
    </row>
    <row r="52" spans="1:87" s="55" customFormat="1" ht="18.75" customHeight="1">
      <c r="A52" s="932" t="s">
        <v>11</v>
      </c>
      <c r="B52" s="813"/>
      <c r="C52" s="64" t="s">
        <v>35</v>
      </c>
      <c r="D52" s="62"/>
      <c r="E52" s="61">
        <v>0</v>
      </c>
      <c r="F52" s="61"/>
      <c r="G52" s="61"/>
      <c r="H52" s="63"/>
      <c r="I52" s="62"/>
      <c r="J52" s="63"/>
      <c r="K52" s="62"/>
      <c r="L52" s="61"/>
      <c r="M52" s="61"/>
      <c r="N52" s="61"/>
      <c r="O52" s="61">
        <v>0</v>
      </c>
      <c r="P52" s="61">
        <v>0</v>
      </c>
      <c r="Q52" s="61">
        <v>0</v>
      </c>
      <c r="R52" s="61"/>
      <c r="S52" s="63"/>
      <c r="T52" s="62">
        <v>3.6</v>
      </c>
      <c r="U52" s="61"/>
      <c r="V52" s="61"/>
      <c r="W52" s="63"/>
      <c r="X52" s="62"/>
      <c r="Y52" s="61"/>
      <c r="Z52" s="60"/>
      <c r="AA52" s="814">
        <f>SUM(D53:H53)</f>
        <v>0</v>
      </c>
      <c r="AB52" s="814">
        <f>SUM(I53:W53)</f>
        <v>2</v>
      </c>
      <c r="AC52" s="814">
        <f t="shared" ref="AC52" si="96">SUM(AA52+AB52)</f>
        <v>2</v>
      </c>
      <c r="AD52" s="816">
        <v>7.5</v>
      </c>
      <c r="AE52" s="973">
        <f>SUM(AA52*AD52)</f>
        <v>0</v>
      </c>
      <c r="AF52" s="973">
        <f>SUM(AB52*AD52)</f>
        <v>15</v>
      </c>
      <c r="AG52" s="973">
        <f>SUM(AE52:AF53)</f>
        <v>15</v>
      </c>
      <c r="AH52" s="932" t="s">
        <v>11</v>
      </c>
      <c r="AI52" s="813"/>
      <c r="AJ52" s="64" t="s">
        <v>35</v>
      </c>
      <c r="AK52" s="62"/>
      <c r="AL52" s="61">
        <v>0</v>
      </c>
      <c r="AM52" s="61"/>
      <c r="AN52" s="61"/>
      <c r="AO52" s="63"/>
      <c r="AP52" s="62"/>
      <c r="AQ52" s="63"/>
      <c r="AR52" s="62"/>
      <c r="AS52" s="61"/>
      <c r="AT52" s="517"/>
      <c r="AU52" s="61"/>
      <c r="AV52" s="61">
        <v>0</v>
      </c>
      <c r="AW52" s="61">
        <v>0</v>
      </c>
      <c r="AX52" s="61">
        <v>0</v>
      </c>
      <c r="AY52" s="61"/>
      <c r="AZ52" s="63"/>
      <c r="BA52" s="62">
        <v>3.6</v>
      </c>
      <c r="BB52" s="61"/>
      <c r="BC52" s="61"/>
      <c r="BD52" s="63"/>
      <c r="BE52" s="62"/>
      <c r="BF52" s="61"/>
      <c r="BG52" s="60"/>
      <c r="BH52" s="814">
        <f>SUM(AK53:AO53)</f>
        <v>0</v>
      </c>
      <c r="BI52" s="814">
        <f>SUM(AP53:BD53)</f>
        <v>4</v>
      </c>
      <c r="BJ52" s="814">
        <f t="shared" ref="BJ52" si="97">SUM(BH52+BI52)</f>
        <v>4</v>
      </c>
      <c r="BK52" s="1026">
        <f t="shared" ref="BK52" si="98">AD52</f>
        <v>7.5</v>
      </c>
      <c r="BL52" s="973">
        <f>SUM(BH52*BK52)</f>
        <v>0</v>
      </c>
      <c r="BM52" s="973">
        <f>SUM(BI52*BK52)</f>
        <v>30</v>
      </c>
      <c r="BN52" s="973">
        <f>SUM(BL52:BM53)</f>
        <v>30</v>
      </c>
      <c r="BO52" s="925"/>
      <c r="BP52" s="926"/>
      <c r="BQ52" s="927"/>
      <c r="BR52" s="918"/>
      <c r="BS52" s="918"/>
      <c r="BT52" s="918"/>
      <c r="BU52" s="918"/>
      <c r="BV52" s="918"/>
      <c r="BW52" s="918"/>
      <c r="BX52" s="918"/>
      <c r="BY52" s="918"/>
      <c r="BZ52" s="918"/>
      <c r="CA52" s="918"/>
      <c r="CB52" s="918"/>
      <c r="CC52" s="918"/>
      <c r="CD52" s="918"/>
      <c r="CE52" s="918"/>
      <c r="CF52" s="918"/>
      <c r="CG52" s="944"/>
      <c r="CH52" s="918"/>
      <c r="CI52" s="918"/>
    </row>
    <row r="53" spans="1:87" ht="18.75" customHeight="1" thickBot="1">
      <c r="A53" s="942"/>
      <c r="B53" s="1030"/>
      <c r="C53" s="67" t="s">
        <v>34</v>
      </c>
      <c r="D53" s="66">
        <f t="shared" ref="D53:Z53" si="99">(D$19*D52)/40</f>
        <v>0</v>
      </c>
      <c r="E53" s="66">
        <f t="shared" si="99"/>
        <v>0</v>
      </c>
      <c r="F53" s="66">
        <f t="shared" si="99"/>
        <v>0</v>
      </c>
      <c r="G53" s="66">
        <f t="shared" si="99"/>
        <v>0</v>
      </c>
      <c r="H53" s="66">
        <f t="shared" si="99"/>
        <v>0</v>
      </c>
      <c r="I53" s="66">
        <f t="shared" si="99"/>
        <v>0</v>
      </c>
      <c r="J53" s="66">
        <f t="shared" si="99"/>
        <v>0</v>
      </c>
      <c r="K53" s="66">
        <f t="shared" si="99"/>
        <v>0</v>
      </c>
      <c r="L53" s="66">
        <f t="shared" si="99"/>
        <v>0</v>
      </c>
      <c r="M53" s="66">
        <f t="shared" si="99"/>
        <v>0</v>
      </c>
      <c r="N53" s="66">
        <f t="shared" si="99"/>
        <v>0</v>
      </c>
      <c r="O53" s="66">
        <f t="shared" si="99"/>
        <v>0</v>
      </c>
      <c r="P53" s="66">
        <f t="shared" si="99"/>
        <v>0</v>
      </c>
      <c r="Q53" s="66">
        <f t="shared" si="99"/>
        <v>0</v>
      </c>
      <c r="R53" s="66">
        <f t="shared" si="99"/>
        <v>0</v>
      </c>
      <c r="S53" s="66">
        <f t="shared" si="99"/>
        <v>0</v>
      </c>
      <c r="T53" s="66">
        <f t="shared" si="99"/>
        <v>2</v>
      </c>
      <c r="U53" s="66">
        <f t="shared" si="99"/>
        <v>0</v>
      </c>
      <c r="V53" s="66">
        <f t="shared" si="99"/>
        <v>0</v>
      </c>
      <c r="W53" s="66">
        <f t="shared" si="99"/>
        <v>0</v>
      </c>
      <c r="X53" s="66">
        <f t="shared" si="99"/>
        <v>0</v>
      </c>
      <c r="Y53" s="66">
        <f t="shared" si="99"/>
        <v>0</v>
      </c>
      <c r="Z53" s="66">
        <f t="shared" si="99"/>
        <v>0</v>
      </c>
      <c r="AA53" s="814"/>
      <c r="AB53" s="814"/>
      <c r="AC53" s="814"/>
      <c r="AD53" s="1031"/>
      <c r="AE53" s="818"/>
      <c r="AF53" s="818"/>
      <c r="AG53" s="818"/>
      <c r="AH53" s="942"/>
      <c r="AI53" s="1030"/>
      <c r="AJ53" s="67" t="s">
        <v>34</v>
      </c>
      <c r="AK53" s="66">
        <f t="shared" ref="AK53:BG53" si="100">(AK$19*AK52)/40</f>
        <v>0</v>
      </c>
      <c r="AL53" s="66">
        <f t="shared" si="100"/>
        <v>0</v>
      </c>
      <c r="AM53" s="66">
        <f t="shared" si="100"/>
        <v>0</v>
      </c>
      <c r="AN53" s="66">
        <f t="shared" si="100"/>
        <v>0</v>
      </c>
      <c r="AO53" s="66">
        <f t="shared" si="100"/>
        <v>0</v>
      </c>
      <c r="AP53" s="66">
        <f t="shared" si="100"/>
        <v>0</v>
      </c>
      <c r="AQ53" s="66">
        <f t="shared" si="100"/>
        <v>0</v>
      </c>
      <c r="AR53" s="66">
        <f t="shared" si="100"/>
        <v>0</v>
      </c>
      <c r="AS53" s="66">
        <f t="shared" si="100"/>
        <v>0</v>
      </c>
      <c r="AT53" s="66">
        <f t="shared" si="100"/>
        <v>0</v>
      </c>
      <c r="AU53" s="66">
        <f t="shared" si="100"/>
        <v>0</v>
      </c>
      <c r="AV53" s="66">
        <f t="shared" si="100"/>
        <v>0</v>
      </c>
      <c r="AW53" s="66">
        <f t="shared" si="100"/>
        <v>0</v>
      </c>
      <c r="AX53" s="66">
        <f t="shared" si="100"/>
        <v>0</v>
      </c>
      <c r="AY53" s="66">
        <f t="shared" si="100"/>
        <v>0</v>
      </c>
      <c r="AZ53" s="66">
        <f t="shared" si="100"/>
        <v>0</v>
      </c>
      <c r="BA53" s="66">
        <f t="shared" si="100"/>
        <v>4</v>
      </c>
      <c r="BB53" s="66">
        <f t="shared" si="100"/>
        <v>0</v>
      </c>
      <c r="BC53" s="66">
        <f t="shared" si="100"/>
        <v>0</v>
      </c>
      <c r="BD53" s="66">
        <f t="shared" si="100"/>
        <v>0</v>
      </c>
      <c r="BE53" s="66">
        <f t="shared" si="100"/>
        <v>0</v>
      </c>
      <c r="BF53" s="66">
        <f t="shared" si="100"/>
        <v>0</v>
      </c>
      <c r="BG53" s="66">
        <f t="shared" si="100"/>
        <v>0</v>
      </c>
      <c r="BH53" s="814"/>
      <c r="BI53" s="814"/>
      <c r="BJ53" s="814"/>
      <c r="BK53" s="816"/>
      <c r="BL53" s="818"/>
      <c r="BM53" s="818"/>
      <c r="BN53" s="818"/>
      <c r="BO53" s="922" t="s">
        <v>12</v>
      </c>
      <c r="BP53" s="923"/>
      <c r="BQ53" s="924"/>
      <c r="BR53" s="941"/>
      <c r="BS53" s="941"/>
      <c r="BT53" s="941"/>
      <c r="BU53" s="941"/>
      <c r="BV53" s="941"/>
      <c r="BW53" s="941"/>
      <c r="BX53" s="941"/>
      <c r="BY53" s="917">
        <f>K59+AR59</f>
        <v>0</v>
      </c>
      <c r="BZ53" s="917"/>
      <c r="CA53" s="917"/>
      <c r="CB53" s="917">
        <f>N63+AU63</f>
        <v>0</v>
      </c>
      <c r="CC53" s="941"/>
      <c r="CD53" s="941"/>
      <c r="CE53" s="917"/>
      <c r="CF53" s="941"/>
      <c r="CG53" s="917"/>
      <c r="CH53" s="941"/>
      <c r="CI53" s="917">
        <f>BC69+V69</f>
        <v>0</v>
      </c>
    </row>
    <row r="54" spans="1:87" s="55" customFormat="1" ht="18.75" customHeight="1">
      <c r="A54" s="994" t="s">
        <v>8</v>
      </c>
      <c r="B54" s="995"/>
      <c r="C54" s="81" t="s">
        <v>35</v>
      </c>
      <c r="D54" s="79"/>
      <c r="E54" s="78">
        <v>0</v>
      </c>
      <c r="F54" s="78"/>
      <c r="G54" s="78"/>
      <c r="H54" s="80"/>
      <c r="I54" s="79"/>
      <c r="J54" s="80"/>
      <c r="K54" s="79">
        <v>65.209999999999994</v>
      </c>
      <c r="L54" s="78"/>
      <c r="M54" s="78"/>
      <c r="N54" s="78"/>
      <c r="O54" s="78">
        <v>0</v>
      </c>
      <c r="P54" s="78">
        <v>0</v>
      </c>
      <c r="Q54" s="78">
        <v>0</v>
      </c>
      <c r="R54" s="78"/>
      <c r="S54" s="80"/>
      <c r="T54" s="79"/>
      <c r="U54" s="78"/>
      <c r="V54" s="78"/>
      <c r="W54" s="80"/>
      <c r="X54" s="79"/>
      <c r="Y54" s="78"/>
      <c r="Z54" s="77"/>
      <c r="AA54" s="814">
        <f>SUM(D55:H55)</f>
        <v>0</v>
      </c>
      <c r="AB54" s="814">
        <f>SUM(I55:W55)</f>
        <v>1.5</v>
      </c>
      <c r="AC54" s="814">
        <f t="shared" ref="AC54" si="101">SUM(AA54+AB54)</f>
        <v>1.5</v>
      </c>
      <c r="AD54" s="1026">
        <v>29</v>
      </c>
      <c r="AE54" s="973">
        <f>SUM(AA54*AD54)</f>
        <v>0</v>
      </c>
      <c r="AF54" s="973">
        <f>SUM(AB54*AD54)</f>
        <v>43.5</v>
      </c>
      <c r="AG54" s="973">
        <f>SUM(AE54:AF55)</f>
        <v>43.5</v>
      </c>
      <c r="AH54" s="994" t="s">
        <v>8</v>
      </c>
      <c r="AI54" s="995"/>
      <c r="AJ54" s="81" t="s">
        <v>35</v>
      </c>
      <c r="AK54" s="79"/>
      <c r="AL54" s="78">
        <v>0</v>
      </c>
      <c r="AM54" s="78"/>
      <c r="AN54" s="78"/>
      <c r="AO54" s="80"/>
      <c r="AP54" s="79"/>
      <c r="AQ54" s="80"/>
      <c r="AR54" s="79">
        <v>100</v>
      </c>
      <c r="AS54" s="78"/>
      <c r="AT54" s="78"/>
      <c r="AU54" s="78"/>
      <c r="AV54" s="78">
        <v>0</v>
      </c>
      <c r="AW54" s="78">
        <v>0</v>
      </c>
      <c r="AX54" s="78">
        <v>0</v>
      </c>
      <c r="AY54" s="78"/>
      <c r="AZ54" s="80"/>
      <c r="BA54" s="79"/>
      <c r="BB54" s="78"/>
      <c r="BC54" s="78"/>
      <c r="BD54" s="80"/>
      <c r="BE54" s="79"/>
      <c r="BF54" s="78"/>
      <c r="BG54" s="77"/>
      <c r="BH54" s="814">
        <f>SUM(AK55:AO55)</f>
        <v>0</v>
      </c>
      <c r="BI54" s="814">
        <f>SUM(AP55:BD55)</f>
        <v>4.5999999999999996</v>
      </c>
      <c r="BJ54" s="814">
        <f t="shared" ref="BJ54" si="102">SUM(BH54+BI54)</f>
        <v>4.5999999999999996</v>
      </c>
      <c r="BK54" s="1026">
        <f t="shared" ref="BK54" si="103">AD54</f>
        <v>29</v>
      </c>
      <c r="BL54" s="973">
        <f>SUM(BH54*BK54)</f>
        <v>0</v>
      </c>
      <c r="BM54" s="973">
        <f>SUM(BI54*BK54)</f>
        <v>133.4</v>
      </c>
      <c r="BN54" s="973">
        <f>SUM(BL54:BM55)</f>
        <v>133.4</v>
      </c>
      <c r="BO54" s="1027"/>
      <c r="BP54" s="1028"/>
      <c r="BQ54" s="1029"/>
      <c r="BR54" s="972"/>
      <c r="BS54" s="972"/>
      <c r="BT54" s="972"/>
      <c r="BU54" s="972"/>
      <c r="BV54" s="972"/>
      <c r="BW54" s="972"/>
      <c r="BX54" s="972"/>
      <c r="BY54" s="971"/>
      <c r="BZ54" s="971"/>
      <c r="CA54" s="971"/>
      <c r="CB54" s="971"/>
      <c r="CC54" s="972"/>
      <c r="CD54" s="972"/>
      <c r="CE54" s="972"/>
      <c r="CF54" s="972"/>
      <c r="CG54" s="971"/>
      <c r="CH54" s="972"/>
      <c r="CI54" s="971"/>
    </row>
    <row r="55" spans="1:87" ht="18.75" customHeight="1" thickBot="1">
      <c r="A55" s="932"/>
      <c r="B55" s="813"/>
      <c r="C55" s="20" t="s">
        <v>34</v>
      </c>
      <c r="D55" s="76">
        <f t="shared" ref="D55:Z55" si="104">(D$19*D54)/1000</f>
        <v>0</v>
      </c>
      <c r="E55" s="76">
        <f t="shared" si="104"/>
        <v>0</v>
      </c>
      <c r="F55" s="76">
        <f t="shared" si="104"/>
        <v>0</v>
      </c>
      <c r="G55" s="76">
        <f t="shared" si="104"/>
        <v>0</v>
      </c>
      <c r="H55" s="76">
        <f t="shared" si="104"/>
        <v>0</v>
      </c>
      <c r="I55" s="76">
        <f t="shared" si="104"/>
        <v>0</v>
      </c>
      <c r="J55" s="76">
        <f t="shared" si="104"/>
        <v>0</v>
      </c>
      <c r="K55" s="76">
        <f t="shared" si="104"/>
        <v>1.5</v>
      </c>
      <c r="L55" s="76">
        <f t="shared" si="104"/>
        <v>0</v>
      </c>
      <c r="M55" s="76">
        <f t="shared" si="104"/>
        <v>0</v>
      </c>
      <c r="N55" s="76">
        <f t="shared" si="104"/>
        <v>0</v>
      </c>
      <c r="O55" s="76">
        <f t="shared" si="104"/>
        <v>0</v>
      </c>
      <c r="P55" s="76">
        <f t="shared" si="104"/>
        <v>0</v>
      </c>
      <c r="Q55" s="76">
        <f t="shared" si="104"/>
        <v>0</v>
      </c>
      <c r="R55" s="76">
        <f t="shared" si="104"/>
        <v>0</v>
      </c>
      <c r="S55" s="76">
        <f t="shared" si="104"/>
        <v>0</v>
      </c>
      <c r="T55" s="76">
        <f t="shared" si="104"/>
        <v>0</v>
      </c>
      <c r="U55" s="76">
        <f t="shared" si="104"/>
        <v>0</v>
      </c>
      <c r="V55" s="76">
        <f t="shared" si="104"/>
        <v>0</v>
      </c>
      <c r="W55" s="76">
        <f t="shared" si="104"/>
        <v>0</v>
      </c>
      <c r="X55" s="76">
        <f t="shared" si="104"/>
        <v>0</v>
      </c>
      <c r="Y55" s="76">
        <f t="shared" si="104"/>
        <v>0</v>
      </c>
      <c r="Z55" s="76">
        <f t="shared" si="104"/>
        <v>0</v>
      </c>
      <c r="AA55" s="814"/>
      <c r="AB55" s="814"/>
      <c r="AC55" s="814"/>
      <c r="AD55" s="816"/>
      <c r="AE55" s="818"/>
      <c r="AF55" s="818"/>
      <c r="AG55" s="818"/>
      <c r="AH55" s="932"/>
      <c r="AI55" s="813"/>
      <c r="AJ55" s="20" t="s">
        <v>34</v>
      </c>
      <c r="AK55" s="76">
        <f t="shared" ref="AK55:BG55" si="105">(AK$19*AK54)/1000</f>
        <v>0</v>
      </c>
      <c r="AL55" s="76">
        <f t="shared" si="105"/>
        <v>0</v>
      </c>
      <c r="AM55" s="76">
        <f t="shared" si="105"/>
        <v>0</v>
      </c>
      <c r="AN55" s="76">
        <f t="shared" si="105"/>
        <v>0</v>
      </c>
      <c r="AO55" s="76">
        <f t="shared" si="105"/>
        <v>0</v>
      </c>
      <c r="AP55" s="76">
        <f t="shared" si="105"/>
        <v>0</v>
      </c>
      <c r="AQ55" s="76">
        <f t="shared" si="105"/>
        <v>0</v>
      </c>
      <c r="AR55" s="76">
        <f t="shared" si="105"/>
        <v>4.5999999999999996</v>
      </c>
      <c r="AS55" s="76">
        <f t="shared" si="105"/>
        <v>0</v>
      </c>
      <c r="AT55" s="76">
        <f t="shared" si="105"/>
        <v>0</v>
      </c>
      <c r="AU55" s="76">
        <f t="shared" si="105"/>
        <v>0</v>
      </c>
      <c r="AV55" s="76">
        <f t="shared" si="105"/>
        <v>0</v>
      </c>
      <c r="AW55" s="76">
        <f t="shared" si="105"/>
        <v>0</v>
      </c>
      <c r="AX55" s="76">
        <f t="shared" si="105"/>
        <v>0</v>
      </c>
      <c r="AY55" s="76">
        <f t="shared" si="105"/>
        <v>0</v>
      </c>
      <c r="AZ55" s="76">
        <f t="shared" si="105"/>
        <v>0</v>
      </c>
      <c r="BA55" s="76">
        <f t="shared" si="105"/>
        <v>0</v>
      </c>
      <c r="BB55" s="76">
        <f t="shared" si="105"/>
        <v>0</v>
      </c>
      <c r="BC55" s="76">
        <f t="shared" si="105"/>
        <v>0</v>
      </c>
      <c r="BD55" s="76">
        <f t="shared" si="105"/>
        <v>0</v>
      </c>
      <c r="BE55" s="76">
        <f t="shared" si="105"/>
        <v>0</v>
      </c>
      <c r="BF55" s="76">
        <f t="shared" si="105"/>
        <v>0</v>
      </c>
      <c r="BG55" s="76">
        <f t="shared" si="105"/>
        <v>0</v>
      </c>
      <c r="BH55" s="814"/>
      <c r="BI55" s="814"/>
      <c r="BJ55" s="814"/>
      <c r="BK55" s="816"/>
      <c r="BL55" s="818"/>
      <c r="BM55" s="818"/>
      <c r="BN55" s="818"/>
      <c r="BO55" s="1027"/>
      <c r="BP55" s="1028"/>
      <c r="BQ55" s="1029"/>
      <c r="BR55" s="972"/>
      <c r="BS55" s="972"/>
      <c r="BT55" s="972"/>
      <c r="BU55" s="972"/>
      <c r="BV55" s="972"/>
      <c r="BW55" s="972"/>
      <c r="BX55" s="972"/>
      <c r="BY55" s="971"/>
      <c r="BZ55" s="971"/>
      <c r="CA55" s="971"/>
      <c r="CB55" s="971"/>
      <c r="CC55" s="972"/>
      <c r="CD55" s="972"/>
      <c r="CE55" s="972"/>
      <c r="CF55" s="972"/>
      <c r="CG55" s="971"/>
      <c r="CH55" s="972"/>
      <c r="CI55" s="971"/>
    </row>
    <row r="56" spans="1:87" s="55" customFormat="1" ht="18.75" customHeight="1">
      <c r="A56" s="932" t="s">
        <v>12</v>
      </c>
      <c r="B56" s="813"/>
      <c r="C56" s="64" t="s">
        <v>35</v>
      </c>
      <c r="D56" s="62"/>
      <c r="E56" s="517">
        <v>0</v>
      </c>
      <c r="F56" s="517"/>
      <c r="G56" s="517"/>
      <c r="H56" s="63"/>
      <c r="I56" s="62"/>
      <c r="J56" s="63"/>
      <c r="K56" s="62"/>
      <c r="L56" s="517"/>
      <c r="M56" s="517"/>
      <c r="N56" s="517"/>
      <c r="O56" s="517">
        <v>0</v>
      </c>
      <c r="P56" s="517">
        <v>0</v>
      </c>
      <c r="Q56" s="517"/>
      <c r="R56" s="517"/>
      <c r="S56" s="63"/>
      <c r="T56" s="62"/>
      <c r="U56" s="517"/>
      <c r="V56" s="517"/>
      <c r="W56" s="63"/>
      <c r="X56" s="62"/>
      <c r="Y56" s="517"/>
      <c r="Z56" s="60"/>
      <c r="AA56" s="814">
        <f>SUM(D57:H57)</f>
        <v>0</v>
      </c>
      <c r="AB56" s="814">
        <f>SUM(I57:W57)</f>
        <v>0</v>
      </c>
      <c r="AC56" s="814">
        <f t="shared" ref="AC56" si="106">SUM(AA56+AB56)</f>
        <v>0</v>
      </c>
      <c r="AD56" s="816"/>
      <c r="AE56" s="973">
        <f>SUM(AA56*AD56)</f>
        <v>0</v>
      </c>
      <c r="AF56" s="973">
        <f>SUM(AB56*AD56)</f>
        <v>0</v>
      </c>
      <c r="AG56" s="973">
        <f>SUM(AE56:AF57)</f>
        <v>0</v>
      </c>
      <c r="AH56" s="932" t="s">
        <v>12</v>
      </c>
      <c r="AI56" s="813"/>
      <c r="AJ56" s="64" t="s">
        <v>35</v>
      </c>
      <c r="AK56" s="62"/>
      <c r="AL56" s="517">
        <v>0</v>
      </c>
      <c r="AM56" s="517"/>
      <c r="AN56" s="517"/>
      <c r="AO56" s="63"/>
      <c r="AP56" s="62"/>
      <c r="AQ56" s="63"/>
      <c r="AR56" s="62"/>
      <c r="AS56" s="517"/>
      <c r="AT56" s="517"/>
      <c r="AU56" s="517"/>
      <c r="AV56" s="517">
        <v>0</v>
      </c>
      <c r="AW56" s="517">
        <v>0</v>
      </c>
      <c r="AX56" s="517"/>
      <c r="AY56" s="517"/>
      <c r="AZ56" s="63"/>
      <c r="BA56" s="62"/>
      <c r="BB56" s="517"/>
      <c r="BC56" s="517"/>
      <c r="BD56" s="63"/>
      <c r="BE56" s="62"/>
      <c r="BF56" s="517"/>
      <c r="BG56" s="60"/>
      <c r="BH56" s="814">
        <f>SUM(AK57:AO57)</f>
        <v>0</v>
      </c>
      <c r="BI56" s="814">
        <f>SUM(AP57:BD57)</f>
        <v>0</v>
      </c>
      <c r="BJ56" s="814">
        <f t="shared" ref="BJ56" si="107">SUM(BH56+BI56)</f>
        <v>0</v>
      </c>
      <c r="BK56" s="1026">
        <f t="shared" ref="BK56" si="108">AD56</f>
        <v>0</v>
      </c>
      <c r="BL56" s="973">
        <f>SUM(BH56*BK56)</f>
        <v>0</v>
      </c>
      <c r="BM56" s="973">
        <f>SUM(BI56*BK56)</f>
        <v>0</v>
      </c>
      <c r="BN56" s="973">
        <f>SUM(BL56:BM57)</f>
        <v>0</v>
      </c>
      <c r="BO56" s="1027"/>
      <c r="BP56" s="1028"/>
      <c r="BQ56" s="1029"/>
      <c r="BR56" s="972"/>
      <c r="BS56" s="972"/>
      <c r="BT56" s="972"/>
      <c r="BU56" s="972"/>
      <c r="BV56" s="972"/>
      <c r="BW56" s="972"/>
      <c r="BX56" s="972"/>
      <c r="BY56" s="971"/>
      <c r="BZ56" s="971"/>
      <c r="CA56" s="971"/>
      <c r="CB56" s="971"/>
      <c r="CC56" s="972"/>
      <c r="CD56" s="972"/>
      <c r="CE56" s="972"/>
      <c r="CF56" s="972"/>
      <c r="CG56" s="971"/>
      <c r="CH56" s="972"/>
      <c r="CI56" s="971"/>
    </row>
    <row r="57" spans="1:87" ht="18.75" customHeight="1" thickBot="1">
      <c r="A57" s="932"/>
      <c r="B57" s="813"/>
      <c r="C57" s="20" t="s">
        <v>34</v>
      </c>
      <c r="D57" s="76">
        <f t="shared" ref="D57:Z57" si="109">(D$19*D56)/1000</f>
        <v>0</v>
      </c>
      <c r="E57" s="76">
        <f t="shared" si="109"/>
        <v>0</v>
      </c>
      <c r="F57" s="76">
        <f t="shared" si="109"/>
        <v>0</v>
      </c>
      <c r="G57" s="76">
        <f t="shared" si="109"/>
        <v>0</v>
      </c>
      <c r="H57" s="76">
        <f t="shared" si="109"/>
        <v>0</v>
      </c>
      <c r="I57" s="76">
        <f t="shared" si="109"/>
        <v>0</v>
      </c>
      <c r="J57" s="76">
        <f t="shared" si="109"/>
        <v>0</v>
      </c>
      <c r="K57" s="76">
        <f t="shared" si="109"/>
        <v>0</v>
      </c>
      <c r="L57" s="76">
        <f t="shared" si="109"/>
        <v>0</v>
      </c>
      <c r="M57" s="76">
        <f t="shared" si="109"/>
        <v>0</v>
      </c>
      <c r="N57" s="76">
        <f t="shared" si="109"/>
        <v>0</v>
      </c>
      <c r="O57" s="76">
        <f t="shared" si="109"/>
        <v>0</v>
      </c>
      <c r="P57" s="76">
        <f t="shared" si="109"/>
        <v>0</v>
      </c>
      <c r="Q57" s="76">
        <f t="shared" si="109"/>
        <v>0</v>
      </c>
      <c r="R57" s="76">
        <f t="shared" si="109"/>
        <v>0</v>
      </c>
      <c r="S57" s="76">
        <f t="shared" si="109"/>
        <v>0</v>
      </c>
      <c r="T57" s="76">
        <f t="shared" si="109"/>
        <v>0</v>
      </c>
      <c r="U57" s="76">
        <f t="shared" si="109"/>
        <v>0</v>
      </c>
      <c r="V57" s="76">
        <f t="shared" si="109"/>
        <v>0</v>
      </c>
      <c r="W57" s="76">
        <f t="shared" si="109"/>
        <v>0</v>
      </c>
      <c r="X57" s="76">
        <f t="shared" si="109"/>
        <v>0</v>
      </c>
      <c r="Y57" s="76">
        <f t="shared" si="109"/>
        <v>0</v>
      </c>
      <c r="Z57" s="76">
        <f t="shared" si="109"/>
        <v>0</v>
      </c>
      <c r="AA57" s="814"/>
      <c r="AB57" s="814"/>
      <c r="AC57" s="814"/>
      <c r="AD57" s="816"/>
      <c r="AE57" s="818"/>
      <c r="AF57" s="818"/>
      <c r="AG57" s="818"/>
      <c r="AH57" s="932"/>
      <c r="AI57" s="813"/>
      <c r="AJ57" s="20" t="s">
        <v>34</v>
      </c>
      <c r="AK57" s="76">
        <f t="shared" ref="AK57:BG57" si="110">(AK$19*AK56)/1000</f>
        <v>0</v>
      </c>
      <c r="AL57" s="76">
        <f t="shared" si="110"/>
        <v>0</v>
      </c>
      <c r="AM57" s="76">
        <f t="shared" si="110"/>
        <v>0</v>
      </c>
      <c r="AN57" s="76">
        <f t="shared" si="110"/>
        <v>0</v>
      </c>
      <c r="AO57" s="76">
        <f t="shared" si="110"/>
        <v>0</v>
      </c>
      <c r="AP57" s="76">
        <f t="shared" si="110"/>
        <v>0</v>
      </c>
      <c r="AQ57" s="76">
        <f t="shared" si="110"/>
        <v>0</v>
      </c>
      <c r="AR57" s="76">
        <f t="shared" si="110"/>
        <v>0</v>
      </c>
      <c r="AS57" s="76">
        <f t="shared" si="110"/>
        <v>0</v>
      </c>
      <c r="AT57" s="76">
        <f t="shared" si="110"/>
        <v>0</v>
      </c>
      <c r="AU57" s="76">
        <f t="shared" si="110"/>
        <v>0</v>
      </c>
      <c r="AV57" s="76">
        <f t="shared" si="110"/>
        <v>0</v>
      </c>
      <c r="AW57" s="76">
        <f t="shared" si="110"/>
        <v>0</v>
      </c>
      <c r="AX57" s="76">
        <f t="shared" si="110"/>
        <v>0</v>
      </c>
      <c r="AY57" s="76">
        <f t="shared" si="110"/>
        <v>0</v>
      </c>
      <c r="AZ57" s="76">
        <f t="shared" si="110"/>
        <v>0</v>
      </c>
      <c r="BA57" s="76">
        <f t="shared" si="110"/>
        <v>0</v>
      </c>
      <c r="BB57" s="76">
        <f t="shared" si="110"/>
        <v>0</v>
      </c>
      <c r="BC57" s="76">
        <f t="shared" si="110"/>
        <v>0</v>
      </c>
      <c r="BD57" s="76">
        <f t="shared" si="110"/>
        <v>0</v>
      </c>
      <c r="BE57" s="76">
        <f t="shared" si="110"/>
        <v>0</v>
      </c>
      <c r="BF57" s="76">
        <f t="shared" si="110"/>
        <v>0</v>
      </c>
      <c r="BG57" s="76">
        <f t="shared" si="110"/>
        <v>0</v>
      </c>
      <c r="BH57" s="814"/>
      <c r="BI57" s="814"/>
      <c r="BJ57" s="814"/>
      <c r="BK57" s="816"/>
      <c r="BL57" s="818"/>
      <c r="BM57" s="818"/>
      <c r="BN57" s="818"/>
      <c r="BO57" s="1027"/>
      <c r="BP57" s="1028"/>
      <c r="BQ57" s="1029"/>
      <c r="BR57" s="972"/>
      <c r="BS57" s="972"/>
      <c r="BT57" s="972"/>
      <c r="BU57" s="972"/>
      <c r="BV57" s="972"/>
      <c r="BW57" s="972"/>
      <c r="BX57" s="972"/>
      <c r="BY57" s="971"/>
      <c r="BZ57" s="971"/>
      <c r="CA57" s="971"/>
      <c r="CB57" s="971"/>
      <c r="CC57" s="972"/>
      <c r="CD57" s="972"/>
      <c r="CE57" s="972"/>
      <c r="CF57" s="972"/>
      <c r="CG57" s="971"/>
      <c r="CH57" s="972"/>
      <c r="CI57" s="971"/>
    </row>
    <row r="58" spans="1:87" s="55" customFormat="1" ht="18.75" customHeight="1">
      <c r="A58" s="932" t="s">
        <v>388</v>
      </c>
      <c r="B58" s="813"/>
      <c r="C58" s="64" t="s">
        <v>35</v>
      </c>
      <c r="D58" s="62"/>
      <c r="E58" s="517">
        <v>0</v>
      </c>
      <c r="F58" s="517"/>
      <c r="G58" s="517"/>
      <c r="H58" s="63"/>
      <c r="I58" s="62"/>
      <c r="J58" s="63"/>
      <c r="K58" s="62"/>
      <c r="L58" s="517"/>
      <c r="M58" s="517"/>
      <c r="N58" s="517"/>
      <c r="O58" s="517">
        <v>0</v>
      </c>
      <c r="P58" s="517">
        <v>0</v>
      </c>
      <c r="Q58" s="517">
        <v>1.3</v>
      </c>
      <c r="R58" s="517"/>
      <c r="S58" s="63"/>
      <c r="T58" s="62"/>
      <c r="U58" s="517"/>
      <c r="V58" s="517"/>
      <c r="W58" s="63"/>
      <c r="X58" s="62"/>
      <c r="Y58" s="517"/>
      <c r="Z58" s="60"/>
      <c r="AA58" s="814">
        <f>SUM(D59:H59)</f>
        <v>0</v>
      </c>
      <c r="AB58" s="814">
        <f>SUM(I59:W59)</f>
        <v>0.03</v>
      </c>
      <c r="AC58" s="814">
        <f t="shared" ref="AC58" si="111">SUM(AA58+AB58)</f>
        <v>0.03</v>
      </c>
      <c r="AD58" s="816">
        <v>210</v>
      </c>
      <c r="AE58" s="973">
        <f>SUM(AA58*AD58)</f>
        <v>0</v>
      </c>
      <c r="AF58" s="973">
        <f>SUM(AB58*AD58)</f>
        <v>6.3</v>
      </c>
      <c r="AG58" s="973">
        <f>SUM(AE58:AF59)</f>
        <v>6.3</v>
      </c>
      <c r="AH58" s="932" t="s">
        <v>388</v>
      </c>
      <c r="AI58" s="813"/>
      <c r="AJ58" s="64" t="s">
        <v>35</v>
      </c>
      <c r="AK58" s="62"/>
      <c r="AL58" s="517">
        <v>0</v>
      </c>
      <c r="AM58" s="517"/>
      <c r="AN58" s="517"/>
      <c r="AO58" s="63"/>
      <c r="AP58" s="62"/>
      <c r="AQ58" s="63"/>
      <c r="AR58" s="62"/>
      <c r="AS58" s="517"/>
      <c r="AT58" s="517"/>
      <c r="AU58" s="517"/>
      <c r="AV58" s="517">
        <v>0</v>
      </c>
      <c r="AW58" s="517">
        <v>0</v>
      </c>
      <c r="AX58" s="517">
        <v>1.3</v>
      </c>
      <c r="AY58" s="517"/>
      <c r="AZ58" s="63"/>
      <c r="BA58" s="62"/>
      <c r="BB58" s="517"/>
      <c r="BC58" s="517"/>
      <c r="BD58" s="63"/>
      <c r="BE58" s="62"/>
      <c r="BF58" s="517"/>
      <c r="BG58" s="60"/>
      <c r="BH58" s="814">
        <f>SUM(AK59:AO59)</f>
        <v>0</v>
      </c>
      <c r="BI58" s="814">
        <f>SUM(AP59:BD59)</f>
        <v>0.06</v>
      </c>
      <c r="BJ58" s="814">
        <f t="shared" ref="BJ58" si="112">SUM(BH58+BI58)</f>
        <v>0.06</v>
      </c>
      <c r="BK58" s="1026">
        <f t="shared" ref="BK58" si="113">AD58</f>
        <v>210</v>
      </c>
      <c r="BL58" s="973">
        <f>SUM(BH58*BK58)</f>
        <v>0</v>
      </c>
      <c r="BM58" s="973">
        <f>SUM(BI58*BK58)</f>
        <v>12.6</v>
      </c>
      <c r="BN58" s="973">
        <f>SUM(BL58:BM59)</f>
        <v>12.6</v>
      </c>
      <c r="BO58" s="925"/>
      <c r="BP58" s="926"/>
      <c r="BQ58" s="927"/>
      <c r="BR58" s="918"/>
      <c r="BS58" s="918"/>
      <c r="BT58" s="918"/>
      <c r="BU58" s="918"/>
      <c r="BV58" s="918"/>
      <c r="BW58" s="918"/>
      <c r="BX58" s="918"/>
      <c r="BY58" s="918"/>
      <c r="BZ58" s="918"/>
      <c r="CA58" s="918"/>
      <c r="CB58" s="918"/>
      <c r="CC58" s="918"/>
      <c r="CD58" s="918"/>
      <c r="CE58" s="918"/>
      <c r="CF58" s="918"/>
      <c r="CG58" s="944"/>
      <c r="CH58" s="918"/>
      <c r="CI58" s="918"/>
    </row>
    <row r="59" spans="1:87" ht="18.75" customHeight="1" thickBot="1">
      <c r="A59" s="932"/>
      <c r="B59" s="813"/>
      <c r="C59" s="20" t="s">
        <v>34</v>
      </c>
      <c r="D59" s="76">
        <f t="shared" ref="D59:Z59" si="114">(D$19*D58)/1000</f>
        <v>0</v>
      </c>
      <c r="E59" s="76">
        <f t="shared" si="114"/>
        <v>0</v>
      </c>
      <c r="F59" s="76">
        <f t="shared" si="114"/>
        <v>0</v>
      </c>
      <c r="G59" s="76">
        <f t="shared" si="114"/>
        <v>0</v>
      </c>
      <c r="H59" s="76">
        <f t="shared" si="114"/>
        <v>0</v>
      </c>
      <c r="I59" s="76">
        <f t="shared" si="114"/>
        <v>0</v>
      </c>
      <c r="J59" s="76">
        <f t="shared" si="114"/>
        <v>0</v>
      </c>
      <c r="K59" s="76">
        <f t="shared" si="114"/>
        <v>0</v>
      </c>
      <c r="L59" s="76">
        <f t="shared" si="114"/>
        <v>0</v>
      </c>
      <c r="M59" s="76">
        <f t="shared" si="114"/>
        <v>0</v>
      </c>
      <c r="N59" s="76">
        <f t="shared" si="114"/>
        <v>0</v>
      </c>
      <c r="O59" s="76">
        <f t="shared" si="114"/>
        <v>0</v>
      </c>
      <c r="P59" s="76">
        <f t="shared" si="114"/>
        <v>0</v>
      </c>
      <c r="Q59" s="76">
        <f t="shared" si="114"/>
        <v>0.03</v>
      </c>
      <c r="R59" s="76">
        <f t="shared" si="114"/>
        <v>0</v>
      </c>
      <c r="S59" s="76">
        <f t="shared" si="114"/>
        <v>0</v>
      </c>
      <c r="T59" s="76">
        <f t="shared" si="114"/>
        <v>0</v>
      </c>
      <c r="U59" s="76">
        <f t="shared" si="114"/>
        <v>0</v>
      </c>
      <c r="V59" s="76">
        <f t="shared" si="114"/>
        <v>0</v>
      </c>
      <c r="W59" s="76">
        <f t="shared" si="114"/>
        <v>0</v>
      </c>
      <c r="X59" s="76">
        <f t="shared" si="114"/>
        <v>0</v>
      </c>
      <c r="Y59" s="76">
        <f t="shared" si="114"/>
        <v>0</v>
      </c>
      <c r="Z59" s="76">
        <f t="shared" si="114"/>
        <v>0</v>
      </c>
      <c r="AA59" s="814"/>
      <c r="AB59" s="814"/>
      <c r="AC59" s="814"/>
      <c r="AD59" s="816"/>
      <c r="AE59" s="818"/>
      <c r="AF59" s="818"/>
      <c r="AG59" s="818"/>
      <c r="AH59" s="932"/>
      <c r="AI59" s="813"/>
      <c r="AJ59" s="20" t="s">
        <v>34</v>
      </c>
      <c r="AK59" s="76">
        <f t="shared" ref="AK59:BG59" si="115">(AK$19*AK58)/1000</f>
        <v>0</v>
      </c>
      <c r="AL59" s="76">
        <f t="shared" si="115"/>
        <v>0</v>
      </c>
      <c r="AM59" s="76">
        <f t="shared" si="115"/>
        <v>0</v>
      </c>
      <c r="AN59" s="76">
        <f t="shared" si="115"/>
        <v>0</v>
      </c>
      <c r="AO59" s="76">
        <f t="shared" si="115"/>
        <v>0</v>
      </c>
      <c r="AP59" s="76">
        <f t="shared" si="115"/>
        <v>0</v>
      </c>
      <c r="AQ59" s="76">
        <f t="shared" si="115"/>
        <v>0</v>
      </c>
      <c r="AR59" s="76">
        <f t="shared" si="115"/>
        <v>0</v>
      </c>
      <c r="AS59" s="76">
        <f t="shared" si="115"/>
        <v>0</v>
      </c>
      <c r="AT59" s="76">
        <f t="shared" si="115"/>
        <v>0</v>
      </c>
      <c r="AU59" s="76">
        <f t="shared" si="115"/>
        <v>0</v>
      </c>
      <c r="AV59" s="76">
        <f t="shared" si="115"/>
        <v>0</v>
      </c>
      <c r="AW59" s="76">
        <f t="shared" si="115"/>
        <v>0</v>
      </c>
      <c r="AX59" s="76">
        <f t="shared" si="115"/>
        <v>0.06</v>
      </c>
      <c r="AY59" s="76">
        <f t="shared" si="115"/>
        <v>0</v>
      </c>
      <c r="AZ59" s="76">
        <f t="shared" si="115"/>
        <v>0</v>
      </c>
      <c r="BA59" s="76">
        <f t="shared" si="115"/>
        <v>0</v>
      </c>
      <c r="BB59" s="76">
        <f t="shared" si="115"/>
        <v>0</v>
      </c>
      <c r="BC59" s="76">
        <f t="shared" si="115"/>
        <v>0</v>
      </c>
      <c r="BD59" s="76">
        <f t="shared" si="115"/>
        <v>0</v>
      </c>
      <c r="BE59" s="76">
        <f t="shared" si="115"/>
        <v>0</v>
      </c>
      <c r="BF59" s="76">
        <f t="shared" si="115"/>
        <v>0</v>
      </c>
      <c r="BG59" s="76">
        <f t="shared" si="115"/>
        <v>0</v>
      </c>
      <c r="BH59" s="814"/>
      <c r="BI59" s="814"/>
      <c r="BJ59" s="814"/>
      <c r="BK59" s="816"/>
      <c r="BL59" s="818"/>
      <c r="BM59" s="818"/>
      <c r="BN59" s="818"/>
      <c r="BO59" s="922" t="s">
        <v>10</v>
      </c>
      <c r="BP59" s="923"/>
      <c r="BQ59" s="924"/>
      <c r="BR59" s="941"/>
      <c r="BS59" s="941"/>
      <c r="BT59" s="941"/>
      <c r="BU59" s="917">
        <f>G69+AN69</f>
        <v>0</v>
      </c>
      <c r="BV59" s="941"/>
      <c r="BW59" s="941"/>
      <c r="BX59" s="941"/>
      <c r="BY59" s="917">
        <f>K65+AR65</f>
        <v>0.748</v>
      </c>
      <c r="BZ59" s="917">
        <f>L67+AS67</f>
        <v>0</v>
      </c>
      <c r="CA59" s="917"/>
      <c r="CB59" s="917"/>
      <c r="CC59" s="941"/>
      <c r="CD59" s="941"/>
      <c r="CE59" s="941">
        <v>0.30199999999999999</v>
      </c>
      <c r="CF59" s="941"/>
      <c r="CG59" s="917">
        <f>T69+BA69</f>
        <v>0</v>
      </c>
      <c r="CH59" s="941"/>
      <c r="CI59" s="917">
        <v>1.05</v>
      </c>
    </row>
    <row r="60" spans="1:87" s="55" customFormat="1" ht="18.75" customHeight="1">
      <c r="A60" s="932" t="s">
        <v>25</v>
      </c>
      <c r="B60" s="813"/>
      <c r="C60" s="64" t="s">
        <v>35</v>
      </c>
      <c r="D60" s="62"/>
      <c r="E60" s="61">
        <v>0</v>
      </c>
      <c r="F60" s="61"/>
      <c r="G60" s="61"/>
      <c r="H60" s="63"/>
      <c r="I60" s="62"/>
      <c r="J60" s="63"/>
      <c r="K60" s="62"/>
      <c r="L60" s="61"/>
      <c r="M60" s="61"/>
      <c r="N60" s="61"/>
      <c r="O60" s="61">
        <v>0</v>
      </c>
      <c r="P60" s="61">
        <v>0</v>
      </c>
      <c r="Q60" s="61">
        <v>0</v>
      </c>
      <c r="R60" s="61"/>
      <c r="S60" s="63"/>
      <c r="T60" s="62"/>
      <c r="U60" s="61"/>
      <c r="V60" s="61"/>
      <c r="W60" s="63"/>
      <c r="X60" s="62"/>
      <c r="Y60" s="61"/>
      <c r="Z60" s="60"/>
      <c r="AA60" s="814">
        <f>SUM(D61:H61)</f>
        <v>0</v>
      </c>
      <c r="AB60" s="814">
        <f>SUM(I61:W61)</f>
        <v>0</v>
      </c>
      <c r="AC60" s="814">
        <f t="shared" ref="AC60" si="116">SUM(AA60+AB60)</f>
        <v>0</v>
      </c>
      <c r="AD60" s="816"/>
      <c r="AE60" s="973">
        <f>SUM(AA60*AD60)</f>
        <v>0</v>
      </c>
      <c r="AF60" s="973">
        <f>SUM(AB60*AD60)</f>
        <v>0</v>
      </c>
      <c r="AG60" s="973">
        <f>SUM(AE60:AF61)</f>
        <v>0</v>
      </c>
      <c r="AH60" s="932" t="s">
        <v>25</v>
      </c>
      <c r="AI60" s="813"/>
      <c r="AJ60" s="64" t="s">
        <v>35</v>
      </c>
      <c r="AK60" s="62"/>
      <c r="AL60" s="61">
        <v>0</v>
      </c>
      <c r="AM60" s="61"/>
      <c r="AN60" s="61"/>
      <c r="AO60" s="63"/>
      <c r="AP60" s="62"/>
      <c r="AQ60" s="63"/>
      <c r="AR60" s="62"/>
      <c r="AS60" s="61"/>
      <c r="AT60" s="517"/>
      <c r="AU60" s="61"/>
      <c r="AV60" s="61">
        <v>0</v>
      </c>
      <c r="AW60" s="61">
        <v>0</v>
      </c>
      <c r="AX60" s="61"/>
      <c r="AY60" s="61"/>
      <c r="AZ60" s="63"/>
      <c r="BA60" s="62"/>
      <c r="BB60" s="61"/>
      <c r="BC60" s="61"/>
      <c r="BD60" s="63"/>
      <c r="BE60" s="62"/>
      <c r="BF60" s="61"/>
      <c r="BG60" s="60"/>
      <c r="BH60" s="814">
        <f>SUM(AK61:AO61)</f>
        <v>0</v>
      </c>
      <c r="BI60" s="814">
        <f>SUM(AP61:BD61)</f>
        <v>0</v>
      </c>
      <c r="BJ60" s="814">
        <f t="shared" ref="BJ60" si="117">SUM(BH60+BI60)</f>
        <v>0</v>
      </c>
      <c r="BK60" s="1026">
        <f t="shared" ref="BK60" si="118">AD60</f>
        <v>0</v>
      </c>
      <c r="BL60" s="973">
        <f>SUM(BH60*BK60)</f>
        <v>0</v>
      </c>
      <c r="BM60" s="973">
        <f>SUM(BI60*BK60)</f>
        <v>0</v>
      </c>
      <c r="BN60" s="973">
        <f>SUM(BL60:BM61)</f>
        <v>0</v>
      </c>
      <c r="BO60" s="1027"/>
      <c r="BP60" s="1028"/>
      <c r="BQ60" s="1029"/>
      <c r="BR60" s="972"/>
      <c r="BS60" s="972"/>
      <c r="BT60" s="972"/>
      <c r="BU60" s="971"/>
      <c r="BV60" s="972"/>
      <c r="BW60" s="972"/>
      <c r="BX60" s="972"/>
      <c r="BY60" s="971"/>
      <c r="BZ60" s="971"/>
      <c r="CA60" s="971"/>
      <c r="CB60" s="971"/>
      <c r="CC60" s="972"/>
      <c r="CD60" s="972"/>
      <c r="CE60" s="972"/>
      <c r="CF60" s="972"/>
      <c r="CG60" s="971"/>
      <c r="CH60" s="972"/>
      <c r="CI60" s="971"/>
    </row>
    <row r="61" spans="1:87" ht="18.75" customHeight="1" thickBot="1">
      <c r="A61" s="932"/>
      <c r="B61" s="813"/>
      <c r="C61" s="20" t="s">
        <v>34</v>
      </c>
      <c r="D61" s="76">
        <f t="shared" ref="D61:Z61" si="119">(D$19*D60)/1000</f>
        <v>0</v>
      </c>
      <c r="E61" s="76">
        <f t="shared" si="119"/>
        <v>0</v>
      </c>
      <c r="F61" s="76">
        <f t="shared" si="119"/>
        <v>0</v>
      </c>
      <c r="G61" s="76">
        <f t="shared" si="119"/>
        <v>0</v>
      </c>
      <c r="H61" s="76">
        <f t="shared" si="119"/>
        <v>0</v>
      </c>
      <c r="I61" s="76">
        <f t="shared" si="119"/>
        <v>0</v>
      </c>
      <c r="J61" s="76">
        <f t="shared" si="119"/>
        <v>0</v>
      </c>
      <c r="K61" s="76">
        <f t="shared" si="119"/>
        <v>0</v>
      </c>
      <c r="L61" s="76">
        <f t="shared" si="119"/>
        <v>0</v>
      </c>
      <c r="M61" s="76">
        <f t="shared" si="119"/>
        <v>0</v>
      </c>
      <c r="N61" s="76">
        <f t="shared" si="119"/>
        <v>0</v>
      </c>
      <c r="O61" s="76">
        <f t="shared" si="119"/>
        <v>0</v>
      </c>
      <c r="P61" s="76">
        <f t="shared" si="119"/>
        <v>0</v>
      </c>
      <c r="Q61" s="76">
        <f t="shared" si="119"/>
        <v>0</v>
      </c>
      <c r="R61" s="76">
        <f t="shared" si="119"/>
        <v>0</v>
      </c>
      <c r="S61" s="76">
        <f t="shared" si="119"/>
        <v>0</v>
      </c>
      <c r="T61" s="76">
        <f t="shared" si="119"/>
        <v>0</v>
      </c>
      <c r="U61" s="76">
        <f t="shared" si="119"/>
        <v>0</v>
      </c>
      <c r="V61" s="76">
        <f t="shared" si="119"/>
        <v>0</v>
      </c>
      <c r="W61" s="76">
        <f t="shared" si="119"/>
        <v>0</v>
      </c>
      <c r="X61" s="76">
        <f t="shared" si="119"/>
        <v>0</v>
      </c>
      <c r="Y61" s="76">
        <f t="shared" si="119"/>
        <v>0</v>
      </c>
      <c r="Z61" s="76">
        <f t="shared" si="119"/>
        <v>0</v>
      </c>
      <c r="AA61" s="814"/>
      <c r="AB61" s="814"/>
      <c r="AC61" s="814"/>
      <c r="AD61" s="816"/>
      <c r="AE61" s="818"/>
      <c r="AF61" s="818"/>
      <c r="AG61" s="818"/>
      <c r="AH61" s="932"/>
      <c r="AI61" s="813"/>
      <c r="AJ61" s="20" t="s">
        <v>34</v>
      </c>
      <c r="AK61" s="76">
        <f t="shared" ref="AK61:BG61" si="120">(AK$19*AK60)/1000</f>
        <v>0</v>
      </c>
      <c r="AL61" s="76">
        <f t="shared" si="120"/>
        <v>0</v>
      </c>
      <c r="AM61" s="76">
        <f t="shared" si="120"/>
        <v>0</v>
      </c>
      <c r="AN61" s="76">
        <f t="shared" si="120"/>
        <v>0</v>
      </c>
      <c r="AO61" s="76">
        <f t="shared" si="120"/>
        <v>0</v>
      </c>
      <c r="AP61" s="76">
        <f t="shared" si="120"/>
        <v>0</v>
      </c>
      <c r="AQ61" s="76">
        <f t="shared" si="120"/>
        <v>0</v>
      </c>
      <c r="AR61" s="76">
        <f t="shared" si="120"/>
        <v>0</v>
      </c>
      <c r="AS61" s="76">
        <f t="shared" si="120"/>
        <v>0</v>
      </c>
      <c r="AT61" s="76">
        <f t="shared" si="120"/>
        <v>0</v>
      </c>
      <c r="AU61" s="76">
        <f t="shared" si="120"/>
        <v>0</v>
      </c>
      <c r="AV61" s="76">
        <f t="shared" si="120"/>
        <v>0</v>
      </c>
      <c r="AW61" s="76">
        <f t="shared" si="120"/>
        <v>0</v>
      </c>
      <c r="AX61" s="76">
        <f t="shared" si="120"/>
        <v>0</v>
      </c>
      <c r="AY61" s="76">
        <f t="shared" si="120"/>
        <v>0</v>
      </c>
      <c r="AZ61" s="76">
        <f t="shared" si="120"/>
        <v>0</v>
      </c>
      <c r="BA61" s="76">
        <f t="shared" si="120"/>
        <v>0</v>
      </c>
      <c r="BB61" s="76">
        <f t="shared" si="120"/>
        <v>0</v>
      </c>
      <c r="BC61" s="76">
        <f t="shared" si="120"/>
        <v>0</v>
      </c>
      <c r="BD61" s="76">
        <f t="shared" si="120"/>
        <v>0</v>
      </c>
      <c r="BE61" s="76">
        <f t="shared" si="120"/>
        <v>0</v>
      </c>
      <c r="BF61" s="76">
        <f t="shared" si="120"/>
        <v>0</v>
      </c>
      <c r="BG61" s="76">
        <f t="shared" si="120"/>
        <v>0</v>
      </c>
      <c r="BH61" s="814"/>
      <c r="BI61" s="814"/>
      <c r="BJ61" s="814"/>
      <c r="BK61" s="816"/>
      <c r="BL61" s="818"/>
      <c r="BM61" s="818"/>
      <c r="BN61" s="818"/>
      <c r="BO61" s="1027"/>
      <c r="BP61" s="1028"/>
      <c r="BQ61" s="1029"/>
      <c r="BR61" s="972"/>
      <c r="BS61" s="972"/>
      <c r="BT61" s="972"/>
      <c r="BU61" s="971"/>
      <c r="BV61" s="972"/>
      <c r="BW61" s="972"/>
      <c r="BX61" s="972"/>
      <c r="BY61" s="971"/>
      <c r="BZ61" s="971"/>
      <c r="CA61" s="971"/>
      <c r="CB61" s="971"/>
      <c r="CC61" s="972"/>
      <c r="CD61" s="972"/>
      <c r="CE61" s="972"/>
      <c r="CF61" s="972"/>
      <c r="CG61" s="971"/>
      <c r="CH61" s="972"/>
      <c r="CI61" s="971"/>
    </row>
    <row r="62" spans="1:87" s="55" customFormat="1" ht="18.75" customHeight="1">
      <c r="A62" s="932" t="s">
        <v>9</v>
      </c>
      <c r="B62" s="813"/>
      <c r="C62" s="64" t="s">
        <v>35</v>
      </c>
      <c r="D62" s="62"/>
      <c r="E62" s="61">
        <v>0</v>
      </c>
      <c r="F62" s="61"/>
      <c r="G62" s="61"/>
      <c r="H62" s="63"/>
      <c r="I62" s="62"/>
      <c r="J62" s="63"/>
      <c r="K62" s="62">
        <v>7.5</v>
      </c>
      <c r="L62" s="61"/>
      <c r="M62" s="61">
        <v>4.9000000000000004</v>
      </c>
      <c r="N62" s="61"/>
      <c r="O62" s="61">
        <v>0</v>
      </c>
      <c r="P62" s="61">
        <v>0</v>
      </c>
      <c r="Q62" s="61">
        <v>1.1000000000000001</v>
      </c>
      <c r="R62" s="61"/>
      <c r="S62" s="63"/>
      <c r="T62" s="62"/>
      <c r="U62" s="61"/>
      <c r="V62" s="61"/>
      <c r="W62" s="63"/>
      <c r="X62" s="62"/>
      <c r="Y62" s="61"/>
      <c r="Z62" s="60"/>
      <c r="AA62" s="814">
        <f>SUM(D63:H63)</f>
        <v>0</v>
      </c>
      <c r="AB62" s="814">
        <f>SUM(I63:W63)</f>
        <v>0.311</v>
      </c>
      <c r="AC62" s="814">
        <f t="shared" ref="AC62" si="121">SUM(AA62+AB62)</f>
        <v>0.311</v>
      </c>
      <c r="AD62" s="816">
        <v>24</v>
      </c>
      <c r="AE62" s="973">
        <f>SUM(AA62*AD62)</f>
        <v>0</v>
      </c>
      <c r="AF62" s="973">
        <f>SUM(AB62*AD62)</f>
        <v>7.46</v>
      </c>
      <c r="AG62" s="973">
        <f>SUM(AE62:AF63)</f>
        <v>7.46</v>
      </c>
      <c r="AH62" s="932" t="s">
        <v>9</v>
      </c>
      <c r="AI62" s="813"/>
      <c r="AJ62" s="64" t="s">
        <v>35</v>
      </c>
      <c r="AK62" s="62"/>
      <c r="AL62" s="61">
        <v>0</v>
      </c>
      <c r="AM62" s="61"/>
      <c r="AN62" s="61"/>
      <c r="AO62" s="63"/>
      <c r="AP62" s="62"/>
      <c r="AQ62" s="63"/>
      <c r="AR62" s="62">
        <v>12</v>
      </c>
      <c r="AS62" s="61"/>
      <c r="AT62" s="517">
        <v>4.9000000000000004</v>
      </c>
      <c r="AU62" s="61"/>
      <c r="AV62" s="61">
        <v>0</v>
      </c>
      <c r="AW62" s="61">
        <v>0</v>
      </c>
      <c r="AX62" s="61">
        <v>1.34</v>
      </c>
      <c r="AY62" s="61"/>
      <c r="AZ62" s="63"/>
      <c r="BA62" s="62"/>
      <c r="BB62" s="61"/>
      <c r="BC62" s="61"/>
      <c r="BD62" s="63"/>
      <c r="BE62" s="62"/>
      <c r="BF62" s="61"/>
      <c r="BG62" s="60"/>
      <c r="BH62" s="814">
        <f>SUM(AK63:AO63)</f>
        <v>0</v>
      </c>
      <c r="BI62" s="814">
        <f>SUM(AP63:BD63)</f>
        <v>0.83899999999999997</v>
      </c>
      <c r="BJ62" s="814">
        <f t="shared" ref="BJ62" si="122">SUM(BH62+BI62)</f>
        <v>0.83899999999999997</v>
      </c>
      <c r="BK62" s="1026">
        <f t="shared" ref="BK62" si="123">AD62</f>
        <v>24</v>
      </c>
      <c r="BL62" s="973">
        <f>SUM(BH62*BK62)</f>
        <v>0</v>
      </c>
      <c r="BM62" s="973">
        <f>SUM(BI62*BK62)</f>
        <v>20.14</v>
      </c>
      <c r="BN62" s="973">
        <f>SUM(BL62:BM63)</f>
        <v>20.14</v>
      </c>
      <c r="BO62" s="925"/>
      <c r="BP62" s="926"/>
      <c r="BQ62" s="927"/>
      <c r="BR62" s="918"/>
      <c r="BS62" s="918"/>
      <c r="BT62" s="918"/>
      <c r="BU62" s="918"/>
      <c r="BV62" s="918"/>
      <c r="BW62" s="918"/>
      <c r="BX62" s="918"/>
      <c r="BY62" s="918"/>
      <c r="BZ62" s="918"/>
      <c r="CA62" s="918"/>
      <c r="CB62" s="918"/>
      <c r="CC62" s="918"/>
      <c r="CD62" s="918"/>
      <c r="CE62" s="918"/>
      <c r="CF62" s="918"/>
      <c r="CG62" s="944"/>
      <c r="CH62" s="918"/>
      <c r="CI62" s="918"/>
    </row>
    <row r="63" spans="1:87" ht="18.75" customHeight="1" thickBot="1">
      <c r="A63" s="932"/>
      <c r="B63" s="813"/>
      <c r="C63" s="20" t="s">
        <v>34</v>
      </c>
      <c r="D63" s="76">
        <f t="shared" ref="D63:Z63" si="124">(D$19*D62)/1000</f>
        <v>0</v>
      </c>
      <c r="E63" s="76">
        <f t="shared" si="124"/>
        <v>0</v>
      </c>
      <c r="F63" s="76">
        <f t="shared" si="124"/>
        <v>0</v>
      </c>
      <c r="G63" s="76">
        <f t="shared" si="124"/>
        <v>0</v>
      </c>
      <c r="H63" s="76">
        <f t="shared" si="124"/>
        <v>0</v>
      </c>
      <c r="I63" s="76">
        <f t="shared" si="124"/>
        <v>0</v>
      </c>
      <c r="J63" s="76">
        <f t="shared" si="124"/>
        <v>0</v>
      </c>
      <c r="K63" s="76">
        <f t="shared" si="124"/>
        <v>0.17299999999999999</v>
      </c>
      <c r="L63" s="76">
        <f t="shared" si="124"/>
        <v>0</v>
      </c>
      <c r="M63" s="76">
        <f t="shared" si="124"/>
        <v>0.113</v>
      </c>
      <c r="N63" s="76">
        <f t="shared" si="124"/>
        <v>0</v>
      </c>
      <c r="O63" s="76">
        <f t="shared" si="124"/>
        <v>0</v>
      </c>
      <c r="P63" s="76">
        <f t="shared" si="124"/>
        <v>0</v>
      </c>
      <c r="Q63" s="76">
        <f t="shared" si="124"/>
        <v>2.5000000000000001E-2</v>
      </c>
      <c r="R63" s="76">
        <f t="shared" si="124"/>
        <v>0</v>
      </c>
      <c r="S63" s="76">
        <f t="shared" si="124"/>
        <v>0</v>
      </c>
      <c r="T63" s="76">
        <f t="shared" si="124"/>
        <v>0</v>
      </c>
      <c r="U63" s="76">
        <f t="shared" si="124"/>
        <v>0</v>
      </c>
      <c r="V63" s="76">
        <f t="shared" si="124"/>
        <v>0</v>
      </c>
      <c r="W63" s="76">
        <f t="shared" si="124"/>
        <v>0</v>
      </c>
      <c r="X63" s="76">
        <f t="shared" si="124"/>
        <v>0</v>
      </c>
      <c r="Y63" s="76">
        <f t="shared" si="124"/>
        <v>0</v>
      </c>
      <c r="Z63" s="76">
        <f t="shared" si="124"/>
        <v>0</v>
      </c>
      <c r="AA63" s="814"/>
      <c r="AB63" s="814"/>
      <c r="AC63" s="814"/>
      <c r="AD63" s="816"/>
      <c r="AE63" s="818"/>
      <c r="AF63" s="818"/>
      <c r="AG63" s="818"/>
      <c r="AH63" s="932"/>
      <c r="AI63" s="813"/>
      <c r="AJ63" s="20" t="s">
        <v>34</v>
      </c>
      <c r="AK63" s="76">
        <f t="shared" ref="AK63:BG63" si="125">(AK$19*AK62)/1000</f>
        <v>0</v>
      </c>
      <c r="AL63" s="76">
        <f t="shared" si="125"/>
        <v>0</v>
      </c>
      <c r="AM63" s="76">
        <f t="shared" si="125"/>
        <v>0</v>
      </c>
      <c r="AN63" s="76">
        <f t="shared" si="125"/>
        <v>0</v>
      </c>
      <c r="AO63" s="76">
        <f t="shared" si="125"/>
        <v>0</v>
      </c>
      <c r="AP63" s="76">
        <f t="shared" si="125"/>
        <v>0</v>
      </c>
      <c r="AQ63" s="76">
        <f t="shared" si="125"/>
        <v>0</v>
      </c>
      <c r="AR63" s="76">
        <f t="shared" si="125"/>
        <v>0.55200000000000005</v>
      </c>
      <c r="AS63" s="76">
        <f t="shared" si="125"/>
        <v>0</v>
      </c>
      <c r="AT63" s="76">
        <f t="shared" si="125"/>
        <v>0.22500000000000001</v>
      </c>
      <c r="AU63" s="76">
        <f t="shared" si="125"/>
        <v>0</v>
      </c>
      <c r="AV63" s="76">
        <f t="shared" si="125"/>
        <v>0</v>
      </c>
      <c r="AW63" s="76">
        <f t="shared" si="125"/>
        <v>0</v>
      </c>
      <c r="AX63" s="76">
        <f t="shared" si="125"/>
        <v>6.2E-2</v>
      </c>
      <c r="AY63" s="76">
        <f t="shared" si="125"/>
        <v>0</v>
      </c>
      <c r="AZ63" s="76">
        <f t="shared" si="125"/>
        <v>0</v>
      </c>
      <c r="BA63" s="76">
        <f t="shared" si="125"/>
        <v>0</v>
      </c>
      <c r="BB63" s="76">
        <f t="shared" si="125"/>
        <v>0</v>
      </c>
      <c r="BC63" s="76">
        <f t="shared" si="125"/>
        <v>0</v>
      </c>
      <c r="BD63" s="76">
        <f t="shared" si="125"/>
        <v>0</v>
      </c>
      <c r="BE63" s="76">
        <f t="shared" si="125"/>
        <v>0</v>
      </c>
      <c r="BF63" s="76">
        <f t="shared" si="125"/>
        <v>0</v>
      </c>
      <c r="BG63" s="76">
        <f t="shared" si="125"/>
        <v>0</v>
      </c>
      <c r="BH63" s="814"/>
      <c r="BI63" s="814"/>
      <c r="BJ63" s="814"/>
      <c r="BK63" s="816"/>
      <c r="BL63" s="818"/>
      <c r="BM63" s="818"/>
      <c r="BN63" s="818"/>
      <c r="BO63" s="922" t="s">
        <v>8</v>
      </c>
      <c r="BP63" s="923"/>
      <c r="BQ63" s="924"/>
      <c r="BR63" s="941"/>
      <c r="BS63" s="941"/>
      <c r="BT63" s="941"/>
      <c r="BU63" s="917">
        <f>G69+AN69</f>
        <v>0</v>
      </c>
      <c r="BV63" s="941"/>
      <c r="BW63" s="941"/>
      <c r="BX63" s="941"/>
      <c r="BY63" s="917">
        <f>K55+AR55</f>
        <v>6.1</v>
      </c>
      <c r="BZ63" s="917"/>
      <c r="CA63" s="917"/>
      <c r="CB63" s="917"/>
      <c r="CC63" s="941"/>
      <c r="CD63" s="941"/>
      <c r="CE63" s="941"/>
      <c r="CF63" s="941"/>
      <c r="CG63" s="917">
        <f>T69+BA69</f>
        <v>0</v>
      </c>
      <c r="CH63" s="941"/>
      <c r="CI63" s="917">
        <v>6.1</v>
      </c>
    </row>
    <row r="64" spans="1:87" s="55" customFormat="1" ht="18.75" customHeight="1">
      <c r="A64" s="932" t="s">
        <v>10</v>
      </c>
      <c r="B64" s="813"/>
      <c r="C64" s="64" t="s">
        <v>35</v>
      </c>
      <c r="D64" s="62"/>
      <c r="E64" s="517">
        <v>0</v>
      </c>
      <c r="F64" s="517"/>
      <c r="G64" s="517"/>
      <c r="H64" s="63"/>
      <c r="I64" s="62"/>
      <c r="J64" s="63"/>
      <c r="K64" s="62">
        <v>7.5</v>
      </c>
      <c r="L64" s="517"/>
      <c r="M64" s="517"/>
      <c r="N64" s="517"/>
      <c r="O64" s="517">
        <v>0</v>
      </c>
      <c r="P64" s="517">
        <v>0</v>
      </c>
      <c r="Q64" s="517">
        <v>4.5</v>
      </c>
      <c r="R64" s="517"/>
      <c r="S64" s="63"/>
      <c r="T64" s="62"/>
      <c r="U64" s="517"/>
      <c r="V64" s="517"/>
      <c r="W64" s="63"/>
      <c r="X64" s="62"/>
      <c r="Y64" s="517"/>
      <c r="Z64" s="60"/>
      <c r="AA64" s="814">
        <f>SUM(D65:H65)</f>
        <v>0</v>
      </c>
      <c r="AB64" s="814">
        <f>SUM(I65:W65)</f>
        <v>0.27700000000000002</v>
      </c>
      <c r="AC64" s="814">
        <f t="shared" ref="AC64" si="126">SUM(AA64+AB64)</f>
        <v>0.27700000000000002</v>
      </c>
      <c r="AD64" s="816">
        <v>35</v>
      </c>
      <c r="AE64" s="973">
        <f>SUM(AA64*AD64)</f>
        <v>0</v>
      </c>
      <c r="AF64" s="973">
        <f>SUM(AB64*AD64)</f>
        <v>9.6999999999999993</v>
      </c>
      <c r="AG64" s="973">
        <f>SUM(AE64:AF65)</f>
        <v>9.6999999999999993</v>
      </c>
      <c r="AH64" s="932" t="s">
        <v>10</v>
      </c>
      <c r="AI64" s="813"/>
      <c r="AJ64" s="64" t="s">
        <v>35</v>
      </c>
      <c r="AK64" s="62"/>
      <c r="AL64" s="517">
        <v>0</v>
      </c>
      <c r="AM64" s="517"/>
      <c r="AN64" s="517"/>
      <c r="AO64" s="63"/>
      <c r="AP64" s="62"/>
      <c r="AQ64" s="63"/>
      <c r="AR64" s="62">
        <v>12.5</v>
      </c>
      <c r="AS64" s="517"/>
      <c r="AT64" s="517"/>
      <c r="AU64" s="517"/>
      <c r="AV64" s="517">
        <v>0</v>
      </c>
      <c r="AW64" s="517">
        <v>0</v>
      </c>
      <c r="AX64" s="517">
        <v>4.3</v>
      </c>
      <c r="AY64" s="517"/>
      <c r="AZ64" s="63"/>
      <c r="BA64" s="62"/>
      <c r="BB64" s="517"/>
      <c r="BC64" s="517"/>
      <c r="BD64" s="63"/>
      <c r="BE64" s="62"/>
      <c r="BF64" s="517"/>
      <c r="BG64" s="60"/>
      <c r="BH64" s="814">
        <f>SUM(AK65:AO65)</f>
        <v>0</v>
      </c>
      <c r="BI64" s="814">
        <f>SUM(AP65:BD65)</f>
        <v>0.77300000000000002</v>
      </c>
      <c r="BJ64" s="814">
        <f t="shared" ref="BJ64" si="127">SUM(BH64+BI64)</f>
        <v>0.77300000000000002</v>
      </c>
      <c r="BK64" s="1026">
        <f t="shared" ref="BK64" si="128">AD64</f>
        <v>35</v>
      </c>
      <c r="BL64" s="973">
        <f>SUM(BH64*BK64)</f>
        <v>0</v>
      </c>
      <c r="BM64" s="973">
        <f>SUM(BI64*BK64)</f>
        <v>27.06</v>
      </c>
      <c r="BN64" s="973">
        <f>SUM(BL64:BM65)</f>
        <v>27.06</v>
      </c>
      <c r="BO64" s="925"/>
      <c r="BP64" s="926"/>
      <c r="BQ64" s="927"/>
      <c r="BR64" s="918"/>
      <c r="BS64" s="918"/>
      <c r="BT64" s="918"/>
      <c r="BU64" s="918"/>
      <c r="BV64" s="918"/>
      <c r="BW64" s="918"/>
      <c r="BX64" s="918"/>
      <c r="BY64" s="918"/>
      <c r="BZ64" s="918"/>
      <c r="CA64" s="918"/>
      <c r="CB64" s="918"/>
      <c r="CC64" s="918"/>
      <c r="CD64" s="918"/>
      <c r="CE64" s="918"/>
      <c r="CF64" s="918"/>
      <c r="CG64" s="944"/>
      <c r="CH64" s="918"/>
      <c r="CI64" s="918"/>
    </row>
    <row r="65" spans="1:133" ht="18.75" customHeight="1" thickBot="1">
      <c r="A65" s="932"/>
      <c r="B65" s="813"/>
      <c r="C65" s="20" t="s">
        <v>34</v>
      </c>
      <c r="D65" s="76">
        <f t="shared" ref="D65:Z65" si="129">(D$19*D64)/1000</f>
        <v>0</v>
      </c>
      <c r="E65" s="76">
        <f t="shared" si="129"/>
        <v>0</v>
      </c>
      <c r="F65" s="76">
        <f t="shared" si="129"/>
        <v>0</v>
      </c>
      <c r="G65" s="76">
        <f t="shared" si="129"/>
        <v>0</v>
      </c>
      <c r="H65" s="76">
        <f t="shared" si="129"/>
        <v>0</v>
      </c>
      <c r="I65" s="76">
        <f t="shared" si="129"/>
        <v>0</v>
      </c>
      <c r="J65" s="76">
        <f t="shared" si="129"/>
        <v>0</v>
      </c>
      <c r="K65" s="76">
        <f t="shared" si="129"/>
        <v>0.17299999999999999</v>
      </c>
      <c r="L65" s="76">
        <f t="shared" si="129"/>
        <v>0</v>
      </c>
      <c r="M65" s="76">
        <f t="shared" si="129"/>
        <v>0</v>
      </c>
      <c r="N65" s="76">
        <f t="shared" si="129"/>
        <v>0</v>
      </c>
      <c r="O65" s="76">
        <f t="shared" si="129"/>
        <v>0</v>
      </c>
      <c r="P65" s="76">
        <f t="shared" si="129"/>
        <v>0</v>
      </c>
      <c r="Q65" s="76">
        <f t="shared" si="129"/>
        <v>0.104</v>
      </c>
      <c r="R65" s="76">
        <f t="shared" si="129"/>
        <v>0</v>
      </c>
      <c r="S65" s="76">
        <f t="shared" si="129"/>
        <v>0</v>
      </c>
      <c r="T65" s="76">
        <f t="shared" si="129"/>
        <v>0</v>
      </c>
      <c r="U65" s="76">
        <f t="shared" si="129"/>
        <v>0</v>
      </c>
      <c r="V65" s="76">
        <f t="shared" si="129"/>
        <v>0</v>
      </c>
      <c r="W65" s="76">
        <f t="shared" si="129"/>
        <v>0</v>
      </c>
      <c r="X65" s="76">
        <f t="shared" si="129"/>
        <v>0</v>
      </c>
      <c r="Y65" s="76">
        <f t="shared" si="129"/>
        <v>0</v>
      </c>
      <c r="Z65" s="76">
        <f t="shared" si="129"/>
        <v>0</v>
      </c>
      <c r="AA65" s="814"/>
      <c r="AB65" s="814"/>
      <c r="AC65" s="814"/>
      <c r="AD65" s="816"/>
      <c r="AE65" s="818"/>
      <c r="AF65" s="818"/>
      <c r="AG65" s="818"/>
      <c r="AH65" s="932"/>
      <c r="AI65" s="813"/>
      <c r="AJ65" s="20" t="s">
        <v>34</v>
      </c>
      <c r="AK65" s="76">
        <f t="shared" ref="AK65:BG65" si="130">(AK$19*AK64)/1000</f>
        <v>0</v>
      </c>
      <c r="AL65" s="76">
        <f t="shared" si="130"/>
        <v>0</v>
      </c>
      <c r="AM65" s="76">
        <f t="shared" si="130"/>
        <v>0</v>
      </c>
      <c r="AN65" s="76">
        <f t="shared" si="130"/>
        <v>0</v>
      </c>
      <c r="AO65" s="76">
        <f t="shared" si="130"/>
        <v>0</v>
      </c>
      <c r="AP65" s="76">
        <f t="shared" si="130"/>
        <v>0</v>
      </c>
      <c r="AQ65" s="76">
        <f t="shared" si="130"/>
        <v>0</v>
      </c>
      <c r="AR65" s="76">
        <f t="shared" si="130"/>
        <v>0.57499999999999996</v>
      </c>
      <c r="AS65" s="76">
        <f t="shared" si="130"/>
        <v>0</v>
      </c>
      <c r="AT65" s="76">
        <f t="shared" si="130"/>
        <v>0</v>
      </c>
      <c r="AU65" s="76">
        <f t="shared" si="130"/>
        <v>0</v>
      </c>
      <c r="AV65" s="76">
        <f t="shared" si="130"/>
        <v>0</v>
      </c>
      <c r="AW65" s="76">
        <f t="shared" si="130"/>
        <v>0</v>
      </c>
      <c r="AX65" s="76">
        <f t="shared" si="130"/>
        <v>0.19800000000000001</v>
      </c>
      <c r="AY65" s="76">
        <f t="shared" si="130"/>
        <v>0</v>
      </c>
      <c r="AZ65" s="76">
        <f t="shared" si="130"/>
        <v>0</v>
      </c>
      <c r="BA65" s="76">
        <f t="shared" si="130"/>
        <v>0</v>
      </c>
      <c r="BB65" s="76">
        <f t="shared" si="130"/>
        <v>0</v>
      </c>
      <c r="BC65" s="76">
        <f t="shared" si="130"/>
        <v>0</v>
      </c>
      <c r="BD65" s="76">
        <f t="shared" si="130"/>
        <v>0</v>
      </c>
      <c r="BE65" s="76">
        <f t="shared" si="130"/>
        <v>0</v>
      </c>
      <c r="BF65" s="76">
        <f t="shared" si="130"/>
        <v>0</v>
      </c>
      <c r="BG65" s="76">
        <f t="shared" si="130"/>
        <v>0</v>
      </c>
      <c r="BH65" s="814"/>
      <c r="BI65" s="814"/>
      <c r="BJ65" s="814"/>
      <c r="BK65" s="816"/>
      <c r="BL65" s="818"/>
      <c r="BM65" s="818"/>
      <c r="BN65" s="818"/>
      <c r="BO65" s="922" t="s">
        <v>370</v>
      </c>
      <c r="BP65" s="923"/>
      <c r="BQ65" s="924"/>
      <c r="BR65" s="941"/>
      <c r="BS65" s="941"/>
      <c r="BT65" s="941"/>
      <c r="BU65" s="917">
        <f>G69+AN69</f>
        <v>0</v>
      </c>
      <c r="BV65" s="941"/>
      <c r="BW65" s="941"/>
      <c r="BX65" s="941"/>
      <c r="BY65" s="917">
        <f>K75+AR75</f>
        <v>0</v>
      </c>
      <c r="BZ65" s="917">
        <f>L75+AS75</f>
        <v>0</v>
      </c>
      <c r="CA65" s="917"/>
      <c r="CB65" s="917"/>
      <c r="CC65" s="941"/>
      <c r="CD65" s="941"/>
      <c r="CE65" s="917">
        <f>Q75+AX75</f>
        <v>0.15</v>
      </c>
      <c r="CF65" s="941"/>
      <c r="CG65" s="917">
        <f>T69+BA69</f>
        <v>0</v>
      </c>
      <c r="CH65" s="941"/>
      <c r="CI65" s="917">
        <v>0.15</v>
      </c>
    </row>
    <row r="66" spans="1:133" s="55" customFormat="1" ht="18.75" customHeight="1">
      <c r="A66" s="932" t="s">
        <v>388</v>
      </c>
      <c r="B66" s="813"/>
      <c r="C66" s="64" t="s">
        <v>35</v>
      </c>
      <c r="D66" s="62"/>
      <c r="E66" s="61">
        <v>0</v>
      </c>
      <c r="F66" s="61"/>
      <c r="G66" s="61"/>
      <c r="H66" s="63"/>
      <c r="I66" s="62"/>
      <c r="J66" s="63"/>
      <c r="K66" s="62"/>
      <c r="L66" s="61"/>
      <c r="M66" s="61"/>
      <c r="N66" s="61"/>
      <c r="O66" s="61">
        <v>0</v>
      </c>
      <c r="P66" s="61">
        <v>0</v>
      </c>
      <c r="Q66" s="61">
        <v>0</v>
      </c>
      <c r="R66" s="61"/>
      <c r="S66" s="63"/>
      <c r="T66" s="62"/>
      <c r="U66" s="61"/>
      <c r="V66" s="61"/>
      <c r="W66" s="63"/>
      <c r="X66" s="62"/>
      <c r="Y66" s="61"/>
      <c r="Z66" s="60"/>
      <c r="AA66" s="814">
        <f>SUM(D67:H67)</f>
        <v>0</v>
      </c>
      <c r="AB66" s="814">
        <f>SUM(I67:W67)</f>
        <v>0</v>
      </c>
      <c r="AC66" s="814">
        <f t="shared" ref="AC66" si="131">SUM(AA66+AB66)</f>
        <v>0</v>
      </c>
      <c r="AD66" s="816"/>
      <c r="AE66" s="973">
        <f>SUM(AA66*AD66)</f>
        <v>0</v>
      </c>
      <c r="AF66" s="973">
        <f>SUM(AB66*AD66)</f>
        <v>0</v>
      </c>
      <c r="AG66" s="973">
        <f>SUM(AE66:AF67)</f>
        <v>0</v>
      </c>
      <c r="AH66" s="932" t="s">
        <v>388</v>
      </c>
      <c r="AI66" s="813"/>
      <c r="AJ66" s="64" t="s">
        <v>35</v>
      </c>
      <c r="AK66" s="62"/>
      <c r="AL66" s="61">
        <v>0</v>
      </c>
      <c r="AM66" s="61"/>
      <c r="AN66" s="61"/>
      <c r="AO66" s="63"/>
      <c r="AP66" s="62"/>
      <c r="AQ66" s="63"/>
      <c r="AR66" s="62"/>
      <c r="AS66" s="61"/>
      <c r="AT66" s="517"/>
      <c r="AU66" s="61"/>
      <c r="AV66" s="61">
        <v>0</v>
      </c>
      <c r="AW66" s="61">
        <v>0</v>
      </c>
      <c r="AX66" s="61">
        <v>0</v>
      </c>
      <c r="AY66" s="61"/>
      <c r="AZ66" s="63"/>
      <c r="BA66" s="62"/>
      <c r="BB66" s="61"/>
      <c r="BC66" s="61"/>
      <c r="BD66" s="63"/>
      <c r="BE66" s="62"/>
      <c r="BF66" s="61"/>
      <c r="BG66" s="60"/>
      <c r="BH66" s="814">
        <f>SUM(AK67:AO67)</f>
        <v>0</v>
      </c>
      <c r="BI66" s="814">
        <f>SUM(AP67:BD67)</f>
        <v>0</v>
      </c>
      <c r="BJ66" s="814">
        <f t="shared" ref="BJ66" si="132">SUM(BH66+BI66)</f>
        <v>0</v>
      </c>
      <c r="BK66" s="1026">
        <f t="shared" ref="BK66" si="133">AD66</f>
        <v>0</v>
      </c>
      <c r="BL66" s="973">
        <f>SUM(BH66*BK66)</f>
        <v>0</v>
      </c>
      <c r="BM66" s="973">
        <f>SUM(BI66*BK66)</f>
        <v>0</v>
      </c>
      <c r="BN66" s="973">
        <f>SUM(BL66:BM67)</f>
        <v>0</v>
      </c>
      <c r="BO66" s="925"/>
      <c r="BP66" s="926"/>
      <c r="BQ66" s="927"/>
      <c r="BR66" s="918"/>
      <c r="BS66" s="918"/>
      <c r="BT66" s="918"/>
      <c r="BU66" s="918"/>
      <c r="BV66" s="918"/>
      <c r="BW66" s="918"/>
      <c r="BX66" s="918"/>
      <c r="BY66" s="918"/>
      <c r="BZ66" s="918"/>
      <c r="CA66" s="918"/>
      <c r="CB66" s="918"/>
      <c r="CC66" s="918"/>
      <c r="CD66" s="918"/>
      <c r="CE66" s="918"/>
      <c r="CF66" s="918"/>
      <c r="CG66" s="944"/>
      <c r="CH66" s="918"/>
      <c r="CI66" s="918"/>
    </row>
    <row r="67" spans="1:133" ht="18.75" customHeight="1" thickBot="1">
      <c r="A67" s="932"/>
      <c r="B67" s="813"/>
      <c r="C67" s="20" t="s">
        <v>34</v>
      </c>
      <c r="D67" s="76">
        <f t="shared" ref="D67:Z67" si="134">(D$19*D66)/1000</f>
        <v>0</v>
      </c>
      <c r="E67" s="76">
        <f t="shared" si="134"/>
        <v>0</v>
      </c>
      <c r="F67" s="76">
        <f t="shared" si="134"/>
        <v>0</v>
      </c>
      <c r="G67" s="76">
        <f t="shared" si="134"/>
        <v>0</v>
      </c>
      <c r="H67" s="76">
        <f t="shared" si="134"/>
        <v>0</v>
      </c>
      <c r="I67" s="76">
        <f t="shared" si="134"/>
        <v>0</v>
      </c>
      <c r="J67" s="76">
        <f t="shared" si="134"/>
        <v>0</v>
      </c>
      <c r="K67" s="76">
        <f t="shared" si="134"/>
        <v>0</v>
      </c>
      <c r="L67" s="76">
        <f t="shared" si="134"/>
        <v>0</v>
      </c>
      <c r="M67" s="76">
        <f t="shared" si="134"/>
        <v>0</v>
      </c>
      <c r="N67" s="76">
        <f t="shared" si="134"/>
        <v>0</v>
      </c>
      <c r="O67" s="76">
        <f t="shared" si="134"/>
        <v>0</v>
      </c>
      <c r="P67" s="76">
        <f t="shared" si="134"/>
        <v>0</v>
      </c>
      <c r="Q67" s="76">
        <f t="shared" si="134"/>
        <v>0</v>
      </c>
      <c r="R67" s="76">
        <f t="shared" si="134"/>
        <v>0</v>
      </c>
      <c r="S67" s="76">
        <f t="shared" si="134"/>
        <v>0</v>
      </c>
      <c r="T67" s="76">
        <f t="shared" si="134"/>
        <v>0</v>
      </c>
      <c r="U67" s="76">
        <f t="shared" si="134"/>
        <v>0</v>
      </c>
      <c r="V67" s="76">
        <f t="shared" si="134"/>
        <v>0</v>
      </c>
      <c r="W67" s="76">
        <f t="shared" si="134"/>
        <v>0</v>
      </c>
      <c r="X67" s="76">
        <f t="shared" si="134"/>
        <v>0</v>
      </c>
      <c r="Y67" s="76">
        <f t="shared" si="134"/>
        <v>0</v>
      </c>
      <c r="Z67" s="76">
        <f t="shared" si="134"/>
        <v>0</v>
      </c>
      <c r="AA67" s="814"/>
      <c r="AB67" s="814"/>
      <c r="AC67" s="814"/>
      <c r="AD67" s="816"/>
      <c r="AE67" s="818"/>
      <c r="AF67" s="818"/>
      <c r="AG67" s="818"/>
      <c r="AH67" s="932"/>
      <c r="AI67" s="813"/>
      <c r="AJ67" s="20" t="s">
        <v>34</v>
      </c>
      <c r="AK67" s="76">
        <f t="shared" ref="AK67:BG67" si="135">(AK$19*AK66)/1000</f>
        <v>0</v>
      </c>
      <c r="AL67" s="76">
        <f t="shared" si="135"/>
        <v>0</v>
      </c>
      <c r="AM67" s="76">
        <f t="shared" si="135"/>
        <v>0</v>
      </c>
      <c r="AN67" s="76">
        <f t="shared" si="135"/>
        <v>0</v>
      </c>
      <c r="AO67" s="76">
        <f t="shared" si="135"/>
        <v>0</v>
      </c>
      <c r="AP67" s="76">
        <f t="shared" si="135"/>
        <v>0</v>
      </c>
      <c r="AQ67" s="76">
        <f t="shared" si="135"/>
        <v>0</v>
      </c>
      <c r="AR67" s="76">
        <f t="shared" si="135"/>
        <v>0</v>
      </c>
      <c r="AS67" s="76">
        <f t="shared" si="135"/>
        <v>0</v>
      </c>
      <c r="AT67" s="76">
        <f t="shared" si="135"/>
        <v>0</v>
      </c>
      <c r="AU67" s="76">
        <f t="shared" si="135"/>
        <v>0</v>
      </c>
      <c r="AV67" s="76">
        <f t="shared" si="135"/>
        <v>0</v>
      </c>
      <c r="AW67" s="76">
        <f t="shared" si="135"/>
        <v>0</v>
      </c>
      <c r="AX67" s="76">
        <f t="shared" si="135"/>
        <v>0</v>
      </c>
      <c r="AY67" s="76">
        <f t="shared" si="135"/>
        <v>0</v>
      </c>
      <c r="AZ67" s="76">
        <f t="shared" si="135"/>
        <v>0</v>
      </c>
      <c r="BA67" s="76">
        <f t="shared" si="135"/>
        <v>0</v>
      </c>
      <c r="BB67" s="76">
        <f t="shared" si="135"/>
        <v>0</v>
      </c>
      <c r="BC67" s="76">
        <f t="shared" si="135"/>
        <v>0</v>
      </c>
      <c r="BD67" s="76">
        <f t="shared" si="135"/>
        <v>0</v>
      </c>
      <c r="BE67" s="76">
        <f t="shared" si="135"/>
        <v>0</v>
      </c>
      <c r="BF67" s="76">
        <f t="shared" si="135"/>
        <v>0</v>
      </c>
      <c r="BG67" s="76">
        <f t="shared" si="135"/>
        <v>0</v>
      </c>
      <c r="BH67" s="814"/>
      <c r="BI67" s="814"/>
      <c r="BJ67" s="814"/>
      <c r="BK67" s="816"/>
      <c r="BL67" s="818"/>
      <c r="BM67" s="818"/>
      <c r="BN67" s="818"/>
      <c r="BO67" s="922" t="s">
        <v>16</v>
      </c>
      <c r="BP67" s="923"/>
      <c r="BQ67" s="924"/>
      <c r="BR67" s="941"/>
      <c r="BS67" s="941"/>
      <c r="BT67" s="941"/>
      <c r="BU67" s="917">
        <f>G69+AN69</f>
        <v>0</v>
      </c>
      <c r="BV67" s="941"/>
      <c r="BW67" s="941"/>
      <c r="BX67" s="941"/>
      <c r="BY67" s="917"/>
      <c r="BZ67" s="917"/>
      <c r="CA67" s="917"/>
      <c r="CB67" s="917"/>
      <c r="CC67" s="941"/>
      <c r="CD67" s="941"/>
      <c r="CE67" s="941">
        <v>3.3000000000000002E-2</v>
      </c>
      <c r="CF67" s="941"/>
      <c r="CG67" s="917">
        <f>T77+BA77</f>
        <v>0</v>
      </c>
      <c r="CH67" s="941"/>
      <c r="CI67" s="917">
        <v>3.3000000000000002E-2</v>
      </c>
    </row>
    <row r="68" spans="1:133" s="55" customFormat="1" ht="18.75" customHeight="1">
      <c r="A68" s="932" t="s">
        <v>13</v>
      </c>
      <c r="B68" s="813"/>
      <c r="C68" s="64" t="s">
        <v>35</v>
      </c>
      <c r="D68" s="62"/>
      <c r="E68" s="61">
        <v>0</v>
      </c>
      <c r="F68" s="61"/>
      <c r="G68" s="61"/>
      <c r="H68" s="63"/>
      <c r="I68" s="62"/>
      <c r="J68" s="63"/>
      <c r="K68" s="62"/>
      <c r="L68" s="61"/>
      <c r="M68" s="61"/>
      <c r="N68" s="61">
        <v>11.2</v>
      </c>
      <c r="O68" s="61">
        <v>0</v>
      </c>
      <c r="P68" s="61">
        <v>0</v>
      </c>
      <c r="Q68" s="61">
        <v>0</v>
      </c>
      <c r="R68" s="61"/>
      <c r="S68" s="63"/>
      <c r="T68" s="62"/>
      <c r="U68" s="61"/>
      <c r="V68" s="61"/>
      <c r="W68" s="63"/>
      <c r="X68" s="62"/>
      <c r="Y68" s="61"/>
      <c r="Z68" s="60"/>
      <c r="AA68" s="814">
        <f>SUM(D69:H69)</f>
        <v>0</v>
      </c>
      <c r="AB68" s="814">
        <f>SUM(I69:W69)</f>
        <v>0.25800000000000001</v>
      </c>
      <c r="AC68" s="814">
        <f t="shared" ref="AC68" si="136">SUM(AA68+AB68)</f>
        <v>0.25800000000000001</v>
      </c>
      <c r="AD68" s="816">
        <v>80</v>
      </c>
      <c r="AE68" s="973">
        <f>SUM(AA68*AD68)</f>
        <v>0</v>
      </c>
      <c r="AF68" s="973">
        <f>SUM(AB68*AD68)</f>
        <v>20.64</v>
      </c>
      <c r="AG68" s="973">
        <f>SUM(AE68:AF69)</f>
        <v>20.64</v>
      </c>
      <c r="AH68" s="932" t="s">
        <v>13</v>
      </c>
      <c r="AI68" s="813"/>
      <c r="AJ68" s="64" t="s">
        <v>35</v>
      </c>
      <c r="AK68" s="62"/>
      <c r="AL68" s="61">
        <v>0</v>
      </c>
      <c r="AM68" s="61"/>
      <c r="AN68" s="61"/>
      <c r="AO68" s="63"/>
      <c r="AP68" s="62"/>
      <c r="AQ68" s="63"/>
      <c r="AR68" s="62"/>
      <c r="AS68" s="61"/>
      <c r="AT68" s="517"/>
      <c r="AU68" s="61">
        <v>13.956</v>
      </c>
      <c r="AV68" s="61">
        <v>0</v>
      </c>
      <c r="AW68" s="61">
        <v>0</v>
      </c>
      <c r="AX68" s="61">
        <v>0</v>
      </c>
      <c r="AY68" s="61"/>
      <c r="AZ68" s="63"/>
      <c r="BA68" s="62"/>
      <c r="BB68" s="61"/>
      <c r="BC68" s="61"/>
      <c r="BD68" s="63"/>
      <c r="BE68" s="62"/>
      <c r="BF68" s="61"/>
      <c r="BG68" s="60"/>
      <c r="BH68" s="814">
        <f>SUM(AK69:AO69)</f>
        <v>0</v>
      </c>
      <c r="BI68" s="814">
        <f>SUM(AP69:BD69)</f>
        <v>0.64200000000000002</v>
      </c>
      <c r="BJ68" s="814">
        <f t="shared" ref="BJ68" si="137">SUM(BH68+BI68)</f>
        <v>0.64200000000000002</v>
      </c>
      <c r="BK68" s="1026">
        <f t="shared" ref="BK68" si="138">AD68</f>
        <v>80</v>
      </c>
      <c r="BL68" s="973">
        <f>SUM(BH68*BK68)</f>
        <v>0</v>
      </c>
      <c r="BM68" s="973">
        <f>SUM(BI68*BK68)</f>
        <v>51.36</v>
      </c>
      <c r="BN68" s="973">
        <f>SUM(BL68:BM69)</f>
        <v>51.36</v>
      </c>
      <c r="BO68" s="925"/>
      <c r="BP68" s="926"/>
      <c r="BQ68" s="927"/>
      <c r="BR68" s="918"/>
      <c r="BS68" s="918"/>
      <c r="BT68" s="918"/>
      <c r="BU68" s="918"/>
      <c r="BV68" s="918"/>
      <c r="BW68" s="918"/>
      <c r="BX68" s="918"/>
      <c r="BY68" s="918"/>
      <c r="BZ68" s="918"/>
      <c r="CA68" s="918"/>
      <c r="CB68" s="918"/>
      <c r="CC68" s="918"/>
      <c r="CD68" s="918"/>
      <c r="CE68" s="918"/>
      <c r="CF68" s="918"/>
      <c r="CG68" s="944"/>
      <c r="CH68" s="918"/>
      <c r="CI68" s="918"/>
    </row>
    <row r="69" spans="1:133" ht="18.75" customHeight="1" thickBot="1">
      <c r="A69" s="932"/>
      <c r="B69" s="813"/>
      <c r="C69" s="20" t="s">
        <v>34</v>
      </c>
      <c r="D69" s="76">
        <f t="shared" ref="D69:Z69" si="139">(D$19*D68)/1000</f>
        <v>0</v>
      </c>
      <c r="E69" s="76">
        <f t="shared" si="139"/>
        <v>0</v>
      </c>
      <c r="F69" s="76">
        <f t="shared" si="139"/>
        <v>0</v>
      </c>
      <c r="G69" s="76">
        <f t="shared" si="139"/>
        <v>0</v>
      </c>
      <c r="H69" s="76">
        <f t="shared" si="139"/>
        <v>0</v>
      </c>
      <c r="I69" s="76">
        <f t="shared" si="139"/>
        <v>0</v>
      </c>
      <c r="J69" s="76">
        <f t="shared" si="139"/>
        <v>0</v>
      </c>
      <c r="K69" s="76">
        <f t="shared" si="139"/>
        <v>0</v>
      </c>
      <c r="L69" s="76">
        <f t="shared" si="139"/>
        <v>0</v>
      </c>
      <c r="M69" s="76">
        <f t="shared" si="139"/>
        <v>0</v>
      </c>
      <c r="N69" s="76">
        <f t="shared" si="139"/>
        <v>0.25800000000000001</v>
      </c>
      <c r="O69" s="76">
        <f t="shared" si="139"/>
        <v>0</v>
      </c>
      <c r="P69" s="76">
        <f t="shared" si="139"/>
        <v>0</v>
      </c>
      <c r="Q69" s="76">
        <f t="shared" si="139"/>
        <v>0</v>
      </c>
      <c r="R69" s="76">
        <f t="shared" si="139"/>
        <v>0</v>
      </c>
      <c r="S69" s="76">
        <f t="shared" si="139"/>
        <v>0</v>
      </c>
      <c r="T69" s="76">
        <f t="shared" si="139"/>
        <v>0</v>
      </c>
      <c r="U69" s="76">
        <f t="shared" si="139"/>
        <v>0</v>
      </c>
      <c r="V69" s="76">
        <f t="shared" si="139"/>
        <v>0</v>
      </c>
      <c r="W69" s="76">
        <f t="shared" si="139"/>
        <v>0</v>
      </c>
      <c r="X69" s="76">
        <f t="shared" si="139"/>
        <v>0</v>
      </c>
      <c r="Y69" s="76">
        <f t="shared" si="139"/>
        <v>0</v>
      </c>
      <c r="Z69" s="76">
        <f t="shared" si="139"/>
        <v>0</v>
      </c>
      <c r="AA69" s="814"/>
      <c r="AB69" s="814"/>
      <c r="AC69" s="814"/>
      <c r="AD69" s="816"/>
      <c r="AE69" s="818"/>
      <c r="AF69" s="818"/>
      <c r="AG69" s="818"/>
      <c r="AH69" s="932"/>
      <c r="AI69" s="813"/>
      <c r="AJ69" s="20" t="s">
        <v>34</v>
      </c>
      <c r="AK69" s="76">
        <f t="shared" ref="AK69:BG69" si="140">(AK$19*AK68)/1000</f>
        <v>0</v>
      </c>
      <c r="AL69" s="76">
        <f t="shared" si="140"/>
        <v>0</v>
      </c>
      <c r="AM69" s="76">
        <f t="shared" si="140"/>
        <v>0</v>
      </c>
      <c r="AN69" s="76">
        <f t="shared" si="140"/>
        <v>0</v>
      </c>
      <c r="AO69" s="76">
        <f t="shared" si="140"/>
        <v>0</v>
      </c>
      <c r="AP69" s="76">
        <f t="shared" si="140"/>
        <v>0</v>
      </c>
      <c r="AQ69" s="76">
        <f t="shared" si="140"/>
        <v>0</v>
      </c>
      <c r="AR69" s="76">
        <f t="shared" si="140"/>
        <v>0</v>
      </c>
      <c r="AS69" s="76">
        <f t="shared" si="140"/>
        <v>0</v>
      </c>
      <c r="AT69" s="76">
        <f t="shared" si="140"/>
        <v>0</v>
      </c>
      <c r="AU69" s="76">
        <f t="shared" si="140"/>
        <v>0.64200000000000002</v>
      </c>
      <c r="AV69" s="76">
        <f t="shared" si="140"/>
        <v>0</v>
      </c>
      <c r="AW69" s="76">
        <f t="shared" si="140"/>
        <v>0</v>
      </c>
      <c r="AX69" s="76">
        <f t="shared" si="140"/>
        <v>0</v>
      </c>
      <c r="AY69" s="76">
        <f t="shared" si="140"/>
        <v>0</v>
      </c>
      <c r="AZ69" s="76">
        <f t="shared" si="140"/>
        <v>0</v>
      </c>
      <c r="BA69" s="76">
        <f t="shared" si="140"/>
        <v>0</v>
      </c>
      <c r="BB69" s="76">
        <f t="shared" si="140"/>
        <v>0</v>
      </c>
      <c r="BC69" s="76">
        <f t="shared" si="140"/>
        <v>0</v>
      </c>
      <c r="BD69" s="76">
        <f t="shared" si="140"/>
        <v>0</v>
      </c>
      <c r="BE69" s="76">
        <f t="shared" si="140"/>
        <v>0</v>
      </c>
      <c r="BF69" s="76">
        <f t="shared" si="140"/>
        <v>0</v>
      </c>
      <c r="BG69" s="76">
        <f t="shared" si="140"/>
        <v>0</v>
      </c>
      <c r="BH69" s="814"/>
      <c r="BI69" s="814"/>
      <c r="BJ69" s="814"/>
      <c r="BK69" s="816"/>
      <c r="BL69" s="818"/>
      <c r="BM69" s="818"/>
      <c r="BN69" s="818"/>
      <c r="BO69" s="922" t="s">
        <v>388</v>
      </c>
      <c r="BP69" s="923"/>
      <c r="BQ69" s="924"/>
      <c r="BR69" s="941"/>
      <c r="BS69" s="941"/>
      <c r="BT69" s="941"/>
      <c r="BU69" s="917">
        <f>G71+AN71</f>
        <v>0</v>
      </c>
      <c r="BV69" s="941"/>
      <c r="BW69" s="941"/>
      <c r="BX69" s="941"/>
      <c r="BY69" s="917">
        <f>K67+AR67</f>
        <v>0</v>
      </c>
      <c r="BZ69" s="917"/>
      <c r="CA69" s="917"/>
      <c r="CB69" s="917"/>
      <c r="CC69" s="941"/>
      <c r="CD69" s="941"/>
      <c r="CE69" s="941">
        <v>0.09</v>
      </c>
      <c r="CF69" s="941"/>
      <c r="CG69" s="917"/>
      <c r="CH69" s="941"/>
      <c r="CI69" s="917">
        <v>0.09</v>
      </c>
    </row>
    <row r="70" spans="1:133" s="55" customFormat="1" ht="18.75" customHeight="1">
      <c r="A70" s="932" t="s">
        <v>232</v>
      </c>
      <c r="B70" s="813"/>
      <c r="C70" s="64" t="s">
        <v>35</v>
      </c>
      <c r="D70" s="62"/>
      <c r="E70" s="61">
        <v>0</v>
      </c>
      <c r="F70" s="61"/>
      <c r="G70" s="61"/>
      <c r="H70" s="63"/>
      <c r="I70" s="62"/>
      <c r="J70" s="63"/>
      <c r="K70" s="62"/>
      <c r="L70" s="61"/>
      <c r="M70" s="61"/>
      <c r="N70" s="61"/>
      <c r="O70" s="61">
        <v>0</v>
      </c>
      <c r="P70" s="61">
        <v>0</v>
      </c>
      <c r="Q70" s="61">
        <v>2</v>
      </c>
      <c r="R70" s="61"/>
      <c r="S70" s="63"/>
      <c r="T70" s="62">
        <v>40.799999999999997</v>
      </c>
      <c r="U70" s="61"/>
      <c r="V70" s="61"/>
      <c r="W70" s="63"/>
      <c r="X70" s="62"/>
      <c r="Y70" s="61"/>
      <c r="Z70" s="60"/>
      <c r="AA70" s="814">
        <f>SUM(D71:H71)</f>
        <v>0</v>
      </c>
      <c r="AB70" s="814">
        <f>SUM(I71:W71)</f>
        <v>0.98399999999999999</v>
      </c>
      <c r="AC70" s="814">
        <f t="shared" ref="AC70" si="141">SUM(AA70+AB70)</f>
        <v>0.98399999999999999</v>
      </c>
      <c r="AD70" s="816">
        <v>35</v>
      </c>
      <c r="AE70" s="973">
        <f>SUM(AA70*AD70)</f>
        <v>0</v>
      </c>
      <c r="AF70" s="973">
        <f>SUM(AB70*AD70)</f>
        <v>34.44</v>
      </c>
      <c r="AG70" s="973">
        <f>SUM(AE70:AF71)</f>
        <v>34.44</v>
      </c>
      <c r="AH70" s="932" t="s">
        <v>232</v>
      </c>
      <c r="AI70" s="813"/>
      <c r="AJ70" s="64" t="s">
        <v>35</v>
      </c>
      <c r="AK70" s="62"/>
      <c r="AL70" s="61">
        <v>0</v>
      </c>
      <c r="AM70" s="61"/>
      <c r="AN70" s="61"/>
      <c r="AO70" s="63"/>
      <c r="AP70" s="62"/>
      <c r="AQ70" s="63"/>
      <c r="AR70" s="62"/>
      <c r="AS70" s="61"/>
      <c r="AT70" s="517"/>
      <c r="AU70" s="61"/>
      <c r="AV70" s="61">
        <v>0</v>
      </c>
      <c r="AW70" s="61">
        <v>0</v>
      </c>
      <c r="AX70" s="61">
        <v>2.04</v>
      </c>
      <c r="AY70" s="61"/>
      <c r="AZ70" s="63"/>
      <c r="BA70" s="62">
        <v>40.47</v>
      </c>
      <c r="BB70" s="61"/>
      <c r="BC70" s="61"/>
      <c r="BD70" s="63"/>
      <c r="BE70" s="62"/>
      <c r="BF70" s="61"/>
      <c r="BG70" s="60"/>
      <c r="BH70" s="814">
        <f>SUM(AK71:AO71)</f>
        <v>0</v>
      </c>
      <c r="BI70" s="814">
        <f>SUM(AP71:BD71)</f>
        <v>1.956</v>
      </c>
      <c r="BJ70" s="814">
        <f t="shared" ref="BJ70" si="142">SUM(BH70+BI70)</f>
        <v>1.956</v>
      </c>
      <c r="BK70" s="1026">
        <f t="shared" ref="BK70" si="143">AD70</f>
        <v>35</v>
      </c>
      <c r="BL70" s="973">
        <f>SUM(BH70*BK70)</f>
        <v>0</v>
      </c>
      <c r="BM70" s="973">
        <f>SUM(BI70*BK70)</f>
        <v>68.459999999999994</v>
      </c>
      <c r="BN70" s="973">
        <f>SUM(BL70:BM71)</f>
        <v>68.459999999999994</v>
      </c>
      <c r="BO70" s="925"/>
      <c r="BP70" s="926"/>
      <c r="BQ70" s="927"/>
      <c r="BR70" s="918"/>
      <c r="BS70" s="918"/>
      <c r="BT70" s="918"/>
      <c r="BU70" s="918"/>
      <c r="BV70" s="918"/>
      <c r="BW70" s="918"/>
      <c r="BX70" s="918"/>
      <c r="BY70" s="918"/>
      <c r="BZ70" s="918"/>
      <c r="CA70" s="918"/>
      <c r="CB70" s="918"/>
      <c r="CC70" s="918"/>
      <c r="CD70" s="918"/>
      <c r="CE70" s="918"/>
      <c r="CF70" s="918"/>
      <c r="CG70" s="944"/>
      <c r="CH70" s="918"/>
      <c r="CI70" s="918"/>
    </row>
    <row r="71" spans="1:133" ht="18.75" customHeight="1" thickBot="1">
      <c r="A71" s="933"/>
      <c r="B71" s="929"/>
      <c r="C71" s="65" t="s">
        <v>34</v>
      </c>
      <c r="D71" s="273">
        <f t="shared" ref="D71:Z71" si="144">(D$19*D70)/1000</f>
        <v>0</v>
      </c>
      <c r="E71" s="273">
        <f t="shared" si="144"/>
        <v>0</v>
      </c>
      <c r="F71" s="273">
        <f t="shared" si="144"/>
        <v>0</v>
      </c>
      <c r="G71" s="273">
        <f t="shared" si="144"/>
        <v>0</v>
      </c>
      <c r="H71" s="273">
        <f t="shared" si="144"/>
        <v>0</v>
      </c>
      <c r="I71" s="273">
        <f t="shared" si="144"/>
        <v>0</v>
      </c>
      <c r="J71" s="273">
        <f t="shared" si="144"/>
        <v>0</v>
      </c>
      <c r="K71" s="273">
        <f t="shared" si="144"/>
        <v>0</v>
      </c>
      <c r="L71" s="273">
        <f t="shared" si="144"/>
        <v>0</v>
      </c>
      <c r="M71" s="273">
        <f t="shared" si="144"/>
        <v>0</v>
      </c>
      <c r="N71" s="273">
        <f t="shared" si="144"/>
        <v>0</v>
      </c>
      <c r="O71" s="273">
        <f t="shared" si="144"/>
        <v>0</v>
      </c>
      <c r="P71" s="273">
        <f t="shared" si="144"/>
        <v>0</v>
      </c>
      <c r="Q71" s="273">
        <f t="shared" si="144"/>
        <v>4.5999999999999999E-2</v>
      </c>
      <c r="R71" s="273">
        <f t="shared" si="144"/>
        <v>0</v>
      </c>
      <c r="S71" s="273">
        <f t="shared" si="144"/>
        <v>0</v>
      </c>
      <c r="T71" s="273">
        <f t="shared" si="144"/>
        <v>0.93799999999999994</v>
      </c>
      <c r="U71" s="273">
        <f t="shared" si="144"/>
        <v>0</v>
      </c>
      <c r="V71" s="273">
        <f t="shared" si="144"/>
        <v>0</v>
      </c>
      <c r="W71" s="273">
        <f t="shared" si="144"/>
        <v>0</v>
      </c>
      <c r="X71" s="273">
        <f t="shared" si="144"/>
        <v>0</v>
      </c>
      <c r="Y71" s="273">
        <f t="shared" si="144"/>
        <v>0</v>
      </c>
      <c r="Z71" s="273">
        <f t="shared" si="144"/>
        <v>0</v>
      </c>
      <c r="AA71" s="814"/>
      <c r="AB71" s="814"/>
      <c r="AC71" s="814"/>
      <c r="AD71" s="930"/>
      <c r="AE71" s="818"/>
      <c r="AF71" s="818"/>
      <c r="AG71" s="818"/>
      <c r="AH71" s="933"/>
      <c r="AI71" s="929"/>
      <c r="AJ71" s="65" t="s">
        <v>34</v>
      </c>
      <c r="AK71" s="273">
        <f t="shared" ref="AK71:BG71" si="145">(AK$19*AK70)/1000</f>
        <v>0</v>
      </c>
      <c r="AL71" s="273">
        <f t="shared" si="145"/>
        <v>0</v>
      </c>
      <c r="AM71" s="273">
        <f t="shared" si="145"/>
        <v>0</v>
      </c>
      <c r="AN71" s="273">
        <f t="shared" si="145"/>
        <v>0</v>
      </c>
      <c r="AO71" s="273">
        <f t="shared" si="145"/>
        <v>0</v>
      </c>
      <c r="AP71" s="273">
        <f t="shared" si="145"/>
        <v>0</v>
      </c>
      <c r="AQ71" s="273">
        <f t="shared" si="145"/>
        <v>0</v>
      </c>
      <c r="AR71" s="273">
        <f t="shared" si="145"/>
        <v>0</v>
      </c>
      <c r="AS71" s="273">
        <f t="shared" si="145"/>
        <v>0</v>
      </c>
      <c r="AT71" s="273">
        <f t="shared" si="145"/>
        <v>0</v>
      </c>
      <c r="AU71" s="273">
        <f t="shared" si="145"/>
        <v>0</v>
      </c>
      <c r="AV71" s="273">
        <f t="shared" si="145"/>
        <v>0</v>
      </c>
      <c r="AW71" s="273">
        <f t="shared" si="145"/>
        <v>0</v>
      </c>
      <c r="AX71" s="273">
        <f t="shared" si="145"/>
        <v>9.4E-2</v>
      </c>
      <c r="AY71" s="273">
        <f t="shared" si="145"/>
        <v>0</v>
      </c>
      <c r="AZ71" s="273">
        <f t="shared" si="145"/>
        <v>0</v>
      </c>
      <c r="BA71" s="273">
        <f t="shared" si="145"/>
        <v>1.8620000000000001</v>
      </c>
      <c r="BB71" s="273">
        <f t="shared" si="145"/>
        <v>0</v>
      </c>
      <c r="BC71" s="273">
        <f t="shared" si="145"/>
        <v>0</v>
      </c>
      <c r="BD71" s="273">
        <f t="shared" si="145"/>
        <v>0</v>
      </c>
      <c r="BE71" s="273">
        <f t="shared" si="145"/>
        <v>0</v>
      </c>
      <c r="BF71" s="273">
        <f t="shared" si="145"/>
        <v>0</v>
      </c>
      <c r="BG71" s="273">
        <f t="shared" si="145"/>
        <v>0</v>
      </c>
      <c r="BH71" s="814"/>
      <c r="BI71" s="814"/>
      <c r="BJ71" s="814"/>
      <c r="BK71" s="816"/>
      <c r="BL71" s="818"/>
      <c r="BM71" s="818"/>
      <c r="BN71" s="818"/>
      <c r="BO71" s="504"/>
      <c r="BP71" s="504"/>
      <c r="BQ71" s="504"/>
      <c r="BR71" s="504"/>
      <c r="BS71" s="504"/>
      <c r="BT71" s="504"/>
      <c r="BU71" s="504"/>
      <c r="BV71" s="504"/>
      <c r="BW71" s="504"/>
      <c r="BX71" s="504"/>
      <c r="BY71" s="504"/>
      <c r="BZ71" s="504"/>
      <c r="CA71" s="504"/>
      <c r="CB71" s="504"/>
      <c r="CC71" s="504"/>
      <c r="CD71" s="504"/>
      <c r="CE71" s="504"/>
      <c r="CF71" s="504"/>
      <c r="CG71" s="504"/>
      <c r="CH71" s="504"/>
      <c r="CI71" s="504"/>
    </row>
    <row r="72" spans="1:133" s="55" customFormat="1" ht="18.75" customHeight="1">
      <c r="A72" s="946" t="s">
        <v>16</v>
      </c>
      <c r="B72" s="813"/>
      <c r="C72" s="64" t="s">
        <v>35</v>
      </c>
      <c r="D72" s="62"/>
      <c r="E72" s="61">
        <v>0</v>
      </c>
      <c r="F72" s="61"/>
      <c r="G72" s="61"/>
      <c r="H72" s="63"/>
      <c r="I72" s="62"/>
      <c r="J72" s="63"/>
      <c r="K72" s="62"/>
      <c r="L72" s="61"/>
      <c r="M72" s="61"/>
      <c r="N72" s="61"/>
      <c r="O72" s="61">
        <v>0</v>
      </c>
      <c r="P72" s="61">
        <v>0</v>
      </c>
      <c r="Q72" s="61">
        <v>0</v>
      </c>
      <c r="R72" s="61"/>
      <c r="S72" s="63"/>
      <c r="T72" s="62">
        <v>0.48</v>
      </c>
      <c r="U72" s="61"/>
      <c r="V72" s="61"/>
      <c r="W72" s="63"/>
      <c r="X72" s="62"/>
      <c r="Y72" s="61"/>
      <c r="Z72" s="60"/>
      <c r="AA72" s="814">
        <f>SUM(D73:H73)</f>
        <v>0</v>
      </c>
      <c r="AB72" s="814">
        <f>SUM(I73:W73)</f>
        <v>1.0999999999999999E-2</v>
      </c>
      <c r="AC72" s="814">
        <f t="shared" ref="AC72" si="146">SUM(AA72+AB72)</f>
        <v>1.0999999999999999E-2</v>
      </c>
      <c r="AD72" s="816">
        <v>370</v>
      </c>
      <c r="AE72" s="973">
        <f>SUM(AA72*AD72)</f>
        <v>0</v>
      </c>
      <c r="AF72" s="973">
        <f>SUM(AB72*AD72)</f>
        <v>4.07</v>
      </c>
      <c r="AG72" s="973">
        <f>SUM(AE72:AF73)</f>
        <v>4.07</v>
      </c>
      <c r="AH72" s="946" t="s">
        <v>16</v>
      </c>
      <c r="AI72" s="813"/>
      <c r="AJ72" s="64" t="s">
        <v>35</v>
      </c>
      <c r="AK72" s="62"/>
      <c r="AL72" s="61">
        <v>0</v>
      </c>
      <c r="AM72" s="61"/>
      <c r="AN72" s="61"/>
      <c r="AO72" s="63"/>
      <c r="AP72" s="62"/>
      <c r="AQ72" s="63"/>
      <c r="AR72" s="62"/>
      <c r="AS72" s="61"/>
      <c r="AT72" s="517"/>
      <c r="AU72" s="61"/>
      <c r="AV72" s="61">
        <v>0</v>
      </c>
      <c r="AW72" s="61">
        <v>0</v>
      </c>
      <c r="AX72" s="61">
        <v>0</v>
      </c>
      <c r="AY72" s="61"/>
      <c r="AZ72" s="63"/>
      <c r="BA72" s="62">
        <v>0.48</v>
      </c>
      <c r="BB72" s="61"/>
      <c r="BC72" s="61"/>
      <c r="BD72" s="63"/>
      <c r="BE72" s="62"/>
      <c r="BF72" s="61"/>
      <c r="BG72" s="60"/>
      <c r="BH72" s="814">
        <f>SUM(AK73:AO73)</f>
        <v>0</v>
      </c>
      <c r="BI72" s="814">
        <f>SUM(AP73:BD73)</f>
        <v>2.1999999999999999E-2</v>
      </c>
      <c r="BJ72" s="814">
        <f t="shared" ref="BJ72" si="147">SUM(BH72+BI72)</f>
        <v>2.1999999999999999E-2</v>
      </c>
      <c r="BK72" s="1026">
        <f t="shared" ref="BK72" si="148">AD72</f>
        <v>370</v>
      </c>
      <c r="BL72" s="973">
        <f>SUM(BH72*BK72)</f>
        <v>0</v>
      </c>
      <c r="BM72" s="973">
        <f>SUM(BI72*BK72)</f>
        <v>8.14</v>
      </c>
      <c r="BN72" s="973">
        <f>SUM(BL72:BM73)</f>
        <v>8.14</v>
      </c>
      <c r="BO72" s="504"/>
      <c r="BP72" s="504"/>
      <c r="BQ72" s="504"/>
      <c r="BR72" s="504"/>
      <c r="BS72" s="504"/>
      <c r="BT72" s="504"/>
      <c r="BU72" s="504"/>
      <c r="BV72" s="504"/>
      <c r="BW72" s="504"/>
      <c r="BX72" s="504"/>
      <c r="BY72" s="504"/>
      <c r="BZ72" s="504"/>
      <c r="CA72" s="504"/>
      <c r="CB72" s="504"/>
      <c r="CC72" s="504"/>
      <c r="CD72" s="504"/>
      <c r="CE72" s="504"/>
      <c r="CF72" s="504"/>
      <c r="CG72" s="504"/>
      <c r="CH72" s="504"/>
      <c r="CI72" s="504"/>
    </row>
    <row r="73" spans="1:133" ht="18.75" customHeight="1" thickBot="1">
      <c r="A73" s="946"/>
      <c r="B73" s="813"/>
      <c r="C73" s="20" t="s">
        <v>34</v>
      </c>
      <c r="D73" s="76">
        <f t="shared" ref="D73:Z73" si="149">(D$19*D72)/1000</f>
        <v>0</v>
      </c>
      <c r="E73" s="76">
        <f t="shared" si="149"/>
        <v>0</v>
      </c>
      <c r="F73" s="76">
        <f t="shared" si="149"/>
        <v>0</v>
      </c>
      <c r="G73" s="76">
        <f t="shared" si="149"/>
        <v>0</v>
      </c>
      <c r="H73" s="76">
        <f t="shared" si="149"/>
        <v>0</v>
      </c>
      <c r="I73" s="76">
        <f t="shared" si="149"/>
        <v>0</v>
      </c>
      <c r="J73" s="76">
        <f t="shared" si="149"/>
        <v>0</v>
      </c>
      <c r="K73" s="76">
        <f t="shared" si="149"/>
        <v>0</v>
      </c>
      <c r="L73" s="76">
        <f t="shared" si="149"/>
        <v>0</v>
      </c>
      <c r="M73" s="76">
        <f t="shared" si="149"/>
        <v>0</v>
      </c>
      <c r="N73" s="76">
        <f t="shared" si="149"/>
        <v>0</v>
      </c>
      <c r="O73" s="76">
        <f t="shared" si="149"/>
        <v>0</v>
      </c>
      <c r="P73" s="76">
        <f t="shared" si="149"/>
        <v>0</v>
      </c>
      <c r="Q73" s="76">
        <f t="shared" si="149"/>
        <v>0</v>
      </c>
      <c r="R73" s="76">
        <f t="shared" si="149"/>
        <v>0</v>
      </c>
      <c r="S73" s="76">
        <f t="shared" si="149"/>
        <v>0</v>
      </c>
      <c r="T73" s="76">
        <f t="shared" si="149"/>
        <v>1.0999999999999999E-2</v>
      </c>
      <c r="U73" s="76">
        <f t="shared" si="149"/>
        <v>0</v>
      </c>
      <c r="V73" s="76">
        <f t="shared" si="149"/>
        <v>0</v>
      </c>
      <c r="W73" s="76">
        <f t="shared" si="149"/>
        <v>0</v>
      </c>
      <c r="X73" s="76">
        <f t="shared" si="149"/>
        <v>0</v>
      </c>
      <c r="Y73" s="76">
        <f t="shared" si="149"/>
        <v>0</v>
      </c>
      <c r="Z73" s="76">
        <f t="shared" si="149"/>
        <v>0</v>
      </c>
      <c r="AA73" s="814"/>
      <c r="AB73" s="814"/>
      <c r="AC73" s="814"/>
      <c r="AD73" s="816"/>
      <c r="AE73" s="818"/>
      <c r="AF73" s="818"/>
      <c r="AG73" s="818"/>
      <c r="AH73" s="946"/>
      <c r="AI73" s="813"/>
      <c r="AJ73" s="20" t="s">
        <v>34</v>
      </c>
      <c r="AK73" s="76">
        <f t="shared" ref="AK73:BG73" si="150">(AK$19*AK72)/1000</f>
        <v>0</v>
      </c>
      <c r="AL73" s="76">
        <f t="shared" si="150"/>
        <v>0</v>
      </c>
      <c r="AM73" s="76">
        <f t="shared" si="150"/>
        <v>0</v>
      </c>
      <c r="AN73" s="76">
        <f t="shared" si="150"/>
        <v>0</v>
      </c>
      <c r="AO73" s="76">
        <f t="shared" si="150"/>
        <v>0</v>
      </c>
      <c r="AP73" s="76">
        <f t="shared" si="150"/>
        <v>0</v>
      </c>
      <c r="AQ73" s="76">
        <f t="shared" si="150"/>
        <v>0</v>
      </c>
      <c r="AR73" s="76">
        <f t="shared" si="150"/>
        <v>0</v>
      </c>
      <c r="AS73" s="76">
        <f t="shared" si="150"/>
        <v>0</v>
      </c>
      <c r="AT73" s="76">
        <f t="shared" si="150"/>
        <v>0</v>
      </c>
      <c r="AU73" s="76">
        <f t="shared" si="150"/>
        <v>0</v>
      </c>
      <c r="AV73" s="76">
        <f t="shared" si="150"/>
        <v>0</v>
      </c>
      <c r="AW73" s="76">
        <f t="shared" si="150"/>
        <v>0</v>
      </c>
      <c r="AX73" s="76">
        <f t="shared" si="150"/>
        <v>0</v>
      </c>
      <c r="AY73" s="76">
        <f t="shared" si="150"/>
        <v>0</v>
      </c>
      <c r="AZ73" s="76">
        <f t="shared" si="150"/>
        <v>0</v>
      </c>
      <c r="BA73" s="76">
        <f t="shared" si="150"/>
        <v>2.1999999999999999E-2</v>
      </c>
      <c r="BB73" s="76">
        <f t="shared" si="150"/>
        <v>0</v>
      </c>
      <c r="BC73" s="76">
        <f t="shared" si="150"/>
        <v>0</v>
      </c>
      <c r="BD73" s="76">
        <f t="shared" si="150"/>
        <v>0</v>
      </c>
      <c r="BE73" s="76">
        <f t="shared" si="150"/>
        <v>0</v>
      </c>
      <c r="BF73" s="76">
        <f t="shared" si="150"/>
        <v>0</v>
      </c>
      <c r="BG73" s="76">
        <f t="shared" si="150"/>
        <v>0</v>
      </c>
      <c r="BH73" s="814"/>
      <c r="BI73" s="814"/>
      <c r="BJ73" s="814"/>
      <c r="BK73" s="816"/>
      <c r="BL73" s="818"/>
      <c r="BM73" s="818"/>
      <c r="BN73" s="818"/>
      <c r="BO73" s="504"/>
      <c r="BP73" s="504"/>
      <c r="BQ73" s="504"/>
      <c r="BR73" s="504"/>
      <c r="BS73" s="504"/>
      <c r="BT73" s="504"/>
      <c r="BU73" s="504"/>
      <c r="BV73" s="504"/>
      <c r="BW73" s="504"/>
      <c r="BX73" s="504"/>
      <c r="BY73" s="504"/>
      <c r="BZ73" s="504"/>
      <c r="CA73" s="504"/>
      <c r="CB73" s="504"/>
      <c r="CC73" s="504"/>
      <c r="CD73" s="504"/>
      <c r="CE73" s="504"/>
      <c r="CF73" s="504"/>
      <c r="CG73" s="504"/>
      <c r="CH73" s="504"/>
      <c r="CI73" s="504"/>
    </row>
    <row r="74" spans="1:133" s="55" customFormat="1" ht="18.75" customHeight="1">
      <c r="A74" s="946" t="s">
        <v>370</v>
      </c>
      <c r="B74" s="813"/>
      <c r="C74" s="64" t="s">
        <v>35</v>
      </c>
      <c r="D74" s="62"/>
      <c r="E74" s="517">
        <v>0</v>
      </c>
      <c r="F74" s="517"/>
      <c r="G74" s="517"/>
      <c r="H74" s="63"/>
      <c r="I74" s="62"/>
      <c r="J74" s="63"/>
      <c r="K74" s="62"/>
      <c r="L74" s="517"/>
      <c r="M74" s="517"/>
      <c r="N74" s="517"/>
      <c r="O74" s="517">
        <v>0</v>
      </c>
      <c r="P74" s="517">
        <v>0</v>
      </c>
      <c r="Q74" s="517">
        <v>2.17</v>
      </c>
      <c r="R74" s="517"/>
      <c r="S74" s="63"/>
      <c r="T74" s="62"/>
      <c r="U74" s="517"/>
      <c r="V74" s="517"/>
      <c r="W74" s="63"/>
      <c r="X74" s="62"/>
      <c r="Y74" s="517"/>
      <c r="Z74" s="60"/>
      <c r="AA74" s="814">
        <f>SUM(D75:H75)</f>
        <v>0</v>
      </c>
      <c r="AB74" s="814">
        <f>SUM(I75:W75)</f>
        <v>0.05</v>
      </c>
      <c r="AC74" s="814">
        <f t="shared" ref="AC74" si="151">SUM(AA74+AB74)</f>
        <v>0.05</v>
      </c>
      <c r="AD74" s="816">
        <v>105</v>
      </c>
      <c r="AE74" s="973">
        <f>SUM(AA74*AD74)</f>
        <v>0</v>
      </c>
      <c r="AF74" s="973">
        <f>SUM(AB74*AD74)</f>
        <v>5.25</v>
      </c>
      <c r="AG74" s="973">
        <f>SUM(AE74:AF75)</f>
        <v>5.25</v>
      </c>
      <c r="AH74" s="946" t="s">
        <v>370</v>
      </c>
      <c r="AI74" s="813"/>
      <c r="AJ74" s="64" t="s">
        <v>35</v>
      </c>
      <c r="AK74" s="62"/>
      <c r="AL74" s="517">
        <v>0</v>
      </c>
      <c r="AM74" s="517"/>
      <c r="AN74" s="517"/>
      <c r="AO74" s="63"/>
      <c r="AP74" s="62"/>
      <c r="AQ74" s="63"/>
      <c r="AR74" s="62"/>
      <c r="AS74" s="517"/>
      <c r="AT74" s="517"/>
      <c r="AU74" s="517"/>
      <c r="AV74" s="517">
        <v>0</v>
      </c>
      <c r="AW74" s="517">
        <v>0</v>
      </c>
      <c r="AX74" s="517">
        <v>2.17</v>
      </c>
      <c r="AY74" s="517"/>
      <c r="AZ74" s="63"/>
      <c r="BA74" s="62"/>
      <c r="BB74" s="517"/>
      <c r="BC74" s="517"/>
      <c r="BD74" s="63"/>
      <c r="BE74" s="62"/>
      <c r="BF74" s="517"/>
      <c r="BG74" s="60"/>
      <c r="BH74" s="814">
        <f>SUM(AK75:AO75)</f>
        <v>0</v>
      </c>
      <c r="BI74" s="814">
        <f>SUM(AP75:BD75)</f>
        <v>0.1</v>
      </c>
      <c r="BJ74" s="814">
        <f t="shared" ref="BJ74" si="152">SUM(BH74+BI74)</f>
        <v>0.1</v>
      </c>
      <c r="BK74" s="1026">
        <f t="shared" ref="BK74" si="153">AD74</f>
        <v>105</v>
      </c>
      <c r="BL74" s="973">
        <f>SUM(BH74*BK74)</f>
        <v>0</v>
      </c>
      <c r="BM74" s="973">
        <f>SUM(BI74*BK74)</f>
        <v>10.5</v>
      </c>
      <c r="BN74" s="973">
        <f>SUM(BL74:BM75)</f>
        <v>10.5</v>
      </c>
      <c r="BO74" s="504"/>
      <c r="BP74" s="504"/>
      <c r="BQ74" s="504"/>
      <c r="BR74" s="504"/>
      <c r="BS74" s="504"/>
      <c r="BT74" s="504"/>
      <c r="BU74" s="504"/>
      <c r="BV74" s="504"/>
      <c r="BW74" s="504"/>
      <c r="BX74" s="504"/>
      <c r="BY74" s="504"/>
      <c r="BZ74" s="504"/>
      <c r="CA74" s="504"/>
      <c r="CB74" s="504"/>
      <c r="CC74" s="504"/>
      <c r="CD74" s="504"/>
      <c r="CE74" s="504"/>
      <c r="CF74" s="504"/>
      <c r="CG74" s="504"/>
      <c r="CH74" s="504"/>
      <c r="CI74" s="504"/>
    </row>
    <row r="75" spans="1:133" ht="18.75" customHeight="1" thickBot="1">
      <c r="A75" s="946"/>
      <c r="B75" s="813"/>
      <c r="C75" s="20" t="s">
        <v>34</v>
      </c>
      <c r="D75" s="76">
        <f t="shared" ref="D75:Z75" si="154">(D$19*D74)/1000</f>
        <v>0</v>
      </c>
      <c r="E75" s="76">
        <f t="shared" si="154"/>
        <v>0</v>
      </c>
      <c r="F75" s="76">
        <f t="shared" si="154"/>
        <v>0</v>
      </c>
      <c r="G75" s="76">
        <f t="shared" si="154"/>
        <v>0</v>
      </c>
      <c r="H75" s="76">
        <f t="shared" si="154"/>
        <v>0</v>
      </c>
      <c r="I75" s="76">
        <f t="shared" si="154"/>
        <v>0</v>
      </c>
      <c r="J75" s="76">
        <f t="shared" si="154"/>
        <v>0</v>
      </c>
      <c r="K75" s="76">
        <f t="shared" si="154"/>
        <v>0</v>
      </c>
      <c r="L75" s="76">
        <f t="shared" si="154"/>
        <v>0</v>
      </c>
      <c r="M75" s="76">
        <f t="shared" si="154"/>
        <v>0</v>
      </c>
      <c r="N75" s="76">
        <f t="shared" si="154"/>
        <v>0</v>
      </c>
      <c r="O75" s="76">
        <f t="shared" si="154"/>
        <v>0</v>
      </c>
      <c r="P75" s="76">
        <f t="shared" si="154"/>
        <v>0</v>
      </c>
      <c r="Q75" s="76">
        <f t="shared" si="154"/>
        <v>0.05</v>
      </c>
      <c r="R75" s="76">
        <f t="shared" si="154"/>
        <v>0</v>
      </c>
      <c r="S75" s="76">
        <f t="shared" si="154"/>
        <v>0</v>
      </c>
      <c r="T75" s="76">
        <f t="shared" si="154"/>
        <v>0</v>
      </c>
      <c r="U75" s="76">
        <f t="shared" si="154"/>
        <v>0</v>
      </c>
      <c r="V75" s="76">
        <f t="shared" si="154"/>
        <v>0</v>
      </c>
      <c r="W75" s="76">
        <f t="shared" si="154"/>
        <v>0</v>
      </c>
      <c r="X75" s="76">
        <f t="shared" si="154"/>
        <v>0</v>
      </c>
      <c r="Y75" s="76">
        <f t="shared" si="154"/>
        <v>0</v>
      </c>
      <c r="Z75" s="76">
        <f t="shared" si="154"/>
        <v>0</v>
      </c>
      <c r="AA75" s="814"/>
      <c r="AB75" s="814"/>
      <c r="AC75" s="814"/>
      <c r="AD75" s="816"/>
      <c r="AE75" s="818"/>
      <c r="AF75" s="818"/>
      <c r="AG75" s="818"/>
      <c r="AH75" s="946"/>
      <c r="AI75" s="813"/>
      <c r="AJ75" s="20" t="s">
        <v>34</v>
      </c>
      <c r="AK75" s="76">
        <f t="shared" ref="AK75:BG75" si="155">(AK$19*AK74)/1000</f>
        <v>0</v>
      </c>
      <c r="AL75" s="76">
        <f t="shared" si="155"/>
        <v>0</v>
      </c>
      <c r="AM75" s="76">
        <f t="shared" si="155"/>
        <v>0</v>
      </c>
      <c r="AN75" s="76">
        <f t="shared" si="155"/>
        <v>0</v>
      </c>
      <c r="AO75" s="76">
        <f t="shared" si="155"/>
        <v>0</v>
      </c>
      <c r="AP75" s="76">
        <f t="shared" si="155"/>
        <v>0</v>
      </c>
      <c r="AQ75" s="76">
        <f t="shared" si="155"/>
        <v>0</v>
      </c>
      <c r="AR75" s="76">
        <f t="shared" si="155"/>
        <v>0</v>
      </c>
      <c r="AS75" s="76">
        <f t="shared" si="155"/>
        <v>0</v>
      </c>
      <c r="AT75" s="76">
        <f t="shared" si="155"/>
        <v>0</v>
      </c>
      <c r="AU75" s="76">
        <f t="shared" si="155"/>
        <v>0</v>
      </c>
      <c r="AV75" s="76">
        <f t="shared" si="155"/>
        <v>0</v>
      </c>
      <c r="AW75" s="76">
        <f t="shared" si="155"/>
        <v>0</v>
      </c>
      <c r="AX75" s="76">
        <f t="shared" si="155"/>
        <v>0.1</v>
      </c>
      <c r="AY75" s="76">
        <f t="shared" si="155"/>
        <v>0</v>
      </c>
      <c r="AZ75" s="76">
        <f t="shared" si="155"/>
        <v>0</v>
      </c>
      <c r="BA75" s="76">
        <f t="shared" si="155"/>
        <v>0</v>
      </c>
      <c r="BB75" s="76">
        <f t="shared" si="155"/>
        <v>0</v>
      </c>
      <c r="BC75" s="76">
        <f t="shared" si="155"/>
        <v>0</v>
      </c>
      <c r="BD75" s="76">
        <f t="shared" si="155"/>
        <v>0</v>
      </c>
      <c r="BE75" s="76">
        <f t="shared" si="155"/>
        <v>0</v>
      </c>
      <c r="BF75" s="76">
        <f t="shared" si="155"/>
        <v>0</v>
      </c>
      <c r="BG75" s="76">
        <f t="shared" si="155"/>
        <v>0</v>
      </c>
      <c r="BH75" s="814"/>
      <c r="BI75" s="814"/>
      <c r="BJ75" s="814"/>
      <c r="BK75" s="816"/>
      <c r="BL75" s="818"/>
      <c r="BM75" s="818"/>
      <c r="BN75" s="818"/>
      <c r="BO75" s="504"/>
      <c r="BP75" s="504"/>
      <c r="BQ75" s="504"/>
      <c r="BR75" s="504"/>
      <c r="BS75" s="504"/>
      <c r="BT75" s="504"/>
      <c r="BU75" s="504"/>
      <c r="BV75" s="504"/>
      <c r="BW75" s="504"/>
      <c r="BX75" s="504"/>
      <c r="BY75" s="504"/>
      <c r="BZ75" s="504"/>
      <c r="CA75" s="504"/>
      <c r="CB75" s="504"/>
      <c r="CC75" s="504"/>
      <c r="CD75" s="504"/>
      <c r="CE75" s="504"/>
      <c r="CF75" s="504"/>
      <c r="CG75" s="504"/>
      <c r="CH75" s="504"/>
      <c r="CI75" s="504"/>
    </row>
    <row r="76" spans="1:133" s="55" customFormat="1" ht="18.75" customHeight="1">
      <c r="A76" s="946" t="s">
        <v>465</v>
      </c>
      <c r="B76" s="813"/>
      <c r="C76" s="64" t="s">
        <v>35</v>
      </c>
      <c r="D76" s="62"/>
      <c r="E76" s="517">
        <v>0</v>
      </c>
      <c r="F76" s="517"/>
      <c r="G76" s="517"/>
      <c r="H76" s="63"/>
      <c r="I76" s="62"/>
      <c r="J76" s="63"/>
      <c r="K76" s="62"/>
      <c r="L76" s="517"/>
      <c r="M76" s="517"/>
      <c r="N76" s="517"/>
      <c r="O76" s="517">
        <v>0</v>
      </c>
      <c r="P76" s="517">
        <v>0</v>
      </c>
      <c r="Q76" s="517">
        <v>0</v>
      </c>
      <c r="R76" s="517"/>
      <c r="S76" s="63"/>
      <c r="T76" s="62"/>
      <c r="U76" s="517"/>
      <c r="V76" s="517"/>
      <c r="W76" s="63"/>
      <c r="X76" s="62"/>
      <c r="Y76" s="517"/>
      <c r="Z76" s="60"/>
      <c r="AA76" s="814">
        <f>SUM(D77:H77)</f>
        <v>0</v>
      </c>
      <c r="AB76" s="814">
        <f>SUM(I77:W77)</f>
        <v>0</v>
      </c>
      <c r="AC76" s="814">
        <f t="shared" ref="AC76" si="156">SUM(AA76+AB76)</f>
        <v>0</v>
      </c>
      <c r="AD76" s="816"/>
      <c r="AE76" s="973">
        <f>SUM(AA76*AD76)</f>
        <v>0</v>
      </c>
      <c r="AF76" s="973">
        <f>SUM(AB76*AD76)</f>
        <v>0</v>
      </c>
      <c r="AG76" s="973">
        <f>SUM(AE76:AF77)</f>
        <v>0</v>
      </c>
      <c r="AH76" s="946" t="s">
        <v>465</v>
      </c>
      <c r="AI76" s="813"/>
      <c r="AJ76" s="64" t="s">
        <v>35</v>
      </c>
      <c r="AK76" s="62"/>
      <c r="AL76" s="517">
        <v>0</v>
      </c>
      <c r="AM76" s="517"/>
      <c r="AN76" s="517"/>
      <c r="AO76" s="63"/>
      <c r="AP76" s="62"/>
      <c r="AQ76" s="63"/>
      <c r="AR76" s="62"/>
      <c r="AS76" s="517"/>
      <c r="AT76" s="517"/>
      <c r="AU76" s="517"/>
      <c r="AV76" s="517">
        <v>0</v>
      </c>
      <c r="AW76" s="517">
        <v>0</v>
      </c>
      <c r="AX76" s="517">
        <v>0</v>
      </c>
      <c r="AY76" s="517"/>
      <c r="AZ76" s="63"/>
      <c r="BA76" s="62"/>
      <c r="BB76" s="517"/>
      <c r="BC76" s="517"/>
      <c r="BD76" s="63"/>
      <c r="BE76" s="62"/>
      <c r="BF76" s="517"/>
      <c r="BG76" s="60"/>
      <c r="BH76" s="814">
        <f>SUM(AK77:AO77)</f>
        <v>0</v>
      </c>
      <c r="BI76" s="814">
        <f>SUM(AP77:BD77)</f>
        <v>0</v>
      </c>
      <c r="BJ76" s="814">
        <f t="shared" ref="BJ76" si="157">SUM(BH76+BI76)</f>
        <v>0</v>
      </c>
      <c r="BK76" s="1026">
        <f t="shared" ref="BK76" si="158">AD76</f>
        <v>0</v>
      </c>
      <c r="BL76" s="973">
        <f>SUM(BH76*BK76)</f>
        <v>0</v>
      </c>
      <c r="BM76" s="973">
        <f>SUM(BI76*BK76)</f>
        <v>0</v>
      </c>
      <c r="BN76" s="973">
        <f>SUM(BL76:BM77)</f>
        <v>0</v>
      </c>
      <c r="BO76" s="504"/>
      <c r="BP76" s="504"/>
      <c r="BQ76" s="504"/>
      <c r="BR76" s="504"/>
      <c r="BS76" s="504"/>
      <c r="BT76" s="504"/>
      <c r="BU76" s="504"/>
      <c r="BV76" s="504"/>
      <c r="BW76" s="504"/>
      <c r="BX76" s="504"/>
      <c r="BY76" s="504"/>
      <c r="BZ76" s="504"/>
      <c r="CA76" s="504"/>
      <c r="CB76" s="504"/>
      <c r="CC76" s="504"/>
      <c r="CD76" s="504"/>
      <c r="CE76" s="504"/>
      <c r="CF76" s="504"/>
      <c r="CG76" s="504"/>
      <c r="CH76" s="504"/>
      <c r="CI76" s="504"/>
    </row>
    <row r="77" spans="1:133" ht="18.75" customHeight="1" thickBot="1">
      <c r="A77" s="946"/>
      <c r="B77" s="813"/>
      <c r="C77" s="20" t="s">
        <v>34</v>
      </c>
      <c r="D77" s="76">
        <f t="shared" ref="D77:Z77" si="159">(D$19*D76)/1000</f>
        <v>0</v>
      </c>
      <c r="E77" s="76">
        <f t="shared" si="159"/>
        <v>0</v>
      </c>
      <c r="F77" s="76">
        <f t="shared" si="159"/>
        <v>0</v>
      </c>
      <c r="G77" s="76">
        <f t="shared" si="159"/>
        <v>0</v>
      </c>
      <c r="H77" s="76">
        <f t="shared" si="159"/>
        <v>0</v>
      </c>
      <c r="I77" s="76">
        <f t="shared" si="159"/>
        <v>0</v>
      </c>
      <c r="J77" s="76">
        <f t="shared" si="159"/>
        <v>0</v>
      </c>
      <c r="K77" s="76">
        <f t="shared" si="159"/>
        <v>0</v>
      </c>
      <c r="L77" s="76">
        <f t="shared" si="159"/>
        <v>0</v>
      </c>
      <c r="M77" s="76">
        <f t="shared" si="159"/>
        <v>0</v>
      </c>
      <c r="N77" s="76">
        <f t="shared" si="159"/>
        <v>0</v>
      </c>
      <c r="O77" s="76">
        <f t="shared" si="159"/>
        <v>0</v>
      </c>
      <c r="P77" s="76">
        <f t="shared" si="159"/>
        <v>0</v>
      </c>
      <c r="Q77" s="76">
        <f t="shared" si="159"/>
        <v>0</v>
      </c>
      <c r="R77" s="76">
        <f t="shared" si="159"/>
        <v>0</v>
      </c>
      <c r="S77" s="76">
        <f t="shared" si="159"/>
        <v>0</v>
      </c>
      <c r="T77" s="76">
        <f t="shared" si="159"/>
        <v>0</v>
      </c>
      <c r="U77" s="76">
        <f t="shared" si="159"/>
        <v>0</v>
      </c>
      <c r="V77" s="76">
        <f t="shared" si="159"/>
        <v>0</v>
      </c>
      <c r="W77" s="76">
        <f t="shared" si="159"/>
        <v>0</v>
      </c>
      <c r="X77" s="76">
        <f t="shared" si="159"/>
        <v>0</v>
      </c>
      <c r="Y77" s="76">
        <f t="shared" si="159"/>
        <v>0</v>
      </c>
      <c r="Z77" s="76">
        <f t="shared" si="159"/>
        <v>0</v>
      </c>
      <c r="AA77" s="814"/>
      <c r="AB77" s="814"/>
      <c r="AC77" s="814"/>
      <c r="AD77" s="816"/>
      <c r="AE77" s="818"/>
      <c r="AF77" s="818"/>
      <c r="AG77" s="818"/>
      <c r="AH77" s="946"/>
      <c r="AI77" s="813"/>
      <c r="AJ77" s="20" t="s">
        <v>34</v>
      </c>
      <c r="AK77" s="76">
        <f t="shared" ref="AK77:BG77" si="160">(AK$19*AK76)/1000</f>
        <v>0</v>
      </c>
      <c r="AL77" s="76">
        <f t="shared" si="160"/>
        <v>0</v>
      </c>
      <c r="AM77" s="76">
        <f t="shared" si="160"/>
        <v>0</v>
      </c>
      <c r="AN77" s="76">
        <f t="shared" si="160"/>
        <v>0</v>
      </c>
      <c r="AO77" s="76">
        <f t="shared" si="160"/>
        <v>0</v>
      </c>
      <c r="AP77" s="76">
        <f t="shared" si="160"/>
        <v>0</v>
      </c>
      <c r="AQ77" s="76">
        <f t="shared" si="160"/>
        <v>0</v>
      </c>
      <c r="AR77" s="76">
        <f t="shared" si="160"/>
        <v>0</v>
      </c>
      <c r="AS77" s="76">
        <f t="shared" si="160"/>
        <v>0</v>
      </c>
      <c r="AT77" s="76">
        <f t="shared" si="160"/>
        <v>0</v>
      </c>
      <c r="AU77" s="76">
        <f t="shared" si="160"/>
        <v>0</v>
      </c>
      <c r="AV77" s="76">
        <f t="shared" si="160"/>
        <v>0</v>
      </c>
      <c r="AW77" s="76">
        <f t="shared" si="160"/>
        <v>0</v>
      </c>
      <c r="AX77" s="76">
        <f t="shared" si="160"/>
        <v>0</v>
      </c>
      <c r="AY77" s="76">
        <f t="shared" si="160"/>
        <v>0</v>
      </c>
      <c r="AZ77" s="76">
        <f t="shared" si="160"/>
        <v>0</v>
      </c>
      <c r="BA77" s="76">
        <f t="shared" si="160"/>
        <v>0</v>
      </c>
      <c r="BB77" s="76">
        <f t="shared" si="160"/>
        <v>0</v>
      </c>
      <c r="BC77" s="76">
        <f t="shared" si="160"/>
        <v>0</v>
      </c>
      <c r="BD77" s="76">
        <f t="shared" si="160"/>
        <v>0</v>
      </c>
      <c r="BE77" s="76">
        <f t="shared" si="160"/>
        <v>0</v>
      </c>
      <c r="BF77" s="76">
        <f t="shared" si="160"/>
        <v>0</v>
      </c>
      <c r="BG77" s="76">
        <f t="shared" si="160"/>
        <v>0</v>
      </c>
      <c r="BH77" s="814"/>
      <c r="BI77" s="814"/>
      <c r="BJ77" s="814"/>
      <c r="BK77" s="816"/>
      <c r="BL77" s="818"/>
      <c r="BM77" s="818"/>
      <c r="BN77" s="818"/>
      <c r="BO77" s="16"/>
      <c r="BP77" s="16"/>
      <c r="BQ77" s="16"/>
      <c r="BR77" s="16"/>
      <c r="BS77" s="16"/>
      <c r="BT77" s="16"/>
      <c r="BU77" s="16"/>
      <c r="BV77" s="16"/>
      <c r="BW77" s="16"/>
      <c r="BX77" s="16"/>
      <c r="BY77" s="16"/>
      <c r="BZ77" s="16"/>
      <c r="CA77" s="16"/>
      <c r="CB77" s="16"/>
      <c r="CC77" s="16"/>
      <c r="CD77" s="16"/>
      <c r="CE77" s="16"/>
      <c r="CF77" s="16"/>
      <c r="CG77" s="16"/>
      <c r="CH77" s="16"/>
    </row>
    <row r="78" spans="1:133" s="55" customFormat="1" ht="18.75" customHeight="1">
      <c r="A78" s="947"/>
      <c r="B78" s="948"/>
      <c r="C78" s="58"/>
      <c r="D78" s="59"/>
      <c r="E78" s="59"/>
      <c r="F78" s="59"/>
      <c r="G78" s="59"/>
      <c r="H78" s="59"/>
      <c r="I78" s="59"/>
      <c r="J78" s="59"/>
      <c r="K78" s="59"/>
      <c r="L78" s="59"/>
      <c r="M78" s="59"/>
      <c r="N78" s="59"/>
      <c r="O78" s="59"/>
      <c r="P78" s="59"/>
      <c r="Q78" s="59"/>
      <c r="R78" s="59"/>
      <c r="S78" s="59"/>
      <c r="T78" s="59"/>
      <c r="U78" s="59"/>
      <c r="V78" s="59"/>
      <c r="W78" s="59"/>
      <c r="X78" s="59"/>
      <c r="Y78" s="59"/>
      <c r="Z78" s="59"/>
      <c r="AA78" s="998" t="s">
        <v>75</v>
      </c>
      <c r="AB78" s="999"/>
      <c r="AC78" s="999"/>
      <c r="AD78" s="1000"/>
      <c r="AE78" s="973">
        <f>SUM(AE20:AE77)</f>
        <v>222.1</v>
      </c>
      <c r="AF78" s="973">
        <f>SUM(AF20:AF77)</f>
        <v>915.89</v>
      </c>
      <c r="AG78" s="973">
        <f>SUM(AG20:AG77)-0.05</f>
        <v>1137.94</v>
      </c>
      <c r="AH78" s="947"/>
      <c r="AI78" s="948"/>
      <c r="AJ78" s="58"/>
      <c r="AK78" s="59"/>
      <c r="AL78" s="59"/>
      <c r="AM78" s="59"/>
      <c r="AN78" s="59"/>
      <c r="AO78" s="59"/>
      <c r="AP78" s="59"/>
      <c r="AQ78" s="59"/>
      <c r="AR78" s="59"/>
      <c r="AS78" s="59"/>
      <c r="AT78" s="59"/>
      <c r="AU78" s="59"/>
      <c r="AV78" s="59"/>
      <c r="AW78" s="59"/>
      <c r="AX78" s="59"/>
      <c r="AY78" s="59"/>
      <c r="AZ78" s="59"/>
      <c r="BA78" s="59"/>
      <c r="BB78" s="59"/>
      <c r="BC78" s="59"/>
      <c r="BD78" s="59"/>
      <c r="BE78" s="59"/>
      <c r="BF78" s="59"/>
      <c r="BG78" s="59"/>
      <c r="BH78" s="998" t="s">
        <v>75</v>
      </c>
      <c r="BI78" s="999"/>
      <c r="BJ78" s="999"/>
      <c r="BK78" s="1000"/>
      <c r="BL78" s="973">
        <f>SUM(BL20:BL77)</f>
        <v>507.91</v>
      </c>
      <c r="BM78" s="973">
        <f>SUM(BM20:BM77)</f>
        <v>2068.96</v>
      </c>
      <c r="BN78" s="973">
        <f>SUM(BN20:BN77)</f>
        <v>2576.87</v>
      </c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  <c r="BZ78" s="3"/>
      <c r="CA78" s="3"/>
      <c r="CB78" s="3"/>
      <c r="CC78" s="3"/>
      <c r="CD78" s="3"/>
      <c r="CE78" s="3"/>
      <c r="CF78" s="3"/>
      <c r="CG78" s="3"/>
      <c r="CH78" s="3"/>
      <c r="CI78" s="3"/>
    </row>
    <row r="79" spans="1:133" ht="18.75" customHeight="1">
      <c r="A79" s="947"/>
      <c r="B79" s="948"/>
      <c r="C79" s="58"/>
      <c r="D79" s="57"/>
      <c r="E79" s="57"/>
      <c r="F79" s="57"/>
      <c r="G79" s="57"/>
      <c r="H79" s="57"/>
      <c r="I79" s="57"/>
      <c r="J79" s="57"/>
      <c r="K79" s="57"/>
      <c r="L79" s="57"/>
      <c r="M79" s="57"/>
      <c r="N79" s="57"/>
      <c r="O79" s="57"/>
      <c r="P79" s="57"/>
      <c r="Q79" s="57"/>
      <c r="R79" s="57"/>
      <c r="S79" s="57"/>
      <c r="T79" s="57"/>
      <c r="U79" s="57"/>
      <c r="V79" s="57"/>
      <c r="W79" s="57"/>
      <c r="X79" s="57"/>
      <c r="Y79" s="57"/>
      <c r="Z79" s="57"/>
      <c r="AA79" s="952"/>
      <c r="AB79" s="953"/>
      <c r="AC79" s="953"/>
      <c r="AD79" s="954"/>
      <c r="AE79" s="818"/>
      <c r="AF79" s="818"/>
      <c r="AG79" s="818"/>
      <c r="AH79" s="947"/>
      <c r="AI79" s="948"/>
      <c r="AJ79" s="58"/>
      <c r="AK79" s="57"/>
      <c r="AL79" s="57"/>
      <c r="AM79" s="57"/>
      <c r="AN79" s="57"/>
      <c r="AO79" s="57"/>
      <c r="AP79" s="57"/>
      <c r="AQ79" s="57"/>
      <c r="AR79" s="57"/>
      <c r="AS79" s="57"/>
      <c r="AT79" s="57"/>
      <c r="AU79" s="57"/>
      <c r="AV79" s="57"/>
      <c r="AW79" s="57"/>
      <c r="AX79" s="57"/>
      <c r="AY79" s="57"/>
      <c r="AZ79" s="57"/>
      <c r="BA79" s="57"/>
      <c r="BB79" s="57"/>
      <c r="BC79" s="57"/>
      <c r="BD79" s="57"/>
      <c r="BE79" s="57"/>
      <c r="BF79" s="57"/>
      <c r="BG79" s="57"/>
      <c r="BH79" s="952"/>
      <c r="BI79" s="953"/>
      <c r="BJ79" s="953"/>
      <c r="BK79" s="954"/>
      <c r="BL79" s="818"/>
      <c r="BM79" s="818"/>
      <c r="BN79" s="818"/>
      <c r="CK79" s="16"/>
      <c r="CL79" s="16"/>
      <c r="CM79" s="16"/>
      <c r="CN79" s="16"/>
      <c r="CO79" s="16"/>
      <c r="CP79" s="16"/>
      <c r="CQ79" s="16"/>
      <c r="CR79" s="16"/>
      <c r="CS79" s="16"/>
      <c r="CT79" s="16"/>
      <c r="CU79" s="16"/>
      <c r="CV79" s="16"/>
      <c r="CW79" s="16"/>
      <c r="CX79" s="16"/>
      <c r="CY79" s="16"/>
      <c r="CZ79" s="16"/>
      <c r="DA79" s="16"/>
      <c r="DB79" s="16"/>
      <c r="DZ79" s="16"/>
      <c r="EA79" s="16"/>
      <c r="EB79" s="16"/>
      <c r="EC79" s="16"/>
    </row>
    <row r="80" spans="1:133">
      <c r="D80" s="6"/>
      <c r="E80" s="6"/>
      <c r="F80" s="19"/>
      <c r="G80" s="6"/>
      <c r="H80" s="6"/>
      <c r="I80" s="6"/>
      <c r="J80" s="6"/>
      <c r="K80" s="6"/>
      <c r="L80" s="14"/>
      <c r="M80" s="9"/>
      <c r="N80" s="14"/>
      <c r="O80" s="6"/>
      <c r="P80" s="19">
        <v>0</v>
      </c>
      <c r="Q80" s="19">
        <v>0</v>
      </c>
      <c r="R80" s="6"/>
      <c r="S80" s="6"/>
      <c r="T80" s="56"/>
      <c r="U80" s="56"/>
      <c r="V80" s="19"/>
      <c r="W80" s="19"/>
      <c r="X80" s="56"/>
      <c r="Y80" s="56"/>
      <c r="Z80" s="56"/>
      <c r="AA80" s="6"/>
      <c r="AB80" s="6"/>
      <c r="AC80" s="6"/>
      <c r="AD80" s="7"/>
      <c r="AE80" s="48"/>
      <c r="AF80" s="48"/>
      <c r="AG80" s="48"/>
      <c r="AK80" s="6"/>
      <c r="AL80" s="6"/>
      <c r="AM80" s="19"/>
      <c r="AN80" s="6"/>
      <c r="AO80" s="6"/>
      <c r="AP80" s="6"/>
      <c r="AQ80" s="6"/>
      <c r="AR80" s="6"/>
      <c r="AS80" s="14"/>
      <c r="AT80" s="9"/>
      <c r="AU80" s="14"/>
      <c r="AV80" s="6"/>
      <c r="AW80" s="19">
        <v>0</v>
      </c>
      <c r="AX80" s="19">
        <v>0</v>
      </c>
      <c r="AY80" s="6"/>
      <c r="AZ80" s="6"/>
      <c r="BA80" s="56"/>
      <c r="BB80" s="56"/>
      <c r="BC80" s="19"/>
      <c r="BD80" s="19"/>
      <c r="BE80" s="56"/>
      <c r="BF80" s="56"/>
      <c r="BG80" s="56"/>
      <c r="BH80" s="6"/>
      <c r="BI80" s="6"/>
      <c r="BJ80" s="6"/>
      <c r="BK80" s="7"/>
      <c r="BL80" s="48"/>
      <c r="BM80" s="48"/>
      <c r="BN80" s="48"/>
    </row>
    <row r="81" spans="1:133" ht="27" customHeight="1">
      <c r="A81" s="421" t="s">
        <v>33</v>
      </c>
      <c r="B81" s="825"/>
      <c r="C81" s="825"/>
      <c r="D81" s="10"/>
      <c r="E81" s="961"/>
      <c r="F81" s="961"/>
      <c r="G81" s="961"/>
      <c r="H81" s="10"/>
      <c r="I81" s="13"/>
      <c r="J81" s="13"/>
      <c r="K81" s="13"/>
      <c r="L81" s="10"/>
      <c r="M81" s="8"/>
      <c r="N81" s="10"/>
      <c r="O81" s="10"/>
      <c r="P81" s="424">
        <f>(P$19*P80)/1000</f>
        <v>0</v>
      </c>
      <c r="Q81" s="424">
        <f>(Q$19*Q80)/1000</f>
        <v>0</v>
      </c>
      <c r="R81" s="955" t="s">
        <v>32</v>
      </c>
      <c r="S81" s="955"/>
      <c r="T81" s="956"/>
      <c r="U81" s="956"/>
      <c r="V81" s="424">
        <f>(V$19*V80)/1000</f>
        <v>0</v>
      </c>
      <c r="W81" s="957" t="s">
        <v>542</v>
      </c>
      <c r="X81" s="957"/>
      <c r="Y81" s="957"/>
      <c r="Z81" s="54"/>
      <c r="AA81" s="10"/>
      <c r="AB81" s="10"/>
      <c r="AC81" s="10"/>
      <c r="AD81" s="49"/>
      <c r="AE81" s="18"/>
      <c r="AF81" s="18"/>
      <c r="AG81" s="18"/>
      <c r="AH81" s="543" t="s">
        <v>33</v>
      </c>
      <c r="AI81" s="825"/>
      <c r="AJ81" s="825"/>
      <c r="AK81" s="10"/>
      <c r="AL81" s="961"/>
      <c r="AM81" s="961"/>
      <c r="AN81" s="961"/>
      <c r="AO81" s="10"/>
      <c r="AP81" s="13"/>
      <c r="AQ81" s="13"/>
      <c r="AR81" s="13"/>
      <c r="AS81" s="10"/>
      <c r="AT81" s="8"/>
      <c r="AU81" s="10"/>
      <c r="AV81" s="10"/>
      <c r="AW81" s="424">
        <f>(AW$19*AW80)/1000</f>
        <v>0</v>
      </c>
      <c r="AX81" s="424">
        <f>(AX$19*AX80)/1000</f>
        <v>0</v>
      </c>
      <c r="AY81" s="955" t="s">
        <v>32</v>
      </c>
      <c r="AZ81" s="955"/>
      <c r="BA81" s="956"/>
      <c r="BB81" s="956"/>
      <c r="BC81" s="424">
        <f>(BC$19*BC80)/1000</f>
        <v>0</v>
      </c>
      <c r="BD81" s="957" t="s">
        <v>603</v>
      </c>
      <c r="BE81" s="957"/>
      <c r="BF81" s="957"/>
      <c r="BG81" s="54"/>
      <c r="BH81" s="10"/>
      <c r="BI81" s="10"/>
      <c r="BJ81" s="10"/>
      <c r="BK81" s="49"/>
      <c r="BL81" s="18"/>
      <c r="BM81" s="18"/>
      <c r="BN81" s="18"/>
      <c r="CJ81" s="12"/>
    </row>
    <row r="82" spans="1:133" s="16" customFormat="1" ht="27" customHeight="1">
      <c r="A82" s="38"/>
      <c r="B82" s="996" t="s">
        <v>30</v>
      </c>
      <c r="C82" s="996"/>
      <c r="D82" s="14"/>
      <c r="E82" s="35" t="s">
        <v>72</v>
      </c>
      <c r="F82" s="35"/>
      <c r="G82" s="38"/>
      <c r="H82" s="14"/>
      <c r="I82" s="38"/>
      <c r="J82" s="38"/>
      <c r="K82" s="38"/>
      <c r="L82" s="10"/>
      <c r="M82" s="8"/>
      <c r="N82" s="10"/>
      <c r="O82" s="14"/>
      <c r="P82" s="19">
        <v>0</v>
      </c>
      <c r="Q82" s="19">
        <v>0</v>
      </c>
      <c r="R82" s="38"/>
      <c r="S82" s="38"/>
      <c r="T82" s="959" t="s">
        <v>30</v>
      </c>
      <c r="U82" s="959"/>
      <c r="V82" s="19"/>
      <c r="W82" s="960" t="s">
        <v>72</v>
      </c>
      <c r="X82" s="960"/>
      <c r="Y82" s="960"/>
      <c r="Z82" s="960"/>
      <c r="AA82" s="14"/>
      <c r="AB82" s="14"/>
      <c r="AC82" s="14"/>
      <c r="AD82" s="53"/>
      <c r="AE82" s="52"/>
      <c r="AF82" s="52"/>
      <c r="AG82" s="52"/>
      <c r="AH82" s="38"/>
      <c r="AI82" s="996" t="s">
        <v>30</v>
      </c>
      <c r="AJ82" s="996"/>
      <c r="AK82" s="14"/>
      <c r="AL82" s="35" t="s">
        <v>72</v>
      </c>
      <c r="AM82" s="35"/>
      <c r="AN82" s="38"/>
      <c r="AO82" s="14"/>
      <c r="AP82" s="38"/>
      <c r="AQ82" s="38"/>
      <c r="AR82" s="38"/>
      <c r="AS82" s="10"/>
      <c r="AT82" s="8"/>
      <c r="AU82" s="10"/>
      <c r="AV82" s="14"/>
      <c r="AW82" s="19">
        <v>0</v>
      </c>
      <c r="AX82" s="19">
        <v>0</v>
      </c>
      <c r="AY82" s="38"/>
      <c r="AZ82" s="38"/>
      <c r="BA82" s="959" t="s">
        <v>30</v>
      </c>
      <c r="BB82" s="959"/>
      <c r="BC82" s="19"/>
      <c r="BD82" s="960" t="s">
        <v>72</v>
      </c>
      <c r="BE82" s="960"/>
      <c r="BF82" s="960"/>
      <c r="BG82" s="960"/>
      <c r="BH82" s="14"/>
      <c r="BI82" s="14"/>
      <c r="BJ82" s="14"/>
      <c r="BK82" s="53"/>
      <c r="BL82" s="52"/>
      <c r="BM82" s="52"/>
      <c r="BN82" s="52"/>
      <c r="BO82" s="3"/>
      <c r="BP82" s="3"/>
      <c r="BQ82" s="3"/>
      <c r="BR82" s="3"/>
      <c r="BS82" s="3"/>
      <c r="BT82" s="3"/>
      <c r="BU82" s="3"/>
      <c r="BV82" s="3"/>
      <c r="BW82" s="3"/>
      <c r="BX82" s="3"/>
      <c r="BY82" s="3"/>
      <c r="BZ82" s="3"/>
      <c r="CA82" s="3"/>
      <c r="CB82" s="3"/>
      <c r="CC82" s="3"/>
      <c r="CD82" s="3"/>
      <c r="CE82" s="3"/>
      <c r="CF82" s="3"/>
      <c r="CG82" s="3"/>
      <c r="CH82" s="3"/>
      <c r="CI82" s="3"/>
      <c r="CJ82" s="17"/>
      <c r="CK82" s="3"/>
      <c r="CL82" s="3"/>
      <c r="CM82" s="3"/>
      <c r="CN82" s="3"/>
      <c r="CO82" s="3"/>
      <c r="CP82" s="3"/>
      <c r="CQ82" s="3"/>
      <c r="CR82" s="3"/>
      <c r="CS82" s="3"/>
      <c r="CT82" s="3"/>
      <c r="CU82" s="3"/>
      <c r="CV82" s="3"/>
      <c r="CW82" s="3"/>
      <c r="CX82" s="3"/>
      <c r="CY82" s="3"/>
      <c r="CZ82" s="3"/>
      <c r="DA82" s="3"/>
      <c r="DB82" s="3"/>
      <c r="DC82" s="3"/>
      <c r="DD82" s="3"/>
      <c r="DE82" s="3"/>
      <c r="DF82" s="3"/>
      <c r="DG82" s="3"/>
      <c r="DH82" s="3"/>
      <c r="DI82" s="3"/>
      <c r="DJ82" s="3"/>
      <c r="DK82" s="3"/>
      <c r="DL82" s="3"/>
      <c r="DM82" s="3"/>
      <c r="DN82" s="3"/>
      <c r="DO82" s="3"/>
      <c r="DP82" s="3"/>
      <c r="DQ82" s="3"/>
      <c r="DR82" s="3"/>
      <c r="DS82" s="3"/>
      <c r="DT82" s="3"/>
      <c r="DU82" s="3"/>
      <c r="DV82" s="3"/>
      <c r="DW82" s="3"/>
      <c r="DX82" s="3"/>
      <c r="DY82" s="3"/>
      <c r="DZ82" s="3"/>
      <c r="EA82" s="3"/>
      <c r="EB82" s="3"/>
      <c r="EC82" s="3"/>
    </row>
    <row r="83" spans="1:133" ht="27" customHeight="1">
      <c r="A83" s="421" t="s">
        <v>74</v>
      </c>
      <c r="B83" s="825"/>
      <c r="C83" s="825"/>
      <c r="D83" s="10"/>
      <c r="E83" s="957"/>
      <c r="F83" s="957"/>
      <c r="G83" s="957"/>
      <c r="H83" s="10"/>
      <c r="I83" s="13"/>
      <c r="J83" s="13"/>
      <c r="K83" s="13"/>
      <c r="L83" s="10"/>
      <c r="M83" s="8"/>
      <c r="N83" s="10"/>
      <c r="O83" s="10"/>
      <c r="P83" s="6"/>
      <c r="Q83" s="6"/>
      <c r="R83" s="955" t="s">
        <v>488</v>
      </c>
      <c r="S83" s="955"/>
      <c r="T83" s="956"/>
      <c r="U83" s="956"/>
      <c r="V83" s="19"/>
      <c r="W83" s="957" t="s">
        <v>483</v>
      </c>
      <c r="X83" s="957"/>
      <c r="Y83" s="957"/>
      <c r="Z83" s="50"/>
      <c r="AA83" s="10"/>
      <c r="AB83" s="10"/>
      <c r="AC83" s="10"/>
      <c r="AD83" s="49"/>
      <c r="AE83" s="18"/>
      <c r="AF83" s="18"/>
      <c r="AG83" s="18"/>
      <c r="AH83" s="543" t="s">
        <v>74</v>
      </c>
      <c r="AI83" s="825"/>
      <c r="AJ83" s="825"/>
      <c r="AK83" s="10"/>
      <c r="AL83" s="957"/>
      <c r="AM83" s="957"/>
      <c r="AN83" s="957"/>
      <c r="AO83" s="10"/>
      <c r="AP83" s="13"/>
      <c r="AQ83" s="13"/>
      <c r="AR83" s="13"/>
      <c r="AS83" s="10"/>
      <c r="AT83" s="8"/>
      <c r="AU83" s="10"/>
      <c r="AV83" s="10"/>
      <c r="AW83" s="6"/>
      <c r="AX83" s="6"/>
      <c r="AY83" s="955" t="s">
        <v>488</v>
      </c>
      <c r="AZ83" s="955"/>
      <c r="BA83" s="956"/>
      <c r="BB83" s="956"/>
      <c r="BC83" s="19"/>
      <c r="BD83" s="957" t="s">
        <v>483</v>
      </c>
      <c r="BE83" s="957"/>
      <c r="BF83" s="957"/>
      <c r="BG83" s="50"/>
      <c r="BH83" s="10"/>
      <c r="BI83" s="10"/>
      <c r="BJ83" s="10"/>
      <c r="BK83" s="49"/>
      <c r="BL83" s="18"/>
      <c r="BM83" s="18"/>
      <c r="BN83" s="18"/>
      <c r="BO83" s="406"/>
      <c r="BP83" s="406"/>
      <c r="BQ83" s="406"/>
      <c r="BR83" s="406"/>
      <c r="BS83" s="406"/>
      <c r="BT83" s="406"/>
      <c r="BU83" s="406"/>
      <c r="BV83" s="406"/>
      <c r="BW83" s="406"/>
      <c r="BX83" s="406"/>
      <c r="BY83" s="406"/>
      <c r="BZ83" s="406"/>
      <c r="CA83" s="406"/>
      <c r="CB83" s="406"/>
      <c r="CC83" s="406"/>
      <c r="CD83" s="406"/>
      <c r="CE83" s="406"/>
      <c r="CF83" s="406"/>
      <c r="CG83" s="406"/>
      <c r="CH83" s="406"/>
      <c r="CI83" s="406"/>
      <c r="CJ83" s="12"/>
    </row>
    <row r="84" spans="1:133" ht="27" customHeight="1">
      <c r="A84" s="11"/>
      <c r="B84" s="996" t="s">
        <v>30</v>
      </c>
      <c r="C84" s="996"/>
      <c r="D84" s="10"/>
      <c r="E84" s="997" t="s">
        <v>72</v>
      </c>
      <c r="F84" s="997"/>
      <c r="G84" s="997"/>
      <c r="H84" s="10"/>
      <c r="I84" s="13"/>
      <c r="J84" s="13"/>
      <c r="K84" s="13"/>
      <c r="L84" s="6"/>
      <c r="M84" s="6"/>
      <c r="N84" s="6"/>
      <c r="O84" s="10"/>
      <c r="P84" s="10"/>
      <c r="Q84" s="10"/>
      <c r="R84" s="13"/>
      <c r="S84" s="13"/>
      <c r="T84" s="996" t="s">
        <v>30</v>
      </c>
      <c r="U84" s="996"/>
      <c r="V84" s="424">
        <f>(V$19*V83)/1000</f>
        <v>0</v>
      </c>
      <c r="W84" s="962" t="s">
        <v>72</v>
      </c>
      <c r="X84" s="962"/>
      <c r="Y84" s="962"/>
      <c r="Z84" s="962"/>
      <c r="AA84" s="10"/>
      <c r="AB84" s="10"/>
      <c r="AC84" s="10"/>
      <c r="AD84" s="49"/>
      <c r="AE84" s="18"/>
      <c r="AF84" s="18"/>
      <c r="AG84" s="18"/>
      <c r="AH84" s="11"/>
      <c r="AI84" s="996" t="s">
        <v>30</v>
      </c>
      <c r="AJ84" s="996"/>
      <c r="AK84" s="10"/>
      <c r="AL84" s="997" t="s">
        <v>72</v>
      </c>
      <c r="AM84" s="997"/>
      <c r="AN84" s="997"/>
      <c r="AO84" s="10"/>
      <c r="AP84" s="13"/>
      <c r="AQ84" s="13"/>
      <c r="AR84" s="13"/>
      <c r="AS84" s="6"/>
      <c r="AT84" s="6"/>
      <c r="AU84" s="6"/>
      <c r="AV84" s="10"/>
      <c r="AW84" s="10"/>
      <c r="AX84" s="10"/>
      <c r="AY84" s="13"/>
      <c r="AZ84" s="13"/>
      <c r="BA84" s="996" t="s">
        <v>30</v>
      </c>
      <c r="BB84" s="996"/>
      <c r="BC84" s="424">
        <f>(BC$19*BC83)/1000</f>
        <v>0</v>
      </c>
      <c r="BD84" s="962" t="s">
        <v>72</v>
      </c>
      <c r="BE84" s="962"/>
      <c r="BF84" s="962"/>
      <c r="BG84" s="962"/>
      <c r="BH84" s="10"/>
      <c r="BI84" s="10"/>
      <c r="BJ84" s="10"/>
      <c r="BK84" s="49"/>
      <c r="BL84" s="18"/>
      <c r="BM84" s="18"/>
      <c r="BN84" s="18"/>
      <c r="BO84" s="406"/>
      <c r="BP84" s="406"/>
      <c r="BQ84" s="406"/>
      <c r="BR84" s="406"/>
      <c r="BS84" s="406"/>
      <c r="BT84" s="406"/>
      <c r="BU84" s="406"/>
      <c r="BV84" s="406"/>
      <c r="BW84" s="406"/>
      <c r="BX84" s="406"/>
      <c r="BY84" s="406"/>
      <c r="BZ84" s="406"/>
      <c r="CA84" s="406"/>
      <c r="CB84" s="406"/>
      <c r="CC84" s="406"/>
      <c r="CD84" s="406"/>
      <c r="CE84" s="406"/>
      <c r="CF84" s="406"/>
      <c r="CG84" s="406"/>
      <c r="CH84" s="406"/>
      <c r="CI84" s="406"/>
      <c r="CJ84" s="12"/>
    </row>
    <row r="85" spans="1:133">
      <c r="A85" s="11"/>
      <c r="B85" s="11"/>
      <c r="C85" s="11"/>
      <c r="D85" s="10"/>
      <c r="E85" s="10"/>
      <c r="F85" s="14"/>
      <c r="G85" s="13"/>
      <c r="H85" s="10"/>
      <c r="I85" s="13"/>
      <c r="J85" s="13"/>
      <c r="K85" s="13"/>
      <c r="L85" s="6"/>
      <c r="M85" s="6"/>
      <c r="N85" s="6"/>
      <c r="O85" s="10"/>
      <c r="P85" s="14"/>
      <c r="Q85" s="10"/>
      <c r="R85" s="13"/>
      <c r="S85" s="13"/>
      <c r="T85" s="13"/>
      <c r="U85" s="10"/>
      <c r="V85" s="6"/>
      <c r="W85" s="6"/>
      <c r="X85" s="13"/>
      <c r="Y85" s="13"/>
      <c r="Z85" s="13"/>
      <c r="AA85" s="10"/>
      <c r="AB85" s="10"/>
      <c r="AC85" s="10"/>
      <c r="AD85" s="49"/>
      <c r="AE85" s="18"/>
      <c r="AF85" s="18"/>
      <c r="AG85" s="18"/>
      <c r="AH85" s="11"/>
      <c r="AI85" s="11"/>
      <c r="AJ85" s="11"/>
      <c r="AK85" s="10"/>
      <c r="AL85" s="10"/>
      <c r="AM85" s="14"/>
      <c r="AN85" s="13"/>
      <c r="AO85" s="10"/>
      <c r="AP85" s="13"/>
      <c r="AQ85" s="13"/>
      <c r="AR85" s="13"/>
      <c r="AS85" s="6"/>
      <c r="AT85" s="6"/>
      <c r="AU85" s="6"/>
      <c r="AV85" s="10"/>
      <c r="AW85" s="14"/>
      <c r="AX85" s="10"/>
      <c r="AY85" s="13"/>
      <c r="AZ85" s="13"/>
      <c r="BA85" s="13"/>
      <c r="BB85" s="10"/>
      <c r="BC85" s="6"/>
      <c r="BD85" s="6"/>
      <c r="BE85" s="13"/>
      <c r="BF85" s="13"/>
      <c r="BG85" s="13"/>
      <c r="BH85" s="10"/>
      <c r="BI85" s="10"/>
      <c r="BJ85" s="10"/>
      <c r="BK85" s="49"/>
      <c r="BL85" s="18"/>
      <c r="BM85" s="18"/>
      <c r="BN85" s="18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 s="12"/>
    </row>
    <row r="86" spans="1:133">
      <c r="D86" s="6"/>
      <c r="E86" s="6"/>
      <c r="F86" s="10"/>
      <c r="G86" s="6"/>
      <c r="H86" s="6"/>
      <c r="I86" s="6"/>
      <c r="J86" s="6"/>
      <c r="K86" s="6"/>
      <c r="L86" s="6"/>
      <c r="M86" s="6"/>
      <c r="N86" s="6"/>
      <c r="O86" s="6"/>
      <c r="P86" s="10"/>
      <c r="Q86" s="10"/>
      <c r="R86" s="6"/>
      <c r="S86" s="6"/>
      <c r="T86" s="6"/>
      <c r="U86" s="6"/>
      <c r="V86" s="10"/>
      <c r="W86" s="10"/>
      <c r="X86" s="6"/>
      <c r="Y86" s="6"/>
      <c r="Z86" s="6"/>
      <c r="AA86" s="6"/>
      <c r="AB86" s="6"/>
      <c r="AC86" s="6"/>
      <c r="AD86" s="7"/>
      <c r="AE86" s="48"/>
      <c r="AF86" s="48"/>
      <c r="AG86" s="48"/>
      <c r="AK86" s="6"/>
      <c r="AL86" s="6"/>
      <c r="AM86" s="10"/>
      <c r="AN86" s="6"/>
      <c r="AO86" s="6"/>
      <c r="AP86" s="6"/>
      <c r="AQ86" s="6"/>
      <c r="AR86" s="6"/>
      <c r="AS86" s="6"/>
      <c r="AT86" s="6"/>
      <c r="AU86" s="6"/>
      <c r="AV86" s="6"/>
      <c r="AW86" s="10"/>
      <c r="AX86" s="10"/>
      <c r="AY86" s="6"/>
      <c r="AZ86" s="6"/>
      <c r="BA86" s="6"/>
      <c r="BB86" s="6"/>
      <c r="BC86" s="10"/>
      <c r="BD86" s="10"/>
      <c r="BE86" s="6"/>
      <c r="BF86" s="6"/>
      <c r="BG86" s="6"/>
      <c r="BH86" s="6"/>
      <c r="BI86" s="6"/>
      <c r="BJ86" s="6"/>
      <c r="BK86" s="7"/>
      <c r="BL86" s="48"/>
      <c r="BM86" s="48"/>
      <c r="BN86" s="48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</row>
    <row r="87" spans="1:133">
      <c r="D87" s="6"/>
      <c r="E87" s="6"/>
      <c r="F87" s="10"/>
      <c r="G87" s="6"/>
      <c r="H87" s="6"/>
      <c r="I87" s="6"/>
      <c r="J87" s="6"/>
      <c r="K87" s="6"/>
      <c r="L87" s="6"/>
      <c r="M87" s="6"/>
      <c r="N87" s="6"/>
      <c r="O87" s="6"/>
      <c r="P87" s="10"/>
      <c r="Q87" s="6"/>
      <c r="R87" s="6"/>
      <c r="S87" s="6"/>
      <c r="T87" s="6"/>
      <c r="U87" s="6"/>
      <c r="V87" s="14"/>
      <c r="W87" s="14"/>
      <c r="X87" s="6"/>
      <c r="Y87" s="6"/>
      <c r="Z87" s="6"/>
      <c r="AA87" s="6"/>
      <c r="AB87" s="6"/>
      <c r="AC87" s="6"/>
      <c r="AD87" s="7"/>
      <c r="AE87" s="48"/>
      <c r="AF87" s="48"/>
      <c r="AG87" s="48"/>
      <c r="AK87" s="6"/>
      <c r="AL87" s="6"/>
      <c r="AM87" s="10"/>
      <c r="AN87" s="6"/>
      <c r="AO87" s="6"/>
      <c r="AP87" s="6"/>
      <c r="AQ87" s="6"/>
      <c r="AR87" s="6"/>
      <c r="AS87" s="6"/>
      <c r="AT87" s="6"/>
      <c r="AU87" s="6"/>
      <c r="AV87" s="6"/>
      <c r="AW87" s="10"/>
      <c r="AX87" s="6"/>
      <c r="AY87" s="6"/>
      <c r="AZ87" s="6"/>
      <c r="BA87" s="6"/>
      <c r="BB87" s="6"/>
      <c r="BC87" s="14"/>
      <c r="BD87" s="14"/>
      <c r="BE87" s="6"/>
      <c r="BF87" s="6"/>
      <c r="BG87" s="6"/>
      <c r="BH87" s="6"/>
      <c r="BI87" s="6"/>
      <c r="BJ87" s="6"/>
      <c r="BK87" s="7"/>
      <c r="BL87" s="48"/>
      <c r="BM87" s="48"/>
      <c r="BN87" s="48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</row>
    <row r="88" spans="1:133">
      <c r="D88" s="6"/>
      <c r="E88" s="6"/>
      <c r="F88" s="10"/>
      <c r="G88" s="6"/>
      <c r="H88" s="6"/>
      <c r="I88" s="6"/>
      <c r="J88" s="6"/>
      <c r="K88" s="6"/>
      <c r="L88" s="6"/>
      <c r="M88" s="6"/>
      <c r="N88" s="6"/>
      <c r="O88" s="6"/>
      <c r="P88" s="10"/>
      <c r="Q88" s="6"/>
      <c r="R88" s="6"/>
      <c r="S88" s="6"/>
      <c r="T88" s="6"/>
      <c r="U88" s="6"/>
      <c r="V88" s="10"/>
      <c r="W88" s="10"/>
      <c r="X88" s="6"/>
      <c r="Y88" s="6"/>
      <c r="Z88" s="6"/>
      <c r="AA88" s="6"/>
      <c r="AB88" s="6"/>
      <c r="AC88" s="6"/>
      <c r="AD88" s="7"/>
      <c r="AE88" s="48"/>
      <c r="AF88" s="48"/>
      <c r="AG88" s="48"/>
      <c r="AK88" s="6"/>
      <c r="AL88" s="6"/>
      <c r="AM88" s="10"/>
      <c r="AN88" s="6"/>
      <c r="AO88" s="6"/>
      <c r="AP88" s="6"/>
      <c r="AQ88" s="6"/>
      <c r="AR88" s="6"/>
      <c r="AS88" s="6"/>
      <c r="AT88" s="6"/>
      <c r="AU88" s="6"/>
      <c r="AV88" s="6"/>
      <c r="AW88" s="10"/>
      <c r="AX88" s="6"/>
      <c r="AY88" s="6"/>
      <c r="AZ88" s="6"/>
      <c r="BA88" s="6"/>
      <c r="BB88" s="6"/>
      <c r="BC88" s="10"/>
      <c r="BD88" s="10"/>
      <c r="BE88" s="6"/>
      <c r="BF88" s="6"/>
      <c r="BG88" s="6"/>
      <c r="BH88" s="6"/>
      <c r="BI88" s="6"/>
      <c r="BJ88" s="6"/>
      <c r="BK88" s="7"/>
      <c r="BL88" s="48"/>
      <c r="BM88" s="48"/>
      <c r="BN88" s="4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</row>
    <row r="89" spans="1:133">
      <c r="D89" s="6"/>
      <c r="E89" s="6"/>
      <c r="F89" s="10"/>
      <c r="G89" s="6"/>
      <c r="H89" s="6"/>
      <c r="I89" s="6"/>
      <c r="J89" s="6"/>
      <c r="K89" s="6"/>
      <c r="L89" s="6"/>
      <c r="M89" s="6"/>
      <c r="N89" s="6"/>
      <c r="O89" s="6"/>
      <c r="P89" s="10"/>
      <c r="Q89" s="10"/>
      <c r="R89" s="6"/>
      <c r="S89" s="6"/>
      <c r="T89" s="6"/>
      <c r="U89" s="6"/>
      <c r="V89" s="10"/>
      <c r="W89" s="10"/>
      <c r="X89" s="6"/>
      <c r="Y89" s="6"/>
      <c r="Z89" s="6"/>
      <c r="AA89" s="6"/>
      <c r="AB89" s="6"/>
      <c r="AC89" s="6"/>
      <c r="AD89" s="7"/>
      <c r="AE89" s="48"/>
      <c r="AF89" s="48"/>
      <c r="AG89" s="48"/>
      <c r="AK89" s="6"/>
      <c r="AL89" s="6"/>
      <c r="AM89" s="10"/>
      <c r="AN89" s="6"/>
      <c r="AO89" s="6"/>
      <c r="AP89" s="6"/>
      <c r="AQ89" s="6"/>
      <c r="AR89" s="6"/>
      <c r="AS89" s="6"/>
      <c r="AT89" s="6"/>
      <c r="AU89" s="6"/>
      <c r="AV89" s="6"/>
      <c r="AW89" s="10"/>
      <c r="AX89" s="10"/>
      <c r="AY89" s="6"/>
      <c r="AZ89" s="6"/>
      <c r="BA89" s="6"/>
      <c r="BB89" s="6"/>
      <c r="BC89" s="10"/>
      <c r="BD89" s="10"/>
      <c r="BE89" s="6"/>
      <c r="BF89" s="6"/>
      <c r="BG89" s="6"/>
      <c r="BH89" s="6"/>
      <c r="BI89" s="6"/>
      <c r="BJ89" s="6"/>
      <c r="BK89" s="7"/>
      <c r="BL89" s="48"/>
      <c r="BM89" s="48"/>
      <c r="BN89" s="48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</row>
    <row r="90" spans="1:133"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10"/>
      <c r="W90" s="10"/>
      <c r="X90" s="6"/>
      <c r="Y90" s="6"/>
      <c r="Z90" s="6"/>
      <c r="AA90" s="6"/>
      <c r="AB90" s="6"/>
      <c r="AC90" s="6"/>
      <c r="AD90" s="7"/>
      <c r="AE90" s="48"/>
      <c r="AF90" s="48"/>
      <c r="AG90" s="48"/>
      <c r="AK90" s="6"/>
      <c r="AL90" s="6"/>
      <c r="AM90" s="6"/>
      <c r="AN90" s="6"/>
      <c r="AO90" s="6"/>
      <c r="AP90" s="6"/>
      <c r="AQ90" s="6"/>
      <c r="AR90" s="6"/>
      <c r="AS90" s="6"/>
      <c r="AT90" s="6"/>
      <c r="AU90" s="6"/>
      <c r="AV90" s="6"/>
      <c r="AW90" s="6"/>
      <c r="AX90" s="6"/>
      <c r="AY90" s="6"/>
      <c r="AZ90" s="6"/>
      <c r="BA90" s="6"/>
      <c r="BB90" s="6"/>
      <c r="BC90" s="10"/>
      <c r="BD90" s="10"/>
      <c r="BE90" s="6"/>
      <c r="BF90" s="6"/>
      <c r="BG90" s="6"/>
      <c r="BH90" s="6"/>
      <c r="BI90" s="6"/>
      <c r="BJ90" s="6"/>
      <c r="BK90" s="7"/>
      <c r="BL90" s="48"/>
      <c r="BM90" s="48"/>
      <c r="BN90" s="48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</row>
    <row r="91" spans="1:133"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10"/>
      <c r="W91" s="10"/>
      <c r="X91" s="6"/>
      <c r="Y91" s="6"/>
      <c r="Z91" s="6"/>
      <c r="AA91" s="6"/>
      <c r="AB91" s="6"/>
      <c r="AC91" s="6"/>
      <c r="AD91" s="7"/>
      <c r="AE91" s="48"/>
      <c r="AF91" s="48"/>
      <c r="AG91" s="48"/>
      <c r="AK91" s="6"/>
      <c r="AL91" s="6"/>
      <c r="AM91" s="6"/>
      <c r="AN91" s="6"/>
      <c r="AO91" s="6"/>
      <c r="AP91" s="6"/>
      <c r="AQ91" s="6"/>
      <c r="AR91" s="6"/>
      <c r="AS91" s="6"/>
      <c r="AT91" s="6"/>
      <c r="AU91" s="6"/>
      <c r="AV91" s="6"/>
      <c r="AW91" s="6"/>
      <c r="AX91" s="6"/>
      <c r="AY91" s="6"/>
      <c r="AZ91" s="6"/>
      <c r="BA91" s="6"/>
      <c r="BB91" s="6"/>
      <c r="BC91" s="10"/>
      <c r="BD91" s="10"/>
      <c r="BE91" s="6"/>
      <c r="BF91" s="6"/>
      <c r="BG91" s="6"/>
      <c r="BH91" s="6"/>
      <c r="BI91" s="6"/>
      <c r="BJ91" s="6"/>
      <c r="BK91" s="7"/>
      <c r="BL91" s="48"/>
      <c r="BM91" s="48"/>
      <c r="BN91" s="48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</row>
    <row r="92" spans="1:133"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  <c r="AC92" s="6"/>
      <c r="AD92" s="7"/>
      <c r="AE92" s="48"/>
      <c r="AF92" s="48"/>
      <c r="AG92" s="48"/>
      <c r="AK92" s="6"/>
      <c r="AL92" s="6"/>
      <c r="AM92" s="6"/>
      <c r="AN92" s="6"/>
      <c r="AO92" s="6"/>
      <c r="AP92" s="6"/>
      <c r="AQ92" s="6"/>
      <c r="AR92" s="6"/>
      <c r="AS92" s="6"/>
      <c r="AT92" s="6"/>
      <c r="AU92" s="6"/>
      <c r="AV92" s="6"/>
      <c r="AW92" s="6"/>
      <c r="AX92" s="6"/>
      <c r="AY92" s="6"/>
      <c r="AZ92" s="6"/>
      <c r="BA92" s="6"/>
      <c r="BB92" s="6"/>
      <c r="BC92" s="6"/>
      <c r="BD92" s="6"/>
      <c r="BE92" s="6"/>
      <c r="BF92" s="6"/>
      <c r="BG92" s="6"/>
      <c r="BH92" s="6"/>
      <c r="BI92" s="6"/>
      <c r="BJ92" s="6"/>
      <c r="BK92" s="7"/>
      <c r="BL92" s="48"/>
      <c r="BM92" s="48"/>
      <c r="BN92" s="48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</row>
    <row r="93" spans="1:133"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  <c r="AC93" s="6"/>
      <c r="AD93" s="7"/>
      <c r="AE93" s="48"/>
      <c r="AF93" s="48"/>
      <c r="AG93" s="48"/>
      <c r="AK93" s="6"/>
      <c r="AL93" s="6"/>
      <c r="AM93" s="6"/>
      <c r="AN93" s="6"/>
      <c r="AO93" s="6"/>
      <c r="AP93" s="6"/>
      <c r="AQ93" s="6"/>
      <c r="AR93" s="6"/>
      <c r="AS93" s="6"/>
      <c r="AT93" s="6"/>
      <c r="AU93" s="6"/>
      <c r="AV93" s="6"/>
      <c r="AW93" s="6"/>
      <c r="AX93" s="6"/>
      <c r="AY93" s="6"/>
      <c r="AZ93" s="6"/>
      <c r="BA93" s="6"/>
      <c r="BB93" s="6"/>
      <c r="BC93" s="6"/>
      <c r="BD93" s="6"/>
      <c r="BE93" s="6"/>
      <c r="BF93" s="6"/>
      <c r="BG93" s="6"/>
      <c r="BH93" s="6"/>
      <c r="BI93" s="6"/>
      <c r="BJ93" s="6"/>
      <c r="BK93" s="7"/>
      <c r="BL93" s="48"/>
      <c r="BM93" s="48"/>
      <c r="BN93" s="48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</row>
    <row r="94" spans="1:133"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  <c r="AC94" s="6"/>
      <c r="AD94" s="7"/>
      <c r="AE94" s="48"/>
      <c r="AF94" s="48"/>
      <c r="AG94" s="48"/>
      <c r="AK94" s="6"/>
      <c r="AL94" s="6"/>
      <c r="AM94" s="6"/>
      <c r="AN94" s="6"/>
      <c r="AO94" s="6"/>
      <c r="AP94" s="6"/>
      <c r="AQ94" s="6"/>
      <c r="AR94" s="6"/>
      <c r="AS94" s="6"/>
      <c r="AT94" s="6"/>
      <c r="AU94" s="6"/>
      <c r="AV94" s="6"/>
      <c r="AW94" s="6"/>
      <c r="AX94" s="6"/>
      <c r="AY94" s="6"/>
      <c r="AZ94" s="6"/>
      <c r="BA94" s="6"/>
      <c r="BB94" s="6"/>
      <c r="BC94" s="6"/>
      <c r="BD94" s="6"/>
      <c r="BE94" s="6"/>
      <c r="BF94" s="6"/>
      <c r="BG94" s="6"/>
      <c r="BH94" s="6"/>
      <c r="BI94" s="6"/>
      <c r="BJ94" s="6"/>
      <c r="BK94" s="7"/>
      <c r="BL94" s="48"/>
      <c r="BM94" s="48"/>
      <c r="BN94" s="48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</row>
    <row r="95" spans="1:133"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  <c r="AC95" s="6"/>
      <c r="AD95" s="7"/>
      <c r="AE95" s="48"/>
      <c r="AF95" s="48"/>
      <c r="AG95" s="48"/>
      <c r="AK95" s="6"/>
      <c r="AL95" s="6"/>
      <c r="AM95" s="6"/>
      <c r="AN95" s="6"/>
      <c r="AO95" s="6"/>
      <c r="AP95" s="6"/>
      <c r="AQ95" s="6"/>
      <c r="AR95" s="6"/>
      <c r="AS95" s="6"/>
      <c r="AT95" s="6"/>
      <c r="AU95" s="6"/>
      <c r="AV95" s="6"/>
      <c r="AW95" s="6"/>
      <c r="AX95" s="6"/>
      <c r="AY95" s="6"/>
      <c r="AZ95" s="6"/>
      <c r="BA95" s="6"/>
      <c r="BB95" s="6"/>
      <c r="BC95" s="6"/>
      <c r="BD95" s="6"/>
      <c r="BE95" s="6"/>
      <c r="BF95" s="6"/>
      <c r="BG95" s="6"/>
      <c r="BH95" s="6"/>
      <c r="BI95" s="6"/>
      <c r="BJ95" s="6"/>
      <c r="BK95" s="7"/>
      <c r="BL95" s="48"/>
      <c r="BM95" s="48"/>
      <c r="BN95" s="48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</row>
    <row r="96" spans="1:133"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  <c r="AC96" s="6"/>
      <c r="AD96" s="7"/>
      <c r="AE96" s="48"/>
      <c r="AF96" s="48"/>
      <c r="AG96" s="48"/>
      <c r="AK96" s="6"/>
      <c r="AL96" s="6"/>
      <c r="AM96" s="6"/>
      <c r="AN96" s="6"/>
      <c r="AO96" s="6"/>
      <c r="AP96" s="6"/>
      <c r="AQ96" s="6"/>
      <c r="AR96" s="6"/>
      <c r="AS96" s="6"/>
      <c r="AT96" s="6"/>
      <c r="AU96" s="6"/>
      <c r="AV96" s="6"/>
      <c r="AW96" s="6"/>
      <c r="AX96" s="6"/>
      <c r="AY96" s="6"/>
      <c r="AZ96" s="6"/>
      <c r="BA96" s="6"/>
      <c r="BB96" s="6"/>
      <c r="BC96" s="6"/>
      <c r="BD96" s="6"/>
      <c r="BE96" s="6"/>
      <c r="BF96" s="6"/>
      <c r="BG96" s="6"/>
      <c r="BH96" s="6"/>
      <c r="BI96" s="6"/>
      <c r="BJ96" s="6"/>
      <c r="BK96" s="7"/>
      <c r="BL96" s="48"/>
      <c r="BM96" s="48"/>
      <c r="BN96" s="48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</row>
    <row r="97" spans="4:87"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  <c r="AC97" s="6"/>
      <c r="AD97" s="7"/>
      <c r="AE97" s="48"/>
      <c r="AF97" s="48"/>
      <c r="AG97" s="48"/>
      <c r="AK97" s="6"/>
      <c r="AL97" s="6"/>
      <c r="AM97" s="6"/>
      <c r="AN97" s="6"/>
      <c r="AO97" s="6"/>
      <c r="AP97" s="6"/>
      <c r="AQ97" s="6"/>
      <c r="AR97" s="6"/>
      <c r="AS97" s="6"/>
      <c r="AT97" s="6"/>
      <c r="AU97" s="6"/>
      <c r="AV97" s="6"/>
      <c r="AW97" s="6"/>
      <c r="AX97" s="6"/>
      <c r="AY97" s="6"/>
      <c r="AZ97" s="6"/>
      <c r="BA97" s="6"/>
      <c r="BB97" s="6"/>
      <c r="BC97" s="6"/>
      <c r="BD97" s="6"/>
      <c r="BE97" s="6"/>
      <c r="BF97" s="6"/>
      <c r="BG97" s="6"/>
      <c r="BH97" s="6"/>
      <c r="BI97" s="6"/>
      <c r="BJ97" s="6"/>
      <c r="BK97" s="7"/>
      <c r="BL97" s="48"/>
      <c r="BM97" s="48"/>
      <c r="BN97" s="48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</row>
    <row r="98" spans="4:87"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  <c r="AC98" s="6"/>
      <c r="AD98" s="7"/>
      <c r="AE98" s="48"/>
      <c r="AF98" s="48"/>
      <c r="AG98" s="48"/>
      <c r="AK98" s="6"/>
      <c r="AL98" s="6"/>
      <c r="AM98" s="6"/>
      <c r="AN98" s="6"/>
      <c r="AO98" s="6"/>
      <c r="AP98" s="6"/>
      <c r="AQ98" s="6"/>
      <c r="AR98" s="6"/>
      <c r="AS98" s="6"/>
      <c r="AT98" s="6"/>
      <c r="AU98" s="6"/>
      <c r="AV98" s="6"/>
      <c r="AW98" s="6"/>
      <c r="AX98" s="6"/>
      <c r="AY98" s="6"/>
      <c r="AZ98" s="6"/>
      <c r="BA98" s="6"/>
      <c r="BB98" s="6"/>
      <c r="BC98" s="6"/>
      <c r="BD98" s="6"/>
      <c r="BE98" s="6"/>
      <c r="BF98" s="6"/>
      <c r="BG98" s="6"/>
      <c r="BH98" s="6"/>
      <c r="BI98" s="6"/>
      <c r="BJ98" s="6"/>
      <c r="BK98" s="7"/>
      <c r="BL98" s="48"/>
      <c r="BM98" s="48"/>
      <c r="BN98" s="4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</row>
    <row r="99" spans="4:87"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  <c r="AC99" s="6"/>
      <c r="AD99" s="7"/>
      <c r="AE99" s="48"/>
      <c r="AF99" s="48"/>
      <c r="AG99" s="48"/>
      <c r="AK99" s="6"/>
      <c r="AL99" s="6"/>
      <c r="AM99" s="6"/>
      <c r="AN99" s="6"/>
      <c r="AO99" s="6"/>
      <c r="AP99" s="6"/>
      <c r="AQ99" s="6"/>
      <c r="AR99" s="6"/>
      <c r="AS99" s="6"/>
      <c r="AT99" s="6"/>
      <c r="AU99" s="6"/>
      <c r="AV99" s="6"/>
      <c r="AW99" s="6"/>
      <c r="AX99" s="6"/>
      <c r="AY99" s="6"/>
      <c r="AZ99" s="6"/>
      <c r="BA99" s="6"/>
      <c r="BB99" s="6"/>
      <c r="BC99" s="6"/>
      <c r="BD99" s="6"/>
      <c r="BE99" s="6"/>
      <c r="BF99" s="6"/>
      <c r="BG99" s="6"/>
      <c r="BH99" s="6"/>
      <c r="BI99" s="6"/>
      <c r="BJ99" s="6"/>
      <c r="BK99" s="7"/>
      <c r="BL99" s="48"/>
      <c r="BM99" s="48"/>
      <c r="BN99" s="48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</row>
    <row r="100" spans="4:87"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  <c r="AC100" s="6"/>
      <c r="AD100" s="7"/>
      <c r="AE100" s="48"/>
      <c r="AF100" s="48"/>
      <c r="AG100" s="48"/>
      <c r="AK100" s="6"/>
      <c r="AL100" s="6"/>
      <c r="AM100" s="6"/>
      <c r="AN100" s="6"/>
      <c r="AO100" s="6"/>
      <c r="AP100" s="6"/>
      <c r="AQ100" s="6"/>
      <c r="AR100" s="6"/>
      <c r="AS100" s="6"/>
      <c r="AT100" s="6"/>
      <c r="AU100" s="6"/>
      <c r="AV100" s="6"/>
      <c r="AW100" s="6"/>
      <c r="AX100" s="6"/>
      <c r="AY100" s="6"/>
      <c r="AZ100" s="6"/>
      <c r="BA100" s="6"/>
      <c r="BB100" s="6"/>
      <c r="BC100" s="6"/>
      <c r="BD100" s="6"/>
      <c r="BE100" s="6"/>
      <c r="BF100" s="6"/>
      <c r="BG100" s="6"/>
      <c r="BH100" s="6"/>
      <c r="BI100" s="6"/>
      <c r="BJ100" s="6"/>
      <c r="BK100" s="7"/>
      <c r="BL100" s="48"/>
      <c r="BM100" s="48"/>
      <c r="BN100" s="48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</row>
    <row r="101" spans="4:87"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  <c r="AC101" s="6"/>
      <c r="AD101" s="7"/>
      <c r="AE101" s="48"/>
      <c r="AF101" s="48"/>
      <c r="AG101" s="48"/>
      <c r="AK101" s="6"/>
      <c r="AL101" s="6"/>
      <c r="AM101" s="6"/>
      <c r="AN101" s="6"/>
      <c r="AO101" s="6"/>
      <c r="AP101" s="6"/>
      <c r="AQ101" s="6"/>
      <c r="AR101" s="6"/>
      <c r="AS101" s="6"/>
      <c r="AT101" s="6"/>
      <c r="AU101" s="6"/>
      <c r="AV101" s="6"/>
      <c r="AW101" s="6"/>
      <c r="AX101" s="6"/>
      <c r="AY101" s="6"/>
      <c r="AZ101" s="6"/>
      <c r="BA101" s="6"/>
      <c r="BB101" s="6"/>
      <c r="BC101" s="6"/>
      <c r="BD101" s="6"/>
      <c r="BE101" s="6"/>
      <c r="BF101" s="6"/>
      <c r="BG101" s="6"/>
      <c r="BH101" s="6"/>
      <c r="BI101" s="6"/>
      <c r="BJ101" s="6"/>
      <c r="BK101" s="7"/>
      <c r="BL101" s="48"/>
      <c r="BM101" s="48"/>
      <c r="BN101" s="48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</row>
    <row r="102" spans="4:87"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  <c r="AC102" s="6"/>
      <c r="AD102" s="7"/>
      <c r="AE102" s="48"/>
      <c r="AF102" s="48"/>
      <c r="AG102" s="48"/>
      <c r="AK102" s="6"/>
      <c r="AL102" s="6"/>
      <c r="AM102" s="6"/>
      <c r="AN102" s="6"/>
      <c r="AO102" s="6"/>
      <c r="AP102" s="6"/>
      <c r="AQ102" s="6"/>
      <c r="AR102" s="6"/>
      <c r="AS102" s="6"/>
      <c r="AT102" s="6"/>
      <c r="AU102" s="6"/>
      <c r="AV102" s="6"/>
      <c r="AW102" s="6"/>
      <c r="AX102" s="6"/>
      <c r="AY102" s="6"/>
      <c r="AZ102" s="6"/>
      <c r="BA102" s="6"/>
      <c r="BB102" s="6"/>
      <c r="BC102" s="6"/>
      <c r="BD102" s="6"/>
      <c r="BE102" s="6"/>
      <c r="BF102" s="6"/>
      <c r="BG102" s="6"/>
      <c r="BH102" s="6"/>
      <c r="BI102" s="6"/>
      <c r="BJ102" s="6"/>
      <c r="BK102" s="7"/>
      <c r="BL102" s="48"/>
      <c r="BM102" s="48"/>
      <c r="BN102" s="48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</row>
    <row r="103" spans="4:87"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  <c r="AC103" s="6"/>
      <c r="AD103" s="7"/>
      <c r="AE103" s="48"/>
      <c r="AF103" s="48"/>
      <c r="AG103" s="48"/>
      <c r="AK103" s="6"/>
      <c r="AL103" s="6"/>
      <c r="AM103" s="6"/>
      <c r="AN103" s="6"/>
      <c r="AO103" s="6"/>
      <c r="AP103" s="6"/>
      <c r="AQ103" s="6"/>
      <c r="AR103" s="6"/>
      <c r="AS103" s="6"/>
      <c r="AT103" s="6"/>
      <c r="AU103" s="6"/>
      <c r="AV103" s="6"/>
      <c r="AW103" s="6"/>
      <c r="AX103" s="6"/>
      <c r="AY103" s="6"/>
      <c r="AZ103" s="6"/>
      <c r="BA103" s="6"/>
      <c r="BB103" s="6"/>
      <c r="BC103" s="6"/>
      <c r="BD103" s="6"/>
      <c r="BE103" s="6"/>
      <c r="BF103" s="6"/>
      <c r="BG103" s="6"/>
      <c r="BH103" s="6"/>
      <c r="BI103" s="6"/>
      <c r="BJ103" s="6"/>
      <c r="BK103" s="7"/>
      <c r="BL103" s="48"/>
      <c r="BM103" s="48"/>
      <c r="BN103" s="48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</row>
    <row r="104" spans="4:87"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  <c r="AC104" s="6"/>
      <c r="AD104" s="7"/>
      <c r="AE104" s="48"/>
      <c r="AF104" s="48"/>
      <c r="AG104" s="48"/>
      <c r="AK104" s="6"/>
      <c r="AL104" s="6"/>
      <c r="AM104" s="6"/>
      <c r="AN104" s="6"/>
      <c r="AO104" s="6"/>
      <c r="AP104" s="6"/>
      <c r="AQ104" s="6"/>
      <c r="AR104" s="6"/>
      <c r="AS104" s="6"/>
      <c r="AT104" s="6"/>
      <c r="AU104" s="6"/>
      <c r="AV104" s="6"/>
      <c r="AW104" s="6"/>
      <c r="AX104" s="6"/>
      <c r="AY104" s="6"/>
      <c r="AZ104" s="6"/>
      <c r="BA104" s="6"/>
      <c r="BB104" s="6"/>
      <c r="BC104" s="6"/>
      <c r="BD104" s="6"/>
      <c r="BE104" s="6"/>
      <c r="BF104" s="6"/>
      <c r="BG104" s="6"/>
      <c r="BH104" s="6"/>
      <c r="BI104" s="6"/>
      <c r="BJ104" s="6"/>
      <c r="BK104" s="7"/>
      <c r="BL104" s="48"/>
      <c r="BM104" s="48"/>
      <c r="BN104" s="48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</row>
    <row r="105" spans="4:87"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  <c r="AC105" s="6"/>
      <c r="AD105" s="7"/>
      <c r="AE105" s="48"/>
      <c r="AF105" s="48"/>
      <c r="AG105" s="48"/>
      <c r="AK105" s="6"/>
      <c r="AL105" s="6"/>
      <c r="AM105" s="6"/>
      <c r="AN105" s="6"/>
      <c r="AO105" s="6"/>
      <c r="AP105" s="6"/>
      <c r="AQ105" s="6"/>
      <c r="AR105" s="6"/>
      <c r="AS105" s="6"/>
      <c r="AT105" s="6"/>
      <c r="AU105" s="6"/>
      <c r="AV105" s="6"/>
      <c r="AW105" s="6"/>
      <c r="AX105" s="6"/>
      <c r="AY105" s="6"/>
      <c r="AZ105" s="6"/>
      <c r="BA105" s="6"/>
      <c r="BB105" s="6"/>
      <c r="BC105" s="6"/>
      <c r="BD105" s="6"/>
      <c r="BE105" s="6"/>
      <c r="BF105" s="6"/>
      <c r="BG105" s="6"/>
      <c r="BH105" s="6"/>
      <c r="BI105" s="6"/>
      <c r="BJ105" s="6"/>
      <c r="BK105" s="7"/>
      <c r="BL105" s="48"/>
      <c r="BM105" s="48"/>
      <c r="BN105" s="48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</row>
    <row r="106" spans="4:87"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  <c r="AC106" s="6"/>
      <c r="AD106" s="7"/>
      <c r="AE106" s="48"/>
      <c r="AF106" s="48"/>
      <c r="AG106" s="48"/>
      <c r="AK106" s="6"/>
      <c r="AL106" s="6"/>
      <c r="AM106" s="6"/>
      <c r="AN106" s="6"/>
      <c r="AO106" s="6"/>
      <c r="AP106" s="6"/>
      <c r="AQ106" s="6"/>
      <c r="AR106" s="6"/>
      <c r="AS106" s="6"/>
      <c r="AT106" s="6"/>
      <c r="AU106" s="6"/>
      <c r="AV106" s="6"/>
      <c r="AW106" s="6"/>
      <c r="AX106" s="6"/>
      <c r="AY106" s="6"/>
      <c r="AZ106" s="6"/>
      <c r="BA106" s="6"/>
      <c r="BB106" s="6"/>
      <c r="BC106" s="6"/>
      <c r="BD106" s="6"/>
      <c r="BE106" s="6"/>
      <c r="BF106" s="6"/>
      <c r="BG106" s="6"/>
      <c r="BH106" s="6"/>
      <c r="BI106" s="6"/>
      <c r="BJ106" s="6"/>
      <c r="BK106" s="7"/>
      <c r="BL106" s="48"/>
      <c r="BM106" s="48"/>
      <c r="BN106" s="48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</row>
    <row r="107" spans="4:87"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  <c r="AC107" s="6"/>
      <c r="AD107" s="7"/>
      <c r="AE107" s="48"/>
      <c r="AF107" s="48"/>
      <c r="AG107" s="48"/>
      <c r="AK107" s="6"/>
      <c r="AL107" s="6"/>
      <c r="AM107" s="6"/>
      <c r="AN107" s="6"/>
      <c r="AO107" s="6"/>
      <c r="AP107" s="6"/>
      <c r="AQ107" s="6"/>
      <c r="AR107" s="6"/>
      <c r="AS107" s="6"/>
      <c r="AT107" s="6"/>
      <c r="AU107" s="6"/>
      <c r="AV107" s="6"/>
      <c r="AW107" s="6"/>
      <c r="AX107" s="6"/>
      <c r="AY107" s="6"/>
      <c r="AZ107" s="6"/>
      <c r="BA107" s="6"/>
      <c r="BB107" s="6"/>
      <c r="BC107" s="6"/>
      <c r="BD107" s="6"/>
      <c r="BE107" s="6"/>
      <c r="BF107" s="6"/>
      <c r="BG107" s="6"/>
      <c r="BH107" s="6"/>
      <c r="BI107" s="6"/>
      <c r="BJ107" s="6"/>
      <c r="BK107" s="7"/>
      <c r="BL107" s="48"/>
      <c r="BM107" s="48"/>
      <c r="BN107" s="48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</row>
    <row r="108" spans="4:87"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  <c r="AC108" s="6"/>
      <c r="AD108" s="7"/>
      <c r="AE108" s="48"/>
      <c r="AF108" s="48"/>
      <c r="AG108" s="48"/>
      <c r="AK108" s="6"/>
      <c r="AL108" s="6"/>
      <c r="AM108" s="6"/>
      <c r="AN108" s="6"/>
      <c r="AO108" s="6"/>
      <c r="AP108" s="6"/>
      <c r="AQ108" s="6"/>
      <c r="AR108" s="6"/>
      <c r="AS108" s="6"/>
      <c r="AT108" s="6"/>
      <c r="AU108" s="6"/>
      <c r="AV108" s="6"/>
      <c r="AW108" s="6"/>
      <c r="AX108" s="6"/>
      <c r="AY108" s="6"/>
      <c r="AZ108" s="6"/>
      <c r="BA108" s="6"/>
      <c r="BB108" s="6"/>
      <c r="BC108" s="6"/>
      <c r="BD108" s="6"/>
      <c r="BE108" s="6"/>
      <c r="BF108" s="6"/>
      <c r="BG108" s="6"/>
      <c r="BH108" s="6"/>
      <c r="BI108" s="6"/>
      <c r="BJ108" s="6"/>
      <c r="BK108" s="7"/>
      <c r="BL108" s="48"/>
      <c r="BM108" s="48"/>
      <c r="BN108" s="4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</row>
    <row r="109" spans="4:87"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  <c r="AC109" s="6"/>
      <c r="AD109" s="7"/>
      <c r="AE109" s="48"/>
      <c r="AF109" s="48"/>
      <c r="AG109" s="48"/>
      <c r="AK109" s="6"/>
      <c r="AL109" s="6"/>
      <c r="AM109" s="6"/>
      <c r="AN109" s="6"/>
      <c r="AO109" s="6"/>
      <c r="AP109" s="6"/>
      <c r="AQ109" s="6"/>
      <c r="AR109" s="6"/>
      <c r="AS109" s="6"/>
      <c r="AT109" s="6"/>
      <c r="AU109" s="6"/>
      <c r="AV109" s="6"/>
      <c r="AW109" s="6"/>
      <c r="AX109" s="6"/>
      <c r="AY109" s="6"/>
      <c r="AZ109" s="6"/>
      <c r="BA109" s="6"/>
      <c r="BB109" s="6"/>
      <c r="BC109" s="6"/>
      <c r="BD109" s="6"/>
      <c r="BE109" s="6"/>
      <c r="BF109" s="6"/>
      <c r="BG109" s="6"/>
      <c r="BH109" s="6"/>
      <c r="BI109" s="6"/>
      <c r="BJ109" s="6"/>
      <c r="BK109" s="7"/>
      <c r="BL109" s="48"/>
      <c r="BM109" s="48"/>
      <c r="BN109" s="48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</row>
    <row r="110" spans="4:87"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  <c r="AC110" s="6"/>
      <c r="AD110" s="7"/>
      <c r="AE110" s="48"/>
      <c r="AF110" s="48"/>
      <c r="AG110" s="48"/>
      <c r="AK110" s="6"/>
      <c r="AL110" s="6"/>
      <c r="AM110" s="6"/>
      <c r="AN110" s="6"/>
      <c r="AO110" s="6"/>
      <c r="AP110" s="6"/>
      <c r="AQ110" s="6"/>
      <c r="AR110" s="6"/>
      <c r="AS110" s="6"/>
      <c r="AT110" s="6"/>
      <c r="AU110" s="6"/>
      <c r="AV110" s="6"/>
      <c r="AW110" s="6"/>
      <c r="AX110" s="6"/>
      <c r="AY110" s="6"/>
      <c r="AZ110" s="6"/>
      <c r="BA110" s="6"/>
      <c r="BB110" s="6"/>
      <c r="BC110" s="6"/>
      <c r="BD110" s="6"/>
      <c r="BE110" s="6"/>
      <c r="BF110" s="6"/>
      <c r="BG110" s="6"/>
      <c r="BH110" s="6"/>
      <c r="BI110" s="6"/>
      <c r="BJ110" s="6"/>
      <c r="BK110" s="7"/>
      <c r="BL110" s="48"/>
      <c r="BM110" s="48"/>
      <c r="BN110" s="48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</row>
    <row r="111" spans="4:87"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  <c r="AC111" s="6"/>
      <c r="AD111" s="7"/>
      <c r="AE111" s="48"/>
      <c r="AF111" s="48"/>
      <c r="AG111" s="48"/>
      <c r="AK111" s="6"/>
      <c r="AL111" s="6"/>
      <c r="AM111" s="6"/>
      <c r="AN111" s="6"/>
      <c r="AO111" s="6"/>
      <c r="AP111" s="6"/>
      <c r="AQ111" s="6"/>
      <c r="AR111" s="6"/>
      <c r="AS111" s="6"/>
      <c r="AT111" s="6"/>
      <c r="AU111" s="6"/>
      <c r="AV111" s="6"/>
      <c r="AW111" s="6"/>
      <c r="AX111" s="6"/>
      <c r="AY111" s="6"/>
      <c r="AZ111" s="6"/>
      <c r="BA111" s="6"/>
      <c r="BB111" s="6"/>
      <c r="BC111" s="6"/>
      <c r="BD111" s="6"/>
      <c r="BE111" s="6"/>
      <c r="BF111" s="6"/>
      <c r="BG111" s="6"/>
      <c r="BH111" s="6"/>
      <c r="BI111" s="6"/>
      <c r="BJ111" s="6"/>
      <c r="BK111" s="7"/>
      <c r="BL111" s="48"/>
      <c r="BM111" s="48"/>
      <c r="BN111" s="48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</row>
    <row r="112" spans="4:87"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  <c r="AC112" s="6"/>
      <c r="AD112" s="7"/>
      <c r="AE112" s="48"/>
      <c r="AF112" s="48"/>
      <c r="AG112" s="48"/>
      <c r="AK112" s="6"/>
      <c r="AL112" s="6"/>
      <c r="AM112" s="6"/>
      <c r="AN112" s="6"/>
      <c r="AO112" s="6"/>
      <c r="AP112" s="6"/>
      <c r="AQ112" s="6"/>
      <c r="AR112" s="6"/>
      <c r="AS112" s="6"/>
      <c r="AT112" s="6"/>
      <c r="AU112" s="6"/>
      <c r="AV112" s="6"/>
      <c r="AW112" s="6"/>
      <c r="AX112" s="6"/>
      <c r="AY112" s="6"/>
      <c r="AZ112" s="6"/>
      <c r="BA112" s="6"/>
      <c r="BB112" s="6"/>
      <c r="BC112" s="6"/>
      <c r="BD112" s="6"/>
      <c r="BE112" s="6"/>
      <c r="BF112" s="6"/>
      <c r="BG112" s="6"/>
      <c r="BH112" s="6"/>
      <c r="BI112" s="6"/>
      <c r="BJ112" s="6"/>
      <c r="BK112" s="7"/>
      <c r="BL112" s="48"/>
      <c r="BM112" s="48"/>
      <c r="BN112" s="48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</row>
    <row r="113" spans="4:87"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  <c r="AC113" s="6"/>
      <c r="AD113" s="7"/>
      <c r="AE113" s="48"/>
      <c r="AF113" s="48"/>
      <c r="AG113" s="48"/>
      <c r="AK113" s="6"/>
      <c r="AL113" s="6"/>
      <c r="AM113" s="6"/>
      <c r="AN113" s="6"/>
      <c r="AO113" s="6"/>
      <c r="AP113" s="6"/>
      <c r="AQ113" s="6"/>
      <c r="AR113" s="6"/>
      <c r="AS113" s="6"/>
      <c r="AT113" s="6"/>
      <c r="AU113" s="6"/>
      <c r="AV113" s="6"/>
      <c r="AW113" s="6"/>
      <c r="AX113" s="6"/>
      <c r="AY113" s="6"/>
      <c r="AZ113" s="6"/>
      <c r="BA113" s="6"/>
      <c r="BB113" s="6"/>
      <c r="BC113" s="6"/>
      <c r="BD113" s="6"/>
      <c r="BE113" s="6"/>
      <c r="BF113" s="6"/>
      <c r="BG113" s="6"/>
      <c r="BH113" s="6"/>
      <c r="BI113" s="6"/>
      <c r="BJ113" s="6"/>
      <c r="BK113" s="7"/>
      <c r="BL113" s="48"/>
      <c r="BM113" s="48"/>
      <c r="BN113" s="48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</row>
    <row r="114" spans="4:87"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  <c r="AC114" s="6"/>
      <c r="AD114" s="7"/>
      <c r="AE114" s="48"/>
      <c r="AF114" s="48"/>
      <c r="AG114" s="48"/>
      <c r="AK114" s="6"/>
      <c r="AL114" s="6"/>
      <c r="AM114" s="6"/>
      <c r="AN114" s="6"/>
      <c r="AO114" s="6"/>
      <c r="AP114" s="6"/>
      <c r="AQ114" s="6"/>
      <c r="AR114" s="6"/>
      <c r="AS114" s="6"/>
      <c r="AT114" s="6"/>
      <c r="AU114" s="6"/>
      <c r="AV114" s="6"/>
      <c r="AW114" s="6"/>
      <c r="AX114" s="6"/>
      <c r="AY114" s="6"/>
      <c r="AZ114" s="6"/>
      <c r="BA114" s="6"/>
      <c r="BB114" s="6"/>
      <c r="BC114" s="6"/>
      <c r="BD114" s="6"/>
      <c r="BE114" s="6"/>
      <c r="BF114" s="6"/>
      <c r="BG114" s="6"/>
      <c r="BH114" s="6"/>
      <c r="BI114" s="6"/>
      <c r="BJ114" s="6"/>
      <c r="BK114" s="7"/>
      <c r="BL114" s="48"/>
      <c r="BM114" s="48"/>
      <c r="BN114" s="48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</row>
    <row r="115" spans="4:87"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  <c r="AC115" s="6"/>
      <c r="AD115" s="7"/>
      <c r="AE115" s="48"/>
      <c r="AF115" s="48"/>
      <c r="AG115" s="48"/>
      <c r="AK115" s="6"/>
      <c r="AL115" s="6"/>
      <c r="AM115" s="6"/>
      <c r="AN115" s="6"/>
      <c r="AO115" s="6"/>
      <c r="AP115" s="6"/>
      <c r="AQ115" s="6"/>
      <c r="AR115" s="6"/>
      <c r="AS115" s="6"/>
      <c r="AT115" s="6"/>
      <c r="AU115" s="6"/>
      <c r="AV115" s="6"/>
      <c r="AW115" s="6"/>
      <c r="AX115" s="6"/>
      <c r="AY115" s="6"/>
      <c r="AZ115" s="6"/>
      <c r="BA115" s="6"/>
      <c r="BB115" s="6"/>
      <c r="BC115" s="6"/>
      <c r="BD115" s="6"/>
      <c r="BE115" s="6"/>
      <c r="BF115" s="6"/>
      <c r="BG115" s="6"/>
      <c r="BH115" s="6"/>
      <c r="BI115" s="6"/>
      <c r="BJ115" s="6"/>
      <c r="BK115" s="7"/>
      <c r="BL115" s="48"/>
      <c r="BM115" s="48"/>
      <c r="BN115" s="48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</row>
    <row r="116" spans="4:87"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  <c r="AC116" s="6"/>
      <c r="AD116" s="7"/>
      <c r="AE116" s="48"/>
      <c r="AF116" s="48"/>
      <c r="AG116" s="48"/>
      <c r="AK116" s="6"/>
      <c r="AL116" s="6"/>
      <c r="AM116" s="6"/>
      <c r="AN116" s="6"/>
      <c r="AO116" s="6"/>
      <c r="AP116" s="6"/>
      <c r="AQ116" s="6"/>
      <c r="AR116" s="6"/>
      <c r="AS116" s="6"/>
      <c r="AT116" s="6"/>
      <c r="AU116" s="6"/>
      <c r="AV116" s="6"/>
      <c r="AW116" s="6"/>
      <c r="AX116" s="6"/>
      <c r="AY116" s="6"/>
      <c r="AZ116" s="6"/>
      <c r="BA116" s="6"/>
      <c r="BB116" s="6"/>
      <c r="BC116" s="6"/>
      <c r="BD116" s="6"/>
      <c r="BE116" s="6"/>
      <c r="BF116" s="6"/>
      <c r="BG116" s="6"/>
      <c r="BH116" s="6"/>
      <c r="BI116" s="6"/>
      <c r="BJ116" s="6"/>
      <c r="BK116" s="7"/>
      <c r="BL116" s="48"/>
      <c r="BM116" s="48"/>
      <c r="BN116" s="48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</row>
    <row r="117" spans="4:87"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6"/>
      <c r="AD117" s="7"/>
      <c r="AE117" s="48"/>
      <c r="AF117" s="48"/>
      <c r="AG117" s="48"/>
      <c r="AK117" s="6"/>
      <c r="AL117" s="6"/>
      <c r="AM117" s="6"/>
      <c r="AN117" s="6"/>
      <c r="AO117" s="6"/>
      <c r="AP117" s="6"/>
      <c r="AQ117" s="6"/>
      <c r="AR117" s="6"/>
      <c r="AS117" s="6"/>
      <c r="AT117" s="6"/>
      <c r="AU117" s="6"/>
      <c r="AV117" s="6"/>
      <c r="AW117" s="6"/>
      <c r="AX117" s="6"/>
      <c r="AY117" s="6"/>
      <c r="AZ117" s="6"/>
      <c r="BA117" s="6"/>
      <c r="BB117" s="6"/>
      <c r="BC117" s="6"/>
      <c r="BD117" s="6"/>
      <c r="BE117" s="6"/>
      <c r="BF117" s="6"/>
      <c r="BG117" s="6"/>
      <c r="BH117" s="6"/>
      <c r="BI117" s="6"/>
      <c r="BJ117" s="6"/>
      <c r="BK117" s="7"/>
      <c r="BL117" s="48"/>
      <c r="BM117" s="48"/>
      <c r="BN117" s="48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</row>
    <row r="118" spans="4:87"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  <c r="AC118" s="6"/>
      <c r="AD118" s="7"/>
      <c r="AE118" s="48"/>
      <c r="AF118" s="48"/>
      <c r="AG118" s="48"/>
      <c r="AK118" s="6"/>
      <c r="AL118" s="6"/>
      <c r="AM118" s="6"/>
      <c r="AN118" s="6"/>
      <c r="AO118" s="6"/>
      <c r="AP118" s="6"/>
      <c r="AQ118" s="6"/>
      <c r="AR118" s="6"/>
      <c r="AS118" s="6"/>
      <c r="AT118" s="6"/>
      <c r="AU118" s="6"/>
      <c r="AV118" s="6"/>
      <c r="AW118" s="6"/>
      <c r="AX118" s="6"/>
      <c r="AY118" s="6"/>
      <c r="AZ118" s="6"/>
      <c r="BA118" s="6"/>
      <c r="BB118" s="6"/>
      <c r="BC118" s="6"/>
      <c r="BD118" s="6"/>
      <c r="BE118" s="6"/>
      <c r="BF118" s="6"/>
      <c r="BG118" s="6"/>
      <c r="BH118" s="6"/>
      <c r="BI118" s="6"/>
      <c r="BJ118" s="6"/>
      <c r="BK118" s="7"/>
      <c r="BL118" s="48"/>
      <c r="BM118" s="48"/>
      <c r="BN118" s="4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</row>
    <row r="119" spans="4:87"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  <c r="AC119" s="6"/>
      <c r="AD119" s="7"/>
      <c r="AE119" s="48"/>
      <c r="AF119" s="48"/>
      <c r="AG119" s="48"/>
      <c r="AK119" s="6"/>
      <c r="AL119" s="6"/>
      <c r="AM119" s="6"/>
      <c r="AN119" s="6"/>
      <c r="AO119" s="6"/>
      <c r="AP119" s="6"/>
      <c r="AQ119" s="6"/>
      <c r="AR119" s="6"/>
      <c r="AS119" s="6"/>
      <c r="AT119" s="6"/>
      <c r="AU119" s="6"/>
      <c r="AV119" s="6"/>
      <c r="AW119" s="6"/>
      <c r="AX119" s="6"/>
      <c r="AY119" s="6"/>
      <c r="AZ119" s="6"/>
      <c r="BA119" s="6"/>
      <c r="BB119" s="6"/>
      <c r="BC119" s="6"/>
      <c r="BD119" s="6"/>
      <c r="BE119" s="6"/>
      <c r="BF119" s="6"/>
      <c r="BG119" s="6"/>
      <c r="BH119" s="6"/>
      <c r="BI119" s="6"/>
      <c r="BJ119" s="6"/>
      <c r="BK119" s="7"/>
      <c r="BL119" s="48"/>
      <c r="BM119" s="48"/>
      <c r="BN119" s="48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</row>
    <row r="120" spans="4:87"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  <c r="AC120" s="6"/>
      <c r="AD120" s="7"/>
      <c r="AE120" s="48"/>
      <c r="AF120" s="48"/>
      <c r="AG120" s="48"/>
      <c r="AK120" s="6"/>
      <c r="AL120" s="6"/>
      <c r="AM120" s="6"/>
      <c r="AN120" s="6"/>
      <c r="AO120" s="6"/>
      <c r="AP120" s="6"/>
      <c r="AQ120" s="6"/>
      <c r="AR120" s="6"/>
      <c r="AS120" s="6"/>
      <c r="AT120" s="6"/>
      <c r="AU120" s="6"/>
      <c r="AV120" s="6"/>
      <c r="AW120" s="6"/>
      <c r="AX120" s="6"/>
      <c r="AY120" s="6"/>
      <c r="AZ120" s="6"/>
      <c r="BA120" s="6"/>
      <c r="BB120" s="6"/>
      <c r="BC120" s="6"/>
      <c r="BD120" s="6"/>
      <c r="BE120" s="6"/>
      <c r="BF120" s="6"/>
      <c r="BG120" s="6"/>
      <c r="BH120" s="6"/>
      <c r="BI120" s="6"/>
      <c r="BJ120" s="6"/>
      <c r="BK120" s="7"/>
      <c r="BL120" s="48"/>
      <c r="BM120" s="48"/>
      <c r="BN120" s="48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</row>
    <row r="121" spans="4:87"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  <c r="AD121" s="7"/>
      <c r="AE121" s="48"/>
      <c r="AF121" s="48"/>
      <c r="AG121" s="48"/>
      <c r="AK121" s="6"/>
      <c r="AL121" s="6"/>
      <c r="AM121" s="6"/>
      <c r="AN121" s="6"/>
      <c r="AO121" s="6"/>
      <c r="AP121" s="6"/>
      <c r="AQ121" s="6"/>
      <c r="AR121" s="6"/>
      <c r="AS121" s="6"/>
      <c r="AT121" s="6"/>
      <c r="AU121" s="6"/>
      <c r="AV121" s="6"/>
      <c r="AW121" s="6"/>
      <c r="AX121" s="6"/>
      <c r="AY121" s="6"/>
      <c r="AZ121" s="6"/>
      <c r="BA121" s="6"/>
      <c r="BB121" s="6"/>
      <c r="BC121" s="6"/>
      <c r="BD121" s="6"/>
      <c r="BE121" s="6"/>
      <c r="BF121" s="6"/>
      <c r="BG121" s="6"/>
      <c r="BH121" s="6"/>
      <c r="BI121" s="6"/>
      <c r="BJ121" s="6"/>
      <c r="BK121" s="7"/>
      <c r="BL121" s="48"/>
      <c r="BM121" s="48"/>
      <c r="BN121" s="48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</row>
    <row r="122" spans="4:87"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  <c r="AD122" s="7"/>
      <c r="AE122" s="48"/>
      <c r="AF122" s="48"/>
      <c r="AG122" s="48"/>
      <c r="AK122" s="6"/>
      <c r="AL122" s="6"/>
      <c r="AM122" s="6"/>
      <c r="AN122" s="6"/>
      <c r="AO122" s="6"/>
      <c r="AP122" s="6"/>
      <c r="AQ122" s="6"/>
      <c r="AR122" s="6"/>
      <c r="AS122" s="6"/>
      <c r="AT122" s="6"/>
      <c r="AU122" s="6"/>
      <c r="AV122" s="6"/>
      <c r="AW122" s="6"/>
      <c r="AX122" s="6"/>
      <c r="AY122" s="6"/>
      <c r="AZ122" s="6"/>
      <c r="BA122" s="6"/>
      <c r="BB122" s="6"/>
      <c r="BC122" s="6"/>
      <c r="BD122" s="6"/>
      <c r="BE122" s="6"/>
      <c r="BF122" s="6"/>
      <c r="BG122" s="6"/>
      <c r="BH122" s="6"/>
      <c r="BI122" s="6"/>
      <c r="BJ122" s="6"/>
      <c r="BK122" s="7"/>
      <c r="BL122" s="48"/>
      <c r="BM122" s="48"/>
      <c r="BN122" s="48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</row>
    <row r="123" spans="4:87"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  <c r="AC123" s="6"/>
      <c r="AD123" s="7"/>
      <c r="AE123" s="48"/>
      <c r="AF123" s="48"/>
      <c r="AG123" s="48"/>
      <c r="AK123" s="6"/>
      <c r="AL123" s="6"/>
      <c r="AM123" s="6"/>
      <c r="AN123" s="6"/>
      <c r="AO123" s="6"/>
      <c r="AP123" s="6"/>
      <c r="AQ123" s="6"/>
      <c r="AR123" s="6"/>
      <c r="AS123" s="6"/>
      <c r="AT123" s="6"/>
      <c r="AU123" s="6"/>
      <c r="AV123" s="6"/>
      <c r="AW123" s="6"/>
      <c r="AX123" s="6"/>
      <c r="AY123" s="6"/>
      <c r="AZ123" s="6"/>
      <c r="BA123" s="6"/>
      <c r="BB123" s="6"/>
      <c r="BC123" s="6"/>
      <c r="BD123" s="6"/>
      <c r="BE123" s="6"/>
      <c r="BF123" s="6"/>
      <c r="BG123" s="6"/>
      <c r="BH123" s="6"/>
      <c r="BI123" s="6"/>
      <c r="BJ123" s="6"/>
      <c r="BK123" s="7"/>
      <c r="BL123" s="48"/>
      <c r="BM123" s="48"/>
      <c r="BN123" s="48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</row>
    <row r="124" spans="4:87"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  <c r="AD124" s="7"/>
      <c r="AE124" s="48"/>
      <c r="AF124" s="48"/>
      <c r="AG124" s="48"/>
      <c r="AK124" s="6"/>
      <c r="AL124" s="6"/>
      <c r="AM124" s="6"/>
      <c r="AN124" s="6"/>
      <c r="AO124" s="6"/>
      <c r="AP124" s="6"/>
      <c r="AQ124" s="6"/>
      <c r="AR124" s="6"/>
      <c r="AS124" s="6"/>
      <c r="AT124" s="6"/>
      <c r="AU124" s="6"/>
      <c r="AV124" s="6"/>
      <c r="AW124" s="6"/>
      <c r="AX124" s="6"/>
      <c r="AY124" s="6"/>
      <c r="AZ124" s="6"/>
      <c r="BA124" s="6"/>
      <c r="BB124" s="6"/>
      <c r="BC124" s="6"/>
      <c r="BD124" s="6"/>
      <c r="BE124" s="6"/>
      <c r="BF124" s="6"/>
      <c r="BG124" s="6"/>
      <c r="BH124" s="6"/>
      <c r="BI124" s="6"/>
      <c r="BJ124" s="6"/>
      <c r="BK124" s="7"/>
      <c r="BL124" s="48"/>
      <c r="BM124" s="48"/>
      <c r="BN124" s="48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</row>
    <row r="125" spans="4:87"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  <c r="AC125" s="6"/>
      <c r="AD125" s="7"/>
      <c r="AE125" s="48"/>
      <c r="AF125" s="48"/>
      <c r="AG125" s="48"/>
      <c r="AK125" s="6"/>
      <c r="AL125" s="6"/>
      <c r="AM125" s="6"/>
      <c r="AN125" s="6"/>
      <c r="AO125" s="6"/>
      <c r="AP125" s="6"/>
      <c r="AQ125" s="6"/>
      <c r="AR125" s="6"/>
      <c r="AS125" s="6"/>
      <c r="AT125" s="6"/>
      <c r="AU125" s="6"/>
      <c r="AV125" s="6"/>
      <c r="AW125" s="6"/>
      <c r="AX125" s="6"/>
      <c r="AY125" s="6"/>
      <c r="AZ125" s="6"/>
      <c r="BA125" s="6"/>
      <c r="BB125" s="6"/>
      <c r="BC125" s="6"/>
      <c r="BD125" s="6"/>
      <c r="BE125" s="6"/>
      <c r="BF125" s="6"/>
      <c r="BG125" s="6"/>
      <c r="BH125" s="6"/>
      <c r="BI125" s="6"/>
      <c r="BJ125" s="6"/>
      <c r="BK125" s="7"/>
      <c r="BL125" s="48"/>
      <c r="BM125" s="48"/>
      <c r="BN125" s="48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</row>
    <row r="126" spans="4:87"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  <c r="AC126" s="6"/>
      <c r="AD126" s="7"/>
      <c r="AE126" s="48"/>
      <c r="AF126" s="48"/>
      <c r="AG126" s="48"/>
      <c r="AK126" s="6"/>
      <c r="AL126" s="6"/>
      <c r="AM126" s="6"/>
      <c r="AN126" s="6"/>
      <c r="AO126" s="6"/>
      <c r="AP126" s="6"/>
      <c r="AQ126" s="6"/>
      <c r="AR126" s="6"/>
      <c r="AS126" s="6"/>
      <c r="AT126" s="6"/>
      <c r="AU126" s="6"/>
      <c r="AV126" s="6"/>
      <c r="AW126" s="6"/>
      <c r="AX126" s="6"/>
      <c r="AY126" s="6"/>
      <c r="AZ126" s="6"/>
      <c r="BA126" s="6"/>
      <c r="BB126" s="6"/>
      <c r="BC126" s="6"/>
      <c r="BD126" s="6"/>
      <c r="BE126" s="6"/>
      <c r="BF126" s="6"/>
      <c r="BG126" s="6"/>
      <c r="BH126" s="6"/>
      <c r="BI126" s="6"/>
      <c r="BJ126" s="6"/>
      <c r="BK126" s="7"/>
      <c r="BL126" s="48"/>
      <c r="BM126" s="48"/>
      <c r="BN126" s="48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</row>
    <row r="127" spans="4:87"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  <c r="AC127" s="6"/>
      <c r="AD127" s="7"/>
      <c r="AE127" s="48"/>
      <c r="AF127" s="48"/>
      <c r="AG127" s="48"/>
      <c r="AK127" s="6"/>
      <c r="AL127" s="6"/>
      <c r="AM127" s="6"/>
      <c r="AN127" s="6"/>
      <c r="AO127" s="6"/>
      <c r="AP127" s="6"/>
      <c r="AQ127" s="6"/>
      <c r="AR127" s="6"/>
      <c r="AS127" s="6"/>
      <c r="AT127" s="6"/>
      <c r="AU127" s="6"/>
      <c r="AV127" s="6"/>
      <c r="AW127" s="6"/>
      <c r="AX127" s="6"/>
      <c r="AY127" s="6"/>
      <c r="AZ127" s="6"/>
      <c r="BA127" s="6"/>
      <c r="BB127" s="6"/>
      <c r="BC127" s="6"/>
      <c r="BD127" s="6"/>
      <c r="BE127" s="6"/>
      <c r="BF127" s="6"/>
      <c r="BG127" s="6"/>
      <c r="BH127" s="6"/>
      <c r="BI127" s="6"/>
      <c r="BJ127" s="6"/>
      <c r="BK127" s="7"/>
      <c r="BL127" s="48"/>
      <c r="BM127" s="48"/>
      <c r="BN127" s="48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</row>
    <row r="128" spans="4:87"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  <c r="AC128" s="6"/>
      <c r="AD128" s="7"/>
      <c r="AE128" s="48"/>
      <c r="AF128" s="48"/>
      <c r="AG128" s="48"/>
      <c r="AK128" s="6"/>
      <c r="AL128" s="6"/>
      <c r="AM128" s="6"/>
      <c r="AN128" s="6"/>
      <c r="AO128" s="6"/>
      <c r="AP128" s="6"/>
      <c r="AQ128" s="6"/>
      <c r="AR128" s="6"/>
      <c r="AS128" s="6"/>
      <c r="AT128" s="6"/>
      <c r="AU128" s="6"/>
      <c r="AV128" s="6"/>
      <c r="AW128" s="6"/>
      <c r="AX128" s="6"/>
      <c r="AY128" s="6"/>
      <c r="AZ128" s="6"/>
      <c r="BA128" s="6"/>
      <c r="BB128" s="6"/>
      <c r="BC128" s="6"/>
      <c r="BD128" s="6"/>
      <c r="BE128" s="6"/>
      <c r="BF128" s="6"/>
      <c r="BG128" s="6"/>
      <c r="BH128" s="6"/>
      <c r="BI128" s="6"/>
      <c r="BJ128" s="6"/>
      <c r="BK128" s="7"/>
      <c r="BL128" s="48"/>
      <c r="BM128" s="48"/>
      <c r="BN128" s="4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</row>
    <row r="129" spans="4:87"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  <c r="AC129" s="6"/>
      <c r="AD129" s="7"/>
      <c r="AE129" s="48"/>
      <c r="AF129" s="48"/>
      <c r="AG129" s="48"/>
      <c r="AK129" s="6"/>
      <c r="AL129" s="6"/>
      <c r="AM129" s="6"/>
      <c r="AN129" s="6"/>
      <c r="AO129" s="6"/>
      <c r="AP129" s="6"/>
      <c r="AQ129" s="6"/>
      <c r="AR129" s="6"/>
      <c r="AS129" s="6"/>
      <c r="AT129" s="6"/>
      <c r="AU129" s="6"/>
      <c r="AV129" s="6"/>
      <c r="AW129" s="6"/>
      <c r="AX129" s="6"/>
      <c r="AY129" s="6"/>
      <c r="AZ129" s="6"/>
      <c r="BA129" s="6"/>
      <c r="BB129" s="6"/>
      <c r="BC129" s="6"/>
      <c r="BD129" s="6"/>
      <c r="BE129" s="6"/>
      <c r="BF129" s="6"/>
      <c r="BG129" s="6"/>
      <c r="BH129" s="6"/>
      <c r="BI129" s="6"/>
      <c r="BJ129" s="6"/>
      <c r="BK129" s="7"/>
      <c r="BL129" s="48"/>
      <c r="BM129" s="48"/>
      <c r="BN129" s="48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</row>
    <row r="130" spans="4:87"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  <c r="AC130" s="6"/>
      <c r="AD130" s="7"/>
      <c r="AE130" s="48"/>
      <c r="AF130" s="48"/>
      <c r="AG130" s="48"/>
      <c r="AK130" s="6"/>
      <c r="AL130" s="6"/>
      <c r="AM130" s="6"/>
      <c r="AN130" s="6"/>
      <c r="AO130" s="6"/>
      <c r="AP130" s="6"/>
      <c r="AQ130" s="6"/>
      <c r="AR130" s="6"/>
      <c r="AS130" s="6"/>
      <c r="AT130" s="6"/>
      <c r="AU130" s="6"/>
      <c r="AV130" s="6"/>
      <c r="AW130" s="6"/>
      <c r="AX130" s="6"/>
      <c r="AY130" s="6"/>
      <c r="AZ130" s="6"/>
      <c r="BA130" s="6"/>
      <c r="BB130" s="6"/>
      <c r="BC130" s="6"/>
      <c r="BD130" s="6"/>
      <c r="BE130" s="6"/>
      <c r="BF130" s="6"/>
      <c r="BG130" s="6"/>
      <c r="BH130" s="6"/>
      <c r="BI130" s="6"/>
      <c r="BJ130" s="6"/>
      <c r="BK130" s="7"/>
      <c r="BL130" s="48"/>
      <c r="BM130" s="48"/>
      <c r="BN130" s="48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</row>
    <row r="131" spans="4:87"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  <c r="AC131" s="6"/>
      <c r="AD131" s="7"/>
      <c r="AE131" s="48"/>
      <c r="AF131" s="48"/>
      <c r="AG131" s="48"/>
      <c r="AK131" s="6"/>
      <c r="AL131" s="6"/>
      <c r="AM131" s="6"/>
      <c r="AN131" s="6"/>
      <c r="AO131" s="6"/>
      <c r="AP131" s="6"/>
      <c r="AQ131" s="6"/>
      <c r="AR131" s="6"/>
      <c r="AS131" s="6"/>
      <c r="AT131" s="6"/>
      <c r="AU131" s="6"/>
      <c r="AV131" s="6"/>
      <c r="AW131" s="6"/>
      <c r="AX131" s="6"/>
      <c r="AY131" s="6"/>
      <c r="AZ131" s="6"/>
      <c r="BA131" s="6"/>
      <c r="BB131" s="6"/>
      <c r="BC131" s="6"/>
      <c r="BD131" s="6"/>
      <c r="BE131" s="6"/>
      <c r="BF131" s="6"/>
      <c r="BG131" s="6"/>
      <c r="BH131" s="6"/>
      <c r="BI131" s="6"/>
      <c r="BJ131" s="6"/>
      <c r="BK131" s="7"/>
      <c r="BL131" s="48"/>
      <c r="BM131" s="48"/>
      <c r="BN131" s="48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</row>
    <row r="132" spans="4:87"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  <c r="AC132" s="6"/>
      <c r="AD132" s="7"/>
      <c r="AE132" s="48"/>
      <c r="AF132" s="48"/>
      <c r="AG132" s="48"/>
      <c r="AK132" s="6"/>
      <c r="AL132" s="6"/>
      <c r="AM132" s="6"/>
      <c r="AN132" s="6"/>
      <c r="AO132" s="6"/>
      <c r="AP132" s="6"/>
      <c r="AQ132" s="6"/>
      <c r="AR132" s="6"/>
      <c r="AS132" s="6"/>
      <c r="AT132" s="6"/>
      <c r="AU132" s="6"/>
      <c r="AV132" s="6"/>
      <c r="AW132" s="6"/>
      <c r="AX132" s="6"/>
      <c r="AY132" s="6"/>
      <c r="AZ132" s="6"/>
      <c r="BA132" s="6"/>
      <c r="BB132" s="6"/>
      <c r="BC132" s="6"/>
      <c r="BD132" s="6"/>
      <c r="BE132" s="6"/>
      <c r="BF132" s="6"/>
      <c r="BG132" s="6"/>
      <c r="BH132" s="6"/>
      <c r="BI132" s="6"/>
      <c r="BJ132" s="6"/>
      <c r="BK132" s="7"/>
      <c r="BL132" s="48"/>
      <c r="BM132" s="48"/>
      <c r="BN132" s="48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</row>
    <row r="133" spans="4:87"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  <c r="AC133" s="6"/>
      <c r="AD133" s="7"/>
      <c r="AE133" s="48"/>
      <c r="AF133" s="48"/>
      <c r="AG133" s="48"/>
      <c r="AK133" s="6"/>
      <c r="AL133" s="6"/>
      <c r="AM133" s="6"/>
      <c r="AN133" s="6"/>
      <c r="AO133" s="6"/>
      <c r="AP133" s="6"/>
      <c r="AQ133" s="6"/>
      <c r="AR133" s="6"/>
      <c r="AS133" s="6"/>
      <c r="AT133" s="6"/>
      <c r="AU133" s="6"/>
      <c r="AV133" s="6"/>
      <c r="AW133" s="6"/>
      <c r="AX133" s="6"/>
      <c r="AY133" s="6"/>
      <c r="AZ133" s="6"/>
      <c r="BA133" s="6"/>
      <c r="BB133" s="6"/>
      <c r="BC133" s="6"/>
      <c r="BD133" s="6"/>
      <c r="BE133" s="6"/>
      <c r="BF133" s="6"/>
      <c r="BG133" s="6"/>
      <c r="BH133" s="6"/>
      <c r="BI133" s="6"/>
      <c r="BJ133" s="6"/>
      <c r="BK133" s="7"/>
      <c r="BL133" s="48"/>
      <c r="BM133" s="48"/>
      <c r="BN133" s="48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</row>
    <row r="134" spans="4:87"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  <c r="AC134" s="6"/>
      <c r="AD134" s="7"/>
      <c r="AE134" s="48"/>
      <c r="AF134" s="48"/>
      <c r="AG134" s="48"/>
      <c r="AK134" s="6"/>
      <c r="AL134" s="6"/>
      <c r="AM134" s="6"/>
      <c r="AN134" s="6"/>
      <c r="AO134" s="6"/>
      <c r="AP134" s="6"/>
      <c r="AQ134" s="6"/>
      <c r="AR134" s="6"/>
      <c r="AS134" s="6"/>
      <c r="AT134" s="6"/>
      <c r="AU134" s="6"/>
      <c r="AV134" s="6"/>
      <c r="AW134" s="6"/>
      <c r="AX134" s="6"/>
      <c r="AY134" s="6"/>
      <c r="AZ134" s="6"/>
      <c r="BA134" s="6"/>
      <c r="BB134" s="6"/>
      <c r="BC134" s="6"/>
      <c r="BD134" s="6"/>
      <c r="BE134" s="6"/>
      <c r="BF134" s="6"/>
      <c r="BG134" s="6"/>
      <c r="BH134" s="6"/>
      <c r="BI134" s="6"/>
      <c r="BJ134" s="6"/>
      <c r="BK134" s="7"/>
      <c r="BL134" s="48"/>
      <c r="BM134" s="48"/>
      <c r="BN134" s="48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</row>
    <row r="135" spans="4:87"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  <c r="AC135" s="6"/>
      <c r="AD135" s="7"/>
      <c r="AE135" s="48"/>
      <c r="AF135" s="48"/>
      <c r="AG135" s="48"/>
      <c r="AK135" s="6"/>
      <c r="AL135" s="6"/>
      <c r="AM135" s="6"/>
      <c r="AN135" s="6"/>
      <c r="AO135" s="6"/>
      <c r="AP135" s="6"/>
      <c r="AQ135" s="6"/>
      <c r="AR135" s="6"/>
      <c r="AS135" s="6"/>
      <c r="AT135" s="6"/>
      <c r="AU135" s="6"/>
      <c r="AV135" s="6"/>
      <c r="AW135" s="6"/>
      <c r="AX135" s="6"/>
      <c r="AY135" s="6"/>
      <c r="AZ135" s="6"/>
      <c r="BA135" s="6"/>
      <c r="BB135" s="6"/>
      <c r="BC135" s="6"/>
      <c r="BD135" s="6"/>
      <c r="BE135" s="6"/>
      <c r="BF135" s="6"/>
      <c r="BG135" s="6"/>
      <c r="BH135" s="6"/>
      <c r="BI135" s="6"/>
      <c r="BJ135" s="6"/>
      <c r="BK135" s="7"/>
      <c r="BL135" s="48"/>
      <c r="BM135" s="48"/>
      <c r="BN135" s="48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</row>
    <row r="136" spans="4:87"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  <c r="AC136" s="6"/>
      <c r="AD136" s="7"/>
      <c r="AE136" s="48"/>
      <c r="AF136" s="48"/>
      <c r="AG136" s="48"/>
      <c r="AK136" s="6"/>
      <c r="AL136" s="6"/>
      <c r="AM136" s="6"/>
      <c r="AN136" s="6"/>
      <c r="AO136" s="6"/>
      <c r="AP136" s="6"/>
      <c r="AQ136" s="6"/>
      <c r="AR136" s="6"/>
      <c r="AS136" s="6"/>
      <c r="AT136" s="6"/>
      <c r="AU136" s="6"/>
      <c r="AV136" s="6"/>
      <c r="AW136" s="6"/>
      <c r="AX136" s="6"/>
      <c r="AY136" s="6"/>
      <c r="AZ136" s="6"/>
      <c r="BA136" s="6"/>
      <c r="BB136" s="6"/>
      <c r="BC136" s="6"/>
      <c r="BD136" s="6"/>
      <c r="BE136" s="6"/>
      <c r="BF136" s="6"/>
      <c r="BG136" s="6"/>
      <c r="BH136" s="6"/>
      <c r="BI136" s="6"/>
      <c r="BJ136" s="6"/>
      <c r="BK136" s="7"/>
      <c r="BL136" s="48"/>
      <c r="BM136" s="48"/>
      <c r="BN136" s="48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</row>
    <row r="137" spans="4:87"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  <c r="AC137" s="6"/>
      <c r="AD137" s="7"/>
      <c r="AE137" s="48"/>
      <c r="AF137" s="48"/>
      <c r="AG137" s="48"/>
      <c r="AK137" s="6"/>
      <c r="AL137" s="6"/>
      <c r="AM137" s="6"/>
      <c r="AN137" s="6"/>
      <c r="AO137" s="6"/>
      <c r="AP137" s="6"/>
      <c r="AQ137" s="6"/>
      <c r="AR137" s="6"/>
      <c r="AS137" s="6"/>
      <c r="AT137" s="6"/>
      <c r="AU137" s="6"/>
      <c r="AV137" s="6"/>
      <c r="AW137" s="6"/>
      <c r="AX137" s="6"/>
      <c r="AY137" s="6"/>
      <c r="AZ137" s="6"/>
      <c r="BA137" s="6"/>
      <c r="BB137" s="6"/>
      <c r="BC137" s="6"/>
      <c r="BD137" s="6"/>
      <c r="BE137" s="6"/>
      <c r="BF137" s="6"/>
      <c r="BG137" s="6"/>
      <c r="BH137" s="6"/>
      <c r="BI137" s="6"/>
      <c r="BJ137" s="6"/>
      <c r="BK137" s="7"/>
      <c r="BL137" s="48"/>
      <c r="BM137" s="48"/>
      <c r="BN137" s="48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</row>
    <row r="138" spans="4:87"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  <c r="AC138" s="6"/>
      <c r="AD138" s="7"/>
      <c r="AE138" s="48"/>
      <c r="AF138" s="48"/>
      <c r="AG138" s="48"/>
      <c r="AK138" s="6"/>
      <c r="AL138" s="6"/>
      <c r="AM138" s="6"/>
      <c r="AN138" s="6"/>
      <c r="AO138" s="6"/>
      <c r="AP138" s="6"/>
      <c r="AQ138" s="6"/>
      <c r="AR138" s="6"/>
      <c r="AS138" s="6"/>
      <c r="AT138" s="6"/>
      <c r="AU138" s="6"/>
      <c r="AV138" s="6"/>
      <c r="AW138" s="6"/>
      <c r="AX138" s="6"/>
      <c r="AY138" s="6"/>
      <c r="AZ138" s="6"/>
      <c r="BA138" s="6"/>
      <c r="BB138" s="6"/>
      <c r="BC138" s="6"/>
      <c r="BD138" s="6"/>
      <c r="BE138" s="6"/>
      <c r="BF138" s="6"/>
      <c r="BG138" s="6"/>
      <c r="BH138" s="6"/>
      <c r="BI138" s="6"/>
      <c r="BJ138" s="6"/>
      <c r="BK138" s="7"/>
      <c r="BL138" s="48"/>
      <c r="BM138" s="48"/>
      <c r="BN138" s="4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</row>
    <row r="139" spans="4:87"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  <c r="AC139" s="6"/>
      <c r="AD139" s="7"/>
      <c r="AE139" s="48"/>
      <c r="AF139" s="48"/>
      <c r="AG139" s="48"/>
      <c r="AK139" s="6"/>
      <c r="AL139" s="6"/>
      <c r="AM139" s="6"/>
      <c r="AN139" s="6"/>
      <c r="AO139" s="6"/>
      <c r="AP139" s="6"/>
      <c r="AQ139" s="6"/>
      <c r="AR139" s="6"/>
      <c r="AS139" s="6"/>
      <c r="AT139" s="6"/>
      <c r="AU139" s="6"/>
      <c r="AV139" s="6"/>
      <c r="AW139" s="6"/>
      <c r="AX139" s="6"/>
      <c r="AY139" s="6"/>
      <c r="AZ139" s="6"/>
      <c r="BA139" s="6"/>
      <c r="BB139" s="6"/>
      <c r="BC139" s="6"/>
      <c r="BD139" s="6"/>
      <c r="BE139" s="6"/>
      <c r="BF139" s="6"/>
      <c r="BG139" s="6"/>
      <c r="BH139" s="6"/>
      <c r="BI139" s="6"/>
      <c r="BJ139" s="6"/>
      <c r="BK139" s="7"/>
      <c r="BL139" s="48"/>
      <c r="BM139" s="48"/>
      <c r="BN139" s="48"/>
    </row>
    <row r="140" spans="4:87"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  <c r="AC140" s="6"/>
      <c r="AD140" s="7"/>
      <c r="AE140" s="48"/>
      <c r="AF140" s="48"/>
      <c r="AG140" s="48"/>
      <c r="AK140" s="6"/>
      <c r="AL140" s="6"/>
      <c r="AM140" s="6"/>
      <c r="AN140" s="6"/>
      <c r="AO140" s="6"/>
      <c r="AP140" s="6"/>
      <c r="AQ140" s="6"/>
      <c r="AR140" s="6"/>
      <c r="AS140" s="6"/>
      <c r="AT140" s="6"/>
      <c r="AU140" s="6"/>
      <c r="AV140" s="6"/>
      <c r="AW140" s="6"/>
      <c r="AX140" s="6"/>
      <c r="AY140" s="6"/>
      <c r="AZ140" s="6"/>
      <c r="BA140" s="6"/>
      <c r="BB140" s="6"/>
      <c r="BC140" s="6"/>
      <c r="BD140" s="6"/>
      <c r="BE140" s="6"/>
      <c r="BF140" s="6"/>
      <c r="BG140" s="6"/>
      <c r="BH140" s="6"/>
      <c r="BI140" s="6"/>
      <c r="BJ140" s="6"/>
      <c r="BK140" s="7"/>
      <c r="BL140" s="48"/>
      <c r="BM140" s="48"/>
      <c r="BN140" s="48"/>
    </row>
    <row r="141" spans="4:87"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  <c r="AC141" s="6"/>
      <c r="AD141" s="7"/>
      <c r="AE141" s="48"/>
      <c r="AF141" s="48"/>
      <c r="AG141" s="48"/>
      <c r="AK141" s="6"/>
      <c r="AL141" s="6"/>
      <c r="AM141" s="6"/>
      <c r="AN141" s="6"/>
      <c r="AO141" s="6"/>
      <c r="AP141" s="6"/>
      <c r="AQ141" s="6"/>
      <c r="AR141" s="6"/>
      <c r="AS141" s="6"/>
      <c r="AT141" s="6"/>
      <c r="AU141" s="6"/>
      <c r="AV141" s="6"/>
      <c r="AW141" s="6"/>
      <c r="AX141" s="6"/>
      <c r="AY141" s="6"/>
      <c r="AZ141" s="6"/>
      <c r="BA141" s="6"/>
      <c r="BB141" s="6"/>
      <c r="BC141" s="6"/>
      <c r="BD141" s="6"/>
      <c r="BE141" s="6"/>
      <c r="BF141" s="6"/>
      <c r="BG141" s="6"/>
      <c r="BH141" s="6"/>
      <c r="BI141" s="6"/>
      <c r="BJ141" s="6"/>
      <c r="BK141" s="7"/>
      <c r="BL141" s="48"/>
      <c r="BM141" s="48"/>
      <c r="BN141" s="48"/>
    </row>
    <row r="142" spans="4:87"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  <c r="AC142" s="6"/>
      <c r="AD142" s="7"/>
      <c r="AE142" s="48"/>
      <c r="AF142" s="48"/>
      <c r="AG142" s="48"/>
      <c r="AK142" s="6"/>
      <c r="AL142" s="6"/>
      <c r="AM142" s="6"/>
      <c r="AN142" s="6"/>
      <c r="AO142" s="6"/>
      <c r="AP142" s="6"/>
      <c r="AQ142" s="6"/>
      <c r="AR142" s="6"/>
      <c r="AS142" s="6"/>
      <c r="AT142" s="6"/>
      <c r="AU142" s="6"/>
      <c r="AV142" s="6"/>
      <c r="AW142" s="6"/>
      <c r="AX142" s="6"/>
      <c r="AY142" s="6"/>
      <c r="AZ142" s="6"/>
      <c r="BA142" s="6"/>
      <c r="BB142" s="6"/>
      <c r="BC142" s="6"/>
      <c r="BD142" s="6"/>
      <c r="BE142" s="6"/>
      <c r="BF142" s="6"/>
      <c r="BG142" s="6"/>
      <c r="BH142" s="6"/>
      <c r="BI142" s="6"/>
      <c r="BJ142" s="6"/>
      <c r="BK142" s="7"/>
      <c r="BL142" s="48"/>
      <c r="BM142" s="48"/>
      <c r="BN142" s="48"/>
    </row>
    <row r="143" spans="4:87"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  <c r="AC143" s="6"/>
      <c r="AD143" s="7"/>
      <c r="AE143" s="48"/>
      <c r="AF143" s="48"/>
      <c r="AG143" s="48"/>
      <c r="AK143" s="6"/>
      <c r="AL143" s="6"/>
      <c r="AM143" s="6"/>
      <c r="AN143" s="6"/>
      <c r="AO143" s="6"/>
      <c r="AP143" s="6"/>
      <c r="AQ143" s="6"/>
      <c r="AR143" s="6"/>
      <c r="AS143" s="6"/>
      <c r="AT143" s="6"/>
      <c r="AU143" s="6"/>
      <c r="AV143" s="6"/>
      <c r="AW143" s="6"/>
      <c r="AX143" s="6"/>
      <c r="AY143" s="6"/>
      <c r="AZ143" s="6"/>
      <c r="BA143" s="6"/>
      <c r="BB143" s="6"/>
      <c r="BC143" s="6"/>
      <c r="BD143" s="6"/>
      <c r="BE143" s="6"/>
      <c r="BF143" s="6"/>
      <c r="BG143" s="6"/>
      <c r="BH143" s="6"/>
      <c r="BI143" s="6"/>
      <c r="BJ143" s="6"/>
      <c r="BK143" s="7"/>
      <c r="BL143" s="48"/>
      <c r="BM143" s="48"/>
      <c r="BN143" s="48"/>
    </row>
    <row r="144" spans="4:87"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  <c r="AC144" s="6"/>
      <c r="AD144" s="7"/>
      <c r="AE144" s="48"/>
      <c r="AF144" s="48"/>
      <c r="AG144" s="48"/>
      <c r="AK144" s="6"/>
      <c r="AL144" s="6"/>
      <c r="AM144" s="6"/>
      <c r="AN144" s="6"/>
      <c r="AO144" s="6"/>
      <c r="AP144" s="6"/>
      <c r="AQ144" s="6"/>
      <c r="AR144" s="6"/>
      <c r="AS144" s="6"/>
      <c r="AT144" s="6"/>
      <c r="AU144" s="6"/>
      <c r="AV144" s="6"/>
      <c r="AW144" s="6"/>
      <c r="AX144" s="6"/>
      <c r="AY144" s="6"/>
      <c r="AZ144" s="6"/>
      <c r="BA144" s="6"/>
      <c r="BB144" s="6"/>
      <c r="BC144" s="6"/>
      <c r="BD144" s="6"/>
      <c r="BE144" s="6"/>
      <c r="BF144" s="6"/>
      <c r="BG144" s="6"/>
      <c r="BH144" s="6"/>
      <c r="BI144" s="6"/>
      <c r="BJ144" s="6"/>
      <c r="BK144" s="7"/>
      <c r="BL144" s="48"/>
      <c r="BM144" s="48"/>
      <c r="BN144" s="48"/>
    </row>
    <row r="145" spans="4:66"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  <c r="AC145" s="6"/>
      <c r="AD145" s="7"/>
      <c r="AE145" s="48"/>
      <c r="AF145" s="48"/>
      <c r="AG145" s="48"/>
      <c r="AK145" s="6"/>
      <c r="AL145" s="6"/>
      <c r="AM145" s="6"/>
      <c r="AN145" s="6"/>
      <c r="AO145" s="6"/>
      <c r="AP145" s="6"/>
      <c r="AQ145" s="6"/>
      <c r="AR145" s="6"/>
      <c r="AS145" s="6"/>
      <c r="AT145" s="6"/>
      <c r="AU145" s="6"/>
      <c r="AV145" s="6"/>
      <c r="AW145" s="6"/>
      <c r="AX145" s="6"/>
      <c r="AY145" s="6"/>
      <c r="AZ145" s="6"/>
      <c r="BA145" s="6"/>
      <c r="BB145" s="6"/>
      <c r="BC145" s="6"/>
      <c r="BD145" s="6"/>
      <c r="BE145" s="6"/>
      <c r="BF145" s="6"/>
      <c r="BG145" s="6"/>
      <c r="BH145" s="6"/>
      <c r="BI145" s="6"/>
      <c r="BJ145" s="6"/>
      <c r="BK145" s="7"/>
      <c r="BL145" s="48"/>
      <c r="BM145" s="48"/>
      <c r="BN145" s="48"/>
    </row>
    <row r="146" spans="4:66"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  <c r="AC146" s="6"/>
      <c r="AD146" s="7"/>
      <c r="AE146" s="48"/>
      <c r="AF146" s="48"/>
      <c r="AG146" s="48"/>
      <c r="AK146" s="6"/>
      <c r="AL146" s="6"/>
      <c r="AM146" s="6"/>
      <c r="AN146" s="6"/>
      <c r="AO146" s="6"/>
      <c r="AP146" s="6"/>
      <c r="AQ146" s="6"/>
      <c r="AR146" s="6"/>
      <c r="AS146" s="6"/>
      <c r="AT146" s="6"/>
      <c r="AU146" s="6"/>
      <c r="AV146" s="6"/>
      <c r="AW146" s="6"/>
      <c r="AX146" s="6"/>
      <c r="AY146" s="6"/>
      <c r="AZ146" s="6"/>
      <c r="BA146" s="6"/>
      <c r="BB146" s="6"/>
      <c r="BC146" s="6"/>
      <c r="BD146" s="6"/>
      <c r="BE146" s="6"/>
      <c r="BF146" s="6"/>
      <c r="BG146" s="6"/>
      <c r="BH146" s="6"/>
      <c r="BI146" s="6"/>
      <c r="BJ146" s="6"/>
      <c r="BK146" s="7"/>
      <c r="BL146" s="48"/>
      <c r="BM146" s="48"/>
      <c r="BN146" s="48"/>
    </row>
    <row r="147" spans="4:66"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  <c r="AC147" s="6"/>
      <c r="AD147" s="7"/>
      <c r="AE147" s="48"/>
      <c r="AF147" s="48"/>
      <c r="AG147" s="48"/>
      <c r="AK147" s="6"/>
      <c r="AL147" s="6"/>
      <c r="AM147" s="6"/>
      <c r="AN147" s="6"/>
      <c r="AO147" s="6"/>
      <c r="AP147" s="6"/>
      <c r="AQ147" s="6"/>
      <c r="AR147" s="6"/>
      <c r="AS147" s="6"/>
      <c r="AT147" s="6"/>
      <c r="AU147" s="6"/>
      <c r="AV147" s="6"/>
      <c r="AW147" s="6"/>
      <c r="AX147" s="6"/>
      <c r="AY147" s="6"/>
      <c r="AZ147" s="6"/>
      <c r="BA147" s="6"/>
      <c r="BB147" s="6"/>
      <c r="BC147" s="6"/>
      <c r="BD147" s="6"/>
      <c r="BE147" s="6"/>
      <c r="BF147" s="6"/>
      <c r="BG147" s="6"/>
      <c r="BH147" s="6"/>
      <c r="BI147" s="6"/>
      <c r="BJ147" s="6"/>
      <c r="BK147" s="7"/>
      <c r="BL147" s="48"/>
      <c r="BM147" s="48"/>
      <c r="BN147" s="48"/>
    </row>
    <row r="148" spans="4:66"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  <c r="AC148" s="6"/>
      <c r="AD148" s="7"/>
      <c r="AE148" s="48"/>
      <c r="AF148" s="48"/>
      <c r="AG148" s="48"/>
      <c r="AK148" s="6"/>
      <c r="AL148" s="6"/>
      <c r="AM148" s="6"/>
      <c r="AN148" s="6"/>
      <c r="AO148" s="6"/>
      <c r="AP148" s="6"/>
      <c r="AQ148" s="6"/>
      <c r="AR148" s="6"/>
      <c r="AS148" s="6"/>
      <c r="AT148" s="6"/>
      <c r="AU148" s="6"/>
      <c r="AV148" s="6"/>
      <c r="AW148" s="6"/>
      <c r="AX148" s="6"/>
      <c r="AY148" s="6"/>
      <c r="AZ148" s="6"/>
      <c r="BA148" s="6"/>
      <c r="BB148" s="6"/>
      <c r="BC148" s="6"/>
      <c r="BD148" s="6"/>
      <c r="BE148" s="6"/>
      <c r="BF148" s="6"/>
      <c r="BG148" s="6"/>
      <c r="BH148" s="6"/>
      <c r="BI148" s="6"/>
      <c r="BJ148" s="6"/>
      <c r="BK148" s="7"/>
      <c r="BL148" s="48"/>
      <c r="BM148" s="48"/>
      <c r="BN148" s="48"/>
    </row>
    <row r="149" spans="4:66"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  <c r="AC149" s="6"/>
      <c r="AD149" s="7"/>
      <c r="AE149" s="48"/>
      <c r="AF149" s="48"/>
      <c r="AG149" s="48"/>
      <c r="AK149" s="6"/>
      <c r="AL149" s="6"/>
      <c r="AM149" s="6"/>
      <c r="AN149" s="6"/>
      <c r="AO149" s="6"/>
      <c r="AP149" s="6"/>
      <c r="AQ149" s="6"/>
      <c r="AR149" s="6"/>
      <c r="AS149" s="6"/>
      <c r="AT149" s="6"/>
      <c r="AU149" s="6"/>
      <c r="AV149" s="6"/>
      <c r="AW149" s="6"/>
      <c r="AX149" s="6"/>
      <c r="AY149" s="6"/>
      <c r="AZ149" s="6"/>
      <c r="BA149" s="6"/>
      <c r="BB149" s="6"/>
      <c r="BC149" s="6"/>
      <c r="BD149" s="6"/>
      <c r="BE149" s="6"/>
      <c r="BF149" s="6"/>
      <c r="BG149" s="6"/>
      <c r="BH149" s="6"/>
      <c r="BI149" s="6"/>
      <c r="BJ149" s="6"/>
      <c r="BK149" s="7"/>
      <c r="BL149" s="48"/>
      <c r="BM149" s="48"/>
      <c r="BN149" s="48"/>
    </row>
    <row r="150" spans="4:66"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  <c r="AC150" s="6"/>
      <c r="AD150" s="7"/>
      <c r="AE150" s="48"/>
      <c r="AF150" s="48"/>
      <c r="AG150" s="48"/>
      <c r="AK150" s="6"/>
      <c r="AL150" s="6"/>
      <c r="AM150" s="6"/>
      <c r="AN150" s="6"/>
      <c r="AO150" s="6"/>
      <c r="AP150" s="6"/>
      <c r="AQ150" s="6"/>
      <c r="AR150" s="6"/>
      <c r="AS150" s="6"/>
      <c r="AT150" s="6"/>
      <c r="AU150" s="6"/>
      <c r="AV150" s="6"/>
      <c r="AW150" s="6"/>
      <c r="AX150" s="6"/>
      <c r="AY150" s="6"/>
      <c r="AZ150" s="6"/>
      <c r="BA150" s="6"/>
      <c r="BB150" s="6"/>
      <c r="BC150" s="6"/>
      <c r="BD150" s="6"/>
      <c r="BE150" s="6"/>
      <c r="BF150" s="6"/>
      <c r="BG150" s="6"/>
      <c r="BH150" s="6"/>
      <c r="BI150" s="6"/>
      <c r="BJ150" s="6"/>
      <c r="BK150" s="7"/>
      <c r="BL150" s="48"/>
      <c r="BM150" s="48"/>
      <c r="BN150" s="48"/>
    </row>
    <row r="151" spans="4:66"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  <c r="AC151" s="6"/>
      <c r="AD151" s="7"/>
      <c r="AE151" s="48"/>
      <c r="AF151" s="48"/>
      <c r="AG151" s="48"/>
      <c r="AK151" s="6"/>
      <c r="AL151" s="6"/>
      <c r="AM151" s="6"/>
      <c r="AN151" s="6"/>
      <c r="AO151" s="6"/>
      <c r="AP151" s="6"/>
      <c r="AQ151" s="6"/>
      <c r="AR151" s="6"/>
      <c r="AS151" s="6"/>
      <c r="AT151" s="6"/>
      <c r="AU151" s="6"/>
      <c r="AV151" s="6"/>
      <c r="AW151" s="6"/>
      <c r="AX151" s="6"/>
      <c r="AY151" s="6"/>
      <c r="AZ151" s="6"/>
      <c r="BA151" s="6"/>
      <c r="BB151" s="6"/>
      <c r="BC151" s="6"/>
      <c r="BD151" s="6"/>
      <c r="BE151" s="6"/>
      <c r="BF151" s="6"/>
      <c r="BG151" s="6"/>
      <c r="BH151" s="6"/>
      <c r="BI151" s="6"/>
      <c r="BJ151" s="6"/>
      <c r="BK151" s="7"/>
      <c r="BL151" s="48"/>
      <c r="BM151" s="48"/>
      <c r="BN151" s="48"/>
    </row>
    <row r="152" spans="4:66"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  <c r="AC152" s="6"/>
      <c r="AD152" s="7"/>
      <c r="AE152" s="48"/>
      <c r="AF152" s="48"/>
      <c r="AG152" s="48"/>
      <c r="AK152" s="6"/>
      <c r="AL152" s="6"/>
      <c r="AM152" s="6"/>
      <c r="AN152" s="6"/>
      <c r="AO152" s="6"/>
      <c r="AP152" s="6"/>
      <c r="AQ152" s="6"/>
      <c r="AR152" s="6"/>
      <c r="AS152" s="6"/>
      <c r="AT152" s="6"/>
      <c r="AU152" s="6"/>
      <c r="AV152" s="6"/>
      <c r="AW152" s="6"/>
      <c r="AX152" s="6"/>
      <c r="AY152" s="6"/>
      <c r="AZ152" s="6"/>
      <c r="BA152" s="6"/>
      <c r="BB152" s="6"/>
      <c r="BC152" s="6"/>
      <c r="BD152" s="6"/>
      <c r="BE152" s="6"/>
      <c r="BF152" s="6"/>
      <c r="BG152" s="6"/>
      <c r="BH152" s="6"/>
      <c r="BI152" s="6"/>
      <c r="BJ152" s="6"/>
      <c r="BK152" s="7"/>
      <c r="BL152" s="48"/>
      <c r="BM152" s="48"/>
      <c r="BN152" s="48"/>
    </row>
    <row r="153" spans="4:66"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  <c r="AC153" s="6"/>
      <c r="AD153" s="7"/>
      <c r="AE153" s="48"/>
      <c r="AF153" s="48"/>
      <c r="AG153" s="48"/>
      <c r="AK153" s="6"/>
      <c r="AL153" s="6"/>
      <c r="AM153" s="6"/>
      <c r="AN153" s="6"/>
      <c r="AO153" s="6"/>
      <c r="AP153" s="6"/>
      <c r="AQ153" s="6"/>
      <c r="AR153" s="6"/>
      <c r="AS153" s="6"/>
      <c r="AT153" s="6"/>
      <c r="AU153" s="6"/>
      <c r="AV153" s="6"/>
      <c r="AW153" s="6"/>
      <c r="AX153" s="6"/>
      <c r="AY153" s="6"/>
      <c r="AZ153" s="6"/>
      <c r="BA153" s="6"/>
      <c r="BB153" s="6"/>
      <c r="BC153" s="6"/>
      <c r="BD153" s="6"/>
      <c r="BE153" s="6"/>
      <c r="BF153" s="6"/>
      <c r="BG153" s="6"/>
      <c r="BH153" s="6"/>
      <c r="BI153" s="6"/>
      <c r="BJ153" s="6"/>
      <c r="BK153" s="7"/>
      <c r="BL153" s="48"/>
      <c r="BM153" s="48"/>
      <c r="BN153" s="48"/>
    </row>
    <row r="154" spans="4:66"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  <c r="AC154" s="6"/>
      <c r="AD154" s="7"/>
      <c r="AE154" s="48"/>
      <c r="AF154" s="48"/>
      <c r="AG154" s="48"/>
      <c r="AK154" s="6"/>
      <c r="AL154" s="6"/>
      <c r="AM154" s="6"/>
      <c r="AN154" s="6"/>
      <c r="AO154" s="6"/>
      <c r="AP154" s="6"/>
      <c r="AQ154" s="6"/>
      <c r="AR154" s="6"/>
      <c r="AS154" s="6"/>
      <c r="AT154" s="6"/>
      <c r="AU154" s="6"/>
      <c r="AV154" s="6"/>
      <c r="AW154" s="6"/>
      <c r="AX154" s="6"/>
      <c r="AY154" s="6"/>
      <c r="AZ154" s="6"/>
      <c r="BA154" s="6"/>
      <c r="BB154" s="6"/>
      <c r="BC154" s="6"/>
      <c r="BD154" s="6"/>
      <c r="BE154" s="6"/>
      <c r="BF154" s="6"/>
      <c r="BG154" s="6"/>
      <c r="BH154" s="6"/>
      <c r="BI154" s="6"/>
      <c r="BJ154" s="6"/>
      <c r="BK154" s="7"/>
      <c r="BL154" s="48"/>
      <c r="BM154" s="48"/>
      <c r="BN154" s="48"/>
    </row>
    <row r="155" spans="4:66"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  <c r="AC155" s="6"/>
      <c r="AD155" s="7"/>
      <c r="AE155" s="48"/>
      <c r="AF155" s="48"/>
      <c r="AG155" s="48"/>
      <c r="AK155" s="6"/>
      <c r="AL155" s="6"/>
      <c r="AM155" s="6"/>
      <c r="AN155" s="6"/>
      <c r="AO155" s="6"/>
      <c r="AP155" s="6"/>
      <c r="AQ155" s="6"/>
      <c r="AR155" s="6"/>
      <c r="AS155" s="6"/>
      <c r="AT155" s="6"/>
      <c r="AU155" s="6"/>
      <c r="AV155" s="6"/>
      <c r="AW155" s="6"/>
      <c r="AX155" s="6"/>
      <c r="AY155" s="6"/>
      <c r="AZ155" s="6"/>
      <c r="BA155" s="6"/>
      <c r="BB155" s="6"/>
      <c r="BC155" s="6"/>
      <c r="BD155" s="6"/>
      <c r="BE155" s="6"/>
      <c r="BF155" s="6"/>
      <c r="BG155" s="6"/>
      <c r="BH155" s="6"/>
      <c r="BI155" s="6"/>
      <c r="BJ155" s="6"/>
      <c r="BK155" s="7"/>
      <c r="BL155" s="48"/>
      <c r="BM155" s="48"/>
      <c r="BN155" s="48"/>
    </row>
    <row r="156" spans="4:66"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  <c r="AC156" s="6"/>
      <c r="AD156" s="7"/>
      <c r="AE156" s="48"/>
      <c r="AF156" s="48"/>
      <c r="AG156" s="48"/>
      <c r="AK156" s="6"/>
      <c r="AL156" s="6"/>
      <c r="AM156" s="6"/>
      <c r="AN156" s="6"/>
      <c r="AO156" s="6"/>
      <c r="AP156" s="6"/>
      <c r="AQ156" s="6"/>
      <c r="AR156" s="6"/>
      <c r="AS156" s="6"/>
      <c r="AT156" s="6"/>
      <c r="AU156" s="6"/>
      <c r="AV156" s="6"/>
      <c r="AW156" s="6"/>
      <c r="AX156" s="6"/>
      <c r="AY156" s="6"/>
      <c r="AZ156" s="6"/>
      <c r="BA156" s="6"/>
      <c r="BB156" s="6"/>
      <c r="BC156" s="6"/>
      <c r="BD156" s="6"/>
      <c r="BE156" s="6"/>
      <c r="BF156" s="6"/>
      <c r="BG156" s="6"/>
      <c r="BH156" s="6"/>
      <c r="BI156" s="6"/>
      <c r="BJ156" s="6"/>
      <c r="BK156" s="7"/>
      <c r="BL156" s="48"/>
      <c r="BM156" s="48"/>
      <c r="BN156" s="48"/>
    </row>
    <row r="157" spans="4:66"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  <c r="AC157" s="6"/>
      <c r="AD157" s="7"/>
      <c r="AE157" s="48"/>
      <c r="AF157" s="48"/>
      <c r="AG157" s="48"/>
      <c r="AK157" s="6"/>
      <c r="AL157" s="6"/>
      <c r="AM157" s="6"/>
      <c r="AN157" s="6"/>
      <c r="AO157" s="6"/>
      <c r="AP157" s="6"/>
      <c r="AQ157" s="6"/>
      <c r="AR157" s="6"/>
      <c r="AS157" s="6"/>
      <c r="AT157" s="6"/>
      <c r="AU157" s="6"/>
      <c r="AV157" s="6"/>
      <c r="AW157" s="6"/>
      <c r="AX157" s="6"/>
      <c r="AY157" s="6"/>
      <c r="AZ157" s="6"/>
      <c r="BA157" s="6"/>
      <c r="BB157" s="6"/>
      <c r="BC157" s="6"/>
      <c r="BD157" s="6"/>
      <c r="BE157" s="6"/>
      <c r="BF157" s="6"/>
      <c r="BG157" s="6"/>
      <c r="BH157" s="6"/>
      <c r="BI157" s="6"/>
      <c r="BJ157" s="6"/>
      <c r="BK157" s="7"/>
      <c r="BL157" s="48"/>
      <c r="BM157" s="48"/>
      <c r="BN157" s="48"/>
    </row>
    <row r="158" spans="4:66"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  <c r="AC158" s="6"/>
      <c r="AD158" s="7"/>
      <c r="AE158" s="48"/>
      <c r="AF158" s="48"/>
      <c r="AG158" s="48"/>
      <c r="AK158" s="6"/>
      <c r="AL158" s="6"/>
      <c r="AM158" s="6"/>
      <c r="AN158" s="6"/>
      <c r="AO158" s="6"/>
      <c r="AP158" s="6"/>
      <c r="AQ158" s="6"/>
      <c r="AR158" s="6"/>
      <c r="AS158" s="6"/>
      <c r="AT158" s="6"/>
      <c r="AU158" s="6"/>
      <c r="AV158" s="6"/>
      <c r="AW158" s="6"/>
      <c r="AX158" s="6"/>
      <c r="AY158" s="6"/>
      <c r="AZ158" s="6"/>
      <c r="BA158" s="6"/>
      <c r="BB158" s="6"/>
      <c r="BC158" s="6"/>
      <c r="BD158" s="6"/>
      <c r="BE158" s="6"/>
      <c r="BF158" s="6"/>
      <c r="BG158" s="6"/>
      <c r="BH158" s="6"/>
      <c r="BI158" s="6"/>
      <c r="BJ158" s="6"/>
      <c r="BK158" s="7"/>
      <c r="BL158" s="48"/>
      <c r="BM158" s="48"/>
      <c r="BN158" s="48"/>
    </row>
    <row r="159" spans="4:66"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  <c r="AC159" s="6"/>
      <c r="AD159" s="7"/>
      <c r="AE159" s="48"/>
      <c r="AF159" s="48"/>
      <c r="AG159" s="48"/>
      <c r="AK159" s="6"/>
      <c r="AL159" s="6"/>
      <c r="AM159" s="6"/>
      <c r="AN159" s="6"/>
      <c r="AO159" s="6"/>
      <c r="AP159" s="6"/>
      <c r="AQ159" s="6"/>
      <c r="AR159" s="6"/>
      <c r="AS159" s="6"/>
      <c r="AT159" s="6"/>
      <c r="AU159" s="6"/>
      <c r="AV159" s="6"/>
      <c r="AW159" s="6"/>
      <c r="AX159" s="6"/>
      <c r="AY159" s="6"/>
      <c r="AZ159" s="6"/>
      <c r="BA159" s="6"/>
      <c r="BB159" s="6"/>
      <c r="BC159" s="6"/>
      <c r="BD159" s="6"/>
      <c r="BE159" s="6"/>
      <c r="BF159" s="6"/>
      <c r="BG159" s="6"/>
      <c r="BH159" s="6"/>
      <c r="BI159" s="6"/>
      <c r="BJ159" s="6"/>
      <c r="BK159" s="7"/>
      <c r="BL159" s="48"/>
      <c r="BM159" s="48"/>
      <c r="BN159" s="48"/>
    </row>
    <row r="160" spans="4:66"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  <c r="AC160" s="6"/>
      <c r="AD160" s="7"/>
      <c r="AE160" s="48"/>
      <c r="AF160" s="48"/>
      <c r="AG160" s="48"/>
      <c r="AK160" s="6"/>
      <c r="AL160" s="6"/>
      <c r="AM160" s="6"/>
      <c r="AN160" s="6"/>
      <c r="AO160" s="6"/>
      <c r="AP160" s="6"/>
      <c r="AQ160" s="6"/>
      <c r="AR160" s="6"/>
      <c r="AS160" s="6"/>
      <c r="AT160" s="6"/>
      <c r="AU160" s="6"/>
      <c r="AV160" s="6"/>
      <c r="AW160" s="6"/>
      <c r="AX160" s="6"/>
      <c r="AY160" s="6"/>
      <c r="AZ160" s="6"/>
      <c r="BA160" s="6"/>
      <c r="BB160" s="6"/>
      <c r="BC160" s="6"/>
      <c r="BD160" s="6"/>
      <c r="BE160" s="6"/>
      <c r="BF160" s="6"/>
      <c r="BG160" s="6"/>
      <c r="BH160" s="6"/>
      <c r="BI160" s="6"/>
      <c r="BJ160" s="6"/>
      <c r="BK160" s="7"/>
      <c r="BL160" s="48"/>
      <c r="BM160" s="48"/>
      <c r="BN160" s="48"/>
    </row>
    <row r="161" spans="4:66"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  <c r="AC161" s="6"/>
      <c r="AD161" s="7"/>
      <c r="AE161" s="48"/>
      <c r="AF161" s="48"/>
      <c r="AG161" s="48"/>
      <c r="AK161" s="6"/>
      <c r="AL161" s="6"/>
      <c r="AM161" s="6"/>
      <c r="AN161" s="6"/>
      <c r="AO161" s="6"/>
      <c r="AP161" s="6"/>
      <c r="AQ161" s="6"/>
      <c r="AR161" s="6"/>
      <c r="AS161" s="6"/>
      <c r="AT161" s="6"/>
      <c r="AU161" s="6"/>
      <c r="AV161" s="6"/>
      <c r="AW161" s="6"/>
      <c r="AX161" s="6"/>
      <c r="AY161" s="6"/>
      <c r="AZ161" s="6"/>
      <c r="BA161" s="6"/>
      <c r="BB161" s="6"/>
      <c r="BC161" s="6"/>
      <c r="BD161" s="6"/>
      <c r="BE161" s="6"/>
      <c r="BF161" s="6"/>
      <c r="BG161" s="6"/>
      <c r="BH161" s="6"/>
      <c r="BI161" s="6"/>
      <c r="BJ161" s="6"/>
      <c r="BK161" s="7"/>
      <c r="BL161" s="48"/>
      <c r="BM161" s="48"/>
      <c r="BN161" s="48"/>
    </row>
    <row r="162" spans="4:66"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  <c r="AC162" s="6"/>
      <c r="AD162" s="7"/>
      <c r="AE162" s="48"/>
      <c r="AF162" s="48"/>
      <c r="AG162" s="48"/>
      <c r="AK162" s="6"/>
      <c r="AL162" s="6"/>
      <c r="AM162" s="6"/>
      <c r="AN162" s="6"/>
      <c r="AO162" s="6"/>
      <c r="AP162" s="6"/>
      <c r="AQ162" s="6"/>
      <c r="AR162" s="6"/>
      <c r="AS162" s="6"/>
      <c r="AT162" s="6"/>
      <c r="AU162" s="6"/>
      <c r="AV162" s="6"/>
      <c r="AW162" s="6"/>
      <c r="AX162" s="6"/>
      <c r="AY162" s="6"/>
      <c r="AZ162" s="6"/>
      <c r="BA162" s="6"/>
      <c r="BB162" s="6"/>
      <c r="BC162" s="6"/>
      <c r="BD162" s="6"/>
      <c r="BE162" s="6"/>
      <c r="BF162" s="6"/>
      <c r="BG162" s="6"/>
      <c r="BH162" s="6"/>
      <c r="BI162" s="6"/>
      <c r="BJ162" s="6"/>
      <c r="BK162" s="7"/>
      <c r="BL162" s="48"/>
      <c r="BM162" s="48"/>
      <c r="BN162" s="48"/>
    </row>
    <row r="163" spans="4:66"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  <c r="AC163" s="6"/>
      <c r="AD163" s="7"/>
      <c r="AE163" s="48"/>
      <c r="AF163" s="48"/>
      <c r="AG163" s="48"/>
      <c r="AK163" s="6"/>
      <c r="AL163" s="6"/>
      <c r="AM163" s="6"/>
      <c r="AN163" s="6"/>
      <c r="AO163" s="6"/>
      <c r="AP163" s="6"/>
      <c r="AQ163" s="6"/>
      <c r="AR163" s="6"/>
      <c r="AS163" s="6"/>
      <c r="AT163" s="6"/>
      <c r="AU163" s="6"/>
      <c r="AV163" s="6"/>
      <c r="AW163" s="6"/>
      <c r="AX163" s="6"/>
      <c r="AY163" s="6"/>
      <c r="AZ163" s="6"/>
      <c r="BA163" s="6"/>
      <c r="BB163" s="6"/>
      <c r="BC163" s="6"/>
      <c r="BD163" s="6"/>
      <c r="BE163" s="6"/>
      <c r="BF163" s="6"/>
      <c r="BG163" s="6"/>
      <c r="BH163" s="6"/>
      <c r="BI163" s="6"/>
      <c r="BJ163" s="6"/>
      <c r="BK163" s="7"/>
      <c r="BL163" s="48"/>
      <c r="BM163" s="48"/>
      <c r="BN163" s="48"/>
    </row>
    <row r="164" spans="4:66"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  <c r="AC164" s="6"/>
      <c r="AD164" s="7"/>
      <c r="AE164" s="48"/>
      <c r="AF164" s="48"/>
      <c r="AG164" s="48"/>
      <c r="AK164" s="6"/>
      <c r="AL164" s="6"/>
      <c r="AM164" s="6"/>
      <c r="AN164" s="6"/>
      <c r="AO164" s="6"/>
      <c r="AP164" s="6"/>
      <c r="AQ164" s="6"/>
      <c r="AR164" s="6"/>
      <c r="AS164" s="6"/>
      <c r="AT164" s="6"/>
      <c r="AU164" s="6"/>
      <c r="AV164" s="6"/>
      <c r="AW164" s="6"/>
      <c r="AX164" s="6"/>
      <c r="AY164" s="6"/>
      <c r="AZ164" s="6"/>
      <c r="BA164" s="6"/>
      <c r="BB164" s="6"/>
      <c r="BC164" s="6"/>
      <c r="BD164" s="6"/>
      <c r="BE164" s="6"/>
      <c r="BF164" s="6"/>
      <c r="BG164" s="6"/>
      <c r="BH164" s="6"/>
      <c r="BI164" s="6"/>
      <c r="BJ164" s="6"/>
      <c r="BK164" s="7"/>
      <c r="BL164" s="48"/>
      <c r="BM164" s="48"/>
      <c r="BN164" s="48"/>
    </row>
    <row r="165" spans="4:66"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  <c r="AC165" s="6"/>
      <c r="AD165" s="7"/>
      <c r="AE165" s="48"/>
      <c r="AF165" s="48"/>
      <c r="AG165" s="48"/>
      <c r="AK165" s="6"/>
      <c r="AL165" s="6"/>
      <c r="AM165" s="6"/>
      <c r="AN165" s="6"/>
      <c r="AO165" s="6"/>
      <c r="AP165" s="6"/>
      <c r="AQ165" s="6"/>
      <c r="AR165" s="6"/>
      <c r="AS165" s="6"/>
      <c r="AT165" s="6"/>
      <c r="AU165" s="6"/>
      <c r="AV165" s="6"/>
      <c r="AW165" s="6"/>
      <c r="AX165" s="6"/>
      <c r="AY165" s="6"/>
      <c r="AZ165" s="6"/>
      <c r="BA165" s="6"/>
      <c r="BB165" s="6"/>
      <c r="BC165" s="6"/>
      <c r="BD165" s="6"/>
      <c r="BE165" s="6"/>
      <c r="BF165" s="6"/>
      <c r="BG165" s="6"/>
      <c r="BH165" s="6"/>
      <c r="BI165" s="6"/>
      <c r="BJ165" s="6"/>
      <c r="BK165" s="7"/>
      <c r="BL165" s="48"/>
      <c r="BM165" s="48"/>
      <c r="BN165" s="48"/>
    </row>
    <row r="166" spans="4:66"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  <c r="AC166" s="6"/>
      <c r="AD166" s="7"/>
      <c r="AE166" s="48"/>
      <c r="AF166" s="48"/>
      <c r="AG166" s="48"/>
      <c r="AK166" s="6"/>
      <c r="AL166" s="6"/>
      <c r="AM166" s="6"/>
      <c r="AN166" s="6"/>
      <c r="AO166" s="6"/>
      <c r="AP166" s="6"/>
      <c r="AQ166" s="6"/>
      <c r="AR166" s="6"/>
      <c r="AS166" s="6"/>
      <c r="AT166" s="6"/>
      <c r="AU166" s="6"/>
      <c r="AV166" s="6"/>
      <c r="AW166" s="6"/>
      <c r="AX166" s="6"/>
      <c r="AY166" s="6"/>
      <c r="AZ166" s="6"/>
      <c r="BA166" s="6"/>
      <c r="BB166" s="6"/>
      <c r="BC166" s="6"/>
      <c r="BD166" s="6"/>
      <c r="BE166" s="6"/>
      <c r="BF166" s="6"/>
      <c r="BG166" s="6"/>
      <c r="BH166" s="6"/>
      <c r="BI166" s="6"/>
      <c r="BJ166" s="6"/>
      <c r="BK166" s="7"/>
      <c r="BL166" s="48"/>
      <c r="BM166" s="48"/>
      <c r="BN166" s="48"/>
    </row>
    <row r="167" spans="4:66"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  <c r="AC167" s="6"/>
      <c r="AD167" s="7"/>
      <c r="AE167" s="48"/>
      <c r="AF167" s="48"/>
      <c r="AG167" s="48"/>
      <c r="AK167" s="6"/>
      <c r="AL167" s="6"/>
      <c r="AM167" s="6"/>
      <c r="AN167" s="6"/>
      <c r="AO167" s="6"/>
      <c r="AP167" s="6"/>
      <c r="AQ167" s="6"/>
      <c r="AR167" s="6"/>
      <c r="AS167" s="6"/>
      <c r="AT167" s="6"/>
      <c r="AU167" s="6"/>
      <c r="AV167" s="6"/>
      <c r="AW167" s="6"/>
      <c r="AX167" s="6"/>
      <c r="AY167" s="6"/>
      <c r="AZ167" s="6"/>
      <c r="BA167" s="6"/>
      <c r="BB167" s="6"/>
      <c r="BC167" s="6"/>
      <c r="BD167" s="6"/>
      <c r="BE167" s="6"/>
      <c r="BF167" s="6"/>
      <c r="BG167" s="6"/>
      <c r="BH167" s="6"/>
      <c r="BI167" s="6"/>
      <c r="BJ167" s="6"/>
      <c r="BK167" s="7"/>
      <c r="BL167" s="48"/>
      <c r="BM167" s="48"/>
      <c r="BN167" s="48"/>
    </row>
    <row r="168" spans="4:66"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  <c r="AC168" s="6"/>
      <c r="AD168" s="7"/>
      <c r="AE168" s="48"/>
      <c r="AF168" s="48"/>
      <c r="AG168" s="48"/>
      <c r="AK168" s="6"/>
      <c r="AL168" s="6"/>
      <c r="AM168" s="6"/>
      <c r="AN168" s="6"/>
      <c r="AO168" s="6"/>
      <c r="AP168" s="6"/>
      <c r="AQ168" s="6"/>
      <c r="AR168" s="6"/>
      <c r="AS168" s="6"/>
      <c r="AT168" s="6"/>
      <c r="AU168" s="6"/>
      <c r="AV168" s="6"/>
      <c r="AW168" s="6"/>
      <c r="AX168" s="6"/>
      <c r="AY168" s="6"/>
      <c r="AZ168" s="6"/>
      <c r="BA168" s="6"/>
      <c r="BB168" s="6"/>
      <c r="BC168" s="6"/>
      <c r="BD168" s="6"/>
      <c r="BE168" s="6"/>
      <c r="BF168" s="6"/>
      <c r="BG168" s="6"/>
      <c r="BH168" s="6"/>
      <c r="BI168" s="6"/>
      <c r="BJ168" s="6"/>
      <c r="BK168" s="7"/>
      <c r="BL168" s="48"/>
      <c r="BM168" s="48"/>
      <c r="BN168" s="48"/>
    </row>
    <row r="169" spans="4:66"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  <c r="AC169" s="6"/>
      <c r="AD169" s="7"/>
      <c r="AE169" s="48"/>
      <c r="AF169" s="48"/>
      <c r="AG169" s="48"/>
      <c r="AK169" s="6"/>
      <c r="AL169" s="6"/>
      <c r="AM169" s="6"/>
      <c r="AN169" s="6"/>
      <c r="AO169" s="6"/>
      <c r="AP169" s="6"/>
      <c r="AQ169" s="6"/>
      <c r="AR169" s="6"/>
      <c r="AS169" s="6"/>
      <c r="AT169" s="6"/>
      <c r="AU169" s="6"/>
      <c r="AV169" s="6"/>
      <c r="AW169" s="6"/>
      <c r="AX169" s="6"/>
      <c r="AY169" s="6"/>
      <c r="AZ169" s="6"/>
      <c r="BA169" s="6"/>
      <c r="BB169" s="6"/>
      <c r="BC169" s="6"/>
      <c r="BD169" s="6"/>
      <c r="BE169" s="6"/>
      <c r="BF169" s="6"/>
      <c r="BG169" s="6"/>
      <c r="BH169" s="6"/>
      <c r="BI169" s="6"/>
      <c r="BJ169" s="6"/>
      <c r="BK169" s="7"/>
      <c r="BL169" s="48"/>
      <c r="BM169" s="48"/>
      <c r="BN169" s="48"/>
    </row>
    <row r="170" spans="4:66"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  <c r="AC170" s="6"/>
      <c r="AD170" s="7"/>
      <c r="AE170" s="48"/>
      <c r="AF170" s="48"/>
      <c r="AG170" s="48"/>
      <c r="AK170" s="6"/>
      <c r="AL170" s="6"/>
      <c r="AM170" s="6"/>
      <c r="AN170" s="6"/>
      <c r="AO170" s="6"/>
      <c r="AP170" s="6"/>
      <c r="AQ170" s="6"/>
      <c r="AR170" s="6"/>
      <c r="AS170" s="6"/>
      <c r="AT170" s="6"/>
      <c r="AU170" s="6"/>
      <c r="AV170" s="6"/>
      <c r="AW170" s="6"/>
      <c r="AX170" s="6"/>
      <c r="AY170" s="6"/>
      <c r="AZ170" s="6"/>
      <c r="BA170" s="6"/>
      <c r="BB170" s="6"/>
      <c r="BC170" s="6"/>
      <c r="BD170" s="6"/>
      <c r="BE170" s="6"/>
      <c r="BF170" s="6"/>
      <c r="BG170" s="6"/>
      <c r="BH170" s="6"/>
      <c r="BI170" s="6"/>
      <c r="BJ170" s="6"/>
      <c r="BK170" s="7"/>
      <c r="BL170" s="48"/>
      <c r="BM170" s="48"/>
      <c r="BN170" s="48"/>
    </row>
    <row r="171" spans="4:66"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  <c r="AC171" s="6"/>
      <c r="AD171" s="7"/>
      <c r="AE171" s="48"/>
      <c r="AF171" s="48"/>
      <c r="AG171" s="48"/>
      <c r="AK171" s="6"/>
      <c r="AL171" s="6"/>
      <c r="AM171" s="6"/>
      <c r="AN171" s="6"/>
      <c r="AO171" s="6"/>
      <c r="AP171" s="6"/>
      <c r="AQ171" s="6"/>
      <c r="AR171" s="6"/>
      <c r="AS171" s="6"/>
      <c r="AT171" s="6"/>
      <c r="AU171" s="6"/>
      <c r="AV171" s="6"/>
      <c r="AW171" s="6"/>
      <c r="AX171" s="6"/>
      <c r="AY171" s="6"/>
      <c r="AZ171" s="6"/>
      <c r="BA171" s="6"/>
      <c r="BB171" s="6"/>
      <c r="BC171" s="6"/>
      <c r="BD171" s="6"/>
      <c r="BE171" s="6"/>
      <c r="BF171" s="6"/>
      <c r="BG171" s="6"/>
      <c r="BH171" s="6"/>
      <c r="BI171" s="6"/>
      <c r="BJ171" s="6"/>
      <c r="BK171" s="7"/>
      <c r="BL171" s="48"/>
      <c r="BM171" s="48"/>
      <c r="BN171" s="48"/>
    </row>
    <row r="172" spans="4:66"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  <c r="AC172" s="6"/>
      <c r="AD172" s="7"/>
      <c r="AE172" s="48"/>
      <c r="AF172" s="48"/>
      <c r="AG172" s="48"/>
      <c r="AK172" s="6"/>
      <c r="AL172" s="6"/>
      <c r="AM172" s="6"/>
      <c r="AN172" s="6"/>
      <c r="AO172" s="6"/>
      <c r="AP172" s="6"/>
      <c r="AQ172" s="6"/>
      <c r="AR172" s="6"/>
      <c r="AS172" s="6"/>
      <c r="AT172" s="6"/>
      <c r="AU172" s="6"/>
      <c r="AV172" s="6"/>
      <c r="AW172" s="6"/>
      <c r="AX172" s="6"/>
      <c r="AY172" s="6"/>
      <c r="AZ172" s="6"/>
      <c r="BA172" s="6"/>
      <c r="BB172" s="6"/>
      <c r="BC172" s="6"/>
      <c r="BD172" s="6"/>
      <c r="BE172" s="6"/>
      <c r="BF172" s="6"/>
      <c r="BG172" s="6"/>
      <c r="BH172" s="6"/>
      <c r="BI172" s="6"/>
      <c r="BJ172" s="6"/>
      <c r="BK172" s="7"/>
      <c r="BL172" s="48"/>
      <c r="BM172" s="48"/>
      <c r="BN172" s="48"/>
    </row>
    <row r="173" spans="4:66"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  <c r="AC173" s="6"/>
      <c r="AD173" s="7"/>
      <c r="AE173" s="48"/>
      <c r="AF173" s="48"/>
      <c r="AG173" s="48"/>
      <c r="AK173" s="6"/>
      <c r="AL173" s="6"/>
      <c r="AM173" s="6"/>
      <c r="AN173" s="6"/>
      <c r="AO173" s="6"/>
      <c r="AP173" s="6"/>
      <c r="AQ173" s="6"/>
      <c r="AR173" s="6"/>
      <c r="AS173" s="6"/>
      <c r="AT173" s="6"/>
      <c r="AU173" s="6"/>
      <c r="AV173" s="6"/>
      <c r="AW173" s="6"/>
      <c r="AX173" s="6"/>
      <c r="AY173" s="6"/>
      <c r="AZ173" s="6"/>
      <c r="BA173" s="6"/>
      <c r="BB173" s="6"/>
      <c r="BC173" s="6"/>
      <c r="BD173" s="6"/>
      <c r="BE173" s="6"/>
      <c r="BF173" s="6"/>
      <c r="BG173" s="6"/>
      <c r="BH173" s="6"/>
      <c r="BI173" s="6"/>
      <c r="BJ173" s="6"/>
      <c r="BK173" s="7"/>
      <c r="BL173" s="48"/>
      <c r="BM173" s="48"/>
      <c r="BN173" s="48"/>
    </row>
    <row r="174" spans="4:66"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  <c r="AC174" s="6"/>
      <c r="AD174" s="7"/>
      <c r="AE174" s="48"/>
      <c r="AF174" s="48"/>
      <c r="AG174" s="48"/>
      <c r="AK174" s="6"/>
      <c r="AL174" s="6"/>
      <c r="AM174" s="6"/>
      <c r="AN174" s="6"/>
      <c r="AO174" s="6"/>
      <c r="AP174" s="6"/>
      <c r="AQ174" s="6"/>
      <c r="AR174" s="6"/>
      <c r="AS174" s="6"/>
      <c r="AT174" s="6"/>
      <c r="AU174" s="6"/>
      <c r="AV174" s="6"/>
      <c r="AW174" s="6"/>
      <c r="AX174" s="6"/>
      <c r="AY174" s="6"/>
      <c r="AZ174" s="6"/>
      <c r="BA174" s="6"/>
      <c r="BB174" s="6"/>
      <c r="BC174" s="6"/>
      <c r="BD174" s="6"/>
      <c r="BE174" s="6"/>
      <c r="BF174" s="6"/>
      <c r="BG174" s="6"/>
      <c r="BH174" s="6"/>
      <c r="BI174" s="6"/>
      <c r="BJ174" s="6"/>
      <c r="BK174" s="7"/>
      <c r="BL174" s="48"/>
      <c r="BM174" s="48"/>
      <c r="BN174" s="48"/>
    </row>
    <row r="175" spans="4:66"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  <c r="AC175" s="6"/>
      <c r="AD175" s="7"/>
      <c r="AE175" s="48"/>
      <c r="AF175" s="48"/>
      <c r="AG175" s="48"/>
      <c r="AK175" s="6"/>
      <c r="AL175" s="6"/>
      <c r="AM175" s="6"/>
      <c r="AN175" s="6"/>
      <c r="AO175" s="6"/>
      <c r="AP175" s="6"/>
      <c r="AQ175" s="6"/>
      <c r="AR175" s="6"/>
      <c r="AS175" s="6"/>
      <c r="AT175" s="6"/>
      <c r="AU175" s="6"/>
      <c r="AV175" s="6"/>
      <c r="AW175" s="6"/>
      <c r="AX175" s="6"/>
      <c r="AY175" s="6"/>
      <c r="AZ175" s="6"/>
      <c r="BA175" s="6"/>
      <c r="BB175" s="6"/>
      <c r="BC175" s="6"/>
      <c r="BD175" s="6"/>
      <c r="BE175" s="6"/>
      <c r="BF175" s="6"/>
      <c r="BG175" s="6"/>
      <c r="BH175" s="6"/>
      <c r="BI175" s="6"/>
      <c r="BJ175" s="6"/>
      <c r="BK175" s="7"/>
      <c r="BL175" s="48"/>
      <c r="BM175" s="48"/>
      <c r="BN175" s="48"/>
    </row>
    <row r="176" spans="4:66"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  <c r="AC176" s="6"/>
      <c r="AD176" s="7"/>
      <c r="AE176" s="48"/>
      <c r="AF176" s="48"/>
      <c r="AG176" s="48"/>
      <c r="AK176" s="6"/>
      <c r="AL176" s="6"/>
      <c r="AM176" s="6"/>
      <c r="AN176" s="6"/>
      <c r="AO176" s="6"/>
      <c r="AP176" s="6"/>
      <c r="AQ176" s="6"/>
      <c r="AR176" s="6"/>
      <c r="AS176" s="6"/>
      <c r="AT176" s="6"/>
      <c r="AU176" s="6"/>
      <c r="AV176" s="6"/>
      <c r="AW176" s="6"/>
      <c r="AX176" s="6"/>
      <c r="AY176" s="6"/>
      <c r="AZ176" s="6"/>
      <c r="BA176" s="6"/>
      <c r="BB176" s="6"/>
      <c r="BC176" s="6"/>
      <c r="BD176" s="6"/>
      <c r="BE176" s="6"/>
      <c r="BF176" s="6"/>
      <c r="BG176" s="6"/>
      <c r="BH176" s="6"/>
      <c r="BI176" s="6"/>
      <c r="BJ176" s="6"/>
      <c r="BK176" s="7"/>
      <c r="BL176" s="48"/>
      <c r="BM176" s="48"/>
      <c r="BN176" s="48"/>
    </row>
    <row r="177" spans="4:66"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  <c r="AC177" s="6"/>
      <c r="AD177" s="7"/>
      <c r="AE177" s="48"/>
      <c r="AF177" s="48"/>
      <c r="AG177" s="48"/>
      <c r="AK177" s="6"/>
      <c r="AL177" s="6"/>
      <c r="AM177" s="6"/>
      <c r="AN177" s="6"/>
      <c r="AO177" s="6"/>
      <c r="AP177" s="6"/>
      <c r="AQ177" s="6"/>
      <c r="AR177" s="6"/>
      <c r="AS177" s="6"/>
      <c r="AT177" s="6"/>
      <c r="AU177" s="6"/>
      <c r="AV177" s="6"/>
      <c r="AW177" s="6"/>
      <c r="AX177" s="6"/>
      <c r="AY177" s="6"/>
      <c r="AZ177" s="6"/>
      <c r="BA177" s="6"/>
      <c r="BB177" s="6"/>
      <c r="BC177" s="6"/>
      <c r="BD177" s="6"/>
      <c r="BE177" s="6"/>
      <c r="BF177" s="6"/>
      <c r="BG177" s="6"/>
      <c r="BH177" s="6"/>
      <c r="BI177" s="6"/>
      <c r="BJ177" s="6"/>
      <c r="BK177" s="7"/>
      <c r="BL177" s="48"/>
      <c r="BM177" s="48"/>
      <c r="BN177" s="48"/>
    </row>
    <row r="178" spans="4:66"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  <c r="AC178" s="6"/>
      <c r="AD178" s="7"/>
      <c r="AE178" s="48"/>
      <c r="AF178" s="48"/>
      <c r="AG178" s="48"/>
      <c r="AK178" s="6"/>
      <c r="AL178" s="6"/>
      <c r="AM178" s="6"/>
      <c r="AN178" s="6"/>
      <c r="AO178" s="6"/>
      <c r="AP178" s="6"/>
      <c r="AQ178" s="6"/>
      <c r="AR178" s="6"/>
      <c r="AS178" s="6"/>
      <c r="AT178" s="6"/>
      <c r="AU178" s="6"/>
      <c r="AV178" s="6"/>
      <c r="AW178" s="6"/>
      <c r="AX178" s="6"/>
      <c r="AY178" s="6"/>
      <c r="AZ178" s="6"/>
      <c r="BA178" s="6"/>
      <c r="BB178" s="6"/>
      <c r="BC178" s="6"/>
      <c r="BD178" s="6"/>
      <c r="BE178" s="6"/>
      <c r="BF178" s="6"/>
      <c r="BG178" s="6"/>
      <c r="BH178" s="6"/>
      <c r="BI178" s="6"/>
      <c r="BJ178" s="6"/>
      <c r="BK178" s="7"/>
      <c r="BL178" s="48"/>
      <c r="BM178" s="48"/>
      <c r="BN178" s="48"/>
    </row>
    <row r="179" spans="4:66"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  <c r="AC179" s="6"/>
      <c r="AD179" s="7"/>
      <c r="AE179" s="48"/>
      <c r="AF179" s="48"/>
      <c r="AG179" s="48"/>
      <c r="AK179" s="6"/>
      <c r="AL179" s="6"/>
      <c r="AM179" s="6"/>
      <c r="AN179" s="6"/>
      <c r="AO179" s="6"/>
      <c r="AP179" s="6"/>
      <c r="AQ179" s="6"/>
      <c r="AR179" s="6"/>
      <c r="AS179" s="6"/>
      <c r="AT179" s="6"/>
      <c r="AU179" s="6"/>
      <c r="AV179" s="6"/>
      <c r="AW179" s="6"/>
      <c r="AX179" s="6"/>
      <c r="AY179" s="6"/>
      <c r="AZ179" s="6"/>
      <c r="BA179" s="6"/>
      <c r="BB179" s="6"/>
      <c r="BC179" s="6"/>
      <c r="BD179" s="6"/>
      <c r="BE179" s="6"/>
      <c r="BF179" s="6"/>
      <c r="BG179" s="6"/>
      <c r="BH179" s="6"/>
      <c r="BI179" s="6"/>
      <c r="BJ179" s="6"/>
      <c r="BK179" s="7"/>
      <c r="BL179" s="48"/>
      <c r="BM179" s="48"/>
      <c r="BN179" s="48"/>
    </row>
    <row r="180" spans="4:66"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  <c r="AC180" s="6"/>
      <c r="AD180" s="7"/>
      <c r="AE180" s="48"/>
      <c r="AF180" s="48"/>
      <c r="AG180" s="48"/>
      <c r="AK180" s="6"/>
      <c r="AL180" s="6"/>
      <c r="AM180" s="6"/>
      <c r="AN180" s="6"/>
      <c r="AO180" s="6"/>
      <c r="AP180" s="6"/>
      <c r="AQ180" s="6"/>
      <c r="AR180" s="6"/>
      <c r="AS180" s="6"/>
      <c r="AT180" s="6"/>
      <c r="AU180" s="6"/>
      <c r="AV180" s="6"/>
      <c r="AW180" s="6"/>
      <c r="AX180" s="6"/>
      <c r="AY180" s="6"/>
      <c r="AZ180" s="6"/>
      <c r="BA180" s="6"/>
      <c r="BB180" s="6"/>
      <c r="BC180" s="6"/>
      <c r="BD180" s="6"/>
      <c r="BE180" s="6"/>
      <c r="BF180" s="6"/>
      <c r="BG180" s="6"/>
      <c r="BH180" s="6"/>
      <c r="BI180" s="6"/>
      <c r="BJ180" s="6"/>
      <c r="BK180" s="7"/>
      <c r="BL180" s="48"/>
      <c r="BM180" s="48"/>
      <c r="BN180" s="48"/>
    </row>
    <row r="181" spans="4:66"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  <c r="AC181" s="6"/>
      <c r="AD181" s="7"/>
      <c r="AE181" s="48"/>
      <c r="AF181" s="48"/>
      <c r="AG181" s="48"/>
      <c r="AK181" s="6"/>
      <c r="AL181" s="6"/>
      <c r="AM181" s="6"/>
      <c r="AN181" s="6"/>
      <c r="AO181" s="6"/>
      <c r="AP181" s="6"/>
      <c r="AQ181" s="6"/>
      <c r="AR181" s="6"/>
      <c r="AS181" s="6"/>
      <c r="AT181" s="6"/>
      <c r="AU181" s="6"/>
      <c r="AV181" s="6"/>
      <c r="AW181" s="6"/>
      <c r="AX181" s="6"/>
      <c r="AY181" s="6"/>
      <c r="AZ181" s="6"/>
      <c r="BA181" s="6"/>
      <c r="BB181" s="6"/>
      <c r="BC181" s="6"/>
      <c r="BD181" s="6"/>
      <c r="BE181" s="6"/>
      <c r="BF181" s="6"/>
      <c r="BG181" s="6"/>
      <c r="BH181" s="6"/>
      <c r="BI181" s="6"/>
      <c r="BJ181" s="6"/>
      <c r="BK181" s="7"/>
      <c r="BL181" s="48"/>
      <c r="BM181" s="48"/>
      <c r="BN181" s="48"/>
    </row>
    <row r="182" spans="4:66"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  <c r="AC182" s="6"/>
      <c r="AD182" s="7"/>
      <c r="AE182" s="48"/>
      <c r="AF182" s="48"/>
      <c r="AG182" s="48"/>
      <c r="AK182" s="6"/>
      <c r="AL182" s="6"/>
      <c r="AM182" s="6"/>
      <c r="AN182" s="6"/>
      <c r="AO182" s="6"/>
      <c r="AP182" s="6"/>
      <c r="AQ182" s="6"/>
      <c r="AR182" s="6"/>
      <c r="AS182" s="6"/>
      <c r="AT182" s="6"/>
      <c r="AU182" s="6"/>
      <c r="AV182" s="6"/>
      <c r="AW182" s="6"/>
      <c r="AX182" s="6"/>
      <c r="AY182" s="6"/>
      <c r="AZ182" s="6"/>
      <c r="BA182" s="6"/>
      <c r="BB182" s="6"/>
      <c r="BC182" s="6"/>
      <c r="BD182" s="6"/>
      <c r="BE182" s="6"/>
      <c r="BF182" s="6"/>
      <c r="BG182" s="6"/>
      <c r="BH182" s="6"/>
      <c r="BI182" s="6"/>
      <c r="BJ182" s="6"/>
      <c r="BK182" s="7"/>
      <c r="BL182" s="48"/>
      <c r="BM182" s="48"/>
      <c r="BN182" s="48"/>
    </row>
    <row r="183" spans="4:66"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  <c r="AC183" s="6"/>
      <c r="AD183" s="7"/>
      <c r="AE183" s="48"/>
      <c r="AF183" s="48"/>
      <c r="AG183" s="48"/>
      <c r="AK183" s="6"/>
      <c r="AL183" s="6"/>
      <c r="AM183" s="6"/>
      <c r="AN183" s="6"/>
      <c r="AO183" s="6"/>
      <c r="AP183" s="6"/>
      <c r="AQ183" s="6"/>
      <c r="AR183" s="6"/>
      <c r="AS183" s="6"/>
      <c r="AT183" s="6"/>
      <c r="AU183" s="6"/>
      <c r="AV183" s="6"/>
      <c r="AW183" s="6"/>
      <c r="AX183" s="6"/>
      <c r="AY183" s="6"/>
      <c r="AZ183" s="6"/>
      <c r="BA183" s="6"/>
      <c r="BB183" s="6"/>
      <c r="BC183" s="6"/>
      <c r="BD183" s="6"/>
      <c r="BE183" s="6"/>
      <c r="BF183" s="6"/>
      <c r="BG183" s="6"/>
      <c r="BH183" s="6"/>
      <c r="BI183" s="6"/>
      <c r="BJ183" s="6"/>
      <c r="BK183" s="7"/>
      <c r="BL183" s="48"/>
      <c r="BM183" s="48"/>
      <c r="BN183" s="48"/>
    </row>
    <row r="184" spans="4:66"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  <c r="AC184" s="6"/>
      <c r="AD184" s="7"/>
      <c r="AE184" s="48"/>
      <c r="AF184" s="48"/>
      <c r="AG184" s="48"/>
      <c r="AK184" s="6"/>
      <c r="AL184" s="6"/>
      <c r="AM184" s="6"/>
      <c r="AN184" s="6"/>
      <c r="AO184" s="6"/>
      <c r="AP184" s="6"/>
      <c r="AQ184" s="6"/>
      <c r="AR184" s="6"/>
      <c r="AS184" s="6"/>
      <c r="AT184" s="6"/>
      <c r="AU184" s="6"/>
      <c r="AV184" s="6"/>
      <c r="AW184" s="6"/>
      <c r="AX184" s="6"/>
      <c r="AY184" s="6"/>
      <c r="AZ184" s="6"/>
      <c r="BA184" s="6"/>
      <c r="BB184" s="6"/>
      <c r="BC184" s="6"/>
      <c r="BD184" s="6"/>
      <c r="BE184" s="6"/>
      <c r="BF184" s="6"/>
      <c r="BG184" s="6"/>
      <c r="BH184" s="6"/>
      <c r="BI184" s="6"/>
      <c r="BJ184" s="6"/>
      <c r="BK184" s="7"/>
      <c r="BL184" s="48"/>
      <c r="BM184" s="48"/>
      <c r="BN184" s="48"/>
    </row>
    <row r="185" spans="4:66"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  <c r="AC185" s="6"/>
      <c r="AD185" s="7"/>
      <c r="AE185" s="48"/>
      <c r="AF185" s="48"/>
      <c r="AG185" s="48"/>
      <c r="AK185" s="6"/>
      <c r="AL185" s="6"/>
      <c r="AM185" s="6"/>
      <c r="AN185" s="6"/>
      <c r="AO185" s="6"/>
      <c r="AP185" s="6"/>
      <c r="AQ185" s="6"/>
      <c r="AR185" s="6"/>
      <c r="AS185" s="6"/>
      <c r="AT185" s="6"/>
      <c r="AU185" s="6"/>
      <c r="AV185" s="6"/>
      <c r="AW185" s="6"/>
      <c r="AX185" s="6"/>
      <c r="AY185" s="6"/>
      <c r="AZ185" s="6"/>
      <c r="BA185" s="6"/>
      <c r="BB185" s="6"/>
      <c r="BC185" s="6"/>
      <c r="BD185" s="6"/>
      <c r="BE185" s="6"/>
      <c r="BF185" s="6"/>
      <c r="BG185" s="6"/>
      <c r="BH185" s="6"/>
      <c r="BI185" s="6"/>
      <c r="BJ185" s="6"/>
      <c r="BK185" s="7"/>
      <c r="BL185" s="48"/>
      <c r="BM185" s="48"/>
      <c r="BN185" s="48"/>
    </row>
    <row r="186" spans="4:66"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  <c r="AC186" s="6"/>
      <c r="AD186" s="7"/>
      <c r="AE186" s="48"/>
      <c r="AF186" s="48"/>
      <c r="AG186" s="48"/>
      <c r="AK186" s="6"/>
      <c r="AL186" s="6"/>
      <c r="AM186" s="6"/>
      <c r="AN186" s="6"/>
      <c r="AO186" s="6"/>
      <c r="AP186" s="6"/>
      <c r="AQ186" s="6"/>
      <c r="AR186" s="6"/>
      <c r="AS186" s="6"/>
      <c r="AT186" s="6"/>
      <c r="AU186" s="6"/>
      <c r="AV186" s="6"/>
      <c r="AW186" s="6"/>
      <c r="AX186" s="6"/>
      <c r="AY186" s="6"/>
      <c r="AZ186" s="6"/>
      <c r="BA186" s="6"/>
      <c r="BB186" s="6"/>
      <c r="BC186" s="6"/>
      <c r="BD186" s="6"/>
      <c r="BE186" s="6"/>
      <c r="BF186" s="6"/>
      <c r="BG186" s="6"/>
      <c r="BH186" s="6"/>
      <c r="BI186" s="6"/>
      <c r="BJ186" s="6"/>
      <c r="BK186" s="7"/>
      <c r="BL186" s="48"/>
      <c r="BM186" s="48"/>
      <c r="BN186" s="48"/>
    </row>
    <row r="187" spans="4:66"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  <c r="AC187" s="6"/>
      <c r="AD187" s="7"/>
      <c r="AE187" s="48"/>
      <c r="AF187" s="48"/>
      <c r="AG187" s="48"/>
      <c r="AK187" s="6"/>
      <c r="AL187" s="6"/>
      <c r="AM187" s="6"/>
      <c r="AN187" s="6"/>
      <c r="AO187" s="6"/>
      <c r="AP187" s="6"/>
      <c r="AQ187" s="6"/>
      <c r="AR187" s="6"/>
      <c r="AS187" s="6"/>
      <c r="AT187" s="6"/>
      <c r="AU187" s="6"/>
      <c r="AV187" s="6"/>
      <c r="AW187" s="6"/>
      <c r="AX187" s="6"/>
      <c r="AY187" s="6"/>
      <c r="AZ187" s="6"/>
      <c r="BA187" s="6"/>
      <c r="BB187" s="6"/>
      <c r="BC187" s="6"/>
      <c r="BD187" s="6"/>
      <c r="BE187" s="6"/>
      <c r="BF187" s="6"/>
      <c r="BG187" s="6"/>
      <c r="BH187" s="6"/>
      <c r="BI187" s="6"/>
      <c r="BJ187" s="6"/>
      <c r="BK187" s="7"/>
      <c r="BL187" s="48"/>
      <c r="BM187" s="48"/>
      <c r="BN187" s="48"/>
    </row>
    <row r="188" spans="4:66"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  <c r="AC188" s="6"/>
      <c r="AD188" s="7"/>
      <c r="AE188" s="48"/>
      <c r="AF188" s="48"/>
      <c r="AG188" s="48"/>
      <c r="AK188" s="6"/>
      <c r="AL188" s="6"/>
      <c r="AM188" s="6"/>
      <c r="AN188" s="6"/>
      <c r="AO188" s="6"/>
      <c r="AP188" s="6"/>
      <c r="AQ188" s="6"/>
      <c r="AR188" s="6"/>
      <c r="AS188" s="6"/>
      <c r="AT188" s="6"/>
      <c r="AU188" s="6"/>
      <c r="AV188" s="6"/>
      <c r="AW188" s="6"/>
      <c r="AX188" s="6"/>
      <c r="AY188" s="6"/>
      <c r="AZ188" s="6"/>
      <c r="BA188" s="6"/>
      <c r="BB188" s="6"/>
      <c r="BC188" s="6"/>
      <c r="BD188" s="6"/>
      <c r="BE188" s="6"/>
      <c r="BF188" s="6"/>
      <c r="BG188" s="6"/>
      <c r="BH188" s="6"/>
      <c r="BI188" s="6"/>
      <c r="BJ188" s="6"/>
      <c r="BK188" s="7"/>
      <c r="BL188" s="48"/>
      <c r="BM188" s="48"/>
      <c r="BN188" s="48"/>
    </row>
    <row r="189" spans="4:66"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  <c r="AC189" s="6"/>
      <c r="AD189" s="7"/>
      <c r="AE189" s="48"/>
      <c r="AF189" s="48"/>
      <c r="AG189" s="48"/>
      <c r="AK189" s="6"/>
      <c r="AL189" s="6"/>
      <c r="AM189" s="6"/>
      <c r="AN189" s="6"/>
      <c r="AO189" s="6"/>
      <c r="AP189" s="6"/>
      <c r="AQ189" s="6"/>
      <c r="AR189" s="6"/>
      <c r="AS189" s="6"/>
      <c r="AT189" s="6"/>
      <c r="AU189" s="6"/>
      <c r="AV189" s="6"/>
      <c r="AW189" s="6"/>
      <c r="AX189" s="6"/>
      <c r="AY189" s="6"/>
      <c r="AZ189" s="6"/>
      <c r="BA189" s="6"/>
      <c r="BB189" s="6"/>
      <c r="BC189" s="6"/>
      <c r="BD189" s="6"/>
      <c r="BE189" s="6"/>
      <c r="BF189" s="6"/>
      <c r="BG189" s="6"/>
      <c r="BH189" s="6"/>
      <c r="BI189" s="6"/>
      <c r="BJ189" s="6"/>
      <c r="BK189" s="7"/>
      <c r="BL189" s="48"/>
      <c r="BM189" s="48"/>
      <c r="BN189" s="48"/>
    </row>
    <row r="190" spans="4:66"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  <c r="AC190" s="6"/>
      <c r="AD190" s="7"/>
      <c r="AE190" s="48"/>
      <c r="AF190" s="48"/>
      <c r="AG190" s="48"/>
      <c r="AK190" s="6"/>
      <c r="AL190" s="6"/>
      <c r="AM190" s="6"/>
      <c r="AN190" s="6"/>
      <c r="AO190" s="6"/>
      <c r="AP190" s="6"/>
      <c r="AQ190" s="6"/>
      <c r="AR190" s="6"/>
      <c r="AS190" s="6"/>
      <c r="AT190" s="6"/>
      <c r="AU190" s="6"/>
      <c r="AV190" s="6"/>
      <c r="AW190" s="6"/>
      <c r="AX190" s="6"/>
      <c r="AY190" s="6"/>
      <c r="AZ190" s="6"/>
      <c r="BA190" s="6"/>
      <c r="BB190" s="6"/>
      <c r="BC190" s="6"/>
      <c r="BD190" s="6"/>
      <c r="BE190" s="6"/>
      <c r="BF190" s="6"/>
      <c r="BG190" s="6"/>
      <c r="BH190" s="6"/>
      <c r="BI190" s="6"/>
      <c r="BJ190" s="6"/>
      <c r="BK190" s="7"/>
      <c r="BL190" s="48"/>
      <c r="BM190" s="48"/>
      <c r="BN190" s="48"/>
    </row>
    <row r="191" spans="4:66"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  <c r="AC191" s="6"/>
      <c r="AD191" s="7"/>
      <c r="AE191" s="48"/>
      <c r="AF191" s="48"/>
      <c r="AG191" s="48"/>
      <c r="AK191" s="6"/>
      <c r="AL191" s="6"/>
      <c r="AM191" s="6"/>
      <c r="AN191" s="6"/>
      <c r="AO191" s="6"/>
      <c r="AP191" s="6"/>
      <c r="AQ191" s="6"/>
      <c r="AR191" s="6"/>
      <c r="AS191" s="6"/>
      <c r="AT191" s="6"/>
      <c r="AU191" s="6"/>
      <c r="AV191" s="6"/>
      <c r="AW191" s="6"/>
      <c r="AX191" s="6"/>
      <c r="AY191" s="6"/>
      <c r="AZ191" s="6"/>
      <c r="BA191" s="6"/>
      <c r="BB191" s="6"/>
      <c r="BC191" s="6"/>
      <c r="BD191" s="6"/>
      <c r="BE191" s="6"/>
      <c r="BF191" s="6"/>
      <c r="BG191" s="6"/>
      <c r="BH191" s="6"/>
      <c r="BI191" s="6"/>
      <c r="BJ191" s="6"/>
      <c r="BK191" s="7"/>
      <c r="BL191" s="48"/>
      <c r="BM191" s="48"/>
      <c r="BN191" s="48"/>
    </row>
    <row r="192" spans="4:66"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  <c r="AC192" s="6"/>
      <c r="AD192" s="7"/>
      <c r="AE192" s="48"/>
      <c r="AF192" s="48"/>
      <c r="AG192" s="48"/>
      <c r="AK192" s="6"/>
      <c r="AL192" s="6"/>
      <c r="AM192" s="6"/>
      <c r="AN192" s="6"/>
      <c r="AO192" s="6"/>
      <c r="AP192" s="6"/>
      <c r="AQ192" s="6"/>
      <c r="AR192" s="6"/>
      <c r="AS192" s="6"/>
      <c r="AT192" s="6"/>
      <c r="AU192" s="6"/>
      <c r="AV192" s="6"/>
      <c r="AW192" s="6"/>
      <c r="AX192" s="6"/>
      <c r="AY192" s="6"/>
      <c r="AZ192" s="6"/>
      <c r="BA192" s="6"/>
      <c r="BB192" s="6"/>
      <c r="BC192" s="6"/>
      <c r="BD192" s="6"/>
      <c r="BE192" s="6"/>
      <c r="BF192" s="6"/>
      <c r="BG192" s="6"/>
      <c r="BH192" s="6"/>
      <c r="BI192" s="6"/>
      <c r="BJ192" s="6"/>
      <c r="BK192" s="7"/>
      <c r="BL192" s="48"/>
      <c r="BM192" s="48"/>
      <c r="BN192" s="48"/>
    </row>
    <row r="193" spans="4:66"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  <c r="AC193" s="6"/>
      <c r="AD193" s="7"/>
      <c r="AE193" s="48"/>
      <c r="AF193" s="48"/>
      <c r="AG193" s="48"/>
      <c r="AK193" s="6"/>
      <c r="AL193" s="6"/>
      <c r="AM193" s="6"/>
      <c r="AN193" s="6"/>
      <c r="AO193" s="6"/>
      <c r="AP193" s="6"/>
      <c r="AQ193" s="6"/>
      <c r="AR193" s="6"/>
      <c r="AS193" s="6"/>
      <c r="AT193" s="6"/>
      <c r="AU193" s="6"/>
      <c r="AV193" s="6"/>
      <c r="AW193" s="6"/>
      <c r="AX193" s="6"/>
      <c r="AY193" s="6"/>
      <c r="AZ193" s="6"/>
      <c r="BA193" s="6"/>
      <c r="BB193" s="6"/>
      <c r="BC193" s="6"/>
      <c r="BD193" s="6"/>
      <c r="BE193" s="6"/>
      <c r="BF193" s="6"/>
      <c r="BG193" s="6"/>
      <c r="BH193" s="6"/>
      <c r="BI193" s="6"/>
      <c r="BJ193" s="6"/>
      <c r="BK193" s="7"/>
      <c r="BL193" s="48"/>
      <c r="BM193" s="48"/>
      <c r="BN193" s="48"/>
    </row>
    <row r="194" spans="4:66"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  <c r="AC194" s="6"/>
      <c r="AD194" s="7"/>
      <c r="AE194" s="48"/>
      <c r="AF194" s="48"/>
      <c r="AG194" s="48"/>
      <c r="AK194" s="6"/>
      <c r="AL194" s="6"/>
      <c r="AM194" s="6"/>
      <c r="AN194" s="6"/>
      <c r="AO194" s="6"/>
      <c r="AP194" s="6"/>
      <c r="AQ194" s="6"/>
      <c r="AR194" s="6"/>
      <c r="AS194" s="6"/>
      <c r="AT194" s="6"/>
      <c r="AU194" s="6"/>
      <c r="AV194" s="6"/>
      <c r="AW194" s="6"/>
      <c r="AX194" s="6"/>
      <c r="AY194" s="6"/>
      <c r="AZ194" s="6"/>
      <c r="BA194" s="6"/>
      <c r="BB194" s="6"/>
      <c r="BC194" s="6"/>
      <c r="BD194" s="6"/>
      <c r="BE194" s="6"/>
      <c r="BF194" s="6"/>
      <c r="BG194" s="6"/>
      <c r="BH194" s="6"/>
      <c r="BI194" s="6"/>
      <c r="BJ194" s="6"/>
      <c r="BK194" s="7"/>
      <c r="BL194" s="48"/>
      <c r="BM194" s="48"/>
      <c r="BN194" s="48"/>
    </row>
    <row r="195" spans="4:66"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  <c r="AC195" s="6"/>
      <c r="AD195" s="7"/>
      <c r="AE195" s="48"/>
      <c r="AF195" s="48"/>
      <c r="AG195" s="48"/>
      <c r="AK195" s="6"/>
      <c r="AL195" s="6"/>
      <c r="AM195" s="6"/>
      <c r="AN195" s="6"/>
      <c r="AO195" s="6"/>
      <c r="AP195" s="6"/>
      <c r="AQ195" s="6"/>
      <c r="AR195" s="6"/>
      <c r="AS195" s="6"/>
      <c r="AT195" s="6"/>
      <c r="AU195" s="6"/>
      <c r="AV195" s="6"/>
      <c r="AW195" s="6"/>
      <c r="AX195" s="6"/>
      <c r="AY195" s="6"/>
      <c r="AZ195" s="6"/>
      <c r="BA195" s="6"/>
      <c r="BB195" s="6"/>
      <c r="BC195" s="6"/>
      <c r="BD195" s="6"/>
      <c r="BE195" s="6"/>
      <c r="BF195" s="6"/>
      <c r="BG195" s="6"/>
      <c r="BH195" s="6"/>
      <c r="BI195" s="6"/>
      <c r="BJ195" s="6"/>
      <c r="BK195" s="7"/>
      <c r="BL195" s="48"/>
      <c r="BM195" s="48"/>
      <c r="BN195" s="48"/>
    </row>
    <row r="196" spans="4:66"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  <c r="AC196" s="6"/>
      <c r="AD196" s="7"/>
      <c r="AE196" s="48"/>
      <c r="AF196" s="48"/>
      <c r="AG196" s="48"/>
      <c r="AK196" s="6"/>
      <c r="AL196" s="6"/>
      <c r="AM196" s="6"/>
      <c r="AN196" s="6"/>
      <c r="AO196" s="6"/>
      <c r="AP196" s="6"/>
      <c r="AQ196" s="6"/>
      <c r="AR196" s="6"/>
      <c r="AS196" s="6"/>
      <c r="AT196" s="6"/>
      <c r="AU196" s="6"/>
      <c r="AV196" s="6"/>
      <c r="AW196" s="6"/>
      <c r="AX196" s="6"/>
      <c r="AY196" s="6"/>
      <c r="AZ196" s="6"/>
      <c r="BA196" s="6"/>
      <c r="BB196" s="6"/>
      <c r="BC196" s="6"/>
      <c r="BD196" s="6"/>
      <c r="BE196" s="6"/>
      <c r="BF196" s="6"/>
      <c r="BG196" s="6"/>
      <c r="BH196" s="6"/>
      <c r="BI196" s="6"/>
      <c r="BJ196" s="6"/>
      <c r="BK196" s="7"/>
      <c r="BL196" s="48"/>
      <c r="BM196" s="48"/>
      <c r="BN196" s="48"/>
    </row>
    <row r="197" spans="4:66"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  <c r="AC197" s="6"/>
      <c r="AD197" s="7"/>
      <c r="AE197" s="48"/>
      <c r="AF197" s="48"/>
      <c r="AG197" s="48"/>
      <c r="AK197" s="6"/>
      <c r="AL197" s="6"/>
      <c r="AM197" s="6"/>
      <c r="AN197" s="6"/>
      <c r="AO197" s="6"/>
      <c r="AP197" s="6"/>
      <c r="AQ197" s="6"/>
      <c r="AR197" s="6"/>
      <c r="AS197" s="6"/>
      <c r="AT197" s="6"/>
      <c r="AU197" s="6"/>
      <c r="AV197" s="6"/>
      <c r="AW197" s="6"/>
      <c r="AX197" s="6"/>
      <c r="AY197" s="6"/>
      <c r="AZ197" s="6"/>
      <c r="BA197" s="6"/>
      <c r="BB197" s="6"/>
      <c r="BC197" s="6"/>
      <c r="BD197" s="6"/>
      <c r="BE197" s="6"/>
      <c r="BF197" s="6"/>
      <c r="BG197" s="6"/>
      <c r="BH197" s="6"/>
      <c r="BI197" s="6"/>
      <c r="BJ197" s="6"/>
      <c r="BK197" s="7"/>
      <c r="BL197" s="48"/>
      <c r="BM197" s="48"/>
      <c r="BN197" s="48"/>
    </row>
    <row r="198" spans="4:66"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  <c r="AC198" s="6"/>
      <c r="AD198" s="7"/>
      <c r="AE198" s="48"/>
      <c r="AF198" s="48"/>
      <c r="AG198" s="48"/>
      <c r="AK198" s="6"/>
      <c r="AL198" s="6"/>
      <c r="AM198" s="6"/>
      <c r="AN198" s="6"/>
      <c r="AO198" s="6"/>
      <c r="AP198" s="6"/>
      <c r="AQ198" s="6"/>
      <c r="AR198" s="6"/>
      <c r="AS198" s="6"/>
      <c r="AT198" s="6"/>
      <c r="AU198" s="6"/>
      <c r="AV198" s="6"/>
      <c r="AW198" s="6"/>
      <c r="AX198" s="6"/>
      <c r="AY198" s="6"/>
      <c r="AZ198" s="6"/>
      <c r="BA198" s="6"/>
      <c r="BB198" s="6"/>
      <c r="BC198" s="6"/>
      <c r="BD198" s="6"/>
      <c r="BE198" s="6"/>
      <c r="BF198" s="6"/>
      <c r="BG198" s="6"/>
      <c r="BH198" s="6"/>
      <c r="BI198" s="6"/>
      <c r="BJ198" s="6"/>
      <c r="BK198" s="7"/>
      <c r="BL198" s="48"/>
      <c r="BM198" s="48"/>
      <c r="BN198" s="48"/>
    </row>
    <row r="199" spans="4:66"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  <c r="AC199" s="6"/>
      <c r="AD199" s="7"/>
      <c r="AE199" s="48"/>
      <c r="AF199" s="48"/>
      <c r="AG199" s="48"/>
      <c r="AK199" s="6"/>
      <c r="AL199" s="6"/>
      <c r="AM199" s="6"/>
      <c r="AN199" s="6"/>
      <c r="AO199" s="6"/>
      <c r="AP199" s="6"/>
      <c r="AQ199" s="6"/>
      <c r="AR199" s="6"/>
      <c r="AS199" s="6"/>
      <c r="AT199" s="6"/>
      <c r="AU199" s="6"/>
      <c r="AV199" s="6"/>
      <c r="AW199" s="6"/>
      <c r="AX199" s="6"/>
      <c r="AY199" s="6"/>
      <c r="AZ199" s="6"/>
      <c r="BA199" s="6"/>
      <c r="BB199" s="6"/>
      <c r="BC199" s="6"/>
      <c r="BD199" s="6"/>
      <c r="BE199" s="6"/>
      <c r="BF199" s="6"/>
      <c r="BG199" s="6"/>
      <c r="BH199" s="6"/>
      <c r="BI199" s="6"/>
      <c r="BJ199" s="6"/>
      <c r="BK199" s="7"/>
      <c r="BL199" s="48"/>
      <c r="BM199" s="48"/>
      <c r="BN199" s="48"/>
    </row>
    <row r="200" spans="4:66"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  <c r="AC200" s="6"/>
      <c r="AD200" s="7"/>
      <c r="AE200" s="48"/>
      <c r="AF200" s="48"/>
      <c r="AG200" s="48"/>
      <c r="AK200" s="6"/>
      <c r="AL200" s="6"/>
      <c r="AM200" s="6"/>
      <c r="AN200" s="6"/>
      <c r="AO200" s="6"/>
      <c r="AP200" s="6"/>
      <c r="AQ200" s="6"/>
      <c r="AR200" s="6"/>
      <c r="AS200" s="6"/>
      <c r="AT200" s="6"/>
      <c r="AU200" s="6"/>
      <c r="AV200" s="6"/>
      <c r="AW200" s="6"/>
      <c r="AX200" s="6"/>
      <c r="AY200" s="6"/>
      <c r="AZ200" s="6"/>
      <c r="BA200" s="6"/>
      <c r="BB200" s="6"/>
      <c r="BC200" s="6"/>
      <c r="BD200" s="6"/>
      <c r="BE200" s="6"/>
      <c r="BF200" s="6"/>
      <c r="BG200" s="6"/>
      <c r="BH200" s="6"/>
      <c r="BI200" s="6"/>
      <c r="BJ200" s="6"/>
      <c r="BK200" s="7"/>
      <c r="BL200" s="48"/>
      <c r="BM200" s="48"/>
      <c r="BN200" s="48"/>
    </row>
    <row r="201" spans="4:66"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  <c r="AC201" s="6"/>
      <c r="AD201" s="7"/>
      <c r="AE201" s="48"/>
      <c r="AF201" s="48"/>
      <c r="AG201" s="48"/>
      <c r="AK201" s="6"/>
      <c r="AL201" s="6"/>
      <c r="AM201" s="6"/>
      <c r="AN201" s="6"/>
      <c r="AO201" s="6"/>
      <c r="AP201" s="6"/>
      <c r="AQ201" s="6"/>
      <c r="AR201" s="6"/>
      <c r="AS201" s="6"/>
      <c r="AT201" s="6"/>
      <c r="AU201" s="6"/>
      <c r="AV201" s="6"/>
      <c r="AW201" s="6"/>
      <c r="AX201" s="6"/>
      <c r="AY201" s="6"/>
      <c r="AZ201" s="6"/>
      <c r="BA201" s="6"/>
      <c r="BB201" s="6"/>
      <c r="BC201" s="6"/>
      <c r="BD201" s="6"/>
      <c r="BE201" s="6"/>
      <c r="BF201" s="6"/>
      <c r="BG201" s="6"/>
      <c r="BH201" s="6"/>
      <c r="BI201" s="6"/>
      <c r="BJ201" s="6"/>
      <c r="BK201" s="7"/>
      <c r="BL201" s="48"/>
      <c r="BM201" s="48"/>
      <c r="BN201" s="48"/>
    </row>
    <row r="202" spans="4:66"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  <c r="AC202" s="6"/>
      <c r="AD202" s="7"/>
      <c r="AE202" s="48"/>
      <c r="AF202" s="48"/>
      <c r="AG202" s="48"/>
      <c r="AK202" s="6"/>
      <c r="AL202" s="6"/>
      <c r="AM202" s="6"/>
      <c r="AN202" s="6"/>
      <c r="AO202" s="6"/>
      <c r="AP202" s="6"/>
      <c r="AQ202" s="6"/>
      <c r="AR202" s="6"/>
      <c r="AS202" s="6"/>
      <c r="AT202" s="6"/>
      <c r="AU202" s="6"/>
      <c r="AV202" s="6"/>
      <c r="AW202" s="6"/>
      <c r="AX202" s="6"/>
      <c r="AY202" s="6"/>
      <c r="AZ202" s="6"/>
      <c r="BA202" s="6"/>
      <c r="BB202" s="6"/>
      <c r="BC202" s="6"/>
      <c r="BD202" s="6"/>
      <c r="BE202" s="6"/>
      <c r="BF202" s="6"/>
      <c r="BG202" s="6"/>
      <c r="BH202" s="6"/>
      <c r="BI202" s="6"/>
      <c r="BJ202" s="6"/>
      <c r="BK202" s="7"/>
      <c r="BL202" s="48"/>
      <c r="BM202" s="48"/>
      <c r="BN202" s="48"/>
    </row>
    <row r="203" spans="4:66"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  <c r="AC203" s="6"/>
      <c r="AD203" s="7"/>
      <c r="AE203" s="48"/>
      <c r="AF203" s="48"/>
      <c r="AG203" s="48"/>
      <c r="AK203" s="6"/>
      <c r="AL203" s="6"/>
      <c r="AM203" s="6"/>
      <c r="AN203" s="6"/>
      <c r="AO203" s="6"/>
      <c r="AP203" s="6"/>
      <c r="AQ203" s="6"/>
      <c r="AR203" s="6"/>
      <c r="AS203" s="6"/>
      <c r="AT203" s="6"/>
      <c r="AU203" s="6"/>
      <c r="AV203" s="6"/>
      <c r="AW203" s="6"/>
      <c r="AX203" s="6"/>
      <c r="AY203" s="6"/>
      <c r="AZ203" s="6"/>
      <c r="BA203" s="6"/>
      <c r="BB203" s="6"/>
      <c r="BC203" s="6"/>
      <c r="BD203" s="6"/>
      <c r="BE203" s="6"/>
      <c r="BF203" s="6"/>
      <c r="BG203" s="6"/>
      <c r="BH203" s="6"/>
      <c r="BI203" s="6"/>
      <c r="BJ203" s="6"/>
      <c r="BK203" s="7"/>
      <c r="BL203" s="48"/>
      <c r="BM203" s="48"/>
      <c r="BN203" s="48"/>
    </row>
    <row r="204" spans="4:66"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  <c r="AC204" s="6"/>
      <c r="AD204" s="7"/>
      <c r="AE204" s="48"/>
      <c r="AF204" s="48"/>
      <c r="AG204" s="48"/>
      <c r="AK204" s="6"/>
      <c r="AL204" s="6"/>
      <c r="AM204" s="6"/>
      <c r="AN204" s="6"/>
      <c r="AO204" s="6"/>
      <c r="AP204" s="6"/>
      <c r="AQ204" s="6"/>
      <c r="AR204" s="6"/>
      <c r="AS204" s="6"/>
      <c r="AT204" s="6"/>
      <c r="AU204" s="6"/>
      <c r="AV204" s="6"/>
      <c r="AW204" s="6"/>
      <c r="AX204" s="6"/>
      <c r="AY204" s="6"/>
      <c r="AZ204" s="6"/>
      <c r="BA204" s="6"/>
      <c r="BB204" s="6"/>
      <c r="BC204" s="6"/>
      <c r="BD204" s="6"/>
      <c r="BE204" s="6"/>
      <c r="BF204" s="6"/>
      <c r="BG204" s="6"/>
      <c r="BH204" s="6"/>
      <c r="BI204" s="6"/>
      <c r="BJ204" s="6"/>
      <c r="BK204" s="7"/>
      <c r="BL204" s="48"/>
      <c r="BM204" s="48"/>
      <c r="BN204" s="48"/>
    </row>
    <row r="205" spans="4:66"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  <c r="AC205" s="6"/>
      <c r="AD205" s="7"/>
      <c r="AE205" s="48"/>
      <c r="AF205" s="48"/>
      <c r="AG205" s="48"/>
      <c r="AK205" s="6"/>
      <c r="AL205" s="6"/>
      <c r="AM205" s="6"/>
      <c r="AN205" s="6"/>
      <c r="AO205" s="6"/>
      <c r="AP205" s="6"/>
      <c r="AQ205" s="6"/>
      <c r="AR205" s="6"/>
      <c r="AS205" s="6"/>
      <c r="AT205" s="6"/>
      <c r="AU205" s="6"/>
      <c r="AV205" s="6"/>
      <c r="AW205" s="6"/>
      <c r="AX205" s="6"/>
      <c r="AY205" s="6"/>
      <c r="AZ205" s="6"/>
      <c r="BA205" s="6"/>
      <c r="BB205" s="6"/>
      <c r="BC205" s="6"/>
      <c r="BD205" s="6"/>
      <c r="BE205" s="6"/>
      <c r="BF205" s="6"/>
      <c r="BG205" s="6"/>
      <c r="BH205" s="6"/>
      <c r="BI205" s="6"/>
      <c r="BJ205" s="6"/>
      <c r="BK205" s="7"/>
      <c r="BL205" s="48"/>
      <c r="BM205" s="48"/>
      <c r="BN205" s="48"/>
    </row>
    <row r="206" spans="4:66"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  <c r="AC206" s="6"/>
      <c r="AD206" s="7"/>
      <c r="AE206" s="48"/>
      <c r="AF206" s="48"/>
      <c r="AG206" s="48"/>
      <c r="AK206" s="6"/>
      <c r="AL206" s="6"/>
      <c r="AM206" s="6"/>
      <c r="AN206" s="6"/>
      <c r="AO206" s="6"/>
      <c r="AP206" s="6"/>
      <c r="AQ206" s="6"/>
      <c r="AR206" s="6"/>
      <c r="AS206" s="6"/>
      <c r="AT206" s="6"/>
      <c r="AU206" s="6"/>
      <c r="AV206" s="6"/>
      <c r="AW206" s="6"/>
      <c r="AX206" s="6"/>
      <c r="AY206" s="6"/>
      <c r="AZ206" s="6"/>
      <c r="BA206" s="6"/>
      <c r="BB206" s="6"/>
      <c r="BC206" s="6"/>
      <c r="BD206" s="6"/>
      <c r="BE206" s="6"/>
      <c r="BF206" s="6"/>
      <c r="BG206" s="6"/>
      <c r="BH206" s="6"/>
      <c r="BI206" s="6"/>
      <c r="BJ206" s="6"/>
      <c r="BK206" s="7"/>
      <c r="BL206" s="48"/>
      <c r="BM206" s="48"/>
      <c r="BN206" s="48"/>
    </row>
    <row r="207" spans="4:66"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  <c r="AC207" s="6"/>
      <c r="AD207" s="7"/>
      <c r="AE207" s="48"/>
      <c r="AF207" s="48"/>
      <c r="AG207" s="48"/>
      <c r="AK207" s="6"/>
      <c r="AL207" s="6"/>
      <c r="AM207" s="6"/>
      <c r="AN207" s="6"/>
      <c r="AO207" s="6"/>
      <c r="AP207" s="6"/>
      <c r="AQ207" s="6"/>
      <c r="AR207" s="6"/>
      <c r="AS207" s="6"/>
      <c r="AT207" s="6"/>
      <c r="AU207" s="6"/>
      <c r="AV207" s="6"/>
      <c r="AW207" s="6"/>
      <c r="AX207" s="6"/>
      <c r="AY207" s="6"/>
      <c r="AZ207" s="6"/>
      <c r="BA207" s="6"/>
      <c r="BB207" s="6"/>
      <c r="BC207" s="6"/>
      <c r="BD207" s="6"/>
      <c r="BE207" s="6"/>
      <c r="BF207" s="6"/>
      <c r="BG207" s="6"/>
      <c r="BH207" s="6"/>
      <c r="BI207" s="6"/>
      <c r="BJ207" s="6"/>
      <c r="BK207" s="7"/>
      <c r="BL207" s="48"/>
      <c r="BM207" s="48"/>
      <c r="BN207" s="48"/>
    </row>
    <row r="208" spans="4:66"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  <c r="AC208" s="6"/>
      <c r="AD208" s="7"/>
      <c r="AE208" s="48"/>
      <c r="AF208" s="48"/>
      <c r="AG208" s="48"/>
      <c r="AK208" s="6"/>
      <c r="AL208" s="6"/>
      <c r="AM208" s="6"/>
      <c r="AN208" s="6"/>
      <c r="AO208" s="6"/>
      <c r="AP208" s="6"/>
      <c r="AQ208" s="6"/>
      <c r="AR208" s="6"/>
      <c r="AS208" s="6"/>
      <c r="AT208" s="6"/>
      <c r="AU208" s="6"/>
      <c r="AV208" s="6"/>
      <c r="AW208" s="6"/>
      <c r="AX208" s="6"/>
      <c r="AY208" s="6"/>
      <c r="AZ208" s="6"/>
      <c r="BA208" s="6"/>
      <c r="BB208" s="6"/>
      <c r="BC208" s="6"/>
      <c r="BD208" s="6"/>
      <c r="BE208" s="6"/>
      <c r="BF208" s="6"/>
      <c r="BG208" s="6"/>
      <c r="BH208" s="6"/>
      <c r="BI208" s="6"/>
      <c r="BJ208" s="6"/>
      <c r="BK208" s="7"/>
      <c r="BL208" s="48"/>
      <c r="BM208" s="48"/>
      <c r="BN208" s="48"/>
    </row>
    <row r="209" spans="4:66"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  <c r="AC209" s="6"/>
      <c r="AD209" s="7"/>
      <c r="AE209" s="48"/>
      <c r="AF209" s="48"/>
      <c r="AG209" s="48"/>
      <c r="AK209" s="6"/>
      <c r="AL209" s="6"/>
      <c r="AM209" s="6"/>
      <c r="AN209" s="6"/>
      <c r="AO209" s="6"/>
      <c r="AP209" s="6"/>
      <c r="AQ209" s="6"/>
      <c r="AR209" s="6"/>
      <c r="AS209" s="6"/>
      <c r="AT209" s="6"/>
      <c r="AU209" s="6"/>
      <c r="AV209" s="6"/>
      <c r="AW209" s="6"/>
      <c r="AX209" s="6"/>
      <c r="AY209" s="6"/>
      <c r="AZ209" s="6"/>
      <c r="BA209" s="6"/>
      <c r="BB209" s="6"/>
      <c r="BC209" s="6"/>
      <c r="BD209" s="6"/>
      <c r="BE209" s="6"/>
      <c r="BF209" s="6"/>
      <c r="BG209" s="6"/>
      <c r="BH209" s="6"/>
      <c r="BI209" s="6"/>
      <c r="BJ209" s="6"/>
      <c r="BK209" s="7"/>
      <c r="BL209" s="48"/>
      <c r="BM209" s="48"/>
      <c r="BN209" s="48"/>
    </row>
    <row r="210" spans="4:66"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  <c r="AC210" s="6"/>
      <c r="AD210" s="7"/>
      <c r="AE210" s="48"/>
      <c r="AF210" s="48"/>
      <c r="AG210" s="48"/>
      <c r="AK210" s="6"/>
      <c r="AL210" s="6"/>
      <c r="AM210" s="6"/>
      <c r="AN210" s="6"/>
      <c r="AO210" s="6"/>
      <c r="AP210" s="6"/>
      <c r="AQ210" s="6"/>
      <c r="AR210" s="6"/>
      <c r="AS210" s="6"/>
      <c r="AT210" s="6"/>
      <c r="AU210" s="6"/>
      <c r="AV210" s="6"/>
      <c r="AW210" s="6"/>
      <c r="AX210" s="6"/>
      <c r="AY210" s="6"/>
      <c r="AZ210" s="6"/>
      <c r="BA210" s="6"/>
      <c r="BB210" s="6"/>
      <c r="BC210" s="6"/>
      <c r="BD210" s="6"/>
      <c r="BE210" s="6"/>
      <c r="BF210" s="6"/>
      <c r="BG210" s="6"/>
      <c r="BH210" s="6"/>
      <c r="BI210" s="6"/>
      <c r="BJ210" s="6"/>
      <c r="BK210" s="7"/>
      <c r="BL210" s="48"/>
      <c r="BM210" s="48"/>
      <c r="BN210" s="48"/>
    </row>
    <row r="211" spans="4:66"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  <c r="AC211" s="6"/>
      <c r="AD211" s="7"/>
      <c r="AE211" s="48"/>
      <c r="AF211" s="48"/>
      <c r="AG211" s="48"/>
      <c r="AK211" s="6"/>
      <c r="AL211" s="6"/>
      <c r="AM211" s="6"/>
      <c r="AN211" s="6"/>
      <c r="AO211" s="6"/>
      <c r="AP211" s="6"/>
      <c r="AQ211" s="6"/>
      <c r="AR211" s="6"/>
      <c r="AS211" s="6"/>
      <c r="AT211" s="6"/>
      <c r="AU211" s="6"/>
      <c r="AV211" s="6"/>
      <c r="AW211" s="6"/>
      <c r="AX211" s="6"/>
      <c r="AY211" s="6"/>
      <c r="AZ211" s="6"/>
      <c r="BA211" s="6"/>
      <c r="BB211" s="6"/>
      <c r="BC211" s="6"/>
      <c r="BD211" s="6"/>
      <c r="BE211" s="6"/>
      <c r="BF211" s="6"/>
      <c r="BG211" s="6"/>
      <c r="BH211" s="6"/>
      <c r="BI211" s="6"/>
      <c r="BJ211" s="6"/>
      <c r="BK211" s="7"/>
      <c r="BL211" s="48"/>
      <c r="BM211" s="48"/>
      <c r="BN211" s="48"/>
    </row>
    <row r="212" spans="4:66"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  <c r="AC212" s="6"/>
      <c r="AD212" s="7"/>
      <c r="AE212" s="48"/>
      <c r="AF212" s="48"/>
      <c r="AG212" s="48"/>
      <c r="AK212" s="6"/>
      <c r="AL212" s="6"/>
      <c r="AM212" s="6"/>
      <c r="AN212" s="6"/>
      <c r="AO212" s="6"/>
      <c r="AP212" s="6"/>
      <c r="AQ212" s="6"/>
      <c r="AR212" s="6"/>
      <c r="AS212" s="6"/>
      <c r="AT212" s="6"/>
      <c r="AU212" s="6"/>
      <c r="AV212" s="6"/>
      <c r="AW212" s="6"/>
      <c r="AX212" s="6"/>
      <c r="AY212" s="6"/>
      <c r="AZ212" s="6"/>
      <c r="BA212" s="6"/>
      <c r="BB212" s="6"/>
      <c r="BC212" s="6"/>
      <c r="BD212" s="6"/>
      <c r="BE212" s="6"/>
      <c r="BF212" s="6"/>
      <c r="BG212" s="6"/>
      <c r="BH212" s="6"/>
      <c r="BI212" s="6"/>
      <c r="BJ212" s="6"/>
      <c r="BK212" s="7"/>
      <c r="BL212" s="48"/>
      <c r="BM212" s="48"/>
      <c r="BN212" s="48"/>
    </row>
    <row r="213" spans="4:66"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  <c r="AC213" s="6"/>
      <c r="AD213" s="7"/>
      <c r="AE213" s="48"/>
      <c r="AF213" s="48"/>
      <c r="AG213" s="48"/>
      <c r="AK213" s="6"/>
      <c r="AL213" s="6"/>
      <c r="AM213" s="6"/>
      <c r="AN213" s="6"/>
      <c r="AO213" s="6"/>
      <c r="AP213" s="6"/>
      <c r="AQ213" s="6"/>
      <c r="AR213" s="6"/>
      <c r="AS213" s="6"/>
      <c r="AT213" s="6"/>
      <c r="AU213" s="6"/>
      <c r="AV213" s="6"/>
      <c r="AW213" s="6"/>
      <c r="AX213" s="6"/>
      <c r="AY213" s="6"/>
      <c r="AZ213" s="6"/>
      <c r="BA213" s="6"/>
      <c r="BB213" s="6"/>
      <c r="BC213" s="6"/>
      <c r="BD213" s="6"/>
      <c r="BE213" s="6"/>
      <c r="BF213" s="6"/>
      <c r="BG213" s="6"/>
      <c r="BH213" s="6"/>
      <c r="BI213" s="6"/>
      <c r="BJ213" s="6"/>
      <c r="BK213" s="7"/>
      <c r="BL213" s="48"/>
      <c r="BM213" s="48"/>
      <c r="BN213" s="48"/>
    </row>
    <row r="214" spans="4:66"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  <c r="AC214" s="6"/>
      <c r="AD214" s="7"/>
      <c r="AE214" s="48"/>
      <c r="AF214" s="48"/>
      <c r="AG214" s="48"/>
      <c r="AK214" s="6"/>
      <c r="AL214" s="6"/>
      <c r="AM214" s="6"/>
      <c r="AN214" s="6"/>
      <c r="AO214" s="6"/>
      <c r="AP214" s="6"/>
      <c r="AQ214" s="6"/>
      <c r="AR214" s="6"/>
      <c r="AS214" s="6"/>
      <c r="AT214" s="6"/>
      <c r="AU214" s="6"/>
      <c r="AV214" s="6"/>
      <c r="AW214" s="6"/>
      <c r="AX214" s="6"/>
      <c r="AY214" s="6"/>
      <c r="AZ214" s="6"/>
      <c r="BA214" s="6"/>
      <c r="BB214" s="6"/>
      <c r="BC214" s="6"/>
      <c r="BD214" s="6"/>
      <c r="BE214" s="6"/>
      <c r="BF214" s="6"/>
      <c r="BG214" s="6"/>
      <c r="BH214" s="6"/>
      <c r="BI214" s="6"/>
      <c r="BJ214" s="6"/>
      <c r="BK214" s="7"/>
      <c r="BL214" s="48"/>
      <c r="BM214" s="48"/>
      <c r="BN214" s="48"/>
    </row>
    <row r="215" spans="4:66"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  <c r="AC215" s="6"/>
      <c r="AD215" s="7"/>
      <c r="AE215" s="48"/>
      <c r="AF215" s="48"/>
      <c r="AG215" s="48"/>
      <c r="AK215" s="6"/>
      <c r="AL215" s="6"/>
      <c r="AM215" s="6"/>
      <c r="AN215" s="6"/>
      <c r="AO215" s="6"/>
      <c r="AP215" s="6"/>
      <c r="AQ215" s="6"/>
      <c r="AR215" s="6"/>
      <c r="AS215" s="6"/>
      <c r="AT215" s="6"/>
      <c r="AU215" s="6"/>
      <c r="AV215" s="6"/>
      <c r="AW215" s="6"/>
      <c r="AX215" s="6"/>
      <c r="AY215" s="6"/>
      <c r="AZ215" s="6"/>
      <c r="BA215" s="6"/>
      <c r="BB215" s="6"/>
      <c r="BC215" s="6"/>
      <c r="BD215" s="6"/>
      <c r="BE215" s="6"/>
      <c r="BF215" s="6"/>
      <c r="BG215" s="6"/>
      <c r="BH215" s="6"/>
      <c r="BI215" s="6"/>
      <c r="BJ215" s="6"/>
      <c r="BK215" s="7"/>
      <c r="BL215" s="48"/>
      <c r="BM215" s="48"/>
      <c r="BN215" s="48"/>
    </row>
    <row r="216" spans="4:66"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  <c r="AC216" s="6"/>
      <c r="AD216" s="7"/>
      <c r="AE216" s="48"/>
      <c r="AF216" s="48"/>
      <c r="AG216" s="48"/>
      <c r="AK216" s="6"/>
      <c r="AL216" s="6"/>
      <c r="AM216" s="6"/>
      <c r="AN216" s="6"/>
      <c r="AO216" s="6"/>
      <c r="AP216" s="6"/>
      <c r="AQ216" s="6"/>
      <c r="AR216" s="6"/>
      <c r="AS216" s="6"/>
      <c r="AT216" s="6"/>
      <c r="AU216" s="6"/>
      <c r="AV216" s="6"/>
      <c r="AW216" s="6"/>
      <c r="AX216" s="6"/>
      <c r="AY216" s="6"/>
      <c r="AZ216" s="6"/>
      <c r="BA216" s="6"/>
      <c r="BB216" s="6"/>
      <c r="BC216" s="6"/>
      <c r="BD216" s="6"/>
      <c r="BE216" s="6"/>
      <c r="BF216" s="6"/>
      <c r="BG216" s="6"/>
      <c r="BH216" s="6"/>
      <c r="BI216" s="6"/>
      <c r="BJ216" s="6"/>
      <c r="BK216" s="7"/>
      <c r="BL216" s="48"/>
      <c r="BM216" s="48"/>
      <c r="BN216" s="48"/>
    </row>
    <row r="217" spans="4:66"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  <c r="AC217" s="6"/>
      <c r="AD217" s="7"/>
      <c r="AE217" s="48"/>
      <c r="AF217" s="48"/>
      <c r="AG217" s="48"/>
      <c r="AK217" s="6"/>
      <c r="AL217" s="6"/>
      <c r="AM217" s="6"/>
      <c r="AN217" s="6"/>
      <c r="AO217" s="6"/>
      <c r="AP217" s="6"/>
      <c r="AQ217" s="6"/>
      <c r="AR217" s="6"/>
      <c r="AS217" s="6"/>
      <c r="AT217" s="6"/>
      <c r="AU217" s="6"/>
      <c r="AV217" s="6"/>
      <c r="AW217" s="6"/>
      <c r="AX217" s="6"/>
      <c r="AY217" s="6"/>
      <c r="AZ217" s="6"/>
      <c r="BA217" s="6"/>
      <c r="BB217" s="6"/>
      <c r="BC217" s="6"/>
      <c r="BD217" s="6"/>
      <c r="BE217" s="6"/>
      <c r="BF217" s="6"/>
      <c r="BG217" s="6"/>
      <c r="BH217" s="6"/>
      <c r="BI217" s="6"/>
      <c r="BJ217" s="6"/>
      <c r="BK217" s="7"/>
      <c r="BL217" s="48"/>
      <c r="BM217" s="48"/>
      <c r="BN217" s="48"/>
    </row>
    <row r="218" spans="4:66"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  <c r="AC218" s="6"/>
      <c r="AD218" s="7"/>
      <c r="AE218" s="48"/>
      <c r="AF218" s="48"/>
      <c r="AG218" s="48"/>
      <c r="AK218" s="6"/>
      <c r="AL218" s="6"/>
      <c r="AM218" s="6"/>
      <c r="AN218" s="6"/>
      <c r="AO218" s="6"/>
      <c r="AP218" s="6"/>
      <c r="AQ218" s="6"/>
      <c r="AR218" s="6"/>
      <c r="AS218" s="6"/>
      <c r="AT218" s="6"/>
      <c r="AU218" s="6"/>
      <c r="AV218" s="6"/>
      <c r="AW218" s="6"/>
      <c r="AX218" s="6"/>
      <c r="AY218" s="6"/>
      <c r="AZ218" s="6"/>
      <c r="BA218" s="6"/>
      <c r="BB218" s="6"/>
      <c r="BC218" s="6"/>
      <c r="BD218" s="6"/>
      <c r="BE218" s="6"/>
      <c r="BF218" s="6"/>
      <c r="BG218" s="6"/>
      <c r="BH218" s="6"/>
      <c r="BI218" s="6"/>
      <c r="BJ218" s="6"/>
      <c r="BK218" s="7"/>
      <c r="BL218" s="48"/>
      <c r="BM218" s="48"/>
      <c r="BN218" s="48"/>
    </row>
    <row r="219" spans="4:66"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  <c r="AC219" s="6"/>
      <c r="AD219" s="7"/>
      <c r="AE219" s="48"/>
      <c r="AF219" s="48"/>
      <c r="AG219" s="48"/>
      <c r="AK219" s="6"/>
      <c r="AL219" s="6"/>
      <c r="AM219" s="6"/>
      <c r="AN219" s="6"/>
      <c r="AO219" s="6"/>
      <c r="AP219" s="6"/>
      <c r="AQ219" s="6"/>
      <c r="AR219" s="6"/>
      <c r="AS219" s="6"/>
      <c r="AT219" s="6"/>
      <c r="AU219" s="6"/>
      <c r="AV219" s="6"/>
      <c r="AW219" s="6"/>
      <c r="AX219" s="6"/>
      <c r="AY219" s="6"/>
      <c r="AZ219" s="6"/>
      <c r="BA219" s="6"/>
      <c r="BB219" s="6"/>
      <c r="BC219" s="6"/>
      <c r="BD219" s="6"/>
      <c r="BE219" s="6"/>
      <c r="BF219" s="6"/>
      <c r="BG219" s="6"/>
      <c r="BH219" s="6"/>
      <c r="BI219" s="6"/>
      <c r="BJ219" s="6"/>
      <c r="BK219" s="7"/>
      <c r="BL219" s="48"/>
      <c r="BM219" s="48"/>
      <c r="BN219" s="48"/>
    </row>
    <row r="220" spans="4:66"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  <c r="AC220" s="6"/>
      <c r="AD220" s="7"/>
      <c r="AE220" s="48"/>
      <c r="AF220" s="48"/>
      <c r="AG220" s="48"/>
      <c r="AK220" s="6"/>
      <c r="AL220" s="6"/>
      <c r="AM220" s="6"/>
      <c r="AN220" s="6"/>
      <c r="AO220" s="6"/>
      <c r="AP220" s="6"/>
      <c r="AQ220" s="6"/>
      <c r="AR220" s="6"/>
      <c r="AS220" s="6"/>
      <c r="AT220" s="6"/>
      <c r="AU220" s="6"/>
      <c r="AV220" s="6"/>
      <c r="AW220" s="6"/>
      <c r="AX220" s="6"/>
      <c r="AY220" s="6"/>
      <c r="AZ220" s="6"/>
      <c r="BA220" s="6"/>
      <c r="BB220" s="6"/>
      <c r="BC220" s="6"/>
      <c r="BD220" s="6"/>
      <c r="BE220" s="6"/>
      <c r="BF220" s="6"/>
      <c r="BG220" s="6"/>
      <c r="BH220" s="6"/>
      <c r="BI220" s="6"/>
      <c r="BJ220" s="6"/>
      <c r="BK220" s="7"/>
      <c r="BL220" s="48"/>
      <c r="BM220" s="48"/>
      <c r="BN220" s="48"/>
    </row>
    <row r="221" spans="4:66"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  <c r="AA221" s="6"/>
      <c r="AB221" s="6"/>
      <c r="AC221" s="6"/>
      <c r="AD221" s="7"/>
      <c r="AE221" s="48"/>
      <c r="AF221" s="48"/>
      <c r="AG221" s="48"/>
      <c r="AK221" s="6"/>
      <c r="AL221" s="6"/>
      <c r="AM221" s="6"/>
      <c r="AN221" s="6"/>
      <c r="AO221" s="6"/>
      <c r="AP221" s="6"/>
      <c r="AQ221" s="6"/>
      <c r="AR221" s="6"/>
      <c r="AS221" s="6"/>
      <c r="AT221" s="6"/>
      <c r="AU221" s="6"/>
      <c r="AV221" s="6"/>
      <c r="AW221" s="6"/>
      <c r="AX221" s="6"/>
      <c r="AY221" s="6"/>
      <c r="AZ221" s="6"/>
      <c r="BA221" s="6"/>
      <c r="BB221" s="6"/>
      <c r="BC221" s="6"/>
      <c r="BD221" s="6"/>
      <c r="BE221" s="6"/>
      <c r="BF221" s="6"/>
      <c r="BG221" s="6"/>
      <c r="BH221" s="6"/>
      <c r="BI221" s="6"/>
      <c r="BJ221" s="6"/>
      <c r="BK221" s="7"/>
      <c r="BL221" s="48"/>
      <c r="BM221" s="48"/>
      <c r="BN221" s="48"/>
    </row>
    <row r="222" spans="4:66"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  <c r="AC222" s="6"/>
      <c r="AD222" s="7"/>
      <c r="AE222" s="48"/>
      <c r="AF222" s="48"/>
      <c r="AG222" s="48"/>
      <c r="AK222" s="6"/>
      <c r="AL222" s="6"/>
      <c r="AM222" s="6"/>
      <c r="AN222" s="6"/>
      <c r="AO222" s="6"/>
      <c r="AP222" s="6"/>
      <c r="AQ222" s="6"/>
      <c r="AR222" s="6"/>
      <c r="AS222" s="6"/>
      <c r="AT222" s="6"/>
      <c r="AU222" s="6"/>
      <c r="AV222" s="6"/>
      <c r="AW222" s="6"/>
      <c r="AX222" s="6"/>
      <c r="AY222" s="6"/>
      <c r="AZ222" s="6"/>
      <c r="BA222" s="6"/>
      <c r="BB222" s="6"/>
      <c r="BC222" s="6"/>
      <c r="BD222" s="6"/>
      <c r="BE222" s="6"/>
      <c r="BF222" s="6"/>
      <c r="BG222" s="6"/>
      <c r="BH222" s="6"/>
      <c r="BI222" s="6"/>
      <c r="BJ222" s="6"/>
      <c r="BK222" s="7"/>
      <c r="BL222" s="48"/>
      <c r="BM222" s="48"/>
      <c r="BN222" s="48"/>
    </row>
    <row r="223" spans="4:66"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/>
      <c r="AC223" s="6"/>
      <c r="AD223" s="7"/>
      <c r="AE223" s="48"/>
      <c r="AF223" s="48"/>
      <c r="AG223" s="48"/>
      <c r="AK223" s="6"/>
      <c r="AL223" s="6"/>
      <c r="AM223" s="6"/>
      <c r="AN223" s="6"/>
      <c r="AO223" s="6"/>
      <c r="AP223" s="6"/>
      <c r="AQ223" s="6"/>
      <c r="AR223" s="6"/>
      <c r="AS223" s="6"/>
      <c r="AT223" s="6"/>
      <c r="AU223" s="6"/>
      <c r="AV223" s="6"/>
      <c r="AW223" s="6"/>
      <c r="AX223" s="6"/>
      <c r="AY223" s="6"/>
      <c r="AZ223" s="6"/>
      <c r="BA223" s="6"/>
      <c r="BB223" s="6"/>
      <c r="BC223" s="6"/>
      <c r="BD223" s="6"/>
      <c r="BE223" s="6"/>
      <c r="BF223" s="6"/>
      <c r="BG223" s="6"/>
      <c r="BH223" s="6"/>
      <c r="BI223" s="6"/>
      <c r="BJ223" s="6"/>
      <c r="BK223" s="7"/>
      <c r="BL223" s="48"/>
      <c r="BM223" s="48"/>
      <c r="BN223" s="48"/>
    </row>
    <row r="224" spans="4:66"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  <c r="AA224" s="6"/>
      <c r="AB224" s="6"/>
      <c r="AC224" s="6"/>
      <c r="AD224" s="7"/>
      <c r="AE224" s="48"/>
      <c r="AF224" s="48"/>
      <c r="AG224" s="48"/>
      <c r="AK224" s="6"/>
      <c r="AL224" s="6"/>
      <c r="AM224" s="6"/>
      <c r="AN224" s="6"/>
      <c r="AO224" s="6"/>
      <c r="AP224" s="6"/>
      <c r="AQ224" s="6"/>
      <c r="AR224" s="6"/>
      <c r="AS224" s="6"/>
      <c r="AT224" s="6"/>
      <c r="AU224" s="6"/>
      <c r="AV224" s="6"/>
      <c r="AW224" s="6"/>
      <c r="AX224" s="6"/>
      <c r="AY224" s="6"/>
      <c r="AZ224" s="6"/>
      <c r="BA224" s="6"/>
      <c r="BB224" s="6"/>
      <c r="BC224" s="6"/>
      <c r="BD224" s="6"/>
      <c r="BE224" s="6"/>
      <c r="BF224" s="6"/>
      <c r="BG224" s="6"/>
      <c r="BH224" s="6"/>
      <c r="BI224" s="6"/>
      <c r="BJ224" s="6"/>
      <c r="BK224" s="7"/>
      <c r="BL224" s="48"/>
      <c r="BM224" s="48"/>
      <c r="BN224" s="48"/>
    </row>
    <row r="225" spans="4:66"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  <c r="AC225" s="6"/>
      <c r="AD225" s="7"/>
      <c r="AE225" s="48"/>
      <c r="AF225" s="48"/>
      <c r="AG225" s="48"/>
      <c r="AK225" s="6"/>
      <c r="AL225" s="6"/>
      <c r="AM225" s="6"/>
      <c r="AN225" s="6"/>
      <c r="AO225" s="6"/>
      <c r="AP225" s="6"/>
      <c r="AQ225" s="6"/>
      <c r="AR225" s="6"/>
      <c r="AS225" s="6"/>
      <c r="AT225" s="6"/>
      <c r="AU225" s="6"/>
      <c r="AV225" s="6"/>
      <c r="AW225" s="6"/>
      <c r="AX225" s="6"/>
      <c r="AY225" s="6"/>
      <c r="AZ225" s="6"/>
      <c r="BA225" s="6"/>
      <c r="BB225" s="6"/>
      <c r="BC225" s="6"/>
      <c r="BD225" s="6"/>
      <c r="BE225" s="6"/>
      <c r="BF225" s="6"/>
      <c r="BG225" s="6"/>
      <c r="BH225" s="6"/>
      <c r="BI225" s="6"/>
      <c r="BJ225" s="6"/>
      <c r="BK225" s="7"/>
      <c r="BL225" s="48"/>
      <c r="BM225" s="48"/>
      <c r="BN225" s="48"/>
    </row>
    <row r="226" spans="4:66"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  <c r="AC226" s="6"/>
      <c r="AD226" s="7"/>
      <c r="AE226" s="48"/>
      <c r="AF226" s="48"/>
      <c r="AG226" s="48"/>
      <c r="AK226" s="6"/>
      <c r="AL226" s="6"/>
      <c r="AM226" s="6"/>
      <c r="AN226" s="6"/>
      <c r="AO226" s="6"/>
      <c r="AP226" s="6"/>
      <c r="AQ226" s="6"/>
      <c r="AR226" s="6"/>
      <c r="AS226" s="6"/>
      <c r="AT226" s="6"/>
      <c r="AU226" s="6"/>
      <c r="AV226" s="6"/>
      <c r="AW226" s="6"/>
      <c r="AX226" s="6"/>
      <c r="AY226" s="6"/>
      <c r="AZ226" s="6"/>
      <c r="BA226" s="6"/>
      <c r="BB226" s="6"/>
      <c r="BC226" s="6"/>
      <c r="BD226" s="6"/>
      <c r="BE226" s="6"/>
      <c r="BF226" s="6"/>
      <c r="BG226" s="6"/>
      <c r="BH226" s="6"/>
      <c r="BI226" s="6"/>
      <c r="BJ226" s="6"/>
      <c r="BK226" s="7"/>
      <c r="BL226" s="48"/>
      <c r="BM226" s="48"/>
      <c r="BN226" s="48"/>
    </row>
    <row r="227" spans="4:66"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  <c r="AA227" s="6"/>
      <c r="AB227" s="6"/>
      <c r="AC227" s="6"/>
      <c r="AD227" s="7"/>
      <c r="AE227" s="48"/>
      <c r="AF227" s="48"/>
      <c r="AG227" s="48"/>
      <c r="AK227" s="6"/>
      <c r="AL227" s="6"/>
      <c r="AM227" s="6"/>
      <c r="AN227" s="6"/>
      <c r="AO227" s="6"/>
      <c r="AP227" s="6"/>
      <c r="AQ227" s="6"/>
      <c r="AR227" s="6"/>
      <c r="AS227" s="6"/>
      <c r="AT227" s="6"/>
      <c r="AU227" s="6"/>
      <c r="AV227" s="6"/>
      <c r="AW227" s="6"/>
      <c r="AX227" s="6"/>
      <c r="AY227" s="6"/>
      <c r="AZ227" s="6"/>
      <c r="BA227" s="6"/>
      <c r="BB227" s="6"/>
      <c r="BC227" s="6"/>
      <c r="BD227" s="6"/>
      <c r="BE227" s="6"/>
      <c r="BF227" s="6"/>
      <c r="BG227" s="6"/>
      <c r="BH227" s="6"/>
      <c r="BI227" s="6"/>
      <c r="BJ227" s="6"/>
      <c r="BK227" s="7"/>
      <c r="BL227" s="48"/>
      <c r="BM227" s="48"/>
      <c r="BN227" s="48"/>
    </row>
    <row r="228" spans="4:66"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  <c r="AC228" s="6"/>
      <c r="AD228" s="7"/>
      <c r="AE228" s="48"/>
      <c r="AF228" s="48"/>
      <c r="AG228" s="48"/>
      <c r="AK228" s="6"/>
      <c r="AL228" s="6"/>
      <c r="AM228" s="6"/>
      <c r="AN228" s="6"/>
      <c r="AO228" s="6"/>
      <c r="AP228" s="6"/>
      <c r="AQ228" s="6"/>
      <c r="AR228" s="6"/>
      <c r="AS228" s="6"/>
      <c r="AT228" s="6"/>
      <c r="AU228" s="6"/>
      <c r="AV228" s="6"/>
      <c r="AW228" s="6"/>
      <c r="AX228" s="6"/>
      <c r="AY228" s="6"/>
      <c r="AZ228" s="6"/>
      <c r="BA228" s="6"/>
      <c r="BB228" s="6"/>
      <c r="BC228" s="6"/>
      <c r="BD228" s="6"/>
      <c r="BE228" s="6"/>
      <c r="BF228" s="6"/>
      <c r="BG228" s="6"/>
      <c r="BH228" s="6"/>
      <c r="BI228" s="6"/>
      <c r="BJ228" s="6"/>
      <c r="BK228" s="7"/>
      <c r="BL228" s="48"/>
      <c r="BM228" s="48"/>
      <c r="BN228" s="48"/>
    </row>
    <row r="229" spans="4:66"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  <c r="AA229" s="6"/>
      <c r="AB229" s="6"/>
      <c r="AC229" s="6"/>
      <c r="AD229" s="7"/>
      <c r="AE229" s="48"/>
      <c r="AF229" s="48"/>
      <c r="AG229" s="48"/>
      <c r="AK229" s="6"/>
      <c r="AL229" s="6"/>
      <c r="AM229" s="6"/>
      <c r="AN229" s="6"/>
      <c r="AO229" s="6"/>
      <c r="AP229" s="6"/>
      <c r="AQ229" s="6"/>
      <c r="AR229" s="6"/>
      <c r="AS229" s="6"/>
      <c r="AT229" s="6"/>
      <c r="AU229" s="6"/>
      <c r="AV229" s="6"/>
      <c r="AW229" s="6"/>
      <c r="AX229" s="6"/>
      <c r="AY229" s="6"/>
      <c r="AZ229" s="6"/>
      <c r="BA229" s="6"/>
      <c r="BB229" s="6"/>
      <c r="BC229" s="6"/>
      <c r="BD229" s="6"/>
      <c r="BE229" s="6"/>
      <c r="BF229" s="6"/>
      <c r="BG229" s="6"/>
      <c r="BH229" s="6"/>
      <c r="BI229" s="6"/>
      <c r="BJ229" s="6"/>
      <c r="BK229" s="7"/>
      <c r="BL229" s="48"/>
      <c r="BM229" s="48"/>
      <c r="BN229" s="48"/>
    </row>
    <row r="230" spans="4:66"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  <c r="AA230" s="6"/>
      <c r="AB230" s="6"/>
      <c r="AC230" s="6"/>
      <c r="AD230" s="7"/>
      <c r="AE230" s="48"/>
      <c r="AF230" s="48"/>
      <c r="AG230" s="48"/>
      <c r="AK230" s="6"/>
      <c r="AL230" s="6"/>
      <c r="AM230" s="6"/>
      <c r="AN230" s="6"/>
      <c r="AO230" s="6"/>
      <c r="AP230" s="6"/>
      <c r="AQ230" s="6"/>
      <c r="AR230" s="6"/>
      <c r="AS230" s="6"/>
      <c r="AT230" s="6"/>
      <c r="AU230" s="6"/>
      <c r="AV230" s="6"/>
      <c r="AW230" s="6"/>
      <c r="AX230" s="6"/>
      <c r="AY230" s="6"/>
      <c r="AZ230" s="6"/>
      <c r="BA230" s="6"/>
      <c r="BB230" s="6"/>
      <c r="BC230" s="6"/>
      <c r="BD230" s="6"/>
      <c r="BE230" s="6"/>
      <c r="BF230" s="6"/>
      <c r="BG230" s="6"/>
      <c r="BH230" s="6"/>
      <c r="BI230" s="6"/>
      <c r="BJ230" s="6"/>
      <c r="BK230" s="7"/>
      <c r="BL230" s="48"/>
      <c r="BM230" s="48"/>
      <c r="BN230" s="48"/>
    </row>
    <row r="231" spans="4:66"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  <c r="AA231" s="6"/>
      <c r="AB231" s="6"/>
      <c r="AC231" s="6"/>
      <c r="AD231" s="7"/>
      <c r="AE231" s="48"/>
      <c r="AF231" s="48"/>
      <c r="AG231" s="48"/>
      <c r="AK231" s="6"/>
      <c r="AL231" s="6"/>
      <c r="AM231" s="6"/>
      <c r="AN231" s="6"/>
      <c r="AO231" s="6"/>
      <c r="AP231" s="6"/>
      <c r="AQ231" s="6"/>
      <c r="AR231" s="6"/>
      <c r="AS231" s="6"/>
      <c r="AT231" s="6"/>
      <c r="AU231" s="6"/>
      <c r="AV231" s="6"/>
      <c r="AW231" s="6"/>
      <c r="AX231" s="6"/>
      <c r="AY231" s="6"/>
      <c r="AZ231" s="6"/>
      <c r="BA231" s="6"/>
      <c r="BB231" s="6"/>
      <c r="BC231" s="6"/>
      <c r="BD231" s="6"/>
      <c r="BE231" s="6"/>
      <c r="BF231" s="6"/>
      <c r="BG231" s="6"/>
      <c r="BH231" s="6"/>
      <c r="BI231" s="6"/>
      <c r="BJ231" s="6"/>
      <c r="BK231" s="7"/>
      <c r="BL231" s="48"/>
      <c r="BM231" s="48"/>
      <c r="BN231" s="48"/>
    </row>
    <row r="232" spans="4:66"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  <c r="AA232" s="6"/>
      <c r="AB232" s="6"/>
      <c r="AC232" s="6"/>
      <c r="AD232" s="7"/>
      <c r="AE232" s="48"/>
      <c r="AF232" s="48"/>
      <c r="AG232" s="48"/>
      <c r="AK232" s="6"/>
      <c r="AL232" s="6"/>
      <c r="AM232" s="6"/>
      <c r="AN232" s="6"/>
      <c r="AO232" s="6"/>
      <c r="AP232" s="6"/>
      <c r="AQ232" s="6"/>
      <c r="AR232" s="6"/>
      <c r="AS232" s="6"/>
      <c r="AT232" s="6"/>
      <c r="AU232" s="6"/>
      <c r="AV232" s="6"/>
      <c r="AW232" s="6"/>
      <c r="AX232" s="6"/>
      <c r="AY232" s="6"/>
      <c r="AZ232" s="6"/>
      <c r="BA232" s="6"/>
      <c r="BB232" s="6"/>
      <c r="BC232" s="6"/>
      <c r="BD232" s="6"/>
      <c r="BE232" s="6"/>
      <c r="BF232" s="6"/>
      <c r="BG232" s="6"/>
      <c r="BH232" s="6"/>
      <c r="BI232" s="6"/>
      <c r="BJ232" s="6"/>
      <c r="BK232" s="7"/>
      <c r="BL232" s="48"/>
      <c r="BM232" s="48"/>
      <c r="BN232" s="48"/>
    </row>
    <row r="233" spans="4:66"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  <c r="AA233" s="6"/>
      <c r="AB233" s="6"/>
      <c r="AC233" s="6"/>
      <c r="AD233" s="7"/>
      <c r="AE233" s="48"/>
      <c r="AF233" s="48"/>
      <c r="AG233" s="48"/>
      <c r="AK233" s="6"/>
      <c r="AL233" s="6"/>
      <c r="AM233" s="6"/>
      <c r="AN233" s="6"/>
      <c r="AO233" s="6"/>
      <c r="AP233" s="6"/>
      <c r="AQ233" s="6"/>
      <c r="AR233" s="6"/>
      <c r="AS233" s="6"/>
      <c r="AT233" s="6"/>
      <c r="AU233" s="6"/>
      <c r="AV233" s="6"/>
      <c r="AW233" s="6"/>
      <c r="AX233" s="6"/>
      <c r="AY233" s="6"/>
      <c r="AZ233" s="6"/>
      <c r="BA233" s="6"/>
      <c r="BB233" s="6"/>
      <c r="BC233" s="6"/>
      <c r="BD233" s="6"/>
      <c r="BE233" s="6"/>
      <c r="BF233" s="6"/>
      <c r="BG233" s="6"/>
      <c r="BH233" s="6"/>
      <c r="BI233" s="6"/>
      <c r="BJ233" s="6"/>
      <c r="BK233" s="7"/>
      <c r="BL233" s="48"/>
      <c r="BM233" s="48"/>
      <c r="BN233" s="48"/>
    </row>
    <row r="234" spans="4:66"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  <c r="AA234" s="6"/>
      <c r="AB234" s="6"/>
      <c r="AC234" s="6"/>
      <c r="AD234" s="7"/>
      <c r="AE234" s="48"/>
      <c r="AF234" s="48"/>
      <c r="AG234" s="48"/>
      <c r="AK234" s="6"/>
      <c r="AL234" s="6"/>
      <c r="AM234" s="6"/>
      <c r="AN234" s="6"/>
      <c r="AO234" s="6"/>
      <c r="AP234" s="6"/>
      <c r="AQ234" s="6"/>
      <c r="AR234" s="6"/>
      <c r="AS234" s="6"/>
      <c r="AT234" s="6"/>
      <c r="AU234" s="6"/>
      <c r="AV234" s="6"/>
      <c r="AW234" s="6"/>
      <c r="AX234" s="6"/>
      <c r="AY234" s="6"/>
      <c r="AZ234" s="6"/>
      <c r="BA234" s="6"/>
      <c r="BB234" s="6"/>
      <c r="BC234" s="6"/>
      <c r="BD234" s="6"/>
      <c r="BE234" s="6"/>
      <c r="BF234" s="6"/>
      <c r="BG234" s="6"/>
      <c r="BH234" s="6"/>
      <c r="BI234" s="6"/>
      <c r="BJ234" s="6"/>
      <c r="BK234" s="7"/>
      <c r="BL234" s="48"/>
      <c r="BM234" s="48"/>
      <c r="BN234" s="48"/>
    </row>
    <row r="235" spans="4:66"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  <c r="AA235" s="6"/>
      <c r="AB235" s="6"/>
      <c r="AC235" s="6"/>
      <c r="AD235" s="7"/>
      <c r="AE235" s="48"/>
      <c r="AF235" s="48"/>
      <c r="AG235" s="48"/>
      <c r="AK235" s="6"/>
      <c r="AL235" s="6"/>
      <c r="AM235" s="6"/>
      <c r="AN235" s="6"/>
      <c r="AO235" s="6"/>
      <c r="AP235" s="6"/>
      <c r="AQ235" s="6"/>
      <c r="AR235" s="6"/>
      <c r="AS235" s="6"/>
      <c r="AT235" s="6"/>
      <c r="AU235" s="6"/>
      <c r="AV235" s="6"/>
      <c r="AW235" s="6"/>
      <c r="AX235" s="6"/>
      <c r="AY235" s="6"/>
      <c r="AZ235" s="6"/>
      <c r="BA235" s="6"/>
      <c r="BB235" s="6"/>
      <c r="BC235" s="6"/>
      <c r="BD235" s="6"/>
      <c r="BE235" s="6"/>
      <c r="BF235" s="6"/>
      <c r="BG235" s="6"/>
      <c r="BH235" s="6"/>
      <c r="BI235" s="6"/>
      <c r="BJ235" s="6"/>
      <c r="BK235" s="7"/>
      <c r="BL235" s="48"/>
      <c r="BM235" s="48"/>
      <c r="BN235" s="48"/>
    </row>
    <row r="236" spans="4:66"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  <c r="AA236" s="6"/>
      <c r="AB236" s="6"/>
      <c r="AC236" s="6"/>
      <c r="AD236" s="7"/>
      <c r="AE236" s="48"/>
      <c r="AF236" s="48"/>
      <c r="AG236" s="48"/>
      <c r="AK236" s="6"/>
      <c r="AL236" s="6"/>
      <c r="AM236" s="6"/>
      <c r="AN236" s="6"/>
      <c r="AO236" s="6"/>
      <c r="AP236" s="6"/>
      <c r="AQ236" s="6"/>
      <c r="AR236" s="6"/>
      <c r="AS236" s="6"/>
      <c r="AT236" s="6"/>
      <c r="AU236" s="6"/>
      <c r="AV236" s="6"/>
      <c r="AW236" s="6"/>
      <c r="AX236" s="6"/>
      <c r="AY236" s="6"/>
      <c r="AZ236" s="6"/>
      <c r="BA236" s="6"/>
      <c r="BB236" s="6"/>
      <c r="BC236" s="6"/>
      <c r="BD236" s="6"/>
      <c r="BE236" s="6"/>
      <c r="BF236" s="6"/>
      <c r="BG236" s="6"/>
      <c r="BH236" s="6"/>
      <c r="BI236" s="6"/>
      <c r="BJ236" s="6"/>
      <c r="BK236" s="7"/>
      <c r="BL236" s="48"/>
      <c r="BM236" s="48"/>
      <c r="BN236" s="48"/>
    </row>
    <row r="237" spans="4:66"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  <c r="AA237" s="6"/>
      <c r="AB237" s="6"/>
      <c r="AC237" s="6"/>
      <c r="AD237" s="7"/>
      <c r="AE237" s="48"/>
      <c r="AF237" s="48"/>
      <c r="AG237" s="48"/>
      <c r="AK237" s="6"/>
      <c r="AL237" s="6"/>
      <c r="AM237" s="6"/>
      <c r="AN237" s="6"/>
      <c r="AO237" s="6"/>
      <c r="AP237" s="6"/>
      <c r="AQ237" s="6"/>
      <c r="AR237" s="6"/>
      <c r="AS237" s="6"/>
      <c r="AT237" s="6"/>
      <c r="AU237" s="6"/>
      <c r="AV237" s="6"/>
      <c r="AW237" s="6"/>
      <c r="AX237" s="6"/>
      <c r="AY237" s="6"/>
      <c r="AZ237" s="6"/>
      <c r="BA237" s="6"/>
      <c r="BB237" s="6"/>
      <c r="BC237" s="6"/>
      <c r="BD237" s="6"/>
      <c r="BE237" s="6"/>
      <c r="BF237" s="6"/>
      <c r="BG237" s="6"/>
      <c r="BH237" s="6"/>
      <c r="BI237" s="6"/>
      <c r="BJ237" s="6"/>
      <c r="BK237" s="7"/>
      <c r="BL237" s="48"/>
      <c r="BM237" s="48"/>
      <c r="BN237" s="48"/>
    </row>
    <row r="238" spans="4:66"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  <c r="AA238" s="6"/>
      <c r="AB238" s="6"/>
      <c r="AC238" s="6"/>
      <c r="AD238" s="7"/>
      <c r="AE238" s="48"/>
      <c r="AF238" s="48"/>
      <c r="AG238" s="48"/>
      <c r="AK238" s="6"/>
      <c r="AL238" s="6"/>
      <c r="AM238" s="6"/>
      <c r="AN238" s="6"/>
      <c r="AO238" s="6"/>
      <c r="AP238" s="6"/>
      <c r="AQ238" s="6"/>
      <c r="AR238" s="6"/>
      <c r="AS238" s="6"/>
      <c r="AT238" s="6"/>
      <c r="AU238" s="6"/>
      <c r="AV238" s="6"/>
      <c r="AW238" s="6"/>
      <c r="AX238" s="6"/>
      <c r="AY238" s="6"/>
      <c r="AZ238" s="6"/>
      <c r="BA238" s="6"/>
      <c r="BB238" s="6"/>
      <c r="BC238" s="6"/>
      <c r="BD238" s="6"/>
      <c r="BE238" s="6"/>
      <c r="BF238" s="6"/>
      <c r="BG238" s="6"/>
      <c r="BH238" s="6"/>
      <c r="BI238" s="6"/>
      <c r="BJ238" s="6"/>
      <c r="BK238" s="7"/>
      <c r="BL238" s="48"/>
      <c r="BM238" s="48"/>
      <c r="BN238" s="48"/>
    </row>
    <row r="239" spans="4:66"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  <c r="AA239" s="6"/>
      <c r="AB239" s="6"/>
      <c r="AC239" s="6"/>
      <c r="AD239" s="7"/>
      <c r="AE239" s="48"/>
      <c r="AF239" s="48"/>
      <c r="AG239" s="48"/>
      <c r="AK239" s="6"/>
      <c r="AL239" s="6"/>
      <c r="AM239" s="6"/>
      <c r="AN239" s="6"/>
      <c r="AO239" s="6"/>
      <c r="AP239" s="6"/>
      <c r="AQ239" s="6"/>
      <c r="AR239" s="6"/>
      <c r="AS239" s="6"/>
      <c r="AT239" s="6"/>
      <c r="AU239" s="6"/>
      <c r="AV239" s="6"/>
      <c r="AW239" s="6"/>
      <c r="AX239" s="6"/>
      <c r="AY239" s="6"/>
      <c r="AZ239" s="6"/>
      <c r="BA239" s="6"/>
      <c r="BB239" s="6"/>
      <c r="BC239" s="6"/>
      <c r="BD239" s="6"/>
      <c r="BE239" s="6"/>
      <c r="BF239" s="6"/>
      <c r="BG239" s="6"/>
      <c r="BH239" s="6"/>
      <c r="BI239" s="6"/>
      <c r="BJ239" s="6"/>
      <c r="BK239" s="7"/>
      <c r="BL239" s="48"/>
      <c r="BM239" s="48"/>
      <c r="BN239" s="48"/>
    </row>
    <row r="240" spans="4:66"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  <c r="AA240" s="6"/>
      <c r="AB240" s="6"/>
      <c r="AC240" s="6"/>
      <c r="AD240" s="7"/>
      <c r="AE240" s="48"/>
      <c r="AF240" s="48"/>
      <c r="AG240" s="48"/>
      <c r="AK240" s="6"/>
      <c r="AL240" s="6"/>
      <c r="AM240" s="6"/>
      <c r="AN240" s="6"/>
      <c r="AO240" s="6"/>
      <c r="AP240" s="6"/>
      <c r="AQ240" s="6"/>
      <c r="AR240" s="6"/>
      <c r="AS240" s="6"/>
      <c r="AT240" s="6"/>
      <c r="AU240" s="6"/>
      <c r="AV240" s="6"/>
      <c r="AW240" s="6"/>
      <c r="AX240" s="6"/>
      <c r="AY240" s="6"/>
      <c r="AZ240" s="6"/>
      <c r="BA240" s="6"/>
      <c r="BB240" s="6"/>
      <c r="BC240" s="6"/>
      <c r="BD240" s="6"/>
      <c r="BE240" s="6"/>
      <c r="BF240" s="6"/>
      <c r="BG240" s="6"/>
      <c r="BH240" s="6"/>
      <c r="BI240" s="6"/>
      <c r="BJ240" s="6"/>
      <c r="BK240" s="7"/>
      <c r="BL240" s="48"/>
      <c r="BM240" s="48"/>
      <c r="BN240" s="48"/>
    </row>
    <row r="241" spans="4:66"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  <c r="AA241" s="6"/>
      <c r="AB241" s="6"/>
      <c r="AC241" s="6"/>
      <c r="AD241" s="7"/>
      <c r="AE241" s="48"/>
      <c r="AF241" s="48"/>
      <c r="AG241" s="48"/>
      <c r="AK241" s="6"/>
      <c r="AL241" s="6"/>
      <c r="AM241" s="6"/>
      <c r="AN241" s="6"/>
      <c r="AO241" s="6"/>
      <c r="AP241" s="6"/>
      <c r="AQ241" s="6"/>
      <c r="AR241" s="6"/>
      <c r="AS241" s="6"/>
      <c r="AT241" s="6"/>
      <c r="AU241" s="6"/>
      <c r="AV241" s="6"/>
      <c r="AW241" s="6"/>
      <c r="AX241" s="6"/>
      <c r="AY241" s="6"/>
      <c r="AZ241" s="6"/>
      <c r="BA241" s="6"/>
      <c r="BB241" s="6"/>
      <c r="BC241" s="6"/>
      <c r="BD241" s="6"/>
      <c r="BE241" s="6"/>
      <c r="BF241" s="6"/>
      <c r="BG241" s="6"/>
      <c r="BH241" s="6"/>
      <c r="BI241" s="6"/>
      <c r="BJ241" s="6"/>
      <c r="BK241" s="7"/>
      <c r="BL241" s="48"/>
      <c r="BM241" s="48"/>
      <c r="BN241" s="48"/>
    </row>
    <row r="242" spans="4:66"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  <c r="AA242" s="6"/>
      <c r="AB242" s="6"/>
      <c r="AC242" s="6"/>
      <c r="AD242" s="7"/>
      <c r="AE242" s="48"/>
      <c r="AF242" s="48"/>
      <c r="AG242" s="48"/>
      <c r="AK242" s="6"/>
      <c r="AL242" s="6"/>
      <c r="AM242" s="6"/>
      <c r="AN242" s="6"/>
      <c r="AO242" s="6"/>
      <c r="AP242" s="6"/>
      <c r="AQ242" s="6"/>
      <c r="AR242" s="6"/>
      <c r="AS242" s="6"/>
      <c r="AT242" s="6"/>
      <c r="AU242" s="6"/>
      <c r="AV242" s="6"/>
      <c r="AW242" s="6"/>
      <c r="AX242" s="6"/>
      <c r="AY242" s="6"/>
      <c r="AZ242" s="6"/>
      <c r="BA242" s="6"/>
      <c r="BB242" s="6"/>
      <c r="BC242" s="6"/>
      <c r="BD242" s="6"/>
      <c r="BE242" s="6"/>
      <c r="BF242" s="6"/>
      <c r="BG242" s="6"/>
      <c r="BH242" s="6"/>
      <c r="BI242" s="6"/>
      <c r="BJ242" s="6"/>
      <c r="BK242" s="7"/>
      <c r="BL242" s="48"/>
      <c r="BM242" s="48"/>
      <c r="BN242" s="48"/>
    </row>
    <row r="243" spans="4:66"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  <c r="AA243" s="6"/>
      <c r="AB243" s="6"/>
      <c r="AC243" s="6"/>
      <c r="AD243" s="7"/>
      <c r="AE243" s="48"/>
      <c r="AF243" s="48"/>
      <c r="AG243" s="48"/>
      <c r="AK243" s="6"/>
      <c r="AL243" s="6"/>
      <c r="AM243" s="6"/>
      <c r="AN243" s="6"/>
      <c r="AO243" s="6"/>
      <c r="AP243" s="6"/>
      <c r="AQ243" s="6"/>
      <c r="AR243" s="6"/>
      <c r="AS243" s="6"/>
      <c r="AT243" s="6"/>
      <c r="AU243" s="6"/>
      <c r="AV243" s="6"/>
      <c r="AW243" s="6"/>
      <c r="AX243" s="6"/>
      <c r="AY243" s="6"/>
      <c r="AZ243" s="6"/>
      <c r="BA243" s="6"/>
      <c r="BB243" s="6"/>
      <c r="BC243" s="6"/>
      <c r="BD243" s="6"/>
      <c r="BE243" s="6"/>
      <c r="BF243" s="6"/>
      <c r="BG243" s="6"/>
      <c r="BH243" s="6"/>
      <c r="BI243" s="6"/>
      <c r="BJ243" s="6"/>
      <c r="BK243" s="7"/>
      <c r="BL243" s="48"/>
      <c r="BM243" s="48"/>
      <c r="BN243" s="48"/>
    </row>
    <row r="244" spans="4:66"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  <c r="AA244" s="6"/>
      <c r="AB244" s="6"/>
      <c r="AC244" s="6"/>
      <c r="AD244" s="7"/>
      <c r="AE244" s="48"/>
      <c r="AF244" s="48"/>
      <c r="AG244" s="48"/>
      <c r="AK244" s="6"/>
      <c r="AL244" s="6"/>
      <c r="AM244" s="6"/>
      <c r="AN244" s="6"/>
      <c r="AO244" s="6"/>
      <c r="AP244" s="6"/>
      <c r="AQ244" s="6"/>
      <c r="AR244" s="6"/>
      <c r="AS244" s="6"/>
      <c r="AT244" s="6"/>
      <c r="AU244" s="6"/>
      <c r="AV244" s="6"/>
      <c r="AW244" s="6"/>
      <c r="AX244" s="6"/>
      <c r="AY244" s="6"/>
      <c r="AZ244" s="6"/>
      <c r="BA244" s="6"/>
      <c r="BB244" s="6"/>
      <c r="BC244" s="6"/>
      <c r="BD244" s="6"/>
      <c r="BE244" s="6"/>
      <c r="BF244" s="6"/>
      <c r="BG244" s="6"/>
      <c r="BH244" s="6"/>
      <c r="BI244" s="6"/>
      <c r="BJ244" s="6"/>
      <c r="BK244" s="7"/>
      <c r="BL244" s="48"/>
      <c r="BM244" s="48"/>
      <c r="BN244" s="48"/>
    </row>
    <row r="245" spans="4:66"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  <c r="AA245" s="6"/>
      <c r="AB245" s="6"/>
      <c r="AC245" s="6"/>
      <c r="AD245" s="7"/>
      <c r="AE245" s="48"/>
      <c r="AF245" s="48"/>
      <c r="AG245" s="48"/>
      <c r="AK245" s="6"/>
      <c r="AL245" s="6"/>
      <c r="AM245" s="6"/>
      <c r="AN245" s="6"/>
      <c r="AO245" s="6"/>
      <c r="AP245" s="6"/>
      <c r="AQ245" s="6"/>
      <c r="AR245" s="6"/>
      <c r="AS245" s="6"/>
      <c r="AT245" s="6"/>
      <c r="AU245" s="6"/>
      <c r="AV245" s="6"/>
      <c r="AW245" s="6"/>
      <c r="AX245" s="6"/>
      <c r="AY245" s="6"/>
      <c r="AZ245" s="6"/>
      <c r="BA245" s="6"/>
      <c r="BB245" s="6"/>
      <c r="BC245" s="6"/>
      <c r="BD245" s="6"/>
      <c r="BE245" s="6"/>
      <c r="BF245" s="6"/>
      <c r="BG245" s="6"/>
      <c r="BH245" s="6"/>
      <c r="BI245" s="6"/>
      <c r="BJ245" s="6"/>
      <c r="BK245" s="7"/>
      <c r="BL245" s="48"/>
      <c r="BM245" s="48"/>
      <c r="BN245" s="48"/>
    </row>
    <row r="246" spans="4:66"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  <c r="AA246" s="6"/>
      <c r="AB246" s="6"/>
      <c r="AC246" s="6"/>
      <c r="AD246" s="7"/>
      <c r="AE246" s="48"/>
      <c r="AF246" s="48"/>
      <c r="AG246" s="48"/>
      <c r="AK246" s="6"/>
      <c r="AL246" s="6"/>
      <c r="AM246" s="6"/>
      <c r="AN246" s="6"/>
      <c r="AO246" s="6"/>
      <c r="AP246" s="6"/>
      <c r="AQ246" s="6"/>
      <c r="AR246" s="6"/>
      <c r="AS246" s="6"/>
      <c r="AT246" s="6"/>
      <c r="AU246" s="6"/>
      <c r="AV246" s="6"/>
      <c r="AW246" s="6"/>
      <c r="AX246" s="6"/>
      <c r="AY246" s="6"/>
      <c r="AZ246" s="6"/>
      <c r="BA246" s="6"/>
      <c r="BB246" s="6"/>
      <c r="BC246" s="6"/>
      <c r="BD246" s="6"/>
      <c r="BE246" s="6"/>
      <c r="BF246" s="6"/>
      <c r="BG246" s="6"/>
      <c r="BH246" s="6"/>
      <c r="BI246" s="6"/>
      <c r="BJ246" s="6"/>
      <c r="BK246" s="7"/>
      <c r="BL246" s="48"/>
      <c r="BM246" s="48"/>
      <c r="BN246" s="48"/>
    </row>
    <row r="247" spans="4:66"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  <c r="AA247" s="6"/>
      <c r="AB247" s="6"/>
      <c r="AC247" s="6"/>
      <c r="AD247" s="7"/>
      <c r="AE247" s="48"/>
      <c r="AF247" s="48"/>
      <c r="AG247" s="48"/>
      <c r="AK247" s="6"/>
      <c r="AL247" s="6"/>
      <c r="AM247" s="6"/>
      <c r="AN247" s="6"/>
      <c r="AO247" s="6"/>
      <c r="AP247" s="6"/>
      <c r="AQ247" s="6"/>
      <c r="AR247" s="6"/>
      <c r="AS247" s="6"/>
      <c r="AT247" s="6"/>
      <c r="AU247" s="6"/>
      <c r="AV247" s="6"/>
      <c r="AW247" s="6"/>
      <c r="AX247" s="6"/>
      <c r="AY247" s="6"/>
      <c r="AZ247" s="6"/>
      <c r="BA247" s="6"/>
      <c r="BB247" s="6"/>
      <c r="BC247" s="6"/>
      <c r="BD247" s="6"/>
      <c r="BE247" s="6"/>
      <c r="BF247" s="6"/>
      <c r="BG247" s="6"/>
      <c r="BH247" s="6"/>
      <c r="BI247" s="6"/>
      <c r="BJ247" s="6"/>
      <c r="BK247" s="7"/>
      <c r="BL247" s="48"/>
      <c r="BM247" s="48"/>
      <c r="BN247" s="48"/>
    </row>
    <row r="248" spans="4:66"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  <c r="AA248" s="6"/>
      <c r="AB248" s="6"/>
      <c r="AC248" s="6"/>
      <c r="AD248" s="7"/>
      <c r="AE248" s="48"/>
      <c r="AF248" s="48"/>
      <c r="AG248" s="48"/>
      <c r="AK248" s="6"/>
      <c r="AL248" s="6"/>
      <c r="AM248" s="6"/>
      <c r="AN248" s="6"/>
      <c r="AO248" s="6"/>
      <c r="AP248" s="6"/>
      <c r="AQ248" s="6"/>
      <c r="AR248" s="6"/>
      <c r="AS248" s="6"/>
      <c r="AT248" s="6"/>
      <c r="AU248" s="6"/>
      <c r="AV248" s="6"/>
      <c r="AW248" s="6"/>
      <c r="AX248" s="6"/>
      <c r="AY248" s="6"/>
      <c r="AZ248" s="6"/>
      <c r="BA248" s="6"/>
      <c r="BB248" s="6"/>
      <c r="BC248" s="6"/>
      <c r="BD248" s="6"/>
      <c r="BE248" s="6"/>
      <c r="BF248" s="6"/>
      <c r="BG248" s="6"/>
      <c r="BH248" s="6"/>
      <c r="BI248" s="6"/>
      <c r="BJ248" s="6"/>
      <c r="BK248" s="7"/>
      <c r="BL248" s="48"/>
      <c r="BM248" s="48"/>
      <c r="BN248" s="48"/>
    </row>
    <row r="249" spans="4:66"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  <c r="AA249" s="6"/>
      <c r="AB249" s="6"/>
      <c r="AC249" s="6"/>
      <c r="AD249" s="7"/>
      <c r="AE249" s="48"/>
      <c r="AF249" s="48"/>
      <c r="AG249" s="48"/>
      <c r="AK249" s="6"/>
      <c r="AL249" s="6"/>
      <c r="AM249" s="6"/>
      <c r="AN249" s="6"/>
      <c r="AO249" s="6"/>
      <c r="AP249" s="6"/>
      <c r="AQ249" s="6"/>
      <c r="AR249" s="6"/>
      <c r="AS249" s="6"/>
      <c r="AT249" s="6"/>
      <c r="AU249" s="6"/>
      <c r="AV249" s="6"/>
      <c r="AW249" s="6"/>
      <c r="AX249" s="6"/>
      <c r="AY249" s="6"/>
      <c r="AZ249" s="6"/>
      <c r="BA249" s="6"/>
      <c r="BB249" s="6"/>
      <c r="BC249" s="6"/>
      <c r="BD249" s="6"/>
      <c r="BE249" s="6"/>
      <c r="BF249" s="6"/>
      <c r="BG249" s="6"/>
      <c r="BH249" s="6"/>
      <c r="BI249" s="6"/>
      <c r="BJ249" s="6"/>
      <c r="BK249" s="7"/>
      <c r="BL249" s="48"/>
      <c r="BM249" s="48"/>
      <c r="BN249" s="48"/>
    </row>
    <row r="250" spans="4:66"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  <c r="AC250" s="6"/>
      <c r="AD250" s="7"/>
      <c r="AE250" s="48"/>
      <c r="AF250" s="48"/>
      <c r="AG250" s="48"/>
      <c r="AK250" s="6"/>
      <c r="AL250" s="6"/>
      <c r="AM250" s="6"/>
      <c r="AN250" s="6"/>
      <c r="AO250" s="6"/>
      <c r="AP250" s="6"/>
      <c r="AQ250" s="6"/>
      <c r="AR250" s="6"/>
      <c r="AS250" s="6"/>
      <c r="AT250" s="6"/>
      <c r="AU250" s="6"/>
      <c r="AV250" s="6"/>
      <c r="AW250" s="6"/>
      <c r="AX250" s="6"/>
      <c r="AY250" s="6"/>
      <c r="AZ250" s="6"/>
      <c r="BA250" s="6"/>
      <c r="BB250" s="6"/>
      <c r="BC250" s="6"/>
      <c r="BD250" s="6"/>
      <c r="BE250" s="6"/>
      <c r="BF250" s="6"/>
      <c r="BG250" s="6"/>
      <c r="BH250" s="6"/>
      <c r="BI250" s="6"/>
      <c r="BJ250" s="6"/>
      <c r="BK250" s="7"/>
      <c r="BL250" s="48"/>
      <c r="BM250" s="48"/>
      <c r="BN250" s="48"/>
    </row>
    <row r="251" spans="4:66"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  <c r="AA251" s="6"/>
      <c r="AB251" s="6"/>
      <c r="AC251" s="6"/>
      <c r="AD251" s="7"/>
      <c r="AE251" s="48"/>
      <c r="AF251" s="48"/>
      <c r="AG251" s="48"/>
      <c r="AK251" s="6"/>
      <c r="AL251" s="6"/>
      <c r="AM251" s="6"/>
      <c r="AN251" s="6"/>
      <c r="AO251" s="6"/>
      <c r="AP251" s="6"/>
      <c r="AQ251" s="6"/>
      <c r="AR251" s="6"/>
      <c r="AS251" s="6"/>
      <c r="AT251" s="6"/>
      <c r="AU251" s="6"/>
      <c r="AV251" s="6"/>
      <c r="AW251" s="6"/>
      <c r="AX251" s="6"/>
      <c r="AY251" s="6"/>
      <c r="AZ251" s="6"/>
      <c r="BA251" s="6"/>
      <c r="BB251" s="6"/>
      <c r="BC251" s="6"/>
      <c r="BD251" s="6"/>
      <c r="BE251" s="6"/>
      <c r="BF251" s="6"/>
      <c r="BG251" s="6"/>
      <c r="BH251" s="6"/>
      <c r="BI251" s="6"/>
      <c r="BJ251" s="6"/>
      <c r="BK251" s="7"/>
      <c r="BL251" s="48"/>
      <c r="BM251" s="48"/>
      <c r="BN251" s="48"/>
    </row>
    <row r="252" spans="4:66"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  <c r="AA252" s="6"/>
      <c r="AB252" s="6"/>
      <c r="AC252" s="6"/>
      <c r="AD252" s="7"/>
      <c r="AE252" s="48"/>
      <c r="AF252" s="48"/>
      <c r="AG252" s="48"/>
      <c r="AK252" s="6"/>
      <c r="AL252" s="6"/>
      <c r="AM252" s="6"/>
      <c r="AN252" s="6"/>
      <c r="AO252" s="6"/>
      <c r="AP252" s="6"/>
      <c r="AQ252" s="6"/>
      <c r="AR252" s="6"/>
      <c r="AS252" s="6"/>
      <c r="AT252" s="6"/>
      <c r="AU252" s="6"/>
      <c r="AV252" s="6"/>
      <c r="AW252" s="6"/>
      <c r="AX252" s="6"/>
      <c r="AY252" s="6"/>
      <c r="AZ252" s="6"/>
      <c r="BA252" s="6"/>
      <c r="BB252" s="6"/>
      <c r="BC252" s="6"/>
      <c r="BD252" s="6"/>
      <c r="BE252" s="6"/>
      <c r="BF252" s="6"/>
      <c r="BG252" s="6"/>
      <c r="BH252" s="6"/>
      <c r="BI252" s="6"/>
      <c r="BJ252" s="6"/>
      <c r="BK252" s="7"/>
      <c r="BL252" s="48"/>
      <c r="BM252" s="48"/>
      <c r="BN252" s="48"/>
    </row>
    <row r="253" spans="4:66"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  <c r="AA253" s="6"/>
      <c r="AB253" s="6"/>
      <c r="AC253" s="6"/>
      <c r="AD253" s="7"/>
      <c r="AE253" s="48"/>
      <c r="AF253" s="48"/>
      <c r="AG253" s="48"/>
      <c r="AK253" s="6"/>
      <c r="AL253" s="6"/>
      <c r="AM253" s="6"/>
      <c r="AN253" s="6"/>
      <c r="AO253" s="6"/>
      <c r="AP253" s="6"/>
      <c r="AQ253" s="6"/>
      <c r="AR253" s="6"/>
      <c r="AS253" s="6"/>
      <c r="AT253" s="6"/>
      <c r="AU253" s="6"/>
      <c r="AV253" s="6"/>
      <c r="AW253" s="6"/>
      <c r="AX253" s="6"/>
      <c r="AY253" s="6"/>
      <c r="AZ253" s="6"/>
      <c r="BA253" s="6"/>
      <c r="BB253" s="6"/>
      <c r="BC253" s="6"/>
      <c r="BD253" s="6"/>
      <c r="BE253" s="6"/>
      <c r="BF253" s="6"/>
      <c r="BG253" s="6"/>
      <c r="BH253" s="6"/>
      <c r="BI253" s="6"/>
      <c r="BJ253" s="6"/>
      <c r="BK253" s="7"/>
      <c r="BL253" s="48"/>
      <c r="BM253" s="48"/>
      <c r="BN253" s="48"/>
    </row>
    <row r="254" spans="4:66"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  <c r="AA254" s="6"/>
      <c r="AB254" s="6"/>
      <c r="AC254" s="6"/>
      <c r="AD254" s="7"/>
      <c r="AE254" s="48"/>
      <c r="AF254" s="48"/>
      <c r="AG254" s="48"/>
      <c r="AK254" s="6"/>
      <c r="AL254" s="6"/>
      <c r="AM254" s="6"/>
      <c r="AN254" s="6"/>
      <c r="AO254" s="6"/>
      <c r="AP254" s="6"/>
      <c r="AQ254" s="6"/>
      <c r="AR254" s="6"/>
      <c r="AS254" s="6"/>
      <c r="AT254" s="6"/>
      <c r="AU254" s="6"/>
      <c r="AV254" s="6"/>
      <c r="AW254" s="6"/>
      <c r="AX254" s="6"/>
      <c r="AY254" s="6"/>
      <c r="AZ254" s="6"/>
      <c r="BA254" s="6"/>
      <c r="BB254" s="6"/>
      <c r="BC254" s="6"/>
      <c r="BD254" s="6"/>
      <c r="BE254" s="6"/>
      <c r="BF254" s="6"/>
      <c r="BG254" s="6"/>
      <c r="BH254" s="6"/>
      <c r="BI254" s="6"/>
      <c r="BJ254" s="6"/>
      <c r="BK254" s="7"/>
      <c r="BL254" s="48"/>
      <c r="BM254" s="48"/>
      <c r="BN254" s="48"/>
    </row>
    <row r="255" spans="4:66"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  <c r="AA255" s="6"/>
      <c r="AB255" s="6"/>
      <c r="AC255" s="6"/>
      <c r="AD255" s="7"/>
      <c r="AE255" s="48"/>
      <c r="AF255" s="48"/>
      <c r="AG255" s="48"/>
      <c r="AK255" s="6"/>
      <c r="AL255" s="6"/>
      <c r="AM255" s="6"/>
      <c r="AN255" s="6"/>
      <c r="AO255" s="6"/>
      <c r="AP255" s="6"/>
      <c r="AQ255" s="6"/>
      <c r="AR255" s="6"/>
      <c r="AS255" s="6"/>
      <c r="AT255" s="6"/>
      <c r="AU255" s="6"/>
      <c r="AV255" s="6"/>
      <c r="AW255" s="6"/>
      <c r="AX255" s="6"/>
      <c r="AY255" s="6"/>
      <c r="AZ255" s="6"/>
      <c r="BA255" s="6"/>
      <c r="BB255" s="6"/>
      <c r="BC255" s="6"/>
      <c r="BD255" s="6"/>
      <c r="BE255" s="6"/>
      <c r="BF255" s="6"/>
      <c r="BG255" s="6"/>
      <c r="BH255" s="6"/>
      <c r="BI255" s="6"/>
      <c r="BJ255" s="6"/>
      <c r="BK255" s="7"/>
      <c r="BL255" s="48"/>
      <c r="BM255" s="48"/>
      <c r="BN255" s="48"/>
    </row>
    <row r="256" spans="4:66"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  <c r="AA256" s="6"/>
      <c r="AB256" s="6"/>
      <c r="AC256" s="6"/>
      <c r="AD256" s="7"/>
      <c r="AE256" s="48"/>
      <c r="AF256" s="48"/>
      <c r="AG256" s="48"/>
      <c r="AK256" s="6"/>
      <c r="AL256" s="6"/>
      <c r="AM256" s="6"/>
      <c r="AN256" s="6"/>
      <c r="AO256" s="6"/>
      <c r="AP256" s="6"/>
      <c r="AQ256" s="6"/>
      <c r="AR256" s="6"/>
      <c r="AS256" s="6"/>
      <c r="AT256" s="6"/>
      <c r="AU256" s="6"/>
      <c r="AV256" s="6"/>
      <c r="AW256" s="6"/>
      <c r="AX256" s="6"/>
      <c r="AY256" s="6"/>
      <c r="AZ256" s="6"/>
      <c r="BA256" s="6"/>
      <c r="BB256" s="6"/>
      <c r="BC256" s="6"/>
      <c r="BD256" s="6"/>
      <c r="BE256" s="6"/>
      <c r="BF256" s="6"/>
      <c r="BG256" s="6"/>
      <c r="BH256" s="6"/>
      <c r="BI256" s="6"/>
      <c r="BJ256" s="6"/>
      <c r="BK256" s="7"/>
      <c r="BL256" s="48"/>
      <c r="BM256" s="48"/>
      <c r="BN256" s="48"/>
    </row>
    <row r="257" spans="4:66"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  <c r="AA257" s="6"/>
      <c r="AB257" s="6"/>
      <c r="AC257" s="6"/>
      <c r="AD257" s="7"/>
      <c r="AE257" s="48"/>
      <c r="AF257" s="48"/>
      <c r="AG257" s="48"/>
      <c r="AK257" s="6"/>
      <c r="AL257" s="6"/>
      <c r="AM257" s="6"/>
      <c r="AN257" s="6"/>
      <c r="AO257" s="6"/>
      <c r="AP257" s="6"/>
      <c r="AQ257" s="6"/>
      <c r="AR257" s="6"/>
      <c r="AS257" s="6"/>
      <c r="AT257" s="6"/>
      <c r="AU257" s="6"/>
      <c r="AV257" s="6"/>
      <c r="AW257" s="6"/>
      <c r="AX257" s="6"/>
      <c r="AY257" s="6"/>
      <c r="AZ257" s="6"/>
      <c r="BA257" s="6"/>
      <c r="BB257" s="6"/>
      <c r="BC257" s="6"/>
      <c r="BD257" s="6"/>
      <c r="BE257" s="6"/>
      <c r="BF257" s="6"/>
      <c r="BG257" s="6"/>
      <c r="BH257" s="6"/>
      <c r="BI257" s="6"/>
      <c r="BJ257" s="6"/>
      <c r="BK257" s="7"/>
      <c r="BL257" s="48"/>
      <c r="BM257" s="48"/>
      <c r="BN257" s="48"/>
    </row>
    <row r="258" spans="4:66"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  <c r="AA258" s="6"/>
      <c r="AB258" s="6"/>
      <c r="AC258" s="6"/>
      <c r="AD258" s="7"/>
      <c r="AE258" s="48"/>
      <c r="AF258" s="48"/>
      <c r="AG258" s="48"/>
      <c r="AK258" s="6"/>
      <c r="AL258" s="6"/>
      <c r="AM258" s="6"/>
      <c r="AN258" s="6"/>
      <c r="AO258" s="6"/>
      <c r="AP258" s="6"/>
      <c r="AQ258" s="6"/>
      <c r="AR258" s="6"/>
      <c r="AS258" s="6"/>
      <c r="AT258" s="6"/>
      <c r="AU258" s="6"/>
      <c r="AV258" s="6"/>
      <c r="AW258" s="6"/>
      <c r="AX258" s="6"/>
      <c r="AY258" s="6"/>
      <c r="AZ258" s="6"/>
      <c r="BA258" s="6"/>
      <c r="BB258" s="6"/>
      <c r="BC258" s="6"/>
      <c r="BD258" s="6"/>
      <c r="BE258" s="6"/>
      <c r="BF258" s="6"/>
      <c r="BG258" s="6"/>
      <c r="BH258" s="6"/>
      <c r="BI258" s="6"/>
      <c r="BJ258" s="6"/>
      <c r="BK258" s="7"/>
      <c r="BL258" s="48"/>
      <c r="BM258" s="48"/>
      <c r="BN258" s="48"/>
    </row>
    <row r="259" spans="4:66"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  <c r="AA259" s="6"/>
      <c r="AB259" s="6"/>
      <c r="AC259" s="6"/>
      <c r="AD259" s="7"/>
      <c r="AE259" s="48"/>
      <c r="AF259" s="48"/>
      <c r="AG259" s="48"/>
      <c r="AK259" s="6"/>
      <c r="AL259" s="6"/>
      <c r="AM259" s="6"/>
      <c r="AN259" s="6"/>
      <c r="AO259" s="6"/>
      <c r="AP259" s="6"/>
      <c r="AQ259" s="6"/>
      <c r="AR259" s="6"/>
      <c r="AS259" s="6"/>
      <c r="AT259" s="6"/>
      <c r="AU259" s="6"/>
      <c r="AV259" s="6"/>
      <c r="AW259" s="6"/>
      <c r="AX259" s="6"/>
      <c r="AY259" s="6"/>
      <c r="AZ259" s="6"/>
      <c r="BA259" s="6"/>
      <c r="BB259" s="6"/>
      <c r="BC259" s="6"/>
      <c r="BD259" s="6"/>
      <c r="BE259" s="6"/>
      <c r="BF259" s="6"/>
      <c r="BG259" s="6"/>
      <c r="BH259" s="6"/>
      <c r="BI259" s="6"/>
      <c r="BJ259" s="6"/>
      <c r="BK259" s="7"/>
      <c r="BL259" s="48"/>
      <c r="BM259" s="48"/>
      <c r="BN259" s="48"/>
    </row>
    <row r="260" spans="4:66"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  <c r="AA260" s="6"/>
      <c r="AB260" s="6"/>
      <c r="AC260" s="6"/>
      <c r="AD260" s="7"/>
      <c r="AE260" s="48"/>
      <c r="AF260" s="48"/>
      <c r="AG260" s="48"/>
      <c r="AK260" s="6"/>
      <c r="AL260" s="6"/>
      <c r="AM260" s="6"/>
      <c r="AN260" s="6"/>
      <c r="AO260" s="6"/>
      <c r="AP260" s="6"/>
      <c r="AQ260" s="6"/>
      <c r="AR260" s="6"/>
      <c r="AS260" s="6"/>
      <c r="AT260" s="6"/>
      <c r="AU260" s="6"/>
      <c r="AV260" s="6"/>
      <c r="AW260" s="6"/>
      <c r="AX260" s="6"/>
      <c r="AY260" s="6"/>
      <c r="AZ260" s="6"/>
      <c r="BA260" s="6"/>
      <c r="BB260" s="6"/>
      <c r="BC260" s="6"/>
      <c r="BD260" s="6"/>
      <c r="BE260" s="6"/>
      <c r="BF260" s="6"/>
      <c r="BG260" s="6"/>
      <c r="BH260" s="6"/>
      <c r="BI260" s="6"/>
      <c r="BJ260" s="6"/>
      <c r="BK260" s="7"/>
      <c r="BL260" s="48"/>
      <c r="BM260" s="48"/>
      <c r="BN260" s="48"/>
    </row>
    <row r="261" spans="4:66"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  <c r="AA261" s="6"/>
      <c r="AB261" s="6"/>
      <c r="AC261" s="6"/>
      <c r="AD261" s="7"/>
      <c r="AE261" s="48"/>
      <c r="AF261" s="48"/>
      <c r="AG261" s="48"/>
      <c r="AK261" s="6"/>
      <c r="AL261" s="6"/>
      <c r="AM261" s="6"/>
      <c r="AN261" s="6"/>
      <c r="AO261" s="6"/>
      <c r="AP261" s="6"/>
      <c r="AQ261" s="6"/>
      <c r="AR261" s="6"/>
      <c r="AS261" s="6"/>
      <c r="AT261" s="6"/>
      <c r="AU261" s="6"/>
      <c r="AV261" s="6"/>
      <c r="AW261" s="6"/>
      <c r="AX261" s="6"/>
      <c r="AY261" s="6"/>
      <c r="AZ261" s="6"/>
      <c r="BA261" s="6"/>
      <c r="BB261" s="6"/>
      <c r="BC261" s="6"/>
      <c r="BD261" s="6"/>
      <c r="BE261" s="6"/>
      <c r="BF261" s="6"/>
      <c r="BG261" s="6"/>
      <c r="BH261" s="6"/>
      <c r="BI261" s="6"/>
      <c r="BJ261" s="6"/>
      <c r="BK261" s="7"/>
      <c r="BL261" s="48"/>
      <c r="BM261" s="48"/>
      <c r="BN261" s="48"/>
    </row>
    <row r="262" spans="4:66"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  <c r="AA262" s="6"/>
      <c r="AB262" s="6"/>
      <c r="AC262" s="6"/>
      <c r="AD262" s="7"/>
      <c r="AE262" s="48"/>
      <c r="AF262" s="48"/>
      <c r="AG262" s="48"/>
      <c r="AK262" s="6"/>
      <c r="AL262" s="6"/>
      <c r="AM262" s="6"/>
      <c r="AN262" s="6"/>
      <c r="AO262" s="6"/>
      <c r="AP262" s="6"/>
      <c r="AQ262" s="6"/>
      <c r="AR262" s="6"/>
      <c r="AS262" s="6"/>
      <c r="AT262" s="6"/>
      <c r="AU262" s="6"/>
      <c r="AV262" s="6"/>
      <c r="AW262" s="6"/>
      <c r="AX262" s="6"/>
      <c r="AY262" s="6"/>
      <c r="AZ262" s="6"/>
      <c r="BA262" s="6"/>
      <c r="BB262" s="6"/>
      <c r="BC262" s="6"/>
      <c r="BD262" s="6"/>
      <c r="BE262" s="6"/>
      <c r="BF262" s="6"/>
      <c r="BG262" s="6"/>
      <c r="BH262" s="6"/>
      <c r="BI262" s="6"/>
      <c r="BJ262" s="6"/>
      <c r="BK262" s="7"/>
      <c r="BL262" s="48"/>
      <c r="BM262" s="48"/>
      <c r="BN262" s="48"/>
    </row>
    <row r="263" spans="4:66"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  <c r="AA263" s="6"/>
      <c r="AB263" s="6"/>
      <c r="AC263" s="6"/>
      <c r="AD263" s="7"/>
      <c r="AE263" s="48"/>
      <c r="AF263" s="48"/>
      <c r="AG263" s="48"/>
      <c r="AK263" s="6"/>
      <c r="AL263" s="6"/>
      <c r="AM263" s="6"/>
      <c r="AN263" s="6"/>
      <c r="AO263" s="6"/>
      <c r="AP263" s="6"/>
      <c r="AQ263" s="6"/>
      <c r="AR263" s="6"/>
      <c r="AS263" s="6"/>
      <c r="AT263" s="6"/>
      <c r="AU263" s="6"/>
      <c r="AV263" s="6"/>
      <c r="AW263" s="6"/>
      <c r="AX263" s="6"/>
      <c r="AY263" s="6"/>
      <c r="AZ263" s="6"/>
      <c r="BA263" s="6"/>
      <c r="BB263" s="6"/>
      <c r="BC263" s="6"/>
      <c r="BD263" s="6"/>
      <c r="BE263" s="6"/>
      <c r="BF263" s="6"/>
      <c r="BG263" s="6"/>
      <c r="BH263" s="6"/>
      <c r="BI263" s="6"/>
      <c r="BJ263" s="6"/>
      <c r="BK263" s="7"/>
      <c r="BL263" s="48"/>
      <c r="BM263" s="48"/>
      <c r="BN263" s="48"/>
    </row>
    <row r="264" spans="4:66"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  <c r="AA264" s="6"/>
      <c r="AB264" s="6"/>
      <c r="AC264" s="6"/>
      <c r="AD264" s="7"/>
      <c r="AE264" s="48"/>
      <c r="AF264" s="48"/>
      <c r="AG264" s="48"/>
      <c r="AK264" s="6"/>
      <c r="AL264" s="6"/>
      <c r="AM264" s="6"/>
      <c r="AN264" s="6"/>
      <c r="AO264" s="6"/>
      <c r="AP264" s="6"/>
      <c r="AQ264" s="6"/>
      <c r="AR264" s="6"/>
      <c r="AS264" s="6"/>
      <c r="AT264" s="6"/>
      <c r="AU264" s="6"/>
      <c r="AV264" s="6"/>
      <c r="AW264" s="6"/>
      <c r="AX264" s="6"/>
      <c r="AY264" s="6"/>
      <c r="AZ264" s="6"/>
      <c r="BA264" s="6"/>
      <c r="BB264" s="6"/>
      <c r="BC264" s="6"/>
      <c r="BD264" s="6"/>
      <c r="BE264" s="6"/>
      <c r="BF264" s="6"/>
      <c r="BG264" s="6"/>
      <c r="BH264" s="6"/>
      <c r="BI264" s="6"/>
      <c r="BJ264" s="6"/>
      <c r="BK264" s="7"/>
      <c r="BL264" s="48"/>
      <c r="BM264" s="48"/>
      <c r="BN264" s="48"/>
    </row>
    <row r="265" spans="4:66"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  <c r="AA265" s="6"/>
      <c r="AB265" s="6"/>
      <c r="AC265" s="6"/>
      <c r="AD265" s="7"/>
      <c r="AE265" s="48"/>
      <c r="AF265" s="48"/>
      <c r="AG265" s="48"/>
      <c r="AK265" s="6"/>
      <c r="AL265" s="6"/>
      <c r="AM265" s="6"/>
      <c r="AN265" s="6"/>
      <c r="AO265" s="6"/>
      <c r="AP265" s="6"/>
      <c r="AQ265" s="6"/>
      <c r="AR265" s="6"/>
      <c r="AS265" s="6"/>
      <c r="AT265" s="6"/>
      <c r="AU265" s="6"/>
      <c r="AV265" s="6"/>
      <c r="AW265" s="6"/>
      <c r="AX265" s="6"/>
      <c r="AY265" s="6"/>
      <c r="AZ265" s="6"/>
      <c r="BA265" s="6"/>
      <c r="BB265" s="6"/>
      <c r="BC265" s="6"/>
      <c r="BD265" s="6"/>
      <c r="BE265" s="6"/>
      <c r="BF265" s="6"/>
      <c r="BG265" s="6"/>
      <c r="BH265" s="6"/>
      <c r="BI265" s="6"/>
      <c r="BJ265" s="6"/>
      <c r="BK265" s="7"/>
      <c r="BL265" s="48"/>
      <c r="BM265" s="48"/>
      <c r="BN265" s="48"/>
    </row>
    <row r="266" spans="4:66"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  <c r="AA266" s="6"/>
      <c r="AB266" s="6"/>
      <c r="AC266" s="6"/>
      <c r="AD266" s="7"/>
      <c r="AE266" s="48"/>
      <c r="AF266" s="48"/>
      <c r="AG266" s="48"/>
      <c r="AK266" s="6"/>
      <c r="AL266" s="6"/>
      <c r="AM266" s="6"/>
      <c r="AN266" s="6"/>
      <c r="AO266" s="6"/>
      <c r="AP266" s="6"/>
      <c r="AQ266" s="6"/>
      <c r="AR266" s="6"/>
      <c r="AS266" s="6"/>
      <c r="AT266" s="6"/>
      <c r="AU266" s="6"/>
      <c r="AV266" s="6"/>
      <c r="AW266" s="6"/>
      <c r="AX266" s="6"/>
      <c r="AY266" s="6"/>
      <c r="AZ266" s="6"/>
      <c r="BA266" s="6"/>
      <c r="BB266" s="6"/>
      <c r="BC266" s="6"/>
      <c r="BD266" s="6"/>
      <c r="BE266" s="6"/>
      <c r="BF266" s="6"/>
      <c r="BG266" s="6"/>
      <c r="BH266" s="6"/>
      <c r="BI266" s="6"/>
      <c r="BJ266" s="6"/>
      <c r="BK266" s="7"/>
      <c r="BL266" s="48"/>
      <c r="BM266" s="48"/>
      <c r="BN266" s="48"/>
    </row>
    <row r="267" spans="4:66"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  <c r="AA267" s="6"/>
      <c r="AB267" s="6"/>
      <c r="AC267" s="6"/>
      <c r="AD267" s="7"/>
      <c r="AE267" s="48"/>
      <c r="AF267" s="48"/>
      <c r="AG267" s="48"/>
      <c r="AK267" s="6"/>
      <c r="AL267" s="6"/>
      <c r="AM267" s="6"/>
      <c r="AN267" s="6"/>
      <c r="AO267" s="6"/>
      <c r="AP267" s="6"/>
      <c r="AQ267" s="6"/>
      <c r="AR267" s="6"/>
      <c r="AS267" s="6"/>
      <c r="AT267" s="6"/>
      <c r="AU267" s="6"/>
      <c r="AV267" s="6"/>
      <c r="AW267" s="6"/>
      <c r="AX267" s="6"/>
      <c r="AY267" s="6"/>
      <c r="AZ267" s="6"/>
      <c r="BA267" s="6"/>
      <c r="BB267" s="6"/>
      <c r="BC267" s="6"/>
      <c r="BD267" s="6"/>
      <c r="BE267" s="6"/>
      <c r="BF267" s="6"/>
      <c r="BG267" s="6"/>
      <c r="BH267" s="6"/>
      <c r="BI267" s="6"/>
      <c r="BJ267" s="6"/>
      <c r="BK267" s="7"/>
      <c r="BL267" s="48"/>
      <c r="BM267" s="48"/>
      <c r="BN267" s="48"/>
    </row>
    <row r="268" spans="4:66"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  <c r="AA268" s="6"/>
      <c r="AB268" s="6"/>
      <c r="AC268" s="6"/>
      <c r="AD268" s="7"/>
      <c r="AE268" s="48"/>
      <c r="AF268" s="48"/>
      <c r="AG268" s="48"/>
      <c r="AK268" s="6"/>
      <c r="AL268" s="6"/>
      <c r="AM268" s="6"/>
      <c r="AN268" s="6"/>
      <c r="AO268" s="6"/>
      <c r="AP268" s="6"/>
      <c r="AQ268" s="6"/>
      <c r="AR268" s="6"/>
      <c r="AS268" s="6"/>
      <c r="AT268" s="6"/>
      <c r="AU268" s="6"/>
      <c r="AV268" s="6"/>
      <c r="AW268" s="6"/>
      <c r="AX268" s="6"/>
      <c r="AY268" s="6"/>
      <c r="AZ268" s="6"/>
      <c r="BA268" s="6"/>
      <c r="BB268" s="6"/>
      <c r="BC268" s="6"/>
      <c r="BD268" s="6"/>
      <c r="BE268" s="6"/>
      <c r="BF268" s="6"/>
      <c r="BG268" s="6"/>
      <c r="BH268" s="6"/>
      <c r="BI268" s="6"/>
      <c r="BJ268" s="6"/>
      <c r="BK268" s="7"/>
      <c r="BL268" s="48"/>
      <c r="BM268" s="48"/>
      <c r="BN268" s="48"/>
    </row>
    <row r="269" spans="4:66"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  <c r="AA269" s="6"/>
      <c r="AB269" s="6"/>
      <c r="AC269" s="6"/>
      <c r="AD269" s="7"/>
      <c r="AE269" s="48"/>
      <c r="AF269" s="48"/>
      <c r="AG269" s="48"/>
      <c r="AK269" s="6"/>
      <c r="AL269" s="6"/>
      <c r="AM269" s="6"/>
      <c r="AN269" s="6"/>
      <c r="AO269" s="6"/>
      <c r="AP269" s="6"/>
      <c r="AQ269" s="6"/>
      <c r="AR269" s="6"/>
      <c r="AS269" s="6"/>
      <c r="AT269" s="6"/>
      <c r="AU269" s="6"/>
      <c r="AV269" s="6"/>
      <c r="AW269" s="6"/>
      <c r="AX269" s="6"/>
      <c r="AY269" s="6"/>
      <c r="AZ269" s="6"/>
      <c r="BA269" s="6"/>
      <c r="BB269" s="6"/>
      <c r="BC269" s="6"/>
      <c r="BD269" s="6"/>
      <c r="BE269" s="6"/>
      <c r="BF269" s="6"/>
      <c r="BG269" s="6"/>
      <c r="BH269" s="6"/>
      <c r="BI269" s="6"/>
      <c r="BJ269" s="6"/>
      <c r="BK269" s="7"/>
      <c r="BL269" s="48"/>
      <c r="BM269" s="48"/>
      <c r="BN269" s="48"/>
    </row>
    <row r="270" spans="4:66"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  <c r="AA270" s="6"/>
      <c r="AB270" s="6"/>
      <c r="AC270" s="6"/>
      <c r="AD270" s="7"/>
      <c r="AE270" s="48"/>
      <c r="AF270" s="48"/>
      <c r="AG270" s="48"/>
      <c r="AK270" s="6"/>
      <c r="AL270" s="6"/>
      <c r="AM270" s="6"/>
      <c r="AN270" s="6"/>
      <c r="AO270" s="6"/>
      <c r="AP270" s="6"/>
      <c r="AQ270" s="6"/>
      <c r="AR270" s="6"/>
      <c r="AS270" s="6"/>
      <c r="AT270" s="6"/>
      <c r="AU270" s="6"/>
      <c r="AV270" s="6"/>
      <c r="AW270" s="6"/>
      <c r="AX270" s="6"/>
      <c r="AY270" s="6"/>
      <c r="AZ270" s="6"/>
      <c r="BA270" s="6"/>
      <c r="BB270" s="6"/>
      <c r="BC270" s="6"/>
      <c r="BD270" s="6"/>
      <c r="BE270" s="6"/>
      <c r="BF270" s="6"/>
      <c r="BG270" s="6"/>
      <c r="BH270" s="6"/>
      <c r="BI270" s="6"/>
      <c r="BJ270" s="6"/>
      <c r="BK270" s="7"/>
      <c r="BL270" s="48"/>
      <c r="BM270" s="48"/>
      <c r="BN270" s="48"/>
    </row>
    <row r="271" spans="4:66"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  <c r="AA271" s="6"/>
      <c r="AB271" s="6"/>
      <c r="AC271" s="6"/>
      <c r="AD271" s="7"/>
      <c r="AE271" s="48"/>
      <c r="AF271" s="48"/>
      <c r="AG271" s="48"/>
      <c r="AK271" s="6"/>
      <c r="AL271" s="6"/>
      <c r="AM271" s="6"/>
      <c r="AN271" s="6"/>
      <c r="AO271" s="6"/>
      <c r="AP271" s="6"/>
      <c r="AQ271" s="6"/>
      <c r="AR271" s="6"/>
      <c r="AS271" s="6"/>
      <c r="AT271" s="6"/>
      <c r="AU271" s="6"/>
      <c r="AV271" s="6"/>
      <c r="AW271" s="6"/>
      <c r="AX271" s="6"/>
      <c r="AY271" s="6"/>
      <c r="AZ271" s="6"/>
      <c r="BA271" s="6"/>
      <c r="BB271" s="6"/>
      <c r="BC271" s="6"/>
      <c r="BD271" s="6"/>
      <c r="BE271" s="6"/>
      <c r="BF271" s="6"/>
      <c r="BG271" s="6"/>
      <c r="BH271" s="6"/>
      <c r="BI271" s="6"/>
      <c r="BJ271" s="6"/>
      <c r="BK271" s="7"/>
      <c r="BL271" s="48"/>
      <c r="BM271" s="48"/>
      <c r="BN271" s="48"/>
    </row>
    <row r="272" spans="4:66"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  <c r="AA272" s="6"/>
      <c r="AB272" s="6"/>
      <c r="AC272" s="6"/>
      <c r="AD272" s="7"/>
      <c r="AE272" s="48"/>
      <c r="AF272" s="48"/>
      <c r="AG272" s="48"/>
      <c r="AK272" s="6"/>
      <c r="AL272" s="6"/>
      <c r="AM272" s="6"/>
      <c r="AN272" s="6"/>
      <c r="AO272" s="6"/>
      <c r="AP272" s="6"/>
      <c r="AQ272" s="6"/>
      <c r="AR272" s="6"/>
      <c r="AS272" s="6"/>
      <c r="AT272" s="6"/>
      <c r="AU272" s="6"/>
      <c r="AV272" s="6"/>
      <c r="AW272" s="6"/>
      <c r="AX272" s="6"/>
      <c r="AY272" s="6"/>
      <c r="AZ272" s="6"/>
      <c r="BA272" s="6"/>
      <c r="BB272" s="6"/>
      <c r="BC272" s="6"/>
      <c r="BD272" s="6"/>
      <c r="BE272" s="6"/>
      <c r="BF272" s="6"/>
      <c r="BG272" s="6"/>
      <c r="BH272" s="6"/>
      <c r="BI272" s="6"/>
      <c r="BJ272" s="6"/>
      <c r="BK272" s="7"/>
      <c r="BL272" s="48"/>
      <c r="BM272" s="48"/>
      <c r="BN272" s="48"/>
    </row>
    <row r="273" spans="4:66"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  <c r="AA273" s="6"/>
      <c r="AB273" s="6"/>
      <c r="AC273" s="6"/>
      <c r="AD273" s="7"/>
      <c r="AE273" s="48"/>
      <c r="AF273" s="48"/>
      <c r="AG273" s="48"/>
      <c r="AK273" s="6"/>
      <c r="AL273" s="6"/>
      <c r="AM273" s="6"/>
      <c r="AN273" s="6"/>
      <c r="AO273" s="6"/>
      <c r="AP273" s="6"/>
      <c r="AQ273" s="6"/>
      <c r="AR273" s="6"/>
      <c r="AS273" s="6"/>
      <c r="AT273" s="6"/>
      <c r="AU273" s="6"/>
      <c r="AV273" s="6"/>
      <c r="AW273" s="6"/>
      <c r="AX273" s="6"/>
      <c r="AY273" s="6"/>
      <c r="AZ273" s="6"/>
      <c r="BA273" s="6"/>
      <c r="BB273" s="6"/>
      <c r="BC273" s="6"/>
      <c r="BD273" s="6"/>
      <c r="BE273" s="6"/>
      <c r="BF273" s="6"/>
      <c r="BG273" s="6"/>
      <c r="BH273" s="6"/>
      <c r="BI273" s="6"/>
      <c r="BJ273" s="6"/>
      <c r="BK273" s="7"/>
      <c r="BL273" s="48"/>
      <c r="BM273" s="48"/>
      <c r="BN273" s="48"/>
    </row>
    <row r="274" spans="4:66"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  <c r="AA274" s="6"/>
      <c r="AB274" s="6"/>
      <c r="AC274" s="6"/>
      <c r="AD274" s="7"/>
      <c r="AE274" s="48"/>
      <c r="AF274" s="48"/>
      <c r="AG274" s="48"/>
      <c r="AK274" s="6"/>
      <c r="AL274" s="6"/>
      <c r="AM274" s="6"/>
      <c r="AN274" s="6"/>
      <c r="AO274" s="6"/>
      <c r="AP274" s="6"/>
      <c r="AQ274" s="6"/>
      <c r="AR274" s="6"/>
      <c r="AS274" s="6"/>
      <c r="AT274" s="6"/>
      <c r="AU274" s="6"/>
      <c r="AV274" s="6"/>
      <c r="AW274" s="6"/>
      <c r="AX274" s="6"/>
      <c r="AY274" s="6"/>
      <c r="AZ274" s="6"/>
      <c r="BA274" s="6"/>
      <c r="BB274" s="6"/>
      <c r="BC274" s="6"/>
      <c r="BD274" s="6"/>
      <c r="BE274" s="6"/>
      <c r="BF274" s="6"/>
      <c r="BG274" s="6"/>
      <c r="BH274" s="6"/>
      <c r="BI274" s="6"/>
      <c r="BJ274" s="6"/>
      <c r="BK274" s="7"/>
      <c r="BL274" s="48"/>
      <c r="BM274" s="48"/>
      <c r="BN274" s="48"/>
    </row>
    <row r="275" spans="4:66"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  <c r="AA275" s="6"/>
      <c r="AB275" s="6"/>
      <c r="AC275" s="6"/>
      <c r="AD275" s="7"/>
      <c r="AE275" s="48"/>
      <c r="AF275" s="48"/>
      <c r="AG275" s="48"/>
      <c r="AK275" s="6"/>
      <c r="AL275" s="6"/>
      <c r="AM275" s="6"/>
      <c r="AN275" s="6"/>
      <c r="AO275" s="6"/>
      <c r="AP275" s="6"/>
      <c r="AQ275" s="6"/>
      <c r="AR275" s="6"/>
      <c r="AS275" s="6"/>
      <c r="AT275" s="6"/>
      <c r="AU275" s="6"/>
      <c r="AV275" s="6"/>
      <c r="AW275" s="6"/>
      <c r="AX275" s="6"/>
      <c r="AY275" s="6"/>
      <c r="AZ275" s="6"/>
      <c r="BA275" s="6"/>
      <c r="BB275" s="6"/>
      <c r="BC275" s="6"/>
      <c r="BD275" s="6"/>
      <c r="BE275" s="6"/>
      <c r="BF275" s="6"/>
      <c r="BG275" s="6"/>
      <c r="BH275" s="6"/>
      <c r="BI275" s="6"/>
      <c r="BJ275" s="6"/>
      <c r="BK275" s="7"/>
      <c r="BL275" s="48"/>
      <c r="BM275" s="48"/>
      <c r="BN275" s="48"/>
    </row>
    <row r="276" spans="4:66"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  <c r="AA276" s="6"/>
      <c r="AB276" s="6"/>
      <c r="AC276" s="6"/>
      <c r="AD276" s="7"/>
      <c r="AE276" s="48"/>
      <c r="AF276" s="48"/>
      <c r="AG276" s="48"/>
      <c r="AK276" s="6"/>
      <c r="AL276" s="6"/>
      <c r="AM276" s="6"/>
      <c r="AN276" s="6"/>
      <c r="AO276" s="6"/>
      <c r="AP276" s="6"/>
      <c r="AQ276" s="6"/>
      <c r="AR276" s="6"/>
      <c r="AS276" s="6"/>
      <c r="AT276" s="6"/>
      <c r="AU276" s="6"/>
      <c r="AV276" s="6"/>
      <c r="AW276" s="6"/>
      <c r="AX276" s="6"/>
      <c r="AY276" s="6"/>
      <c r="AZ276" s="6"/>
      <c r="BA276" s="6"/>
      <c r="BB276" s="6"/>
      <c r="BC276" s="6"/>
      <c r="BD276" s="6"/>
      <c r="BE276" s="6"/>
      <c r="BF276" s="6"/>
      <c r="BG276" s="6"/>
      <c r="BH276" s="6"/>
      <c r="BI276" s="6"/>
      <c r="BJ276" s="6"/>
      <c r="BK276" s="7"/>
      <c r="BL276" s="48"/>
      <c r="BM276" s="48"/>
      <c r="BN276" s="48"/>
    </row>
    <row r="277" spans="4:66"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  <c r="AA277" s="6"/>
      <c r="AB277" s="6"/>
      <c r="AC277" s="6"/>
      <c r="AD277" s="7"/>
      <c r="AE277" s="48"/>
      <c r="AF277" s="48"/>
      <c r="AG277" s="48"/>
      <c r="AK277" s="6"/>
      <c r="AL277" s="6"/>
      <c r="AM277" s="6"/>
      <c r="AN277" s="6"/>
      <c r="AO277" s="6"/>
      <c r="AP277" s="6"/>
      <c r="AQ277" s="6"/>
      <c r="AR277" s="6"/>
      <c r="AS277" s="6"/>
      <c r="AT277" s="6"/>
      <c r="AU277" s="6"/>
      <c r="AV277" s="6"/>
      <c r="AW277" s="6"/>
      <c r="AX277" s="6"/>
      <c r="AY277" s="6"/>
      <c r="AZ277" s="6"/>
      <c r="BA277" s="6"/>
      <c r="BB277" s="6"/>
      <c r="BC277" s="6"/>
      <c r="BD277" s="6"/>
      <c r="BE277" s="6"/>
      <c r="BF277" s="6"/>
      <c r="BG277" s="6"/>
      <c r="BH277" s="6"/>
      <c r="BI277" s="6"/>
      <c r="BJ277" s="6"/>
      <c r="BK277" s="7"/>
      <c r="BL277" s="48"/>
      <c r="BM277" s="48"/>
      <c r="BN277" s="48"/>
    </row>
    <row r="278" spans="4:66"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  <c r="AA278" s="6"/>
      <c r="AB278" s="6"/>
      <c r="AC278" s="6"/>
      <c r="AD278" s="7"/>
      <c r="AE278" s="48"/>
      <c r="AF278" s="48"/>
      <c r="AG278" s="48"/>
      <c r="AK278" s="6"/>
      <c r="AL278" s="6"/>
      <c r="AM278" s="6"/>
      <c r="AN278" s="6"/>
      <c r="AO278" s="6"/>
      <c r="AP278" s="6"/>
      <c r="AQ278" s="6"/>
      <c r="AR278" s="6"/>
      <c r="AS278" s="6"/>
      <c r="AT278" s="6"/>
      <c r="AU278" s="6"/>
      <c r="AV278" s="6"/>
      <c r="AW278" s="6"/>
      <c r="AX278" s="6"/>
      <c r="AY278" s="6"/>
      <c r="AZ278" s="6"/>
      <c r="BA278" s="6"/>
      <c r="BB278" s="6"/>
      <c r="BC278" s="6"/>
      <c r="BD278" s="6"/>
      <c r="BE278" s="6"/>
      <c r="BF278" s="6"/>
      <c r="BG278" s="6"/>
      <c r="BH278" s="6"/>
      <c r="BI278" s="6"/>
      <c r="BJ278" s="6"/>
      <c r="BK278" s="7"/>
      <c r="BL278" s="48"/>
      <c r="BM278" s="48"/>
      <c r="BN278" s="48"/>
    </row>
    <row r="279" spans="4:66"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  <c r="AA279" s="6"/>
      <c r="AB279" s="6"/>
      <c r="AC279" s="6"/>
      <c r="AD279" s="7"/>
      <c r="AE279" s="48"/>
      <c r="AF279" s="48"/>
      <c r="AG279" s="48"/>
      <c r="AK279" s="6"/>
      <c r="AL279" s="6"/>
      <c r="AM279" s="6"/>
      <c r="AN279" s="6"/>
      <c r="AO279" s="6"/>
      <c r="AP279" s="6"/>
      <c r="AQ279" s="6"/>
      <c r="AR279" s="6"/>
      <c r="AS279" s="6"/>
      <c r="AT279" s="6"/>
      <c r="AU279" s="6"/>
      <c r="AV279" s="6"/>
      <c r="AW279" s="6"/>
      <c r="AX279" s="6"/>
      <c r="AY279" s="6"/>
      <c r="AZ279" s="6"/>
      <c r="BA279" s="6"/>
      <c r="BB279" s="6"/>
      <c r="BC279" s="6"/>
      <c r="BD279" s="6"/>
      <c r="BE279" s="6"/>
      <c r="BF279" s="6"/>
      <c r="BG279" s="6"/>
      <c r="BH279" s="6"/>
      <c r="BI279" s="6"/>
      <c r="BJ279" s="6"/>
      <c r="BK279" s="7"/>
      <c r="BL279" s="48"/>
      <c r="BM279" s="48"/>
      <c r="BN279" s="48"/>
    </row>
    <row r="280" spans="4:66"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  <c r="AA280" s="6"/>
      <c r="AB280" s="6"/>
      <c r="AC280" s="6"/>
      <c r="AD280" s="7"/>
      <c r="AE280" s="48"/>
      <c r="AF280" s="48"/>
      <c r="AG280" s="48"/>
      <c r="AK280" s="6"/>
      <c r="AL280" s="6"/>
      <c r="AM280" s="6"/>
      <c r="AN280" s="6"/>
      <c r="AO280" s="6"/>
      <c r="AP280" s="6"/>
      <c r="AQ280" s="6"/>
      <c r="AR280" s="6"/>
      <c r="AS280" s="6"/>
      <c r="AT280" s="6"/>
      <c r="AU280" s="6"/>
      <c r="AV280" s="6"/>
      <c r="AW280" s="6"/>
      <c r="AX280" s="6"/>
      <c r="AY280" s="6"/>
      <c r="AZ280" s="6"/>
      <c r="BA280" s="6"/>
      <c r="BB280" s="6"/>
      <c r="BC280" s="6"/>
      <c r="BD280" s="6"/>
      <c r="BE280" s="6"/>
      <c r="BF280" s="6"/>
      <c r="BG280" s="6"/>
      <c r="BH280" s="6"/>
      <c r="BI280" s="6"/>
      <c r="BJ280" s="6"/>
      <c r="BK280" s="7"/>
      <c r="BL280" s="48"/>
      <c r="BM280" s="48"/>
      <c r="BN280" s="48"/>
    </row>
    <row r="281" spans="4:66"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  <c r="AA281" s="6"/>
      <c r="AB281" s="6"/>
      <c r="AC281" s="6"/>
      <c r="AD281" s="7"/>
      <c r="AE281" s="48"/>
      <c r="AF281" s="48"/>
      <c r="AG281" s="48"/>
      <c r="AK281" s="6"/>
      <c r="AL281" s="6"/>
      <c r="AM281" s="6"/>
      <c r="AN281" s="6"/>
      <c r="AO281" s="6"/>
      <c r="AP281" s="6"/>
      <c r="AQ281" s="6"/>
      <c r="AR281" s="6"/>
      <c r="AS281" s="6"/>
      <c r="AT281" s="6"/>
      <c r="AU281" s="6"/>
      <c r="AV281" s="6"/>
      <c r="AW281" s="6"/>
      <c r="AX281" s="6"/>
      <c r="AY281" s="6"/>
      <c r="AZ281" s="6"/>
      <c r="BA281" s="6"/>
      <c r="BB281" s="6"/>
      <c r="BC281" s="6"/>
      <c r="BD281" s="6"/>
      <c r="BE281" s="6"/>
      <c r="BF281" s="6"/>
      <c r="BG281" s="6"/>
      <c r="BH281" s="6"/>
      <c r="BI281" s="6"/>
      <c r="BJ281" s="6"/>
      <c r="BK281" s="7"/>
      <c r="BL281" s="48"/>
      <c r="BM281" s="48"/>
      <c r="BN281" s="48"/>
    </row>
    <row r="282" spans="4:66"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  <c r="AA282" s="6"/>
      <c r="AB282" s="6"/>
      <c r="AC282" s="6"/>
      <c r="AD282" s="7"/>
      <c r="AE282" s="48"/>
      <c r="AF282" s="48"/>
      <c r="AG282" s="48"/>
      <c r="AK282" s="6"/>
      <c r="AL282" s="6"/>
      <c r="AM282" s="6"/>
      <c r="AN282" s="6"/>
      <c r="AO282" s="6"/>
      <c r="AP282" s="6"/>
      <c r="AQ282" s="6"/>
      <c r="AR282" s="6"/>
      <c r="AS282" s="6"/>
      <c r="AT282" s="6"/>
      <c r="AU282" s="6"/>
      <c r="AV282" s="6"/>
      <c r="AW282" s="6"/>
      <c r="AX282" s="6"/>
      <c r="AY282" s="6"/>
      <c r="AZ282" s="6"/>
      <c r="BA282" s="6"/>
      <c r="BB282" s="6"/>
      <c r="BC282" s="6"/>
      <c r="BD282" s="6"/>
      <c r="BE282" s="6"/>
      <c r="BF282" s="6"/>
      <c r="BG282" s="6"/>
      <c r="BH282" s="6"/>
      <c r="BI282" s="6"/>
      <c r="BJ282" s="6"/>
      <c r="BK282" s="7"/>
      <c r="BL282" s="48"/>
      <c r="BM282" s="48"/>
      <c r="BN282" s="48"/>
    </row>
    <row r="283" spans="4:66"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  <c r="AA283" s="6"/>
      <c r="AB283" s="6"/>
      <c r="AC283" s="6"/>
      <c r="AD283" s="7"/>
      <c r="AE283" s="48"/>
      <c r="AF283" s="48"/>
      <c r="AG283" s="48"/>
      <c r="AK283" s="6"/>
      <c r="AL283" s="6"/>
      <c r="AM283" s="6"/>
      <c r="AN283" s="6"/>
      <c r="AO283" s="6"/>
      <c r="AP283" s="6"/>
      <c r="AQ283" s="6"/>
      <c r="AR283" s="6"/>
      <c r="AS283" s="6"/>
      <c r="AT283" s="6"/>
      <c r="AU283" s="6"/>
      <c r="AV283" s="6"/>
      <c r="AW283" s="6"/>
      <c r="AX283" s="6"/>
      <c r="AY283" s="6"/>
      <c r="AZ283" s="6"/>
      <c r="BA283" s="6"/>
      <c r="BB283" s="6"/>
      <c r="BC283" s="6"/>
      <c r="BD283" s="6"/>
      <c r="BE283" s="6"/>
      <c r="BF283" s="6"/>
      <c r="BG283" s="6"/>
      <c r="BH283" s="6"/>
      <c r="BI283" s="6"/>
      <c r="BJ283" s="6"/>
      <c r="BK283" s="7"/>
      <c r="BL283" s="48"/>
      <c r="BM283" s="48"/>
      <c r="BN283" s="48"/>
    </row>
    <row r="284" spans="4:66"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  <c r="AA284" s="6"/>
      <c r="AB284" s="6"/>
      <c r="AC284" s="6"/>
      <c r="AD284" s="7"/>
      <c r="AE284" s="48"/>
      <c r="AF284" s="48"/>
      <c r="AG284" s="48"/>
      <c r="AK284" s="6"/>
      <c r="AL284" s="6"/>
      <c r="AM284" s="6"/>
      <c r="AN284" s="6"/>
      <c r="AO284" s="6"/>
      <c r="AP284" s="6"/>
      <c r="AQ284" s="6"/>
      <c r="AR284" s="6"/>
      <c r="AS284" s="6"/>
      <c r="AT284" s="6"/>
      <c r="AU284" s="6"/>
      <c r="AV284" s="6"/>
      <c r="AW284" s="6"/>
      <c r="AX284" s="6"/>
      <c r="AY284" s="6"/>
      <c r="AZ284" s="6"/>
      <c r="BA284" s="6"/>
      <c r="BB284" s="6"/>
      <c r="BC284" s="6"/>
      <c r="BD284" s="6"/>
      <c r="BE284" s="6"/>
      <c r="BF284" s="6"/>
      <c r="BG284" s="6"/>
      <c r="BH284" s="6"/>
      <c r="BI284" s="6"/>
      <c r="BJ284" s="6"/>
      <c r="BK284" s="7"/>
      <c r="BL284" s="48"/>
      <c r="BM284" s="48"/>
      <c r="BN284" s="48"/>
    </row>
    <row r="285" spans="4:66"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  <c r="AA285" s="6"/>
      <c r="AB285" s="6"/>
      <c r="AC285" s="6"/>
      <c r="AD285" s="7"/>
      <c r="AE285" s="48"/>
      <c r="AF285" s="48"/>
      <c r="AG285" s="48"/>
      <c r="AK285" s="6"/>
      <c r="AL285" s="6"/>
      <c r="AM285" s="6"/>
      <c r="AN285" s="6"/>
      <c r="AO285" s="6"/>
      <c r="AP285" s="6"/>
      <c r="AQ285" s="6"/>
      <c r="AR285" s="6"/>
      <c r="AS285" s="6"/>
      <c r="AT285" s="6"/>
      <c r="AU285" s="6"/>
      <c r="AV285" s="6"/>
      <c r="AW285" s="6"/>
      <c r="AX285" s="6"/>
      <c r="AY285" s="6"/>
      <c r="AZ285" s="6"/>
      <c r="BA285" s="6"/>
      <c r="BB285" s="6"/>
      <c r="BC285" s="6"/>
      <c r="BD285" s="6"/>
      <c r="BE285" s="6"/>
      <c r="BF285" s="6"/>
      <c r="BG285" s="6"/>
      <c r="BH285" s="6"/>
      <c r="BI285" s="6"/>
      <c r="BJ285" s="6"/>
      <c r="BK285" s="7"/>
      <c r="BL285" s="48"/>
      <c r="BM285" s="48"/>
      <c r="BN285" s="48"/>
    </row>
    <row r="286" spans="4:66"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  <c r="AA286" s="6"/>
      <c r="AB286" s="6"/>
      <c r="AC286" s="6"/>
      <c r="AD286" s="7"/>
      <c r="AE286" s="48"/>
      <c r="AF286" s="48"/>
      <c r="AG286" s="48"/>
      <c r="AK286" s="6"/>
      <c r="AL286" s="6"/>
      <c r="AM286" s="6"/>
      <c r="AN286" s="6"/>
      <c r="AO286" s="6"/>
      <c r="AP286" s="6"/>
      <c r="AQ286" s="6"/>
      <c r="AR286" s="6"/>
      <c r="AS286" s="6"/>
      <c r="AT286" s="6"/>
      <c r="AU286" s="6"/>
      <c r="AV286" s="6"/>
      <c r="AW286" s="6"/>
      <c r="AX286" s="6"/>
      <c r="AY286" s="6"/>
      <c r="AZ286" s="6"/>
      <c r="BA286" s="6"/>
      <c r="BB286" s="6"/>
      <c r="BC286" s="6"/>
      <c r="BD286" s="6"/>
      <c r="BE286" s="6"/>
      <c r="BF286" s="6"/>
      <c r="BG286" s="6"/>
      <c r="BH286" s="6"/>
      <c r="BI286" s="6"/>
      <c r="BJ286" s="6"/>
      <c r="BK286" s="7"/>
      <c r="BL286" s="48"/>
      <c r="BM286" s="48"/>
      <c r="BN286" s="48"/>
    </row>
    <row r="287" spans="4:66"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  <c r="AA287" s="6"/>
      <c r="AB287" s="6"/>
      <c r="AC287" s="6"/>
      <c r="AD287" s="7"/>
      <c r="AE287" s="48"/>
      <c r="AF287" s="48"/>
      <c r="AG287" s="48"/>
      <c r="AK287" s="6"/>
      <c r="AL287" s="6"/>
      <c r="AM287" s="6"/>
      <c r="AN287" s="6"/>
      <c r="AO287" s="6"/>
      <c r="AP287" s="6"/>
      <c r="AQ287" s="6"/>
      <c r="AR287" s="6"/>
      <c r="AS287" s="6"/>
      <c r="AT287" s="6"/>
      <c r="AU287" s="6"/>
      <c r="AV287" s="6"/>
      <c r="AW287" s="6"/>
      <c r="AX287" s="6"/>
      <c r="AY287" s="6"/>
      <c r="AZ287" s="6"/>
      <c r="BA287" s="6"/>
      <c r="BB287" s="6"/>
      <c r="BC287" s="6"/>
      <c r="BD287" s="6"/>
      <c r="BE287" s="6"/>
      <c r="BF287" s="6"/>
      <c r="BG287" s="6"/>
      <c r="BH287" s="6"/>
      <c r="BI287" s="6"/>
      <c r="BJ287" s="6"/>
      <c r="BK287" s="7"/>
      <c r="BL287" s="48"/>
      <c r="BM287" s="48"/>
      <c r="BN287" s="48"/>
    </row>
    <row r="288" spans="4:66"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  <c r="AA288" s="6"/>
      <c r="AB288" s="6"/>
      <c r="AC288" s="6"/>
      <c r="AD288" s="7"/>
      <c r="AE288" s="48"/>
      <c r="AF288" s="48"/>
      <c r="AG288" s="48"/>
      <c r="AK288" s="6"/>
      <c r="AL288" s="6"/>
      <c r="AM288" s="6"/>
      <c r="AN288" s="6"/>
      <c r="AO288" s="6"/>
      <c r="AP288" s="6"/>
      <c r="AQ288" s="6"/>
      <c r="AR288" s="6"/>
      <c r="AS288" s="6"/>
      <c r="AT288" s="6"/>
      <c r="AU288" s="6"/>
      <c r="AV288" s="6"/>
      <c r="AW288" s="6"/>
      <c r="AX288" s="6"/>
      <c r="AY288" s="6"/>
      <c r="AZ288" s="6"/>
      <c r="BA288" s="6"/>
      <c r="BB288" s="6"/>
      <c r="BC288" s="6"/>
      <c r="BD288" s="6"/>
      <c r="BE288" s="6"/>
      <c r="BF288" s="6"/>
      <c r="BG288" s="6"/>
      <c r="BH288" s="6"/>
      <c r="BI288" s="6"/>
      <c r="BJ288" s="6"/>
      <c r="BK288" s="7"/>
      <c r="BL288" s="48"/>
      <c r="BM288" s="48"/>
      <c r="BN288" s="48"/>
    </row>
    <row r="289" spans="4:66"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  <c r="AA289" s="6"/>
      <c r="AB289" s="6"/>
      <c r="AC289" s="6"/>
      <c r="AD289" s="7"/>
      <c r="AE289" s="48"/>
      <c r="AF289" s="48"/>
      <c r="AG289" s="48"/>
      <c r="AK289" s="6"/>
      <c r="AL289" s="6"/>
      <c r="AM289" s="6"/>
      <c r="AN289" s="6"/>
      <c r="AO289" s="6"/>
      <c r="AP289" s="6"/>
      <c r="AQ289" s="6"/>
      <c r="AR289" s="6"/>
      <c r="AS289" s="6"/>
      <c r="AT289" s="6"/>
      <c r="AU289" s="6"/>
      <c r="AV289" s="6"/>
      <c r="AW289" s="6"/>
      <c r="AX289" s="6"/>
      <c r="AY289" s="6"/>
      <c r="AZ289" s="6"/>
      <c r="BA289" s="6"/>
      <c r="BB289" s="6"/>
      <c r="BC289" s="6"/>
      <c r="BD289" s="6"/>
      <c r="BE289" s="6"/>
      <c r="BF289" s="6"/>
      <c r="BG289" s="6"/>
      <c r="BH289" s="6"/>
      <c r="BI289" s="6"/>
      <c r="BJ289" s="6"/>
      <c r="BK289" s="7"/>
      <c r="BL289" s="48"/>
      <c r="BM289" s="48"/>
      <c r="BN289" s="48"/>
    </row>
    <row r="290" spans="4:66"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  <c r="AA290" s="6"/>
      <c r="AB290" s="6"/>
      <c r="AC290" s="6"/>
      <c r="AD290" s="7"/>
      <c r="AE290" s="48"/>
      <c r="AF290" s="48"/>
      <c r="AG290" s="48"/>
      <c r="AK290" s="6"/>
      <c r="AL290" s="6"/>
      <c r="AM290" s="6"/>
      <c r="AN290" s="6"/>
      <c r="AO290" s="6"/>
      <c r="AP290" s="6"/>
      <c r="AQ290" s="6"/>
      <c r="AR290" s="6"/>
      <c r="AS290" s="6"/>
      <c r="AT290" s="6"/>
      <c r="AU290" s="6"/>
      <c r="AV290" s="6"/>
      <c r="AW290" s="6"/>
      <c r="AX290" s="6"/>
      <c r="AY290" s="6"/>
      <c r="AZ290" s="6"/>
      <c r="BA290" s="6"/>
      <c r="BB290" s="6"/>
      <c r="BC290" s="6"/>
      <c r="BD290" s="6"/>
      <c r="BE290" s="6"/>
      <c r="BF290" s="6"/>
      <c r="BG290" s="6"/>
      <c r="BH290" s="6"/>
      <c r="BI290" s="6"/>
      <c r="BJ290" s="6"/>
      <c r="BK290" s="7"/>
      <c r="BL290" s="48"/>
      <c r="BM290" s="48"/>
      <c r="BN290" s="48"/>
    </row>
    <row r="291" spans="4:66"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  <c r="AA291" s="6"/>
      <c r="AB291" s="6"/>
      <c r="AC291" s="6"/>
      <c r="AD291" s="7"/>
      <c r="AE291" s="48"/>
      <c r="AF291" s="48"/>
      <c r="AG291" s="48"/>
      <c r="AK291" s="6"/>
      <c r="AL291" s="6"/>
      <c r="AM291" s="6"/>
      <c r="AN291" s="6"/>
      <c r="AO291" s="6"/>
      <c r="AP291" s="6"/>
      <c r="AQ291" s="6"/>
      <c r="AR291" s="6"/>
      <c r="AS291" s="6"/>
      <c r="AT291" s="6"/>
      <c r="AU291" s="6"/>
      <c r="AV291" s="6"/>
      <c r="AW291" s="6"/>
      <c r="AX291" s="6"/>
      <c r="AY291" s="6"/>
      <c r="AZ291" s="6"/>
      <c r="BA291" s="6"/>
      <c r="BB291" s="6"/>
      <c r="BC291" s="6"/>
      <c r="BD291" s="6"/>
      <c r="BE291" s="6"/>
      <c r="BF291" s="6"/>
      <c r="BG291" s="6"/>
      <c r="BH291" s="6"/>
      <c r="BI291" s="6"/>
      <c r="BJ291" s="6"/>
      <c r="BK291" s="7"/>
      <c r="BL291" s="48"/>
      <c r="BM291" s="48"/>
      <c r="BN291" s="48"/>
    </row>
    <row r="292" spans="4:66"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  <c r="AA292" s="6"/>
      <c r="AB292" s="6"/>
      <c r="AC292" s="6"/>
      <c r="AD292" s="7"/>
      <c r="AE292" s="48"/>
      <c r="AF292" s="48"/>
      <c r="AG292" s="48"/>
      <c r="AK292" s="6"/>
      <c r="AL292" s="6"/>
      <c r="AM292" s="6"/>
      <c r="AN292" s="6"/>
      <c r="AO292" s="6"/>
      <c r="AP292" s="6"/>
      <c r="AQ292" s="6"/>
      <c r="AR292" s="6"/>
      <c r="AS292" s="6"/>
      <c r="AT292" s="6"/>
      <c r="AU292" s="6"/>
      <c r="AV292" s="6"/>
      <c r="AW292" s="6"/>
      <c r="AX292" s="6"/>
      <c r="AY292" s="6"/>
      <c r="AZ292" s="6"/>
      <c r="BA292" s="6"/>
      <c r="BB292" s="6"/>
      <c r="BC292" s="6"/>
      <c r="BD292" s="6"/>
      <c r="BE292" s="6"/>
      <c r="BF292" s="6"/>
      <c r="BG292" s="6"/>
      <c r="BH292" s="6"/>
      <c r="BI292" s="6"/>
      <c r="BJ292" s="6"/>
      <c r="BK292" s="7"/>
      <c r="BL292" s="48"/>
      <c r="BM292" s="48"/>
      <c r="BN292" s="48"/>
    </row>
    <row r="293" spans="4:66"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  <c r="AA293" s="6"/>
      <c r="AB293" s="6"/>
      <c r="AC293" s="6"/>
      <c r="AD293" s="7"/>
      <c r="AE293" s="48"/>
      <c r="AF293" s="48"/>
      <c r="AG293" s="48"/>
      <c r="AK293" s="6"/>
      <c r="AL293" s="6"/>
      <c r="AM293" s="6"/>
      <c r="AN293" s="6"/>
      <c r="AO293" s="6"/>
      <c r="AP293" s="6"/>
      <c r="AQ293" s="6"/>
      <c r="AR293" s="6"/>
      <c r="AS293" s="6"/>
      <c r="AT293" s="6"/>
      <c r="AU293" s="6"/>
      <c r="AV293" s="6"/>
      <c r="AW293" s="6"/>
      <c r="AX293" s="6"/>
      <c r="AY293" s="6"/>
      <c r="AZ293" s="6"/>
      <c r="BA293" s="6"/>
      <c r="BB293" s="6"/>
      <c r="BC293" s="6"/>
      <c r="BD293" s="6"/>
      <c r="BE293" s="6"/>
      <c r="BF293" s="6"/>
      <c r="BG293" s="6"/>
      <c r="BH293" s="6"/>
      <c r="BI293" s="6"/>
      <c r="BJ293" s="6"/>
      <c r="BK293" s="7"/>
      <c r="BL293" s="48"/>
      <c r="BM293" s="48"/>
      <c r="BN293" s="48"/>
    </row>
    <row r="294" spans="4:66"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  <c r="AA294" s="6"/>
      <c r="AB294" s="6"/>
      <c r="AC294" s="6"/>
      <c r="AD294" s="7"/>
      <c r="AE294" s="48"/>
      <c r="AF294" s="48"/>
      <c r="AG294" s="48"/>
      <c r="AK294" s="6"/>
      <c r="AL294" s="6"/>
      <c r="AM294" s="6"/>
      <c r="AN294" s="6"/>
      <c r="AO294" s="6"/>
      <c r="AP294" s="6"/>
      <c r="AQ294" s="6"/>
      <c r="AR294" s="6"/>
      <c r="AS294" s="6"/>
      <c r="AT294" s="6"/>
      <c r="AU294" s="6"/>
      <c r="AV294" s="6"/>
      <c r="AW294" s="6"/>
      <c r="AX294" s="6"/>
      <c r="AY294" s="6"/>
      <c r="AZ294" s="6"/>
      <c r="BA294" s="6"/>
      <c r="BB294" s="6"/>
      <c r="BC294" s="6"/>
      <c r="BD294" s="6"/>
      <c r="BE294" s="6"/>
      <c r="BF294" s="6"/>
      <c r="BG294" s="6"/>
      <c r="BH294" s="6"/>
      <c r="BI294" s="6"/>
      <c r="BJ294" s="6"/>
      <c r="BK294" s="7"/>
      <c r="BL294" s="48"/>
      <c r="BM294" s="48"/>
      <c r="BN294" s="48"/>
    </row>
    <row r="295" spans="4:66"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  <c r="AA295" s="6"/>
      <c r="AB295" s="6"/>
      <c r="AC295" s="6"/>
      <c r="AD295" s="7"/>
      <c r="AE295" s="48"/>
      <c r="AF295" s="48"/>
      <c r="AG295" s="48"/>
      <c r="AK295" s="6"/>
      <c r="AL295" s="6"/>
      <c r="AM295" s="6"/>
      <c r="AN295" s="6"/>
      <c r="AO295" s="6"/>
      <c r="AP295" s="6"/>
      <c r="AQ295" s="6"/>
      <c r="AR295" s="6"/>
      <c r="AS295" s="6"/>
      <c r="AT295" s="6"/>
      <c r="AU295" s="6"/>
      <c r="AV295" s="6"/>
      <c r="AW295" s="6"/>
      <c r="AX295" s="6"/>
      <c r="AY295" s="6"/>
      <c r="AZ295" s="6"/>
      <c r="BA295" s="6"/>
      <c r="BB295" s="6"/>
      <c r="BC295" s="6"/>
      <c r="BD295" s="6"/>
      <c r="BE295" s="6"/>
      <c r="BF295" s="6"/>
      <c r="BG295" s="6"/>
      <c r="BH295" s="6"/>
      <c r="BI295" s="6"/>
      <c r="BJ295" s="6"/>
      <c r="BK295" s="7"/>
      <c r="BL295" s="48"/>
      <c r="BM295" s="48"/>
      <c r="BN295" s="48"/>
    </row>
    <row r="296" spans="4:66"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  <c r="AA296" s="6"/>
      <c r="AB296" s="6"/>
      <c r="AC296" s="6"/>
      <c r="AD296" s="7"/>
      <c r="AE296" s="48"/>
      <c r="AF296" s="48"/>
      <c r="AG296" s="48"/>
      <c r="AK296" s="6"/>
      <c r="AL296" s="6"/>
      <c r="AM296" s="6"/>
      <c r="AN296" s="6"/>
      <c r="AO296" s="6"/>
      <c r="AP296" s="6"/>
      <c r="AQ296" s="6"/>
      <c r="AR296" s="6"/>
      <c r="AS296" s="6"/>
      <c r="AT296" s="6"/>
      <c r="AU296" s="6"/>
      <c r="AV296" s="6"/>
      <c r="AW296" s="6"/>
      <c r="AX296" s="6"/>
      <c r="AY296" s="6"/>
      <c r="AZ296" s="6"/>
      <c r="BA296" s="6"/>
      <c r="BB296" s="6"/>
      <c r="BC296" s="6"/>
      <c r="BD296" s="6"/>
      <c r="BE296" s="6"/>
      <c r="BF296" s="6"/>
      <c r="BG296" s="6"/>
      <c r="BH296" s="6"/>
      <c r="BI296" s="6"/>
      <c r="BJ296" s="6"/>
      <c r="BK296" s="7"/>
      <c r="BL296" s="48"/>
      <c r="BM296" s="48"/>
      <c r="BN296" s="48"/>
    </row>
    <row r="297" spans="4:66"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  <c r="AA297" s="6"/>
      <c r="AB297" s="6"/>
      <c r="AC297" s="6"/>
      <c r="AD297" s="7"/>
      <c r="AE297" s="48"/>
      <c r="AF297" s="48"/>
      <c r="AG297" s="48"/>
      <c r="AK297" s="6"/>
      <c r="AL297" s="6"/>
      <c r="AM297" s="6"/>
      <c r="AN297" s="6"/>
      <c r="AO297" s="6"/>
      <c r="AP297" s="6"/>
      <c r="AQ297" s="6"/>
      <c r="AR297" s="6"/>
      <c r="AS297" s="6"/>
      <c r="AT297" s="6"/>
      <c r="AU297" s="6"/>
      <c r="AV297" s="6"/>
      <c r="AW297" s="6"/>
      <c r="AX297" s="6"/>
      <c r="AY297" s="6"/>
      <c r="AZ297" s="6"/>
      <c r="BA297" s="6"/>
      <c r="BB297" s="6"/>
      <c r="BC297" s="6"/>
      <c r="BD297" s="6"/>
      <c r="BE297" s="6"/>
      <c r="BF297" s="6"/>
      <c r="BG297" s="6"/>
      <c r="BH297" s="6"/>
      <c r="BI297" s="6"/>
      <c r="BJ297" s="6"/>
      <c r="BK297" s="7"/>
      <c r="BL297" s="48"/>
      <c r="BM297" s="48"/>
      <c r="BN297" s="48"/>
    </row>
    <row r="298" spans="4:66"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  <c r="AA298" s="6"/>
      <c r="AB298" s="6"/>
      <c r="AC298" s="6"/>
      <c r="AD298" s="7"/>
      <c r="AE298" s="48"/>
      <c r="AF298" s="48"/>
      <c r="AG298" s="48"/>
      <c r="AK298" s="6"/>
      <c r="AL298" s="6"/>
      <c r="AM298" s="6"/>
      <c r="AN298" s="6"/>
      <c r="AO298" s="6"/>
      <c r="AP298" s="6"/>
      <c r="AQ298" s="6"/>
      <c r="AR298" s="6"/>
      <c r="AS298" s="6"/>
      <c r="AT298" s="6"/>
      <c r="AU298" s="6"/>
      <c r="AV298" s="6"/>
      <c r="AW298" s="6"/>
      <c r="AX298" s="6"/>
      <c r="AY298" s="6"/>
      <c r="AZ298" s="6"/>
      <c r="BA298" s="6"/>
      <c r="BB298" s="6"/>
      <c r="BC298" s="6"/>
      <c r="BD298" s="6"/>
      <c r="BE298" s="6"/>
      <c r="BF298" s="6"/>
      <c r="BG298" s="6"/>
      <c r="BH298" s="6"/>
      <c r="BI298" s="6"/>
      <c r="BJ298" s="6"/>
      <c r="BK298" s="7"/>
      <c r="BL298" s="48"/>
      <c r="BM298" s="48"/>
      <c r="BN298" s="48"/>
    </row>
    <row r="299" spans="4:66"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  <c r="AA299" s="6"/>
      <c r="AB299" s="6"/>
      <c r="AC299" s="6"/>
      <c r="AD299" s="7"/>
      <c r="AE299" s="48"/>
      <c r="AF299" s="48"/>
      <c r="AG299" s="48"/>
      <c r="AK299" s="6"/>
      <c r="AL299" s="6"/>
      <c r="AM299" s="6"/>
      <c r="AN299" s="6"/>
      <c r="AO299" s="6"/>
      <c r="AP299" s="6"/>
      <c r="AQ299" s="6"/>
      <c r="AR299" s="6"/>
      <c r="AS299" s="6"/>
      <c r="AT299" s="6"/>
      <c r="AU299" s="6"/>
      <c r="AV299" s="6"/>
      <c r="AW299" s="6"/>
      <c r="AX299" s="6"/>
      <c r="AY299" s="6"/>
      <c r="AZ299" s="6"/>
      <c r="BA299" s="6"/>
      <c r="BB299" s="6"/>
      <c r="BC299" s="6"/>
      <c r="BD299" s="6"/>
      <c r="BE299" s="6"/>
      <c r="BF299" s="6"/>
      <c r="BG299" s="6"/>
      <c r="BH299" s="6"/>
      <c r="BI299" s="6"/>
      <c r="BJ299" s="6"/>
      <c r="BK299" s="7"/>
      <c r="BL299" s="48"/>
      <c r="BM299" s="48"/>
      <c r="BN299" s="48"/>
    </row>
    <row r="300" spans="4:66"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  <c r="AA300" s="6"/>
      <c r="AB300" s="6"/>
      <c r="AC300" s="6"/>
      <c r="AD300" s="7"/>
      <c r="AE300" s="48"/>
      <c r="AF300" s="48"/>
      <c r="AG300" s="48"/>
      <c r="AK300" s="6"/>
      <c r="AL300" s="6"/>
      <c r="AM300" s="6"/>
      <c r="AN300" s="6"/>
      <c r="AO300" s="6"/>
      <c r="AP300" s="6"/>
      <c r="AQ300" s="6"/>
      <c r="AR300" s="6"/>
      <c r="AS300" s="6"/>
      <c r="AT300" s="6"/>
      <c r="AU300" s="6"/>
      <c r="AV300" s="6"/>
      <c r="AW300" s="6"/>
      <c r="AX300" s="6"/>
      <c r="AY300" s="6"/>
      <c r="AZ300" s="6"/>
      <c r="BA300" s="6"/>
      <c r="BB300" s="6"/>
      <c r="BC300" s="6"/>
      <c r="BD300" s="6"/>
      <c r="BE300" s="6"/>
      <c r="BF300" s="6"/>
      <c r="BG300" s="6"/>
      <c r="BH300" s="6"/>
      <c r="BI300" s="6"/>
      <c r="BJ300" s="6"/>
      <c r="BK300" s="7"/>
      <c r="BL300" s="48"/>
      <c r="BM300" s="48"/>
      <c r="BN300" s="48"/>
    </row>
    <row r="301" spans="4:66"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  <c r="AA301" s="6"/>
      <c r="AB301" s="6"/>
      <c r="AC301" s="6"/>
      <c r="AD301" s="7"/>
      <c r="AE301" s="48"/>
      <c r="AF301" s="48"/>
      <c r="AG301" s="48"/>
      <c r="AK301" s="6"/>
      <c r="AL301" s="6"/>
      <c r="AM301" s="6"/>
      <c r="AN301" s="6"/>
      <c r="AO301" s="6"/>
      <c r="AP301" s="6"/>
      <c r="AQ301" s="6"/>
      <c r="AR301" s="6"/>
      <c r="AS301" s="6"/>
      <c r="AT301" s="6"/>
      <c r="AU301" s="6"/>
      <c r="AV301" s="6"/>
      <c r="AW301" s="6"/>
      <c r="AX301" s="6"/>
      <c r="AY301" s="6"/>
      <c r="AZ301" s="6"/>
      <c r="BA301" s="6"/>
      <c r="BB301" s="6"/>
      <c r="BC301" s="6"/>
      <c r="BD301" s="6"/>
      <c r="BE301" s="6"/>
      <c r="BF301" s="6"/>
      <c r="BG301" s="6"/>
      <c r="BH301" s="6"/>
      <c r="BI301" s="6"/>
      <c r="BJ301" s="6"/>
      <c r="BK301" s="7"/>
      <c r="BL301" s="48"/>
      <c r="BM301" s="48"/>
      <c r="BN301" s="48"/>
    </row>
    <row r="302" spans="4:66"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  <c r="AA302" s="6"/>
      <c r="AB302" s="6"/>
      <c r="AC302" s="6"/>
      <c r="AD302" s="7"/>
      <c r="AE302" s="48"/>
      <c r="AF302" s="48"/>
      <c r="AG302" s="48"/>
      <c r="AK302" s="6"/>
      <c r="AL302" s="6"/>
      <c r="AM302" s="6"/>
      <c r="AN302" s="6"/>
      <c r="AO302" s="6"/>
      <c r="AP302" s="6"/>
      <c r="AQ302" s="6"/>
      <c r="AR302" s="6"/>
      <c r="AS302" s="6"/>
      <c r="AT302" s="6"/>
      <c r="AU302" s="6"/>
      <c r="AV302" s="6"/>
      <c r="AW302" s="6"/>
      <c r="AX302" s="6"/>
      <c r="AY302" s="6"/>
      <c r="AZ302" s="6"/>
      <c r="BA302" s="6"/>
      <c r="BB302" s="6"/>
      <c r="BC302" s="6"/>
      <c r="BD302" s="6"/>
      <c r="BE302" s="6"/>
      <c r="BF302" s="6"/>
      <c r="BG302" s="6"/>
      <c r="BH302" s="6"/>
      <c r="BI302" s="6"/>
      <c r="BJ302" s="6"/>
      <c r="BK302" s="7"/>
      <c r="BL302" s="48"/>
      <c r="BM302" s="48"/>
      <c r="BN302" s="48"/>
    </row>
    <row r="303" spans="4:66"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  <c r="AA303" s="6"/>
      <c r="AB303" s="6"/>
      <c r="AC303" s="6"/>
      <c r="AD303" s="7"/>
      <c r="AE303" s="48"/>
      <c r="AF303" s="48"/>
      <c r="AG303" s="48"/>
      <c r="AK303" s="6"/>
      <c r="AL303" s="6"/>
      <c r="AM303" s="6"/>
      <c r="AN303" s="6"/>
      <c r="AO303" s="6"/>
      <c r="AP303" s="6"/>
      <c r="AQ303" s="6"/>
      <c r="AR303" s="6"/>
      <c r="AS303" s="6"/>
      <c r="AT303" s="6"/>
      <c r="AU303" s="6"/>
      <c r="AV303" s="6"/>
      <c r="AW303" s="6"/>
      <c r="AX303" s="6"/>
      <c r="AY303" s="6"/>
      <c r="AZ303" s="6"/>
      <c r="BA303" s="6"/>
      <c r="BB303" s="6"/>
      <c r="BC303" s="6"/>
      <c r="BD303" s="6"/>
      <c r="BE303" s="6"/>
      <c r="BF303" s="6"/>
      <c r="BG303" s="6"/>
      <c r="BH303" s="6"/>
      <c r="BI303" s="6"/>
      <c r="BJ303" s="6"/>
      <c r="BK303" s="7"/>
      <c r="BL303" s="48"/>
      <c r="BM303" s="48"/>
      <c r="BN303" s="48"/>
    </row>
    <row r="304" spans="4:66"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  <c r="AA304" s="6"/>
      <c r="AB304" s="6"/>
      <c r="AC304" s="6"/>
      <c r="AD304" s="7"/>
      <c r="AE304" s="48"/>
      <c r="AF304" s="48"/>
      <c r="AG304" s="48"/>
      <c r="AK304" s="6"/>
      <c r="AL304" s="6"/>
      <c r="AM304" s="6"/>
      <c r="AN304" s="6"/>
      <c r="AO304" s="6"/>
      <c r="AP304" s="6"/>
      <c r="AQ304" s="6"/>
      <c r="AR304" s="6"/>
      <c r="AS304" s="6"/>
      <c r="AT304" s="6"/>
      <c r="AU304" s="6"/>
      <c r="AV304" s="6"/>
      <c r="AW304" s="6"/>
      <c r="AX304" s="6"/>
      <c r="AY304" s="6"/>
      <c r="AZ304" s="6"/>
      <c r="BA304" s="6"/>
      <c r="BB304" s="6"/>
      <c r="BC304" s="6"/>
      <c r="BD304" s="6"/>
      <c r="BE304" s="6"/>
      <c r="BF304" s="6"/>
      <c r="BG304" s="6"/>
      <c r="BH304" s="6"/>
      <c r="BI304" s="6"/>
      <c r="BJ304" s="6"/>
      <c r="BK304" s="7"/>
      <c r="BL304" s="48"/>
      <c r="BM304" s="48"/>
      <c r="BN304" s="48"/>
    </row>
    <row r="305" spans="4:66"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  <c r="AA305" s="6"/>
      <c r="AB305" s="6"/>
      <c r="AC305" s="6"/>
      <c r="AD305" s="7"/>
      <c r="AE305" s="48"/>
      <c r="AF305" s="48"/>
      <c r="AG305" s="48"/>
      <c r="AK305" s="6"/>
      <c r="AL305" s="6"/>
      <c r="AM305" s="6"/>
      <c r="AN305" s="6"/>
      <c r="AO305" s="6"/>
      <c r="AP305" s="6"/>
      <c r="AQ305" s="6"/>
      <c r="AR305" s="6"/>
      <c r="AS305" s="6"/>
      <c r="AT305" s="6"/>
      <c r="AU305" s="6"/>
      <c r="AV305" s="6"/>
      <c r="AW305" s="6"/>
      <c r="AX305" s="6"/>
      <c r="AY305" s="6"/>
      <c r="AZ305" s="6"/>
      <c r="BA305" s="6"/>
      <c r="BB305" s="6"/>
      <c r="BC305" s="6"/>
      <c r="BD305" s="6"/>
      <c r="BE305" s="6"/>
      <c r="BF305" s="6"/>
      <c r="BG305" s="6"/>
      <c r="BH305" s="6"/>
      <c r="BI305" s="6"/>
      <c r="BJ305" s="6"/>
      <c r="BK305" s="7"/>
      <c r="BL305" s="48"/>
      <c r="BM305" s="48"/>
      <c r="BN305" s="48"/>
    </row>
    <row r="306" spans="4:66"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  <c r="AA306" s="6"/>
      <c r="AB306" s="6"/>
      <c r="AC306" s="6"/>
      <c r="AD306" s="7"/>
      <c r="AE306" s="48"/>
      <c r="AF306" s="48"/>
      <c r="AG306" s="48"/>
      <c r="AK306" s="6"/>
      <c r="AL306" s="6"/>
      <c r="AM306" s="6"/>
      <c r="AN306" s="6"/>
      <c r="AO306" s="6"/>
      <c r="AP306" s="6"/>
      <c r="AQ306" s="6"/>
      <c r="AR306" s="6"/>
      <c r="AS306" s="6"/>
      <c r="AT306" s="6"/>
      <c r="AU306" s="6"/>
      <c r="AV306" s="6"/>
      <c r="AW306" s="6"/>
      <c r="AX306" s="6"/>
      <c r="AY306" s="6"/>
      <c r="AZ306" s="6"/>
      <c r="BA306" s="6"/>
      <c r="BB306" s="6"/>
      <c r="BC306" s="6"/>
      <c r="BD306" s="6"/>
      <c r="BE306" s="6"/>
      <c r="BF306" s="6"/>
      <c r="BG306" s="6"/>
      <c r="BH306" s="6"/>
      <c r="BI306" s="6"/>
      <c r="BJ306" s="6"/>
      <c r="BK306" s="7"/>
      <c r="BL306" s="48"/>
      <c r="BM306" s="48"/>
      <c r="BN306" s="48"/>
    </row>
    <row r="307" spans="4:66"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  <c r="AA307" s="6"/>
      <c r="AB307" s="6"/>
      <c r="AC307" s="6"/>
      <c r="AD307" s="7"/>
      <c r="AE307" s="48"/>
      <c r="AF307" s="48"/>
      <c r="AG307" s="48"/>
      <c r="AK307" s="6"/>
      <c r="AL307" s="6"/>
      <c r="AM307" s="6"/>
      <c r="AN307" s="6"/>
      <c r="AO307" s="6"/>
      <c r="AP307" s="6"/>
      <c r="AQ307" s="6"/>
      <c r="AR307" s="6"/>
      <c r="AS307" s="6"/>
      <c r="AT307" s="6"/>
      <c r="AU307" s="6"/>
      <c r="AV307" s="6"/>
      <c r="AW307" s="6"/>
      <c r="AX307" s="6"/>
      <c r="AY307" s="6"/>
      <c r="AZ307" s="6"/>
      <c r="BA307" s="6"/>
      <c r="BB307" s="6"/>
      <c r="BC307" s="6"/>
      <c r="BD307" s="6"/>
      <c r="BE307" s="6"/>
      <c r="BF307" s="6"/>
      <c r="BG307" s="6"/>
      <c r="BH307" s="6"/>
      <c r="BI307" s="6"/>
      <c r="BJ307" s="6"/>
      <c r="BK307" s="7"/>
      <c r="BL307" s="48"/>
      <c r="BM307" s="48"/>
      <c r="BN307" s="48"/>
    </row>
    <row r="308" spans="4:66"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  <c r="AA308" s="6"/>
      <c r="AB308" s="6"/>
      <c r="AC308" s="6"/>
      <c r="AD308" s="7"/>
      <c r="AE308" s="48"/>
      <c r="AF308" s="48"/>
      <c r="AG308" s="48"/>
      <c r="AK308" s="6"/>
      <c r="AL308" s="6"/>
      <c r="AM308" s="6"/>
      <c r="AN308" s="6"/>
      <c r="AO308" s="6"/>
      <c r="AP308" s="6"/>
      <c r="AQ308" s="6"/>
      <c r="AR308" s="6"/>
      <c r="AS308" s="6"/>
      <c r="AT308" s="6"/>
      <c r="AU308" s="6"/>
      <c r="AV308" s="6"/>
      <c r="AW308" s="6"/>
      <c r="AX308" s="6"/>
      <c r="AY308" s="6"/>
      <c r="AZ308" s="6"/>
      <c r="BA308" s="6"/>
      <c r="BB308" s="6"/>
      <c r="BC308" s="6"/>
      <c r="BD308" s="6"/>
      <c r="BE308" s="6"/>
      <c r="BF308" s="6"/>
      <c r="BG308" s="6"/>
      <c r="BH308" s="6"/>
      <c r="BI308" s="6"/>
      <c r="BJ308" s="6"/>
      <c r="BK308" s="7"/>
      <c r="BL308" s="48"/>
      <c r="BM308" s="48"/>
      <c r="BN308" s="48"/>
    </row>
    <row r="309" spans="4:66"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  <c r="AA309" s="6"/>
      <c r="AB309" s="6"/>
      <c r="AC309" s="6"/>
      <c r="AD309" s="7"/>
      <c r="AE309" s="48"/>
      <c r="AF309" s="48"/>
      <c r="AG309" s="48"/>
      <c r="AK309" s="6"/>
      <c r="AL309" s="6"/>
      <c r="AM309" s="6"/>
      <c r="AN309" s="6"/>
      <c r="AO309" s="6"/>
      <c r="AP309" s="6"/>
      <c r="AQ309" s="6"/>
      <c r="AR309" s="6"/>
      <c r="AS309" s="6"/>
      <c r="AT309" s="6"/>
      <c r="AU309" s="6"/>
      <c r="AV309" s="6"/>
      <c r="AW309" s="6"/>
      <c r="AX309" s="6"/>
      <c r="AY309" s="6"/>
      <c r="AZ309" s="6"/>
      <c r="BA309" s="6"/>
      <c r="BB309" s="6"/>
      <c r="BC309" s="6"/>
      <c r="BD309" s="6"/>
      <c r="BE309" s="6"/>
      <c r="BF309" s="6"/>
      <c r="BG309" s="6"/>
      <c r="BH309" s="6"/>
      <c r="BI309" s="6"/>
      <c r="BJ309" s="6"/>
      <c r="BK309" s="7"/>
      <c r="BL309" s="48"/>
      <c r="BM309" s="48"/>
      <c r="BN309" s="48"/>
    </row>
    <row r="310" spans="4:66"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  <c r="AA310" s="6"/>
      <c r="AB310" s="6"/>
      <c r="AC310" s="6"/>
      <c r="AD310" s="7"/>
      <c r="AE310" s="48"/>
      <c r="AF310" s="48"/>
      <c r="AG310" s="48"/>
      <c r="AK310" s="6"/>
      <c r="AL310" s="6"/>
      <c r="AM310" s="6"/>
      <c r="AN310" s="6"/>
      <c r="AO310" s="6"/>
      <c r="AP310" s="6"/>
      <c r="AQ310" s="6"/>
      <c r="AR310" s="6"/>
      <c r="AS310" s="6"/>
      <c r="AT310" s="6"/>
      <c r="AU310" s="6"/>
      <c r="AV310" s="6"/>
      <c r="AW310" s="6"/>
      <c r="AX310" s="6"/>
      <c r="AY310" s="6"/>
      <c r="AZ310" s="6"/>
      <c r="BA310" s="6"/>
      <c r="BB310" s="6"/>
      <c r="BC310" s="6"/>
      <c r="BD310" s="6"/>
      <c r="BE310" s="6"/>
      <c r="BF310" s="6"/>
      <c r="BG310" s="6"/>
      <c r="BH310" s="6"/>
      <c r="BI310" s="6"/>
      <c r="BJ310" s="6"/>
      <c r="BK310" s="7"/>
      <c r="BL310" s="48"/>
      <c r="BM310" s="48"/>
      <c r="BN310" s="48"/>
    </row>
    <row r="311" spans="4:66"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  <c r="AA311" s="6"/>
      <c r="AB311" s="6"/>
      <c r="AC311" s="6"/>
      <c r="AD311" s="7"/>
      <c r="AE311" s="48"/>
      <c r="AF311" s="48"/>
      <c r="AG311" s="48"/>
      <c r="AK311" s="6"/>
      <c r="AL311" s="6"/>
      <c r="AM311" s="6"/>
      <c r="AN311" s="6"/>
      <c r="AO311" s="6"/>
      <c r="AP311" s="6"/>
      <c r="AQ311" s="6"/>
      <c r="AR311" s="6"/>
      <c r="AS311" s="6"/>
      <c r="AT311" s="6"/>
      <c r="AU311" s="6"/>
      <c r="AV311" s="6"/>
      <c r="AW311" s="6"/>
      <c r="AX311" s="6"/>
      <c r="AY311" s="6"/>
      <c r="AZ311" s="6"/>
      <c r="BA311" s="6"/>
      <c r="BB311" s="6"/>
      <c r="BC311" s="6"/>
      <c r="BD311" s="6"/>
      <c r="BE311" s="6"/>
      <c r="BF311" s="6"/>
      <c r="BG311" s="6"/>
      <c r="BH311" s="6"/>
      <c r="BI311" s="6"/>
      <c r="BJ311" s="6"/>
      <c r="BK311" s="7"/>
      <c r="BL311" s="48"/>
      <c r="BM311" s="48"/>
      <c r="BN311" s="48"/>
    </row>
    <row r="312" spans="4:66"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  <c r="AA312" s="6"/>
      <c r="AB312" s="6"/>
      <c r="AC312" s="6"/>
      <c r="AD312" s="7"/>
      <c r="AE312" s="48"/>
      <c r="AF312" s="48"/>
      <c r="AG312" s="48"/>
      <c r="AK312" s="6"/>
      <c r="AL312" s="6"/>
      <c r="AM312" s="6"/>
      <c r="AN312" s="6"/>
      <c r="AO312" s="6"/>
      <c r="AP312" s="6"/>
      <c r="AQ312" s="6"/>
      <c r="AR312" s="6"/>
      <c r="AS312" s="6"/>
      <c r="AT312" s="6"/>
      <c r="AU312" s="6"/>
      <c r="AV312" s="6"/>
      <c r="AW312" s="6"/>
      <c r="AX312" s="6"/>
      <c r="AY312" s="6"/>
      <c r="AZ312" s="6"/>
      <c r="BA312" s="6"/>
      <c r="BB312" s="6"/>
      <c r="BC312" s="6"/>
      <c r="BD312" s="6"/>
      <c r="BE312" s="6"/>
      <c r="BF312" s="6"/>
      <c r="BG312" s="6"/>
      <c r="BH312" s="6"/>
      <c r="BI312" s="6"/>
      <c r="BJ312" s="6"/>
      <c r="BK312" s="7"/>
      <c r="BL312" s="48"/>
      <c r="BM312" s="48"/>
      <c r="BN312" s="48"/>
    </row>
    <row r="313" spans="4:66"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  <c r="AA313" s="6"/>
      <c r="AB313" s="6"/>
      <c r="AC313" s="6"/>
      <c r="AD313" s="7"/>
      <c r="AE313" s="48"/>
      <c r="AF313" s="48"/>
      <c r="AG313" s="48"/>
      <c r="AK313" s="6"/>
      <c r="AL313" s="6"/>
      <c r="AM313" s="6"/>
      <c r="AN313" s="6"/>
      <c r="AO313" s="6"/>
      <c r="AP313" s="6"/>
      <c r="AQ313" s="6"/>
      <c r="AR313" s="6"/>
      <c r="AS313" s="6"/>
      <c r="AT313" s="6"/>
      <c r="AU313" s="6"/>
      <c r="AV313" s="6"/>
      <c r="AW313" s="6"/>
      <c r="AX313" s="6"/>
      <c r="AY313" s="6"/>
      <c r="AZ313" s="6"/>
      <c r="BA313" s="6"/>
      <c r="BB313" s="6"/>
      <c r="BC313" s="6"/>
      <c r="BD313" s="6"/>
      <c r="BE313" s="6"/>
      <c r="BF313" s="6"/>
      <c r="BG313" s="6"/>
      <c r="BH313" s="6"/>
      <c r="BI313" s="6"/>
      <c r="BJ313" s="6"/>
      <c r="BK313" s="7"/>
      <c r="BL313" s="48"/>
      <c r="BM313" s="48"/>
      <c r="BN313" s="48"/>
    </row>
    <row r="314" spans="4:66"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  <c r="AA314" s="6"/>
      <c r="AB314" s="6"/>
      <c r="AC314" s="6"/>
      <c r="AD314" s="7"/>
      <c r="AE314" s="48"/>
      <c r="AF314" s="48"/>
      <c r="AG314" s="48"/>
      <c r="AK314" s="6"/>
      <c r="AL314" s="6"/>
      <c r="AM314" s="6"/>
      <c r="AN314" s="6"/>
      <c r="AO314" s="6"/>
      <c r="AP314" s="6"/>
      <c r="AQ314" s="6"/>
      <c r="AR314" s="6"/>
      <c r="AS314" s="6"/>
      <c r="AT314" s="6"/>
      <c r="AU314" s="6"/>
      <c r="AV314" s="6"/>
      <c r="AW314" s="6"/>
      <c r="AX314" s="6"/>
      <c r="AY314" s="6"/>
      <c r="AZ314" s="6"/>
      <c r="BA314" s="6"/>
      <c r="BB314" s="6"/>
      <c r="BC314" s="6"/>
      <c r="BD314" s="6"/>
      <c r="BE314" s="6"/>
      <c r="BF314" s="6"/>
      <c r="BG314" s="6"/>
      <c r="BH314" s="6"/>
      <c r="BI314" s="6"/>
      <c r="BJ314" s="6"/>
      <c r="BK314" s="7"/>
      <c r="BL314" s="48"/>
      <c r="BM314" s="48"/>
      <c r="BN314" s="48"/>
    </row>
    <row r="315" spans="4:66"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  <c r="AA315" s="6"/>
      <c r="AB315" s="6"/>
      <c r="AC315" s="6"/>
      <c r="AD315" s="7"/>
      <c r="AE315" s="48"/>
      <c r="AF315" s="48"/>
      <c r="AG315" s="48"/>
      <c r="AK315" s="6"/>
      <c r="AL315" s="6"/>
      <c r="AM315" s="6"/>
      <c r="AN315" s="6"/>
      <c r="AO315" s="6"/>
      <c r="AP315" s="6"/>
      <c r="AQ315" s="6"/>
      <c r="AR315" s="6"/>
      <c r="AS315" s="6"/>
      <c r="AT315" s="6"/>
      <c r="AU315" s="6"/>
      <c r="AV315" s="6"/>
      <c r="AW315" s="6"/>
      <c r="AX315" s="6"/>
      <c r="AY315" s="6"/>
      <c r="AZ315" s="6"/>
      <c r="BA315" s="6"/>
      <c r="BB315" s="6"/>
      <c r="BC315" s="6"/>
      <c r="BD315" s="6"/>
      <c r="BE315" s="6"/>
      <c r="BF315" s="6"/>
      <c r="BG315" s="6"/>
      <c r="BH315" s="6"/>
      <c r="BI315" s="6"/>
      <c r="BJ315" s="6"/>
      <c r="BK315" s="7"/>
      <c r="BL315" s="48"/>
      <c r="BM315" s="48"/>
      <c r="BN315" s="48"/>
    </row>
    <row r="316" spans="4:66"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  <c r="AA316" s="6"/>
      <c r="AB316" s="6"/>
      <c r="AC316" s="6"/>
      <c r="AD316" s="7"/>
      <c r="AE316" s="48"/>
      <c r="AF316" s="48"/>
      <c r="AG316" s="48"/>
      <c r="AK316" s="6"/>
      <c r="AL316" s="6"/>
      <c r="AM316" s="6"/>
      <c r="AN316" s="6"/>
      <c r="AO316" s="6"/>
      <c r="AP316" s="6"/>
      <c r="AQ316" s="6"/>
      <c r="AR316" s="6"/>
      <c r="AS316" s="6"/>
      <c r="AT316" s="6"/>
      <c r="AU316" s="6"/>
      <c r="AV316" s="6"/>
      <c r="AW316" s="6"/>
      <c r="AX316" s="6"/>
      <c r="AY316" s="6"/>
      <c r="AZ316" s="6"/>
      <c r="BA316" s="6"/>
      <c r="BB316" s="6"/>
      <c r="BC316" s="6"/>
      <c r="BD316" s="6"/>
      <c r="BE316" s="6"/>
      <c r="BF316" s="6"/>
      <c r="BG316" s="6"/>
      <c r="BH316" s="6"/>
      <c r="BI316" s="6"/>
      <c r="BJ316" s="6"/>
      <c r="BK316" s="7"/>
      <c r="BL316" s="48"/>
      <c r="BM316" s="48"/>
      <c r="BN316" s="48"/>
    </row>
    <row r="317" spans="4:66"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  <c r="AA317" s="6"/>
      <c r="AB317" s="6"/>
      <c r="AC317" s="6"/>
      <c r="AD317" s="7"/>
      <c r="AE317" s="48"/>
      <c r="AF317" s="48"/>
      <c r="AG317" s="48"/>
      <c r="AK317" s="6"/>
      <c r="AL317" s="6"/>
      <c r="AM317" s="6"/>
      <c r="AN317" s="6"/>
      <c r="AO317" s="6"/>
      <c r="AP317" s="6"/>
      <c r="AQ317" s="6"/>
      <c r="AR317" s="6"/>
      <c r="AS317" s="6"/>
      <c r="AT317" s="6"/>
      <c r="AU317" s="6"/>
      <c r="AV317" s="6"/>
      <c r="AW317" s="6"/>
      <c r="AX317" s="6"/>
      <c r="AY317" s="6"/>
      <c r="AZ317" s="6"/>
      <c r="BA317" s="6"/>
      <c r="BB317" s="6"/>
      <c r="BC317" s="6"/>
      <c r="BD317" s="6"/>
      <c r="BE317" s="6"/>
      <c r="BF317" s="6"/>
      <c r="BG317" s="6"/>
      <c r="BH317" s="6"/>
      <c r="BI317" s="6"/>
      <c r="BJ317" s="6"/>
      <c r="BK317" s="7"/>
      <c r="BL317" s="48"/>
      <c r="BM317" s="48"/>
      <c r="BN317" s="48"/>
    </row>
    <row r="318" spans="4:66"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  <c r="AA318" s="6"/>
      <c r="AB318" s="6"/>
      <c r="AC318" s="6"/>
      <c r="AD318" s="7"/>
      <c r="AE318" s="48"/>
      <c r="AF318" s="48"/>
      <c r="AG318" s="48"/>
      <c r="AK318" s="6"/>
      <c r="AL318" s="6"/>
      <c r="AM318" s="6"/>
      <c r="AN318" s="6"/>
      <c r="AO318" s="6"/>
      <c r="AP318" s="6"/>
      <c r="AQ318" s="6"/>
      <c r="AR318" s="6"/>
      <c r="AS318" s="6"/>
      <c r="AT318" s="6"/>
      <c r="AU318" s="6"/>
      <c r="AV318" s="6"/>
      <c r="AW318" s="6"/>
      <c r="AX318" s="6"/>
      <c r="AY318" s="6"/>
      <c r="AZ318" s="6"/>
      <c r="BA318" s="6"/>
      <c r="BB318" s="6"/>
      <c r="BC318" s="6"/>
      <c r="BD318" s="6"/>
      <c r="BE318" s="6"/>
      <c r="BF318" s="6"/>
      <c r="BG318" s="6"/>
      <c r="BH318" s="6"/>
      <c r="BI318" s="6"/>
      <c r="BJ318" s="6"/>
      <c r="BK318" s="7"/>
      <c r="BL318" s="48"/>
      <c r="BM318" s="48"/>
      <c r="BN318" s="48"/>
    </row>
    <row r="319" spans="4:66"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  <c r="AA319" s="6"/>
      <c r="AB319" s="6"/>
      <c r="AC319" s="6"/>
      <c r="AD319" s="7"/>
      <c r="AE319" s="48"/>
      <c r="AF319" s="48"/>
      <c r="AG319" s="48"/>
      <c r="AK319" s="6"/>
      <c r="AL319" s="6"/>
      <c r="AM319" s="6"/>
      <c r="AN319" s="6"/>
      <c r="AO319" s="6"/>
      <c r="AP319" s="6"/>
      <c r="AQ319" s="6"/>
      <c r="AR319" s="6"/>
      <c r="AS319" s="6"/>
      <c r="AT319" s="6"/>
      <c r="AU319" s="6"/>
      <c r="AV319" s="6"/>
      <c r="AW319" s="6"/>
      <c r="AX319" s="6"/>
      <c r="AY319" s="6"/>
      <c r="AZ319" s="6"/>
      <c r="BA319" s="6"/>
      <c r="BB319" s="6"/>
      <c r="BC319" s="6"/>
      <c r="BD319" s="6"/>
      <c r="BE319" s="6"/>
      <c r="BF319" s="6"/>
      <c r="BG319" s="6"/>
      <c r="BH319" s="6"/>
      <c r="BI319" s="6"/>
      <c r="BJ319" s="6"/>
      <c r="BK319" s="7"/>
      <c r="BL319" s="48"/>
      <c r="BM319" s="48"/>
      <c r="BN319" s="48"/>
    </row>
    <row r="320" spans="4:66"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  <c r="AA320" s="6"/>
      <c r="AB320" s="6"/>
      <c r="AC320" s="6"/>
      <c r="AD320" s="7"/>
      <c r="AE320" s="48"/>
      <c r="AF320" s="48"/>
      <c r="AG320" s="48"/>
      <c r="AK320" s="6"/>
      <c r="AL320" s="6"/>
      <c r="AM320" s="6"/>
      <c r="AN320" s="6"/>
      <c r="AO320" s="6"/>
      <c r="AP320" s="6"/>
      <c r="AQ320" s="6"/>
      <c r="AR320" s="6"/>
      <c r="AS320" s="6"/>
      <c r="AT320" s="6"/>
      <c r="AU320" s="6"/>
      <c r="AV320" s="6"/>
      <c r="AW320" s="6"/>
      <c r="AX320" s="6"/>
      <c r="AY320" s="6"/>
      <c r="AZ320" s="6"/>
      <c r="BA320" s="6"/>
      <c r="BB320" s="6"/>
      <c r="BC320" s="6"/>
      <c r="BD320" s="6"/>
      <c r="BE320" s="6"/>
      <c r="BF320" s="6"/>
      <c r="BG320" s="6"/>
      <c r="BH320" s="6"/>
      <c r="BI320" s="6"/>
      <c r="BJ320" s="6"/>
      <c r="BK320" s="7"/>
      <c r="BL320" s="48"/>
      <c r="BM320" s="48"/>
      <c r="BN320" s="48"/>
    </row>
    <row r="321" spans="4:66"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  <c r="AA321" s="6"/>
      <c r="AB321" s="6"/>
      <c r="AC321" s="6"/>
      <c r="AD321" s="7"/>
      <c r="AE321" s="48"/>
      <c r="AF321" s="48"/>
      <c r="AG321" s="48"/>
      <c r="AK321" s="6"/>
      <c r="AL321" s="6"/>
      <c r="AM321" s="6"/>
      <c r="AN321" s="6"/>
      <c r="AO321" s="6"/>
      <c r="AP321" s="6"/>
      <c r="AQ321" s="6"/>
      <c r="AR321" s="6"/>
      <c r="AS321" s="6"/>
      <c r="AT321" s="6"/>
      <c r="AU321" s="6"/>
      <c r="AV321" s="6"/>
      <c r="AW321" s="6"/>
      <c r="AX321" s="6"/>
      <c r="AY321" s="6"/>
      <c r="AZ321" s="6"/>
      <c r="BA321" s="6"/>
      <c r="BB321" s="6"/>
      <c r="BC321" s="6"/>
      <c r="BD321" s="6"/>
      <c r="BE321" s="6"/>
      <c r="BF321" s="6"/>
      <c r="BG321" s="6"/>
      <c r="BH321" s="6"/>
      <c r="BI321" s="6"/>
      <c r="BJ321" s="6"/>
      <c r="BK321" s="7"/>
      <c r="BL321" s="48"/>
      <c r="BM321" s="48"/>
      <c r="BN321" s="48"/>
    </row>
    <row r="322" spans="4:66"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  <c r="AA322" s="6"/>
      <c r="AB322" s="6"/>
      <c r="AC322" s="6"/>
      <c r="AD322" s="7"/>
      <c r="AE322" s="48"/>
      <c r="AF322" s="48"/>
      <c r="AG322" s="48"/>
      <c r="AK322" s="6"/>
      <c r="AL322" s="6"/>
      <c r="AM322" s="6"/>
      <c r="AN322" s="6"/>
      <c r="AO322" s="6"/>
      <c r="AP322" s="6"/>
      <c r="AQ322" s="6"/>
      <c r="AR322" s="6"/>
      <c r="AS322" s="6"/>
      <c r="AT322" s="6"/>
      <c r="AU322" s="6"/>
      <c r="AV322" s="6"/>
      <c r="AW322" s="6"/>
      <c r="AX322" s="6"/>
      <c r="AY322" s="6"/>
      <c r="AZ322" s="6"/>
      <c r="BA322" s="6"/>
      <c r="BB322" s="6"/>
      <c r="BC322" s="6"/>
      <c r="BD322" s="6"/>
      <c r="BE322" s="6"/>
      <c r="BF322" s="6"/>
      <c r="BG322" s="6"/>
      <c r="BH322" s="6"/>
      <c r="BI322" s="6"/>
      <c r="BJ322" s="6"/>
      <c r="BK322" s="7"/>
      <c r="BL322" s="48"/>
      <c r="BM322" s="48"/>
      <c r="BN322" s="48"/>
    </row>
    <row r="323" spans="4:66"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  <c r="AA323" s="6"/>
      <c r="AB323" s="6"/>
      <c r="AC323" s="6"/>
      <c r="AD323" s="7"/>
      <c r="AE323" s="48"/>
      <c r="AF323" s="48"/>
      <c r="AG323" s="48"/>
      <c r="AK323" s="6"/>
      <c r="AL323" s="6"/>
      <c r="AM323" s="6"/>
      <c r="AN323" s="6"/>
      <c r="AO323" s="6"/>
      <c r="AP323" s="6"/>
      <c r="AQ323" s="6"/>
      <c r="AR323" s="6"/>
      <c r="AS323" s="6"/>
      <c r="AT323" s="6"/>
      <c r="AU323" s="6"/>
      <c r="AV323" s="6"/>
      <c r="AW323" s="6"/>
      <c r="AX323" s="6"/>
      <c r="AY323" s="6"/>
      <c r="AZ323" s="6"/>
      <c r="BA323" s="6"/>
      <c r="BB323" s="6"/>
      <c r="BC323" s="6"/>
      <c r="BD323" s="6"/>
      <c r="BE323" s="6"/>
      <c r="BF323" s="6"/>
      <c r="BG323" s="6"/>
      <c r="BH323" s="6"/>
      <c r="BI323" s="6"/>
      <c r="BJ323" s="6"/>
      <c r="BK323" s="7"/>
      <c r="BL323" s="48"/>
      <c r="BM323" s="48"/>
      <c r="BN323" s="48"/>
    </row>
    <row r="324" spans="4:66"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  <c r="AA324" s="6"/>
      <c r="AB324" s="6"/>
      <c r="AC324" s="6"/>
      <c r="AD324" s="7"/>
      <c r="AE324" s="48"/>
      <c r="AF324" s="48"/>
      <c r="AG324" s="48"/>
      <c r="AK324" s="6"/>
      <c r="AL324" s="6"/>
      <c r="AM324" s="6"/>
      <c r="AN324" s="6"/>
      <c r="AO324" s="6"/>
      <c r="AP324" s="6"/>
      <c r="AQ324" s="6"/>
      <c r="AR324" s="6"/>
      <c r="AS324" s="6"/>
      <c r="AT324" s="6"/>
      <c r="AU324" s="6"/>
      <c r="AV324" s="6"/>
      <c r="AW324" s="6"/>
      <c r="AX324" s="6"/>
      <c r="AY324" s="6"/>
      <c r="AZ324" s="6"/>
      <c r="BA324" s="6"/>
      <c r="BB324" s="6"/>
      <c r="BC324" s="6"/>
      <c r="BD324" s="6"/>
      <c r="BE324" s="6"/>
      <c r="BF324" s="6"/>
      <c r="BG324" s="6"/>
      <c r="BH324" s="6"/>
      <c r="BI324" s="6"/>
      <c r="BJ324" s="6"/>
      <c r="BK324" s="7"/>
      <c r="BL324" s="48"/>
      <c r="BM324" s="48"/>
      <c r="BN324" s="48"/>
    </row>
    <row r="325" spans="4:66"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  <c r="AA325" s="6"/>
      <c r="AB325" s="6"/>
      <c r="AC325" s="6"/>
      <c r="AD325" s="7"/>
      <c r="AE325" s="48"/>
      <c r="AF325" s="48"/>
      <c r="AG325" s="48"/>
      <c r="AK325" s="6"/>
      <c r="AL325" s="6"/>
      <c r="AM325" s="6"/>
      <c r="AN325" s="6"/>
      <c r="AO325" s="6"/>
      <c r="AP325" s="6"/>
      <c r="AQ325" s="6"/>
      <c r="AR325" s="6"/>
      <c r="AS325" s="6"/>
      <c r="AT325" s="6"/>
      <c r="AU325" s="6"/>
      <c r="AV325" s="6"/>
      <c r="AW325" s="6"/>
      <c r="AX325" s="6"/>
      <c r="AY325" s="6"/>
      <c r="AZ325" s="6"/>
      <c r="BA325" s="6"/>
      <c r="BB325" s="6"/>
      <c r="BC325" s="6"/>
      <c r="BD325" s="6"/>
      <c r="BE325" s="6"/>
      <c r="BF325" s="6"/>
      <c r="BG325" s="6"/>
      <c r="BH325" s="6"/>
      <c r="BI325" s="6"/>
      <c r="BJ325" s="6"/>
      <c r="BK325" s="7"/>
      <c r="BL325" s="48"/>
      <c r="BM325" s="48"/>
      <c r="BN325" s="48"/>
    </row>
    <row r="326" spans="4:66"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  <c r="AA326" s="6"/>
      <c r="AB326" s="6"/>
      <c r="AC326" s="6"/>
      <c r="AD326" s="7"/>
      <c r="AE326" s="48"/>
      <c r="AF326" s="48"/>
      <c r="AG326" s="48"/>
      <c r="AK326" s="6"/>
      <c r="AL326" s="6"/>
      <c r="AM326" s="6"/>
      <c r="AN326" s="6"/>
      <c r="AO326" s="6"/>
      <c r="AP326" s="6"/>
      <c r="AQ326" s="6"/>
      <c r="AR326" s="6"/>
      <c r="AS326" s="6"/>
      <c r="AT326" s="6"/>
      <c r="AU326" s="6"/>
      <c r="AV326" s="6"/>
      <c r="AW326" s="6"/>
      <c r="AX326" s="6"/>
      <c r="AY326" s="6"/>
      <c r="AZ326" s="6"/>
      <c r="BA326" s="6"/>
      <c r="BB326" s="6"/>
      <c r="BC326" s="6"/>
      <c r="BD326" s="6"/>
      <c r="BE326" s="6"/>
      <c r="BF326" s="6"/>
      <c r="BG326" s="6"/>
      <c r="BH326" s="6"/>
      <c r="BI326" s="6"/>
      <c r="BJ326" s="6"/>
      <c r="BK326" s="7"/>
      <c r="BL326" s="48"/>
      <c r="BM326" s="48"/>
      <c r="BN326" s="48"/>
    </row>
    <row r="327" spans="4:66"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  <c r="AA327" s="6"/>
      <c r="AB327" s="6"/>
      <c r="AC327" s="6"/>
      <c r="AD327" s="7"/>
      <c r="AE327" s="48"/>
      <c r="AF327" s="48"/>
      <c r="AG327" s="48"/>
      <c r="AK327" s="6"/>
      <c r="AL327" s="6"/>
      <c r="AM327" s="6"/>
      <c r="AN327" s="6"/>
      <c r="AO327" s="6"/>
      <c r="AP327" s="6"/>
      <c r="AQ327" s="6"/>
      <c r="AR327" s="6"/>
      <c r="AS327" s="6"/>
      <c r="AT327" s="6"/>
      <c r="AU327" s="6"/>
      <c r="AV327" s="6"/>
      <c r="AW327" s="6"/>
      <c r="AX327" s="6"/>
      <c r="AY327" s="6"/>
      <c r="AZ327" s="6"/>
      <c r="BA327" s="6"/>
      <c r="BB327" s="6"/>
      <c r="BC327" s="6"/>
      <c r="BD327" s="6"/>
      <c r="BE327" s="6"/>
      <c r="BF327" s="6"/>
      <c r="BG327" s="6"/>
      <c r="BH327" s="6"/>
      <c r="BI327" s="6"/>
      <c r="BJ327" s="6"/>
      <c r="BK327" s="7"/>
      <c r="BL327" s="48"/>
      <c r="BM327" s="48"/>
      <c r="BN327" s="48"/>
    </row>
    <row r="328" spans="4:66"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  <c r="AA328" s="6"/>
      <c r="AB328" s="6"/>
      <c r="AC328" s="6"/>
      <c r="AD328" s="7"/>
      <c r="AE328" s="48"/>
      <c r="AF328" s="48"/>
      <c r="AG328" s="48"/>
      <c r="AK328" s="6"/>
      <c r="AL328" s="6"/>
      <c r="AM328" s="6"/>
      <c r="AN328" s="6"/>
      <c r="AO328" s="6"/>
      <c r="AP328" s="6"/>
      <c r="AQ328" s="6"/>
      <c r="AR328" s="6"/>
      <c r="AS328" s="6"/>
      <c r="AT328" s="6"/>
      <c r="AU328" s="6"/>
      <c r="AV328" s="6"/>
      <c r="AW328" s="6"/>
      <c r="AX328" s="6"/>
      <c r="AY328" s="6"/>
      <c r="AZ328" s="6"/>
      <c r="BA328" s="6"/>
      <c r="BB328" s="6"/>
      <c r="BC328" s="6"/>
      <c r="BD328" s="6"/>
      <c r="BE328" s="6"/>
      <c r="BF328" s="6"/>
      <c r="BG328" s="6"/>
      <c r="BH328" s="6"/>
      <c r="BI328" s="6"/>
      <c r="BJ328" s="6"/>
      <c r="BK328" s="7"/>
      <c r="BL328" s="48"/>
      <c r="BM328" s="48"/>
      <c r="BN328" s="48"/>
    </row>
    <row r="329" spans="4:66"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  <c r="AA329" s="6"/>
      <c r="AB329" s="6"/>
      <c r="AC329" s="6"/>
      <c r="AD329" s="7"/>
      <c r="AE329" s="48"/>
      <c r="AF329" s="48"/>
      <c r="AG329" s="48"/>
      <c r="AK329" s="6"/>
      <c r="AL329" s="6"/>
      <c r="AM329" s="6"/>
      <c r="AN329" s="6"/>
      <c r="AO329" s="6"/>
      <c r="AP329" s="6"/>
      <c r="AQ329" s="6"/>
      <c r="AR329" s="6"/>
      <c r="AS329" s="6"/>
      <c r="AT329" s="6"/>
      <c r="AU329" s="6"/>
      <c r="AV329" s="6"/>
      <c r="AW329" s="6"/>
      <c r="AX329" s="6"/>
      <c r="AY329" s="6"/>
      <c r="AZ329" s="6"/>
      <c r="BA329" s="6"/>
      <c r="BB329" s="6"/>
      <c r="BC329" s="6"/>
      <c r="BD329" s="6"/>
      <c r="BE329" s="6"/>
      <c r="BF329" s="6"/>
      <c r="BG329" s="6"/>
      <c r="BH329" s="6"/>
      <c r="BI329" s="6"/>
      <c r="BJ329" s="6"/>
      <c r="BK329" s="7"/>
      <c r="BL329" s="48"/>
      <c r="BM329" s="48"/>
      <c r="BN329" s="48"/>
    </row>
    <row r="330" spans="4:66"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  <c r="AA330" s="6"/>
      <c r="AB330" s="6"/>
      <c r="AC330" s="6"/>
      <c r="AD330" s="7"/>
      <c r="AE330" s="48"/>
      <c r="AF330" s="48"/>
      <c r="AG330" s="48"/>
      <c r="AK330" s="6"/>
      <c r="AL330" s="6"/>
      <c r="AM330" s="6"/>
      <c r="AN330" s="6"/>
      <c r="AO330" s="6"/>
      <c r="AP330" s="6"/>
      <c r="AQ330" s="6"/>
      <c r="AR330" s="6"/>
      <c r="AS330" s="6"/>
      <c r="AT330" s="6"/>
      <c r="AU330" s="6"/>
      <c r="AV330" s="6"/>
      <c r="AW330" s="6"/>
      <c r="AX330" s="6"/>
      <c r="AY330" s="6"/>
      <c r="AZ330" s="6"/>
      <c r="BA330" s="6"/>
      <c r="BB330" s="6"/>
      <c r="BC330" s="6"/>
      <c r="BD330" s="6"/>
      <c r="BE330" s="6"/>
      <c r="BF330" s="6"/>
      <c r="BG330" s="6"/>
      <c r="BH330" s="6"/>
      <c r="BI330" s="6"/>
      <c r="BJ330" s="6"/>
      <c r="BK330" s="7"/>
      <c r="BL330" s="48"/>
      <c r="BM330" s="48"/>
      <c r="BN330" s="48"/>
    </row>
    <row r="331" spans="4:66"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  <c r="AA331" s="6"/>
      <c r="AB331" s="6"/>
      <c r="AC331" s="6"/>
      <c r="AD331" s="7"/>
      <c r="AE331" s="48"/>
      <c r="AF331" s="48"/>
      <c r="AG331" s="48"/>
      <c r="AK331" s="6"/>
      <c r="AL331" s="6"/>
      <c r="AM331" s="6"/>
      <c r="AN331" s="6"/>
      <c r="AO331" s="6"/>
      <c r="AP331" s="6"/>
      <c r="AQ331" s="6"/>
      <c r="AR331" s="6"/>
      <c r="AS331" s="6"/>
      <c r="AT331" s="6"/>
      <c r="AU331" s="6"/>
      <c r="AV331" s="6"/>
      <c r="AW331" s="6"/>
      <c r="AX331" s="6"/>
      <c r="AY331" s="6"/>
      <c r="AZ331" s="6"/>
      <c r="BA331" s="6"/>
      <c r="BB331" s="6"/>
      <c r="BC331" s="6"/>
      <c r="BD331" s="6"/>
      <c r="BE331" s="6"/>
      <c r="BF331" s="6"/>
      <c r="BG331" s="6"/>
      <c r="BH331" s="6"/>
      <c r="BI331" s="6"/>
      <c r="BJ331" s="6"/>
      <c r="BK331" s="7"/>
      <c r="BL331" s="48"/>
      <c r="BM331" s="48"/>
      <c r="BN331" s="48"/>
    </row>
    <row r="332" spans="4:66"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  <c r="AA332" s="6"/>
      <c r="AB332" s="6"/>
      <c r="AC332" s="6"/>
      <c r="AD332" s="7"/>
      <c r="AE332" s="48"/>
      <c r="AF332" s="48"/>
      <c r="AG332" s="48"/>
      <c r="AK332" s="6"/>
      <c r="AL332" s="6"/>
      <c r="AM332" s="6"/>
      <c r="AN332" s="6"/>
      <c r="AO332" s="6"/>
      <c r="AP332" s="6"/>
      <c r="AQ332" s="6"/>
      <c r="AR332" s="6"/>
      <c r="AS332" s="6"/>
      <c r="AT332" s="6"/>
      <c r="AU332" s="6"/>
      <c r="AV332" s="6"/>
      <c r="AW332" s="6"/>
      <c r="AX332" s="6"/>
      <c r="AY332" s="6"/>
      <c r="AZ332" s="6"/>
      <c r="BA332" s="6"/>
      <c r="BB332" s="6"/>
      <c r="BC332" s="6"/>
      <c r="BD332" s="6"/>
      <c r="BE332" s="6"/>
      <c r="BF332" s="6"/>
      <c r="BG332" s="6"/>
      <c r="BH332" s="6"/>
      <c r="BI332" s="6"/>
      <c r="BJ332" s="6"/>
      <c r="BK332" s="7"/>
      <c r="BL332" s="48"/>
      <c r="BM332" s="48"/>
      <c r="BN332" s="48"/>
    </row>
    <row r="333" spans="4:66"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  <c r="AA333" s="6"/>
      <c r="AB333" s="6"/>
      <c r="AC333" s="6"/>
      <c r="AD333" s="7"/>
      <c r="AE333" s="48"/>
      <c r="AF333" s="48"/>
      <c r="AG333" s="48"/>
      <c r="AK333" s="6"/>
      <c r="AL333" s="6"/>
      <c r="AM333" s="6"/>
      <c r="AN333" s="6"/>
      <c r="AO333" s="6"/>
      <c r="AP333" s="6"/>
      <c r="AQ333" s="6"/>
      <c r="AR333" s="6"/>
      <c r="AS333" s="6"/>
      <c r="AT333" s="6"/>
      <c r="AU333" s="6"/>
      <c r="AV333" s="6"/>
      <c r="AW333" s="6"/>
      <c r="AX333" s="6"/>
      <c r="AY333" s="6"/>
      <c r="AZ333" s="6"/>
      <c r="BA333" s="6"/>
      <c r="BB333" s="6"/>
      <c r="BC333" s="6"/>
      <c r="BD333" s="6"/>
      <c r="BE333" s="6"/>
      <c r="BF333" s="6"/>
      <c r="BG333" s="6"/>
      <c r="BH333" s="6"/>
      <c r="BI333" s="6"/>
      <c r="BJ333" s="6"/>
      <c r="BK333" s="7"/>
      <c r="BL333" s="48"/>
      <c r="BM333" s="48"/>
      <c r="BN333" s="48"/>
    </row>
    <row r="334" spans="4:66"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  <c r="AA334" s="6"/>
      <c r="AB334" s="6"/>
      <c r="AC334" s="6"/>
      <c r="AD334" s="7"/>
      <c r="AE334" s="48"/>
      <c r="AF334" s="48"/>
      <c r="AG334" s="48"/>
      <c r="AK334" s="6"/>
      <c r="AL334" s="6"/>
      <c r="AM334" s="6"/>
      <c r="AN334" s="6"/>
      <c r="AO334" s="6"/>
      <c r="AP334" s="6"/>
      <c r="AQ334" s="6"/>
      <c r="AR334" s="6"/>
      <c r="AS334" s="6"/>
      <c r="AT334" s="6"/>
      <c r="AU334" s="6"/>
      <c r="AV334" s="6"/>
      <c r="AW334" s="6"/>
      <c r="AX334" s="6"/>
      <c r="AY334" s="6"/>
      <c r="AZ334" s="6"/>
      <c r="BA334" s="6"/>
      <c r="BB334" s="6"/>
      <c r="BC334" s="6"/>
      <c r="BD334" s="6"/>
      <c r="BE334" s="6"/>
      <c r="BF334" s="6"/>
      <c r="BG334" s="6"/>
      <c r="BH334" s="6"/>
      <c r="BI334" s="6"/>
      <c r="BJ334" s="6"/>
      <c r="BK334" s="7"/>
      <c r="BL334" s="48"/>
      <c r="BM334" s="48"/>
      <c r="BN334" s="48"/>
    </row>
    <row r="335" spans="4:66"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  <c r="AC335" s="6"/>
      <c r="AD335" s="7"/>
      <c r="AE335" s="48"/>
      <c r="AF335" s="48"/>
      <c r="AG335" s="48"/>
      <c r="AK335" s="6"/>
      <c r="AL335" s="6"/>
      <c r="AM335" s="6"/>
      <c r="AN335" s="6"/>
      <c r="AO335" s="6"/>
      <c r="AP335" s="6"/>
      <c r="AQ335" s="6"/>
      <c r="AR335" s="6"/>
      <c r="AS335" s="6"/>
      <c r="AT335" s="6"/>
      <c r="AU335" s="6"/>
      <c r="AV335" s="6"/>
      <c r="AW335" s="6"/>
      <c r="AX335" s="6"/>
      <c r="AY335" s="6"/>
      <c r="AZ335" s="6"/>
      <c r="BA335" s="6"/>
      <c r="BB335" s="6"/>
      <c r="BC335" s="6"/>
      <c r="BD335" s="6"/>
      <c r="BE335" s="6"/>
      <c r="BF335" s="6"/>
      <c r="BG335" s="6"/>
      <c r="BH335" s="6"/>
      <c r="BI335" s="6"/>
      <c r="BJ335" s="6"/>
      <c r="BK335" s="7"/>
      <c r="BL335" s="48"/>
      <c r="BM335" s="48"/>
      <c r="BN335" s="48"/>
    </row>
    <row r="336" spans="4:66"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  <c r="AA336" s="6"/>
      <c r="AB336" s="6"/>
      <c r="AC336" s="6"/>
      <c r="AD336" s="7"/>
      <c r="AE336" s="48"/>
      <c r="AF336" s="48"/>
      <c r="AG336" s="48"/>
      <c r="AK336" s="6"/>
      <c r="AL336" s="6"/>
      <c r="AM336" s="6"/>
      <c r="AN336" s="6"/>
      <c r="AO336" s="6"/>
      <c r="AP336" s="6"/>
      <c r="AQ336" s="6"/>
      <c r="AR336" s="6"/>
      <c r="AS336" s="6"/>
      <c r="AT336" s="6"/>
      <c r="AU336" s="6"/>
      <c r="AV336" s="6"/>
      <c r="AW336" s="6"/>
      <c r="AX336" s="6"/>
      <c r="AY336" s="6"/>
      <c r="AZ336" s="6"/>
      <c r="BA336" s="6"/>
      <c r="BB336" s="6"/>
      <c r="BC336" s="6"/>
      <c r="BD336" s="6"/>
      <c r="BE336" s="6"/>
      <c r="BF336" s="6"/>
      <c r="BG336" s="6"/>
      <c r="BH336" s="6"/>
      <c r="BI336" s="6"/>
      <c r="BJ336" s="6"/>
      <c r="BK336" s="7"/>
      <c r="BL336" s="48"/>
      <c r="BM336" s="48"/>
      <c r="BN336" s="48"/>
    </row>
    <row r="337" spans="4:66"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  <c r="AA337" s="6"/>
      <c r="AB337" s="6"/>
      <c r="AC337" s="6"/>
      <c r="AD337" s="7"/>
      <c r="AE337" s="48"/>
      <c r="AF337" s="48"/>
      <c r="AG337" s="48"/>
      <c r="AK337" s="6"/>
      <c r="AL337" s="6"/>
      <c r="AM337" s="6"/>
      <c r="AN337" s="6"/>
      <c r="AO337" s="6"/>
      <c r="AP337" s="6"/>
      <c r="AQ337" s="6"/>
      <c r="AR337" s="6"/>
      <c r="AS337" s="6"/>
      <c r="AT337" s="6"/>
      <c r="AU337" s="6"/>
      <c r="AV337" s="6"/>
      <c r="AW337" s="6"/>
      <c r="AX337" s="6"/>
      <c r="AY337" s="6"/>
      <c r="AZ337" s="6"/>
      <c r="BA337" s="6"/>
      <c r="BB337" s="6"/>
      <c r="BC337" s="6"/>
      <c r="BD337" s="6"/>
      <c r="BE337" s="6"/>
      <c r="BF337" s="6"/>
      <c r="BG337" s="6"/>
      <c r="BH337" s="6"/>
      <c r="BI337" s="6"/>
      <c r="BJ337" s="6"/>
      <c r="BK337" s="7"/>
      <c r="BL337" s="48"/>
      <c r="BM337" s="48"/>
      <c r="BN337" s="48"/>
    </row>
    <row r="338" spans="4:66"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  <c r="AA338" s="6"/>
      <c r="AB338" s="6"/>
      <c r="AC338" s="6"/>
      <c r="AD338" s="7"/>
      <c r="AE338" s="48"/>
      <c r="AF338" s="48"/>
      <c r="AG338" s="48"/>
      <c r="AK338" s="6"/>
      <c r="AL338" s="6"/>
      <c r="AM338" s="6"/>
      <c r="AN338" s="6"/>
      <c r="AO338" s="6"/>
      <c r="AP338" s="6"/>
      <c r="AQ338" s="6"/>
      <c r="AR338" s="6"/>
      <c r="AS338" s="6"/>
      <c r="AT338" s="6"/>
      <c r="AU338" s="6"/>
      <c r="AV338" s="6"/>
      <c r="AW338" s="6"/>
      <c r="AX338" s="6"/>
      <c r="AY338" s="6"/>
      <c r="AZ338" s="6"/>
      <c r="BA338" s="6"/>
      <c r="BB338" s="6"/>
      <c r="BC338" s="6"/>
      <c r="BD338" s="6"/>
      <c r="BE338" s="6"/>
      <c r="BF338" s="6"/>
      <c r="BG338" s="6"/>
      <c r="BH338" s="6"/>
      <c r="BI338" s="6"/>
      <c r="BJ338" s="6"/>
      <c r="BK338" s="7"/>
      <c r="BL338" s="48"/>
      <c r="BM338" s="48"/>
      <c r="BN338" s="48"/>
    </row>
    <row r="339" spans="4:66"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  <c r="AA339" s="6"/>
      <c r="AB339" s="6"/>
      <c r="AC339" s="6"/>
      <c r="AD339" s="7"/>
      <c r="AE339" s="48"/>
      <c r="AF339" s="48"/>
      <c r="AG339" s="48"/>
      <c r="AK339" s="6"/>
      <c r="AL339" s="6"/>
      <c r="AM339" s="6"/>
      <c r="AN339" s="6"/>
      <c r="AO339" s="6"/>
      <c r="AP339" s="6"/>
      <c r="AQ339" s="6"/>
      <c r="AR339" s="6"/>
      <c r="AS339" s="6"/>
      <c r="AT339" s="6"/>
      <c r="AU339" s="6"/>
      <c r="AV339" s="6"/>
      <c r="AW339" s="6"/>
      <c r="AX339" s="6"/>
      <c r="AY339" s="6"/>
      <c r="AZ339" s="6"/>
      <c r="BA339" s="6"/>
      <c r="BB339" s="6"/>
      <c r="BC339" s="6"/>
      <c r="BD339" s="6"/>
      <c r="BE339" s="6"/>
      <c r="BF339" s="6"/>
      <c r="BG339" s="6"/>
      <c r="BH339" s="6"/>
      <c r="BI339" s="6"/>
      <c r="BJ339" s="6"/>
      <c r="BK339" s="7"/>
      <c r="BL339" s="48"/>
      <c r="BM339" s="48"/>
      <c r="BN339" s="48"/>
    </row>
    <row r="340" spans="4:66"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  <c r="AA340" s="6"/>
      <c r="AB340" s="6"/>
      <c r="AC340" s="6"/>
      <c r="AD340" s="7"/>
      <c r="AE340" s="48"/>
      <c r="AF340" s="48"/>
      <c r="AG340" s="48"/>
      <c r="AK340" s="6"/>
      <c r="AL340" s="6"/>
      <c r="AM340" s="6"/>
      <c r="AN340" s="6"/>
      <c r="AO340" s="6"/>
      <c r="AP340" s="6"/>
      <c r="AQ340" s="6"/>
      <c r="AR340" s="6"/>
      <c r="AS340" s="6"/>
      <c r="AT340" s="6"/>
      <c r="AU340" s="6"/>
      <c r="AV340" s="6"/>
      <c r="AW340" s="6"/>
      <c r="AX340" s="6"/>
      <c r="AY340" s="6"/>
      <c r="AZ340" s="6"/>
      <c r="BA340" s="6"/>
      <c r="BB340" s="6"/>
      <c r="BC340" s="6"/>
      <c r="BD340" s="6"/>
      <c r="BE340" s="6"/>
      <c r="BF340" s="6"/>
      <c r="BG340" s="6"/>
      <c r="BH340" s="6"/>
      <c r="BI340" s="6"/>
      <c r="BJ340" s="6"/>
      <c r="BK340" s="7"/>
      <c r="BL340" s="48"/>
      <c r="BM340" s="48"/>
      <c r="BN340" s="48"/>
    </row>
    <row r="341" spans="4:66"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  <c r="AA341" s="6"/>
      <c r="AB341" s="6"/>
      <c r="AC341" s="6"/>
      <c r="AD341" s="7"/>
      <c r="AE341" s="48"/>
      <c r="AF341" s="48"/>
      <c r="AG341" s="48"/>
      <c r="AK341" s="6"/>
      <c r="AL341" s="6"/>
      <c r="AM341" s="6"/>
      <c r="AN341" s="6"/>
      <c r="AO341" s="6"/>
      <c r="AP341" s="6"/>
      <c r="AQ341" s="6"/>
      <c r="AR341" s="6"/>
      <c r="AS341" s="6"/>
      <c r="AT341" s="6"/>
      <c r="AU341" s="6"/>
      <c r="AV341" s="6"/>
      <c r="AW341" s="6"/>
      <c r="AX341" s="6"/>
      <c r="AY341" s="6"/>
      <c r="AZ341" s="6"/>
      <c r="BA341" s="6"/>
      <c r="BB341" s="6"/>
      <c r="BC341" s="6"/>
      <c r="BD341" s="6"/>
      <c r="BE341" s="6"/>
      <c r="BF341" s="6"/>
      <c r="BG341" s="6"/>
      <c r="BH341" s="6"/>
      <c r="BI341" s="6"/>
      <c r="BJ341" s="6"/>
      <c r="BK341" s="7"/>
      <c r="BL341" s="48"/>
      <c r="BM341" s="48"/>
      <c r="BN341" s="48"/>
    </row>
    <row r="342" spans="4:66"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  <c r="AA342" s="6"/>
      <c r="AB342" s="6"/>
      <c r="AC342" s="6"/>
      <c r="AD342" s="7"/>
      <c r="AE342" s="48"/>
      <c r="AF342" s="48"/>
      <c r="AG342" s="48"/>
      <c r="AK342" s="6"/>
      <c r="AL342" s="6"/>
      <c r="AM342" s="6"/>
      <c r="AN342" s="6"/>
      <c r="AO342" s="6"/>
      <c r="AP342" s="6"/>
      <c r="AQ342" s="6"/>
      <c r="AR342" s="6"/>
      <c r="AS342" s="6"/>
      <c r="AT342" s="6"/>
      <c r="AU342" s="6"/>
      <c r="AV342" s="6"/>
      <c r="AW342" s="6"/>
      <c r="AX342" s="6"/>
      <c r="AY342" s="6"/>
      <c r="AZ342" s="6"/>
      <c r="BA342" s="6"/>
      <c r="BB342" s="6"/>
      <c r="BC342" s="6"/>
      <c r="BD342" s="6"/>
      <c r="BE342" s="6"/>
      <c r="BF342" s="6"/>
      <c r="BG342" s="6"/>
      <c r="BH342" s="6"/>
      <c r="BI342" s="6"/>
      <c r="BJ342" s="6"/>
      <c r="BK342" s="7"/>
      <c r="BL342" s="48"/>
      <c r="BM342" s="48"/>
      <c r="BN342" s="48"/>
    </row>
    <row r="343" spans="4:66"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  <c r="AA343" s="6"/>
      <c r="AB343" s="6"/>
      <c r="AC343" s="6"/>
      <c r="AD343" s="7"/>
      <c r="AE343" s="48"/>
      <c r="AF343" s="48"/>
      <c r="AG343" s="48"/>
      <c r="AK343" s="6"/>
      <c r="AL343" s="6"/>
      <c r="AM343" s="6"/>
      <c r="AN343" s="6"/>
      <c r="AO343" s="6"/>
      <c r="AP343" s="6"/>
      <c r="AQ343" s="6"/>
      <c r="AR343" s="6"/>
      <c r="AS343" s="6"/>
      <c r="AT343" s="6"/>
      <c r="AU343" s="6"/>
      <c r="AV343" s="6"/>
      <c r="AW343" s="6"/>
      <c r="AX343" s="6"/>
      <c r="AY343" s="6"/>
      <c r="AZ343" s="6"/>
      <c r="BA343" s="6"/>
      <c r="BB343" s="6"/>
      <c r="BC343" s="6"/>
      <c r="BD343" s="6"/>
      <c r="BE343" s="6"/>
      <c r="BF343" s="6"/>
      <c r="BG343" s="6"/>
      <c r="BH343" s="6"/>
      <c r="BI343" s="6"/>
      <c r="BJ343" s="6"/>
      <c r="BK343" s="7"/>
      <c r="BL343" s="48"/>
      <c r="BM343" s="48"/>
      <c r="BN343" s="48"/>
    </row>
    <row r="344" spans="4:66"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  <c r="AA344" s="6"/>
      <c r="AB344" s="6"/>
      <c r="AC344" s="6"/>
      <c r="AD344" s="7"/>
      <c r="AE344" s="48"/>
      <c r="AF344" s="48"/>
      <c r="AG344" s="48"/>
      <c r="AK344" s="6"/>
      <c r="AL344" s="6"/>
      <c r="AM344" s="6"/>
      <c r="AN344" s="6"/>
      <c r="AO344" s="6"/>
      <c r="AP344" s="6"/>
      <c r="AQ344" s="6"/>
      <c r="AR344" s="6"/>
      <c r="AS344" s="6"/>
      <c r="AT344" s="6"/>
      <c r="AU344" s="6"/>
      <c r="AV344" s="6"/>
      <c r="AW344" s="6"/>
      <c r="AX344" s="6"/>
      <c r="AY344" s="6"/>
      <c r="AZ344" s="6"/>
      <c r="BA344" s="6"/>
      <c r="BB344" s="6"/>
      <c r="BC344" s="6"/>
      <c r="BD344" s="6"/>
      <c r="BE344" s="6"/>
      <c r="BF344" s="6"/>
      <c r="BG344" s="6"/>
      <c r="BH344" s="6"/>
      <c r="BI344" s="6"/>
      <c r="BJ344" s="6"/>
      <c r="BK344" s="7"/>
      <c r="BL344" s="48"/>
      <c r="BM344" s="48"/>
      <c r="BN344" s="48"/>
    </row>
    <row r="345" spans="4:66"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  <c r="AA345" s="6"/>
      <c r="AB345" s="6"/>
      <c r="AC345" s="6"/>
      <c r="AD345" s="7"/>
      <c r="AE345" s="48"/>
      <c r="AF345" s="48"/>
      <c r="AG345" s="48"/>
      <c r="AK345" s="6"/>
      <c r="AL345" s="6"/>
      <c r="AM345" s="6"/>
      <c r="AN345" s="6"/>
      <c r="AO345" s="6"/>
      <c r="AP345" s="6"/>
      <c r="AQ345" s="6"/>
      <c r="AR345" s="6"/>
      <c r="AS345" s="6"/>
      <c r="AT345" s="6"/>
      <c r="AU345" s="6"/>
      <c r="AV345" s="6"/>
      <c r="AW345" s="6"/>
      <c r="AX345" s="6"/>
      <c r="AY345" s="6"/>
      <c r="AZ345" s="6"/>
      <c r="BA345" s="6"/>
      <c r="BB345" s="6"/>
      <c r="BC345" s="6"/>
      <c r="BD345" s="6"/>
      <c r="BE345" s="6"/>
      <c r="BF345" s="6"/>
      <c r="BG345" s="6"/>
      <c r="BH345" s="6"/>
      <c r="BI345" s="6"/>
      <c r="BJ345" s="6"/>
      <c r="BK345" s="7"/>
      <c r="BL345" s="48"/>
      <c r="BM345" s="48"/>
      <c r="BN345" s="48"/>
    </row>
    <row r="346" spans="4:66"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  <c r="AA346" s="6"/>
      <c r="AB346" s="6"/>
      <c r="AC346" s="6"/>
      <c r="AD346" s="7"/>
      <c r="AE346" s="48"/>
      <c r="AF346" s="48"/>
      <c r="AG346" s="48"/>
      <c r="AK346" s="6"/>
      <c r="AL346" s="6"/>
      <c r="AM346" s="6"/>
      <c r="AN346" s="6"/>
      <c r="AO346" s="6"/>
      <c r="AP346" s="6"/>
      <c r="AQ346" s="6"/>
      <c r="AR346" s="6"/>
      <c r="AS346" s="6"/>
      <c r="AT346" s="6"/>
      <c r="AU346" s="6"/>
      <c r="AV346" s="6"/>
      <c r="AW346" s="6"/>
      <c r="AX346" s="6"/>
      <c r="AY346" s="6"/>
      <c r="AZ346" s="6"/>
      <c r="BA346" s="6"/>
      <c r="BB346" s="6"/>
      <c r="BC346" s="6"/>
      <c r="BD346" s="6"/>
      <c r="BE346" s="6"/>
      <c r="BF346" s="6"/>
      <c r="BG346" s="6"/>
      <c r="BH346" s="6"/>
      <c r="BI346" s="6"/>
      <c r="BJ346" s="6"/>
      <c r="BK346" s="7"/>
      <c r="BL346" s="48"/>
      <c r="BM346" s="48"/>
      <c r="BN346" s="48"/>
    </row>
    <row r="347" spans="4:66"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  <c r="AA347" s="6"/>
      <c r="AB347" s="6"/>
      <c r="AC347" s="6"/>
      <c r="AD347" s="7"/>
      <c r="AE347" s="48"/>
      <c r="AF347" s="48"/>
      <c r="AG347" s="48"/>
      <c r="AK347" s="6"/>
      <c r="AL347" s="6"/>
      <c r="AM347" s="6"/>
      <c r="AN347" s="6"/>
      <c r="AO347" s="6"/>
      <c r="AP347" s="6"/>
      <c r="AQ347" s="6"/>
      <c r="AR347" s="6"/>
      <c r="AS347" s="6"/>
      <c r="AT347" s="6"/>
      <c r="AU347" s="6"/>
      <c r="AV347" s="6"/>
      <c r="AW347" s="6"/>
      <c r="AX347" s="6"/>
      <c r="AY347" s="6"/>
      <c r="AZ347" s="6"/>
      <c r="BA347" s="6"/>
      <c r="BB347" s="6"/>
      <c r="BC347" s="6"/>
      <c r="BD347" s="6"/>
      <c r="BE347" s="6"/>
      <c r="BF347" s="6"/>
      <c r="BG347" s="6"/>
      <c r="BH347" s="6"/>
      <c r="BI347" s="6"/>
      <c r="BJ347" s="6"/>
      <c r="BK347" s="7"/>
      <c r="BL347" s="48"/>
      <c r="BM347" s="48"/>
      <c r="BN347" s="48"/>
    </row>
    <row r="348" spans="4:66"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  <c r="AA348" s="6"/>
      <c r="AB348" s="6"/>
      <c r="AC348" s="6"/>
      <c r="AD348" s="7"/>
      <c r="AE348" s="48"/>
      <c r="AF348" s="48"/>
      <c r="AG348" s="48"/>
      <c r="AK348" s="6"/>
      <c r="AL348" s="6"/>
      <c r="AM348" s="6"/>
      <c r="AN348" s="6"/>
      <c r="AO348" s="6"/>
      <c r="AP348" s="6"/>
      <c r="AQ348" s="6"/>
      <c r="AR348" s="6"/>
      <c r="AS348" s="6"/>
      <c r="AT348" s="6"/>
      <c r="AU348" s="6"/>
      <c r="AV348" s="6"/>
      <c r="AW348" s="6"/>
      <c r="AX348" s="6"/>
      <c r="AY348" s="6"/>
      <c r="AZ348" s="6"/>
      <c r="BA348" s="6"/>
      <c r="BB348" s="6"/>
      <c r="BC348" s="6"/>
      <c r="BD348" s="6"/>
      <c r="BE348" s="6"/>
      <c r="BF348" s="6"/>
      <c r="BG348" s="6"/>
      <c r="BH348" s="6"/>
      <c r="BI348" s="6"/>
      <c r="BJ348" s="6"/>
      <c r="BK348" s="7"/>
      <c r="BL348" s="48"/>
      <c r="BM348" s="48"/>
      <c r="BN348" s="48"/>
    </row>
    <row r="349" spans="4:66"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  <c r="AA349" s="6"/>
      <c r="AB349" s="6"/>
      <c r="AC349" s="6"/>
      <c r="AD349" s="7"/>
      <c r="AE349" s="48"/>
      <c r="AF349" s="48"/>
      <c r="AG349" s="48"/>
      <c r="AK349" s="6"/>
      <c r="AL349" s="6"/>
      <c r="AM349" s="6"/>
      <c r="AN349" s="6"/>
      <c r="AO349" s="6"/>
      <c r="AP349" s="6"/>
      <c r="AQ349" s="6"/>
      <c r="AR349" s="6"/>
      <c r="AS349" s="6"/>
      <c r="AT349" s="6"/>
      <c r="AU349" s="6"/>
      <c r="AV349" s="6"/>
      <c r="AW349" s="6"/>
      <c r="AX349" s="6"/>
      <c r="AY349" s="6"/>
      <c r="AZ349" s="6"/>
      <c r="BA349" s="6"/>
      <c r="BB349" s="6"/>
      <c r="BC349" s="6"/>
      <c r="BD349" s="6"/>
      <c r="BE349" s="6"/>
      <c r="BF349" s="6"/>
      <c r="BG349" s="6"/>
      <c r="BH349" s="6"/>
      <c r="BI349" s="6"/>
      <c r="BJ349" s="6"/>
      <c r="BK349" s="7"/>
      <c r="BL349" s="48"/>
      <c r="BM349" s="48"/>
      <c r="BN349" s="48"/>
    </row>
    <row r="350" spans="4:66"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  <c r="AA350" s="6"/>
      <c r="AB350" s="6"/>
      <c r="AC350" s="6"/>
      <c r="AD350" s="7"/>
      <c r="AE350" s="48"/>
      <c r="AF350" s="48"/>
      <c r="AG350" s="48"/>
      <c r="AK350" s="6"/>
      <c r="AL350" s="6"/>
      <c r="AM350" s="6"/>
      <c r="AN350" s="6"/>
      <c r="AO350" s="6"/>
      <c r="AP350" s="6"/>
      <c r="AQ350" s="6"/>
      <c r="AR350" s="6"/>
      <c r="AS350" s="6"/>
      <c r="AT350" s="6"/>
      <c r="AU350" s="6"/>
      <c r="AV350" s="6"/>
      <c r="AW350" s="6"/>
      <c r="AX350" s="6"/>
      <c r="AY350" s="6"/>
      <c r="AZ350" s="6"/>
      <c r="BA350" s="6"/>
      <c r="BB350" s="6"/>
      <c r="BC350" s="6"/>
      <c r="BD350" s="6"/>
      <c r="BE350" s="6"/>
      <c r="BF350" s="6"/>
      <c r="BG350" s="6"/>
      <c r="BH350" s="6"/>
      <c r="BI350" s="6"/>
      <c r="BJ350" s="6"/>
      <c r="BK350" s="7"/>
      <c r="BL350" s="48"/>
      <c r="BM350" s="48"/>
      <c r="BN350" s="48"/>
    </row>
    <row r="351" spans="4:66"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  <c r="AA351" s="6"/>
      <c r="AB351" s="6"/>
      <c r="AC351" s="6"/>
      <c r="AD351" s="7"/>
      <c r="AE351" s="48"/>
      <c r="AF351" s="48"/>
      <c r="AG351" s="48"/>
      <c r="AK351" s="6"/>
      <c r="AL351" s="6"/>
      <c r="AM351" s="6"/>
      <c r="AN351" s="6"/>
      <c r="AO351" s="6"/>
      <c r="AP351" s="6"/>
      <c r="AQ351" s="6"/>
      <c r="AR351" s="6"/>
      <c r="AS351" s="6"/>
      <c r="AT351" s="6"/>
      <c r="AU351" s="6"/>
      <c r="AV351" s="6"/>
      <c r="AW351" s="6"/>
      <c r="AX351" s="6"/>
      <c r="AY351" s="6"/>
      <c r="AZ351" s="6"/>
      <c r="BA351" s="6"/>
      <c r="BB351" s="6"/>
      <c r="BC351" s="6"/>
      <c r="BD351" s="6"/>
      <c r="BE351" s="6"/>
      <c r="BF351" s="6"/>
      <c r="BG351" s="6"/>
      <c r="BH351" s="6"/>
      <c r="BI351" s="6"/>
      <c r="BJ351" s="6"/>
      <c r="BK351" s="7"/>
      <c r="BL351" s="48"/>
      <c r="BM351" s="48"/>
      <c r="BN351" s="48"/>
    </row>
    <row r="352" spans="4:66"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  <c r="AA352" s="6"/>
      <c r="AB352" s="6"/>
      <c r="AC352" s="6"/>
      <c r="AD352" s="7"/>
      <c r="AE352" s="48"/>
      <c r="AF352" s="48"/>
      <c r="AG352" s="48"/>
      <c r="AK352" s="6"/>
      <c r="AL352" s="6"/>
      <c r="AM352" s="6"/>
      <c r="AN352" s="6"/>
      <c r="AO352" s="6"/>
      <c r="AP352" s="6"/>
      <c r="AQ352" s="6"/>
      <c r="AR352" s="6"/>
      <c r="AS352" s="6"/>
      <c r="AT352" s="6"/>
      <c r="AU352" s="6"/>
      <c r="AV352" s="6"/>
      <c r="AW352" s="6"/>
      <c r="AX352" s="6"/>
      <c r="AY352" s="6"/>
      <c r="AZ352" s="6"/>
      <c r="BA352" s="6"/>
      <c r="BB352" s="6"/>
      <c r="BC352" s="6"/>
      <c r="BD352" s="6"/>
      <c r="BE352" s="6"/>
      <c r="BF352" s="6"/>
      <c r="BG352" s="6"/>
      <c r="BH352" s="6"/>
      <c r="BI352" s="6"/>
      <c r="BJ352" s="6"/>
      <c r="BK352" s="7"/>
      <c r="BL352" s="48"/>
      <c r="BM352" s="48"/>
      <c r="BN352" s="48"/>
    </row>
    <row r="353" spans="4:66"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  <c r="AA353" s="6"/>
      <c r="AB353" s="6"/>
      <c r="AC353" s="6"/>
      <c r="AD353" s="7"/>
      <c r="AE353" s="48"/>
      <c r="AF353" s="48"/>
      <c r="AG353" s="48"/>
      <c r="AK353" s="6"/>
      <c r="AL353" s="6"/>
      <c r="AM353" s="6"/>
      <c r="AN353" s="6"/>
      <c r="AO353" s="6"/>
      <c r="AP353" s="6"/>
      <c r="AQ353" s="6"/>
      <c r="AR353" s="6"/>
      <c r="AS353" s="6"/>
      <c r="AT353" s="6"/>
      <c r="AU353" s="6"/>
      <c r="AV353" s="6"/>
      <c r="AW353" s="6"/>
      <c r="AX353" s="6"/>
      <c r="AY353" s="6"/>
      <c r="AZ353" s="6"/>
      <c r="BA353" s="6"/>
      <c r="BB353" s="6"/>
      <c r="BC353" s="6"/>
      <c r="BD353" s="6"/>
      <c r="BE353" s="6"/>
      <c r="BF353" s="6"/>
      <c r="BG353" s="6"/>
      <c r="BH353" s="6"/>
      <c r="BI353" s="6"/>
      <c r="BJ353" s="6"/>
      <c r="BK353" s="7"/>
      <c r="BL353" s="48"/>
      <c r="BM353" s="48"/>
      <c r="BN353" s="48"/>
    </row>
    <row r="354" spans="4:66"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  <c r="AA354" s="6"/>
      <c r="AB354" s="6"/>
      <c r="AC354" s="6"/>
      <c r="AD354" s="7"/>
      <c r="AE354" s="48"/>
      <c r="AF354" s="48"/>
      <c r="AG354" s="48"/>
      <c r="AK354" s="6"/>
      <c r="AL354" s="6"/>
      <c r="AM354" s="6"/>
      <c r="AN354" s="6"/>
      <c r="AO354" s="6"/>
      <c r="AP354" s="6"/>
      <c r="AQ354" s="6"/>
      <c r="AR354" s="6"/>
      <c r="AS354" s="6"/>
      <c r="AT354" s="6"/>
      <c r="AU354" s="6"/>
      <c r="AV354" s="6"/>
      <c r="AW354" s="6"/>
      <c r="AX354" s="6"/>
      <c r="AY354" s="6"/>
      <c r="AZ354" s="6"/>
      <c r="BA354" s="6"/>
      <c r="BB354" s="6"/>
      <c r="BC354" s="6"/>
      <c r="BD354" s="6"/>
      <c r="BE354" s="6"/>
      <c r="BF354" s="6"/>
      <c r="BG354" s="6"/>
      <c r="BH354" s="6"/>
      <c r="BI354" s="6"/>
      <c r="BJ354" s="6"/>
      <c r="BK354" s="7"/>
      <c r="BL354" s="48"/>
      <c r="BM354" s="48"/>
      <c r="BN354" s="48"/>
    </row>
    <row r="355" spans="4:66"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  <c r="AA355" s="6"/>
      <c r="AB355" s="6"/>
      <c r="AC355" s="6"/>
      <c r="AD355" s="7"/>
      <c r="AE355" s="48"/>
      <c r="AF355" s="48"/>
      <c r="AG355" s="48"/>
      <c r="AK355" s="6"/>
      <c r="AL355" s="6"/>
      <c r="AM355" s="6"/>
      <c r="AN355" s="6"/>
      <c r="AO355" s="6"/>
      <c r="AP355" s="6"/>
      <c r="AQ355" s="6"/>
      <c r="AR355" s="6"/>
      <c r="AS355" s="6"/>
      <c r="AT355" s="6"/>
      <c r="AU355" s="6"/>
      <c r="AV355" s="6"/>
      <c r="AW355" s="6"/>
      <c r="AX355" s="6"/>
      <c r="AY355" s="6"/>
      <c r="AZ355" s="6"/>
      <c r="BA355" s="6"/>
      <c r="BB355" s="6"/>
      <c r="BC355" s="6"/>
      <c r="BD355" s="6"/>
      <c r="BE355" s="6"/>
      <c r="BF355" s="6"/>
      <c r="BG355" s="6"/>
      <c r="BH355" s="6"/>
      <c r="BI355" s="6"/>
      <c r="BJ355" s="6"/>
      <c r="BK355" s="7"/>
      <c r="BL355" s="48"/>
      <c r="BM355" s="48"/>
      <c r="BN355" s="48"/>
    </row>
    <row r="356" spans="4:66"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  <c r="AA356" s="6"/>
      <c r="AB356" s="6"/>
      <c r="AC356" s="6"/>
      <c r="AD356" s="7"/>
      <c r="AE356" s="48"/>
      <c r="AF356" s="48"/>
      <c r="AG356" s="48"/>
      <c r="AK356" s="6"/>
      <c r="AL356" s="6"/>
      <c r="AM356" s="6"/>
      <c r="AN356" s="6"/>
      <c r="AO356" s="6"/>
      <c r="AP356" s="6"/>
      <c r="AQ356" s="6"/>
      <c r="AR356" s="6"/>
      <c r="AS356" s="6"/>
      <c r="AT356" s="6"/>
      <c r="AU356" s="6"/>
      <c r="AV356" s="6"/>
      <c r="AW356" s="6"/>
      <c r="AX356" s="6"/>
      <c r="AY356" s="6"/>
      <c r="AZ356" s="6"/>
      <c r="BA356" s="6"/>
      <c r="BB356" s="6"/>
      <c r="BC356" s="6"/>
      <c r="BD356" s="6"/>
      <c r="BE356" s="6"/>
      <c r="BF356" s="6"/>
      <c r="BG356" s="6"/>
      <c r="BH356" s="6"/>
      <c r="BI356" s="6"/>
      <c r="BJ356" s="6"/>
      <c r="BK356" s="7"/>
      <c r="BL356" s="48"/>
      <c r="BM356" s="48"/>
      <c r="BN356" s="48"/>
    </row>
    <row r="357" spans="4:66"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  <c r="AA357" s="6"/>
      <c r="AB357" s="6"/>
      <c r="AC357" s="6"/>
      <c r="AD357" s="7"/>
      <c r="AE357" s="48"/>
      <c r="AF357" s="48"/>
      <c r="AG357" s="48"/>
      <c r="AK357" s="6"/>
      <c r="AL357" s="6"/>
      <c r="AM357" s="6"/>
      <c r="AN357" s="6"/>
      <c r="AO357" s="6"/>
      <c r="AP357" s="6"/>
      <c r="AQ357" s="6"/>
      <c r="AR357" s="6"/>
      <c r="AS357" s="6"/>
      <c r="AT357" s="6"/>
      <c r="AU357" s="6"/>
      <c r="AV357" s="6"/>
      <c r="AW357" s="6"/>
      <c r="AX357" s="6"/>
      <c r="AY357" s="6"/>
      <c r="AZ357" s="6"/>
      <c r="BA357" s="6"/>
      <c r="BB357" s="6"/>
      <c r="BC357" s="6"/>
      <c r="BD357" s="6"/>
      <c r="BE357" s="6"/>
      <c r="BF357" s="6"/>
      <c r="BG357" s="6"/>
      <c r="BH357" s="6"/>
      <c r="BI357" s="6"/>
      <c r="BJ357" s="6"/>
      <c r="BK357" s="7"/>
      <c r="BL357" s="48"/>
      <c r="BM357" s="48"/>
      <c r="BN357" s="48"/>
    </row>
    <row r="358" spans="4:66"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  <c r="AA358" s="6"/>
      <c r="AB358" s="6"/>
      <c r="AC358" s="6"/>
      <c r="AD358" s="7"/>
      <c r="AE358" s="48"/>
      <c r="AF358" s="48"/>
      <c r="AG358" s="48"/>
      <c r="AK358" s="6"/>
      <c r="AL358" s="6"/>
      <c r="AM358" s="6"/>
      <c r="AN358" s="6"/>
      <c r="AO358" s="6"/>
      <c r="AP358" s="6"/>
      <c r="AQ358" s="6"/>
      <c r="AR358" s="6"/>
      <c r="AS358" s="6"/>
      <c r="AT358" s="6"/>
      <c r="AU358" s="6"/>
      <c r="AV358" s="6"/>
      <c r="AW358" s="6"/>
      <c r="AX358" s="6"/>
      <c r="AY358" s="6"/>
      <c r="AZ358" s="6"/>
      <c r="BA358" s="6"/>
      <c r="BB358" s="6"/>
      <c r="BC358" s="6"/>
      <c r="BD358" s="6"/>
      <c r="BE358" s="6"/>
      <c r="BF358" s="6"/>
      <c r="BG358" s="6"/>
      <c r="BH358" s="6"/>
      <c r="BI358" s="6"/>
      <c r="BJ358" s="6"/>
      <c r="BK358" s="7"/>
      <c r="BL358" s="48"/>
      <c r="BM358" s="48"/>
      <c r="BN358" s="48"/>
    </row>
    <row r="359" spans="4:66"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  <c r="AA359" s="6"/>
      <c r="AB359" s="6"/>
      <c r="AC359" s="6"/>
      <c r="AD359" s="7"/>
      <c r="AE359" s="48"/>
      <c r="AF359" s="48"/>
      <c r="AG359" s="48"/>
      <c r="AK359" s="6"/>
      <c r="AL359" s="6"/>
      <c r="AM359" s="6"/>
      <c r="AN359" s="6"/>
      <c r="AO359" s="6"/>
      <c r="AP359" s="6"/>
      <c r="AQ359" s="6"/>
      <c r="AR359" s="6"/>
      <c r="AS359" s="6"/>
      <c r="AT359" s="6"/>
      <c r="AU359" s="6"/>
      <c r="AV359" s="6"/>
      <c r="AW359" s="6"/>
      <c r="AX359" s="6"/>
      <c r="AY359" s="6"/>
      <c r="AZ359" s="6"/>
      <c r="BA359" s="6"/>
      <c r="BB359" s="6"/>
      <c r="BC359" s="6"/>
      <c r="BD359" s="6"/>
      <c r="BE359" s="6"/>
      <c r="BF359" s="6"/>
      <c r="BG359" s="6"/>
      <c r="BH359" s="6"/>
      <c r="BI359" s="6"/>
      <c r="BJ359" s="6"/>
      <c r="BK359" s="7"/>
      <c r="BL359" s="48"/>
      <c r="BM359" s="48"/>
      <c r="BN359" s="48"/>
    </row>
    <row r="360" spans="4:66"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  <c r="AA360" s="6"/>
      <c r="AB360" s="6"/>
      <c r="AC360" s="6"/>
      <c r="AD360" s="7"/>
      <c r="AE360" s="48"/>
      <c r="AF360" s="48"/>
      <c r="AG360" s="48"/>
      <c r="AK360" s="6"/>
      <c r="AL360" s="6"/>
      <c r="AM360" s="6"/>
      <c r="AN360" s="6"/>
      <c r="AO360" s="6"/>
      <c r="AP360" s="6"/>
      <c r="AQ360" s="6"/>
      <c r="AR360" s="6"/>
      <c r="AS360" s="6"/>
      <c r="AT360" s="6"/>
      <c r="AU360" s="6"/>
      <c r="AV360" s="6"/>
      <c r="AW360" s="6"/>
      <c r="AX360" s="6"/>
      <c r="AY360" s="6"/>
      <c r="AZ360" s="6"/>
      <c r="BA360" s="6"/>
      <c r="BB360" s="6"/>
      <c r="BC360" s="6"/>
      <c r="BD360" s="6"/>
      <c r="BE360" s="6"/>
      <c r="BF360" s="6"/>
      <c r="BG360" s="6"/>
      <c r="BH360" s="6"/>
      <c r="BI360" s="6"/>
      <c r="BJ360" s="6"/>
      <c r="BK360" s="7"/>
      <c r="BL360" s="48"/>
      <c r="BM360" s="48"/>
      <c r="BN360" s="48"/>
    </row>
    <row r="361" spans="4:66"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  <c r="AA361" s="6"/>
      <c r="AB361" s="6"/>
      <c r="AC361" s="6"/>
      <c r="AD361" s="7"/>
      <c r="AE361" s="48"/>
      <c r="AF361" s="48"/>
      <c r="AG361" s="48"/>
      <c r="AK361" s="6"/>
      <c r="AL361" s="6"/>
      <c r="AM361" s="6"/>
      <c r="AN361" s="6"/>
      <c r="AO361" s="6"/>
      <c r="AP361" s="6"/>
      <c r="AQ361" s="6"/>
      <c r="AR361" s="6"/>
      <c r="AS361" s="6"/>
      <c r="AT361" s="6"/>
      <c r="AU361" s="6"/>
      <c r="AV361" s="6"/>
      <c r="AW361" s="6"/>
      <c r="AX361" s="6"/>
      <c r="AY361" s="6"/>
      <c r="AZ361" s="6"/>
      <c r="BA361" s="6"/>
      <c r="BB361" s="6"/>
      <c r="BC361" s="6"/>
      <c r="BD361" s="6"/>
      <c r="BE361" s="6"/>
      <c r="BF361" s="6"/>
      <c r="BG361" s="6"/>
      <c r="BH361" s="6"/>
      <c r="BI361" s="6"/>
      <c r="BJ361" s="6"/>
      <c r="BK361" s="7"/>
      <c r="BL361" s="48"/>
      <c r="BM361" s="48"/>
      <c r="BN361" s="48"/>
    </row>
    <row r="362" spans="4:66"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  <c r="AA362" s="6"/>
      <c r="AB362" s="6"/>
      <c r="AC362" s="6"/>
      <c r="AD362" s="7"/>
      <c r="AE362" s="48"/>
      <c r="AF362" s="48"/>
      <c r="AG362" s="48"/>
      <c r="AK362" s="6"/>
      <c r="AL362" s="6"/>
      <c r="AM362" s="6"/>
      <c r="AN362" s="6"/>
      <c r="AO362" s="6"/>
      <c r="AP362" s="6"/>
      <c r="AQ362" s="6"/>
      <c r="AR362" s="6"/>
      <c r="AS362" s="6"/>
      <c r="AT362" s="6"/>
      <c r="AU362" s="6"/>
      <c r="AV362" s="6"/>
      <c r="AW362" s="6"/>
      <c r="AX362" s="6"/>
      <c r="AY362" s="6"/>
      <c r="AZ362" s="6"/>
      <c r="BA362" s="6"/>
      <c r="BB362" s="6"/>
      <c r="BC362" s="6"/>
      <c r="BD362" s="6"/>
      <c r="BE362" s="6"/>
      <c r="BF362" s="6"/>
      <c r="BG362" s="6"/>
      <c r="BH362" s="6"/>
      <c r="BI362" s="6"/>
      <c r="BJ362" s="6"/>
      <c r="BK362" s="7"/>
      <c r="BL362" s="48"/>
      <c r="BM362" s="48"/>
      <c r="BN362" s="48"/>
    </row>
    <row r="363" spans="4:66"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  <c r="AA363" s="6"/>
      <c r="AB363" s="6"/>
      <c r="AC363" s="6"/>
      <c r="AD363" s="7"/>
      <c r="AE363" s="48"/>
      <c r="AF363" s="48"/>
      <c r="AG363" s="48"/>
      <c r="AK363" s="6"/>
      <c r="AL363" s="6"/>
      <c r="AM363" s="6"/>
      <c r="AN363" s="6"/>
      <c r="AO363" s="6"/>
      <c r="AP363" s="6"/>
      <c r="AQ363" s="6"/>
      <c r="AR363" s="6"/>
      <c r="AS363" s="6"/>
      <c r="AT363" s="6"/>
      <c r="AU363" s="6"/>
      <c r="AV363" s="6"/>
      <c r="AW363" s="6"/>
      <c r="AX363" s="6"/>
      <c r="AY363" s="6"/>
      <c r="AZ363" s="6"/>
      <c r="BA363" s="6"/>
      <c r="BB363" s="6"/>
      <c r="BC363" s="6"/>
      <c r="BD363" s="6"/>
      <c r="BE363" s="6"/>
      <c r="BF363" s="6"/>
      <c r="BG363" s="6"/>
      <c r="BH363" s="6"/>
      <c r="BI363" s="6"/>
      <c r="BJ363" s="6"/>
      <c r="BK363" s="7"/>
      <c r="BL363" s="48"/>
      <c r="BM363" s="48"/>
      <c r="BN363" s="48"/>
    </row>
    <row r="364" spans="4:66"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  <c r="AA364" s="6"/>
      <c r="AB364" s="6"/>
      <c r="AC364" s="6"/>
      <c r="AD364" s="7"/>
      <c r="AE364" s="48"/>
      <c r="AF364" s="48"/>
      <c r="AG364" s="48"/>
      <c r="AK364" s="6"/>
      <c r="AL364" s="6"/>
      <c r="AM364" s="6"/>
      <c r="AN364" s="6"/>
      <c r="AO364" s="6"/>
      <c r="AP364" s="6"/>
      <c r="AQ364" s="6"/>
      <c r="AR364" s="6"/>
      <c r="AS364" s="6"/>
      <c r="AT364" s="6"/>
      <c r="AU364" s="6"/>
      <c r="AV364" s="6"/>
      <c r="AW364" s="6"/>
      <c r="AX364" s="6"/>
      <c r="AY364" s="6"/>
      <c r="AZ364" s="6"/>
      <c r="BA364" s="6"/>
      <c r="BB364" s="6"/>
      <c r="BC364" s="6"/>
      <c r="BD364" s="6"/>
      <c r="BE364" s="6"/>
      <c r="BF364" s="6"/>
      <c r="BG364" s="6"/>
      <c r="BH364" s="6"/>
      <c r="BI364" s="6"/>
      <c r="BJ364" s="6"/>
      <c r="BK364" s="7"/>
      <c r="BL364" s="48"/>
      <c r="BM364" s="48"/>
      <c r="BN364" s="48"/>
    </row>
    <row r="365" spans="4:66"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  <c r="AA365" s="6"/>
      <c r="AB365" s="6"/>
      <c r="AC365" s="6"/>
      <c r="AD365" s="7"/>
      <c r="AE365" s="48"/>
      <c r="AF365" s="48"/>
      <c r="AG365" s="48"/>
      <c r="AK365" s="6"/>
      <c r="AL365" s="6"/>
      <c r="AM365" s="6"/>
      <c r="AN365" s="6"/>
      <c r="AO365" s="6"/>
      <c r="AP365" s="6"/>
      <c r="AQ365" s="6"/>
      <c r="AR365" s="6"/>
      <c r="AS365" s="6"/>
      <c r="AT365" s="6"/>
      <c r="AU365" s="6"/>
      <c r="AV365" s="6"/>
      <c r="AW365" s="6"/>
      <c r="AX365" s="6"/>
      <c r="AY365" s="6"/>
      <c r="AZ365" s="6"/>
      <c r="BA365" s="6"/>
      <c r="BB365" s="6"/>
      <c r="BC365" s="6"/>
      <c r="BD365" s="6"/>
      <c r="BE365" s="6"/>
      <c r="BF365" s="6"/>
      <c r="BG365" s="6"/>
      <c r="BH365" s="6"/>
      <c r="BI365" s="6"/>
      <c r="BJ365" s="6"/>
      <c r="BK365" s="7"/>
      <c r="BL365" s="48"/>
      <c r="BM365" s="48"/>
      <c r="BN365" s="48"/>
    </row>
    <row r="366" spans="4:66"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  <c r="AA366" s="6"/>
      <c r="AB366" s="6"/>
      <c r="AC366" s="6"/>
      <c r="AD366" s="7"/>
      <c r="AE366" s="48"/>
      <c r="AF366" s="48"/>
      <c r="AG366" s="48"/>
      <c r="AK366" s="6"/>
      <c r="AL366" s="6"/>
      <c r="AM366" s="6"/>
      <c r="AN366" s="6"/>
      <c r="AO366" s="6"/>
      <c r="AP366" s="6"/>
      <c r="AQ366" s="6"/>
      <c r="AR366" s="6"/>
      <c r="AS366" s="6"/>
      <c r="AT366" s="6"/>
      <c r="AU366" s="6"/>
      <c r="AV366" s="6"/>
      <c r="AW366" s="6"/>
      <c r="AX366" s="6"/>
      <c r="AY366" s="6"/>
      <c r="AZ366" s="6"/>
      <c r="BA366" s="6"/>
      <c r="BB366" s="6"/>
      <c r="BC366" s="6"/>
      <c r="BD366" s="6"/>
      <c r="BE366" s="6"/>
      <c r="BF366" s="6"/>
      <c r="BG366" s="6"/>
      <c r="BH366" s="6"/>
      <c r="BI366" s="6"/>
      <c r="BJ366" s="6"/>
      <c r="BK366" s="7"/>
      <c r="BL366" s="48"/>
      <c r="BM366" s="48"/>
      <c r="BN366" s="48"/>
    </row>
    <row r="367" spans="4:66"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  <c r="AA367" s="6"/>
      <c r="AB367" s="6"/>
      <c r="AC367" s="6"/>
      <c r="AD367" s="7"/>
      <c r="AE367" s="48"/>
      <c r="AF367" s="48"/>
      <c r="AG367" s="48"/>
      <c r="AK367" s="6"/>
      <c r="AL367" s="6"/>
      <c r="AM367" s="6"/>
      <c r="AN367" s="6"/>
      <c r="AO367" s="6"/>
      <c r="AP367" s="6"/>
      <c r="AQ367" s="6"/>
      <c r="AR367" s="6"/>
      <c r="AS367" s="6"/>
      <c r="AT367" s="6"/>
      <c r="AU367" s="6"/>
      <c r="AV367" s="6"/>
      <c r="AW367" s="6"/>
      <c r="AX367" s="6"/>
      <c r="AY367" s="6"/>
      <c r="AZ367" s="6"/>
      <c r="BA367" s="6"/>
      <c r="BB367" s="6"/>
      <c r="BC367" s="6"/>
      <c r="BD367" s="6"/>
      <c r="BE367" s="6"/>
      <c r="BF367" s="6"/>
      <c r="BG367" s="6"/>
      <c r="BH367" s="6"/>
      <c r="BI367" s="6"/>
      <c r="BJ367" s="6"/>
      <c r="BK367" s="7"/>
      <c r="BL367" s="48"/>
      <c r="BM367" s="48"/>
      <c r="BN367" s="48"/>
    </row>
    <row r="368" spans="4:66"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  <c r="AA368" s="6"/>
      <c r="AB368" s="6"/>
      <c r="AC368" s="6"/>
      <c r="AD368" s="7"/>
      <c r="AE368" s="48"/>
      <c r="AF368" s="48"/>
      <c r="AG368" s="48"/>
      <c r="AK368" s="6"/>
      <c r="AL368" s="6"/>
      <c r="AM368" s="6"/>
      <c r="AN368" s="6"/>
      <c r="AO368" s="6"/>
      <c r="AP368" s="6"/>
      <c r="AQ368" s="6"/>
      <c r="AR368" s="6"/>
      <c r="AS368" s="6"/>
      <c r="AT368" s="6"/>
      <c r="AU368" s="6"/>
      <c r="AV368" s="6"/>
      <c r="AW368" s="6"/>
      <c r="AX368" s="6"/>
      <c r="AY368" s="6"/>
      <c r="AZ368" s="6"/>
      <c r="BA368" s="6"/>
      <c r="BB368" s="6"/>
      <c r="BC368" s="6"/>
      <c r="BD368" s="6"/>
      <c r="BE368" s="6"/>
      <c r="BF368" s="6"/>
      <c r="BG368" s="6"/>
      <c r="BH368" s="6"/>
      <c r="BI368" s="6"/>
      <c r="BJ368" s="6"/>
      <c r="BK368" s="7"/>
      <c r="BL368" s="48"/>
      <c r="BM368" s="48"/>
      <c r="BN368" s="48"/>
    </row>
    <row r="369" spans="4:66"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  <c r="AA369" s="6"/>
      <c r="AB369" s="6"/>
      <c r="AC369" s="6"/>
      <c r="AD369" s="7"/>
      <c r="AE369" s="48"/>
      <c r="AF369" s="48"/>
      <c r="AG369" s="48"/>
      <c r="AK369" s="6"/>
      <c r="AL369" s="6"/>
      <c r="AM369" s="6"/>
      <c r="AN369" s="6"/>
      <c r="AO369" s="6"/>
      <c r="AP369" s="6"/>
      <c r="AQ369" s="6"/>
      <c r="AR369" s="6"/>
      <c r="AS369" s="6"/>
      <c r="AT369" s="6"/>
      <c r="AU369" s="6"/>
      <c r="AV369" s="6"/>
      <c r="AW369" s="6"/>
      <c r="AX369" s="6"/>
      <c r="AY369" s="6"/>
      <c r="AZ369" s="6"/>
      <c r="BA369" s="6"/>
      <c r="BB369" s="6"/>
      <c r="BC369" s="6"/>
      <c r="BD369" s="6"/>
      <c r="BE369" s="6"/>
      <c r="BF369" s="6"/>
      <c r="BG369" s="6"/>
      <c r="BH369" s="6"/>
      <c r="BI369" s="6"/>
      <c r="BJ369" s="6"/>
      <c r="BK369" s="7"/>
      <c r="BL369" s="48"/>
      <c r="BM369" s="48"/>
      <c r="BN369" s="48"/>
    </row>
    <row r="370" spans="4:66"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  <c r="AA370" s="6"/>
      <c r="AB370" s="6"/>
      <c r="AC370" s="6"/>
      <c r="AD370" s="7"/>
      <c r="AE370" s="48"/>
      <c r="AF370" s="48"/>
      <c r="AG370" s="48"/>
      <c r="AK370" s="6"/>
      <c r="AL370" s="6"/>
      <c r="AM370" s="6"/>
      <c r="AN370" s="6"/>
      <c r="AO370" s="6"/>
      <c r="AP370" s="6"/>
      <c r="AQ370" s="6"/>
      <c r="AR370" s="6"/>
      <c r="AS370" s="6"/>
      <c r="AT370" s="6"/>
      <c r="AU370" s="6"/>
      <c r="AV370" s="6"/>
      <c r="AW370" s="6"/>
      <c r="AX370" s="6"/>
      <c r="AY370" s="6"/>
      <c r="AZ370" s="6"/>
      <c r="BA370" s="6"/>
      <c r="BB370" s="6"/>
      <c r="BC370" s="6"/>
      <c r="BD370" s="6"/>
      <c r="BE370" s="6"/>
      <c r="BF370" s="6"/>
      <c r="BG370" s="6"/>
      <c r="BH370" s="6"/>
      <c r="BI370" s="6"/>
      <c r="BJ370" s="6"/>
      <c r="BK370" s="7"/>
      <c r="BL370" s="48"/>
      <c r="BM370" s="48"/>
      <c r="BN370" s="48"/>
    </row>
    <row r="371" spans="4:66"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  <c r="AA371" s="6"/>
      <c r="AB371" s="6"/>
      <c r="AC371" s="6"/>
      <c r="AD371" s="7"/>
      <c r="AE371" s="48"/>
      <c r="AF371" s="48"/>
      <c r="AG371" s="48"/>
      <c r="AK371" s="6"/>
      <c r="AL371" s="6"/>
      <c r="AM371" s="6"/>
      <c r="AN371" s="6"/>
      <c r="AO371" s="6"/>
      <c r="AP371" s="6"/>
      <c r="AQ371" s="6"/>
      <c r="AR371" s="6"/>
      <c r="AS371" s="6"/>
      <c r="AT371" s="6"/>
      <c r="AU371" s="6"/>
      <c r="AV371" s="6"/>
      <c r="AW371" s="6"/>
      <c r="AX371" s="6"/>
      <c r="AY371" s="6"/>
      <c r="AZ371" s="6"/>
      <c r="BA371" s="6"/>
      <c r="BB371" s="6"/>
      <c r="BC371" s="6"/>
      <c r="BD371" s="6"/>
      <c r="BE371" s="6"/>
      <c r="BF371" s="6"/>
      <c r="BG371" s="6"/>
      <c r="BH371" s="6"/>
      <c r="BI371" s="6"/>
      <c r="BJ371" s="6"/>
      <c r="BK371" s="7"/>
      <c r="BL371" s="48"/>
      <c r="BM371" s="48"/>
      <c r="BN371" s="48"/>
    </row>
    <row r="372" spans="4:66"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  <c r="AA372" s="6"/>
      <c r="AB372" s="6"/>
      <c r="AC372" s="6"/>
      <c r="AD372" s="7"/>
      <c r="AE372" s="48"/>
      <c r="AF372" s="48"/>
      <c r="AG372" s="48"/>
      <c r="AK372" s="6"/>
      <c r="AL372" s="6"/>
      <c r="AM372" s="6"/>
      <c r="AN372" s="6"/>
      <c r="AO372" s="6"/>
      <c r="AP372" s="6"/>
      <c r="AQ372" s="6"/>
      <c r="AR372" s="6"/>
      <c r="AS372" s="6"/>
      <c r="AT372" s="6"/>
      <c r="AU372" s="6"/>
      <c r="AV372" s="6"/>
      <c r="AW372" s="6"/>
      <c r="AX372" s="6"/>
      <c r="AY372" s="6"/>
      <c r="AZ372" s="6"/>
      <c r="BA372" s="6"/>
      <c r="BB372" s="6"/>
      <c r="BC372" s="6"/>
      <c r="BD372" s="6"/>
      <c r="BE372" s="6"/>
      <c r="BF372" s="6"/>
      <c r="BG372" s="6"/>
      <c r="BH372" s="6"/>
      <c r="BI372" s="6"/>
      <c r="BJ372" s="6"/>
      <c r="BK372" s="7"/>
      <c r="BL372" s="48"/>
      <c r="BM372" s="48"/>
      <c r="BN372" s="48"/>
    </row>
    <row r="373" spans="4:66"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  <c r="AA373" s="6"/>
      <c r="AB373" s="6"/>
      <c r="AC373" s="6"/>
      <c r="AD373" s="7"/>
      <c r="AE373" s="48"/>
      <c r="AF373" s="48"/>
      <c r="AG373" s="48"/>
      <c r="AK373" s="6"/>
      <c r="AL373" s="6"/>
      <c r="AM373" s="6"/>
      <c r="AN373" s="6"/>
      <c r="AO373" s="6"/>
      <c r="AP373" s="6"/>
      <c r="AQ373" s="6"/>
      <c r="AR373" s="6"/>
      <c r="AS373" s="6"/>
      <c r="AT373" s="6"/>
      <c r="AU373" s="6"/>
      <c r="AV373" s="6"/>
      <c r="AW373" s="6"/>
      <c r="AX373" s="6"/>
      <c r="AY373" s="6"/>
      <c r="AZ373" s="6"/>
      <c r="BA373" s="6"/>
      <c r="BB373" s="6"/>
      <c r="BC373" s="6"/>
      <c r="BD373" s="6"/>
      <c r="BE373" s="6"/>
      <c r="BF373" s="6"/>
      <c r="BG373" s="6"/>
      <c r="BH373" s="6"/>
      <c r="BI373" s="6"/>
      <c r="BJ373" s="6"/>
      <c r="BK373" s="7"/>
      <c r="BL373" s="48"/>
      <c r="BM373" s="48"/>
      <c r="BN373" s="48"/>
    </row>
    <row r="374" spans="4:66"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  <c r="AA374" s="6"/>
      <c r="AB374" s="6"/>
      <c r="AC374" s="6"/>
      <c r="AD374" s="7"/>
      <c r="AE374" s="48"/>
      <c r="AF374" s="48"/>
      <c r="AG374" s="48"/>
      <c r="AK374" s="6"/>
      <c r="AL374" s="6"/>
      <c r="AM374" s="6"/>
      <c r="AN374" s="6"/>
      <c r="AO374" s="6"/>
      <c r="AP374" s="6"/>
      <c r="AQ374" s="6"/>
      <c r="AR374" s="6"/>
      <c r="AS374" s="6"/>
      <c r="AT374" s="6"/>
      <c r="AU374" s="6"/>
      <c r="AV374" s="6"/>
      <c r="AW374" s="6"/>
      <c r="AX374" s="6"/>
      <c r="AY374" s="6"/>
      <c r="AZ374" s="6"/>
      <c r="BA374" s="6"/>
      <c r="BB374" s="6"/>
      <c r="BC374" s="6"/>
      <c r="BD374" s="6"/>
      <c r="BE374" s="6"/>
      <c r="BF374" s="6"/>
      <c r="BG374" s="6"/>
      <c r="BH374" s="6"/>
      <c r="BI374" s="6"/>
      <c r="BJ374" s="6"/>
      <c r="BK374" s="7"/>
      <c r="BL374" s="48"/>
      <c r="BM374" s="48"/>
      <c r="BN374" s="48"/>
    </row>
    <row r="375" spans="4:66"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  <c r="AA375" s="6"/>
      <c r="AB375" s="6"/>
      <c r="AC375" s="6"/>
      <c r="AD375" s="7"/>
      <c r="AE375" s="48"/>
      <c r="AF375" s="48"/>
      <c r="AG375" s="48"/>
      <c r="AK375" s="6"/>
      <c r="AL375" s="6"/>
      <c r="AM375" s="6"/>
      <c r="AN375" s="6"/>
      <c r="AO375" s="6"/>
      <c r="AP375" s="6"/>
      <c r="AQ375" s="6"/>
      <c r="AR375" s="6"/>
      <c r="AS375" s="6"/>
      <c r="AT375" s="6"/>
      <c r="AU375" s="6"/>
      <c r="AV375" s="6"/>
      <c r="AW375" s="6"/>
      <c r="AX375" s="6"/>
      <c r="AY375" s="6"/>
      <c r="AZ375" s="6"/>
      <c r="BA375" s="6"/>
      <c r="BB375" s="6"/>
      <c r="BC375" s="6"/>
      <c r="BD375" s="6"/>
      <c r="BE375" s="6"/>
      <c r="BF375" s="6"/>
      <c r="BG375" s="6"/>
      <c r="BH375" s="6"/>
      <c r="BI375" s="6"/>
      <c r="BJ375" s="6"/>
      <c r="BK375" s="7"/>
      <c r="BL375" s="48"/>
      <c r="BM375" s="48"/>
      <c r="BN375" s="48"/>
    </row>
    <row r="376" spans="4:66"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  <c r="AA376" s="6"/>
      <c r="AB376" s="6"/>
      <c r="AC376" s="6"/>
      <c r="AD376" s="7"/>
      <c r="AE376" s="48"/>
      <c r="AF376" s="48"/>
      <c r="AG376" s="48"/>
      <c r="AK376" s="6"/>
      <c r="AL376" s="6"/>
      <c r="AM376" s="6"/>
      <c r="AN376" s="6"/>
      <c r="AO376" s="6"/>
      <c r="AP376" s="6"/>
      <c r="AQ376" s="6"/>
      <c r="AR376" s="6"/>
      <c r="AS376" s="6"/>
      <c r="AT376" s="6"/>
      <c r="AU376" s="6"/>
      <c r="AV376" s="6"/>
      <c r="AW376" s="6"/>
      <c r="AX376" s="6"/>
      <c r="AY376" s="6"/>
      <c r="AZ376" s="6"/>
      <c r="BA376" s="6"/>
      <c r="BB376" s="6"/>
      <c r="BC376" s="6"/>
      <c r="BD376" s="6"/>
      <c r="BE376" s="6"/>
      <c r="BF376" s="6"/>
      <c r="BG376" s="6"/>
      <c r="BH376" s="6"/>
      <c r="BI376" s="6"/>
      <c r="BJ376" s="6"/>
      <c r="BK376" s="7"/>
      <c r="BL376" s="48"/>
      <c r="BM376" s="48"/>
      <c r="BN376" s="48"/>
    </row>
    <row r="377" spans="4:66"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  <c r="AA377" s="6"/>
      <c r="AB377" s="6"/>
      <c r="AC377" s="6"/>
      <c r="AD377" s="7"/>
      <c r="AE377" s="48"/>
      <c r="AF377" s="48"/>
      <c r="AG377" s="48"/>
      <c r="AK377" s="6"/>
      <c r="AL377" s="6"/>
      <c r="AM377" s="6"/>
      <c r="AN377" s="6"/>
      <c r="AO377" s="6"/>
      <c r="AP377" s="6"/>
      <c r="AQ377" s="6"/>
      <c r="AR377" s="6"/>
      <c r="AS377" s="6"/>
      <c r="AT377" s="6"/>
      <c r="AU377" s="6"/>
      <c r="AV377" s="6"/>
      <c r="AW377" s="6"/>
      <c r="AX377" s="6"/>
      <c r="AY377" s="6"/>
      <c r="AZ377" s="6"/>
      <c r="BA377" s="6"/>
      <c r="BB377" s="6"/>
      <c r="BC377" s="6"/>
      <c r="BD377" s="6"/>
      <c r="BE377" s="6"/>
      <c r="BF377" s="6"/>
      <c r="BG377" s="6"/>
      <c r="BH377" s="6"/>
      <c r="BI377" s="6"/>
      <c r="BJ377" s="6"/>
      <c r="BK377" s="7"/>
      <c r="BL377" s="48"/>
      <c r="BM377" s="48"/>
      <c r="BN377" s="48"/>
    </row>
    <row r="378" spans="4:66"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  <c r="AA378" s="6"/>
      <c r="AB378" s="6"/>
      <c r="AC378" s="6"/>
      <c r="AD378" s="7"/>
      <c r="AE378" s="48"/>
      <c r="AF378" s="48"/>
      <c r="AG378" s="48"/>
      <c r="AK378" s="6"/>
      <c r="AL378" s="6"/>
      <c r="AM378" s="6"/>
      <c r="AN378" s="6"/>
      <c r="AO378" s="6"/>
      <c r="AP378" s="6"/>
      <c r="AQ378" s="6"/>
      <c r="AR378" s="6"/>
      <c r="AS378" s="6"/>
      <c r="AT378" s="6"/>
      <c r="AU378" s="6"/>
      <c r="AV378" s="6"/>
      <c r="AW378" s="6"/>
      <c r="AX378" s="6"/>
      <c r="AY378" s="6"/>
      <c r="AZ378" s="6"/>
      <c r="BA378" s="6"/>
      <c r="BB378" s="6"/>
      <c r="BC378" s="6"/>
      <c r="BD378" s="6"/>
      <c r="BE378" s="6"/>
      <c r="BF378" s="6"/>
      <c r="BG378" s="6"/>
      <c r="BH378" s="6"/>
      <c r="BI378" s="6"/>
      <c r="BJ378" s="6"/>
      <c r="BK378" s="7"/>
      <c r="BL378" s="48"/>
      <c r="BM378" s="48"/>
      <c r="BN378" s="48"/>
    </row>
    <row r="379" spans="4:66"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  <c r="AA379" s="6"/>
      <c r="AB379" s="6"/>
      <c r="AC379" s="6"/>
      <c r="AD379" s="7"/>
      <c r="AE379" s="48"/>
      <c r="AF379" s="48"/>
      <c r="AG379" s="48"/>
      <c r="AK379" s="6"/>
      <c r="AL379" s="6"/>
      <c r="AM379" s="6"/>
      <c r="AN379" s="6"/>
      <c r="AO379" s="6"/>
      <c r="AP379" s="6"/>
      <c r="AQ379" s="6"/>
      <c r="AR379" s="6"/>
      <c r="AS379" s="6"/>
      <c r="AT379" s="6"/>
      <c r="AU379" s="6"/>
      <c r="AV379" s="6"/>
      <c r="AW379" s="6"/>
      <c r="AX379" s="6"/>
      <c r="AY379" s="6"/>
      <c r="AZ379" s="6"/>
      <c r="BA379" s="6"/>
      <c r="BB379" s="6"/>
      <c r="BC379" s="6"/>
      <c r="BD379" s="6"/>
      <c r="BE379" s="6"/>
      <c r="BF379" s="6"/>
      <c r="BG379" s="6"/>
      <c r="BH379" s="6"/>
      <c r="BI379" s="6"/>
      <c r="BJ379" s="6"/>
      <c r="BK379" s="7"/>
      <c r="BL379" s="48"/>
      <c r="BM379" s="48"/>
      <c r="BN379" s="48"/>
    </row>
    <row r="380" spans="4:66"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  <c r="AA380" s="6"/>
      <c r="AB380" s="6"/>
      <c r="AC380" s="6"/>
      <c r="AD380" s="7"/>
      <c r="AE380" s="48"/>
      <c r="AF380" s="48"/>
      <c r="AG380" s="48"/>
      <c r="AK380" s="6"/>
      <c r="AL380" s="6"/>
      <c r="AM380" s="6"/>
      <c r="AN380" s="6"/>
      <c r="AO380" s="6"/>
      <c r="AP380" s="6"/>
      <c r="AQ380" s="6"/>
      <c r="AR380" s="6"/>
      <c r="AS380" s="6"/>
      <c r="AT380" s="6"/>
      <c r="AU380" s="6"/>
      <c r="AV380" s="6"/>
      <c r="AW380" s="6"/>
      <c r="AX380" s="6"/>
      <c r="AY380" s="6"/>
      <c r="AZ380" s="6"/>
      <c r="BA380" s="6"/>
      <c r="BB380" s="6"/>
      <c r="BC380" s="6"/>
      <c r="BD380" s="6"/>
      <c r="BE380" s="6"/>
      <c r="BF380" s="6"/>
      <c r="BG380" s="6"/>
      <c r="BH380" s="6"/>
      <c r="BI380" s="6"/>
      <c r="BJ380" s="6"/>
      <c r="BK380" s="7"/>
      <c r="BL380" s="48"/>
      <c r="BM380" s="48"/>
      <c r="BN380" s="48"/>
    </row>
    <row r="381" spans="4:66"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  <c r="AA381" s="6"/>
      <c r="AB381" s="6"/>
      <c r="AC381" s="6"/>
      <c r="AD381" s="7"/>
      <c r="AE381" s="48"/>
      <c r="AF381" s="48"/>
      <c r="AG381" s="48"/>
      <c r="AK381" s="6"/>
      <c r="AL381" s="6"/>
      <c r="AM381" s="6"/>
      <c r="AN381" s="6"/>
      <c r="AO381" s="6"/>
      <c r="AP381" s="6"/>
      <c r="AQ381" s="6"/>
      <c r="AR381" s="6"/>
      <c r="AS381" s="6"/>
      <c r="AT381" s="6"/>
      <c r="AU381" s="6"/>
      <c r="AV381" s="6"/>
      <c r="AW381" s="6"/>
      <c r="AX381" s="6"/>
      <c r="AY381" s="6"/>
      <c r="AZ381" s="6"/>
      <c r="BA381" s="6"/>
      <c r="BB381" s="6"/>
      <c r="BC381" s="6"/>
      <c r="BD381" s="6"/>
      <c r="BE381" s="6"/>
      <c r="BF381" s="6"/>
      <c r="BG381" s="6"/>
      <c r="BH381" s="6"/>
      <c r="BI381" s="6"/>
      <c r="BJ381" s="6"/>
      <c r="BK381" s="7"/>
      <c r="BL381" s="48"/>
      <c r="BM381" s="48"/>
      <c r="BN381" s="48"/>
    </row>
    <row r="382" spans="4:66"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  <c r="AA382" s="6"/>
      <c r="AB382" s="6"/>
      <c r="AC382" s="6"/>
      <c r="AD382" s="7"/>
      <c r="AE382" s="48"/>
      <c r="AF382" s="48"/>
      <c r="AG382" s="48"/>
      <c r="AK382" s="6"/>
      <c r="AL382" s="6"/>
      <c r="AM382" s="6"/>
      <c r="AN382" s="6"/>
      <c r="AO382" s="6"/>
      <c r="AP382" s="6"/>
      <c r="AQ382" s="6"/>
      <c r="AR382" s="6"/>
      <c r="AS382" s="6"/>
      <c r="AT382" s="6"/>
      <c r="AU382" s="6"/>
      <c r="AV382" s="6"/>
      <c r="AW382" s="6"/>
      <c r="AX382" s="6"/>
      <c r="AY382" s="6"/>
      <c r="AZ382" s="6"/>
      <c r="BA382" s="6"/>
      <c r="BB382" s="6"/>
      <c r="BC382" s="6"/>
      <c r="BD382" s="6"/>
      <c r="BE382" s="6"/>
      <c r="BF382" s="6"/>
      <c r="BG382" s="6"/>
      <c r="BH382" s="6"/>
      <c r="BI382" s="6"/>
      <c r="BJ382" s="6"/>
      <c r="BK382" s="7"/>
      <c r="BL382" s="48"/>
      <c r="BM382" s="48"/>
      <c r="BN382" s="48"/>
    </row>
    <row r="383" spans="4:66"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  <c r="AA383" s="6"/>
      <c r="AB383" s="6"/>
      <c r="AC383" s="6"/>
      <c r="AD383" s="7"/>
      <c r="AE383" s="48"/>
      <c r="AF383" s="48"/>
      <c r="AG383" s="48"/>
      <c r="AK383" s="6"/>
      <c r="AL383" s="6"/>
      <c r="AM383" s="6"/>
      <c r="AN383" s="6"/>
      <c r="AO383" s="6"/>
      <c r="AP383" s="6"/>
      <c r="AQ383" s="6"/>
      <c r="AR383" s="6"/>
      <c r="AS383" s="6"/>
      <c r="AT383" s="6"/>
      <c r="AU383" s="6"/>
      <c r="AV383" s="6"/>
      <c r="AW383" s="6"/>
      <c r="AX383" s="6"/>
      <c r="AY383" s="6"/>
      <c r="AZ383" s="6"/>
      <c r="BA383" s="6"/>
      <c r="BB383" s="6"/>
      <c r="BC383" s="6"/>
      <c r="BD383" s="6"/>
      <c r="BE383" s="6"/>
      <c r="BF383" s="6"/>
      <c r="BG383" s="6"/>
      <c r="BH383" s="6"/>
      <c r="BI383" s="6"/>
      <c r="BJ383" s="6"/>
      <c r="BK383" s="7"/>
      <c r="BL383" s="48"/>
      <c r="BM383" s="48"/>
      <c r="BN383" s="48"/>
    </row>
    <row r="384" spans="4:66"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  <c r="AA384" s="6"/>
      <c r="AB384" s="6"/>
      <c r="AC384" s="6"/>
      <c r="AD384" s="7"/>
      <c r="AE384" s="48"/>
      <c r="AF384" s="48"/>
      <c r="AG384" s="48"/>
      <c r="AK384" s="6"/>
      <c r="AL384" s="6"/>
      <c r="AM384" s="6"/>
      <c r="AN384" s="6"/>
      <c r="AO384" s="6"/>
      <c r="AP384" s="6"/>
      <c r="AQ384" s="6"/>
      <c r="AR384" s="6"/>
      <c r="AS384" s="6"/>
      <c r="AT384" s="6"/>
      <c r="AU384" s="6"/>
      <c r="AV384" s="6"/>
      <c r="AW384" s="6"/>
      <c r="AX384" s="6"/>
      <c r="AY384" s="6"/>
      <c r="AZ384" s="6"/>
      <c r="BA384" s="6"/>
      <c r="BB384" s="6"/>
      <c r="BC384" s="6"/>
      <c r="BD384" s="6"/>
      <c r="BE384" s="6"/>
      <c r="BF384" s="6"/>
      <c r="BG384" s="6"/>
      <c r="BH384" s="6"/>
      <c r="BI384" s="6"/>
      <c r="BJ384" s="6"/>
      <c r="BK384" s="7"/>
      <c r="BL384" s="48"/>
      <c r="BM384" s="48"/>
      <c r="BN384" s="48"/>
    </row>
    <row r="385" spans="4:66"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  <c r="AA385" s="6"/>
      <c r="AB385" s="6"/>
      <c r="AC385" s="6"/>
      <c r="AD385" s="7"/>
      <c r="AE385" s="48"/>
      <c r="AF385" s="48"/>
      <c r="AG385" s="48"/>
      <c r="AK385" s="6"/>
      <c r="AL385" s="6"/>
      <c r="AM385" s="6"/>
      <c r="AN385" s="6"/>
      <c r="AO385" s="6"/>
      <c r="AP385" s="6"/>
      <c r="AQ385" s="6"/>
      <c r="AR385" s="6"/>
      <c r="AS385" s="6"/>
      <c r="AT385" s="6"/>
      <c r="AU385" s="6"/>
      <c r="AV385" s="6"/>
      <c r="AW385" s="6"/>
      <c r="AX385" s="6"/>
      <c r="AY385" s="6"/>
      <c r="AZ385" s="6"/>
      <c r="BA385" s="6"/>
      <c r="BB385" s="6"/>
      <c r="BC385" s="6"/>
      <c r="BD385" s="6"/>
      <c r="BE385" s="6"/>
      <c r="BF385" s="6"/>
      <c r="BG385" s="6"/>
      <c r="BH385" s="6"/>
      <c r="BI385" s="6"/>
      <c r="BJ385" s="6"/>
      <c r="BK385" s="7"/>
      <c r="BL385" s="48"/>
      <c r="BM385" s="48"/>
      <c r="BN385" s="48"/>
    </row>
    <row r="386" spans="4:66"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  <c r="AA386" s="6"/>
      <c r="AB386" s="6"/>
      <c r="AC386" s="6"/>
      <c r="AD386" s="7"/>
      <c r="AE386" s="48"/>
      <c r="AF386" s="48"/>
      <c r="AG386" s="48"/>
      <c r="AK386" s="6"/>
      <c r="AL386" s="6"/>
      <c r="AM386" s="6"/>
      <c r="AN386" s="6"/>
      <c r="AO386" s="6"/>
      <c r="AP386" s="6"/>
      <c r="AQ386" s="6"/>
      <c r="AR386" s="6"/>
      <c r="AS386" s="6"/>
      <c r="AT386" s="6"/>
      <c r="AU386" s="6"/>
      <c r="AV386" s="6"/>
      <c r="AW386" s="6"/>
      <c r="AX386" s="6"/>
      <c r="AY386" s="6"/>
      <c r="AZ386" s="6"/>
      <c r="BA386" s="6"/>
      <c r="BB386" s="6"/>
      <c r="BC386" s="6"/>
      <c r="BD386" s="6"/>
      <c r="BE386" s="6"/>
      <c r="BF386" s="6"/>
      <c r="BG386" s="6"/>
      <c r="BH386" s="6"/>
      <c r="BI386" s="6"/>
      <c r="BJ386" s="6"/>
      <c r="BK386" s="7"/>
      <c r="BL386" s="48"/>
      <c r="BM386" s="48"/>
      <c r="BN386" s="48"/>
    </row>
    <row r="387" spans="4:66"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  <c r="AA387" s="6"/>
      <c r="AB387" s="6"/>
      <c r="AC387" s="6"/>
      <c r="AD387" s="7"/>
      <c r="AE387" s="48"/>
      <c r="AF387" s="48"/>
      <c r="AG387" s="48"/>
      <c r="AK387" s="6"/>
      <c r="AL387" s="6"/>
      <c r="AM387" s="6"/>
      <c r="AN387" s="6"/>
      <c r="AO387" s="6"/>
      <c r="AP387" s="6"/>
      <c r="AQ387" s="6"/>
      <c r="AR387" s="6"/>
      <c r="AS387" s="6"/>
      <c r="AT387" s="6"/>
      <c r="AU387" s="6"/>
      <c r="AV387" s="6"/>
      <c r="AW387" s="6"/>
      <c r="AX387" s="6"/>
      <c r="AY387" s="6"/>
      <c r="AZ387" s="6"/>
      <c r="BA387" s="6"/>
      <c r="BB387" s="6"/>
      <c r="BC387" s="6"/>
      <c r="BD387" s="6"/>
      <c r="BE387" s="6"/>
      <c r="BF387" s="6"/>
      <c r="BG387" s="6"/>
      <c r="BH387" s="6"/>
      <c r="BI387" s="6"/>
      <c r="BJ387" s="6"/>
      <c r="BK387" s="7"/>
      <c r="BL387" s="48"/>
      <c r="BM387" s="48"/>
      <c r="BN387" s="48"/>
    </row>
    <row r="388" spans="4:66"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  <c r="AA388" s="6"/>
      <c r="AB388" s="6"/>
      <c r="AC388" s="6"/>
      <c r="AD388" s="7"/>
      <c r="AE388" s="48"/>
      <c r="AF388" s="48"/>
      <c r="AG388" s="48"/>
      <c r="AK388" s="6"/>
      <c r="AL388" s="6"/>
      <c r="AM388" s="6"/>
      <c r="AN388" s="6"/>
      <c r="AO388" s="6"/>
      <c r="AP388" s="6"/>
      <c r="AQ388" s="6"/>
      <c r="AR388" s="6"/>
      <c r="AS388" s="6"/>
      <c r="AT388" s="6"/>
      <c r="AU388" s="6"/>
      <c r="AV388" s="6"/>
      <c r="AW388" s="6"/>
      <c r="AX388" s="6"/>
      <c r="AY388" s="6"/>
      <c r="AZ388" s="6"/>
      <c r="BA388" s="6"/>
      <c r="BB388" s="6"/>
      <c r="BC388" s="6"/>
      <c r="BD388" s="6"/>
      <c r="BE388" s="6"/>
      <c r="BF388" s="6"/>
      <c r="BG388" s="6"/>
      <c r="BH388" s="6"/>
      <c r="BI388" s="6"/>
      <c r="BJ388" s="6"/>
      <c r="BK388" s="7"/>
      <c r="BL388" s="48"/>
      <c r="BM388" s="48"/>
      <c r="BN388" s="48"/>
    </row>
    <row r="389" spans="4:66"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  <c r="AA389" s="6"/>
      <c r="AB389" s="6"/>
      <c r="AC389" s="6"/>
      <c r="AD389" s="7"/>
      <c r="AE389" s="48"/>
      <c r="AF389" s="48"/>
      <c r="AG389" s="48"/>
      <c r="AK389" s="6"/>
      <c r="AL389" s="6"/>
      <c r="AM389" s="6"/>
      <c r="AN389" s="6"/>
      <c r="AO389" s="6"/>
      <c r="AP389" s="6"/>
      <c r="AQ389" s="6"/>
      <c r="AR389" s="6"/>
      <c r="AS389" s="6"/>
      <c r="AT389" s="6"/>
      <c r="AU389" s="6"/>
      <c r="AV389" s="6"/>
      <c r="AW389" s="6"/>
      <c r="AX389" s="6"/>
      <c r="AY389" s="6"/>
      <c r="AZ389" s="6"/>
      <c r="BA389" s="6"/>
      <c r="BB389" s="6"/>
      <c r="BC389" s="6"/>
      <c r="BD389" s="6"/>
      <c r="BE389" s="6"/>
      <c r="BF389" s="6"/>
      <c r="BG389" s="6"/>
      <c r="BH389" s="6"/>
      <c r="BI389" s="6"/>
      <c r="BJ389" s="6"/>
      <c r="BK389" s="7"/>
      <c r="BL389" s="48"/>
      <c r="BM389" s="48"/>
      <c r="BN389" s="48"/>
    </row>
    <row r="390" spans="4:66"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  <c r="AA390" s="6"/>
      <c r="AB390" s="6"/>
      <c r="AC390" s="6"/>
      <c r="AD390" s="7"/>
      <c r="AE390" s="48"/>
      <c r="AF390" s="48"/>
      <c r="AG390" s="48"/>
      <c r="AK390" s="6"/>
      <c r="AL390" s="6"/>
      <c r="AM390" s="6"/>
      <c r="AN390" s="6"/>
      <c r="AO390" s="6"/>
      <c r="AP390" s="6"/>
      <c r="AQ390" s="6"/>
      <c r="AR390" s="6"/>
      <c r="AS390" s="6"/>
      <c r="AT390" s="6"/>
      <c r="AU390" s="6"/>
      <c r="AV390" s="6"/>
      <c r="AW390" s="6"/>
      <c r="AX390" s="6"/>
      <c r="AY390" s="6"/>
      <c r="AZ390" s="6"/>
      <c r="BA390" s="6"/>
      <c r="BB390" s="6"/>
      <c r="BC390" s="6"/>
      <c r="BD390" s="6"/>
      <c r="BE390" s="6"/>
      <c r="BF390" s="6"/>
      <c r="BG390" s="6"/>
      <c r="BH390" s="6"/>
      <c r="BI390" s="6"/>
      <c r="BJ390" s="6"/>
      <c r="BK390" s="7"/>
      <c r="BL390" s="48"/>
      <c r="BM390" s="48"/>
      <c r="BN390" s="48"/>
    </row>
    <row r="391" spans="4:66"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  <c r="AA391" s="6"/>
      <c r="AB391" s="6"/>
      <c r="AC391" s="6"/>
      <c r="AD391" s="7"/>
      <c r="AE391" s="48"/>
      <c r="AF391" s="48"/>
      <c r="AG391" s="48"/>
      <c r="AK391" s="6"/>
      <c r="AL391" s="6"/>
      <c r="AM391" s="6"/>
      <c r="AN391" s="6"/>
      <c r="AO391" s="6"/>
      <c r="AP391" s="6"/>
      <c r="AQ391" s="6"/>
      <c r="AR391" s="6"/>
      <c r="AS391" s="6"/>
      <c r="AT391" s="6"/>
      <c r="AU391" s="6"/>
      <c r="AV391" s="6"/>
      <c r="AW391" s="6"/>
      <c r="AX391" s="6"/>
      <c r="AY391" s="6"/>
      <c r="AZ391" s="6"/>
      <c r="BA391" s="6"/>
      <c r="BB391" s="6"/>
      <c r="BC391" s="6"/>
      <c r="BD391" s="6"/>
      <c r="BE391" s="6"/>
      <c r="BF391" s="6"/>
      <c r="BG391" s="6"/>
      <c r="BH391" s="6"/>
      <c r="BI391" s="6"/>
      <c r="BJ391" s="6"/>
      <c r="BK391" s="7"/>
      <c r="BL391" s="48"/>
      <c r="BM391" s="48"/>
      <c r="BN391" s="48"/>
    </row>
    <row r="392" spans="4:66"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  <c r="AA392" s="6"/>
      <c r="AB392" s="6"/>
      <c r="AC392" s="6"/>
      <c r="AD392" s="7"/>
      <c r="AE392" s="48"/>
      <c r="AF392" s="48"/>
      <c r="AG392" s="48"/>
      <c r="AK392" s="6"/>
      <c r="AL392" s="6"/>
      <c r="AM392" s="6"/>
      <c r="AN392" s="6"/>
      <c r="AO392" s="6"/>
      <c r="AP392" s="6"/>
      <c r="AQ392" s="6"/>
      <c r="AR392" s="6"/>
      <c r="AS392" s="6"/>
      <c r="AT392" s="6"/>
      <c r="AU392" s="6"/>
      <c r="AV392" s="6"/>
      <c r="AW392" s="6"/>
      <c r="AX392" s="6"/>
      <c r="AY392" s="6"/>
      <c r="AZ392" s="6"/>
      <c r="BA392" s="6"/>
      <c r="BB392" s="6"/>
      <c r="BC392" s="6"/>
      <c r="BD392" s="6"/>
      <c r="BE392" s="6"/>
      <c r="BF392" s="6"/>
      <c r="BG392" s="6"/>
      <c r="BH392" s="6"/>
      <c r="BI392" s="6"/>
      <c r="BJ392" s="6"/>
      <c r="BK392" s="7"/>
      <c r="BL392" s="48"/>
      <c r="BM392" s="48"/>
      <c r="BN392" s="48"/>
    </row>
    <row r="393" spans="4:66"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  <c r="AA393" s="6"/>
      <c r="AB393" s="6"/>
      <c r="AC393" s="6"/>
      <c r="AD393" s="7"/>
      <c r="AE393" s="48"/>
      <c r="AF393" s="48"/>
      <c r="AG393" s="48"/>
      <c r="AK393" s="6"/>
      <c r="AL393" s="6"/>
      <c r="AM393" s="6"/>
      <c r="AN393" s="6"/>
      <c r="AO393" s="6"/>
      <c r="AP393" s="6"/>
      <c r="AQ393" s="6"/>
      <c r="AR393" s="6"/>
      <c r="AS393" s="6"/>
      <c r="AT393" s="6"/>
      <c r="AU393" s="6"/>
      <c r="AV393" s="6"/>
      <c r="AW393" s="6"/>
      <c r="AX393" s="6"/>
      <c r="AY393" s="6"/>
      <c r="AZ393" s="6"/>
      <c r="BA393" s="6"/>
      <c r="BB393" s="6"/>
      <c r="BC393" s="6"/>
      <c r="BD393" s="6"/>
      <c r="BE393" s="6"/>
      <c r="BF393" s="6"/>
      <c r="BG393" s="6"/>
      <c r="BH393" s="6"/>
      <c r="BI393" s="6"/>
      <c r="BJ393" s="6"/>
      <c r="BK393" s="7"/>
      <c r="BL393" s="48"/>
      <c r="BM393" s="48"/>
      <c r="BN393" s="48"/>
    </row>
    <row r="394" spans="4:66"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  <c r="AA394" s="6"/>
      <c r="AB394" s="6"/>
      <c r="AC394" s="6"/>
      <c r="AD394" s="7"/>
      <c r="AE394" s="48"/>
      <c r="AF394" s="48"/>
      <c r="AG394" s="48"/>
      <c r="AK394" s="6"/>
      <c r="AL394" s="6"/>
      <c r="AM394" s="6"/>
      <c r="AN394" s="6"/>
      <c r="AO394" s="6"/>
      <c r="AP394" s="6"/>
      <c r="AQ394" s="6"/>
      <c r="AR394" s="6"/>
      <c r="AS394" s="6"/>
      <c r="AT394" s="6"/>
      <c r="AU394" s="6"/>
      <c r="AV394" s="6"/>
      <c r="AW394" s="6"/>
      <c r="AX394" s="6"/>
      <c r="AY394" s="6"/>
      <c r="AZ394" s="6"/>
      <c r="BA394" s="6"/>
      <c r="BB394" s="6"/>
      <c r="BC394" s="6"/>
      <c r="BD394" s="6"/>
      <c r="BE394" s="6"/>
      <c r="BF394" s="6"/>
      <c r="BG394" s="6"/>
      <c r="BH394" s="6"/>
      <c r="BI394" s="6"/>
      <c r="BJ394" s="6"/>
      <c r="BK394" s="7"/>
      <c r="BL394" s="48"/>
      <c r="BM394" s="48"/>
      <c r="BN394" s="48"/>
    </row>
    <row r="395" spans="4:66"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  <c r="AA395" s="6"/>
      <c r="AB395" s="6"/>
      <c r="AC395" s="6"/>
      <c r="AD395" s="7"/>
      <c r="AE395" s="48"/>
      <c r="AF395" s="48"/>
      <c r="AG395" s="48"/>
      <c r="AK395" s="6"/>
      <c r="AL395" s="6"/>
      <c r="AM395" s="6"/>
      <c r="AN395" s="6"/>
      <c r="AO395" s="6"/>
      <c r="AP395" s="6"/>
      <c r="AQ395" s="6"/>
      <c r="AR395" s="6"/>
      <c r="AS395" s="6"/>
      <c r="AT395" s="6"/>
      <c r="AU395" s="6"/>
      <c r="AV395" s="6"/>
      <c r="AW395" s="6"/>
      <c r="AX395" s="6"/>
      <c r="AY395" s="6"/>
      <c r="AZ395" s="6"/>
      <c r="BA395" s="6"/>
      <c r="BB395" s="6"/>
      <c r="BC395" s="6"/>
      <c r="BD395" s="6"/>
      <c r="BE395" s="6"/>
      <c r="BF395" s="6"/>
      <c r="BG395" s="6"/>
      <c r="BH395" s="6"/>
      <c r="BI395" s="6"/>
      <c r="BJ395" s="6"/>
      <c r="BK395" s="7"/>
      <c r="BL395" s="48"/>
      <c r="BM395" s="48"/>
      <c r="BN395" s="48"/>
    </row>
    <row r="396" spans="4:66"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  <c r="AA396" s="6"/>
      <c r="AB396" s="6"/>
      <c r="AC396" s="6"/>
      <c r="AD396" s="7"/>
      <c r="AE396" s="48"/>
      <c r="AF396" s="48"/>
      <c r="AG396" s="48"/>
      <c r="AK396" s="6"/>
      <c r="AL396" s="6"/>
      <c r="AM396" s="6"/>
      <c r="AN396" s="6"/>
      <c r="AO396" s="6"/>
      <c r="AP396" s="6"/>
      <c r="AQ396" s="6"/>
      <c r="AR396" s="6"/>
      <c r="AS396" s="6"/>
      <c r="AT396" s="6"/>
      <c r="AU396" s="6"/>
      <c r="AV396" s="6"/>
      <c r="AW396" s="6"/>
      <c r="AX396" s="6"/>
      <c r="AY396" s="6"/>
      <c r="AZ396" s="6"/>
      <c r="BA396" s="6"/>
      <c r="BB396" s="6"/>
      <c r="BC396" s="6"/>
      <c r="BD396" s="6"/>
      <c r="BE396" s="6"/>
      <c r="BF396" s="6"/>
      <c r="BG396" s="6"/>
      <c r="BH396" s="6"/>
      <c r="BI396" s="6"/>
      <c r="BJ396" s="6"/>
      <c r="BK396" s="7"/>
      <c r="BL396" s="48"/>
      <c r="BM396" s="48"/>
      <c r="BN396" s="48"/>
    </row>
    <row r="397" spans="4:66"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  <c r="AA397" s="6"/>
      <c r="AB397" s="6"/>
      <c r="AC397" s="6"/>
      <c r="AD397" s="7"/>
      <c r="AE397" s="48"/>
      <c r="AF397" s="48"/>
      <c r="AG397" s="48"/>
      <c r="AK397" s="6"/>
      <c r="AL397" s="6"/>
      <c r="AM397" s="6"/>
      <c r="AN397" s="6"/>
      <c r="AO397" s="6"/>
      <c r="AP397" s="6"/>
      <c r="AQ397" s="6"/>
      <c r="AR397" s="6"/>
      <c r="AS397" s="6"/>
      <c r="AT397" s="6"/>
      <c r="AU397" s="6"/>
      <c r="AV397" s="6"/>
      <c r="AW397" s="6"/>
      <c r="AX397" s="6"/>
      <c r="AY397" s="6"/>
      <c r="AZ397" s="6"/>
      <c r="BA397" s="6"/>
      <c r="BB397" s="6"/>
      <c r="BC397" s="6"/>
      <c r="BD397" s="6"/>
      <c r="BE397" s="6"/>
      <c r="BF397" s="6"/>
      <c r="BG397" s="6"/>
      <c r="BH397" s="6"/>
      <c r="BI397" s="6"/>
      <c r="BJ397" s="6"/>
      <c r="BK397" s="7"/>
      <c r="BL397" s="48"/>
      <c r="BM397" s="48"/>
      <c r="BN397" s="48"/>
    </row>
    <row r="398" spans="4:66"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  <c r="AA398" s="6"/>
      <c r="AB398" s="6"/>
      <c r="AC398" s="6"/>
      <c r="AD398" s="7"/>
      <c r="AE398" s="48"/>
      <c r="AF398" s="48"/>
      <c r="AG398" s="48"/>
      <c r="AK398" s="6"/>
      <c r="AL398" s="6"/>
      <c r="AM398" s="6"/>
      <c r="AN398" s="6"/>
      <c r="AO398" s="6"/>
      <c r="AP398" s="6"/>
      <c r="AQ398" s="6"/>
      <c r="AR398" s="6"/>
      <c r="AS398" s="6"/>
      <c r="AT398" s="6"/>
      <c r="AU398" s="6"/>
      <c r="AV398" s="6"/>
      <c r="AW398" s="6"/>
      <c r="AX398" s="6"/>
      <c r="AY398" s="6"/>
      <c r="AZ398" s="6"/>
      <c r="BA398" s="6"/>
      <c r="BB398" s="6"/>
      <c r="BC398" s="6"/>
      <c r="BD398" s="6"/>
      <c r="BE398" s="6"/>
      <c r="BF398" s="6"/>
      <c r="BG398" s="6"/>
      <c r="BH398" s="6"/>
      <c r="BI398" s="6"/>
      <c r="BJ398" s="6"/>
      <c r="BK398" s="7"/>
      <c r="BL398" s="48"/>
      <c r="BM398" s="48"/>
      <c r="BN398" s="48"/>
    </row>
    <row r="399" spans="4:66"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  <c r="AA399" s="6"/>
      <c r="AB399" s="6"/>
      <c r="AC399" s="6"/>
      <c r="AD399" s="7"/>
      <c r="AE399" s="48"/>
      <c r="AF399" s="48"/>
      <c r="AG399" s="48"/>
      <c r="AK399" s="6"/>
      <c r="AL399" s="6"/>
      <c r="AM399" s="6"/>
      <c r="AN399" s="6"/>
      <c r="AO399" s="6"/>
      <c r="AP399" s="6"/>
      <c r="AQ399" s="6"/>
      <c r="AR399" s="6"/>
      <c r="AS399" s="6"/>
      <c r="AT399" s="6"/>
      <c r="AU399" s="6"/>
      <c r="AV399" s="6"/>
      <c r="AW399" s="6"/>
      <c r="AX399" s="6"/>
      <c r="AY399" s="6"/>
      <c r="AZ399" s="6"/>
      <c r="BA399" s="6"/>
      <c r="BB399" s="6"/>
      <c r="BC399" s="6"/>
      <c r="BD399" s="6"/>
      <c r="BE399" s="6"/>
      <c r="BF399" s="6"/>
      <c r="BG399" s="6"/>
      <c r="BH399" s="6"/>
      <c r="BI399" s="6"/>
      <c r="BJ399" s="6"/>
      <c r="BK399" s="7"/>
      <c r="BL399" s="48"/>
      <c r="BM399" s="48"/>
      <c r="BN399" s="48"/>
    </row>
    <row r="400" spans="4:66"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  <c r="AA400" s="6"/>
      <c r="AB400" s="6"/>
      <c r="AC400" s="6"/>
      <c r="AD400" s="7"/>
      <c r="AE400" s="48"/>
      <c r="AF400" s="48"/>
      <c r="AG400" s="48"/>
      <c r="AK400" s="6"/>
      <c r="AL400" s="6"/>
      <c r="AM400" s="6"/>
      <c r="AN400" s="6"/>
      <c r="AO400" s="6"/>
      <c r="AP400" s="6"/>
      <c r="AQ400" s="6"/>
      <c r="AR400" s="6"/>
      <c r="AS400" s="6"/>
      <c r="AT400" s="6"/>
      <c r="AU400" s="6"/>
      <c r="AV400" s="6"/>
      <c r="AW400" s="6"/>
      <c r="AX400" s="6"/>
      <c r="AY400" s="6"/>
      <c r="AZ400" s="6"/>
      <c r="BA400" s="6"/>
      <c r="BB400" s="6"/>
      <c r="BC400" s="6"/>
      <c r="BD400" s="6"/>
      <c r="BE400" s="6"/>
      <c r="BF400" s="6"/>
      <c r="BG400" s="6"/>
      <c r="BH400" s="6"/>
      <c r="BI400" s="6"/>
      <c r="BJ400" s="6"/>
      <c r="BK400" s="7"/>
      <c r="BL400" s="48"/>
      <c r="BM400" s="48"/>
      <c r="BN400" s="48"/>
    </row>
    <row r="401" spans="4:66"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  <c r="AA401" s="6"/>
      <c r="AB401" s="6"/>
      <c r="AC401" s="6"/>
      <c r="AD401" s="7"/>
      <c r="AE401" s="48"/>
      <c r="AF401" s="48"/>
      <c r="AG401" s="48"/>
      <c r="AK401" s="6"/>
      <c r="AL401" s="6"/>
      <c r="AM401" s="6"/>
      <c r="AN401" s="6"/>
      <c r="AO401" s="6"/>
      <c r="AP401" s="6"/>
      <c r="AQ401" s="6"/>
      <c r="AR401" s="6"/>
      <c r="AS401" s="6"/>
      <c r="AT401" s="6"/>
      <c r="AU401" s="6"/>
      <c r="AV401" s="6"/>
      <c r="AW401" s="6"/>
      <c r="AX401" s="6"/>
      <c r="AY401" s="6"/>
      <c r="AZ401" s="6"/>
      <c r="BA401" s="6"/>
      <c r="BB401" s="6"/>
      <c r="BC401" s="6"/>
      <c r="BD401" s="6"/>
      <c r="BE401" s="6"/>
      <c r="BF401" s="6"/>
      <c r="BG401" s="6"/>
      <c r="BH401" s="6"/>
      <c r="BI401" s="6"/>
      <c r="BJ401" s="6"/>
      <c r="BK401" s="7"/>
      <c r="BL401" s="48"/>
      <c r="BM401" s="48"/>
      <c r="BN401" s="48"/>
    </row>
    <row r="402" spans="4:66"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  <c r="AA402" s="6"/>
      <c r="AB402" s="6"/>
      <c r="AC402" s="6"/>
      <c r="AD402" s="7"/>
      <c r="AE402" s="48"/>
      <c r="AF402" s="48"/>
      <c r="AG402" s="48"/>
      <c r="AK402" s="6"/>
      <c r="AL402" s="6"/>
      <c r="AM402" s="6"/>
      <c r="AN402" s="6"/>
      <c r="AO402" s="6"/>
      <c r="AP402" s="6"/>
      <c r="AQ402" s="6"/>
      <c r="AR402" s="6"/>
      <c r="AS402" s="6"/>
      <c r="AT402" s="6"/>
      <c r="AU402" s="6"/>
      <c r="AV402" s="6"/>
      <c r="AW402" s="6"/>
      <c r="AX402" s="6"/>
      <c r="AY402" s="6"/>
      <c r="AZ402" s="6"/>
      <c r="BA402" s="6"/>
      <c r="BB402" s="6"/>
      <c r="BC402" s="6"/>
      <c r="BD402" s="6"/>
      <c r="BE402" s="6"/>
      <c r="BF402" s="6"/>
      <c r="BG402" s="6"/>
      <c r="BH402" s="6"/>
      <c r="BI402" s="6"/>
      <c r="BJ402" s="6"/>
      <c r="BK402" s="7"/>
      <c r="BL402" s="48"/>
      <c r="BM402" s="48"/>
      <c r="BN402" s="48"/>
    </row>
    <row r="403" spans="4:66"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  <c r="AA403" s="6"/>
      <c r="AB403" s="6"/>
      <c r="AC403" s="6"/>
      <c r="AD403" s="7"/>
      <c r="AE403" s="48"/>
      <c r="AF403" s="48"/>
      <c r="AG403" s="48"/>
      <c r="AK403" s="6"/>
      <c r="AL403" s="6"/>
      <c r="AM403" s="6"/>
      <c r="AN403" s="6"/>
      <c r="AO403" s="6"/>
      <c r="AP403" s="6"/>
      <c r="AQ403" s="6"/>
      <c r="AR403" s="6"/>
      <c r="AS403" s="6"/>
      <c r="AT403" s="6"/>
      <c r="AU403" s="6"/>
      <c r="AV403" s="6"/>
      <c r="AW403" s="6"/>
      <c r="AX403" s="6"/>
      <c r="AY403" s="6"/>
      <c r="AZ403" s="6"/>
      <c r="BA403" s="6"/>
      <c r="BB403" s="6"/>
      <c r="BC403" s="6"/>
      <c r="BD403" s="6"/>
      <c r="BE403" s="6"/>
      <c r="BF403" s="6"/>
      <c r="BG403" s="6"/>
      <c r="BH403" s="6"/>
      <c r="BI403" s="6"/>
      <c r="BJ403" s="6"/>
      <c r="BK403" s="7"/>
      <c r="BL403" s="48"/>
      <c r="BM403" s="48"/>
      <c r="BN403" s="48"/>
    </row>
    <row r="404" spans="4:66"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  <c r="AA404" s="6"/>
      <c r="AB404" s="6"/>
      <c r="AC404" s="6"/>
      <c r="AD404" s="7"/>
      <c r="AE404" s="48"/>
      <c r="AF404" s="48"/>
      <c r="AG404" s="48"/>
      <c r="AK404" s="6"/>
      <c r="AL404" s="6"/>
      <c r="AM404" s="6"/>
      <c r="AN404" s="6"/>
      <c r="AO404" s="6"/>
      <c r="AP404" s="6"/>
      <c r="AQ404" s="6"/>
      <c r="AR404" s="6"/>
      <c r="AS404" s="6"/>
      <c r="AT404" s="6"/>
      <c r="AU404" s="6"/>
      <c r="AV404" s="6"/>
      <c r="AW404" s="6"/>
      <c r="AX404" s="6"/>
      <c r="AY404" s="6"/>
      <c r="AZ404" s="6"/>
      <c r="BA404" s="6"/>
      <c r="BB404" s="6"/>
      <c r="BC404" s="6"/>
      <c r="BD404" s="6"/>
      <c r="BE404" s="6"/>
      <c r="BF404" s="6"/>
      <c r="BG404" s="6"/>
      <c r="BH404" s="6"/>
      <c r="BI404" s="6"/>
      <c r="BJ404" s="6"/>
      <c r="BK404" s="7"/>
      <c r="BL404" s="48"/>
      <c r="BM404" s="48"/>
      <c r="BN404" s="48"/>
    </row>
    <row r="405" spans="4:66"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  <c r="AA405" s="6"/>
      <c r="AB405" s="6"/>
      <c r="AC405" s="6"/>
      <c r="AD405" s="7"/>
      <c r="AE405" s="48"/>
      <c r="AF405" s="48"/>
      <c r="AG405" s="48"/>
      <c r="AK405" s="6"/>
      <c r="AL405" s="6"/>
      <c r="AM405" s="6"/>
      <c r="AN405" s="6"/>
      <c r="AO405" s="6"/>
      <c r="AP405" s="6"/>
      <c r="AQ405" s="6"/>
      <c r="AR405" s="6"/>
      <c r="AS405" s="6"/>
      <c r="AT405" s="6"/>
      <c r="AU405" s="6"/>
      <c r="AV405" s="6"/>
      <c r="AW405" s="6"/>
      <c r="AX405" s="6"/>
      <c r="AY405" s="6"/>
      <c r="AZ405" s="6"/>
      <c r="BA405" s="6"/>
      <c r="BB405" s="6"/>
      <c r="BC405" s="6"/>
      <c r="BD405" s="6"/>
      <c r="BE405" s="6"/>
      <c r="BF405" s="6"/>
      <c r="BG405" s="6"/>
      <c r="BH405" s="6"/>
      <c r="BI405" s="6"/>
      <c r="BJ405" s="6"/>
      <c r="BK405" s="7"/>
      <c r="BL405" s="48"/>
      <c r="BM405" s="48"/>
      <c r="BN405" s="48"/>
    </row>
    <row r="406" spans="4:66"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  <c r="AA406" s="6"/>
      <c r="AB406" s="6"/>
      <c r="AC406" s="6"/>
      <c r="AD406" s="7"/>
      <c r="AE406" s="48"/>
      <c r="AF406" s="48"/>
      <c r="AG406" s="48"/>
      <c r="AK406" s="6"/>
      <c r="AL406" s="6"/>
      <c r="AM406" s="6"/>
      <c r="AN406" s="6"/>
      <c r="AO406" s="6"/>
      <c r="AP406" s="6"/>
      <c r="AQ406" s="6"/>
      <c r="AR406" s="6"/>
      <c r="AS406" s="6"/>
      <c r="AT406" s="6"/>
      <c r="AU406" s="6"/>
      <c r="AV406" s="6"/>
      <c r="AW406" s="6"/>
      <c r="AX406" s="6"/>
      <c r="AY406" s="6"/>
      <c r="AZ406" s="6"/>
      <c r="BA406" s="6"/>
      <c r="BB406" s="6"/>
      <c r="BC406" s="6"/>
      <c r="BD406" s="6"/>
      <c r="BE406" s="6"/>
      <c r="BF406" s="6"/>
      <c r="BG406" s="6"/>
      <c r="BH406" s="6"/>
      <c r="BI406" s="6"/>
      <c r="BJ406" s="6"/>
      <c r="BK406" s="7"/>
      <c r="BL406" s="48"/>
      <c r="BM406" s="48"/>
      <c r="BN406" s="48"/>
    </row>
    <row r="407" spans="4:66"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  <c r="AA407" s="6"/>
      <c r="AB407" s="6"/>
      <c r="AC407" s="6"/>
      <c r="AD407" s="7"/>
      <c r="AE407" s="48"/>
      <c r="AF407" s="48"/>
      <c r="AG407" s="48"/>
      <c r="AK407" s="6"/>
      <c r="AL407" s="6"/>
      <c r="AM407" s="6"/>
      <c r="AN407" s="6"/>
      <c r="AO407" s="6"/>
      <c r="AP407" s="6"/>
      <c r="AQ407" s="6"/>
      <c r="AR407" s="6"/>
      <c r="AS407" s="6"/>
      <c r="AT407" s="6"/>
      <c r="AU407" s="6"/>
      <c r="AV407" s="6"/>
      <c r="AW407" s="6"/>
      <c r="AX407" s="6"/>
      <c r="AY407" s="6"/>
      <c r="AZ407" s="6"/>
      <c r="BA407" s="6"/>
      <c r="BB407" s="6"/>
      <c r="BC407" s="6"/>
      <c r="BD407" s="6"/>
      <c r="BE407" s="6"/>
      <c r="BF407" s="6"/>
      <c r="BG407" s="6"/>
      <c r="BH407" s="6"/>
      <c r="BI407" s="6"/>
      <c r="BJ407" s="6"/>
      <c r="BK407" s="7"/>
      <c r="BL407" s="48"/>
      <c r="BM407" s="48"/>
      <c r="BN407" s="48"/>
    </row>
    <row r="408" spans="4:66"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  <c r="AA408" s="6"/>
      <c r="AB408" s="6"/>
      <c r="AC408" s="6"/>
      <c r="AD408" s="7"/>
      <c r="AE408" s="48"/>
      <c r="AF408" s="48"/>
      <c r="AG408" s="48"/>
      <c r="AK408" s="6"/>
      <c r="AL408" s="6"/>
      <c r="AM408" s="6"/>
      <c r="AN408" s="6"/>
      <c r="AO408" s="6"/>
      <c r="AP408" s="6"/>
      <c r="AQ408" s="6"/>
      <c r="AR408" s="6"/>
      <c r="AS408" s="6"/>
      <c r="AT408" s="6"/>
      <c r="AU408" s="6"/>
      <c r="AV408" s="6"/>
      <c r="AW408" s="6"/>
      <c r="AX408" s="6"/>
      <c r="AY408" s="6"/>
      <c r="AZ408" s="6"/>
      <c r="BA408" s="6"/>
      <c r="BB408" s="6"/>
      <c r="BC408" s="6"/>
      <c r="BD408" s="6"/>
      <c r="BE408" s="6"/>
      <c r="BF408" s="6"/>
      <c r="BG408" s="6"/>
      <c r="BH408" s="6"/>
      <c r="BI408" s="6"/>
      <c r="BJ408" s="6"/>
      <c r="BK408" s="7"/>
      <c r="BL408" s="48"/>
      <c r="BM408" s="48"/>
      <c r="BN408" s="48"/>
    </row>
    <row r="409" spans="4:66"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  <c r="AA409" s="6"/>
      <c r="AB409" s="6"/>
      <c r="AC409" s="6"/>
      <c r="AD409" s="7"/>
      <c r="AE409" s="48"/>
      <c r="AF409" s="48"/>
      <c r="AG409" s="48"/>
      <c r="AK409" s="6"/>
      <c r="AL409" s="6"/>
      <c r="AM409" s="6"/>
      <c r="AN409" s="6"/>
      <c r="AO409" s="6"/>
      <c r="AP409" s="6"/>
      <c r="AQ409" s="6"/>
      <c r="AR409" s="6"/>
      <c r="AS409" s="6"/>
      <c r="AT409" s="6"/>
      <c r="AU409" s="6"/>
      <c r="AV409" s="6"/>
      <c r="AW409" s="6"/>
      <c r="AX409" s="6"/>
      <c r="AY409" s="6"/>
      <c r="AZ409" s="6"/>
      <c r="BA409" s="6"/>
      <c r="BB409" s="6"/>
      <c r="BC409" s="6"/>
      <c r="BD409" s="6"/>
      <c r="BE409" s="6"/>
      <c r="BF409" s="6"/>
      <c r="BG409" s="6"/>
      <c r="BH409" s="6"/>
      <c r="BI409" s="6"/>
      <c r="BJ409" s="6"/>
      <c r="BK409" s="7"/>
      <c r="BL409" s="48"/>
      <c r="BM409" s="48"/>
      <c r="BN409" s="48"/>
    </row>
    <row r="410" spans="4:66"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  <c r="AA410" s="6"/>
      <c r="AB410" s="6"/>
      <c r="AC410" s="6"/>
      <c r="AD410" s="7"/>
      <c r="AE410" s="48"/>
      <c r="AF410" s="48"/>
      <c r="AG410" s="48"/>
      <c r="AK410" s="6"/>
      <c r="AL410" s="6"/>
      <c r="AM410" s="6"/>
      <c r="AN410" s="6"/>
      <c r="AO410" s="6"/>
      <c r="AP410" s="6"/>
      <c r="AQ410" s="6"/>
      <c r="AR410" s="6"/>
      <c r="AS410" s="6"/>
      <c r="AT410" s="6"/>
      <c r="AU410" s="6"/>
      <c r="AV410" s="6"/>
      <c r="AW410" s="6"/>
      <c r="AX410" s="6"/>
      <c r="AY410" s="6"/>
      <c r="AZ410" s="6"/>
      <c r="BA410" s="6"/>
      <c r="BB410" s="6"/>
      <c r="BC410" s="6"/>
      <c r="BD410" s="6"/>
      <c r="BE410" s="6"/>
      <c r="BF410" s="6"/>
      <c r="BG410" s="6"/>
      <c r="BH410" s="6"/>
      <c r="BI410" s="6"/>
      <c r="BJ410" s="6"/>
      <c r="BK410" s="7"/>
      <c r="BL410" s="48"/>
      <c r="BM410" s="48"/>
      <c r="BN410" s="48"/>
    </row>
    <row r="411" spans="4:66"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  <c r="AA411" s="6"/>
      <c r="AB411" s="6"/>
      <c r="AC411" s="6"/>
      <c r="AD411" s="7"/>
      <c r="AE411" s="48"/>
      <c r="AF411" s="48"/>
      <c r="AG411" s="48"/>
      <c r="AK411" s="6"/>
      <c r="AL411" s="6"/>
      <c r="AM411" s="6"/>
      <c r="AN411" s="6"/>
      <c r="AO411" s="6"/>
      <c r="AP411" s="6"/>
      <c r="AQ411" s="6"/>
      <c r="AR411" s="6"/>
      <c r="AS411" s="6"/>
      <c r="AT411" s="6"/>
      <c r="AU411" s="6"/>
      <c r="AV411" s="6"/>
      <c r="AW411" s="6"/>
      <c r="AX411" s="6"/>
      <c r="AY411" s="6"/>
      <c r="AZ411" s="6"/>
      <c r="BA411" s="6"/>
      <c r="BB411" s="6"/>
      <c r="BC411" s="6"/>
      <c r="BD411" s="6"/>
      <c r="BE411" s="6"/>
      <c r="BF411" s="6"/>
      <c r="BG411" s="6"/>
      <c r="BH411" s="6"/>
      <c r="BI411" s="6"/>
      <c r="BJ411" s="6"/>
      <c r="BK411" s="7"/>
      <c r="BL411" s="48"/>
      <c r="BM411" s="48"/>
      <c r="BN411" s="48"/>
    </row>
    <row r="412" spans="4:66"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  <c r="AA412" s="6"/>
      <c r="AB412" s="6"/>
      <c r="AC412" s="6"/>
      <c r="AD412" s="7"/>
      <c r="AE412" s="48"/>
      <c r="AF412" s="48"/>
      <c r="AG412" s="48"/>
      <c r="AK412" s="6"/>
      <c r="AL412" s="6"/>
      <c r="AM412" s="6"/>
      <c r="AN412" s="6"/>
      <c r="AO412" s="6"/>
      <c r="AP412" s="6"/>
      <c r="AQ412" s="6"/>
      <c r="AR412" s="6"/>
      <c r="AS412" s="6"/>
      <c r="AT412" s="6"/>
      <c r="AU412" s="6"/>
      <c r="AV412" s="6"/>
      <c r="AW412" s="6"/>
      <c r="AX412" s="6"/>
      <c r="AY412" s="6"/>
      <c r="AZ412" s="6"/>
      <c r="BA412" s="6"/>
      <c r="BB412" s="6"/>
      <c r="BC412" s="6"/>
      <c r="BD412" s="6"/>
      <c r="BE412" s="6"/>
      <c r="BF412" s="6"/>
      <c r="BG412" s="6"/>
      <c r="BH412" s="6"/>
      <c r="BI412" s="6"/>
      <c r="BJ412" s="6"/>
      <c r="BK412" s="7"/>
      <c r="BL412" s="48"/>
      <c r="BM412" s="48"/>
      <c r="BN412" s="48"/>
    </row>
    <row r="413" spans="4:66"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  <c r="AA413" s="6"/>
      <c r="AB413" s="6"/>
      <c r="AC413" s="6"/>
      <c r="AD413" s="7"/>
      <c r="AE413" s="48"/>
      <c r="AF413" s="48"/>
      <c r="AG413" s="48"/>
      <c r="AK413" s="6"/>
      <c r="AL413" s="6"/>
      <c r="AM413" s="6"/>
      <c r="AN413" s="6"/>
      <c r="AO413" s="6"/>
      <c r="AP413" s="6"/>
      <c r="AQ413" s="6"/>
      <c r="AR413" s="6"/>
      <c r="AS413" s="6"/>
      <c r="AT413" s="6"/>
      <c r="AU413" s="6"/>
      <c r="AV413" s="6"/>
      <c r="AW413" s="6"/>
      <c r="AX413" s="6"/>
      <c r="AY413" s="6"/>
      <c r="AZ413" s="6"/>
      <c r="BA413" s="6"/>
      <c r="BB413" s="6"/>
      <c r="BC413" s="6"/>
      <c r="BD413" s="6"/>
      <c r="BE413" s="6"/>
      <c r="BF413" s="6"/>
      <c r="BG413" s="6"/>
      <c r="BH413" s="6"/>
      <c r="BI413" s="6"/>
      <c r="BJ413" s="6"/>
      <c r="BK413" s="7"/>
      <c r="BL413" s="48"/>
      <c r="BM413" s="48"/>
      <c r="BN413" s="48"/>
    </row>
    <row r="414" spans="4:66"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  <c r="AA414" s="6"/>
      <c r="AB414" s="6"/>
      <c r="AC414" s="6"/>
      <c r="AD414" s="7"/>
      <c r="AE414" s="48"/>
      <c r="AF414" s="48"/>
      <c r="AG414" s="48"/>
      <c r="AK414" s="6"/>
      <c r="AL414" s="6"/>
      <c r="AM414" s="6"/>
      <c r="AN414" s="6"/>
      <c r="AO414" s="6"/>
      <c r="AP414" s="6"/>
      <c r="AQ414" s="6"/>
      <c r="AR414" s="6"/>
      <c r="AS414" s="6"/>
      <c r="AT414" s="6"/>
      <c r="AU414" s="6"/>
      <c r="AV414" s="6"/>
      <c r="AW414" s="6"/>
      <c r="AX414" s="6"/>
      <c r="AY414" s="6"/>
      <c r="AZ414" s="6"/>
      <c r="BA414" s="6"/>
      <c r="BB414" s="6"/>
      <c r="BC414" s="6"/>
      <c r="BD414" s="6"/>
      <c r="BE414" s="6"/>
      <c r="BF414" s="6"/>
      <c r="BG414" s="6"/>
      <c r="BH414" s="6"/>
      <c r="BI414" s="6"/>
      <c r="BJ414" s="6"/>
      <c r="BK414" s="7"/>
      <c r="BL414" s="48"/>
      <c r="BM414" s="48"/>
      <c r="BN414" s="48"/>
    </row>
    <row r="415" spans="4:66"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  <c r="AA415" s="6"/>
      <c r="AB415" s="6"/>
      <c r="AC415" s="6"/>
      <c r="AD415" s="7"/>
      <c r="AE415" s="48"/>
      <c r="AF415" s="48"/>
      <c r="AG415" s="48"/>
      <c r="AK415" s="6"/>
      <c r="AL415" s="6"/>
      <c r="AM415" s="6"/>
      <c r="AN415" s="6"/>
      <c r="AO415" s="6"/>
      <c r="AP415" s="6"/>
      <c r="AQ415" s="6"/>
      <c r="AR415" s="6"/>
      <c r="AS415" s="6"/>
      <c r="AT415" s="6"/>
      <c r="AU415" s="6"/>
      <c r="AV415" s="6"/>
      <c r="AW415" s="6"/>
      <c r="AX415" s="6"/>
      <c r="AY415" s="6"/>
      <c r="AZ415" s="6"/>
      <c r="BA415" s="6"/>
      <c r="BB415" s="6"/>
      <c r="BC415" s="6"/>
      <c r="BD415" s="6"/>
      <c r="BE415" s="6"/>
      <c r="BF415" s="6"/>
      <c r="BG415" s="6"/>
      <c r="BH415" s="6"/>
      <c r="BI415" s="6"/>
      <c r="BJ415" s="6"/>
      <c r="BK415" s="7"/>
      <c r="BL415" s="48"/>
      <c r="BM415" s="48"/>
      <c r="BN415" s="48"/>
    </row>
    <row r="416" spans="4:66"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  <c r="AA416" s="6"/>
      <c r="AB416" s="6"/>
      <c r="AC416" s="6"/>
      <c r="AD416" s="7"/>
      <c r="AE416" s="48"/>
      <c r="AF416" s="48"/>
      <c r="AG416" s="48"/>
      <c r="AK416" s="6"/>
      <c r="AL416" s="6"/>
      <c r="AM416" s="6"/>
      <c r="AN416" s="6"/>
      <c r="AO416" s="6"/>
      <c r="AP416" s="6"/>
      <c r="AQ416" s="6"/>
      <c r="AR416" s="6"/>
      <c r="AS416" s="6"/>
      <c r="AT416" s="6"/>
      <c r="AU416" s="6"/>
      <c r="AV416" s="6"/>
      <c r="AW416" s="6"/>
      <c r="AX416" s="6"/>
      <c r="AY416" s="6"/>
      <c r="AZ416" s="6"/>
      <c r="BA416" s="6"/>
      <c r="BB416" s="6"/>
      <c r="BC416" s="6"/>
      <c r="BD416" s="6"/>
      <c r="BE416" s="6"/>
      <c r="BF416" s="6"/>
      <c r="BG416" s="6"/>
      <c r="BH416" s="6"/>
      <c r="BI416" s="6"/>
      <c r="BJ416" s="6"/>
      <c r="BK416" s="7"/>
      <c r="BL416" s="48"/>
      <c r="BM416" s="48"/>
      <c r="BN416" s="48"/>
    </row>
    <row r="417" spans="4:66"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  <c r="AA417" s="6"/>
      <c r="AB417" s="6"/>
      <c r="AC417" s="6"/>
      <c r="AD417" s="7"/>
      <c r="AE417" s="48"/>
      <c r="AF417" s="48"/>
      <c r="AG417" s="48"/>
      <c r="AK417" s="6"/>
      <c r="AL417" s="6"/>
      <c r="AM417" s="6"/>
      <c r="AN417" s="6"/>
      <c r="AO417" s="6"/>
      <c r="AP417" s="6"/>
      <c r="AQ417" s="6"/>
      <c r="AR417" s="6"/>
      <c r="AS417" s="6"/>
      <c r="AT417" s="6"/>
      <c r="AU417" s="6"/>
      <c r="AV417" s="6"/>
      <c r="AW417" s="6"/>
      <c r="AX417" s="6"/>
      <c r="AY417" s="6"/>
      <c r="AZ417" s="6"/>
      <c r="BA417" s="6"/>
      <c r="BB417" s="6"/>
      <c r="BC417" s="6"/>
      <c r="BD417" s="6"/>
      <c r="BE417" s="6"/>
      <c r="BF417" s="6"/>
      <c r="BG417" s="6"/>
      <c r="BH417" s="6"/>
      <c r="BI417" s="6"/>
      <c r="BJ417" s="6"/>
      <c r="BK417" s="7"/>
      <c r="BL417" s="48"/>
      <c r="BM417" s="48"/>
      <c r="BN417" s="48"/>
    </row>
    <row r="418" spans="4:66"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  <c r="AA418" s="6"/>
      <c r="AB418" s="6"/>
      <c r="AC418" s="6"/>
      <c r="AD418" s="7"/>
      <c r="AE418" s="48"/>
      <c r="AF418" s="48"/>
      <c r="AG418" s="48"/>
      <c r="AK418" s="6"/>
      <c r="AL418" s="6"/>
      <c r="AM418" s="6"/>
      <c r="AN418" s="6"/>
      <c r="AO418" s="6"/>
      <c r="AP418" s="6"/>
      <c r="AQ418" s="6"/>
      <c r="AR418" s="6"/>
      <c r="AS418" s="6"/>
      <c r="AT418" s="6"/>
      <c r="AU418" s="6"/>
      <c r="AV418" s="6"/>
      <c r="AW418" s="6"/>
      <c r="AX418" s="6"/>
      <c r="AY418" s="6"/>
      <c r="AZ418" s="6"/>
      <c r="BA418" s="6"/>
      <c r="BB418" s="6"/>
      <c r="BC418" s="6"/>
      <c r="BD418" s="6"/>
      <c r="BE418" s="6"/>
      <c r="BF418" s="6"/>
      <c r="BG418" s="6"/>
      <c r="BH418" s="6"/>
      <c r="BI418" s="6"/>
      <c r="BJ418" s="6"/>
      <c r="BK418" s="7"/>
      <c r="BL418" s="48"/>
      <c r="BM418" s="48"/>
      <c r="BN418" s="48"/>
    </row>
    <row r="419" spans="4:66"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  <c r="AA419" s="6"/>
      <c r="AB419" s="6"/>
      <c r="AC419" s="6"/>
      <c r="AD419" s="7"/>
      <c r="AE419" s="48"/>
      <c r="AF419" s="48"/>
      <c r="AG419" s="48"/>
      <c r="AK419" s="6"/>
      <c r="AL419" s="6"/>
      <c r="AM419" s="6"/>
      <c r="AN419" s="6"/>
      <c r="AO419" s="6"/>
      <c r="AP419" s="6"/>
      <c r="AQ419" s="6"/>
      <c r="AR419" s="6"/>
      <c r="AS419" s="6"/>
      <c r="AT419" s="6"/>
      <c r="AU419" s="6"/>
      <c r="AV419" s="6"/>
      <c r="AW419" s="6"/>
      <c r="AX419" s="6"/>
      <c r="AY419" s="6"/>
      <c r="AZ419" s="6"/>
      <c r="BA419" s="6"/>
      <c r="BB419" s="6"/>
      <c r="BC419" s="6"/>
      <c r="BD419" s="6"/>
      <c r="BE419" s="6"/>
      <c r="BF419" s="6"/>
      <c r="BG419" s="6"/>
      <c r="BH419" s="6"/>
      <c r="BI419" s="6"/>
      <c r="BJ419" s="6"/>
      <c r="BK419" s="7"/>
      <c r="BL419" s="48"/>
      <c r="BM419" s="48"/>
      <c r="BN419" s="48"/>
    </row>
    <row r="420" spans="4:66"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  <c r="AA420" s="6"/>
      <c r="AB420" s="6"/>
      <c r="AC420" s="6"/>
      <c r="AD420" s="7"/>
      <c r="AE420" s="48"/>
      <c r="AF420" s="48"/>
      <c r="AG420" s="48"/>
      <c r="AK420" s="6"/>
      <c r="AL420" s="6"/>
      <c r="AM420" s="6"/>
      <c r="AN420" s="6"/>
      <c r="AO420" s="6"/>
      <c r="AP420" s="6"/>
      <c r="AQ420" s="6"/>
      <c r="AR420" s="6"/>
      <c r="AS420" s="6"/>
      <c r="AT420" s="6"/>
      <c r="AU420" s="6"/>
      <c r="AV420" s="6"/>
      <c r="AW420" s="6"/>
      <c r="AX420" s="6"/>
      <c r="AY420" s="6"/>
      <c r="AZ420" s="6"/>
      <c r="BA420" s="6"/>
      <c r="BB420" s="6"/>
      <c r="BC420" s="6"/>
      <c r="BD420" s="6"/>
      <c r="BE420" s="6"/>
      <c r="BF420" s="6"/>
      <c r="BG420" s="6"/>
      <c r="BH420" s="6"/>
      <c r="BI420" s="6"/>
      <c r="BJ420" s="6"/>
      <c r="BK420" s="7"/>
      <c r="BL420" s="48"/>
      <c r="BM420" s="48"/>
      <c r="BN420" s="48"/>
    </row>
    <row r="421" spans="4:66"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  <c r="AA421" s="6"/>
      <c r="AB421" s="6"/>
      <c r="AC421" s="6"/>
      <c r="AD421" s="7"/>
      <c r="AE421" s="48"/>
      <c r="AF421" s="48"/>
      <c r="AG421" s="48"/>
      <c r="AK421" s="6"/>
      <c r="AL421" s="6"/>
      <c r="AM421" s="6"/>
      <c r="AN421" s="6"/>
      <c r="AO421" s="6"/>
      <c r="AP421" s="6"/>
      <c r="AQ421" s="6"/>
      <c r="AR421" s="6"/>
      <c r="AS421" s="6"/>
      <c r="AT421" s="6"/>
      <c r="AU421" s="6"/>
      <c r="AV421" s="6"/>
      <c r="AW421" s="6"/>
      <c r="AX421" s="6"/>
      <c r="AY421" s="6"/>
      <c r="AZ421" s="6"/>
      <c r="BA421" s="6"/>
      <c r="BB421" s="6"/>
      <c r="BC421" s="6"/>
      <c r="BD421" s="6"/>
      <c r="BE421" s="6"/>
      <c r="BF421" s="6"/>
      <c r="BG421" s="6"/>
      <c r="BH421" s="6"/>
      <c r="BI421" s="6"/>
      <c r="BJ421" s="6"/>
      <c r="BK421" s="7"/>
      <c r="BL421" s="48"/>
      <c r="BM421" s="48"/>
      <c r="BN421" s="48"/>
    </row>
    <row r="422" spans="4:66"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  <c r="AA422" s="6"/>
      <c r="AB422" s="6"/>
      <c r="AC422" s="6"/>
      <c r="AD422" s="7"/>
      <c r="AE422" s="48"/>
      <c r="AF422" s="48"/>
      <c r="AG422" s="48"/>
      <c r="AK422" s="6"/>
      <c r="AL422" s="6"/>
      <c r="AM422" s="6"/>
      <c r="AN422" s="6"/>
      <c r="AO422" s="6"/>
      <c r="AP422" s="6"/>
      <c r="AQ422" s="6"/>
      <c r="AR422" s="6"/>
      <c r="AS422" s="6"/>
      <c r="AT422" s="6"/>
      <c r="AU422" s="6"/>
      <c r="AV422" s="6"/>
      <c r="AW422" s="6"/>
      <c r="AX422" s="6"/>
      <c r="AY422" s="6"/>
      <c r="AZ422" s="6"/>
      <c r="BA422" s="6"/>
      <c r="BB422" s="6"/>
      <c r="BC422" s="6"/>
      <c r="BD422" s="6"/>
      <c r="BE422" s="6"/>
      <c r="BF422" s="6"/>
      <c r="BG422" s="6"/>
      <c r="BH422" s="6"/>
      <c r="BI422" s="6"/>
      <c r="BJ422" s="6"/>
      <c r="BK422" s="7"/>
      <c r="BL422" s="48"/>
      <c r="BM422" s="48"/>
      <c r="BN422" s="48"/>
    </row>
    <row r="423" spans="4:66"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  <c r="AA423" s="6"/>
      <c r="AB423" s="6"/>
      <c r="AC423" s="6"/>
      <c r="AD423" s="7"/>
      <c r="AE423" s="48"/>
      <c r="AF423" s="48"/>
      <c r="AG423" s="48"/>
      <c r="AK423" s="6"/>
      <c r="AL423" s="6"/>
      <c r="AM423" s="6"/>
      <c r="AN423" s="6"/>
      <c r="AO423" s="6"/>
      <c r="AP423" s="6"/>
      <c r="AQ423" s="6"/>
      <c r="AR423" s="6"/>
      <c r="AS423" s="6"/>
      <c r="AT423" s="6"/>
      <c r="AU423" s="6"/>
      <c r="AV423" s="6"/>
      <c r="AW423" s="6"/>
      <c r="AX423" s="6"/>
      <c r="AY423" s="6"/>
      <c r="AZ423" s="6"/>
      <c r="BA423" s="6"/>
      <c r="BB423" s="6"/>
      <c r="BC423" s="6"/>
      <c r="BD423" s="6"/>
      <c r="BE423" s="6"/>
      <c r="BF423" s="6"/>
      <c r="BG423" s="6"/>
      <c r="BH423" s="6"/>
      <c r="BI423" s="6"/>
      <c r="BJ423" s="6"/>
      <c r="BK423" s="7"/>
      <c r="BL423" s="48"/>
      <c r="BM423" s="48"/>
      <c r="BN423" s="48"/>
    </row>
    <row r="424" spans="4:66"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  <c r="AA424" s="6"/>
      <c r="AB424" s="6"/>
      <c r="AC424" s="6"/>
      <c r="AD424" s="7"/>
      <c r="AE424" s="48"/>
      <c r="AF424" s="48"/>
      <c r="AG424" s="48"/>
      <c r="AK424" s="6"/>
      <c r="AL424" s="6"/>
      <c r="AM424" s="6"/>
      <c r="AN424" s="6"/>
      <c r="AO424" s="6"/>
      <c r="AP424" s="6"/>
      <c r="AQ424" s="6"/>
      <c r="AR424" s="6"/>
      <c r="AS424" s="6"/>
      <c r="AT424" s="6"/>
      <c r="AU424" s="6"/>
      <c r="AV424" s="6"/>
      <c r="AW424" s="6"/>
      <c r="AX424" s="6"/>
      <c r="AY424" s="6"/>
      <c r="AZ424" s="6"/>
      <c r="BA424" s="6"/>
      <c r="BB424" s="6"/>
      <c r="BC424" s="6"/>
      <c r="BD424" s="6"/>
      <c r="BE424" s="6"/>
      <c r="BF424" s="6"/>
      <c r="BG424" s="6"/>
      <c r="BH424" s="6"/>
      <c r="BI424" s="6"/>
      <c r="BJ424" s="6"/>
      <c r="BK424" s="7"/>
      <c r="BL424" s="48"/>
      <c r="BM424" s="48"/>
      <c r="BN424" s="48"/>
    </row>
    <row r="425" spans="4:66"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  <c r="AA425" s="6"/>
      <c r="AB425" s="6"/>
      <c r="AC425" s="6"/>
      <c r="AD425" s="7"/>
      <c r="AE425" s="48"/>
      <c r="AF425" s="48"/>
      <c r="AG425" s="48"/>
      <c r="AK425" s="6"/>
      <c r="AL425" s="6"/>
      <c r="AM425" s="6"/>
      <c r="AN425" s="6"/>
      <c r="AO425" s="6"/>
      <c r="AP425" s="6"/>
      <c r="AQ425" s="6"/>
      <c r="AR425" s="6"/>
      <c r="AS425" s="6"/>
      <c r="AT425" s="6"/>
      <c r="AU425" s="6"/>
      <c r="AV425" s="6"/>
      <c r="AW425" s="6"/>
      <c r="AX425" s="6"/>
      <c r="AY425" s="6"/>
      <c r="AZ425" s="6"/>
      <c r="BA425" s="6"/>
      <c r="BB425" s="6"/>
      <c r="BC425" s="6"/>
      <c r="BD425" s="6"/>
      <c r="BE425" s="6"/>
      <c r="BF425" s="6"/>
      <c r="BG425" s="6"/>
      <c r="BH425" s="6"/>
      <c r="BI425" s="6"/>
      <c r="BJ425" s="6"/>
      <c r="BK425" s="7"/>
      <c r="BL425" s="48"/>
      <c r="BM425" s="48"/>
      <c r="BN425" s="48"/>
    </row>
    <row r="426" spans="4:66"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  <c r="AA426" s="6"/>
      <c r="AB426" s="6"/>
      <c r="AC426" s="6"/>
      <c r="AD426" s="7"/>
      <c r="AE426" s="48"/>
      <c r="AF426" s="48"/>
      <c r="AG426" s="48"/>
      <c r="AK426" s="6"/>
      <c r="AL426" s="6"/>
      <c r="AM426" s="6"/>
      <c r="AN426" s="6"/>
      <c r="AO426" s="6"/>
      <c r="AP426" s="6"/>
      <c r="AQ426" s="6"/>
      <c r="AR426" s="6"/>
      <c r="AS426" s="6"/>
      <c r="AT426" s="6"/>
      <c r="AU426" s="6"/>
      <c r="AV426" s="6"/>
      <c r="AW426" s="6"/>
      <c r="AX426" s="6"/>
      <c r="AY426" s="6"/>
      <c r="AZ426" s="6"/>
      <c r="BA426" s="6"/>
      <c r="BB426" s="6"/>
      <c r="BC426" s="6"/>
      <c r="BD426" s="6"/>
      <c r="BE426" s="6"/>
      <c r="BF426" s="6"/>
      <c r="BG426" s="6"/>
      <c r="BH426" s="6"/>
      <c r="BI426" s="6"/>
      <c r="BJ426" s="6"/>
      <c r="BK426" s="7"/>
      <c r="BL426" s="48"/>
      <c r="BM426" s="48"/>
      <c r="BN426" s="48"/>
    </row>
    <row r="427" spans="4:66"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  <c r="AA427" s="6"/>
      <c r="AB427" s="6"/>
      <c r="AC427" s="6"/>
      <c r="AD427" s="7"/>
      <c r="AE427" s="48"/>
      <c r="AF427" s="48"/>
      <c r="AG427" s="48"/>
      <c r="AK427" s="6"/>
      <c r="AL427" s="6"/>
      <c r="AM427" s="6"/>
      <c r="AN427" s="6"/>
      <c r="AO427" s="6"/>
      <c r="AP427" s="6"/>
      <c r="AQ427" s="6"/>
      <c r="AR427" s="6"/>
      <c r="AS427" s="6"/>
      <c r="AT427" s="6"/>
      <c r="AU427" s="6"/>
      <c r="AV427" s="6"/>
      <c r="AW427" s="6"/>
      <c r="AX427" s="6"/>
      <c r="AY427" s="6"/>
      <c r="AZ427" s="6"/>
      <c r="BA427" s="6"/>
      <c r="BB427" s="6"/>
      <c r="BC427" s="6"/>
      <c r="BD427" s="6"/>
      <c r="BE427" s="6"/>
      <c r="BF427" s="6"/>
      <c r="BG427" s="6"/>
      <c r="BH427" s="6"/>
      <c r="BI427" s="6"/>
      <c r="BJ427" s="6"/>
      <c r="BK427" s="7"/>
      <c r="BL427" s="48"/>
      <c r="BM427" s="48"/>
      <c r="BN427" s="48"/>
    </row>
    <row r="428" spans="4:66"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  <c r="AA428" s="6"/>
      <c r="AB428" s="6"/>
      <c r="AC428" s="6"/>
      <c r="AD428" s="7"/>
      <c r="AE428" s="48"/>
      <c r="AF428" s="48"/>
      <c r="AG428" s="48"/>
      <c r="AK428" s="6"/>
      <c r="AL428" s="6"/>
      <c r="AM428" s="6"/>
      <c r="AN428" s="6"/>
      <c r="AO428" s="6"/>
      <c r="AP428" s="6"/>
      <c r="AQ428" s="6"/>
      <c r="AR428" s="6"/>
      <c r="AS428" s="6"/>
      <c r="AT428" s="6"/>
      <c r="AU428" s="6"/>
      <c r="AV428" s="6"/>
      <c r="AW428" s="6"/>
      <c r="AX428" s="6"/>
      <c r="AY428" s="6"/>
      <c r="AZ428" s="6"/>
      <c r="BA428" s="6"/>
      <c r="BB428" s="6"/>
      <c r="BC428" s="6"/>
      <c r="BD428" s="6"/>
      <c r="BE428" s="6"/>
      <c r="BF428" s="6"/>
      <c r="BG428" s="6"/>
      <c r="BH428" s="6"/>
      <c r="BI428" s="6"/>
      <c r="BJ428" s="6"/>
      <c r="BK428" s="7"/>
      <c r="BL428" s="48"/>
      <c r="BM428" s="48"/>
      <c r="BN428" s="48"/>
    </row>
    <row r="429" spans="4:66"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  <c r="AA429" s="6"/>
      <c r="AB429" s="6"/>
      <c r="AC429" s="6"/>
      <c r="AD429" s="7"/>
      <c r="AE429" s="48"/>
      <c r="AF429" s="48"/>
      <c r="AG429" s="48"/>
      <c r="AK429" s="6"/>
      <c r="AL429" s="6"/>
      <c r="AM429" s="6"/>
      <c r="AN429" s="6"/>
      <c r="AO429" s="6"/>
      <c r="AP429" s="6"/>
      <c r="AQ429" s="6"/>
      <c r="AR429" s="6"/>
      <c r="AS429" s="6"/>
      <c r="AT429" s="6"/>
      <c r="AU429" s="6"/>
      <c r="AV429" s="6"/>
      <c r="AW429" s="6"/>
      <c r="AX429" s="6"/>
      <c r="AY429" s="6"/>
      <c r="AZ429" s="6"/>
      <c r="BA429" s="6"/>
      <c r="BB429" s="6"/>
      <c r="BC429" s="6"/>
      <c r="BD429" s="6"/>
      <c r="BE429" s="6"/>
      <c r="BF429" s="6"/>
      <c r="BG429" s="6"/>
      <c r="BH429" s="6"/>
      <c r="BI429" s="6"/>
      <c r="BJ429" s="6"/>
      <c r="BK429" s="7"/>
      <c r="BL429" s="48"/>
      <c r="BM429" s="48"/>
      <c r="BN429" s="48"/>
    </row>
    <row r="430" spans="4:66"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  <c r="AA430" s="6"/>
      <c r="AB430" s="6"/>
      <c r="AC430" s="6"/>
      <c r="AD430" s="7"/>
      <c r="AE430" s="48"/>
      <c r="AF430" s="48"/>
      <c r="AG430" s="48"/>
      <c r="AK430" s="6"/>
      <c r="AL430" s="6"/>
      <c r="AM430" s="6"/>
      <c r="AN430" s="6"/>
      <c r="AO430" s="6"/>
      <c r="AP430" s="6"/>
      <c r="AQ430" s="6"/>
      <c r="AR430" s="6"/>
      <c r="AS430" s="6"/>
      <c r="AT430" s="6"/>
      <c r="AU430" s="6"/>
      <c r="AV430" s="6"/>
      <c r="AW430" s="6"/>
      <c r="AX430" s="6"/>
      <c r="AY430" s="6"/>
      <c r="AZ430" s="6"/>
      <c r="BA430" s="6"/>
      <c r="BB430" s="6"/>
      <c r="BC430" s="6"/>
      <c r="BD430" s="6"/>
      <c r="BE430" s="6"/>
      <c r="BF430" s="6"/>
      <c r="BG430" s="6"/>
      <c r="BH430" s="6"/>
      <c r="BI430" s="6"/>
      <c r="BJ430" s="6"/>
      <c r="BK430" s="7"/>
      <c r="BL430" s="48"/>
      <c r="BM430" s="48"/>
      <c r="BN430" s="48"/>
    </row>
    <row r="431" spans="4:66"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  <c r="AA431" s="6"/>
      <c r="AB431" s="6"/>
      <c r="AC431" s="6"/>
      <c r="AD431" s="7"/>
      <c r="AE431" s="48"/>
      <c r="AF431" s="48"/>
      <c r="AG431" s="48"/>
      <c r="AK431" s="6"/>
      <c r="AL431" s="6"/>
      <c r="AM431" s="6"/>
      <c r="AN431" s="6"/>
      <c r="AO431" s="6"/>
      <c r="AP431" s="6"/>
      <c r="AQ431" s="6"/>
      <c r="AR431" s="6"/>
      <c r="AS431" s="6"/>
      <c r="AT431" s="6"/>
      <c r="AU431" s="6"/>
      <c r="AV431" s="6"/>
      <c r="AW431" s="6"/>
      <c r="AX431" s="6"/>
      <c r="AY431" s="6"/>
      <c r="AZ431" s="6"/>
      <c r="BA431" s="6"/>
      <c r="BB431" s="6"/>
      <c r="BC431" s="6"/>
      <c r="BD431" s="6"/>
      <c r="BE431" s="6"/>
      <c r="BF431" s="6"/>
      <c r="BG431" s="6"/>
      <c r="BH431" s="6"/>
      <c r="BI431" s="6"/>
      <c r="BJ431" s="6"/>
      <c r="BK431" s="7"/>
      <c r="BL431" s="48"/>
      <c r="BM431" s="48"/>
      <c r="BN431" s="48"/>
    </row>
    <row r="432" spans="4:66"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  <c r="AA432" s="6"/>
      <c r="AB432" s="6"/>
      <c r="AC432" s="6"/>
      <c r="AD432" s="7"/>
      <c r="AE432" s="48"/>
      <c r="AF432" s="48"/>
      <c r="AG432" s="48"/>
      <c r="AK432" s="6"/>
      <c r="AL432" s="6"/>
      <c r="AM432" s="6"/>
      <c r="AN432" s="6"/>
      <c r="AO432" s="6"/>
      <c r="AP432" s="6"/>
      <c r="AQ432" s="6"/>
      <c r="AR432" s="6"/>
      <c r="AS432" s="6"/>
      <c r="AT432" s="6"/>
      <c r="AU432" s="6"/>
      <c r="AV432" s="6"/>
      <c r="AW432" s="6"/>
      <c r="AX432" s="6"/>
      <c r="AY432" s="6"/>
      <c r="AZ432" s="6"/>
      <c r="BA432" s="6"/>
      <c r="BB432" s="6"/>
      <c r="BC432" s="6"/>
      <c r="BD432" s="6"/>
      <c r="BE432" s="6"/>
      <c r="BF432" s="6"/>
      <c r="BG432" s="6"/>
      <c r="BH432" s="6"/>
      <c r="BI432" s="6"/>
      <c r="BJ432" s="6"/>
      <c r="BK432" s="7"/>
      <c r="BL432" s="48"/>
      <c r="BM432" s="48"/>
      <c r="BN432" s="48"/>
    </row>
    <row r="433" spans="4:66"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  <c r="AA433" s="6"/>
      <c r="AB433" s="6"/>
      <c r="AC433" s="6"/>
      <c r="AD433" s="7"/>
      <c r="AE433" s="48"/>
      <c r="AF433" s="48"/>
      <c r="AG433" s="48"/>
      <c r="AK433" s="6"/>
      <c r="AL433" s="6"/>
      <c r="AM433" s="6"/>
      <c r="AN433" s="6"/>
      <c r="AO433" s="6"/>
      <c r="AP433" s="6"/>
      <c r="AQ433" s="6"/>
      <c r="AR433" s="6"/>
      <c r="AS433" s="6"/>
      <c r="AT433" s="6"/>
      <c r="AU433" s="6"/>
      <c r="AV433" s="6"/>
      <c r="AW433" s="6"/>
      <c r="AX433" s="6"/>
      <c r="AY433" s="6"/>
      <c r="AZ433" s="6"/>
      <c r="BA433" s="6"/>
      <c r="BB433" s="6"/>
      <c r="BC433" s="6"/>
      <c r="BD433" s="6"/>
      <c r="BE433" s="6"/>
      <c r="BF433" s="6"/>
      <c r="BG433" s="6"/>
      <c r="BH433" s="6"/>
      <c r="BI433" s="6"/>
      <c r="BJ433" s="6"/>
      <c r="BK433" s="7"/>
      <c r="BL433" s="48"/>
      <c r="BM433" s="48"/>
      <c r="BN433" s="48"/>
    </row>
    <row r="434" spans="4:66"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  <c r="AA434" s="6"/>
      <c r="AB434" s="6"/>
      <c r="AC434" s="6"/>
      <c r="AD434" s="7"/>
      <c r="AE434" s="48"/>
      <c r="AF434" s="48"/>
      <c r="AG434" s="48"/>
      <c r="AK434" s="6"/>
      <c r="AL434" s="6"/>
      <c r="AM434" s="6"/>
      <c r="AN434" s="6"/>
      <c r="AO434" s="6"/>
      <c r="AP434" s="6"/>
      <c r="AQ434" s="6"/>
      <c r="AR434" s="6"/>
      <c r="AS434" s="6"/>
      <c r="AT434" s="6"/>
      <c r="AU434" s="6"/>
      <c r="AV434" s="6"/>
      <c r="AW434" s="6"/>
      <c r="AX434" s="6"/>
      <c r="AY434" s="6"/>
      <c r="AZ434" s="6"/>
      <c r="BA434" s="6"/>
      <c r="BB434" s="6"/>
      <c r="BC434" s="6"/>
      <c r="BD434" s="6"/>
      <c r="BE434" s="6"/>
      <c r="BF434" s="6"/>
      <c r="BG434" s="6"/>
      <c r="BH434" s="6"/>
      <c r="BI434" s="6"/>
      <c r="BJ434" s="6"/>
      <c r="BK434" s="7"/>
      <c r="BL434" s="48"/>
      <c r="BM434" s="48"/>
      <c r="BN434" s="48"/>
    </row>
    <row r="435" spans="4:66"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  <c r="AA435" s="6"/>
      <c r="AB435" s="6"/>
      <c r="AC435" s="6"/>
      <c r="AD435" s="7"/>
      <c r="AE435" s="48"/>
      <c r="AF435" s="48"/>
      <c r="AG435" s="48"/>
      <c r="AK435" s="6"/>
      <c r="AL435" s="6"/>
      <c r="AM435" s="6"/>
      <c r="AN435" s="6"/>
      <c r="AO435" s="6"/>
      <c r="AP435" s="6"/>
      <c r="AQ435" s="6"/>
      <c r="AR435" s="6"/>
      <c r="AS435" s="6"/>
      <c r="AT435" s="6"/>
      <c r="AU435" s="6"/>
      <c r="AV435" s="6"/>
      <c r="AW435" s="6"/>
      <c r="AX435" s="6"/>
      <c r="AY435" s="6"/>
      <c r="AZ435" s="6"/>
      <c r="BA435" s="6"/>
      <c r="BB435" s="6"/>
      <c r="BC435" s="6"/>
      <c r="BD435" s="6"/>
      <c r="BE435" s="6"/>
      <c r="BF435" s="6"/>
      <c r="BG435" s="6"/>
      <c r="BH435" s="6"/>
      <c r="BI435" s="6"/>
      <c r="BJ435" s="6"/>
      <c r="BK435" s="7"/>
      <c r="BL435" s="48"/>
      <c r="BM435" s="48"/>
      <c r="BN435" s="48"/>
    </row>
    <row r="436" spans="4:66"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  <c r="AA436" s="6"/>
      <c r="AB436" s="6"/>
      <c r="AC436" s="6"/>
      <c r="AD436" s="7"/>
      <c r="AE436" s="48"/>
      <c r="AF436" s="48"/>
      <c r="AG436" s="48"/>
      <c r="AK436" s="6"/>
      <c r="AL436" s="6"/>
      <c r="AM436" s="6"/>
      <c r="AN436" s="6"/>
      <c r="AO436" s="6"/>
      <c r="AP436" s="6"/>
      <c r="AQ436" s="6"/>
      <c r="AR436" s="6"/>
      <c r="AS436" s="6"/>
      <c r="AT436" s="6"/>
      <c r="AU436" s="6"/>
      <c r="AV436" s="6"/>
      <c r="AW436" s="6"/>
      <c r="AX436" s="6"/>
      <c r="AY436" s="6"/>
      <c r="AZ436" s="6"/>
      <c r="BA436" s="6"/>
      <c r="BB436" s="6"/>
      <c r="BC436" s="6"/>
      <c r="BD436" s="6"/>
      <c r="BE436" s="6"/>
      <c r="BF436" s="6"/>
      <c r="BG436" s="6"/>
      <c r="BH436" s="6"/>
      <c r="BI436" s="6"/>
      <c r="BJ436" s="6"/>
      <c r="BK436" s="7"/>
      <c r="BL436" s="48"/>
      <c r="BM436" s="48"/>
      <c r="BN436" s="48"/>
    </row>
    <row r="437" spans="4:66"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  <c r="AA437" s="6"/>
      <c r="AB437" s="6"/>
      <c r="AC437" s="6"/>
      <c r="AD437" s="7"/>
      <c r="AE437" s="48"/>
      <c r="AF437" s="48"/>
      <c r="AG437" s="48"/>
      <c r="AK437" s="6"/>
      <c r="AL437" s="6"/>
      <c r="AM437" s="6"/>
      <c r="AN437" s="6"/>
      <c r="AO437" s="6"/>
      <c r="AP437" s="6"/>
      <c r="AQ437" s="6"/>
      <c r="AR437" s="6"/>
      <c r="AS437" s="6"/>
      <c r="AT437" s="6"/>
      <c r="AU437" s="6"/>
      <c r="AV437" s="6"/>
      <c r="AW437" s="6"/>
      <c r="AX437" s="6"/>
      <c r="AY437" s="6"/>
      <c r="AZ437" s="6"/>
      <c r="BA437" s="6"/>
      <c r="BB437" s="6"/>
      <c r="BC437" s="6"/>
      <c r="BD437" s="6"/>
      <c r="BE437" s="6"/>
      <c r="BF437" s="6"/>
      <c r="BG437" s="6"/>
      <c r="BH437" s="6"/>
      <c r="BI437" s="6"/>
      <c r="BJ437" s="6"/>
      <c r="BK437" s="7"/>
      <c r="BL437" s="48"/>
      <c r="BM437" s="48"/>
      <c r="BN437" s="48"/>
    </row>
    <row r="438" spans="4:66"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  <c r="AA438" s="6"/>
      <c r="AB438" s="6"/>
      <c r="AC438" s="6"/>
      <c r="AD438" s="7"/>
      <c r="AE438" s="48"/>
      <c r="AF438" s="48"/>
      <c r="AG438" s="48"/>
      <c r="AK438" s="6"/>
      <c r="AL438" s="6"/>
      <c r="AM438" s="6"/>
      <c r="AN438" s="6"/>
      <c r="AO438" s="6"/>
      <c r="AP438" s="6"/>
      <c r="AQ438" s="6"/>
      <c r="AR438" s="6"/>
      <c r="AS438" s="6"/>
      <c r="AT438" s="6"/>
      <c r="AU438" s="6"/>
      <c r="AV438" s="6"/>
      <c r="AW438" s="6"/>
      <c r="AX438" s="6"/>
      <c r="AY438" s="6"/>
      <c r="AZ438" s="6"/>
      <c r="BA438" s="6"/>
      <c r="BB438" s="6"/>
      <c r="BC438" s="6"/>
      <c r="BD438" s="6"/>
      <c r="BE438" s="6"/>
      <c r="BF438" s="6"/>
      <c r="BG438" s="6"/>
      <c r="BH438" s="6"/>
      <c r="BI438" s="6"/>
      <c r="BJ438" s="6"/>
      <c r="BK438" s="7"/>
      <c r="BL438" s="48"/>
      <c r="BM438" s="48"/>
      <c r="BN438" s="48"/>
    </row>
    <row r="439" spans="4:66"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  <c r="AA439" s="6"/>
      <c r="AB439" s="6"/>
      <c r="AC439" s="6"/>
      <c r="AD439" s="7"/>
      <c r="AE439" s="48"/>
      <c r="AF439" s="48"/>
      <c r="AG439" s="48"/>
      <c r="AK439" s="6"/>
      <c r="AL439" s="6"/>
      <c r="AM439" s="6"/>
      <c r="AN439" s="6"/>
      <c r="AO439" s="6"/>
      <c r="AP439" s="6"/>
      <c r="AQ439" s="6"/>
      <c r="AR439" s="6"/>
      <c r="AS439" s="6"/>
      <c r="AT439" s="6"/>
      <c r="AU439" s="6"/>
      <c r="AV439" s="6"/>
      <c r="AW439" s="6"/>
      <c r="AX439" s="6"/>
      <c r="AY439" s="6"/>
      <c r="AZ439" s="6"/>
      <c r="BA439" s="6"/>
      <c r="BB439" s="6"/>
      <c r="BC439" s="6"/>
      <c r="BD439" s="6"/>
      <c r="BE439" s="6"/>
      <c r="BF439" s="6"/>
      <c r="BG439" s="6"/>
      <c r="BH439" s="6"/>
      <c r="BI439" s="6"/>
      <c r="BJ439" s="6"/>
      <c r="BK439" s="7"/>
      <c r="BL439" s="48"/>
      <c r="BM439" s="48"/>
      <c r="BN439" s="48"/>
    </row>
    <row r="440" spans="4:66"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  <c r="AA440" s="6"/>
      <c r="AB440" s="6"/>
      <c r="AC440" s="6"/>
      <c r="AD440" s="7"/>
      <c r="AE440" s="48"/>
      <c r="AF440" s="48"/>
      <c r="AG440" s="48"/>
      <c r="AK440" s="6"/>
      <c r="AL440" s="6"/>
      <c r="AM440" s="6"/>
      <c r="AN440" s="6"/>
      <c r="AO440" s="6"/>
      <c r="AP440" s="6"/>
      <c r="AQ440" s="6"/>
      <c r="AR440" s="6"/>
      <c r="AS440" s="6"/>
      <c r="AT440" s="6"/>
      <c r="AU440" s="6"/>
      <c r="AV440" s="6"/>
      <c r="AW440" s="6"/>
      <c r="AX440" s="6"/>
      <c r="AY440" s="6"/>
      <c r="AZ440" s="6"/>
      <c r="BA440" s="6"/>
      <c r="BB440" s="6"/>
      <c r="BC440" s="6"/>
      <c r="BD440" s="6"/>
      <c r="BE440" s="6"/>
      <c r="BF440" s="6"/>
      <c r="BG440" s="6"/>
      <c r="BH440" s="6"/>
      <c r="BI440" s="6"/>
      <c r="BJ440" s="6"/>
      <c r="BK440" s="7"/>
      <c r="BL440" s="48"/>
      <c r="BM440" s="48"/>
      <c r="BN440" s="48"/>
    </row>
    <row r="441" spans="4:66"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  <c r="AA441" s="6"/>
      <c r="AB441" s="6"/>
      <c r="AC441" s="6"/>
      <c r="AD441" s="7"/>
      <c r="AE441" s="48"/>
      <c r="AF441" s="48"/>
      <c r="AG441" s="48"/>
      <c r="AK441" s="6"/>
      <c r="AL441" s="6"/>
      <c r="AM441" s="6"/>
      <c r="AN441" s="6"/>
      <c r="AO441" s="6"/>
      <c r="AP441" s="6"/>
      <c r="AQ441" s="6"/>
      <c r="AR441" s="6"/>
      <c r="AS441" s="6"/>
      <c r="AT441" s="6"/>
      <c r="AU441" s="6"/>
      <c r="AV441" s="6"/>
      <c r="AW441" s="6"/>
      <c r="AX441" s="6"/>
      <c r="AY441" s="6"/>
      <c r="AZ441" s="6"/>
      <c r="BA441" s="6"/>
      <c r="BB441" s="6"/>
      <c r="BC441" s="6"/>
      <c r="BD441" s="6"/>
      <c r="BE441" s="6"/>
      <c r="BF441" s="6"/>
      <c r="BG441" s="6"/>
      <c r="BH441" s="6"/>
      <c r="BI441" s="6"/>
      <c r="BJ441" s="6"/>
      <c r="BK441" s="7"/>
      <c r="BL441" s="48"/>
      <c r="BM441" s="48"/>
      <c r="BN441" s="48"/>
    </row>
    <row r="442" spans="4:66"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  <c r="AA442" s="6"/>
      <c r="AB442" s="6"/>
      <c r="AC442" s="6"/>
      <c r="AD442" s="7"/>
      <c r="AE442" s="48"/>
      <c r="AF442" s="48"/>
      <c r="AG442" s="48"/>
      <c r="AK442" s="6"/>
      <c r="AL442" s="6"/>
      <c r="AM442" s="6"/>
      <c r="AN442" s="6"/>
      <c r="AO442" s="6"/>
      <c r="AP442" s="6"/>
      <c r="AQ442" s="6"/>
      <c r="AR442" s="6"/>
      <c r="AS442" s="6"/>
      <c r="AT442" s="6"/>
      <c r="AU442" s="6"/>
      <c r="AV442" s="6"/>
      <c r="AW442" s="6"/>
      <c r="AX442" s="6"/>
      <c r="AY442" s="6"/>
      <c r="AZ442" s="6"/>
      <c r="BA442" s="6"/>
      <c r="BB442" s="6"/>
      <c r="BC442" s="6"/>
      <c r="BD442" s="6"/>
      <c r="BE442" s="6"/>
      <c r="BF442" s="6"/>
      <c r="BG442" s="6"/>
      <c r="BH442" s="6"/>
      <c r="BI442" s="6"/>
      <c r="BJ442" s="6"/>
      <c r="BK442" s="7"/>
      <c r="BL442" s="48"/>
      <c r="BM442" s="48"/>
      <c r="BN442" s="48"/>
    </row>
    <row r="443" spans="4:66"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  <c r="AA443" s="6"/>
      <c r="AB443" s="6"/>
      <c r="AC443" s="6"/>
      <c r="AD443" s="7"/>
      <c r="AE443" s="48"/>
      <c r="AF443" s="48"/>
      <c r="AG443" s="48"/>
      <c r="AK443" s="6"/>
      <c r="AL443" s="6"/>
      <c r="AM443" s="6"/>
      <c r="AN443" s="6"/>
      <c r="AO443" s="6"/>
      <c r="AP443" s="6"/>
      <c r="AQ443" s="6"/>
      <c r="AR443" s="6"/>
      <c r="AS443" s="6"/>
      <c r="AT443" s="6"/>
      <c r="AU443" s="6"/>
      <c r="AV443" s="6"/>
      <c r="AW443" s="6"/>
      <c r="AX443" s="6"/>
      <c r="AY443" s="6"/>
      <c r="AZ443" s="6"/>
      <c r="BA443" s="6"/>
      <c r="BB443" s="6"/>
      <c r="BC443" s="6"/>
      <c r="BD443" s="6"/>
      <c r="BE443" s="6"/>
      <c r="BF443" s="6"/>
      <c r="BG443" s="6"/>
      <c r="BH443" s="6"/>
      <c r="BI443" s="6"/>
      <c r="BJ443" s="6"/>
      <c r="BK443" s="7"/>
      <c r="BL443" s="48"/>
      <c r="BM443" s="48"/>
      <c r="BN443" s="48"/>
    </row>
    <row r="444" spans="4:66"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  <c r="AA444" s="6"/>
      <c r="AB444" s="6"/>
      <c r="AC444" s="6"/>
      <c r="AD444" s="7"/>
      <c r="AE444" s="48"/>
      <c r="AF444" s="48"/>
      <c r="AG444" s="48"/>
      <c r="AK444" s="6"/>
      <c r="AL444" s="6"/>
      <c r="AM444" s="6"/>
      <c r="AN444" s="6"/>
      <c r="AO444" s="6"/>
      <c r="AP444" s="6"/>
      <c r="AQ444" s="6"/>
      <c r="AR444" s="6"/>
      <c r="AS444" s="6"/>
      <c r="AT444" s="6"/>
      <c r="AU444" s="6"/>
      <c r="AV444" s="6"/>
      <c r="AW444" s="6"/>
      <c r="AX444" s="6"/>
      <c r="AY444" s="6"/>
      <c r="AZ444" s="6"/>
      <c r="BA444" s="6"/>
      <c r="BB444" s="6"/>
      <c r="BC444" s="6"/>
      <c r="BD444" s="6"/>
      <c r="BE444" s="6"/>
      <c r="BF444" s="6"/>
      <c r="BG444" s="6"/>
      <c r="BH444" s="6"/>
      <c r="BI444" s="6"/>
      <c r="BJ444" s="6"/>
      <c r="BK444" s="7"/>
      <c r="BL444" s="48"/>
      <c r="BM444" s="48"/>
      <c r="BN444" s="48"/>
    </row>
    <row r="445" spans="4:66"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  <c r="AA445" s="6"/>
      <c r="AB445" s="6"/>
      <c r="AC445" s="6"/>
      <c r="AD445" s="7"/>
      <c r="AE445" s="48"/>
      <c r="AF445" s="48"/>
      <c r="AG445" s="48"/>
      <c r="AK445" s="6"/>
      <c r="AL445" s="6"/>
      <c r="AM445" s="6"/>
      <c r="AN445" s="6"/>
      <c r="AO445" s="6"/>
      <c r="AP445" s="6"/>
      <c r="AQ445" s="6"/>
      <c r="AR445" s="6"/>
      <c r="AS445" s="6"/>
      <c r="AT445" s="6"/>
      <c r="AU445" s="6"/>
      <c r="AV445" s="6"/>
      <c r="AW445" s="6"/>
      <c r="AX445" s="6"/>
      <c r="AY445" s="6"/>
      <c r="AZ445" s="6"/>
      <c r="BA445" s="6"/>
      <c r="BB445" s="6"/>
      <c r="BC445" s="6"/>
      <c r="BD445" s="6"/>
      <c r="BE445" s="6"/>
      <c r="BF445" s="6"/>
      <c r="BG445" s="6"/>
      <c r="BH445" s="6"/>
      <c r="BI445" s="6"/>
      <c r="BJ445" s="6"/>
      <c r="BK445" s="7"/>
      <c r="BL445" s="48"/>
      <c r="BM445" s="48"/>
      <c r="BN445" s="48"/>
    </row>
    <row r="446" spans="4:66"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  <c r="AA446" s="6"/>
      <c r="AB446" s="6"/>
      <c r="AC446" s="6"/>
      <c r="AD446" s="7"/>
      <c r="AE446" s="48"/>
      <c r="AF446" s="48"/>
      <c r="AG446" s="48"/>
      <c r="AK446" s="6"/>
      <c r="AL446" s="6"/>
      <c r="AM446" s="6"/>
      <c r="AN446" s="6"/>
      <c r="AO446" s="6"/>
      <c r="AP446" s="6"/>
      <c r="AQ446" s="6"/>
      <c r="AR446" s="6"/>
      <c r="AS446" s="6"/>
      <c r="AT446" s="6"/>
      <c r="AU446" s="6"/>
      <c r="AV446" s="6"/>
      <c r="AW446" s="6"/>
      <c r="AX446" s="6"/>
      <c r="AY446" s="6"/>
      <c r="AZ446" s="6"/>
      <c r="BA446" s="6"/>
      <c r="BB446" s="6"/>
      <c r="BC446" s="6"/>
      <c r="BD446" s="6"/>
      <c r="BE446" s="6"/>
      <c r="BF446" s="6"/>
      <c r="BG446" s="6"/>
      <c r="BH446" s="6"/>
      <c r="BI446" s="6"/>
      <c r="BJ446" s="6"/>
      <c r="BK446" s="7"/>
      <c r="BL446" s="48"/>
      <c r="BM446" s="48"/>
      <c r="BN446" s="48"/>
    </row>
    <row r="447" spans="4:66"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  <c r="AA447" s="6"/>
      <c r="AB447" s="6"/>
      <c r="AC447" s="6"/>
      <c r="AD447" s="7"/>
      <c r="AE447" s="48"/>
      <c r="AF447" s="48"/>
      <c r="AG447" s="48"/>
      <c r="AK447" s="6"/>
      <c r="AL447" s="6"/>
      <c r="AM447" s="6"/>
      <c r="AN447" s="6"/>
      <c r="AO447" s="6"/>
      <c r="AP447" s="6"/>
      <c r="AQ447" s="6"/>
      <c r="AR447" s="6"/>
      <c r="AS447" s="6"/>
      <c r="AT447" s="6"/>
      <c r="AU447" s="6"/>
      <c r="AV447" s="6"/>
      <c r="AW447" s="6"/>
      <c r="AX447" s="6"/>
      <c r="AY447" s="6"/>
      <c r="AZ447" s="6"/>
      <c r="BA447" s="6"/>
      <c r="BB447" s="6"/>
      <c r="BC447" s="6"/>
      <c r="BD447" s="6"/>
      <c r="BE447" s="6"/>
      <c r="BF447" s="6"/>
      <c r="BG447" s="6"/>
      <c r="BH447" s="6"/>
      <c r="BI447" s="6"/>
      <c r="BJ447" s="6"/>
      <c r="BK447" s="7"/>
      <c r="BL447" s="48"/>
      <c r="BM447" s="48"/>
      <c r="BN447" s="48"/>
    </row>
    <row r="448" spans="4:66"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  <c r="AA448" s="6"/>
      <c r="AB448" s="6"/>
      <c r="AC448" s="6"/>
      <c r="AD448" s="7"/>
      <c r="AE448" s="48"/>
      <c r="AF448" s="48"/>
      <c r="AG448" s="48"/>
      <c r="AK448" s="6"/>
      <c r="AL448" s="6"/>
      <c r="AM448" s="6"/>
      <c r="AN448" s="6"/>
      <c r="AO448" s="6"/>
      <c r="AP448" s="6"/>
      <c r="AQ448" s="6"/>
      <c r="AR448" s="6"/>
      <c r="AS448" s="6"/>
      <c r="AT448" s="6"/>
      <c r="AU448" s="6"/>
      <c r="AV448" s="6"/>
      <c r="AW448" s="6"/>
      <c r="AX448" s="6"/>
      <c r="AY448" s="6"/>
      <c r="AZ448" s="6"/>
      <c r="BA448" s="6"/>
      <c r="BB448" s="6"/>
      <c r="BC448" s="6"/>
      <c r="BD448" s="6"/>
      <c r="BE448" s="6"/>
      <c r="BF448" s="6"/>
      <c r="BG448" s="6"/>
      <c r="BH448" s="6"/>
      <c r="BI448" s="6"/>
      <c r="BJ448" s="6"/>
      <c r="BK448" s="7"/>
      <c r="BL448" s="48"/>
      <c r="BM448" s="48"/>
      <c r="BN448" s="48"/>
    </row>
    <row r="449" spans="4:66"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  <c r="AA449" s="6"/>
      <c r="AB449" s="6"/>
      <c r="AC449" s="6"/>
      <c r="AD449" s="7"/>
      <c r="AE449" s="48"/>
      <c r="AF449" s="48"/>
      <c r="AG449" s="48"/>
      <c r="AK449" s="6"/>
      <c r="AL449" s="6"/>
      <c r="AM449" s="6"/>
      <c r="AN449" s="6"/>
      <c r="AO449" s="6"/>
      <c r="AP449" s="6"/>
      <c r="AQ449" s="6"/>
      <c r="AR449" s="6"/>
      <c r="AS449" s="6"/>
      <c r="AT449" s="6"/>
      <c r="AU449" s="6"/>
      <c r="AV449" s="6"/>
      <c r="AW449" s="6"/>
      <c r="AX449" s="6"/>
      <c r="AY449" s="6"/>
      <c r="AZ449" s="6"/>
      <c r="BA449" s="6"/>
      <c r="BB449" s="6"/>
      <c r="BC449" s="6"/>
      <c r="BD449" s="6"/>
      <c r="BE449" s="6"/>
      <c r="BF449" s="6"/>
      <c r="BG449" s="6"/>
      <c r="BH449" s="6"/>
      <c r="BI449" s="6"/>
      <c r="BJ449" s="6"/>
      <c r="BK449" s="7"/>
      <c r="BL449" s="48"/>
      <c r="BM449" s="48"/>
      <c r="BN449" s="48"/>
    </row>
    <row r="450" spans="4:66"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  <c r="AA450" s="6"/>
      <c r="AB450" s="6"/>
      <c r="AC450" s="6"/>
      <c r="AD450" s="7"/>
      <c r="AE450" s="48"/>
      <c r="AF450" s="48"/>
      <c r="AG450" s="48"/>
      <c r="AK450" s="6"/>
      <c r="AL450" s="6"/>
      <c r="AM450" s="6"/>
      <c r="AN450" s="6"/>
      <c r="AO450" s="6"/>
      <c r="AP450" s="6"/>
      <c r="AQ450" s="6"/>
      <c r="AR450" s="6"/>
      <c r="AS450" s="6"/>
      <c r="AT450" s="6"/>
      <c r="AU450" s="6"/>
      <c r="AV450" s="6"/>
      <c r="AW450" s="6"/>
      <c r="AX450" s="6"/>
      <c r="AY450" s="6"/>
      <c r="AZ450" s="6"/>
      <c r="BA450" s="6"/>
      <c r="BB450" s="6"/>
      <c r="BC450" s="6"/>
      <c r="BD450" s="6"/>
      <c r="BE450" s="6"/>
      <c r="BF450" s="6"/>
      <c r="BG450" s="6"/>
      <c r="BH450" s="6"/>
      <c r="BI450" s="6"/>
      <c r="BJ450" s="6"/>
      <c r="BK450" s="7"/>
      <c r="BL450" s="48"/>
      <c r="BM450" s="48"/>
      <c r="BN450" s="48"/>
    </row>
    <row r="451" spans="4:66"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  <c r="AA451" s="6"/>
      <c r="AB451" s="6"/>
      <c r="AC451" s="6"/>
      <c r="AD451" s="7"/>
      <c r="AE451" s="48"/>
      <c r="AF451" s="48"/>
      <c r="AG451" s="48"/>
      <c r="AK451" s="6"/>
      <c r="AL451" s="6"/>
      <c r="AM451" s="6"/>
      <c r="AN451" s="6"/>
      <c r="AO451" s="6"/>
      <c r="AP451" s="6"/>
      <c r="AQ451" s="6"/>
      <c r="AR451" s="6"/>
      <c r="AS451" s="6"/>
      <c r="AT451" s="6"/>
      <c r="AU451" s="6"/>
      <c r="AV451" s="6"/>
      <c r="AW451" s="6"/>
      <c r="AX451" s="6"/>
      <c r="AY451" s="6"/>
      <c r="AZ451" s="6"/>
      <c r="BA451" s="6"/>
      <c r="BB451" s="6"/>
      <c r="BC451" s="6"/>
      <c r="BD451" s="6"/>
      <c r="BE451" s="6"/>
      <c r="BF451" s="6"/>
      <c r="BG451" s="6"/>
      <c r="BH451" s="6"/>
      <c r="BI451" s="6"/>
      <c r="BJ451" s="6"/>
      <c r="BK451" s="7"/>
      <c r="BL451" s="48"/>
      <c r="BM451" s="48"/>
      <c r="BN451" s="48"/>
    </row>
    <row r="452" spans="4:66"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  <c r="AA452" s="6"/>
      <c r="AB452" s="6"/>
      <c r="AC452" s="6"/>
      <c r="AD452" s="7"/>
      <c r="AE452" s="48"/>
      <c r="AF452" s="48"/>
      <c r="AG452" s="48"/>
      <c r="AK452" s="6"/>
      <c r="AL452" s="6"/>
      <c r="AM452" s="6"/>
      <c r="AN452" s="6"/>
      <c r="AO452" s="6"/>
      <c r="AP452" s="6"/>
      <c r="AQ452" s="6"/>
      <c r="AR452" s="6"/>
      <c r="AS452" s="6"/>
      <c r="AT452" s="6"/>
      <c r="AU452" s="6"/>
      <c r="AV452" s="6"/>
      <c r="AW452" s="6"/>
      <c r="AX452" s="6"/>
      <c r="AY452" s="6"/>
      <c r="AZ452" s="6"/>
      <c r="BA452" s="6"/>
      <c r="BB452" s="6"/>
      <c r="BC452" s="6"/>
      <c r="BD452" s="6"/>
      <c r="BE452" s="6"/>
      <c r="BF452" s="6"/>
      <c r="BG452" s="6"/>
      <c r="BH452" s="6"/>
      <c r="BI452" s="6"/>
      <c r="BJ452" s="6"/>
      <c r="BK452" s="7"/>
      <c r="BL452" s="48"/>
      <c r="BM452" s="48"/>
      <c r="BN452" s="48"/>
    </row>
    <row r="453" spans="4:66"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  <c r="AA453" s="6"/>
      <c r="AB453" s="6"/>
      <c r="AC453" s="6"/>
      <c r="AD453" s="7"/>
      <c r="AE453" s="48"/>
      <c r="AF453" s="48"/>
      <c r="AG453" s="48"/>
      <c r="AK453" s="6"/>
      <c r="AL453" s="6"/>
      <c r="AM453" s="6"/>
      <c r="AN453" s="6"/>
      <c r="AO453" s="6"/>
      <c r="AP453" s="6"/>
      <c r="AQ453" s="6"/>
      <c r="AR453" s="6"/>
      <c r="AS453" s="6"/>
      <c r="AT453" s="6"/>
      <c r="AU453" s="6"/>
      <c r="AV453" s="6"/>
      <c r="AW453" s="6"/>
      <c r="AX453" s="6"/>
      <c r="AY453" s="6"/>
      <c r="AZ453" s="6"/>
      <c r="BA453" s="6"/>
      <c r="BB453" s="6"/>
      <c r="BC453" s="6"/>
      <c r="BD453" s="6"/>
      <c r="BE453" s="6"/>
      <c r="BF453" s="6"/>
      <c r="BG453" s="6"/>
      <c r="BH453" s="6"/>
      <c r="BI453" s="6"/>
      <c r="BJ453" s="6"/>
      <c r="BK453" s="7"/>
      <c r="BL453" s="48"/>
      <c r="BM453" s="48"/>
      <c r="BN453" s="48"/>
    </row>
    <row r="454" spans="4:66"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  <c r="AA454" s="6"/>
      <c r="AB454" s="6"/>
      <c r="AC454" s="6"/>
      <c r="AD454" s="7"/>
      <c r="AE454" s="48"/>
      <c r="AF454" s="48"/>
      <c r="AG454" s="48"/>
      <c r="AK454" s="6"/>
      <c r="AL454" s="6"/>
      <c r="AM454" s="6"/>
      <c r="AN454" s="6"/>
      <c r="AO454" s="6"/>
      <c r="AP454" s="6"/>
      <c r="AQ454" s="6"/>
      <c r="AR454" s="6"/>
      <c r="AS454" s="6"/>
      <c r="AT454" s="6"/>
      <c r="AU454" s="6"/>
      <c r="AV454" s="6"/>
      <c r="AW454" s="6"/>
      <c r="AX454" s="6"/>
      <c r="AY454" s="6"/>
      <c r="AZ454" s="6"/>
      <c r="BA454" s="6"/>
      <c r="BB454" s="6"/>
      <c r="BC454" s="6"/>
      <c r="BD454" s="6"/>
      <c r="BE454" s="6"/>
      <c r="BF454" s="6"/>
      <c r="BG454" s="6"/>
      <c r="BH454" s="6"/>
      <c r="BI454" s="6"/>
      <c r="BJ454" s="6"/>
      <c r="BK454" s="7"/>
      <c r="BL454" s="48"/>
      <c r="BM454" s="48"/>
      <c r="BN454" s="48"/>
    </row>
    <row r="455" spans="4:66"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  <c r="AA455" s="6"/>
      <c r="AB455" s="6"/>
      <c r="AC455" s="6"/>
      <c r="AD455" s="7"/>
      <c r="AE455" s="48"/>
      <c r="AF455" s="48"/>
      <c r="AG455" s="48"/>
      <c r="AK455" s="6"/>
      <c r="AL455" s="6"/>
      <c r="AM455" s="6"/>
      <c r="AN455" s="6"/>
      <c r="AO455" s="6"/>
      <c r="AP455" s="6"/>
      <c r="AQ455" s="6"/>
      <c r="AR455" s="6"/>
      <c r="AS455" s="6"/>
      <c r="AT455" s="6"/>
      <c r="AU455" s="6"/>
      <c r="AV455" s="6"/>
      <c r="AW455" s="6"/>
      <c r="AX455" s="6"/>
      <c r="AY455" s="6"/>
      <c r="AZ455" s="6"/>
      <c r="BA455" s="6"/>
      <c r="BB455" s="6"/>
      <c r="BC455" s="6"/>
      <c r="BD455" s="6"/>
      <c r="BE455" s="6"/>
      <c r="BF455" s="6"/>
      <c r="BG455" s="6"/>
      <c r="BH455" s="6"/>
      <c r="BI455" s="6"/>
      <c r="BJ455" s="6"/>
      <c r="BK455" s="7"/>
      <c r="BL455" s="48"/>
      <c r="BM455" s="48"/>
      <c r="BN455" s="48"/>
    </row>
    <row r="456" spans="4:66"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  <c r="AA456" s="6"/>
      <c r="AB456" s="6"/>
      <c r="AC456" s="6"/>
      <c r="AD456" s="7"/>
      <c r="AE456" s="48"/>
      <c r="AF456" s="48"/>
      <c r="AG456" s="48"/>
      <c r="AK456" s="6"/>
      <c r="AL456" s="6"/>
      <c r="AM456" s="6"/>
      <c r="AN456" s="6"/>
      <c r="AO456" s="6"/>
      <c r="AP456" s="6"/>
      <c r="AQ456" s="6"/>
      <c r="AR456" s="6"/>
      <c r="AS456" s="6"/>
      <c r="AT456" s="6"/>
      <c r="AU456" s="6"/>
      <c r="AV456" s="6"/>
      <c r="AW456" s="6"/>
      <c r="AX456" s="6"/>
      <c r="AY456" s="6"/>
      <c r="AZ456" s="6"/>
      <c r="BA456" s="6"/>
      <c r="BB456" s="6"/>
      <c r="BC456" s="6"/>
      <c r="BD456" s="6"/>
      <c r="BE456" s="6"/>
      <c r="BF456" s="6"/>
      <c r="BG456" s="6"/>
      <c r="BH456" s="6"/>
      <c r="BI456" s="6"/>
      <c r="BJ456" s="6"/>
      <c r="BK456" s="7"/>
      <c r="BL456" s="48"/>
      <c r="BM456" s="48"/>
      <c r="BN456" s="48"/>
    </row>
    <row r="457" spans="4:66"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  <c r="AA457" s="6"/>
      <c r="AB457" s="6"/>
      <c r="AC457" s="6"/>
      <c r="AD457" s="7"/>
      <c r="AE457" s="48"/>
      <c r="AF457" s="48"/>
      <c r="AG457" s="48"/>
      <c r="AK457" s="6"/>
      <c r="AL457" s="6"/>
      <c r="AM457" s="6"/>
      <c r="AN457" s="6"/>
      <c r="AO457" s="6"/>
      <c r="AP457" s="6"/>
      <c r="AQ457" s="6"/>
      <c r="AR457" s="6"/>
      <c r="AS457" s="6"/>
      <c r="AT457" s="6"/>
      <c r="AU457" s="6"/>
      <c r="AV457" s="6"/>
      <c r="AW457" s="6"/>
      <c r="AX457" s="6"/>
      <c r="AY457" s="6"/>
      <c r="AZ457" s="6"/>
      <c r="BA457" s="6"/>
      <c r="BB457" s="6"/>
      <c r="BC457" s="6"/>
      <c r="BD457" s="6"/>
      <c r="BE457" s="6"/>
      <c r="BF457" s="6"/>
      <c r="BG457" s="6"/>
      <c r="BH457" s="6"/>
      <c r="BI457" s="6"/>
      <c r="BJ457" s="6"/>
      <c r="BK457" s="7"/>
      <c r="BL457" s="48"/>
      <c r="BM457" s="48"/>
      <c r="BN457" s="48"/>
    </row>
    <row r="458" spans="4:66"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  <c r="AA458" s="6"/>
      <c r="AB458" s="6"/>
      <c r="AC458" s="6"/>
      <c r="AD458" s="7"/>
      <c r="AE458" s="48"/>
      <c r="AF458" s="48"/>
      <c r="AG458" s="48"/>
      <c r="AK458" s="6"/>
      <c r="AL458" s="6"/>
      <c r="AM458" s="6"/>
      <c r="AN458" s="6"/>
      <c r="AO458" s="6"/>
      <c r="AP458" s="6"/>
      <c r="AQ458" s="6"/>
      <c r="AR458" s="6"/>
      <c r="AS458" s="6"/>
      <c r="AT458" s="6"/>
      <c r="AU458" s="6"/>
      <c r="AV458" s="6"/>
      <c r="AW458" s="6"/>
      <c r="AX458" s="6"/>
      <c r="AY458" s="6"/>
      <c r="AZ458" s="6"/>
      <c r="BA458" s="6"/>
      <c r="BB458" s="6"/>
      <c r="BC458" s="6"/>
      <c r="BD458" s="6"/>
      <c r="BE458" s="6"/>
      <c r="BF458" s="6"/>
      <c r="BG458" s="6"/>
      <c r="BH458" s="6"/>
      <c r="BI458" s="6"/>
      <c r="BJ458" s="6"/>
      <c r="BK458" s="7"/>
      <c r="BL458" s="48"/>
      <c r="BM458" s="48"/>
      <c r="BN458" s="48"/>
    </row>
    <row r="459" spans="4:66"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  <c r="AA459" s="6"/>
      <c r="AB459" s="6"/>
      <c r="AC459" s="6"/>
      <c r="AD459" s="7"/>
      <c r="AE459" s="48"/>
      <c r="AF459" s="48"/>
      <c r="AG459" s="48"/>
      <c r="AK459" s="6"/>
      <c r="AL459" s="6"/>
      <c r="AM459" s="6"/>
      <c r="AN459" s="6"/>
      <c r="AO459" s="6"/>
      <c r="AP459" s="6"/>
      <c r="AQ459" s="6"/>
      <c r="AR459" s="6"/>
      <c r="AS459" s="6"/>
      <c r="AT459" s="6"/>
      <c r="AU459" s="6"/>
      <c r="AV459" s="6"/>
      <c r="AW459" s="6"/>
      <c r="AX459" s="6"/>
      <c r="AY459" s="6"/>
      <c r="AZ459" s="6"/>
      <c r="BA459" s="6"/>
      <c r="BB459" s="6"/>
      <c r="BC459" s="6"/>
      <c r="BD459" s="6"/>
      <c r="BE459" s="6"/>
      <c r="BF459" s="6"/>
      <c r="BG459" s="6"/>
      <c r="BH459" s="6"/>
      <c r="BI459" s="6"/>
      <c r="BJ459" s="6"/>
      <c r="BK459" s="7"/>
      <c r="BL459" s="48"/>
      <c r="BM459" s="48"/>
      <c r="BN459" s="48"/>
    </row>
    <row r="460" spans="4:66"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  <c r="AA460" s="6"/>
      <c r="AB460" s="6"/>
      <c r="AC460" s="6"/>
      <c r="AD460" s="7"/>
      <c r="AE460" s="48"/>
      <c r="AF460" s="48"/>
      <c r="AG460" s="48"/>
      <c r="AK460" s="6"/>
      <c r="AL460" s="6"/>
      <c r="AM460" s="6"/>
      <c r="AN460" s="6"/>
      <c r="AO460" s="6"/>
      <c r="AP460" s="6"/>
      <c r="AQ460" s="6"/>
      <c r="AR460" s="6"/>
      <c r="AS460" s="6"/>
      <c r="AT460" s="6"/>
      <c r="AU460" s="6"/>
      <c r="AV460" s="6"/>
      <c r="AW460" s="6"/>
      <c r="AX460" s="6"/>
      <c r="AY460" s="6"/>
      <c r="AZ460" s="6"/>
      <c r="BA460" s="6"/>
      <c r="BB460" s="6"/>
      <c r="BC460" s="6"/>
      <c r="BD460" s="6"/>
      <c r="BE460" s="6"/>
      <c r="BF460" s="6"/>
      <c r="BG460" s="6"/>
      <c r="BH460" s="6"/>
      <c r="BI460" s="6"/>
      <c r="BJ460" s="6"/>
      <c r="BK460" s="7"/>
      <c r="BL460" s="48"/>
      <c r="BM460" s="48"/>
      <c r="BN460" s="48"/>
    </row>
    <row r="461" spans="4:66"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  <c r="AA461" s="6"/>
      <c r="AB461" s="6"/>
      <c r="AC461" s="6"/>
      <c r="AD461" s="7"/>
      <c r="AE461" s="48"/>
      <c r="AF461" s="48"/>
      <c r="AG461" s="48"/>
      <c r="AK461" s="6"/>
      <c r="AL461" s="6"/>
      <c r="AM461" s="6"/>
      <c r="AN461" s="6"/>
      <c r="AO461" s="6"/>
      <c r="AP461" s="6"/>
      <c r="AQ461" s="6"/>
      <c r="AR461" s="6"/>
      <c r="AS461" s="6"/>
      <c r="AT461" s="6"/>
      <c r="AU461" s="6"/>
      <c r="AV461" s="6"/>
      <c r="AW461" s="6"/>
      <c r="AX461" s="6"/>
      <c r="AY461" s="6"/>
      <c r="AZ461" s="6"/>
      <c r="BA461" s="6"/>
      <c r="BB461" s="6"/>
      <c r="BC461" s="6"/>
      <c r="BD461" s="6"/>
      <c r="BE461" s="6"/>
      <c r="BF461" s="6"/>
      <c r="BG461" s="6"/>
      <c r="BH461" s="6"/>
      <c r="BI461" s="6"/>
      <c r="BJ461" s="6"/>
      <c r="BK461" s="7"/>
      <c r="BL461" s="48"/>
      <c r="BM461" s="48"/>
      <c r="BN461" s="48"/>
    </row>
    <row r="462" spans="4:66"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  <c r="AA462" s="6"/>
      <c r="AB462" s="6"/>
      <c r="AC462" s="6"/>
      <c r="AD462" s="7"/>
      <c r="AE462" s="48"/>
      <c r="AF462" s="48"/>
      <c r="AG462" s="48"/>
      <c r="AK462" s="6"/>
      <c r="AL462" s="6"/>
      <c r="AM462" s="6"/>
      <c r="AN462" s="6"/>
      <c r="AO462" s="6"/>
      <c r="AP462" s="6"/>
      <c r="AQ462" s="6"/>
      <c r="AR462" s="6"/>
      <c r="AS462" s="6"/>
      <c r="AT462" s="6"/>
      <c r="AU462" s="6"/>
      <c r="AV462" s="6"/>
      <c r="AW462" s="6"/>
      <c r="AX462" s="6"/>
      <c r="AY462" s="6"/>
      <c r="AZ462" s="6"/>
      <c r="BA462" s="6"/>
      <c r="BB462" s="6"/>
      <c r="BC462" s="6"/>
      <c r="BD462" s="6"/>
      <c r="BE462" s="6"/>
      <c r="BF462" s="6"/>
      <c r="BG462" s="6"/>
      <c r="BH462" s="6"/>
      <c r="BI462" s="6"/>
      <c r="BJ462" s="6"/>
      <c r="BK462" s="7"/>
      <c r="BL462" s="48"/>
      <c r="BM462" s="48"/>
      <c r="BN462" s="48"/>
    </row>
    <row r="463" spans="4:66"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  <c r="AA463" s="6"/>
      <c r="AB463" s="6"/>
      <c r="AC463" s="6"/>
      <c r="AD463" s="7"/>
      <c r="AE463" s="48"/>
      <c r="AF463" s="48"/>
      <c r="AG463" s="48"/>
      <c r="AK463" s="6"/>
      <c r="AL463" s="6"/>
      <c r="AM463" s="6"/>
      <c r="AN463" s="6"/>
      <c r="AO463" s="6"/>
      <c r="AP463" s="6"/>
      <c r="AQ463" s="6"/>
      <c r="AR463" s="6"/>
      <c r="AS463" s="6"/>
      <c r="AT463" s="6"/>
      <c r="AU463" s="6"/>
      <c r="AV463" s="6"/>
      <c r="AW463" s="6"/>
      <c r="AX463" s="6"/>
      <c r="AY463" s="6"/>
      <c r="AZ463" s="6"/>
      <c r="BA463" s="6"/>
      <c r="BB463" s="6"/>
      <c r="BC463" s="6"/>
      <c r="BD463" s="6"/>
      <c r="BE463" s="6"/>
      <c r="BF463" s="6"/>
      <c r="BG463" s="6"/>
      <c r="BH463" s="6"/>
      <c r="BI463" s="6"/>
      <c r="BJ463" s="6"/>
      <c r="BK463" s="7"/>
      <c r="BL463" s="48"/>
      <c r="BM463" s="48"/>
      <c r="BN463" s="48"/>
    </row>
    <row r="464" spans="4:66"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  <c r="AA464" s="6"/>
      <c r="AB464" s="6"/>
      <c r="AC464" s="6"/>
      <c r="AD464" s="7"/>
      <c r="AE464" s="48"/>
      <c r="AF464" s="48"/>
      <c r="AG464" s="48"/>
      <c r="AK464" s="6"/>
      <c r="AL464" s="6"/>
      <c r="AM464" s="6"/>
      <c r="AN464" s="6"/>
      <c r="AO464" s="6"/>
      <c r="AP464" s="6"/>
      <c r="AQ464" s="6"/>
      <c r="AR464" s="6"/>
      <c r="AS464" s="6"/>
      <c r="AT464" s="6"/>
      <c r="AU464" s="6"/>
      <c r="AV464" s="6"/>
      <c r="AW464" s="6"/>
      <c r="AX464" s="6"/>
      <c r="AY464" s="6"/>
      <c r="AZ464" s="6"/>
      <c r="BA464" s="6"/>
      <c r="BB464" s="6"/>
      <c r="BC464" s="6"/>
      <c r="BD464" s="6"/>
      <c r="BE464" s="6"/>
      <c r="BF464" s="6"/>
      <c r="BG464" s="6"/>
      <c r="BH464" s="6"/>
      <c r="BI464" s="6"/>
      <c r="BJ464" s="6"/>
      <c r="BK464" s="7"/>
      <c r="BL464" s="48"/>
      <c r="BM464" s="48"/>
      <c r="BN464" s="48"/>
    </row>
    <row r="465" spans="4:66"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  <c r="AA465" s="6"/>
      <c r="AB465" s="6"/>
      <c r="AC465" s="6"/>
      <c r="AD465" s="7"/>
      <c r="AE465" s="48"/>
      <c r="AF465" s="48"/>
      <c r="AG465" s="48"/>
      <c r="AK465" s="6"/>
      <c r="AL465" s="6"/>
      <c r="AM465" s="6"/>
      <c r="AN465" s="6"/>
      <c r="AO465" s="6"/>
      <c r="AP465" s="6"/>
      <c r="AQ465" s="6"/>
      <c r="AR465" s="6"/>
      <c r="AS465" s="6"/>
      <c r="AT465" s="6"/>
      <c r="AU465" s="6"/>
      <c r="AV465" s="6"/>
      <c r="AW465" s="6"/>
      <c r="AX465" s="6"/>
      <c r="AY465" s="6"/>
      <c r="AZ465" s="6"/>
      <c r="BA465" s="6"/>
      <c r="BB465" s="6"/>
      <c r="BC465" s="6"/>
      <c r="BD465" s="6"/>
      <c r="BE465" s="6"/>
      <c r="BF465" s="6"/>
      <c r="BG465" s="6"/>
      <c r="BH465" s="6"/>
      <c r="BI465" s="6"/>
      <c r="BJ465" s="6"/>
      <c r="BK465" s="7"/>
      <c r="BL465" s="48"/>
      <c r="BM465" s="48"/>
      <c r="BN465" s="48"/>
    </row>
    <row r="466" spans="4:66"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  <c r="AA466" s="6"/>
      <c r="AB466" s="6"/>
      <c r="AC466" s="6"/>
      <c r="AD466" s="7"/>
      <c r="AE466" s="48"/>
      <c r="AF466" s="48"/>
      <c r="AG466" s="48"/>
      <c r="AK466" s="6"/>
      <c r="AL466" s="6"/>
      <c r="AM466" s="6"/>
      <c r="AN466" s="6"/>
      <c r="AO466" s="6"/>
      <c r="AP466" s="6"/>
      <c r="AQ466" s="6"/>
      <c r="AR466" s="6"/>
      <c r="AS466" s="6"/>
      <c r="AT466" s="6"/>
      <c r="AU466" s="6"/>
      <c r="AV466" s="6"/>
      <c r="AW466" s="6"/>
      <c r="AX466" s="6"/>
      <c r="AY466" s="6"/>
      <c r="AZ466" s="6"/>
      <c r="BA466" s="6"/>
      <c r="BB466" s="6"/>
      <c r="BC466" s="6"/>
      <c r="BD466" s="6"/>
      <c r="BE466" s="6"/>
      <c r="BF466" s="6"/>
      <c r="BG466" s="6"/>
      <c r="BH466" s="6"/>
      <c r="BI466" s="6"/>
      <c r="BJ466" s="6"/>
      <c r="BK466" s="7"/>
      <c r="BL466" s="48"/>
      <c r="BM466" s="48"/>
      <c r="BN466" s="48"/>
    </row>
    <row r="467" spans="4:66"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  <c r="AA467" s="6"/>
      <c r="AB467" s="6"/>
      <c r="AC467" s="6"/>
      <c r="AD467" s="7"/>
      <c r="AE467" s="48"/>
      <c r="AF467" s="48"/>
      <c r="AG467" s="48"/>
      <c r="AK467" s="6"/>
      <c r="AL467" s="6"/>
      <c r="AM467" s="6"/>
      <c r="AN467" s="6"/>
      <c r="AO467" s="6"/>
      <c r="AP467" s="6"/>
      <c r="AQ467" s="6"/>
      <c r="AR467" s="6"/>
      <c r="AS467" s="6"/>
      <c r="AT467" s="6"/>
      <c r="AU467" s="6"/>
      <c r="AV467" s="6"/>
      <c r="AW467" s="6"/>
      <c r="AX467" s="6"/>
      <c r="AY467" s="6"/>
      <c r="AZ467" s="6"/>
      <c r="BA467" s="6"/>
      <c r="BB467" s="6"/>
      <c r="BC467" s="6"/>
      <c r="BD467" s="6"/>
      <c r="BE467" s="6"/>
      <c r="BF467" s="6"/>
      <c r="BG467" s="6"/>
      <c r="BH467" s="6"/>
      <c r="BI467" s="6"/>
      <c r="BJ467" s="6"/>
      <c r="BK467" s="7"/>
      <c r="BL467" s="48"/>
      <c r="BM467" s="48"/>
      <c r="BN467" s="48"/>
    </row>
    <row r="468" spans="4:66"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  <c r="AA468" s="6"/>
      <c r="AB468" s="6"/>
      <c r="AC468" s="6"/>
      <c r="AD468" s="7"/>
      <c r="AE468" s="48"/>
      <c r="AF468" s="48"/>
      <c r="AG468" s="48"/>
      <c r="AK468" s="6"/>
      <c r="AL468" s="6"/>
      <c r="AM468" s="6"/>
      <c r="AN468" s="6"/>
      <c r="AO468" s="6"/>
      <c r="AP468" s="6"/>
      <c r="AQ468" s="6"/>
      <c r="AR468" s="6"/>
      <c r="AS468" s="6"/>
      <c r="AT468" s="6"/>
      <c r="AU468" s="6"/>
      <c r="AV468" s="6"/>
      <c r="AW468" s="6"/>
      <c r="AX468" s="6"/>
      <c r="AY468" s="6"/>
      <c r="AZ468" s="6"/>
      <c r="BA468" s="6"/>
      <c r="BB468" s="6"/>
      <c r="BC468" s="6"/>
      <c r="BD468" s="6"/>
      <c r="BE468" s="6"/>
      <c r="BF468" s="6"/>
      <c r="BG468" s="6"/>
      <c r="BH468" s="6"/>
      <c r="BI468" s="6"/>
      <c r="BJ468" s="6"/>
      <c r="BK468" s="7"/>
      <c r="BL468" s="48"/>
      <c r="BM468" s="48"/>
      <c r="BN468" s="48"/>
    </row>
    <row r="469" spans="4:66"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  <c r="AA469" s="6"/>
      <c r="AB469" s="6"/>
      <c r="AC469" s="6"/>
      <c r="AD469" s="7"/>
      <c r="AE469" s="48"/>
      <c r="AF469" s="48"/>
      <c r="AG469" s="48"/>
      <c r="AK469" s="6"/>
      <c r="AL469" s="6"/>
      <c r="AM469" s="6"/>
      <c r="AN469" s="6"/>
      <c r="AO469" s="6"/>
      <c r="AP469" s="6"/>
      <c r="AQ469" s="6"/>
      <c r="AR469" s="6"/>
      <c r="AS469" s="6"/>
      <c r="AT469" s="6"/>
      <c r="AU469" s="6"/>
      <c r="AV469" s="6"/>
      <c r="AW469" s="6"/>
      <c r="AX469" s="6"/>
      <c r="AY469" s="6"/>
      <c r="AZ469" s="6"/>
      <c r="BA469" s="6"/>
      <c r="BB469" s="6"/>
      <c r="BC469" s="6"/>
      <c r="BD469" s="6"/>
      <c r="BE469" s="6"/>
      <c r="BF469" s="6"/>
      <c r="BG469" s="6"/>
      <c r="BH469" s="6"/>
      <c r="BI469" s="6"/>
      <c r="BJ469" s="6"/>
      <c r="BK469" s="7"/>
      <c r="BL469" s="48"/>
      <c r="BM469" s="48"/>
      <c r="BN469" s="48"/>
    </row>
    <row r="470" spans="4:66"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  <c r="AA470" s="6"/>
      <c r="AB470" s="6"/>
      <c r="AC470" s="6"/>
      <c r="AD470" s="7"/>
      <c r="AE470" s="48"/>
      <c r="AF470" s="48"/>
      <c r="AG470" s="48"/>
      <c r="AK470" s="6"/>
      <c r="AL470" s="6"/>
      <c r="AM470" s="6"/>
      <c r="AN470" s="6"/>
      <c r="AO470" s="6"/>
      <c r="AP470" s="6"/>
      <c r="AQ470" s="6"/>
      <c r="AR470" s="6"/>
      <c r="AS470" s="6"/>
      <c r="AT470" s="6"/>
      <c r="AU470" s="6"/>
      <c r="AV470" s="6"/>
      <c r="AW470" s="6"/>
      <c r="AX470" s="6"/>
      <c r="AY470" s="6"/>
      <c r="AZ470" s="6"/>
      <c r="BA470" s="6"/>
      <c r="BB470" s="6"/>
      <c r="BC470" s="6"/>
      <c r="BD470" s="6"/>
      <c r="BE470" s="6"/>
      <c r="BF470" s="6"/>
      <c r="BG470" s="6"/>
      <c r="BH470" s="6"/>
      <c r="BI470" s="6"/>
      <c r="BJ470" s="6"/>
      <c r="BK470" s="7"/>
      <c r="BL470" s="48"/>
      <c r="BM470" s="48"/>
      <c r="BN470" s="48"/>
    </row>
    <row r="471" spans="4:66"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  <c r="AA471" s="6"/>
      <c r="AB471" s="6"/>
      <c r="AC471" s="6"/>
      <c r="AD471" s="7"/>
      <c r="AE471" s="48"/>
      <c r="AF471" s="48"/>
      <c r="AG471" s="48"/>
      <c r="AK471" s="6"/>
      <c r="AL471" s="6"/>
      <c r="AM471" s="6"/>
      <c r="AN471" s="6"/>
      <c r="AO471" s="6"/>
      <c r="AP471" s="6"/>
      <c r="AQ471" s="6"/>
      <c r="AR471" s="6"/>
      <c r="AS471" s="6"/>
      <c r="AT471" s="6"/>
      <c r="AU471" s="6"/>
      <c r="AV471" s="6"/>
      <c r="AW471" s="6"/>
      <c r="AX471" s="6"/>
      <c r="AY471" s="6"/>
      <c r="AZ471" s="6"/>
      <c r="BA471" s="6"/>
      <c r="BB471" s="6"/>
      <c r="BC471" s="6"/>
      <c r="BD471" s="6"/>
      <c r="BE471" s="6"/>
      <c r="BF471" s="6"/>
      <c r="BG471" s="6"/>
      <c r="BH471" s="6"/>
      <c r="BI471" s="6"/>
      <c r="BJ471" s="6"/>
      <c r="BK471" s="7"/>
      <c r="BL471" s="48"/>
      <c r="BM471" s="48"/>
      <c r="BN471" s="48"/>
    </row>
    <row r="472" spans="4:66"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  <c r="AA472" s="6"/>
      <c r="AB472" s="6"/>
      <c r="AC472" s="6"/>
      <c r="AD472" s="7"/>
      <c r="AE472" s="48"/>
      <c r="AF472" s="48"/>
      <c r="AG472" s="48"/>
      <c r="AK472" s="6"/>
      <c r="AL472" s="6"/>
      <c r="AM472" s="6"/>
      <c r="AN472" s="6"/>
      <c r="AO472" s="6"/>
      <c r="AP472" s="6"/>
      <c r="AQ472" s="6"/>
      <c r="AR472" s="6"/>
      <c r="AS472" s="6"/>
      <c r="AT472" s="6"/>
      <c r="AU472" s="6"/>
      <c r="AV472" s="6"/>
      <c r="AW472" s="6"/>
      <c r="AX472" s="6"/>
      <c r="AY472" s="6"/>
      <c r="AZ472" s="6"/>
      <c r="BA472" s="6"/>
      <c r="BB472" s="6"/>
      <c r="BC472" s="6"/>
      <c r="BD472" s="6"/>
      <c r="BE472" s="6"/>
      <c r="BF472" s="6"/>
      <c r="BG472" s="6"/>
      <c r="BH472" s="6"/>
      <c r="BI472" s="6"/>
      <c r="BJ472" s="6"/>
      <c r="BK472" s="7"/>
      <c r="BL472" s="48"/>
      <c r="BM472" s="48"/>
      <c r="BN472" s="48"/>
    </row>
    <row r="473" spans="4:66"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  <c r="AA473" s="6"/>
      <c r="AB473" s="6"/>
      <c r="AC473" s="6"/>
      <c r="AD473" s="7"/>
      <c r="AE473" s="48"/>
      <c r="AF473" s="48"/>
      <c r="AG473" s="48"/>
      <c r="AK473" s="6"/>
      <c r="AL473" s="6"/>
      <c r="AM473" s="6"/>
      <c r="AN473" s="6"/>
      <c r="AO473" s="6"/>
      <c r="AP473" s="6"/>
      <c r="AQ473" s="6"/>
      <c r="AR473" s="6"/>
      <c r="AS473" s="6"/>
      <c r="AT473" s="6"/>
      <c r="AU473" s="6"/>
      <c r="AV473" s="6"/>
      <c r="AW473" s="6"/>
      <c r="AX473" s="6"/>
      <c r="AY473" s="6"/>
      <c r="AZ473" s="6"/>
      <c r="BA473" s="6"/>
      <c r="BB473" s="6"/>
      <c r="BC473" s="6"/>
      <c r="BD473" s="6"/>
      <c r="BE473" s="6"/>
      <c r="BF473" s="6"/>
      <c r="BG473" s="6"/>
      <c r="BH473" s="6"/>
      <c r="BI473" s="6"/>
      <c r="BJ473" s="6"/>
      <c r="BK473" s="7"/>
      <c r="BL473" s="48"/>
      <c r="BM473" s="48"/>
      <c r="BN473" s="48"/>
    </row>
    <row r="474" spans="4:66"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  <c r="AA474" s="6"/>
      <c r="AB474" s="6"/>
      <c r="AC474" s="6"/>
      <c r="AD474" s="7"/>
      <c r="AE474" s="48"/>
      <c r="AF474" s="48"/>
      <c r="AG474" s="48"/>
      <c r="AK474" s="6"/>
      <c r="AL474" s="6"/>
      <c r="AM474" s="6"/>
      <c r="AN474" s="6"/>
      <c r="AO474" s="6"/>
      <c r="AP474" s="6"/>
      <c r="AQ474" s="6"/>
      <c r="AR474" s="6"/>
      <c r="AS474" s="6"/>
      <c r="AT474" s="6"/>
      <c r="AU474" s="6"/>
      <c r="AV474" s="6"/>
      <c r="AW474" s="6"/>
      <c r="AX474" s="6"/>
      <c r="AY474" s="6"/>
      <c r="AZ474" s="6"/>
      <c r="BA474" s="6"/>
      <c r="BB474" s="6"/>
      <c r="BC474" s="6"/>
      <c r="BD474" s="6"/>
      <c r="BE474" s="6"/>
      <c r="BF474" s="6"/>
      <c r="BG474" s="6"/>
      <c r="BH474" s="6"/>
      <c r="BI474" s="6"/>
      <c r="BJ474" s="6"/>
      <c r="BK474" s="7"/>
      <c r="BL474" s="48"/>
      <c r="BM474" s="48"/>
      <c r="BN474" s="48"/>
    </row>
    <row r="475" spans="4:66"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  <c r="AA475" s="6"/>
      <c r="AB475" s="6"/>
      <c r="AC475" s="6"/>
      <c r="AD475" s="7"/>
      <c r="AE475" s="48"/>
      <c r="AF475" s="48"/>
      <c r="AG475" s="48"/>
      <c r="AK475" s="6"/>
      <c r="AL475" s="6"/>
      <c r="AM475" s="6"/>
      <c r="AN475" s="6"/>
      <c r="AO475" s="6"/>
      <c r="AP475" s="6"/>
      <c r="AQ475" s="6"/>
      <c r="AR475" s="6"/>
      <c r="AS475" s="6"/>
      <c r="AT475" s="6"/>
      <c r="AU475" s="6"/>
      <c r="AV475" s="6"/>
      <c r="AW475" s="6"/>
      <c r="AX475" s="6"/>
      <c r="AY475" s="6"/>
      <c r="AZ475" s="6"/>
      <c r="BA475" s="6"/>
      <c r="BB475" s="6"/>
      <c r="BC475" s="6"/>
      <c r="BD475" s="6"/>
      <c r="BE475" s="6"/>
      <c r="BF475" s="6"/>
      <c r="BG475" s="6"/>
      <c r="BH475" s="6"/>
      <c r="BI475" s="6"/>
      <c r="BJ475" s="6"/>
      <c r="BK475" s="7"/>
      <c r="BL475" s="48"/>
      <c r="BM475" s="48"/>
      <c r="BN475" s="48"/>
    </row>
    <row r="476" spans="4:66"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  <c r="AA476" s="6"/>
      <c r="AB476" s="6"/>
      <c r="AC476" s="6"/>
      <c r="AD476" s="7"/>
      <c r="AE476" s="48"/>
      <c r="AF476" s="48"/>
      <c r="AG476" s="48"/>
      <c r="AK476" s="6"/>
      <c r="AL476" s="6"/>
      <c r="AM476" s="6"/>
      <c r="AN476" s="6"/>
      <c r="AO476" s="6"/>
      <c r="AP476" s="6"/>
      <c r="AQ476" s="6"/>
      <c r="AR476" s="6"/>
      <c r="AS476" s="6"/>
      <c r="AT476" s="6"/>
      <c r="AU476" s="6"/>
      <c r="AV476" s="6"/>
      <c r="AW476" s="6"/>
      <c r="AX476" s="6"/>
      <c r="AY476" s="6"/>
      <c r="AZ476" s="6"/>
      <c r="BA476" s="6"/>
      <c r="BB476" s="6"/>
      <c r="BC476" s="6"/>
      <c r="BD476" s="6"/>
      <c r="BE476" s="6"/>
      <c r="BF476" s="6"/>
      <c r="BG476" s="6"/>
      <c r="BH476" s="6"/>
      <c r="BI476" s="6"/>
      <c r="BJ476" s="6"/>
      <c r="BK476" s="7"/>
      <c r="BL476" s="48"/>
      <c r="BM476" s="48"/>
      <c r="BN476" s="48"/>
    </row>
    <row r="477" spans="4:66"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  <c r="AA477" s="6"/>
      <c r="AB477" s="6"/>
      <c r="AC477" s="6"/>
      <c r="AD477" s="7"/>
      <c r="AE477" s="48"/>
      <c r="AF477" s="48"/>
      <c r="AG477" s="48"/>
      <c r="AK477" s="6"/>
      <c r="AL477" s="6"/>
      <c r="AM477" s="6"/>
      <c r="AN477" s="6"/>
      <c r="AO477" s="6"/>
      <c r="AP477" s="6"/>
      <c r="AQ477" s="6"/>
      <c r="AR477" s="6"/>
      <c r="AS477" s="6"/>
      <c r="AT477" s="6"/>
      <c r="AU477" s="6"/>
      <c r="AV477" s="6"/>
      <c r="AW477" s="6"/>
      <c r="AX477" s="6"/>
      <c r="AY477" s="6"/>
      <c r="AZ477" s="6"/>
      <c r="BA477" s="6"/>
      <c r="BB477" s="6"/>
      <c r="BC477" s="6"/>
      <c r="BD477" s="6"/>
      <c r="BE477" s="6"/>
      <c r="BF477" s="6"/>
      <c r="BG477" s="6"/>
      <c r="BH477" s="6"/>
      <c r="BI477" s="6"/>
      <c r="BJ477" s="6"/>
      <c r="BK477" s="7"/>
      <c r="BL477" s="48"/>
      <c r="BM477" s="48"/>
      <c r="BN477" s="48"/>
    </row>
    <row r="478" spans="4:66"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  <c r="AA478" s="6"/>
      <c r="AB478" s="6"/>
      <c r="AC478" s="6"/>
      <c r="AD478" s="7"/>
      <c r="AE478" s="48"/>
      <c r="AF478" s="48"/>
      <c r="AG478" s="48"/>
      <c r="AK478" s="6"/>
      <c r="AL478" s="6"/>
      <c r="AM478" s="6"/>
      <c r="AN478" s="6"/>
      <c r="AO478" s="6"/>
      <c r="AP478" s="6"/>
      <c r="AQ478" s="6"/>
      <c r="AR478" s="6"/>
      <c r="AS478" s="6"/>
      <c r="AT478" s="6"/>
      <c r="AU478" s="6"/>
      <c r="AV478" s="6"/>
      <c r="AW478" s="6"/>
      <c r="AX478" s="6"/>
      <c r="AY478" s="6"/>
      <c r="AZ478" s="6"/>
      <c r="BA478" s="6"/>
      <c r="BB478" s="6"/>
      <c r="BC478" s="6"/>
      <c r="BD478" s="6"/>
      <c r="BE478" s="6"/>
      <c r="BF478" s="6"/>
      <c r="BG478" s="6"/>
      <c r="BH478" s="6"/>
      <c r="BI478" s="6"/>
      <c r="BJ478" s="6"/>
      <c r="BK478" s="7"/>
      <c r="BL478" s="48"/>
      <c r="BM478" s="48"/>
      <c r="BN478" s="48"/>
    </row>
    <row r="479" spans="4:66"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  <c r="AA479" s="6"/>
      <c r="AB479" s="6"/>
      <c r="AC479" s="6"/>
      <c r="AD479" s="7"/>
      <c r="AE479" s="48"/>
      <c r="AF479" s="48"/>
      <c r="AG479" s="48"/>
      <c r="AK479" s="6"/>
      <c r="AL479" s="6"/>
      <c r="AM479" s="6"/>
      <c r="AN479" s="6"/>
      <c r="AO479" s="6"/>
      <c r="AP479" s="6"/>
      <c r="AQ479" s="6"/>
      <c r="AR479" s="6"/>
      <c r="AS479" s="6"/>
      <c r="AT479" s="6"/>
      <c r="AU479" s="6"/>
      <c r="AV479" s="6"/>
      <c r="AW479" s="6"/>
      <c r="AX479" s="6"/>
      <c r="AY479" s="6"/>
      <c r="AZ479" s="6"/>
      <c r="BA479" s="6"/>
      <c r="BB479" s="6"/>
      <c r="BC479" s="6"/>
      <c r="BD479" s="6"/>
      <c r="BE479" s="6"/>
      <c r="BF479" s="6"/>
      <c r="BG479" s="6"/>
      <c r="BH479" s="6"/>
      <c r="BI479" s="6"/>
      <c r="BJ479" s="6"/>
      <c r="BK479" s="7"/>
      <c r="BL479" s="48"/>
      <c r="BM479" s="48"/>
      <c r="BN479" s="48"/>
    </row>
    <row r="480" spans="4:66"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  <c r="AA480" s="6"/>
      <c r="AB480" s="6"/>
      <c r="AC480" s="6"/>
      <c r="AD480" s="7"/>
      <c r="AE480" s="48"/>
      <c r="AF480" s="48"/>
      <c r="AG480" s="48"/>
      <c r="AK480" s="6"/>
      <c r="AL480" s="6"/>
      <c r="AM480" s="6"/>
      <c r="AN480" s="6"/>
      <c r="AO480" s="6"/>
      <c r="AP480" s="6"/>
      <c r="AQ480" s="6"/>
      <c r="AR480" s="6"/>
      <c r="AS480" s="6"/>
      <c r="AT480" s="6"/>
      <c r="AU480" s="6"/>
      <c r="AV480" s="6"/>
      <c r="AW480" s="6"/>
      <c r="AX480" s="6"/>
      <c r="AY480" s="6"/>
      <c r="AZ480" s="6"/>
      <c r="BA480" s="6"/>
      <c r="BB480" s="6"/>
      <c r="BC480" s="6"/>
      <c r="BD480" s="6"/>
      <c r="BE480" s="6"/>
      <c r="BF480" s="6"/>
      <c r="BG480" s="6"/>
      <c r="BH480" s="6"/>
      <c r="BI480" s="6"/>
      <c r="BJ480" s="6"/>
      <c r="BK480" s="7"/>
      <c r="BL480" s="48"/>
      <c r="BM480" s="48"/>
      <c r="BN480" s="48"/>
    </row>
    <row r="481" spans="4:66"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  <c r="AA481" s="6"/>
      <c r="AB481" s="6"/>
      <c r="AC481" s="6"/>
      <c r="AD481" s="7"/>
      <c r="AE481" s="48"/>
      <c r="AF481" s="48"/>
      <c r="AG481" s="48"/>
      <c r="AK481" s="6"/>
      <c r="AL481" s="6"/>
      <c r="AM481" s="6"/>
      <c r="AN481" s="6"/>
      <c r="AO481" s="6"/>
      <c r="AP481" s="6"/>
      <c r="AQ481" s="6"/>
      <c r="AR481" s="6"/>
      <c r="AS481" s="6"/>
      <c r="AT481" s="6"/>
      <c r="AU481" s="6"/>
      <c r="AV481" s="6"/>
      <c r="AW481" s="6"/>
      <c r="AX481" s="6"/>
      <c r="AY481" s="6"/>
      <c r="AZ481" s="6"/>
      <c r="BA481" s="6"/>
      <c r="BB481" s="6"/>
      <c r="BC481" s="6"/>
      <c r="BD481" s="6"/>
      <c r="BE481" s="6"/>
      <c r="BF481" s="6"/>
      <c r="BG481" s="6"/>
      <c r="BH481" s="6"/>
      <c r="BI481" s="6"/>
      <c r="BJ481" s="6"/>
      <c r="BK481" s="7"/>
      <c r="BL481" s="48"/>
      <c r="BM481" s="48"/>
      <c r="BN481" s="48"/>
    </row>
    <row r="482" spans="4:66"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  <c r="AA482" s="6"/>
      <c r="AB482" s="6"/>
      <c r="AC482" s="6"/>
      <c r="AD482" s="7"/>
      <c r="AE482" s="48"/>
      <c r="AF482" s="48"/>
      <c r="AG482" s="48"/>
      <c r="AK482" s="6"/>
      <c r="AL482" s="6"/>
      <c r="AM482" s="6"/>
      <c r="AN482" s="6"/>
      <c r="AO482" s="6"/>
      <c r="AP482" s="6"/>
      <c r="AQ482" s="6"/>
      <c r="AR482" s="6"/>
      <c r="AS482" s="6"/>
      <c r="AT482" s="6"/>
      <c r="AU482" s="6"/>
      <c r="AV482" s="6"/>
      <c r="AW482" s="6"/>
      <c r="AX482" s="6"/>
      <c r="AY482" s="6"/>
      <c r="AZ482" s="6"/>
      <c r="BA482" s="6"/>
      <c r="BB482" s="6"/>
      <c r="BC482" s="6"/>
      <c r="BD482" s="6"/>
      <c r="BE482" s="6"/>
      <c r="BF482" s="6"/>
      <c r="BG482" s="6"/>
      <c r="BH482" s="6"/>
      <c r="BI482" s="6"/>
      <c r="BJ482" s="6"/>
      <c r="BK482" s="7"/>
      <c r="BL482" s="48"/>
      <c r="BM482" s="48"/>
      <c r="BN482" s="48"/>
    </row>
    <row r="483" spans="4:66"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  <c r="AA483" s="6"/>
      <c r="AB483" s="6"/>
      <c r="AC483" s="6"/>
      <c r="AD483" s="7"/>
      <c r="AE483" s="48"/>
      <c r="AF483" s="48"/>
      <c r="AG483" s="48"/>
      <c r="AK483" s="6"/>
      <c r="AL483" s="6"/>
      <c r="AM483" s="6"/>
      <c r="AN483" s="6"/>
      <c r="AO483" s="6"/>
      <c r="AP483" s="6"/>
      <c r="AQ483" s="6"/>
      <c r="AR483" s="6"/>
      <c r="AS483" s="6"/>
      <c r="AT483" s="6"/>
      <c r="AU483" s="6"/>
      <c r="AV483" s="6"/>
      <c r="AW483" s="6"/>
      <c r="AX483" s="6"/>
      <c r="AY483" s="6"/>
      <c r="AZ483" s="6"/>
      <c r="BA483" s="6"/>
      <c r="BB483" s="6"/>
      <c r="BC483" s="6"/>
      <c r="BD483" s="6"/>
      <c r="BE483" s="6"/>
      <c r="BF483" s="6"/>
      <c r="BG483" s="6"/>
      <c r="BH483" s="6"/>
      <c r="BI483" s="6"/>
      <c r="BJ483" s="6"/>
      <c r="BK483" s="7"/>
      <c r="BL483" s="48"/>
      <c r="BM483" s="48"/>
      <c r="BN483" s="48"/>
    </row>
    <row r="484" spans="4:66"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  <c r="AA484" s="6"/>
      <c r="AB484" s="6"/>
      <c r="AC484" s="6"/>
      <c r="AD484" s="7"/>
      <c r="AE484" s="48"/>
      <c r="AF484" s="48"/>
      <c r="AG484" s="48"/>
      <c r="AK484" s="6"/>
      <c r="AL484" s="6"/>
      <c r="AM484" s="6"/>
      <c r="AN484" s="6"/>
      <c r="AO484" s="6"/>
      <c r="AP484" s="6"/>
      <c r="AQ484" s="6"/>
      <c r="AR484" s="6"/>
      <c r="AS484" s="6"/>
      <c r="AT484" s="6"/>
      <c r="AU484" s="6"/>
      <c r="AV484" s="6"/>
      <c r="AW484" s="6"/>
      <c r="AX484" s="6"/>
      <c r="AY484" s="6"/>
      <c r="AZ484" s="6"/>
      <c r="BA484" s="6"/>
      <c r="BB484" s="6"/>
      <c r="BC484" s="6"/>
      <c r="BD484" s="6"/>
      <c r="BE484" s="6"/>
      <c r="BF484" s="6"/>
      <c r="BG484" s="6"/>
      <c r="BH484" s="6"/>
      <c r="BI484" s="6"/>
      <c r="BJ484" s="6"/>
      <c r="BK484" s="7"/>
      <c r="BL484" s="48"/>
      <c r="BM484" s="48"/>
      <c r="BN484" s="48"/>
    </row>
    <row r="485" spans="4:66"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  <c r="AA485" s="6"/>
      <c r="AB485" s="6"/>
      <c r="AC485" s="6"/>
      <c r="AD485" s="7"/>
      <c r="AE485" s="48"/>
      <c r="AF485" s="48"/>
      <c r="AG485" s="48"/>
      <c r="AK485" s="6"/>
      <c r="AL485" s="6"/>
      <c r="AM485" s="6"/>
      <c r="AN485" s="6"/>
      <c r="AO485" s="6"/>
      <c r="AP485" s="6"/>
      <c r="AQ485" s="6"/>
      <c r="AR485" s="6"/>
      <c r="AS485" s="6"/>
      <c r="AT485" s="6"/>
      <c r="AU485" s="6"/>
      <c r="AV485" s="6"/>
      <c r="AW485" s="6"/>
      <c r="AX485" s="6"/>
      <c r="AY485" s="6"/>
      <c r="AZ485" s="6"/>
      <c r="BA485" s="6"/>
      <c r="BB485" s="6"/>
      <c r="BC485" s="6"/>
      <c r="BD485" s="6"/>
      <c r="BE485" s="6"/>
      <c r="BF485" s="6"/>
      <c r="BG485" s="6"/>
      <c r="BH485" s="6"/>
      <c r="BI485" s="6"/>
      <c r="BJ485" s="6"/>
      <c r="BK485" s="7"/>
      <c r="BL485" s="48"/>
      <c r="BM485" s="48"/>
      <c r="BN485" s="48"/>
    </row>
    <row r="486" spans="4:66"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  <c r="AA486" s="6"/>
      <c r="AB486" s="6"/>
      <c r="AC486" s="6"/>
      <c r="AD486" s="7"/>
      <c r="AE486" s="48"/>
      <c r="AF486" s="48"/>
      <c r="AG486" s="48"/>
      <c r="AK486" s="6"/>
      <c r="AL486" s="6"/>
      <c r="AM486" s="6"/>
      <c r="AN486" s="6"/>
      <c r="AO486" s="6"/>
      <c r="AP486" s="6"/>
      <c r="AQ486" s="6"/>
      <c r="AR486" s="6"/>
      <c r="AS486" s="6"/>
      <c r="AT486" s="6"/>
      <c r="AU486" s="6"/>
      <c r="AV486" s="6"/>
      <c r="AW486" s="6"/>
      <c r="AX486" s="6"/>
      <c r="AY486" s="6"/>
      <c r="AZ486" s="6"/>
      <c r="BA486" s="6"/>
      <c r="BB486" s="6"/>
      <c r="BC486" s="6"/>
      <c r="BD486" s="6"/>
      <c r="BE486" s="6"/>
      <c r="BF486" s="6"/>
      <c r="BG486" s="6"/>
      <c r="BH486" s="6"/>
      <c r="BI486" s="6"/>
      <c r="BJ486" s="6"/>
      <c r="BK486" s="7"/>
      <c r="BL486" s="48"/>
      <c r="BM486" s="48"/>
      <c r="BN486" s="48"/>
    </row>
    <row r="487" spans="4:66"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  <c r="AA487" s="6"/>
      <c r="AB487" s="6"/>
      <c r="AC487" s="6"/>
      <c r="AD487" s="7"/>
      <c r="AE487" s="48"/>
      <c r="AF487" s="48"/>
      <c r="AG487" s="48"/>
      <c r="AK487" s="6"/>
      <c r="AL487" s="6"/>
      <c r="AM487" s="6"/>
      <c r="AN487" s="6"/>
      <c r="AO487" s="6"/>
      <c r="AP487" s="6"/>
      <c r="AQ487" s="6"/>
      <c r="AR487" s="6"/>
      <c r="AS487" s="6"/>
      <c r="AT487" s="6"/>
      <c r="AU487" s="6"/>
      <c r="AV487" s="6"/>
      <c r="AW487" s="6"/>
      <c r="AX487" s="6"/>
      <c r="AY487" s="6"/>
      <c r="AZ487" s="6"/>
      <c r="BA487" s="6"/>
      <c r="BB487" s="6"/>
      <c r="BC487" s="6"/>
      <c r="BD487" s="6"/>
      <c r="BE487" s="6"/>
      <c r="BF487" s="6"/>
      <c r="BG487" s="6"/>
      <c r="BH487" s="6"/>
      <c r="BI487" s="6"/>
      <c r="BJ487" s="6"/>
      <c r="BK487" s="7"/>
      <c r="BL487" s="48"/>
      <c r="BM487" s="48"/>
      <c r="BN487" s="48"/>
    </row>
    <row r="488" spans="4:66"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  <c r="AA488" s="6"/>
      <c r="AB488" s="6"/>
      <c r="AC488" s="6"/>
      <c r="AD488" s="7"/>
      <c r="AE488" s="48"/>
      <c r="AF488" s="48"/>
      <c r="AG488" s="48"/>
      <c r="AK488" s="6"/>
      <c r="AL488" s="6"/>
      <c r="AM488" s="6"/>
      <c r="AN488" s="6"/>
      <c r="AO488" s="6"/>
      <c r="AP488" s="6"/>
      <c r="AQ488" s="6"/>
      <c r="AR488" s="6"/>
      <c r="AS488" s="6"/>
      <c r="AT488" s="6"/>
      <c r="AU488" s="6"/>
      <c r="AV488" s="6"/>
      <c r="AW488" s="6"/>
      <c r="AX488" s="6"/>
      <c r="AY488" s="6"/>
      <c r="AZ488" s="6"/>
      <c r="BA488" s="6"/>
      <c r="BB488" s="6"/>
      <c r="BC488" s="6"/>
      <c r="BD488" s="6"/>
      <c r="BE488" s="6"/>
      <c r="BF488" s="6"/>
      <c r="BG488" s="6"/>
      <c r="BH488" s="6"/>
      <c r="BI488" s="6"/>
      <c r="BJ488" s="6"/>
      <c r="BK488" s="7"/>
      <c r="BL488" s="48"/>
      <c r="BM488" s="48"/>
      <c r="BN488" s="48"/>
    </row>
    <row r="489" spans="4:66"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  <c r="AA489" s="6"/>
      <c r="AB489" s="6"/>
      <c r="AC489" s="6"/>
      <c r="AD489" s="7"/>
      <c r="AE489" s="48"/>
      <c r="AF489" s="48"/>
      <c r="AG489" s="48"/>
      <c r="AK489" s="6"/>
      <c r="AL489" s="6"/>
      <c r="AM489" s="6"/>
      <c r="AN489" s="6"/>
      <c r="AO489" s="6"/>
      <c r="AP489" s="6"/>
      <c r="AQ489" s="6"/>
      <c r="AR489" s="6"/>
      <c r="AS489" s="6"/>
      <c r="AT489" s="6"/>
      <c r="AU489" s="6"/>
      <c r="AV489" s="6"/>
      <c r="AW489" s="6"/>
      <c r="AX489" s="6"/>
      <c r="AY489" s="6"/>
      <c r="AZ489" s="6"/>
      <c r="BA489" s="6"/>
      <c r="BB489" s="6"/>
      <c r="BC489" s="6"/>
      <c r="BD489" s="6"/>
      <c r="BE489" s="6"/>
      <c r="BF489" s="6"/>
      <c r="BG489" s="6"/>
      <c r="BH489" s="6"/>
      <c r="BI489" s="6"/>
      <c r="BJ489" s="6"/>
      <c r="BK489" s="7"/>
      <c r="BL489" s="48"/>
      <c r="BM489" s="48"/>
      <c r="BN489" s="48"/>
    </row>
    <row r="490" spans="4:66"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  <c r="AA490" s="6"/>
      <c r="AB490" s="6"/>
      <c r="AC490" s="6"/>
      <c r="AD490" s="7"/>
      <c r="AE490" s="48"/>
      <c r="AF490" s="48"/>
      <c r="AG490" s="48"/>
      <c r="AK490" s="6"/>
      <c r="AL490" s="6"/>
      <c r="AM490" s="6"/>
      <c r="AN490" s="6"/>
      <c r="AO490" s="6"/>
      <c r="AP490" s="6"/>
      <c r="AQ490" s="6"/>
      <c r="AR490" s="6"/>
      <c r="AS490" s="6"/>
      <c r="AT490" s="6"/>
      <c r="AU490" s="6"/>
      <c r="AV490" s="6"/>
      <c r="AW490" s="6"/>
      <c r="AX490" s="6"/>
      <c r="AY490" s="6"/>
      <c r="AZ490" s="6"/>
      <c r="BA490" s="6"/>
      <c r="BB490" s="6"/>
      <c r="BC490" s="6"/>
      <c r="BD490" s="6"/>
      <c r="BE490" s="6"/>
      <c r="BF490" s="6"/>
      <c r="BG490" s="6"/>
      <c r="BH490" s="6"/>
      <c r="BI490" s="6"/>
      <c r="BJ490" s="6"/>
      <c r="BK490" s="7"/>
      <c r="BL490" s="48"/>
      <c r="BM490" s="48"/>
      <c r="BN490" s="48"/>
    </row>
    <row r="491" spans="4:66"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  <c r="AA491" s="6"/>
      <c r="AB491" s="6"/>
      <c r="AC491" s="6"/>
      <c r="AD491" s="7"/>
      <c r="AE491" s="48"/>
      <c r="AF491" s="48"/>
      <c r="AG491" s="48"/>
      <c r="AK491" s="6"/>
      <c r="AL491" s="6"/>
      <c r="AM491" s="6"/>
      <c r="AN491" s="6"/>
      <c r="AO491" s="6"/>
      <c r="AP491" s="6"/>
      <c r="AQ491" s="6"/>
      <c r="AR491" s="6"/>
      <c r="AS491" s="6"/>
      <c r="AT491" s="6"/>
      <c r="AU491" s="6"/>
      <c r="AV491" s="6"/>
      <c r="AW491" s="6"/>
      <c r="AX491" s="6"/>
      <c r="AY491" s="6"/>
      <c r="AZ491" s="6"/>
      <c r="BA491" s="6"/>
      <c r="BB491" s="6"/>
      <c r="BC491" s="6"/>
      <c r="BD491" s="6"/>
      <c r="BE491" s="6"/>
      <c r="BF491" s="6"/>
      <c r="BG491" s="6"/>
      <c r="BH491" s="6"/>
      <c r="BI491" s="6"/>
      <c r="BJ491" s="6"/>
      <c r="BK491" s="7"/>
      <c r="BL491" s="48"/>
      <c r="BM491" s="48"/>
      <c r="BN491" s="48"/>
    </row>
    <row r="492" spans="4:66"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  <c r="AA492" s="6"/>
      <c r="AB492" s="6"/>
      <c r="AC492" s="6"/>
      <c r="AD492" s="7"/>
      <c r="AE492" s="48"/>
      <c r="AF492" s="48"/>
      <c r="AG492" s="48"/>
      <c r="AK492" s="6"/>
      <c r="AL492" s="6"/>
      <c r="AM492" s="6"/>
      <c r="AN492" s="6"/>
      <c r="AO492" s="6"/>
      <c r="AP492" s="6"/>
      <c r="AQ492" s="6"/>
      <c r="AR492" s="6"/>
      <c r="AS492" s="6"/>
      <c r="AT492" s="6"/>
      <c r="AU492" s="6"/>
      <c r="AV492" s="6"/>
      <c r="AW492" s="6"/>
      <c r="AX492" s="6"/>
      <c r="AY492" s="6"/>
      <c r="AZ492" s="6"/>
      <c r="BA492" s="6"/>
      <c r="BB492" s="6"/>
      <c r="BC492" s="6"/>
      <c r="BD492" s="6"/>
      <c r="BE492" s="6"/>
      <c r="BF492" s="6"/>
      <c r="BG492" s="6"/>
      <c r="BH492" s="6"/>
      <c r="BI492" s="6"/>
      <c r="BJ492" s="6"/>
      <c r="BK492" s="7"/>
      <c r="BL492" s="48"/>
      <c r="BM492" s="48"/>
      <c r="BN492" s="48"/>
    </row>
    <row r="493" spans="4:66"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  <c r="AA493" s="6"/>
      <c r="AB493" s="6"/>
      <c r="AC493" s="6"/>
      <c r="AD493" s="7"/>
      <c r="AE493" s="48"/>
      <c r="AF493" s="48"/>
      <c r="AG493" s="48"/>
      <c r="AK493" s="6"/>
      <c r="AL493" s="6"/>
      <c r="AM493" s="6"/>
      <c r="AN493" s="6"/>
      <c r="AO493" s="6"/>
      <c r="AP493" s="6"/>
      <c r="AQ493" s="6"/>
      <c r="AR493" s="6"/>
      <c r="AS493" s="6"/>
      <c r="AT493" s="6"/>
      <c r="AU493" s="6"/>
      <c r="AV493" s="6"/>
      <c r="AW493" s="6"/>
      <c r="AX493" s="6"/>
      <c r="AY493" s="6"/>
      <c r="AZ493" s="6"/>
      <c r="BA493" s="6"/>
      <c r="BB493" s="6"/>
      <c r="BC493" s="6"/>
      <c r="BD493" s="6"/>
      <c r="BE493" s="6"/>
      <c r="BF493" s="6"/>
      <c r="BG493" s="6"/>
      <c r="BH493" s="6"/>
      <c r="BI493" s="6"/>
      <c r="BJ493" s="6"/>
      <c r="BK493" s="7"/>
      <c r="BL493" s="48"/>
      <c r="BM493" s="48"/>
      <c r="BN493" s="48"/>
    </row>
    <row r="494" spans="4:66"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  <c r="AA494" s="6"/>
      <c r="AB494" s="6"/>
      <c r="AC494" s="6"/>
      <c r="AD494" s="7"/>
      <c r="AE494" s="48"/>
      <c r="AF494" s="48"/>
      <c r="AG494" s="48"/>
      <c r="AK494" s="6"/>
      <c r="AL494" s="6"/>
      <c r="AM494" s="6"/>
      <c r="AN494" s="6"/>
      <c r="AO494" s="6"/>
      <c r="AP494" s="6"/>
      <c r="AQ494" s="6"/>
      <c r="AR494" s="6"/>
      <c r="AS494" s="6"/>
      <c r="AT494" s="6"/>
      <c r="AU494" s="6"/>
      <c r="AV494" s="6"/>
      <c r="AW494" s="6"/>
      <c r="AX494" s="6"/>
      <c r="AY494" s="6"/>
      <c r="AZ494" s="6"/>
      <c r="BA494" s="6"/>
      <c r="BB494" s="6"/>
      <c r="BC494" s="6"/>
      <c r="BD494" s="6"/>
      <c r="BE494" s="6"/>
      <c r="BF494" s="6"/>
      <c r="BG494" s="6"/>
      <c r="BH494" s="6"/>
      <c r="BI494" s="6"/>
      <c r="BJ494" s="6"/>
      <c r="BK494" s="7"/>
      <c r="BL494" s="48"/>
      <c r="BM494" s="48"/>
      <c r="BN494" s="48"/>
    </row>
    <row r="495" spans="4:66"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  <c r="AA495" s="6"/>
      <c r="AB495" s="6"/>
      <c r="AC495" s="6"/>
      <c r="AD495" s="7"/>
      <c r="AE495" s="48"/>
      <c r="AF495" s="48"/>
      <c r="AG495" s="48"/>
      <c r="AK495" s="6"/>
      <c r="AL495" s="6"/>
      <c r="AM495" s="6"/>
      <c r="AN495" s="6"/>
      <c r="AO495" s="6"/>
      <c r="AP495" s="6"/>
      <c r="AQ495" s="6"/>
      <c r="AR495" s="6"/>
      <c r="AS495" s="6"/>
      <c r="AT495" s="6"/>
      <c r="AU495" s="6"/>
      <c r="AV495" s="6"/>
      <c r="AW495" s="6"/>
      <c r="AX495" s="6"/>
      <c r="AY495" s="6"/>
      <c r="AZ495" s="6"/>
      <c r="BA495" s="6"/>
      <c r="BB495" s="6"/>
      <c r="BC495" s="6"/>
      <c r="BD495" s="6"/>
      <c r="BE495" s="6"/>
      <c r="BF495" s="6"/>
      <c r="BG495" s="6"/>
      <c r="BH495" s="6"/>
      <c r="BI495" s="6"/>
      <c r="BJ495" s="6"/>
      <c r="BK495" s="7"/>
      <c r="BL495" s="48"/>
      <c r="BM495" s="48"/>
      <c r="BN495" s="48"/>
    </row>
    <row r="496" spans="4:66"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  <c r="AA496" s="6"/>
      <c r="AB496" s="6"/>
      <c r="AC496" s="6"/>
      <c r="AD496" s="7"/>
      <c r="AE496" s="48"/>
      <c r="AF496" s="48"/>
      <c r="AG496" s="48"/>
      <c r="AK496" s="6"/>
      <c r="AL496" s="6"/>
      <c r="AM496" s="6"/>
      <c r="AN496" s="6"/>
      <c r="AO496" s="6"/>
      <c r="AP496" s="6"/>
      <c r="AQ496" s="6"/>
      <c r="AR496" s="6"/>
      <c r="AS496" s="6"/>
      <c r="AT496" s="6"/>
      <c r="AU496" s="6"/>
      <c r="AV496" s="6"/>
      <c r="AW496" s="6"/>
      <c r="AX496" s="6"/>
      <c r="AY496" s="6"/>
      <c r="AZ496" s="6"/>
      <c r="BA496" s="6"/>
      <c r="BB496" s="6"/>
      <c r="BC496" s="6"/>
      <c r="BD496" s="6"/>
      <c r="BE496" s="6"/>
      <c r="BF496" s="6"/>
      <c r="BG496" s="6"/>
      <c r="BH496" s="6"/>
      <c r="BI496" s="6"/>
      <c r="BJ496" s="6"/>
      <c r="BK496" s="7"/>
      <c r="BL496" s="48"/>
      <c r="BM496" s="48"/>
      <c r="BN496" s="48"/>
    </row>
    <row r="497" spans="4:66"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  <c r="AA497" s="6"/>
      <c r="AB497" s="6"/>
      <c r="AC497" s="6"/>
      <c r="AD497" s="7"/>
      <c r="AE497" s="48"/>
      <c r="AF497" s="48"/>
      <c r="AG497" s="48"/>
      <c r="AK497" s="6"/>
      <c r="AL497" s="6"/>
      <c r="AM497" s="6"/>
      <c r="AN497" s="6"/>
      <c r="AO497" s="6"/>
      <c r="AP497" s="6"/>
      <c r="AQ497" s="6"/>
      <c r="AR497" s="6"/>
      <c r="AS497" s="6"/>
      <c r="AT497" s="6"/>
      <c r="AU497" s="6"/>
      <c r="AV497" s="6"/>
      <c r="AW497" s="6"/>
      <c r="AX497" s="6"/>
      <c r="AY497" s="6"/>
      <c r="AZ497" s="6"/>
      <c r="BA497" s="6"/>
      <c r="BB497" s="6"/>
      <c r="BC497" s="6"/>
      <c r="BD497" s="6"/>
      <c r="BE497" s="6"/>
      <c r="BF497" s="6"/>
      <c r="BG497" s="6"/>
      <c r="BH497" s="6"/>
      <c r="BI497" s="6"/>
      <c r="BJ497" s="6"/>
      <c r="BK497" s="7"/>
      <c r="BL497" s="48"/>
      <c r="BM497" s="48"/>
      <c r="BN497" s="48"/>
    </row>
    <row r="498" spans="4:66"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  <c r="AA498" s="6"/>
      <c r="AB498" s="6"/>
      <c r="AC498" s="6"/>
      <c r="AD498" s="7"/>
      <c r="AE498" s="48"/>
      <c r="AF498" s="48"/>
      <c r="AG498" s="48"/>
      <c r="AK498" s="6"/>
      <c r="AL498" s="6"/>
      <c r="AM498" s="6"/>
      <c r="AN498" s="6"/>
      <c r="AO498" s="6"/>
      <c r="AP498" s="6"/>
      <c r="AQ498" s="6"/>
      <c r="AR498" s="6"/>
      <c r="AS498" s="6"/>
      <c r="AT498" s="6"/>
      <c r="AU498" s="6"/>
      <c r="AV498" s="6"/>
      <c r="AW498" s="6"/>
      <c r="AX498" s="6"/>
      <c r="AY498" s="6"/>
      <c r="AZ498" s="6"/>
      <c r="BA498" s="6"/>
      <c r="BB498" s="6"/>
      <c r="BC498" s="6"/>
      <c r="BD498" s="6"/>
      <c r="BE498" s="6"/>
      <c r="BF498" s="6"/>
      <c r="BG498" s="6"/>
      <c r="BH498" s="6"/>
      <c r="BI498" s="6"/>
      <c r="BJ498" s="6"/>
      <c r="BK498" s="7"/>
      <c r="BL498" s="48"/>
      <c r="BM498" s="48"/>
      <c r="BN498" s="48"/>
    </row>
    <row r="499" spans="4:66"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  <c r="AA499" s="6"/>
      <c r="AB499" s="6"/>
      <c r="AC499" s="6"/>
      <c r="AD499" s="7"/>
      <c r="AE499" s="48"/>
      <c r="AF499" s="48"/>
      <c r="AG499" s="48"/>
      <c r="AK499" s="6"/>
      <c r="AL499" s="6"/>
      <c r="AM499" s="6"/>
      <c r="AN499" s="6"/>
      <c r="AO499" s="6"/>
      <c r="AP499" s="6"/>
      <c r="AQ499" s="6"/>
      <c r="AR499" s="6"/>
      <c r="AS499" s="6"/>
      <c r="AT499" s="6"/>
      <c r="AU499" s="6"/>
      <c r="AV499" s="6"/>
      <c r="AW499" s="6"/>
      <c r="AX499" s="6"/>
      <c r="AY499" s="6"/>
      <c r="AZ499" s="6"/>
      <c r="BA499" s="6"/>
      <c r="BB499" s="6"/>
      <c r="BC499" s="6"/>
      <c r="BD499" s="6"/>
      <c r="BE499" s="6"/>
      <c r="BF499" s="6"/>
      <c r="BG499" s="6"/>
      <c r="BH499" s="6"/>
      <c r="BI499" s="6"/>
      <c r="BJ499" s="6"/>
      <c r="BK499" s="7"/>
      <c r="BL499" s="48"/>
      <c r="BM499" s="48"/>
      <c r="BN499" s="48"/>
    </row>
    <row r="500" spans="4:66"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  <c r="AA500" s="6"/>
      <c r="AB500" s="6"/>
      <c r="AC500" s="6"/>
      <c r="AD500" s="7"/>
      <c r="AE500" s="48"/>
      <c r="AF500" s="48"/>
      <c r="AG500" s="48"/>
      <c r="AK500" s="6"/>
      <c r="AL500" s="6"/>
      <c r="AM500" s="6"/>
      <c r="AN500" s="6"/>
      <c r="AO500" s="6"/>
      <c r="AP500" s="6"/>
      <c r="AQ500" s="6"/>
      <c r="AR500" s="6"/>
      <c r="AS500" s="6"/>
      <c r="AT500" s="6"/>
      <c r="AU500" s="6"/>
      <c r="AV500" s="6"/>
      <c r="AW500" s="6"/>
      <c r="AX500" s="6"/>
      <c r="AY500" s="6"/>
      <c r="AZ500" s="6"/>
      <c r="BA500" s="6"/>
      <c r="BB500" s="6"/>
      <c r="BC500" s="6"/>
      <c r="BD500" s="6"/>
      <c r="BE500" s="6"/>
      <c r="BF500" s="6"/>
      <c r="BG500" s="6"/>
      <c r="BH500" s="6"/>
      <c r="BI500" s="6"/>
      <c r="BJ500" s="6"/>
      <c r="BK500" s="7"/>
      <c r="BL500" s="48"/>
      <c r="BM500" s="48"/>
      <c r="BN500" s="48"/>
    </row>
    <row r="501" spans="4:66"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  <c r="AA501" s="6"/>
      <c r="AB501" s="6"/>
      <c r="AC501" s="6"/>
      <c r="AD501" s="7"/>
      <c r="AE501" s="48"/>
      <c r="AF501" s="48"/>
      <c r="AG501" s="48"/>
      <c r="AK501" s="6"/>
      <c r="AL501" s="6"/>
      <c r="AM501" s="6"/>
      <c r="AN501" s="6"/>
      <c r="AO501" s="6"/>
      <c r="AP501" s="6"/>
      <c r="AQ501" s="6"/>
      <c r="AR501" s="6"/>
      <c r="AS501" s="6"/>
      <c r="AT501" s="6"/>
      <c r="AU501" s="6"/>
      <c r="AV501" s="6"/>
      <c r="AW501" s="6"/>
      <c r="AX501" s="6"/>
      <c r="AY501" s="6"/>
      <c r="AZ501" s="6"/>
      <c r="BA501" s="6"/>
      <c r="BB501" s="6"/>
      <c r="BC501" s="6"/>
      <c r="BD501" s="6"/>
      <c r="BE501" s="6"/>
      <c r="BF501" s="6"/>
      <c r="BG501" s="6"/>
      <c r="BH501" s="6"/>
      <c r="BI501" s="6"/>
      <c r="BJ501" s="6"/>
      <c r="BK501" s="7"/>
      <c r="BL501" s="48"/>
      <c r="BM501" s="48"/>
      <c r="BN501" s="48"/>
    </row>
    <row r="502" spans="4:66"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  <c r="AA502" s="6"/>
      <c r="AB502" s="6"/>
      <c r="AC502" s="6"/>
      <c r="AD502" s="7"/>
      <c r="AE502" s="48"/>
      <c r="AF502" s="48"/>
      <c r="AG502" s="48"/>
      <c r="AK502" s="6"/>
      <c r="AL502" s="6"/>
      <c r="AM502" s="6"/>
      <c r="AN502" s="6"/>
      <c r="AO502" s="6"/>
      <c r="AP502" s="6"/>
      <c r="AQ502" s="6"/>
      <c r="AR502" s="6"/>
      <c r="AS502" s="6"/>
      <c r="AT502" s="6"/>
      <c r="AU502" s="6"/>
      <c r="AV502" s="6"/>
      <c r="AW502" s="6"/>
      <c r="AX502" s="6"/>
      <c r="AY502" s="6"/>
      <c r="AZ502" s="6"/>
      <c r="BA502" s="6"/>
      <c r="BB502" s="6"/>
      <c r="BC502" s="6"/>
      <c r="BD502" s="6"/>
      <c r="BE502" s="6"/>
      <c r="BF502" s="6"/>
      <c r="BG502" s="6"/>
      <c r="BH502" s="6"/>
      <c r="BI502" s="6"/>
      <c r="BJ502" s="6"/>
      <c r="BK502" s="7"/>
      <c r="BL502" s="48"/>
      <c r="BM502" s="48"/>
      <c r="BN502" s="48"/>
    </row>
    <row r="503" spans="4:66"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  <c r="AA503" s="6"/>
      <c r="AB503" s="6"/>
      <c r="AC503" s="6"/>
      <c r="AD503" s="7"/>
      <c r="AE503" s="48"/>
      <c r="AF503" s="48"/>
      <c r="AG503" s="48"/>
      <c r="AK503" s="6"/>
      <c r="AL503" s="6"/>
      <c r="AM503" s="6"/>
      <c r="AN503" s="6"/>
      <c r="AO503" s="6"/>
      <c r="AP503" s="6"/>
      <c r="AQ503" s="6"/>
      <c r="AR503" s="6"/>
      <c r="AS503" s="6"/>
      <c r="AT503" s="6"/>
      <c r="AU503" s="6"/>
      <c r="AV503" s="6"/>
      <c r="AW503" s="6"/>
      <c r="AX503" s="6"/>
      <c r="AY503" s="6"/>
      <c r="AZ503" s="6"/>
      <c r="BA503" s="6"/>
      <c r="BB503" s="6"/>
      <c r="BC503" s="6"/>
      <c r="BD503" s="6"/>
      <c r="BE503" s="6"/>
      <c r="BF503" s="6"/>
      <c r="BG503" s="6"/>
      <c r="BH503" s="6"/>
      <c r="BI503" s="6"/>
      <c r="BJ503" s="6"/>
      <c r="BK503" s="7"/>
      <c r="BL503" s="48"/>
      <c r="BM503" s="48"/>
      <c r="BN503" s="48"/>
    </row>
    <row r="504" spans="4:66"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  <c r="AA504" s="6"/>
      <c r="AB504" s="6"/>
      <c r="AC504" s="6"/>
      <c r="AD504" s="7"/>
      <c r="AE504" s="48"/>
      <c r="AF504" s="48"/>
      <c r="AG504" s="48"/>
      <c r="AK504" s="6"/>
      <c r="AL504" s="6"/>
      <c r="AM504" s="6"/>
      <c r="AN504" s="6"/>
      <c r="AO504" s="6"/>
      <c r="AP504" s="6"/>
      <c r="AQ504" s="6"/>
      <c r="AR504" s="6"/>
      <c r="AS504" s="6"/>
      <c r="AT504" s="6"/>
      <c r="AU504" s="6"/>
      <c r="AV504" s="6"/>
      <c r="AW504" s="6"/>
      <c r="AX504" s="6"/>
      <c r="AY504" s="6"/>
      <c r="AZ504" s="6"/>
      <c r="BA504" s="6"/>
      <c r="BB504" s="6"/>
      <c r="BC504" s="6"/>
      <c r="BD504" s="6"/>
      <c r="BE504" s="6"/>
      <c r="BF504" s="6"/>
      <c r="BG504" s="6"/>
      <c r="BH504" s="6"/>
      <c r="BI504" s="6"/>
      <c r="BJ504" s="6"/>
      <c r="BK504" s="7"/>
      <c r="BL504" s="48"/>
      <c r="BM504" s="48"/>
      <c r="BN504" s="48"/>
    </row>
    <row r="505" spans="4:66"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  <c r="AA505" s="6"/>
      <c r="AB505" s="6"/>
      <c r="AC505" s="6"/>
      <c r="AD505" s="7"/>
      <c r="AE505" s="48"/>
      <c r="AF505" s="48"/>
      <c r="AG505" s="48"/>
      <c r="AK505" s="6"/>
      <c r="AL505" s="6"/>
      <c r="AM505" s="6"/>
      <c r="AN505" s="6"/>
      <c r="AO505" s="6"/>
      <c r="AP505" s="6"/>
      <c r="AQ505" s="6"/>
      <c r="AR505" s="6"/>
      <c r="AS505" s="6"/>
      <c r="AT505" s="6"/>
      <c r="AU505" s="6"/>
      <c r="AV505" s="6"/>
      <c r="AW505" s="6"/>
      <c r="AX505" s="6"/>
      <c r="AY505" s="6"/>
      <c r="AZ505" s="6"/>
      <c r="BA505" s="6"/>
      <c r="BB505" s="6"/>
      <c r="BC505" s="6"/>
      <c r="BD505" s="6"/>
      <c r="BE505" s="6"/>
      <c r="BF505" s="6"/>
      <c r="BG505" s="6"/>
      <c r="BH505" s="6"/>
      <c r="BI505" s="6"/>
      <c r="BJ505" s="6"/>
      <c r="BK505" s="7"/>
      <c r="BL505" s="48"/>
      <c r="BM505" s="48"/>
      <c r="BN505" s="48"/>
    </row>
    <row r="506" spans="4:66"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  <c r="AA506" s="6"/>
      <c r="AB506" s="6"/>
      <c r="AC506" s="6"/>
      <c r="AD506" s="7"/>
      <c r="AE506" s="48"/>
      <c r="AF506" s="48"/>
      <c r="AG506" s="48"/>
      <c r="AK506" s="6"/>
      <c r="AL506" s="6"/>
      <c r="AM506" s="6"/>
      <c r="AN506" s="6"/>
      <c r="AO506" s="6"/>
      <c r="AP506" s="6"/>
      <c r="AQ506" s="6"/>
      <c r="AR506" s="6"/>
      <c r="AS506" s="6"/>
      <c r="AT506" s="6"/>
      <c r="AU506" s="6"/>
      <c r="AV506" s="6"/>
      <c r="AW506" s="6"/>
      <c r="AX506" s="6"/>
      <c r="AY506" s="6"/>
      <c r="AZ506" s="6"/>
      <c r="BA506" s="6"/>
      <c r="BB506" s="6"/>
      <c r="BC506" s="6"/>
      <c r="BD506" s="6"/>
      <c r="BE506" s="6"/>
      <c r="BF506" s="6"/>
      <c r="BG506" s="6"/>
      <c r="BH506" s="6"/>
      <c r="BI506" s="6"/>
      <c r="BJ506" s="6"/>
      <c r="BK506" s="7"/>
      <c r="BL506" s="48"/>
      <c r="BM506" s="48"/>
      <c r="BN506" s="48"/>
    </row>
    <row r="507" spans="4:66"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  <c r="AA507" s="6"/>
      <c r="AB507" s="6"/>
      <c r="AC507" s="6"/>
      <c r="AD507" s="7"/>
      <c r="AE507" s="48"/>
      <c r="AF507" s="48"/>
      <c r="AG507" s="48"/>
      <c r="AK507" s="6"/>
      <c r="AL507" s="6"/>
      <c r="AM507" s="6"/>
      <c r="AN507" s="6"/>
      <c r="AO507" s="6"/>
      <c r="AP507" s="6"/>
      <c r="AQ507" s="6"/>
      <c r="AR507" s="6"/>
      <c r="AS507" s="6"/>
      <c r="AT507" s="6"/>
      <c r="AU507" s="6"/>
      <c r="AV507" s="6"/>
      <c r="AW507" s="6"/>
      <c r="AX507" s="6"/>
      <c r="AY507" s="6"/>
      <c r="AZ507" s="6"/>
      <c r="BA507" s="6"/>
      <c r="BB507" s="6"/>
      <c r="BC507" s="6"/>
      <c r="BD507" s="6"/>
      <c r="BE507" s="6"/>
      <c r="BF507" s="6"/>
      <c r="BG507" s="6"/>
      <c r="BH507" s="6"/>
      <c r="BI507" s="6"/>
      <c r="BJ507" s="6"/>
      <c r="BK507" s="7"/>
      <c r="BL507" s="48"/>
      <c r="BM507" s="48"/>
      <c r="BN507" s="48"/>
    </row>
    <row r="508" spans="4:66"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  <c r="AA508" s="6"/>
      <c r="AB508" s="6"/>
      <c r="AC508" s="6"/>
      <c r="AD508" s="7"/>
      <c r="AE508" s="48"/>
      <c r="AF508" s="48"/>
      <c r="AG508" s="48"/>
      <c r="AK508" s="6"/>
      <c r="AL508" s="6"/>
      <c r="AM508" s="6"/>
      <c r="AN508" s="6"/>
      <c r="AO508" s="6"/>
      <c r="AP508" s="6"/>
      <c r="AQ508" s="6"/>
      <c r="AR508" s="6"/>
      <c r="AS508" s="6"/>
      <c r="AT508" s="6"/>
      <c r="AU508" s="6"/>
      <c r="AV508" s="6"/>
      <c r="AW508" s="6"/>
      <c r="AX508" s="6"/>
      <c r="AY508" s="6"/>
      <c r="AZ508" s="6"/>
      <c r="BA508" s="6"/>
      <c r="BB508" s="6"/>
      <c r="BC508" s="6"/>
      <c r="BD508" s="6"/>
      <c r="BE508" s="6"/>
      <c r="BF508" s="6"/>
      <c r="BG508" s="6"/>
      <c r="BH508" s="6"/>
      <c r="BI508" s="6"/>
      <c r="BJ508" s="6"/>
      <c r="BK508" s="7"/>
      <c r="BL508" s="48"/>
      <c r="BM508" s="48"/>
      <c r="BN508" s="48"/>
    </row>
    <row r="509" spans="4:66"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  <c r="AA509" s="6"/>
      <c r="AB509" s="6"/>
      <c r="AC509" s="6"/>
      <c r="AD509" s="7"/>
      <c r="AE509" s="48"/>
      <c r="AF509" s="48"/>
      <c r="AG509" s="48"/>
      <c r="AK509" s="6"/>
      <c r="AL509" s="6"/>
      <c r="AM509" s="6"/>
      <c r="AN509" s="6"/>
      <c r="AO509" s="6"/>
      <c r="AP509" s="6"/>
      <c r="AQ509" s="6"/>
      <c r="AR509" s="6"/>
      <c r="AS509" s="6"/>
      <c r="AT509" s="6"/>
      <c r="AU509" s="6"/>
      <c r="AV509" s="6"/>
      <c r="AW509" s="6"/>
      <c r="AX509" s="6"/>
      <c r="AY509" s="6"/>
      <c r="AZ509" s="6"/>
      <c r="BA509" s="6"/>
      <c r="BB509" s="6"/>
      <c r="BC509" s="6"/>
      <c r="BD509" s="6"/>
      <c r="BE509" s="6"/>
      <c r="BF509" s="6"/>
      <c r="BG509" s="6"/>
      <c r="BH509" s="6"/>
      <c r="BI509" s="6"/>
      <c r="BJ509" s="6"/>
      <c r="BK509" s="7"/>
      <c r="BL509" s="48"/>
      <c r="BM509" s="48"/>
      <c r="BN509" s="48"/>
    </row>
    <row r="510" spans="4:66"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  <c r="AA510" s="6"/>
      <c r="AB510" s="6"/>
      <c r="AC510" s="6"/>
      <c r="AD510" s="7"/>
      <c r="AE510" s="48"/>
      <c r="AF510" s="48"/>
      <c r="AG510" s="48"/>
      <c r="AK510" s="6"/>
      <c r="AL510" s="6"/>
      <c r="AM510" s="6"/>
      <c r="AN510" s="6"/>
      <c r="AO510" s="6"/>
      <c r="AP510" s="6"/>
      <c r="AQ510" s="6"/>
      <c r="AR510" s="6"/>
      <c r="AS510" s="6"/>
      <c r="AT510" s="6"/>
      <c r="AU510" s="6"/>
      <c r="AV510" s="6"/>
      <c r="AW510" s="6"/>
      <c r="AX510" s="6"/>
      <c r="AY510" s="6"/>
      <c r="AZ510" s="6"/>
      <c r="BA510" s="6"/>
      <c r="BB510" s="6"/>
      <c r="BC510" s="6"/>
      <c r="BD510" s="6"/>
      <c r="BE510" s="6"/>
      <c r="BF510" s="6"/>
      <c r="BG510" s="6"/>
      <c r="BH510" s="6"/>
      <c r="BI510" s="6"/>
      <c r="BJ510" s="6"/>
      <c r="BK510" s="7"/>
      <c r="BL510" s="48"/>
      <c r="BM510" s="48"/>
      <c r="BN510" s="48"/>
    </row>
    <row r="511" spans="4:66"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  <c r="AA511" s="6"/>
      <c r="AB511" s="6"/>
      <c r="AC511" s="6"/>
      <c r="AD511" s="7"/>
      <c r="AE511" s="48"/>
      <c r="AF511" s="48"/>
      <c r="AG511" s="48"/>
      <c r="AK511" s="6"/>
      <c r="AL511" s="6"/>
      <c r="AM511" s="6"/>
      <c r="AN511" s="6"/>
      <c r="AO511" s="6"/>
      <c r="AP511" s="6"/>
      <c r="AQ511" s="6"/>
      <c r="AR511" s="6"/>
      <c r="AS511" s="6"/>
      <c r="AT511" s="6"/>
      <c r="AU511" s="6"/>
      <c r="AV511" s="6"/>
      <c r="AW511" s="6"/>
      <c r="AX511" s="6"/>
      <c r="AY511" s="6"/>
      <c r="AZ511" s="6"/>
      <c r="BA511" s="6"/>
      <c r="BB511" s="6"/>
      <c r="BC511" s="6"/>
      <c r="BD511" s="6"/>
      <c r="BE511" s="6"/>
      <c r="BF511" s="6"/>
      <c r="BG511" s="6"/>
      <c r="BH511" s="6"/>
      <c r="BI511" s="6"/>
      <c r="BJ511" s="6"/>
      <c r="BK511" s="7"/>
      <c r="BL511" s="48"/>
      <c r="BM511" s="48"/>
      <c r="BN511" s="48"/>
    </row>
    <row r="512" spans="4:66"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  <c r="AA512" s="6"/>
      <c r="AB512" s="6"/>
      <c r="AC512" s="6"/>
      <c r="AD512" s="7"/>
      <c r="AE512" s="48"/>
      <c r="AF512" s="48"/>
      <c r="AG512" s="48"/>
      <c r="AK512" s="6"/>
      <c r="AL512" s="6"/>
      <c r="AM512" s="6"/>
      <c r="AN512" s="6"/>
      <c r="AO512" s="6"/>
      <c r="AP512" s="6"/>
      <c r="AQ512" s="6"/>
      <c r="AR512" s="6"/>
      <c r="AS512" s="6"/>
      <c r="AT512" s="6"/>
      <c r="AU512" s="6"/>
      <c r="AV512" s="6"/>
      <c r="AW512" s="6"/>
      <c r="AX512" s="6"/>
      <c r="AY512" s="6"/>
      <c r="AZ512" s="6"/>
      <c r="BA512" s="6"/>
      <c r="BB512" s="6"/>
      <c r="BC512" s="6"/>
      <c r="BD512" s="6"/>
      <c r="BE512" s="6"/>
      <c r="BF512" s="6"/>
      <c r="BG512" s="6"/>
      <c r="BH512" s="6"/>
      <c r="BI512" s="6"/>
      <c r="BJ512" s="6"/>
      <c r="BK512" s="7"/>
      <c r="BL512" s="48"/>
      <c r="BM512" s="48"/>
      <c r="BN512" s="48"/>
    </row>
    <row r="513" spans="4:66"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  <c r="AA513" s="6"/>
      <c r="AB513" s="6"/>
      <c r="AC513" s="6"/>
      <c r="AD513" s="7"/>
      <c r="AE513" s="48"/>
      <c r="AF513" s="48"/>
      <c r="AG513" s="48"/>
      <c r="AK513" s="6"/>
      <c r="AL513" s="6"/>
      <c r="AM513" s="6"/>
      <c r="AN513" s="6"/>
      <c r="AO513" s="6"/>
      <c r="AP513" s="6"/>
      <c r="AQ513" s="6"/>
      <c r="AR513" s="6"/>
      <c r="AS513" s="6"/>
      <c r="AT513" s="6"/>
      <c r="AU513" s="6"/>
      <c r="AV513" s="6"/>
      <c r="AW513" s="6"/>
      <c r="AX513" s="6"/>
      <c r="AY513" s="6"/>
      <c r="AZ513" s="6"/>
      <c r="BA513" s="6"/>
      <c r="BB513" s="6"/>
      <c r="BC513" s="6"/>
      <c r="BD513" s="6"/>
      <c r="BE513" s="6"/>
      <c r="BF513" s="6"/>
      <c r="BG513" s="6"/>
      <c r="BH513" s="6"/>
      <c r="BI513" s="6"/>
      <c r="BJ513" s="6"/>
      <c r="BK513" s="7"/>
      <c r="BL513" s="48"/>
      <c r="BM513" s="48"/>
      <c r="BN513" s="48"/>
    </row>
    <row r="514" spans="4:66"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  <c r="AA514" s="6"/>
      <c r="AB514" s="6"/>
      <c r="AC514" s="6"/>
      <c r="AD514" s="7"/>
      <c r="AE514" s="48"/>
      <c r="AF514" s="48"/>
      <c r="AG514" s="48"/>
      <c r="AK514" s="6"/>
      <c r="AL514" s="6"/>
      <c r="AM514" s="6"/>
      <c r="AN514" s="6"/>
      <c r="AO514" s="6"/>
      <c r="AP514" s="6"/>
      <c r="AQ514" s="6"/>
      <c r="AR514" s="6"/>
      <c r="AS514" s="6"/>
      <c r="AT514" s="6"/>
      <c r="AU514" s="6"/>
      <c r="AV514" s="6"/>
      <c r="AW514" s="6"/>
      <c r="AX514" s="6"/>
      <c r="AY514" s="6"/>
      <c r="AZ514" s="6"/>
      <c r="BA514" s="6"/>
      <c r="BB514" s="6"/>
      <c r="BC514" s="6"/>
      <c r="BD514" s="6"/>
      <c r="BE514" s="6"/>
      <c r="BF514" s="6"/>
      <c r="BG514" s="6"/>
      <c r="BH514" s="6"/>
      <c r="BI514" s="6"/>
      <c r="BJ514" s="6"/>
      <c r="BK514" s="7"/>
      <c r="BL514" s="48"/>
      <c r="BM514" s="48"/>
      <c r="BN514" s="48"/>
    </row>
    <row r="515" spans="4:66"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  <c r="AA515" s="6"/>
      <c r="AB515" s="6"/>
      <c r="AC515" s="6"/>
      <c r="AD515" s="7"/>
      <c r="AE515" s="48"/>
      <c r="AF515" s="48"/>
      <c r="AG515" s="48"/>
      <c r="AK515" s="6"/>
      <c r="AL515" s="6"/>
      <c r="AM515" s="6"/>
      <c r="AN515" s="6"/>
      <c r="AO515" s="6"/>
      <c r="AP515" s="6"/>
      <c r="AQ515" s="6"/>
      <c r="AR515" s="6"/>
      <c r="AS515" s="6"/>
      <c r="AT515" s="6"/>
      <c r="AU515" s="6"/>
      <c r="AV515" s="6"/>
      <c r="AW515" s="6"/>
      <c r="AX515" s="6"/>
      <c r="AY515" s="6"/>
      <c r="AZ515" s="6"/>
      <c r="BA515" s="6"/>
      <c r="BB515" s="6"/>
      <c r="BC515" s="6"/>
      <c r="BD515" s="6"/>
      <c r="BE515" s="6"/>
      <c r="BF515" s="6"/>
      <c r="BG515" s="6"/>
      <c r="BH515" s="6"/>
      <c r="BI515" s="6"/>
      <c r="BJ515" s="6"/>
      <c r="BK515" s="7"/>
      <c r="BL515" s="48"/>
      <c r="BM515" s="48"/>
      <c r="BN515" s="48"/>
    </row>
    <row r="516" spans="4:66"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  <c r="AA516" s="6"/>
      <c r="AB516" s="6"/>
      <c r="AC516" s="6"/>
      <c r="AD516" s="7"/>
      <c r="AE516" s="48"/>
      <c r="AF516" s="48"/>
      <c r="AG516" s="48"/>
      <c r="AK516" s="6"/>
      <c r="AL516" s="6"/>
      <c r="AM516" s="6"/>
      <c r="AN516" s="6"/>
      <c r="AO516" s="6"/>
      <c r="AP516" s="6"/>
      <c r="AQ516" s="6"/>
      <c r="AR516" s="6"/>
      <c r="AS516" s="6"/>
      <c r="AT516" s="6"/>
      <c r="AU516" s="6"/>
      <c r="AV516" s="6"/>
      <c r="AW516" s="6"/>
      <c r="AX516" s="6"/>
      <c r="AY516" s="6"/>
      <c r="AZ516" s="6"/>
      <c r="BA516" s="6"/>
      <c r="BB516" s="6"/>
      <c r="BC516" s="6"/>
      <c r="BD516" s="6"/>
      <c r="BE516" s="6"/>
      <c r="BF516" s="6"/>
      <c r="BG516" s="6"/>
      <c r="BH516" s="6"/>
      <c r="BI516" s="6"/>
      <c r="BJ516" s="6"/>
      <c r="BK516" s="7"/>
      <c r="BL516" s="48"/>
      <c r="BM516" s="48"/>
      <c r="BN516" s="48"/>
    </row>
    <row r="517" spans="4:66"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  <c r="AA517" s="6"/>
      <c r="AB517" s="6"/>
      <c r="AC517" s="6"/>
      <c r="AD517" s="7"/>
      <c r="AE517" s="48"/>
      <c r="AF517" s="48"/>
      <c r="AG517" s="48"/>
      <c r="AK517" s="6"/>
      <c r="AL517" s="6"/>
      <c r="AM517" s="6"/>
      <c r="AN517" s="6"/>
      <c r="AO517" s="6"/>
      <c r="AP517" s="6"/>
      <c r="AQ517" s="6"/>
      <c r="AR517" s="6"/>
      <c r="AS517" s="6"/>
      <c r="AT517" s="6"/>
      <c r="AU517" s="6"/>
      <c r="AV517" s="6"/>
      <c r="AW517" s="6"/>
      <c r="AX517" s="6"/>
      <c r="AY517" s="6"/>
      <c r="AZ517" s="6"/>
      <c r="BA517" s="6"/>
      <c r="BB517" s="6"/>
      <c r="BC517" s="6"/>
      <c r="BD517" s="6"/>
      <c r="BE517" s="6"/>
      <c r="BF517" s="6"/>
      <c r="BG517" s="6"/>
      <c r="BH517" s="6"/>
      <c r="BI517" s="6"/>
      <c r="BJ517" s="6"/>
      <c r="BK517" s="7"/>
      <c r="BL517" s="48"/>
      <c r="BM517" s="48"/>
      <c r="BN517" s="48"/>
    </row>
    <row r="518" spans="4:66"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  <c r="AA518" s="6"/>
      <c r="AB518" s="6"/>
      <c r="AC518" s="6"/>
      <c r="AD518" s="7"/>
      <c r="AE518" s="48"/>
      <c r="AF518" s="48"/>
      <c r="AG518" s="48"/>
      <c r="AK518" s="6"/>
      <c r="AL518" s="6"/>
      <c r="AM518" s="6"/>
      <c r="AN518" s="6"/>
      <c r="AO518" s="6"/>
      <c r="AP518" s="6"/>
      <c r="AQ518" s="6"/>
      <c r="AR518" s="6"/>
      <c r="AS518" s="6"/>
      <c r="AT518" s="6"/>
      <c r="AU518" s="6"/>
      <c r="AV518" s="6"/>
      <c r="AW518" s="6"/>
      <c r="AX518" s="6"/>
      <c r="AY518" s="6"/>
      <c r="AZ518" s="6"/>
      <c r="BA518" s="6"/>
      <c r="BB518" s="6"/>
      <c r="BC518" s="6"/>
      <c r="BD518" s="6"/>
      <c r="BE518" s="6"/>
      <c r="BF518" s="6"/>
      <c r="BG518" s="6"/>
      <c r="BH518" s="6"/>
      <c r="BI518" s="6"/>
      <c r="BJ518" s="6"/>
      <c r="BK518" s="7"/>
      <c r="BL518" s="48"/>
      <c r="BM518" s="48"/>
      <c r="BN518" s="48"/>
    </row>
    <row r="519" spans="4:66"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  <c r="AA519" s="6"/>
      <c r="AB519" s="6"/>
      <c r="AC519" s="6"/>
      <c r="AD519" s="7"/>
      <c r="AE519" s="48"/>
      <c r="AF519" s="48"/>
      <c r="AG519" s="48"/>
      <c r="AK519" s="6"/>
      <c r="AL519" s="6"/>
      <c r="AM519" s="6"/>
      <c r="AN519" s="6"/>
      <c r="AO519" s="6"/>
      <c r="AP519" s="6"/>
      <c r="AQ519" s="6"/>
      <c r="AR519" s="6"/>
      <c r="AS519" s="6"/>
      <c r="AT519" s="6"/>
      <c r="AU519" s="6"/>
      <c r="AV519" s="6"/>
      <c r="AW519" s="6"/>
      <c r="AX519" s="6"/>
      <c r="AY519" s="6"/>
      <c r="AZ519" s="6"/>
      <c r="BA519" s="6"/>
      <c r="BB519" s="6"/>
      <c r="BC519" s="6"/>
      <c r="BD519" s="6"/>
      <c r="BE519" s="6"/>
      <c r="BF519" s="6"/>
      <c r="BG519" s="6"/>
      <c r="BH519" s="6"/>
      <c r="BI519" s="6"/>
      <c r="BJ519" s="6"/>
      <c r="BK519" s="7"/>
      <c r="BL519" s="48"/>
      <c r="BM519" s="48"/>
      <c r="BN519" s="48"/>
    </row>
    <row r="520" spans="4:66"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  <c r="AA520" s="6"/>
      <c r="AB520" s="6"/>
      <c r="AC520" s="6"/>
      <c r="AD520" s="7"/>
      <c r="AE520" s="48"/>
      <c r="AF520" s="48"/>
      <c r="AG520" s="48"/>
      <c r="AK520" s="6"/>
      <c r="AL520" s="6"/>
      <c r="AM520" s="6"/>
      <c r="AN520" s="6"/>
      <c r="AO520" s="6"/>
      <c r="AP520" s="6"/>
      <c r="AQ520" s="6"/>
      <c r="AR520" s="6"/>
      <c r="AS520" s="6"/>
      <c r="AT520" s="6"/>
      <c r="AU520" s="6"/>
      <c r="AV520" s="6"/>
      <c r="AW520" s="6"/>
      <c r="AX520" s="6"/>
      <c r="AY520" s="6"/>
      <c r="AZ520" s="6"/>
      <c r="BA520" s="6"/>
      <c r="BB520" s="6"/>
      <c r="BC520" s="6"/>
      <c r="BD520" s="6"/>
      <c r="BE520" s="6"/>
      <c r="BF520" s="6"/>
      <c r="BG520" s="6"/>
      <c r="BH520" s="6"/>
      <c r="BI520" s="6"/>
      <c r="BJ520" s="6"/>
      <c r="BK520" s="7"/>
      <c r="BL520" s="48"/>
      <c r="BM520" s="48"/>
      <c r="BN520" s="48"/>
    </row>
    <row r="521" spans="4:66"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  <c r="AA521" s="6"/>
      <c r="AB521" s="6"/>
      <c r="AC521" s="6"/>
      <c r="AD521" s="7"/>
      <c r="AE521" s="48"/>
      <c r="AF521" s="48"/>
      <c r="AG521" s="48"/>
      <c r="AK521" s="6"/>
      <c r="AL521" s="6"/>
      <c r="AM521" s="6"/>
      <c r="AN521" s="6"/>
      <c r="AO521" s="6"/>
      <c r="AP521" s="6"/>
      <c r="AQ521" s="6"/>
      <c r="AR521" s="6"/>
      <c r="AS521" s="6"/>
      <c r="AT521" s="6"/>
      <c r="AU521" s="6"/>
      <c r="AV521" s="6"/>
      <c r="AW521" s="6"/>
      <c r="AX521" s="6"/>
      <c r="AY521" s="6"/>
      <c r="AZ521" s="6"/>
      <c r="BA521" s="6"/>
      <c r="BB521" s="6"/>
      <c r="BC521" s="6"/>
      <c r="BD521" s="6"/>
      <c r="BE521" s="6"/>
      <c r="BF521" s="6"/>
      <c r="BG521" s="6"/>
      <c r="BH521" s="6"/>
      <c r="BI521" s="6"/>
      <c r="BJ521" s="6"/>
      <c r="BK521" s="7"/>
      <c r="BL521" s="48"/>
      <c r="BM521" s="48"/>
      <c r="BN521" s="48"/>
    </row>
    <row r="522" spans="4:66"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  <c r="AA522" s="6"/>
      <c r="AB522" s="6"/>
      <c r="AC522" s="6"/>
      <c r="AD522" s="7"/>
      <c r="AE522" s="48"/>
      <c r="AF522" s="48"/>
      <c r="AG522" s="48"/>
      <c r="AK522" s="6"/>
      <c r="AL522" s="6"/>
      <c r="AM522" s="6"/>
      <c r="AN522" s="6"/>
      <c r="AO522" s="6"/>
      <c r="AP522" s="6"/>
      <c r="AQ522" s="6"/>
      <c r="AR522" s="6"/>
      <c r="AS522" s="6"/>
      <c r="AT522" s="6"/>
      <c r="AU522" s="6"/>
      <c r="AV522" s="6"/>
      <c r="AW522" s="6"/>
      <c r="AX522" s="6"/>
      <c r="AY522" s="6"/>
      <c r="AZ522" s="6"/>
      <c r="BA522" s="6"/>
      <c r="BB522" s="6"/>
      <c r="BC522" s="6"/>
      <c r="BD522" s="6"/>
      <c r="BE522" s="6"/>
      <c r="BF522" s="6"/>
      <c r="BG522" s="6"/>
      <c r="BH522" s="6"/>
      <c r="BI522" s="6"/>
      <c r="BJ522" s="6"/>
      <c r="BK522" s="7"/>
      <c r="BL522" s="48"/>
      <c r="BM522" s="48"/>
      <c r="BN522" s="48"/>
    </row>
    <row r="523" spans="4:66"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  <c r="AA523" s="6"/>
      <c r="AB523" s="6"/>
      <c r="AC523" s="6"/>
      <c r="AD523" s="7"/>
      <c r="AE523" s="48"/>
      <c r="AF523" s="48"/>
      <c r="AG523" s="48"/>
      <c r="AK523" s="6"/>
      <c r="AL523" s="6"/>
      <c r="AM523" s="6"/>
      <c r="AN523" s="6"/>
      <c r="AO523" s="6"/>
      <c r="AP523" s="6"/>
      <c r="AQ523" s="6"/>
      <c r="AR523" s="6"/>
      <c r="AS523" s="6"/>
      <c r="AT523" s="6"/>
      <c r="AU523" s="6"/>
      <c r="AV523" s="6"/>
      <c r="AW523" s="6"/>
      <c r="AX523" s="6"/>
      <c r="AY523" s="6"/>
      <c r="AZ523" s="6"/>
      <c r="BA523" s="6"/>
      <c r="BB523" s="6"/>
      <c r="BC523" s="6"/>
      <c r="BD523" s="6"/>
      <c r="BE523" s="6"/>
      <c r="BF523" s="6"/>
      <c r="BG523" s="6"/>
      <c r="BH523" s="6"/>
      <c r="BI523" s="6"/>
      <c r="BJ523" s="6"/>
      <c r="BK523" s="7"/>
      <c r="BL523" s="48"/>
      <c r="BM523" s="48"/>
      <c r="BN523" s="48"/>
    </row>
    <row r="524" spans="4:66"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  <c r="AA524" s="6"/>
      <c r="AB524" s="6"/>
      <c r="AC524" s="6"/>
      <c r="AD524" s="7"/>
      <c r="AE524" s="48"/>
      <c r="AF524" s="48"/>
      <c r="AG524" s="48"/>
      <c r="AK524" s="6"/>
      <c r="AL524" s="6"/>
      <c r="AM524" s="6"/>
      <c r="AN524" s="6"/>
      <c r="AO524" s="6"/>
      <c r="AP524" s="6"/>
      <c r="AQ524" s="6"/>
      <c r="AR524" s="6"/>
      <c r="AS524" s="6"/>
      <c r="AT524" s="6"/>
      <c r="AU524" s="6"/>
      <c r="AV524" s="6"/>
      <c r="AW524" s="6"/>
      <c r="AX524" s="6"/>
      <c r="AY524" s="6"/>
      <c r="AZ524" s="6"/>
      <c r="BA524" s="6"/>
      <c r="BB524" s="6"/>
      <c r="BC524" s="6"/>
      <c r="BD524" s="6"/>
      <c r="BE524" s="6"/>
      <c r="BF524" s="6"/>
      <c r="BG524" s="6"/>
      <c r="BH524" s="6"/>
      <c r="BI524" s="6"/>
      <c r="BJ524" s="6"/>
      <c r="BK524" s="7"/>
      <c r="BL524" s="48"/>
      <c r="BM524" s="48"/>
      <c r="BN524" s="48"/>
    </row>
    <row r="525" spans="4:66"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  <c r="AA525" s="6"/>
      <c r="AB525" s="6"/>
      <c r="AC525" s="6"/>
      <c r="AD525" s="7"/>
      <c r="AE525" s="48"/>
      <c r="AF525" s="48"/>
      <c r="AG525" s="48"/>
      <c r="AK525" s="6"/>
      <c r="AL525" s="6"/>
      <c r="AM525" s="6"/>
      <c r="AN525" s="6"/>
      <c r="AO525" s="6"/>
      <c r="AP525" s="6"/>
      <c r="AQ525" s="6"/>
      <c r="AR525" s="6"/>
      <c r="AS525" s="6"/>
      <c r="AT525" s="6"/>
      <c r="AU525" s="6"/>
      <c r="AV525" s="6"/>
      <c r="AW525" s="6"/>
      <c r="AX525" s="6"/>
      <c r="AY525" s="6"/>
      <c r="AZ525" s="6"/>
      <c r="BA525" s="6"/>
      <c r="BB525" s="6"/>
      <c r="BC525" s="6"/>
      <c r="BD525" s="6"/>
      <c r="BE525" s="6"/>
      <c r="BF525" s="6"/>
      <c r="BG525" s="6"/>
      <c r="BH525" s="6"/>
      <c r="BI525" s="6"/>
      <c r="BJ525" s="6"/>
      <c r="BK525" s="7"/>
      <c r="BL525" s="48"/>
      <c r="BM525" s="48"/>
      <c r="BN525" s="48"/>
    </row>
    <row r="526" spans="4:66"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  <c r="AA526" s="6"/>
      <c r="AB526" s="6"/>
      <c r="AC526" s="6"/>
      <c r="AD526" s="7"/>
      <c r="AE526" s="48"/>
      <c r="AF526" s="48"/>
      <c r="AG526" s="48"/>
      <c r="AK526" s="6"/>
      <c r="AL526" s="6"/>
      <c r="AM526" s="6"/>
      <c r="AN526" s="6"/>
      <c r="AO526" s="6"/>
      <c r="AP526" s="6"/>
      <c r="AQ526" s="6"/>
      <c r="AR526" s="6"/>
      <c r="AS526" s="6"/>
      <c r="AT526" s="6"/>
      <c r="AU526" s="6"/>
      <c r="AV526" s="6"/>
      <c r="AW526" s="6"/>
      <c r="AX526" s="6"/>
      <c r="AY526" s="6"/>
      <c r="AZ526" s="6"/>
      <c r="BA526" s="6"/>
      <c r="BB526" s="6"/>
      <c r="BC526" s="6"/>
      <c r="BD526" s="6"/>
      <c r="BE526" s="6"/>
      <c r="BF526" s="6"/>
      <c r="BG526" s="6"/>
      <c r="BH526" s="6"/>
      <c r="BI526" s="6"/>
      <c r="BJ526" s="6"/>
      <c r="BK526" s="7"/>
      <c r="BL526" s="48"/>
      <c r="BM526" s="48"/>
      <c r="BN526" s="48"/>
    </row>
    <row r="527" spans="4:66"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  <c r="AA527" s="6"/>
      <c r="AB527" s="6"/>
      <c r="AC527" s="6"/>
      <c r="AD527" s="7"/>
      <c r="AE527" s="48"/>
      <c r="AF527" s="48"/>
      <c r="AG527" s="48"/>
      <c r="AK527" s="6"/>
      <c r="AL527" s="6"/>
      <c r="AM527" s="6"/>
      <c r="AN527" s="6"/>
      <c r="AO527" s="6"/>
      <c r="AP527" s="6"/>
      <c r="AQ527" s="6"/>
      <c r="AR527" s="6"/>
      <c r="AS527" s="6"/>
      <c r="AT527" s="6"/>
      <c r="AU527" s="6"/>
      <c r="AV527" s="6"/>
      <c r="AW527" s="6"/>
      <c r="AX527" s="6"/>
      <c r="AY527" s="6"/>
      <c r="AZ527" s="6"/>
      <c r="BA527" s="6"/>
      <c r="BB527" s="6"/>
      <c r="BC527" s="6"/>
      <c r="BD527" s="6"/>
      <c r="BE527" s="6"/>
      <c r="BF527" s="6"/>
      <c r="BG527" s="6"/>
      <c r="BH527" s="6"/>
      <c r="BI527" s="6"/>
      <c r="BJ527" s="6"/>
      <c r="BK527" s="7"/>
      <c r="BL527" s="48"/>
      <c r="BM527" s="48"/>
      <c r="BN527" s="48"/>
    </row>
    <row r="528" spans="4:66"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  <c r="AA528" s="6"/>
      <c r="AB528" s="6"/>
      <c r="AC528" s="6"/>
      <c r="AD528" s="7"/>
      <c r="AE528" s="48"/>
      <c r="AF528" s="48"/>
      <c r="AG528" s="48"/>
      <c r="AK528" s="6"/>
      <c r="AL528" s="6"/>
      <c r="AM528" s="6"/>
      <c r="AN528" s="6"/>
      <c r="AO528" s="6"/>
      <c r="AP528" s="6"/>
      <c r="AQ528" s="6"/>
      <c r="AR528" s="6"/>
      <c r="AS528" s="6"/>
      <c r="AT528" s="6"/>
      <c r="AU528" s="6"/>
      <c r="AV528" s="6"/>
      <c r="AW528" s="6"/>
      <c r="AX528" s="6"/>
      <c r="AY528" s="6"/>
      <c r="AZ528" s="6"/>
      <c r="BA528" s="6"/>
      <c r="BB528" s="6"/>
      <c r="BC528" s="6"/>
      <c r="BD528" s="6"/>
      <c r="BE528" s="6"/>
      <c r="BF528" s="6"/>
      <c r="BG528" s="6"/>
      <c r="BH528" s="6"/>
      <c r="BI528" s="6"/>
      <c r="BJ528" s="6"/>
      <c r="BK528" s="7"/>
      <c r="BL528" s="48"/>
      <c r="BM528" s="48"/>
      <c r="BN528" s="48"/>
    </row>
    <row r="529" spans="4:66"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  <c r="AA529" s="6"/>
      <c r="AB529" s="6"/>
      <c r="AC529" s="6"/>
      <c r="AD529" s="7"/>
      <c r="AE529" s="48"/>
      <c r="AF529" s="48"/>
      <c r="AG529" s="48"/>
      <c r="AK529" s="6"/>
      <c r="AL529" s="6"/>
      <c r="AM529" s="6"/>
      <c r="AN529" s="6"/>
      <c r="AO529" s="6"/>
      <c r="AP529" s="6"/>
      <c r="AQ529" s="6"/>
      <c r="AR529" s="6"/>
      <c r="AS529" s="6"/>
      <c r="AT529" s="6"/>
      <c r="AU529" s="6"/>
      <c r="AV529" s="6"/>
      <c r="AW529" s="6"/>
      <c r="AX529" s="6"/>
      <c r="AY529" s="6"/>
      <c r="AZ529" s="6"/>
      <c r="BA529" s="6"/>
      <c r="BB529" s="6"/>
      <c r="BC529" s="6"/>
      <c r="BD529" s="6"/>
      <c r="BE529" s="6"/>
      <c r="BF529" s="6"/>
      <c r="BG529" s="6"/>
      <c r="BH529" s="6"/>
      <c r="BI529" s="6"/>
      <c r="BJ529" s="6"/>
      <c r="BK529" s="7"/>
      <c r="BL529" s="48"/>
      <c r="BM529" s="48"/>
      <c r="BN529" s="48"/>
    </row>
    <row r="530" spans="4:66"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  <c r="AA530" s="6"/>
      <c r="AB530" s="6"/>
      <c r="AC530" s="6"/>
      <c r="AD530" s="7"/>
      <c r="AE530" s="48"/>
      <c r="AF530" s="48"/>
      <c r="AG530" s="48"/>
      <c r="AK530" s="6"/>
      <c r="AL530" s="6"/>
      <c r="AM530" s="6"/>
      <c r="AN530" s="6"/>
      <c r="AO530" s="6"/>
      <c r="AP530" s="6"/>
      <c r="AQ530" s="6"/>
      <c r="AR530" s="6"/>
      <c r="AS530" s="6"/>
      <c r="AT530" s="6"/>
      <c r="AU530" s="6"/>
      <c r="AV530" s="6"/>
      <c r="AW530" s="6"/>
      <c r="AX530" s="6"/>
      <c r="AY530" s="6"/>
      <c r="AZ530" s="6"/>
      <c r="BA530" s="6"/>
      <c r="BB530" s="6"/>
      <c r="BC530" s="6"/>
      <c r="BD530" s="6"/>
      <c r="BE530" s="6"/>
      <c r="BF530" s="6"/>
      <c r="BG530" s="6"/>
      <c r="BH530" s="6"/>
      <c r="BI530" s="6"/>
      <c r="BJ530" s="6"/>
      <c r="BK530" s="7"/>
      <c r="BL530" s="48"/>
      <c r="BM530" s="48"/>
      <c r="BN530" s="48"/>
    </row>
    <row r="531" spans="4:66"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  <c r="AA531" s="6"/>
      <c r="AB531" s="6"/>
      <c r="AC531" s="6"/>
      <c r="AD531" s="7"/>
      <c r="AE531" s="48"/>
      <c r="AF531" s="48"/>
      <c r="AG531" s="48"/>
      <c r="AK531" s="6"/>
      <c r="AL531" s="6"/>
      <c r="AM531" s="6"/>
      <c r="AN531" s="6"/>
      <c r="AO531" s="6"/>
      <c r="AP531" s="6"/>
      <c r="AQ531" s="6"/>
      <c r="AR531" s="6"/>
      <c r="AS531" s="6"/>
      <c r="AT531" s="6"/>
      <c r="AU531" s="6"/>
      <c r="AV531" s="6"/>
      <c r="AW531" s="6"/>
      <c r="AX531" s="6"/>
      <c r="AY531" s="6"/>
      <c r="AZ531" s="6"/>
      <c r="BA531" s="6"/>
      <c r="BB531" s="6"/>
      <c r="BC531" s="6"/>
      <c r="BD531" s="6"/>
      <c r="BE531" s="6"/>
      <c r="BF531" s="6"/>
      <c r="BG531" s="6"/>
      <c r="BH531" s="6"/>
      <c r="BI531" s="6"/>
      <c r="BJ531" s="6"/>
      <c r="BK531" s="7"/>
      <c r="BL531" s="48"/>
      <c r="BM531" s="48"/>
      <c r="BN531" s="48"/>
    </row>
    <row r="532" spans="4:66"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  <c r="AA532" s="6"/>
      <c r="AB532" s="6"/>
      <c r="AC532" s="6"/>
      <c r="AD532" s="7"/>
      <c r="AE532" s="48"/>
      <c r="AF532" s="48"/>
      <c r="AG532" s="48"/>
      <c r="AK532" s="6"/>
      <c r="AL532" s="6"/>
      <c r="AM532" s="6"/>
      <c r="AN532" s="6"/>
      <c r="AO532" s="6"/>
      <c r="AP532" s="6"/>
      <c r="AQ532" s="6"/>
      <c r="AR532" s="6"/>
      <c r="AS532" s="6"/>
      <c r="AT532" s="6"/>
      <c r="AU532" s="6"/>
      <c r="AV532" s="6"/>
      <c r="AW532" s="6"/>
      <c r="AX532" s="6"/>
      <c r="AY532" s="6"/>
      <c r="AZ532" s="6"/>
      <c r="BA532" s="6"/>
      <c r="BB532" s="6"/>
      <c r="BC532" s="6"/>
      <c r="BD532" s="6"/>
      <c r="BE532" s="6"/>
      <c r="BF532" s="6"/>
      <c r="BG532" s="6"/>
      <c r="BH532" s="6"/>
      <c r="BI532" s="6"/>
      <c r="BJ532" s="6"/>
      <c r="BK532" s="7"/>
      <c r="BL532" s="48"/>
      <c r="BM532" s="48"/>
      <c r="BN532" s="48"/>
    </row>
    <row r="533" spans="4:66"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  <c r="AA533" s="6"/>
      <c r="AB533" s="6"/>
      <c r="AC533" s="6"/>
      <c r="AD533" s="7"/>
      <c r="AE533" s="48"/>
      <c r="AF533" s="48"/>
      <c r="AG533" s="48"/>
      <c r="AK533" s="6"/>
      <c r="AL533" s="6"/>
      <c r="AM533" s="6"/>
      <c r="AN533" s="6"/>
      <c r="AO533" s="6"/>
      <c r="AP533" s="6"/>
      <c r="AQ533" s="6"/>
      <c r="AR533" s="6"/>
      <c r="AS533" s="6"/>
      <c r="AT533" s="6"/>
      <c r="AU533" s="6"/>
      <c r="AV533" s="6"/>
      <c r="AW533" s="6"/>
      <c r="AX533" s="6"/>
      <c r="AY533" s="6"/>
      <c r="AZ533" s="6"/>
      <c r="BA533" s="6"/>
      <c r="BB533" s="6"/>
      <c r="BC533" s="6"/>
      <c r="BD533" s="6"/>
      <c r="BE533" s="6"/>
      <c r="BF533" s="6"/>
      <c r="BG533" s="6"/>
      <c r="BH533" s="6"/>
      <c r="BI533" s="6"/>
      <c r="BJ533" s="6"/>
      <c r="BK533" s="7"/>
      <c r="BL533" s="48"/>
      <c r="BM533" s="48"/>
      <c r="BN533" s="48"/>
    </row>
    <row r="534" spans="4:66"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  <c r="AA534" s="6"/>
      <c r="AB534" s="6"/>
      <c r="AC534" s="6"/>
      <c r="AD534" s="7"/>
      <c r="AE534" s="48"/>
      <c r="AF534" s="48"/>
      <c r="AG534" s="48"/>
      <c r="AK534" s="6"/>
      <c r="AL534" s="6"/>
      <c r="AM534" s="6"/>
      <c r="AN534" s="6"/>
      <c r="AO534" s="6"/>
      <c r="AP534" s="6"/>
      <c r="AQ534" s="6"/>
      <c r="AR534" s="6"/>
      <c r="AS534" s="6"/>
      <c r="AT534" s="6"/>
      <c r="AU534" s="6"/>
      <c r="AV534" s="6"/>
      <c r="AW534" s="6"/>
      <c r="AX534" s="6"/>
      <c r="AY534" s="6"/>
      <c r="AZ534" s="6"/>
      <c r="BA534" s="6"/>
      <c r="BB534" s="6"/>
      <c r="BC534" s="6"/>
      <c r="BD534" s="6"/>
      <c r="BE534" s="6"/>
      <c r="BF534" s="6"/>
      <c r="BG534" s="6"/>
      <c r="BH534" s="6"/>
      <c r="BI534" s="6"/>
      <c r="BJ534" s="6"/>
      <c r="BK534" s="7"/>
      <c r="BL534" s="48"/>
      <c r="BM534" s="48"/>
      <c r="BN534" s="48"/>
    </row>
    <row r="535" spans="4:66"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  <c r="AA535" s="6"/>
      <c r="AB535" s="6"/>
      <c r="AC535" s="6"/>
      <c r="AD535" s="7"/>
      <c r="AE535" s="48"/>
      <c r="AF535" s="48"/>
      <c r="AG535" s="48"/>
      <c r="AK535" s="6"/>
      <c r="AL535" s="6"/>
      <c r="AM535" s="6"/>
      <c r="AN535" s="6"/>
      <c r="AO535" s="6"/>
      <c r="AP535" s="6"/>
      <c r="AQ535" s="6"/>
      <c r="AR535" s="6"/>
      <c r="AS535" s="6"/>
      <c r="AT535" s="6"/>
      <c r="AU535" s="6"/>
      <c r="AV535" s="6"/>
      <c r="AW535" s="6"/>
      <c r="AX535" s="6"/>
      <c r="AY535" s="6"/>
      <c r="AZ535" s="6"/>
      <c r="BA535" s="6"/>
      <c r="BB535" s="6"/>
      <c r="BC535" s="6"/>
      <c r="BD535" s="6"/>
      <c r="BE535" s="6"/>
      <c r="BF535" s="6"/>
      <c r="BG535" s="6"/>
      <c r="BH535" s="6"/>
      <c r="BI535" s="6"/>
      <c r="BJ535" s="6"/>
      <c r="BK535" s="7"/>
      <c r="BL535" s="48"/>
      <c r="BM535" s="48"/>
      <c r="BN535" s="48"/>
    </row>
    <row r="536" spans="4:66"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  <c r="AA536" s="6"/>
      <c r="AB536" s="6"/>
      <c r="AC536" s="6"/>
      <c r="AD536" s="7"/>
      <c r="AE536" s="48"/>
      <c r="AF536" s="48"/>
      <c r="AG536" s="48"/>
      <c r="AK536" s="6"/>
      <c r="AL536" s="6"/>
      <c r="AM536" s="6"/>
      <c r="AN536" s="6"/>
      <c r="AO536" s="6"/>
      <c r="AP536" s="6"/>
      <c r="AQ536" s="6"/>
      <c r="AR536" s="6"/>
      <c r="AS536" s="6"/>
      <c r="AT536" s="6"/>
      <c r="AU536" s="6"/>
      <c r="AV536" s="6"/>
      <c r="AW536" s="6"/>
      <c r="AX536" s="6"/>
      <c r="AY536" s="6"/>
      <c r="AZ536" s="6"/>
      <c r="BA536" s="6"/>
      <c r="BB536" s="6"/>
      <c r="BC536" s="6"/>
      <c r="BD536" s="6"/>
      <c r="BE536" s="6"/>
      <c r="BF536" s="6"/>
      <c r="BG536" s="6"/>
      <c r="BH536" s="6"/>
      <c r="BI536" s="6"/>
      <c r="BJ536" s="6"/>
      <c r="BK536" s="7"/>
      <c r="BL536" s="48"/>
      <c r="BM536" s="48"/>
      <c r="BN536" s="48"/>
    </row>
    <row r="537" spans="4:66"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  <c r="AA537" s="6"/>
      <c r="AB537" s="6"/>
      <c r="AC537" s="6"/>
      <c r="AD537" s="7"/>
      <c r="AE537" s="48"/>
      <c r="AF537" s="48"/>
      <c r="AG537" s="48"/>
      <c r="AK537" s="6"/>
      <c r="AL537" s="6"/>
      <c r="AM537" s="6"/>
      <c r="AN537" s="6"/>
      <c r="AO537" s="6"/>
      <c r="AP537" s="6"/>
      <c r="AQ537" s="6"/>
      <c r="AR537" s="6"/>
      <c r="AS537" s="6"/>
      <c r="AT537" s="6"/>
      <c r="AU537" s="6"/>
      <c r="AV537" s="6"/>
      <c r="AW537" s="6"/>
      <c r="AX537" s="6"/>
      <c r="AY537" s="6"/>
      <c r="AZ537" s="6"/>
      <c r="BA537" s="6"/>
      <c r="BB537" s="6"/>
      <c r="BC537" s="6"/>
      <c r="BD537" s="6"/>
      <c r="BE537" s="6"/>
      <c r="BF537" s="6"/>
      <c r="BG537" s="6"/>
      <c r="BH537" s="6"/>
      <c r="BI537" s="6"/>
      <c r="BJ537" s="6"/>
      <c r="BK537" s="7"/>
      <c r="BL537" s="48"/>
      <c r="BM537" s="48"/>
      <c r="BN537" s="48"/>
    </row>
    <row r="538" spans="4:66"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  <c r="AA538" s="6"/>
      <c r="AB538" s="6"/>
      <c r="AC538" s="6"/>
      <c r="AD538" s="7"/>
      <c r="AE538" s="48"/>
      <c r="AF538" s="48"/>
      <c r="AG538" s="48"/>
      <c r="AK538" s="6"/>
      <c r="AL538" s="6"/>
      <c r="AM538" s="6"/>
      <c r="AN538" s="6"/>
      <c r="AO538" s="6"/>
      <c r="AP538" s="6"/>
      <c r="AQ538" s="6"/>
      <c r="AR538" s="6"/>
      <c r="AS538" s="6"/>
      <c r="AT538" s="6"/>
      <c r="AU538" s="6"/>
      <c r="AV538" s="6"/>
      <c r="AW538" s="6"/>
      <c r="AX538" s="6"/>
      <c r="AY538" s="6"/>
      <c r="AZ538" s="6"/>
      <c r="BA538" s="6"/>
      <c r="BB538" s="6"/>
      <c r="BC538" s="6"/>
      <c r="BD538" s="6"/>
      <c r="BE538" s="6"/>
      <c r="BF538" s="6"/>
      <c r="BG538" s="6"/>
      <c r="BH538" s="6"/>
      <c r="BI538" s="6"/>
      <c r="BJ538" s="6"/>
      <c r="BK538" s="7"/>
      <c r="BL538" s="48"/>
      <c r="BM538" s="48"/>
      <c r="BN538" s="48"/>
    </row>
    <row r="539" spans="4:66"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  <c r="AA539" s="6"/>
      <c r="AB539" s="6"/>
      <c r="AC539" s="6"/>
      <c r="AD539" s="7"/>
      <c r="AE539" s="48"/>
      <c r="AF539" s="48"/>
      <c r="AG539" s="48"/>
      <c r="AK539" s="6"/>
      <c r="AL539" s="6"/>
      <c r="AM539" s="6"/>
      <c r="AN539" s="6"/>
      <c r="AO539" s="6"/>
      <c r="AP539" s="6"/>
      <c r="AQ539" s="6"/>
      <c r="AR539" s="6"/>
      <c r="AS539" s="6"/>
      <c r="AT539" s="6"/>
      <c r="AU539" s="6"/>
      <c r="AV539" s="6"/>
      <c r="AW539" s="6"/>
      <c r="AX539" s="6"/>
      <c r="AY539" s="6"/>
      <c r="AZ539" s="6"/>
      <c r="BA539" s="6"/>
      <c r="BB539" s="6"/>
      <c r="BC539" s="6"/>
      <c r="BD539" s="6"/>
      <c r="BE539" s="6"/>
      <c r="BF539" s="6"/>
      <c r="BG539" s="6"/>
      <c r="BH539" s="6"/>
      <c r="BI539" s="6"/>
      <c r="BJ539" s="6"/>
      <c r="BK539" s="7"/>
      <c r="BL539" s="48"/>
      <c r="BM539" s="48"/>
      <c r="BN539" s="48"/>
    </row>
    <row r="540" spans="4:66"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  <c r="AA540" s="6"/>
      <c r="AB540" s="6"/>
      <c r="AC540" s="6"/>
      <c r="AD540" s="7"/>
      <c r="AE540" s="48"/>
      <c r="AF540" s="48"/>
      <c r="AG540" s="48"/>
      <c r="AK540" s="6"/>
      <c r="AL540" s="6"/>
      <c r="AM540" s="6"/>
      <c r="AN540" s="6"/>
      <c r="AO540" s="6"/>
      <c r="AP540" s="6"/>
      <c r="AQ540" s="6"/>
      <c r="AR540" s="6"/>
      <c r="AS540" s="6"/>
      <c r="AT540" s="6"/>
      <c r="AU540" s="6"/>
      <c r="AV540" s="6"/>
      <c r="AW540" s="6"/>
      <c r="AX540" s="6"/>
      <c r="AY540" s="6"/>
      <c r="AZ540" s="6"/>
      <c r="BA540" s="6"/>
      <c r="BB540" s="6"/>
      <c r="BC540" s="6"/>
      <c r="BD540" s="6"/>
      <c r="BE540" s="6"/>
      <c r="BF540" s="6"/>
      <c r="BG540" s="6"/>
      <c r="BH540" s="6"/>
      <c r="BI540" s="6"/>
      <c r="BJ540" s="6"/>
      <c r="BK540" s="7"/>
      <c r="BL540" s="48"/>
      <c r="BM540" s="48"/>
      <c r="BN540" s="48"/>
    </row>
    <row r="541" spans="4:66"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  <c r="AA541" s="6"/>
      <c r="AB541" s="6"/>
      <c r="AC541" s="6"/>
      <c r="AD541" s="7"/>
      <c r="AE541" s="48"/>
      <c r="AF541" s="48"/>
      <c r="AG541" s="48"/>
      <c r="AK541" s="6"/>
      <c r="AL541" s="6"/>
      <c r="AM541" s="6"/>
      <c r="AN541" s="6"/>
      <c r="AO541" s="6"/>
      <c r="AP541" s="6"/>
      <c r="AQ541" s="6"/>
      <c r="AR541" s="6"/>
      <c r="AS541" s="6"/>
      <c r="AT541" s="6"/>
      <c r="AU541" s="6"/>
      <c r="AV541" s="6"/>
      <c r="AW541" s="6"/>
      <c r="AX541" s="6"/>
      <c r="AY541" s="6"/>
      <c r="AZ541" s="6"/>
      <c r="BA541" s="6"/>
      <c r="BB541" s="6"/>
      <c r="BC541" s="6"/>
      <c r="BD541" s="6"/>
      <c r="BE541" s="6"/>
      <c r="BF541" s="6"/>
      <c r="BG541" s="6"/>
      <c r="BH541" s="6"/>
      <c r="BI541" s="6"/>
      <c r="BJ541" s="6"/>
      <c r="BK541" s="7"/>
      <c r="BL541" s="48"/>
      <c r="BM541" s="48"/>
      <c r="BN541" s="48"/>
    </row>
    <row r="542" spans="4:66"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  <c r="AA542" s="6"/>
      <c r="AB542" s="6"/>
      <c r="AC542" s="6"/>
      <c r="AD542" s="7"/>
      <c r="AE542" s="48"/>
      <c r="AF542" s="48"/>
      <c r="AG542" s="48"/>
      <c r="AK542" s="6"/>
      <c r="AL542" s="6"/>
      <c r="AM542" s="6"/>
      <c r="AN542" s="6"/>
      <c r="AO542" s="6"/>
      <c r="AP542" s="6"/>
      <c r="AQ542" s="6"/>
      <c r="AR542" s="6"/>
      <c r="AS542" s="6"/>
      <c r="AT542" s="6"/>
      <c r="AU542" s="6"/>
      <c r="AV542" s="6"/>
      <c r="AW542" s="6"/>
      <c r="AX542" s="6"/>
      <c r="AY542" s="6"/>
      <c r="AZ542" s="6"/>
      <c r="BA542" s="6"/>
      <c r="BB542" s="6"/>
      <c r="BC542" s="6"/>
      <c r="BD542" s="6"/>
      <c r="BE542" s="6"/>
      <c r="BF542" s="6"/>
      <c r="BG542" s="6"/>
      <c r="BH542" s="6"/>
      <c r="BI542" s="6"/>
      <c r="BJ542" s="6"/>
      <c r="BK542" s="7"/>
      <c r="BL542" s="48"/>
      <c r="BM542" s="48"/>
      <c r="BN542" s="48"/>
    </row>
    <row r="543" spans="4:66"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  <c r="AA543" s="6"/>
      <c r="AB543" s="6"/>
      <c r="AC543" s="6"/>
      <c r="AD543" s="7"/>
      <c r="AE543" s="48"/>
      <c r="AF543" s="48"/>
      <c r="AG543" s="48"/>
      <c r="AK543" s="6"/>
      <c r="AL543" s="6"/>
      <c r="AM543" s="6"/>
      <c r="AN543" s="6"/>
      <c r="AO543" s="6"/>
      <c r="AP543" s="6"/>
      <c r="AQ543" s="6"/>
      <c r="AR543" s="6"/>
      <c r="AS543" s="6"/>
      <c r="AT543" s="6"/>
      <c r="AU543" s="6"/>
      <c r="AV543" s="6"/>
      <c r="AW543" s="6"/>
      <c r="AX543" s="6"/>
      <c r="AY543" s="6"/>
      <c r="AZ543" s="6"/>
      <c r="BA543" s="6"/>
      <c r="BB543" s="6"/>
      <c r="BC543" s="6"/>
      <c r="BD543" s="6"/>
      <c r="BE543" s="6"/>
      <c r="BF543" s="6"/>
      <c r="BG543" s="6"/>
      <c r="BH543" s="6"/>
      <c r="BI543" s="6"/>
      <c r="BJ543" s="6"/>
      <c r="BK543" s="7"/>
      <c r="BL543" s="48"/>
      <c r="BM543" s="48"/>
      <c r="BN543" s="48"/>
    </row>
    <row r="544" spans="4:66"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  <c r="AA544" s="6"/>
      <c r="AB544" s="6"/>
      <c r="AC544" s="6"/>
      <c r="AD544" s="7"/>
      <c r="AE544" s="48"/>
      <c r="AF544" s="48"/>
      <c r="AG544" s="48"/>
      <c r="AK544" s="6"/>
      <c r="AL544" s="6"/>
      <c r="AM544" s="6"/>
      <c r="AN544" s="6"/>
      <c r="AO544" s="6"/>
      <c r="AP544" s="6"/>
      <c r="AQ544" s="6"/>
      <c r="AR544" s="6"/>
      <c r="AS544" s="6"/>
      <c r="AT544" s="6"/>
      <c r="AU544" s="6"/>
      <c r="AV544" s="6"/>
      <c r="AW544" s="6"/>
      <c r="AX544" s="6"/>
      <c r="AY544" s="6"/>
      <c r="AZ544" s="6"/>
      <c r="BA544" s="6"/>
      <c r="BB544" s="6"/>
      <c r="BC544" s="6"/>
      <c r="BD544" s="6"/>
      <c r="BE544" s="6"/>
      <c r="BF544" s="6"/>
      <c r="BG544" s="6"/>
      <c r="BH544" s="6"/>
      <c r="BI544" s="6"/>
      <c r="BJ544" s="6"/>
      <c r="BK544" s="7"/>
      <c r="BL544" s="48"/>
      <c r="BM544" s="48"/>
      <c r="BN544" s="48"/>
    </row>
    <row r="545" spans="4:66"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  <c r="AA545" s="6"/>
      <c r="AB545" s="6"/>
      <c r="AC545" s="6"/>
      <c r="AD545" s="7"/>
      <c r="AE545" s="48"/>
      <c r="AF545" s="48"/>
      <c r="AG545" s="48"/>
      <c r="AK545" s="6"/>
      <c r="AL545" s="6"/>
      <c r="AM545" s="6"/>
      <c r="AN545" s="6"/>
      <c r="AO545" s="6"/>
      <c r="AP545" s="6"/>
      <c r="AQ545" s="6"/>
      <c r="AR545" s="6"/>
      <c r="AS545" s="6"/>
      <c r="AT545" s="6"/>
      <c r="AU545" s="6"/>
      <c r="AV545" s="6"/>
      <c r="AW545" s="6"/>
      <c r="AX545" s="6"/>
      <c r="AY545" s="6"/>
      <c r="AZ545" s="6"/>
      <c r="BA545" s="6"/>
      <c r="BB545" s="6"/>
      <c r="BC545" s="6"/>
      <c r="BD545" s="6"/>
      <c r="BE545" s="6"/>
      <c r="BF545" s="6"/>
      <c r="BG545" s="6"/>
      <c r="BH545" s="6"/>
      <c r="BI545" s="6"/>
      <c r="BJ545" s="6"/>
      <c r="BK545" s="7"/>
      <c r="BL545" s="48"/>
      <c r="BM545" s="48"/>
      <c r="BN545" s="48"/>
    </row>
    <row r="546" spans="4:66"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  <c r="AA546" s="6"/>
      <c r="AB546" s="6"/>
      <c r="AC546" s="6"/>
      <c r="AD546" s="7"/>
      <c r="AE546" s="48"/>
      <c r="AF546" s="48"/>
      <c r="AG546" s="48"/>
      <c r="AK546" s="6"/>
      <c r="AL546" s="6"/>
      <c r="AM546" s="6"/>
      <c r="AN546" s="6"/>
      <c r="AO546" s="6"/>
      <c r="AP546" s="6"/>
      <c r="AQ546" s="6"/>
      <c r="AR546" s="6"/>
      <c r="AS546" s="6"/>
      <c r="AT546" s="6"/>
      <c r="AU546" s="6"/>
      <c r="AV546" s="6"/>
      <c r="AW546" s="6"/>
      <c r="AX546" s="6"/>
      <c r="AY546" s="6"/>
      <c r="AZ546" s="6"/>
      <c r="BA546" s="6"/>
      <c r="BB546" s="6"/>
      <c r="BC546" s="6"/>
      <c r="BD546" s="6"/>
      <c r="BE546" s="6"/>
      <c r="BF546" s="6"/>
      <c r="BG546" s="6"/>
      <c r="BH546" s="6"/>
      <c r="BI546" s="6"/>
      <c r="BJ546" s="6"/>
      <c r="BK546" s="7"/>
      <c r="BL546" s="48"/>
      <c r="BM546" s="48"/>
      <c r="BN546" s="48"/>
    </row>
    <row r="547" spans="4:66"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  <c r="AA547" s="6"/>
      <c r="AB547" s="6"/>
      <c r="AC547" s="6"/>
      <c r="AD547" s="7"/>
      <c r="AE547" s="48"/>
      <c r="AF547" s="48"/>
      <c r="AG547" s="48"/>
      <c r="AK547" s="6"/>
      <c r="AL547" s="6"/>
      <c r="AM547" s="6"/>
      <c r="AN547" s="6"/>
      <c r="AO547" s="6"/>
      <c r="AP547" s="6"/>
      <c r="AQ547" s="6"/>
      <c r="AR547" s="6"/>
      <c r="AS547" s="6"/>
      <c r="AT547" s="6"/>
      <c r="AU547" s="6"/>
      <c r="AV547" s="6"/>
      <c r="AW547" s="6"/>
      <c r="AX547" s="6"/>
      <c r="AY547" s="6"/>
      <c r="AZ547" s="6"/>
      <c r="BA547" s="6"/>
      <c r="BB547" s="6"/>
      <c r="BC547" s="6"/>
      <c r="BD547" s="6"/>
      <c r="BE547" s="6"/>
      <c r="BF547" s="6"/>
      <c r="BG547" s="6"/>
      <c r="BH547" s="6"/>
      <c r="BI547" s="6"/>
      <c r="BJ547" s="6"/>
      <c r="BK547" s="7"/>
      <c r="BL547" s="48"/>
      <c r="BM547" s="48"/>
      <c r="BN547" s="48"/>
    </row>
    <row r="548" spans="4:66"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  <c r="AA548" s="6"/>
      <c r="AB548" s="6"/>
      <c r="AC548" s="6"/>
      <c r="AD548" s="7"/>
      <c r="AE548" s="48"/>
      <c r="AF548" s="48"/>
      <c r="AG548" s="48"/>
      <c r="AK548" s="6"/>
      <c r="AL548" s="6"/>
      <c r="AM548" s="6"/>
      <c r="AN548" s="6"/>
      <c r="AO548" s="6"/>
      <c r="AP548" s="6"/>
      <c r="AQ548" s="6"/>
      <c r="AR548" s="6"/>
      <c r="AS548" s="6"/>
      <c r="AT548" s="6"/>
      <c r="AU548" s="6"/>
      <c r="AV548" s="6"/>
      <c r="AW548" s="6"/>
      <c r="AX548" s="6"/>
      <c r="AY548" s="6"/>
      <c r="AZ548" s="6"/>
      <c r="BA548" s="6"/>
      <c r="BB548" s="6"/>
      <c r="BC548" s="6"/>
      <c r="BD548" s="6"/>
      <c r="BE548" s="6"/>
      <c r="BF548" s="6"/>
      <c r="BG548" s="6"/>
      <c r="BH548" s="6"/>
      <c r="BI548" s="6"/>
      <c r="BJ548" s="6"/>
      <c r="BK548" s="7"/>
      <c r="BL548" s="48"/>
      <c r="BM548" s="48"/>
      <c r="BN548" s="48"/>
    </row>
    <row r="549" spans="4:66"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  <c r="AA549" s="6"/>
      <c r="AB549" s="6"/>
      <c r="AC549" s="6"/>
      <c r="AD549" s="7"/>
      <c r="AE549" s="48"/>
      <c r="AF549" s="48"/>
      <c r="AG549" s="48"/>
      <c r="AK549" s="6"/>
      <c r="AL549" s="6"/>
      <c r="AM549" s="6"/>
      <c r="AN549" s="6"/>
      <c r="AO549" s="6"/>
      <c r="AP549" s="6"/>
      <c r="AQ549" s="6"/>
      <c r="AR549" s="6"/>
      <c r="AS549" s="6"/>
      <c r="AT549" s="6"/>
      <c r="AU549" s="6"/>
      <c r="AV549" s="6"/>
      <c r="AW549" s="6"/>
      <c r="AX549" s="6"/>
      <c r="AY549" s="6"/>
      <c r="AZ549" s="6"/>
      <c r="BA549" s="6"/>
      <c r="BB549" s="6"/>
      <c r="BC549" s="6"/>
      <c r="BD549" s="6"/>
      <c r="BE549" s="6"/>
      <c r="BF549" s="6"/>
      <c r="BG549" s="6"/>
      <c r="BH549" s="6"/>
      <c r="BI549" s="6"/>
      <c r="BJ549" s="6"/>
      <c r="BK549" s="7"/>
      <c r="BL549" s="48"/>
      <c r="BM549" s="48"/>
      <c r="BN549" s="48"/>
    </row>
    <row r="550" spans="4:66"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  <c r="AA550" s="6"/>
      <c r="AB550" s="6"/>
      <c r="AC550" s="6"/>
      <c r="AD550" s="7"/>
      <c r="AE550" s="48"/>
      <c r="AF550" s="48"/>
      <c r="AG550" s="48"/>
      <c r="AK550" s="6"/>
      <c r="AL550" s="6"/>
      <c r="AM550" s="6"/>
      <c r="AN550" s="6"/>
      <c r="AO550" s="6"/>
      <c r="AP550" s="6"/>
      <c r="AQ550" s="6"/>
      <c r="AR550" s="6"/>
      <c r="AS550" s="6"/>
      <c r="AT550" s="6"/>
      <c r="AU550" s="6"/>
      <c r="AV550" s="6"/>
      <c r="AW550" s="6"/>
      <c r="AX550" s="6"/>
      <c r="AY550" s="6"/>
      <c r="AZ550" s="6"/>
      <c r="BA550" s="6"/>
      <c r="BB550" s="6"/>
      <c r="BC550" s="6"/>
      <c r="BD550" s="6"/>
      <c r="BE550" s="6"/>
      <c r="BF550" s="6"/>
      <c r="BG550" s="6"/>
      <c r="BH550" s="6"/>
      <c r="BI550" s="6"/>
      <c r="BJ550" s="6"/>
      <c r="BK550" s="7"/>
      <c r="BL550" s="48"/>
      <c r="BM550" s="48"/>
      <c r="BN550" s="48"/>
    </row>
    <row r="551" spans="4:66"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  <c r="AA551" s="6"/>
      <c r="AB551" s="6"/>
      <c r="AC551" s="6"/>
      <c r="AD551" s="7"/>
      <c r="AE551" s="48"/>
      <c r="AF551" s="48"/>
      <c r="AG551" s="48"/>
      <c r="AK551" s="6"/>
      <c r="AL551" s="6"/>
      <c r="AM551" s="6"/>
      <c r="AN551" s="6"/>
      <c r="AO551" s="6"/>
      <c r="AP551" s="6"/>
      <c r="AQ551" s="6"/>
      <c r="AR551" s="6"/>
      <c r="AS551" s="6"/>
      <c r="AT551" s="6"/>
      <c r="AU551" s="6"/>
      <c r="AV551" s="6"/>
      <c r="AW551" s="6"/>
      <c r="AX551" s="6"/>
      <c r="AY551" s="6"/>
      <c r="AZ551" s="6"/>
      <c r="BA551" s="6"/>
      <c r="BB551" s="6"/>
      <c r="BC551" s="6"/>
      <c r="BD551" s="6"/>
      <c r="BE551" s="6"/>
      <c r="BF551" s="6"/>
      <c r="BG551" s="6"/>
      <c r="BH551" s="6"/>
      <c r="BI551" s="6"/>
      <c r="BJ551" s="6"/>
      <c r="BK551" s="7"/>
      <c r="BL551" s="48"/>
      <c r="BM551" s="48"/>
      <c r="BN551" s="48"/>
    </row>
    <row r="552" spans="4:66"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  <c r="AA552" s="6"/>
      <c r="AB552" s="6"/>
      <c r="AC552" s="6"/>
      <c r="AD552" s="7"/>
      <c r="AE552" s="48"/>
      <c r="AF552" s="48"/>
      <c r="AG552" s="48"/>
      <c r="AK552" s="6"/>
      <c r="AL552" s="6"/>
      <c r="AM552" s="6"/>
      <c r="AN552" s="6"/>
      <c r="AO552" s="6"/>
      <c r="AP552" s="6"/>
      <c r="AQ552" s="6"/>
      <c r="AR552" s="6"/>
      <c r="AS552" s="6"/>
      <c r="AT552" s="6"/>
      <c r="AU552" s="6"/>
      <c r="AV552" s="6"/>
      <c r="AW552" s="6"/>
      <c r="AX552" s="6"/>
      <c r="AY552" s="6"/>
      <c r="AZ552" s="6"/>
      <c r="BA552" s="6"/>
      <c r="BB552" s="6"/>
      <c r="BC552" s="6"/>
      <c r="BD552" s="6"/>
      <c r="BE552" s="6"/>
      <c r="BF552" s="6"/>
      <c r="BG552" s="6"/>
      <c r="BH552" s="6"/>
      <c r="BI552" s="6"/>
      <c r="BJ552" s="6"/>
      <c r="BK552" s="7"/>
      <c r="BL552" s="48"/>
      <c r="BM552" s="48"/>
      <c r="BN552" s="48"/>
    </row>
    <row r="553" spans="4:66"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  <c r="AA553" s="6"/>
      <c r="AB553" s="6"/>
      <c r="AC553" s="6"/>
      <c r="AD553" s="7"/>
      <c r="AE553" s="48"/>
      <c r="AF553" s="48"/>
      <c r="AG553" s="48"/>
      <c r="AK553" s="6"/>
      <c r="AL553" s="6"/>
      <c r="AM553" s="6"/>
      <c r="AN553" s="6"/>
      <c r="AO553" s="6"/>
      <c r="AP553" s="6"/>
      <c r="AQ553" s="6"/>
      <c r="AR553" s="6"/>
      <c r="AS553" s="6"/>
      <c r="AT553" s="6"/>
      <c r="AU553" s="6"/>
      <c r="AV553" s="6"/>
      <c r="AW553" s="6"/>
      <c r="AX553" s="6"/>
      <c r="AY553" s="6"/>
      <c r="AZ553" s="6"/>
      <c r="BA553" s="6"/>
      <c r="BB553" s="6"/>
      <c r="BC553" s="6"/>
      <c r="BD553" s="6"/>
      <c r="BE553" s="6"/>
      <c r="BF553" s="6"/>
      <c r="BG553" s="6"/>
      <c r="BH553" s="6"/>
      <c r="BI553" s="6"/>
      <c r="BJ553" s="6"/>
      <c r="BK553" s="7"/>
      <c r="BL553" s="48"/>
      <c r="BM553" s="48"/>
      <c r="BN553" s="48"/>
    </row>
    <row r="554" spans="4:66"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  <c r="AA554" s="6"/>
      <c r="AB554" s="6"/>
      <c r="AC554" s="6"/>
      <c r="AD554" s="7"/>
      <c r="AE554" s="48"/>
      <c r="AF554" s="48"/>
      <c r="AG554" s="48"/>
      <c r="AK554" s="6"/>
      <c r="AL554" s="6"/>
      <c r="AM554" s="6"/>
      <c r="AN554" s="6"/>
      <c r="AO554" s="6"/>
      <c r="AP554" s="6"/>
      <c r="AQ554" s="6"/>
      <c r="AR554" s="6"/>
      <c r="AS554" s="6"/>
      <c r="AT554" s="6"/>
      <c r="AU554" s="6"/>
      <c r="AV554" s="6"/>
      <c r="AW554" s="6"/>
      <c r="AX554" s="6"/>
      <c r="AY554" s="6"/>
      <c r="AZ554" s="6"/>
      <c r="BA554" s="6"/>
      <c r="BB554" s="6"/>
      <c r="BC554" s="6"/>
      <c r="BD554" s="6"/>
      <c r="BE554" s="6"/>
      <c r="BF554" s="6"/>
      <c r="BG554" s="6"/>
      <c r="BH554" s="6"/>
      <c r="BI554" s="6"/>
      <c r="BJ554" s="6"/>
      <c r="BK554" s="7"/>
      <c r="BL554" s="48"/>
      <c r="BM554" s="48"/>
      <c r="BN554" s="48"/>
    </row>
    <row r="555" spans="4:66"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  <c r="AA555" s="6"/>
      <c r="AB555" s="6"/>
      <c r="AC555" s="6"/>
      <c r="AD555" s="7"/>
      <c r="AE555" s="48"/>
      <c r="AF555" s="48"/>
      <c r="AG555" s="48"/>
      <c r="AK555" s="6"/>
      <c r="AL555" s="6"/>
      <c r="AM555" s="6"/>
      <c r="AN555" s="6"/>
      <c r="AO555" s="6"/>
      <c r="AP555" s="6"/>
      <c r="AQ555" s="6"/>
      <c r="AR555" s="6"/>
      <c r="AS555" s="6"/>
      <c r="AT555" s="6"/>
      <c r="AU555" s="6"/>
      <c r="AV555" s="6"/>
      <c r="AW555" s="6"/>
      <c r="AX555" s="6"/>
      <c r="AY555" s="6"/>
      <c r="AZ555" s="6"/>
      <c r="BA555" s="6"/>
      <c r="BB555" s="6"/>
      <c r="BC555" s="6"/>
      <c r="BD555" s="6"/>
      <c r="BE555" s="6"/>
      <c r="BF555" s="6"/>
      <c r="BG555" s="6"/>
      <c r="BH555" s="6"/>
      <c r="BI555" s="6"/>
      <c r="BJ555" s="6"/>
      <c r="BK555" s="7"/>
      <c r="BL555" s="48"/>
      <c r="BM555" s="48"/>
      <c r="BN555" s="48"/>
    </row>
    <row r="556" spans="4:66"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  <c r="AA556" s="6"/>
      <c r="AB556" s="6"/>
      <c r="AC556" s="6"/>
      <c r="AD556" s="7"/>
      <c r="AE556" s="48"/>
      <c r="AF556" s="48"/>
      <c r="AG556" s="48"/>
      <c r="AK556" s="6"/>
      <c r="AL556" s="6"/>
      <c r="AM556" s="6"/>
      <c r="AN556" s="6"/>
      <c r="AO556" s="6"/>
      <c r="AP556" s="6"/>
      <c r="AQ556" s="6"/>
      <c r="AR556" s="6"/>
      <c r="AS556" s="6"/>
      <c r="AT556" s="6"/>
      <c r="AU556" s="6"/>
      <c r="AV556" s="6"/>
      <c r="AW556" s="6"/>
      <c r="AX556" s="6"/>
      <c r="AY556" s="6"/>
      <c r="AZ556" s="6"/>
      <c r="BA556" s="6"/>
      <c r="BB556" s="6"/>
      <c r="BC556" s="6"/>
      <c r="BD556" s="6"/>
      <c r="BE556" s="6"/>
      <c r="BF556" s="6"/>
      <c r="BG556" s="6"/>
      <c r="BH556" s="6"/>
      <c r="BI556" s="6"/>
      <c r="BJ556" s="6"/>
      <c r="BK556" s="7"/>
      <c r="BL556" s="48"/>
      <c r="BM556" s="48"/>
      <c r="BN556" s="48"/>
    </row>
    <row r="557" spans="4:66"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  <c r="AA557" s="6"/>
      <c r="AB557" s="6"/>
      <c r="AC557" s="6"/>
      <c r="AD557" s="7"/>
      <c r="AE557" s="48"/>
      <c r="AF557" s="48"/>
      <c r="AG557" s="48"/>
      <c r="AK557" s="6"/>
      <c r="AL557" s="6"/>
      <c r="AM557" s="6"/>
      <c r="AN557" s="6"/>
      <c r="AO557" s="6"/>
      <c r="AP557" s="6"/>
      <c r="AQ557" s="6"/>
      <c r="AR557" s="6"/>
      <c r="AS557" s="6"/>
      <c r="AT557" s="6"/>
      <c r="AU557" s="6"/>
      <c r="AV557" s="6"/>
      <c r="AW557" s="6"/>
      <c r="AX557" s="6"/>
      <c r="AY557" s="6"/>
      <c r="AZ557" s="6"/>
      <c r="BA557" s="6"/>
      <c r="BB557" s="6"/>
      <c r="BC557" s="6"/>
      <c r="BD557" s="6"/>
      <c r="BE557" s="6"/>
      <c r="BF557" s="6"/>
      <c r="BG557" s="6"/>
      <c r="BH557" s="6"/>
      <c r="BI557" s="6"/>
      <c r="BJ557" s="6"/>
      <c r="BK557" s="7"/>
      <c r="BL557" s="48"/>
      <c r="BM557" s="48"/>
      <c r="BN557" s="48"/>
    </row>
    <row r="558" spans="4:66"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  <c r="AA558" s="6"/>
      <c r="AB558" s="6"/>
      <c r="AC558" s="6"/>
      <c r="AD558" s="7"/>
      <c r="AE558" s="48"/>
      <c r="AF558" s="48"/>
      <c r="AG558" s="48"/>
      <c r="AK558" s="6"/>
      <c r="AL558" s="6"/>
      <c r="AM558" s="6"/>
      <c r="AN558" s="6"/>
      <c r="AO558" s="6"/>
      <c r="AP558" s="6"/>
      <c r="AQ558" s="6"/>
      <c r="AR558" s="6"/>
      <c r="AS558" s="6"/>
      <c r="AT558" s="6"/>
      <c r="AU558" s="6"/>
      <c r="AV558" s="6"/>
      <c r="AW558" s="6"/>
      <c r="AX558" s="6"/>
      <c r="AY558" s="6"/>
      <c r="AZ558" s="6"/>
      <c r="BA558" s="6"/>
      <c r="BB558" s="6"/>
      <c r="BC558" s="6"/>
      <c r="BD558" s="6"/>
      <c r="BE558" s="6"/>
      <c r="BF558" s="6"/>
      <c r="BG558" s="6"/>
      <c r="BH558" s="6"/>
      <c r="BI558" s="6"/>
      <c r="BJ558" s="6"/>
      <c r="BK558" s="7"/>
      <c r="BL558" s="48"/>
      <c r="BM558" s="48"/>
      <c r="BN558" s="48"/>
    </row>
    <row r="559" spans="4:66"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  <c r="AA559" s="6"/>
      <c r="AB559" s="6"/>
      <c r="AC559" s="6"/>
      <c r="AD559" s="7"/>
      <c r="AE559" s="48"/>
      <c r="AF559" s="48"/>
      <c r="AG559" s="48"/>
      <c r="AK559" s="6"/>
      <c r="AL559" s="6"/>
      <c r="AM559" s="6"/>
      <c r="AN559" s="6"/>
      <c r="AO559" s="6"/>
      <c r="AP559" s="6"/>
      <c r="AQ559" s="6"/>
      <c r="AR559" s="6"/>
      <c r="AS559" s="6"/>
      <c r="AT559" s="6"/>
      <c r="AU559" s="6"/>
      <c r="AV559" s="6"/>
      <c r="AW559" s="6"/>
      <c r="AX559" s="6"/>
      <c r="AY559" s="6"/>
      <c r="AZ559" s="6"/>
      <c r="BA559" s="6"/>
      <c r="BB559" s="6"/>
      <c r="BC559" s="6"/>
      <c r="BD559" s="6"/>
      <c r="BE559" s="6"/>
      <c r="BF559" s="6"/>
      <c r="BG559" s="6"/>
      <c r="BH559" s="6"/>
      <c r="BI559" s="6"/>
      <c r="BJ559" s="6"/>
      <c r="BK559" s="7"/>
      <c r="BL559" s="48"/>
      <c r="BM559" s="48"/>
      <c r="BN559" s="48"/>
    </row>
    <row r="560" spans="4:66"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  <c r="AA560" s="6"/>
      <c r="AB560" s="6"/>
      <c r="AC560" s="6"/>
      <c r="AD560" s="7"/>
      <c r="AE560" s="48"/>
      <c r="AF560" s="48"/>
      <c r="AG560" s="48"/>
      <c r="AK560" s="6"/>
      <c r="AL560" s="6"/>
      <c r="AM560" s="6"/>
      <c r="AN560" s="6"/>
      <c r="AO560" s="6"/>
      <c r="AP560" s="6"/>
      <c r="AQ560" s="6"/>
      <c r="AR560" s="6"/>
      <c r="AS560" s="6"/>
      <c r="AT560" s="6"/>
      <c r="AU560" s="6"/>
      <c r="AV560" s="6"/>
      <c r="AW560" s="6"/>
      <c r="AX560" s="6"/>
      <c r="AY560" s="6"/>
      <c r="AZ560" s="6"/>
      <c r="BA560" s="6"/>
      <c r="BB560" s="6"/>
      <c r="BC560" s="6"/>
      <c r="BD560" s="6"/>
      <c r="BE560" s="6"/>
      <c r="BF560" s="6"/>
      <c r="BG560" s="6"/>
      <c r="BH560" s="6"/>
      <c r="BI560" s="6"/>
      <c r="BJ560" s="6"/>
      <c r="BK560" s="7"/>
      <c r="BL560" s="48"/>
      <c r="BM560" s="48"/>
      <c r="BN560" s="48"/>
    </row>
    <row r="561" spans="4:66"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  <c r="AA561" s="6"/>
      <c r="AB561" s="6"/>
      <c r="AC561" s="6"/>
      <c r="AD561" s="7"/>
      <c r="AE561" s="48"/>
      <c r="AF561" s="48"/>
      <c r="AG561" s="48"/>
      <c r="AK561" s="6"/>
      <c r="AL561" s="6"/>
      <c r="AM561" s="6"/>
      <c r="AN561" s="6"/>
      <c r="AO561" s="6"/>
      <c r="AP561" s="6"/>
      <c r="AQ561" s="6"/>
      <c r="AR561" s="6"/>
      <c r="AS561" s="6"/>
      <c r="AT561" s="6"/>
      <c r="AU561" s="6"/>
      <c r="AV561" s="6"/>
      <c r="AW561" s="6"/>
      <c r="AX561" s="6"/>
      <c r="AY561" s="6"/>
      <c r="AZ561" s="6"/>
      <c r="BA561" s="6"/>
      <c r="BB561" s="6"/>
      <c r="BC561" s="6"/>
      <c r="BD561" s="6"/>
      <c r="BE561" s="6"/>
      <c r="BF561" s="6"/>
      <c r="BG561" s="6"/>
      <c r="BH561" s="6"/>
      <c r="BI561" s="6"/>
      <c r="BJ561" s="6"/>
      <c r="BK561" s="7"/>
      <c r="BL561" s="48"/>
      <c r="BM561" s="48"/>
      <c r="BN561" s="48"/>
    </row>
    <row r="562" spans="4:66"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  <c r="AA562" s="6"/>
      <c r="AB562" s="6"/>
      <c r="AC562" s="6"/>
      <c r="AD562" s="7"/>
      <c r="AE562" s="48"/>
      <c r="AF562" s="48"/>
      <c r="AG562" s="48"/>
      <c r="AK562" s="6"/>
      <c r="AL562" s="6"/>
      <c r="AM562" s="6"/>
      <c r="AN562" s="6"/>
      <c r="AO562" s="6"/>
      <c r="AP562" s="6"/>
      <c r="AQ562" s="6"/>
      <c r="AR562" s="6"/>
      <c r="AS562" s="6"/>
      <c r="AT562" s="6"/>
      <c r="AU562" s="6"/>
      <c r="AV562" s="6"/>
      <c r="AW562" s="6"/>
      <c r="AX562" s="6"/>
      <c r="AY562" s="6"/>
      <c r="AZ562" s="6"/>
      <c r="BA562" s="6"/>
      <c r="BB562" s="6"/>
      <c r="BC562" s="6"/>
      <c r="BD562" s="6"/>
      <c r="BE562" s="6"/>
      <c r="BF562" s="6"/>
      <c r="BG562" s="6"/>
      <c r="BH562" s="6"/>
      <c r="BI562" s="6"/>
      <c r="BJ562" s="6"/>
      <c r="BK562" s="7"/>
      <c r="BL562" s="48"/>
      <c r="BM562" s="48"/>
      <c r="BN562" s="48"/>
    </row>
    <row r="563" spans="4:66"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  <c r="AA563" s="6"/>
      <c r="AB563" s="6"/>
      <c r="AC563" s="6"/>
      <c r="AD563" s="7"/>
      <c r="AE563" s="48"/>
      <c r="AF563" s="48"/>
      <c r="AG563" s="48"/>
      <c r="AK563" s="6"/>
      <c r="AL563" s="6"/>
      <c r="AM563" s="6"/>
      <c r="AN563" s="6"/>
      <c r="AO563" s="6"/>
      <c r="AP563" s="6"/>
      <c r="AQ563" s="6"/>
      <c r="AR563" s="6"/>
      <c r="AS563" s="6"/>
      <c r="AT563" s="6"/>
      <c r="AU563" s="6"/>
      <c r="AV563" s="6"/>
      <c r="AW563" s="6"/>
      <c r="AX563" s="6"/>
      <c r="AY563" s="6"/>
      <c r="AZ563" s="6"/>
      <c r="BA563" s="6"/>
      <c r="BB563" s="6"/>
      <c r="BC563" s="6"/>
      <c r="BD563" s="6"/>
      <c r="BE563" s="6"/>
      <c r="BF563" s="6"/>
      <c r="BG563" s="6"/>
      <c r="BH563" s="6"/>
      <c r="BI563" s="6"/>
      <c r="BJ563" s="6"/>
      <c r="BK563" s="7"/>
      <c r="BL563" s="48"/>
      <c r="BM563" s="48"/>
      <c r="BN563" s="48"/>
    </row>
    <row r="564" spans="4:66"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  <c r="AA564" s="6"/>
      <c r="AB564" s="6"/>
      <c r="AC564" s="6"/>
      <c r="AD564" s="7"/>
      <c r="AE564" s="48"/>
      <c r="AF564" s="48"/>
      <c r="AG564" s="48"/>
      <c r="AK564" s="6"/>
      <c r="AL564" s="6"/>
      <c r="AM564" s="6"/>
      <c r="AN564" s="6"/>
      <c r="AO564" s="6"/>
      <c r="AP564" s="6"/>
      <c r="AQ564" s="6"/>
      <c r="AR564" s="6"/>
      <c r="AS564" s="6"/>
      <c r="AT564" s="6"/>
      <c r="AU564" s="6"/>
      <c r="AV564" s="6"/>
      <c r="AW564" s="6"/>
      <c r="AX564" s="6"/>
      <c r="AY564" s="6"/>
      <c r="AZ564" s="6"/>
      <c r="BA564" s="6"/>
      <c r="BB564" s="6"/>
      <c r="BC564" s="6"/>
      <c r="BD564" s="6"/>
      <c r="BE564" s="6"/>
      <c r="BF564" s="6"/>
      <c r="BG564" s="6"/>
      <c r="BH564" s="6"/>
      <c r="BI564" s="6"/>
      <c r="BJ564" s="6"/>
      <c r="BK564" s="7"/>
      <c r="BL564" s="48"/>
      <c r="BM564" s="48"/>
      <c r="BN564" s="48"/>
    </row>
    <row r="565" spans="4:66"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  <c r="AA565" s="6"/>
      <c r="AB565" s="6"/>
      <c r="AC565" s="6"/>
      <c r="AD565" s="7"/>
      <c r="AE565" s="48"/>
      <c r="AF565" s="48"/>
      <c r="AG565" s="48"/>
      <c r="AK565" s="6"/>
      <c r="AL565" s="6"/>
      <c r="AM565" s="6"/>
      <c r="AN565" s="6"/>
      <c r="AO565" s="6"/>
      <c r="AP565" s="6"/>
      <c r="AQ565" s="6"/>
      <c r="AR565" s="6"/>
      <c r="AS565" s="6"/>
      <c r="AT565" s="6"/>
      <c r="AU565" s="6"/>
      <c r="AV565" s="6"/>
      <c r="AW565" s="6"/>
      <c r="AX565" s="6"/>
      <c r="AY565" s="6"/>
      <c r="AZ565" s="6"/>
      <c r="BA565" s="6"/>
      <c r="BB565" s="6"/>
      <c r="BC565" s="6"/>
      <c r="BD565" s="6"/>
      <c r="BE565" s="6"/>
      <c r="BF565" s="6"/>
      <c r="BG565" s="6"/>
      <c r="BH565" s="6"/>
      <c r="BI565" s="6"/>
      <c r="BJ565" s="6"/>
      <c r="BK565" s="7"/>
      <c r="BL565" s="48"/>
      <c r="BM565" s="48"/>
      <c r="BN565" s="48"/>
    </row>
    <row r="566" spans="4:66"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  <c r="AA566" s="6"/>
      <c r="AB566" s="6"/>
      <c r="AC566" s="6"/>
      <c r="AD566" s="7"/>
      <c r="AE566" s="48"/>
      <c r="AF566" s="48"/>
      <c r="AG566" s="48"/>
      <c r="AK566" s="6"/>
      <c r="AL566" s="6"/>
      <c r="AM566" s="6"/>
      <c r="AN566" s="6"/>
      <c r="AO566" s="6"/>
      <c r="AP566" s="6"/>
      <c r="AQ566" s="6"/>
      <c r="AR566" s="6"/>
      <c r="AS566" s="6"/>
      <c r="AT566" s="6"/>
      <c r="AU566" s="6"/>
      <c r="AV566" s="6"/>
      <c r="AW566" s="6"/>
      <c r="AX566" s="6"/>
      <c r="AY566" s="6"/>
      <c r="AZ566" s="6"/>
      <c r="BA566" s="6"/>
      <c r="BB566" s="6"/>
      <c r="BC566" s="6"/>
      <c r="BD566" s="6"/>
      <c r="BE566" s="6"/>
      <c r="BF566" s="6"/>
      <c r="BG566" s="6"/>
      <c r="BH566" s="6"/>
      <c r="BI566" s="6"/>
      <c r="BJ566" s="6"/>
      <c r="BK566" s="7"/>
      <c r="BL566" s="48"/>
      <c r="BM566" s="48"/>
      <c r="BN566" s="48"/>
    </row>
    <row r="567" spans="4:66"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  <c r="AA567" s="6"/>
      <c r="AB567" s="6"/>
      <c r="AC567" s="6"/>
      <c r="AD567" s="7"/>
      <c r="AE567" s="48"/>
      <c r="AF567" s="48"/>
      <c r="AG567" s="48"/>
      <c r="AK567" s="6"/>
      <c r="AL567" s="6"/>
      <c r="AM567" s="6"/>
      <c r="AN567" s="6"/>
      <c r="AO567" s="6"/>
      <c r="AP567" s="6"/>
      <c r="AQ567" s="6"/>
      <c r="AR567" s="6"/>
      <c r="AS567" s="6"/>
      <c r="AT567" s="6"/>
      <c r="AU567" s="6"/>
      <c r="AV567" s="6"/>
      <c r="AW567" s="6"/>
      <c r="AX567" s="6"/>
      <c r="AY567" s="6"/>
      <c r="AZ567" s="6"/>
      <c r="BA567" s="6"/>
      <c r="BB567" s="6"/>
      <c r="BC567" s="6"/>
      <c r="BD567" s="6"/>
      <c r="BE567" s="6"/>
      <c r="BF567" s="6"/>
      <c r="BG567" s="6"/>
      <c r="BH567" s="6"/>
      <c r="BI567" s="6"/>
      <c r="BJ567" s="6"/>
      <c r="BK567" s="7"/>
      <c r="BL567" s="48"/>
      <c r="BM567" s="48"/>
      <c r="BN567" s="48"/>
    </row>
    <row r="568" spans="4:66"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  <c r="AA568" s="6"/>
      <c r="AB568" s="6"/>
      <c r="AC568" s="6"/>
      <c r="AD568" s="7"/>
      <c r="AE568" s="48"/>
      <c r="AF568" s="48"/>
      <c r="AG568" s="48"/>
      <c r="AK568" s="6"/>
      <c r="AL568" s="6"/>
      <c r="AM568" s="6"/>
      <c r="AN568" s="6"/>
      <c r="AO568" s="6"/>
      <c r="AP568" s="6"/>
      <c r="AQ568" s="6"/>
      <c r="AR568" s="6"/>
      <c r="AS568" s="6"/>
      <c r="AT568" s="6"/>
      <c r="AU568" s="6"/>
      <c r="AV568" s="6"/>
      <c r="AW568" s="6"/>
      <c r="AX568" s="6"/>
      <c r="AY568" s="6"/>
      <c r="AZ568" s="6"/>
      <c r="BA568" s="6"/>
      <c r="BB568" s="6"/>
      <c r="BC568" s="6"/>
      <c r="BD568" s="6"/>
      <c r="BE568" s="6"/>
      <c r="BF568" s="6"/>
      <c r="BG568" s="6"/>
      <c r="BH568" s="6"/>
      <c r="BI568" s="6"/>
      <c r="BJ568" s="6"/>
      <c r="BK568" s="7"/>
      <c r="BL568" s="48"/>
      <c r="BM568" s="48"/>
      <c r="BN568" s="48"/>
    </row>
    <row r="569" spans="4:66"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  <c r="AA569" s="6"/>
      <c r="AB569" s="6"/>
      <c r="AC569" s="6"/>
      <c r="AD569" s="7"/>
      <c r="AE569" s="48"/>
      <c r="AF569" s="48"/>
      <c r="AG569" s="48"/>
      <c r="AK569" s="6"/>
      <c r="AL569" s="6"/>
      <c r="AM569" s="6"/>
      <c r="AN569" s="6"/>
      <c r="AO569" s="6"/>
      <c r="AP569" s="6"/>
      <c r="AQ569" s="6"/>
      <c r="AR569" s="6"/>
      <c r="AS569" s="6"/>
      <c r="AT569" s="6"/>
      <c r="AU569" s="6"/>
      <c r="AV569" s="6"/>
      <c r="AW569" s="6"/>
      <c r="AX569" s="6"/>
      <c r="AY569" s="6"/>
      <c r="AZ569" s="6"/>
      <c r="BA569" s="6"/>
      <c r="BB569" s="6"/>
      <c r="BC569" s="6"/>
      <c r="BD569" s="6"/>
      <c r="BE569" s="6"/>
      <c r="BF569" s="6"/>
      <c r="BG569" s="6"/>
      <c r="BH569" s="6"/>
      <c r="BI569" s="6"/>
      <c r="BJ569" s="6"/>
      <c r="BK569" s="7"/>
      <c r="BL569" s="48"/>
      <c r="BM569" s="48"/>
      <c r="BN569" s="48"/>
    </row>
    <row r="570" spans="4:66"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  <c r="AA570" s="6"/>
      <c r="AB570" s="6"/>
      <c r="AC570" s="6"/>
      <c r="AD570" s="7"/>
      <c r="AE570" s="48"/>
      <c r="AF570" s="48"/>
      <c r="AG570" s="48"/>
      <c r="AK570" s="6"/>
      <c r="AL570" s="6"/>
      <c r="AM570" s="6"/>
      <c r="AN570" s="6"/>
      <c r="AO570" s="6"/>
      <c r="AP570" s="6"/>
      <c r="AQ570" s="6"/>
      <c r="AR570" s="6"/>
      <c r="AS570" s="6"/>
      <c r="AT570" s="6"/>
      <c r="AU570" s="6"/>
      <c r="AV570" s="6"/>
      <c r="AW570" s="6"/>
      <c r="AX570" s="6"/>
      <c r="AY570" s="6"/>
      <c r="AZ570" s="6"/>
      <c r="BA570" s="6"/>
      <c r="BB570" s="6"/>
      <c r="BC570" s="6"/>
      <c r="BD570" s="6"/>
      <c r="BE570" s="6"/>
      <c r="BF570" s="6"/>
      <c r="BG570" s="6"/>
      <c r="BH570" s="6"/>
      <c r="BI570" s="6"/>
      <c r="BJ570" s="6"/>
      <c r="BK570" s="7"/>
      <c r="BL570" s="48"/>
      <c r="BM570" s="48"/>
      <c r="BN570" s="48"/>
    </row>
    <row r="571" spans="4:66"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  <c r="AA571" s="6"/>
      <c r="AB571" s="6"/>
      <c r="AC571" s="6"/>
      <c r="AD571" s="7"/>
      <c r="AE571" s="48"/>
      <c r="AF571" s="48"/>
      <c r="AG571" s="48"/>
      <c r="AK571" s="6"/>
      <c r="AL571" s="6"/>
      <c r="AM571" s="6"/>
      <c r="AN571" s="6"/>
      <c r="AO571" s="6"/>
      <c r="AP571" s="6"/>
      <c r="AQ571" s="6"/>
      <c r="AR571" s="6"/>
      <c r="AS571" s="6"/>
      <c r="AT571" s="6"/>
      <c r="AU571" s="6"/>
      <c r="AV571" s="6"/>
      <c r="AW571" s="6"/>
      <c r="AX571" s="6"/>
      <c r="AY571" s="6"/>
      <c r="AZ571" s="6"/>
      <c r="BA571" s="6"/>
      <c r="BB571" s="6"/>
      <c r="BC571" s="6"/>
      <c r="BD571" s="6"/>
      <c r="BE571" s="6"/>
      <c r="BF571" s="6"/>
      <c r="BG571" s="6"/>
      <c r="BH571" s="6"/>
      <c r="BI571" s="6"/>
      <c r="BJ571" s="6"/>
      <c r="BK571" s="7"/>
      <c r="BL571" s="48"/>
      <c r="BM571" s="48"/>
      <c r="BN571" s="48"/>
    </row>
    <row r="572" spans="4:66"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  <c r="AA572" s="6"/>
      <c r="AB572" s="6"/>
      <c r="AC572" s="6"/>
      <c r="AD572" s="7"/>
      <c r="AE572" s="48"/>
      <c r="AF572" s="48"/>
      <c r="AG572" s="48"/>
      <c r="AK572" s="6"/>
      <c r="AL572" s="6"/>
      <c r="AM572" s="6"/>
      <c r="AN572" s="6"/>
      <c r="AO572" s="6"/>
      <c r="AP572" s="6"/>
      <c r="AQ572" s="6"/>
      <c r="AR572" s="6"/>
      <c r="AS572" s="6"/>
      <c r="AT572" s="6"/>
      <c r="AU572" s="6"/>
      <c r="AV572" s="6"/>
      <c r="AW572" s="6"/>
      <c r="AX572" s="6"/>
      <c r="AY572" s="6"/>
      <c r="AZ572" s="6"/>
      <c r="BA572" s="6"/>
      <c r="BB572" s="6"/>
      <c r="BC572" s="6"/>
      <c r="BD572" s="6"/>
      <c r="BE572" s="6"/>
      <c r="BF572" s="6"/>
      <c r="BG572" s="6"/>
      <c r="BH572" s="6"/>
      <c r="BI572" s="6"/>
      <c r="BJ572" s="6"/>
      <c r="BK572" s="7"/>
      <c r="BL572" s="48"/>
      <c r="BM572" s="48"/>
      <c r="BN572" s="48"/>
    </row>
    <row r="573" spans="4:66"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  <c r="AA573" s="6"/>
      <c r="AB573" s="6"/>
      <c r="AC573" s="6"/>
      <c r="AD573" s="7"/>
      <c r="AE573" s="48"/>
      <c r="AF573" s="48"/>
      <c r="AG573" s="48"/>
      <c r="AK573" s="6"/>
      <c r="AL573" s="6"/>
      <c r="AM573" s="6"/>
      <c r="AN573" s="6"/>
      <c r="AO573" s="6"/>
      <c r="AP573" s="6"/>
      <c r="AQ573" s="6"/>
      <c r="AR573" s="6"/>
      <c r="AS573" s="6"/>
      <c r="AT573" s="6"/>
      <c r="AU573" s="6"/>
      <c r="AV573" s="6"/>
      <c r="AW573" s="6"/>
      <c r="AX573" s="6"/>
      <c r="AY573" s="6"/>
      <c r="AZ573" s="6"/>
      <c r="BA573" s="6"/>
      <c r="BB573" s="6"/>
      <c r="BC573" s="6"/>
      <c r="BD573" s="6"/>
      <c r="BE573" s="6"/>
      <c r="BF573" s="6"/>
      <c r="BG573" s="6"/>
      <c r="BH573" s="6"/>
      <c r="BI573" s="6"/>
      <c r="BJ573" s="6"/>
      <c r="BK573" s="7"/>
      <c r="BL573" s="48"/>
      <c r="BM573" s="48"/>
      <c r="BN573" s="48"/>
    </row>
    <row r="574" spans="4:66"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  <c r="AA574" s="6"/>
      <c r="AB574" s="6"/>
      <c r="AC574" s="6"/>
      <c r="AD574" s="7"/>
      <c r="AE574" s="48"/>
      <c r="AF574" s="48"/>
      <c r="AG574" s="48"/>
      <c r="AK574" s="6"/>
      <c r="AL574" s="6"/>
      <c r="AM574" s="6"/>
      <c r="AN574" s="6"/>
      <c r="AO574" s="6"/>
      <c r="AP574" s="6"/>
      <c r="AQ574" s="6"/>
      <c r="AR574" s="6"/>
      <c r="AS574" s="6"/>
      <c r="AT574" s="6"/>
      <c r="AU574" s="6"/>
      <c r="AV574" s="6"/>
      <c r="AW574" s="6"/>
      <c r="AX574" s="6"/>
      <c r="AY574" s="6"/>
      <c r="AZ574" s="6"/>
      <c r="BA574" s="6"/>
      <c r="BB574" s="6"/>
      <c r="BC574" s="6"/>
      <c r="BD574" s="6"/>
      <c r="BE574" s="6"/>
      <c r="BF574" s="6"/>
      <c r="BG574" s="6"/>
      <c r="BH574" s="6"/>
      <c r="BI574" s="6"/>
      <c r="BJ574" s="6"/>
      <c r="BK574" s="7"/>
      <c r="BL574" s="48"/>
      <c r="BM574" s="48"/>
      <c r="BN574" s="48"/>
    </row>
    <row r="575" spans="4:66"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  <c r="AA575" s="6"/>
      <c r="AB575" s="6"/>
      <c r="AC575" s="6"/>
      <c r="AD575" s="7"/>
      <c r="AE575" s="48"/>
      <c r="AF575" s="48"/>
      <c r="AG575" s="48"/>
      <c r="AK575" s="6"/>
      <c r="AL575" s="6"/>
      <c r="AM575" s="6"/>
      <c r="AN575" s="6"/>
      <c r="AO575" s="6"/>
      <c r="AP575" s="6"/>
      <c r="AQ575" s="6"/>
      <c r="AR575" s="6"/>
      <c r="AS575" s="6"/>
      <c r="AT575" s="6"/>
      <c r="AU575" s="6"/>
      <c r="AV575" s="6"/>
      <c r="AW575" s="6"/>
      <c r="AX575" s="6"/>
      <c r="AY575" s="6"/>
      <c r="AZ575" s="6"/>
      <c r="BA575" s="6"/>
      <c r="BB575" s="6"/>
      <c r="BC575" s="6"/>
      <c r="BD575" s="6"/>
      <c r="BE575" s="6"/>
      <c r="BF575" s="6"/>
      <c r="BG575" s="6"/>
      <c r="BH575" s="6"/>
      <c r="BI575" s="6"/>
      <c r="BJ575" s="6"/>
      <c r="BK575" s="7"/>
      <c r="BL575" s="48"/>
      <c r="BM575" s="48"/>
      <c r="BN575" s="48"/>
    </row>
    <row r="576" spans="4:66"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  <c r="AA576" s="6"/>
      <c r="AB576" s="6"/>
      <c r="AC576" s="6"/>
      <c r="AD576" s="7"/>
      <c r="AE576" s="48"/>
      <c r="AF576" s="48"/>
      <c r="AG576" s="48"/>
      <c r="AK576" s="6"/>
      <c r="AL576" s="6"/>
      <c r="AM576" s="6"/>
      <c r="AN576" s="6"/>
      <c r="AO576" s="6"/>
      <c r="AP576" s="6"/>
      <c r="AQ576" s="6"/>
      <c r="AR576" s="6"/>
      <c r="AS576" s="6"/>
      <c r="AT576" s="6"/>
      <c r="AU576" s="6"/>
      <c r="AV576" s="6"/>
      <c r="AW576" s="6"/>
      <c r="AX576" s="6"/>
      <c r="AY576" s="6"/>
      <c r="AZ576" s="6"/>
      <c r="BA576" s="6"/>
      <c r="BB576" s="6"/>
      <c r="BC576" s="6"/>
      <c r="BD576" s="6"/>
      <c r="BE576" s="6"/>
      <c r="BF576" s="6"/>
      <c r="BG576" s="6"/>
      <c r="BH576" s="6"/>
      <c r="BI576" s="6"/>
      <c r="BJ576" s="6"/>
      <c r="BK576" s="7"/>
      <c r="BL576" s="48"/>
      <c r="BM576" s="48"/>
      <c r="BN576" s="48"/>
    </row>
    <row r="577" spans="4:66"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  <c r="AA577" s="6"/>
      <c r="AB577" s="6"/>
      <c r="AC577" s="6"/>
      <c r="AD577" s="7"/>
      <c r="AE577" s="48"/>
      <c r="AF577" s="48"/>
      <c r="AG577" s="48"/>
      <c r="AK577" s="6"/>
      <c r="AL577" s="6"/>
      <c r="AM577" s="6"/>
      <c r="AN577" s="6"/>
      <c r="AO577" s="6"/>
      <c r="AP577" s="6"/>
      <c r="AQ577" s="6"/>
      <c r="AR577" s="6"/>
      <c r="AS577" s="6"/>
      <c r="AT577" s="6"/>
      <c r="AU577" s="6"/>
      <c r="AV577" s="6"/>
      <c r="AW577" s="6"/>
      <c r="AX577" s="6"/>
      <c r="AY577" s="6"/>
      <c r="AZ577" s="6"/>
      <c r="BA577" s="6"/>
      <c r="BB577" s="6"/>
      <c r="BC577" s="6"/>
      <c r="BD577" s="6"/>
      <c r="BE577" s="6"/>
      <c r="BF577" s="6"/>
      <c r="BG577" s="6"/>
      <c r="BH577" s="6"/>
      <c r="BI577" s="6"/>
      <c r="BJ577" s="6"/>
      <c r="BK577" s="7"/>
      <c r="BL577" s="48"/>
      <c r="BM577" s="48"/>
      <c r="BN577" s="48"/>
    </row>
    <row r="578" spans="4:66"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  <c r="AA578" s="6"/>
      <c r="AB578" s="6"/>
      <c r="AC578" s="6"/>
      <c r="AD578" s="7"/>
      <c r="AE578" s="48"/>
      <c r="AF578" s="48"/>
      <c r="AG578" s="48"/>
      <c r="AK578" s="6"/>
      <c r="AL578" s="6"/>
      <c r="AM578" s="6"/>
      <c r="AN578" s="6"/>
      <c r="AO578" s="6"/>
      <c r="AP578" s="6"/>
      <c r="AQ578" s="6"/>
      <c r="AR578" s="6"/>
      <c r="AS578" s="6"/>
      <c r="AT578" s="6"/>
      <c r="AU578" s="6"/>
      <c r="AV578" s="6"/>
      <c r="AW578" s="6"/>
      <c r="AX578" s="6"/>
      <c r="AY578" s="6"/>
      <c r="AZ578" s="6"/>
      <c r="BA578" s="6"/>
      <c r="BB578" s="6"/>
      <c r="BC578" s="6"/>
      <c r="BD578" s="6"/>
      <c r="BE578" s="6"/>
      <c r="BF578" s="6"/>
      <c r="BG578" s="6"/>
      <c r="BH578" s="6"/>
      <c r="BI578" s="6"/>
      <c r="BJ578" s="6"/>
      <c r="BK578" s="7"/>
      <c r="BL578" s="48"/>
      <c r="BM578" s="48"/>
      <c r="BN578" s="48"/>
    </row>
    <row r="579" spans="4:66"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  <c r="AA579" s="6"/>
      <c r="AB579" s="6"/>
      <c r="AC579" s="6"/>
      <c r="AD579" s="7"/>
      <c r="AE579" s="48"/>
      <c r="AF579" s="48"/>
      <c r="AG579" s="48"/>
      <c r="AK579" s="6"/>
      <c r="AL579" s="6"/>
      <c r="AM579" s="6"/>
      <c r="AN579" s="6"/>
      <c r="AO579" s="6"/>
      <c r="AP579" s="6"/>
      <c r="AQ579" s="6"/>
      <c r="AR579" s="6"/>
      <c r="AS579" s="6"/>
      <c r="AT579" s="6"/>
      <c r="AU579" s="6"/>
      <c r="AV579" s="6"/>
      <c r="AW579" s="6"/>
      <c r="AX579" s="6"/>
      <c r="AY579" s="6"/>
      <c r="AZ579" s="6"/>
      <c r="BA579" s="6"/>
      <c r="BB579" s="6"/>
      <c r="BC579" s="6"/>
      <c r="BD579" s="6"/>
      <c r="BE579" s="6"/>
      <c r="BF579" s="6"/>
      <c r="BG579" s="6"/>
      <c r="BH579" s="6"/>
      <c r="BI579" s="6"/>
      <c r="BJ579" s="6"/>
      <c r="BK579" s="7"/>
      <c r="BL579" s="48"/>
      <c r="BM579" s="48"/>
      <c r="BN579" s="48"/>
    </row>
    <row r="580" spans="4:66"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  <c r="AA580" s="6"/>
      <c r="AB580" s="6"/>
      <c r="AC580" s="6"/>
      <c r="AD580" s="7"/>
      <c r="AE580" s="48"/>
      <c r="AF580" s="48"/>
      <c r="AG580" s="48"/>
      <c r="AK580" s="6"/>
      <c r="AL580" s="6"/>
      <c r="AM580" s="6"/>
      <c r="AN580" s="6"/>
      <c r="AO580" s="6"/>
      <c r="AP580" s="6"/>
      <c r="AQ580" s="6"/>
      <c r="AR580" s="6"/>
      <c r="AS580" s="6"/>
      <c r="AT580" s="6"/>
      <c r="AU580" s="6"/>
      <c r="AV580" s="6"/>
      <c r="AW580" s="6"/>
      <c r="AX580" s="6"/>
      <c r="AY580" s="6"/>
      <c r="AZ580" s="6"/>
      <c r="BA580" s="6"/>
      <c r="BB580" s="6"/>
      <c r="BC580" s="6"/>
      <c r="BD580" s="6"/>
      <c r="BE580" s="6"/>
      <c r="BF580" s="6"/>
      <c r="BG580" s="6"/>
      <c r="BH580" s="6"/>
      <c r="BI580" s="6"/>
      <c r="BJ580" s="6"/>
      <c r="BK580" s="7"/>
      <c r="BL580" s="48"/>
      <c r="BM580" s="48"/>
      <c r="BN580" s="48"/>
    </row>
    <row r="581" spans="4:66">
      <c r="D581" s="6"/>
      <c r="E581" s="6"/>
      <c r="F581" s="6"/>
      <c r="G581" s="6"/>
      <c r="H581" s="6"/>
      <c r="I581" s="6"/>
      <c r="J581" s="6"/>
      <c r="K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  <c r="AA581" s="6"/>
      <c r="AB581" s="6"/>
      <c r="AC581" s="6"/>
      <c r="AD581" s="7"/>
      <c r="AE581" s="48"/>
      <c r="AF581" s="48"/>
      <c r="AG581" s="48"/>
      <c r="AK581" s="6"/>
      <c r="AL581" s="6"/>
      <c r="AM581" s="6"/>
      <c r="AN581" s="6"/>
      <c r="AO581" s="6"/>
      <c r="AP581" s="6"/>
      <c r="AQ581" s="6"/>
      <c r="AR581" s="6"/>
      <c r="AV581" s="6"/>
      <c r="AW581" s="6"/>
      <c r="AX581" s="6"/>
      <c r="AY581" s="6"/>
      <c r="AZ581" s="6"/>
      <c r="BA581" s="6"/>
      <c r="BB581" s="6"/>
      <c r="BC581" s="6"/>
      <c r="BD581" s="6"/>
      <c r="BE581" s="6"/>
      <c r="BF581" s="6"/>
      <c r="BG581" s="6"/>
      <c r="BH581" s="6"/>
      <c r="BI581" s="6"/>
      <c r="BJ581" s="6"/>
      <c r="BK581" s="7"/>
      <c r="BL581" s="48"/>
      <c r="BM581" s="48"/>
      <c r="BN581" s="48"/>
    </row>
    <row r="582" spans="4:66">
      <c r="D582" s="6"/>
      <c r="E582" s="6"/>
      <c r="F582" s="6"/>
      <c r="G582" s="6"/>
      <c r="H582" s="6"/>
      <c r="I582" s="6"/>
      <c r="J582" s="6"/>
      <c r="K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  <c r="AA582" s="6"/>
      <c r="AB582" s="6"/>
      <c r="AC582" s="6"/>
      <c r="AD582" s="7"/>
      <c r="AE582" s="48"/>
      <c r="AF582" s="48"/>
      <c r="AG582" s="48"/>
      <c r="AK582" s="6"/>
      <c r="AL582" s="6"/>
      <c r="AM582" s="6"/>
      <c r="AN582" s="6"/>
      <c r="AO582" s="6"/>
      <c r="AP582" s="6"/>
      <c r="AQ582" s="6"/>
      <c r="AR582" s="6"/>
      <c r="AV582" s="6"/>
      <c r="AW582" s="6"/>
      <c r="AX582" s="6"/>
      <c r="AY582" s="6"/>
      <c r="AZ582" s="6"/>
      <c r="BA582" s="6"/>
      <c r="BB582" s="6"/>
      <c r="BC582" s="6"/>
      <c r="BD582" s="6"/>
      <c r="BE582" s="6"/>
      <c r="BF582" s="6"/>
      <c r="BG582" s="6"/>
      <c r="BH582" s="6"/>
      <c r="BI582" s="6"/>
      <c r="BJ582" s="6"/>
      <c r="BK582" s="7"/>
      <c r="BL582" s="48"/>
      <c r="BM582" s="48"/>
      <c r="BN582" s="48"/>
    </row>
    <row r="583" spans="4:66">
      <c r="F583" s="6"/>
      <c r="P583" s="6"/>
      <c r="Q583" s="6"/>
      <c r="V583" s="6"/>
      <c r="W583" s="6"/>
      <c r="AM583" s="6"/>
      <c r="AW583" s="6"/>
      <c r="AX583" s="6"/>
      <c r="BC583" s="6"/>
      <c r="BD583" s="6"/>
    </row>
    <row r="584" spans="4:66">
      <c r="F584" s="6"/>
      <c r="P584" s="6"/>
      <c r="Q584" s="6"/>
      <c r="V584" s="6"/>
      <c r="W584" s="6"/>
      <c r="AM584" s="6"/>
      <c r="AW584" s="6"/>
      <c r="AX584" s="6"/>
      <c r="BC584" s="6"/>
      <c r="BD584" s="6"/>
    </row>
    <row r="585" spans="4:66">
      <c r="F585" s="6"/>
      <c r="P585" s="6"/>
      <c r="Q585" s="6"/>
      <c r="V585" s="6"/>
      <c r="W585" s="6"/>
      <c r="AM585" s="6"/>
      <c r="AW585" s="6"/>
      <c r="AX585" s="6"/>
      <c r="BC585" s="6"/>
      <c r="BD585" s="6"/>
    </row>
    <row r="586" spans="4:66">
      <c r="F586" s="6"/>
      <c r="P586" s="6"/>
      <c r="Q586" s="6"/>
      <c r="V586" s="6"/>
      <c r="W586" s="6"/>
      <c r="AM586" s="6"/>
      <c r="AW586" s="6"/>
      <c r="AX586" s="6"/>
      <c r="BC586" s="6"/>
      <c r="BD586" s="6"/>
    </row>
    <row r="587" spans="4:66">
      <c r="V587" s="6"/>
      <c r="W587" s="6"/>
      <c r="BC587" s="6"/>
      <c r="BD587" s="6"/>
    </row>
    <row r="588" spans="4:66">
      <c r="V588" s="6"/>
      <c r="W588" s="6"/>
      <c r="BC588" s="6"/>
      <c r="BD588" s="6"/>
    </row>
  </sheetData>
  <sheetProtection formatCells="0" formatColumns="0" formatRows="0" deleteRows="0" selectLockedCells="1"/>
  <mergeCells count="1218">
    <mergeCell ref="BN56:BN57"/>
    <mergeCell ref="A50:A51"/>
    <mergeCell ref="B50:B51"/>
    <mergeCell ref="AA50:AA51"/>
    <mergeCell ref="AB50:AB51"/>
    <mergeCell ref="AC50:AC51"/>
    <mergeCell ref="AD50:AD51"/>
    <mergeCell ref="AE50:AE51"/>
    <mergeCell ref="AF50:AF51"/>
    <mergeCell ref="AG50:AG51"/>
    <mergeCell ref="A54:A55"/>
    <mergeCell ref="B54:B55"/>
    <mergeCell ref="AA54:AA55"/>
    <mergeCell ref="A56:A57"/>
    <mergeCell ref="B56:B57"/>
    <mergeCell ref="AA56:AA57"/>
    <mergeCell ref="AB56:AB57"/>
    <mergeCell ref="AC56:AC57"/>
    <mergeCell ref="AD56:AD57"/>
    <mergeCell ref="AE56:AE57"/>
    <mergeCell ref="AF56:AF57"/>
    <mergeCell ref="AG56:AG57"/>
    <mergeCell ref="AH56:AH57"/>
    <mergeCell ref="AI56:AI57"/>
    <mergeCell ref="BH56:BH57"/>
    <mergeCell ref="BI56:BI57"/>
    <mergeCell ref="BJ56:BJ57"/>
    <mergeCell ref="BK56:BK57"/>
    <mergeCell ref="BL56:BL57"/>
    <mergeCell ref="BM56:BM57"/>
    <mergeCell ref="AB54:AB55"/>
    <mergeCell ref="AC54:AC55"/>
    <mergeCell ref="B76:B77"/>
    <mergeCell ref="AA76:AA77"/>
    <mergeCell ref="AB76:AB77"/>
    <mergeCell ref="AC76:AC77"/>
    <mergeCell ref="AD76:AD77"/>
    <mergeCell ref="AE76:AE77"/>
    <mergeCell ref="AF76:AF77"/>
    <mergeCell ref="AG76:AG77"/>
    <mergeCell ref="AH76:AH77"/>
    <mergeCell ref="AI76:AI77"/>
    <mergeCell ref="BH76:BH77"/>
    <mergeCell ref="BI76:BI77"/>
    <mergeCell ref="BJ76:BJ77"/>
    <mergeCell ref="BK76:BK77"/>
    <mergeCell ref="BL76:BL77"/>
    <mergeCell ref="BM76:BM77"/>
    <mergeCell ref="BN76:BN77"/>
    <mergeCell ref="BO31:BQ32"/>
    <mergeCell ref="BO35:BQ36"/>
    <mergeCell ref="BI72:BI73"/>
    <mergeCell ref="BJ72:BJ73"/>
    <mergeCell ref="BK72:BK73"/>
    <mergeCell ref="BL72:BL73"/>
    <mergeCell ref="BM72:BM73"/>
    <mergeCell ref="BN72:BN73"/>
    <mergeCell ref="AB72:AB73"/>
    <mergeCell ref="AC72:AC73"/>
    <mergeCell ref="AD72:AD73"/>
    <mergeCell ref="AE72:AE73"/>
    <mergeCell ref="AF72:AF73"/>
    <mergeCell ref="AG72:AG73"/>
    <mergeCell ref="AH72:AH73"/>
    <mergeCell ref="AI72:AI73"/>
    <mergeCell ref="BH72:BH73"/>
    <mergeCell ref="BJ70:BJ71"/>
    <mergeCell ref="BK70:BK71"/>
    <mergeCell ref="BL70:BL71"/>
    <mergeCell ref="BH70:BH71"/>
    <mergeCell ref="BI70:BI71"/>
    <mergeCell ref="BM62:BM63"/>
    <mergeCell ref="BN62:BN63"/>
    <mergeCell ref="BH62:BH63"/>
    <mergeCell ref="BI62:BI63"/>
    <mergeCell ref="AH68:AH69"/>
    <mergeCell ref="AI68:AI69"/>
    <mergeCell ref="BH68:BH69"/>
    <mergeCell ref="BI68:BI69"/>
    <mergeCell ref="BJ68:BJ69"/>
    <mergeCell ref="BK68:BK69"/>
    <mergeCell ref="AY81:AZ81"/>
    <mergeCell ref="BA81:BB81"/>
    <mergeCell ref="BD81:BF81"/>
    <mergeCell ref="BM70:BM71"/>
    <mergeCell ref="BN70:BN71"/>
    <mergeCell ref="BL68:BL69"/>
    <mergeCell ref="BM68:BM69"/>
    <mergeCell ref="BN34:BN35"/>
    <mergeCell ref="BM32:BM33"/>
    <mergeCell ref="BA84:BB84"/>
    <mergeCell ref="BD84:BG84"/>
    <mergeCell ref="BN68:BN69"/>
    <mergeCell ref="BL60:BL61"/>
    <mergeCell ref="BM60:BM61"/>
    <mergeCell ref="BN60:BN61"/>
    <mergeCell ref="BL50:BL51"/>
    <mergeCell ref="BM50:BM51"/>
    <mergeCell ref="BN50:BN51"/>
    <mergeCell ref="BL44:BL45"/>
    <mergeCell ref="BM44:BM45"/>
    <mergeCell ref="BN44:BN45"/>
    <mergeCell ref="BL38:BL39"/>
    <mergeCell ref="BM38:BM39"/>
    <mergeCell ref="BN38:BN39"/>
    <mergeCell ref="BL32:BL33"/>
    <mergeCell ref="BL74:BL75"/>
    <mergeCell ref="BM74:BM75"/>
    <mergeCell ref="BN74:BN75"/>
    <mergeCell ref="BM52:BM53"/>
    <mergeCell ref="BN52:BN53"/>
    <mergeCell ref="BH52:BH53"/>
    <mergeCell ref="BI52:BI53"/>
    <mergeCell ref="B82:C82"/>
    <mergeCell ref="T82:U82"/>
    <mergeCell ref="W82:Z82"/>
    <mergeCell ref="AI82:AJ82"/>
    <mergeCell ref="BA82:BB82"/>
    <mergeCell ref="BD82:BG82"/>
    <mergeCell ref="BL78:BL79"/>
    <mergeCell ref="BM78:BM79"/>
    <mergeCell ref="BN78:BN79"/>
    <mergeCell ref="B81:C81"/>
    <mergeCell ref="E81:G81"/>
    <mergeCell ref="R81:S81"/>
    <mergeCell ref="T81:U81"/>
    <mergeCell ref="W81:Y81"/>
    <mergeCell ref="AI81:AJ81"/>
    <mergeCell ref="AL81:AN81"/>
    <mergeCell ref="B84:C84"/>
    <mergeCell ref="E84:G84"/>
    <mergeCell ref="T84:U84"/>
    <mergeCell ref="W84:Z84"/>
    <mergeCell ref="AI84:AJ84"/>
    <mergeCell ref="AL84:AN84"/>
    <mergeCell ref="B83:C83"/>
    <mergeCell ref="E83:G83"/>
    <mergeCell ref="R83:S83"/>
    <mergeCell ref="T83:U83"/>
    <mergeCell ref="W83:Y83"/>
    <mergeCell ref="AI83:AJ83"/>
    <mergeCell ref="AL83:AN83"/>
    <mergeCell ref="AY83:AZ83"/>
    <mergeCell ref="BA83:BB83"/>
    <mergeCell ref="BD83:BF83"/>
    <mergeCell ref="A72:A73"/>
    <mergeCell ref="B72:B73"/>
    <mergeCell ref="AA72:AA73"/>
    <mergeCell ref="AG74:AG75"/>
    <mergeCell ref="A78:A79"/>
    <mergeCell ref="B78:B79"/>
    <mergeCell ref="AA78:AD79"/>
    <mergeCell ref="AE78:AE79"/>
    <mergeCell ref="AF78:AF79"/>
    <mergeCell ref="AG78:AG79"/>
    <mergeCell ref="AI78:AI79"/>
    <mergeCell ref="BH78:BK79"/>
    <mergeCell ref="AF70:AF71"/>
    <mergeCell ref="AG70:AG71"/>
    <mergeCell ref="AH70:AH71"/>
    <mergeCell ref="AI70:AI71"/>
    <mergeCell ref="A70:A71"/>
    <mergeCell ref="A74:A75"/>
    <mergeCell ref="B74:B75"/>
    <mergeCell ref="AA74:AA75"/>
    <mergeCell ref="AB74:AB75"/>
    <mergeCell ref="AC74:AC75"/>
    <mergeCell ref="AD74:AD75"/>
    <mergeCell ref="AE74:AE75"/>
    <mergeCell ref="AF74:AF75"/>
    <mergeCell ref="AH74:AH75"/>
    <mergeCell ref="AI74:AI75"/>
    <mergeCell ref="BH74:BH75"/>
    <mergeCell ref="BI74:BI75"/>
    <mergeCell ref="BJ74:BJ75"/>
    <mergeCell ref="BK74:BK75"/>
    <mergeCell ref="A76:A77"/>
    <mergeCell ref="A68:A69"/>
    <mergeCell ref="B68:B69"/>
    <mergeCell ref="AA68:AA69"/>
    <mergeCell ref="AB68:AB69"/>
    <mergeCell ref="AC68:AC69"/>
    <mergeCell ref="AD68:AD69"/>
    <mergeCell ref="AE68:AE69"/>
    <mergeCell ref="AF68:AF69"/>
    <mergeCell ref="AG68:AG69"/>
    <mergeCell ref="B70:B71"/>
    <mergeCell ref="AA70:AA71"/>
    <mergeCell ref="AB70:AB71"/>
    <mergeCell ref="AC70:AC71"/>
    <mergeCell ref="AD70:AD71"/>
    <mergeCell ref="AE70:AE71"/>
    <mergeCell ref="A64:A65"/>
    <mergeCell ref="B64:B65"/>
    <mergeCell ref="AA64:AA65"/>
    <mergeCell ref="AB64:AB65"/>
    <mergeCell ref="AC64:AC65"/>
    <mergeCell ref="AD64:AD65"/>
    <mergeCell ref="AE64:AE65"/>
    <mergeCell ref="AF64:AF65"/>
    <mergeCell ref="AG64:AG65"/>
    <mergeCell ref="AG62:AG63"/>
    <mergeCell ref="AH62:AH63"/>
    <mergeCell ref="BN66:BN67"/>
    <mergeCell ref="BH66:BH67"/>
    <mergeCell ref="BI66:BI67"/>
    <mergeCell ref="BJ66:BJ67"/>
    <mergeCell ref="BK66:BK67"/>
    <mergeCell ref="BL66:BL67"/>
    <mergeCell ref="BM66:BM67"/>
    <mergeCell ref="AI62:AI63"/>
    <mergeCell ref="A62:A63"/>
    <mergeCell ref="B62:B63"/>
    <mergeCell ref="AA62:AA63"/>
    <mergeCell ref="AB62:AB63"/>
    <mergeCell ref="AC62:AC63"/>
    <mergeCell ref="AD62:AD63"/>
    <mergeCell ref="AE62:AE63"/>
    <mergeCell ref="AF66:AF67"/>
    <mergeCell ref="AG66:AG67"/>
    <mergeCell ref="AH66:AH67"/>
    <mergeCell ref="AI66:AI67"/>
    <mergeCell ref="AD66:AD67"/>
    <mergeCell ref="AE66:AE67"/>
    <mergeCell ref="BJ62:BJ63"/>
    <mergeCell ref="BK62:BK63"/>
    <mergeCell ref="BL62:BL63"/>
    <mergeCell ref="AH64:AH65"/>
    <mergeCell ref="AI64:AI65"/>
    <mergeCell ref="BH64:BH65"/>
    <mergeCell ref="BI64:BI65"/>
    <mergeCell ref="BJ64:BJ65"/>
    <mergeCell ref="BK64:BK65"/>
    <mergeCell ref="AH60:AH61"/>
    <mergeCell ref="AI60:AI61"/>
    <mergeCell ref="BH60:BH61"/>
    <mergeCell ref="BI60:BI61"/>
    <mergeCell ref="BJ60:BJ61"/>
    <mergeCell ref="BK60:BK61"/>
    <mergeCell ref="BN54:BN55"/>
    <mergeCell ref="BH54:BH55"/>
    <mergeCell ref="BI54:BI55"/>
    <mergeCell ref="BJ54:BJ55"/>
    <mergeCell ref="BK54:BK55"/>
    <mergeCell ref="BL54:BL55"/>
    <mergeCell ref="BM54:BM55"/>
    <mergeCell ref="AI52:AI53"/>
    <mergeCell ref="AH52:AH53"/>
    <mergeCell ref="BN58:BN59"/>
    <mergeCell ref="A52:A53"/>
    <mergeCell ref="B52:B53"/>
    <mergeCell ref="AA52:AA53"/>
    <mergeCell ref="AB52:AB53"/>
    <mergeCell ref="AC52:AC53"/>
    <mergeCell ref="AD52:AD53"/>
    <mergeCell ref="AE52:AE53"/>
    <mergeCell ref="AF54:AF55"/>
    <mergeCell ref="AG54:AG55"/>
    <mergeCell ref="AH54:AH55"/>
    <mergeCell ref="AI54:AI55"/>
    <mergeCell ref="AD54:AD55"/>
    <mergeCell ref="AE54:AE55"/>
    <mergeCell ref="BJ52:BJ53"/>
    <mergeCell ref="BK52:BK53"/>
    <mergeCell ref="BL52:BL53"/>
    <mergeCell ref="AF52:AF53"/>
    <mergeCell ref="AG52:AG53"/>
    <mergeCell ref="BM46:BM47"/>
    <mergeCell ref="A46:A47"/>
    <mergeCell ref="B46:B47"/>
    <mergeCell ref="AA46:AA47"/>
    <mergeCell ref="AB46:AB47"/>
    <mergeCell ref="AC46:AC47"/>
    <mergeCell ref="AD46:AD47"/>
    <mergeCell ref="AE46:AE47"/>
    <mergeCell ref="AF48:AF49"/>
    <mergeCell ref="AG48:AG49"/>
    <mergeCell ref="AD48:AD49"/>
    <mergeCell ref="AE48:AE49"/>
    <mergeCell ref="A48:A49"/>
    <mergeCell ref="B48:B49"/>
    <mergeCell ref="AA48:AA49"/>
    <mergeCell ref="AB48:AB49"/>
    <mergeCell ref="AC48:AC49"/>
    <mergeCell ref="AF46:AF47"/>
    <mergeCell ref="AG46:AG47"/>
    <mergeCell ref="BJ44:BJ45"/>
    <mergeCell ref="BN46:BN47"/>
    <mergeCell ref="BH46:BH47"/>
    <mergeCell ref="BI46:BI47"/>
    <mergeCell ref="AH50:AH51"/>
    <mergeCell ref="AI50:AI51"/>
    <mergeCell ref="BH50:BH51"/>
    <mergeCell ref="BI50:BI51"/>
    <mergeCell ref="BJ50:BJ51"/>
    <mergeCell ref="BK50:BK51"/>
    <mergeCell ref="BN48:BN49"/>
    <mergeCell ref="BH48:BH49"/>
    <mergeCell ref="BI48:BI49"/>
    <mergeCell ref="BJ48:BJ49"/>
    <mergeCell ref="BK48:BK49"/>
    <mergeCell ref="BL48:BL49"/>
    <mergeCell ref="BM48:BM49"/>
    <mergeCell ref="AI46:AI47"/>
    <mergeCell ref="AH46:AH47"/>
    <mergeCell ref="AH48:AH49"/>
    <mergeCell ref="AI48:AI49"/>
    <mergeCell ref="BJ46:BJ47"/>
    <mergeCell ref="BK46:BK47"/>
    <mergeCell ref="BL46:BL47"/>
    <mergeCell ref="BK44:BK45"/>
    <mergeCell ref="AA42:AA43"/>
    <mergeCell ref="AB42:AB43"/>
    <mergeCell ref="AC42:AC43"/>
    <mergeCell ref="AF40:AF41"/>
    <mergeCell ref="AG40:AG41"/>
    <mergeCell ref="A40:A41"/>
    <mergeCell ref="B40:B41"/>
    <mergeCell ref="AA40:AA41"/>
    <mergeCell ref="AB40:AB41"/>
    <mergeCell ref="AC40:AC41"/>
    <mergeCell ref="AD40:AD41"/>
    <mergeCell ref="AE40:AE41"/>
    <mergeCell ref="AF42:AF43"/>
    <mergeCell ref="AH44:AH45"/>
    <mergeCell ref="AI44:AI45"/>
    <mergeCell ref="BH44:BH45"/>
    <mergeCell ref="BI44:BI45"/>
    <mergeCell ref="BN42:BN43"/>
    <mergeCell ref="BH42:BH43"/>
    <mergeCell ref="BI42:BI43"/>
    <mergeCell ref="BJ42:BJ43"/>
    <mergeCell ref="BK42:BK43"/>
    <mergeCell ref="BL42:BL43"/>
    <mergeCell ref="BM42:BM43"/>
    <mergeCell ref="AH40:AH41"/>
    <mergeCell ref="AI40:AI41"/>
    <mergeCell ref="A44:A45"/>
    <mergeCell ref="B44:B45"/>
    <mergeCell ref="AA44:AA45"/>
    <mergeCell ref="AB44:AB45"/>
    <mergeCell ref="AC44:AC45"/>
    <mergeCell ref="AD44:AD45"/>
    <mergeCell ref="AE44:AE45"/>
    <mergeCell ref="AF44:AF45"/>
    <mergeCell ref="AG44:AG45"/>
    <mergeCell ref="AG42:AG43"/>
    <mergeCell ref="AH42:AH43"/>
    <mergeCell ref="AI42:AI43"/>
    <mergeCell ref="AD42:AD43"/>
    <mergeCell ref="AE42:AE43"/>
    <mergeCell ref="BK40:BK41"/>
    <mergeCell ref="BL40:BL41"/>
    <mergeCell ref="BM40:BM41"/>
    <mergeCell ref="BN40:BN41"/>
    <mergeCell ref="BH40:BH41"/>
    <mergeCell ref="BI40:BI41"/>
    <mergeCell ref="BJ40:BJ41"/>
    <mergeCell ref="A42:A43"/>
    <mergeCell ref="B42:B43"/>
    <mergeCell ref="BH34:BH35"/>
    <mergeCell ref="BI34:BI35"/>
    <mergeCell ref="AH38:AH39"/>
    <mergeCell ref="AI38:AI39"/>
    <mergeCell ref="BH38:BH39"/>
    <mergeCell ref="BI38:BI39"/>
    <mergeCell ref="BJ38:BJ39"/>
    <mergeCell ref="BK38:BK39"/>
    <mergeCell ref="BN36:BN37"/>
    <mergeCell ref="BH36:BH37"/>
    <mergeCell ref="BI36:BI37"/>
    <mergeCell ref="BJ36:BJ37"/>
    <mergeCell ref="BK36:BK37"/>
    <mergeCell ref="BL36:BL37"/>
    <mergeCell ref="BM36:BM37"/>
    <mergeCell ref="AH34:AH35"/>
    <mergeCell ref="AI34:AI35"/>
    <mergeCell ref="AH36:AH37"/>
    <mergeCell ref="AI36:AI37"/>
    <mergeCell ref="A38:A39"/>
    <mergeCell ref="B38:B39"/>
    <mergeCell ref="AA38:AA39"/>
    <mergeCell ref="AB38:AB39"/>
    <mergeCell ref="AC38:AC39"/>
    <mergeCell ref="AD38:AD39"/>
    <mergeCell ref="AE38:AE39"/>
    <mergeCell ref="AF38:AF39"/>
    <mergeCell ref="AG38:AG39"/>
    <mergeCell ref="A32:A33"/>
    <mergeCell ref="B32:B33"/>
    <mergeCell ref="AA32:AA33"/>
    <mergeCell ref="AB32:AB33"/>
    <mergeCell ref="AC32:AC33"/>
    <mergeCell ref="AD32:AD33"/>
    <mergeCell ref="A36:A37"/>
    <mergeCell ref="B36:B37"/>
    <mergeCell ref="AA36:AA37"/>
    <mergeCell ref="AB36:AB37"/>
    <mergeCell ref="AC36:AC37"/>
    <mergeCell ref="AF34:AF35"/>
    <mergeCell ref="AG34:AG35"/>
    <mergeCell ref="AF36:AF37"/>
    <mergeCell ref="AG36:AG37"/>
    <mergeCell ref="AD36:AD37"/>
    <mergeCell ref="AE36:AE37"/>
    <mergeCell ref="AE32:AE33"/>
    <mergeCell ref="AF32:AF33"/>
    <mergeCell ref="AG32:AG33"/>
    <mergeCell ref="BJ30:BJ31"/>
    <mergeCell ref="BK30:BK31"/>
    <mergeCell ref="BL30:BL31"/>
    <mergeCell ref="BM30:BM31"/>
    <mergeCell ref="BN30:BN31"/>
    <mergeCell ref="AF30:AF31"/>
    <mergeCell ref="AG30:AG31"/>
    <mergeCell ref="AH30:AH31"/>
    <mergeCell ref="AI30:AI31"/>
    <mergeCell ref="BH30:BH31"/>
    <mergeCell ref="BI30:BI31"/>
    <mergeCell ref="BN32:BN33"/>
    <mergeCell ref="A34:A35"/>
    <mergeCell ref="B34:B35"/>
    <mergeCell ref="AA34:AA35"/>
    <mergeCell ref="AB34:AB35"/>
    <mergeCell ref="AC34:AC35"/>
    <mergeCell ref="AD34:AD35"/>
    <mergeCell ref="AE34:AE35"/>
    <mergeCell ref="AH32:AH33"/>
    <mergeCell ref="AI32:AI33"/>
    <mergeCell ref="BH32:BH33"/>
    <mergeCell ref="BI32:BI33"/>
    <mergeCell ref="BJ32:BJ33"/>
    <mergeCell ref="BK32:BK33"/>
    <mergeCell ref="BJ34:BJ35"/>
    <mergeCell ref="BK34:BK35"/>
    <mergeCell ref="BL34:BL35"/>
    <mergeCell ref="BM34:BM35"/>
    <mergeCell ref="A30:A31"/>
    <mergeCell ref="B30:B31"/>
    <mergeCell ref="AA30:AA31"/>
    <mergeCell ref="AB30:AB31"/>
    <mergeCell ref="AC30:AC31"/>
    <mergeCell ref="AD30:AD31"/>
    <mergeCell ref="AE30:AE31"/>
    <mergeCell ref="AH28:AH29"/>
    <mergeCell ref="AI28:AI29"/>
    <mergeCell ref="A28:A29"/>
    <mergeCell ref="B28:B29"/>
    <mergeCell ref="AA28:AA29"/>
    <mergeCell ref="AB28:AB29"/>
    <mergeCell ref="AC28:AC29"/>
    <mergeCell ref="AD28:AD29"/>
    <mergeCell ref="AE28:AE29"/>
    <mergeCell ref="AF28:AF29"/>
    <mergeCell ref="AG28:AG29"/>
    <mergeCell ref="A26:A27"/>
    <mergeCell ref="B26:B27"/>
    <mergeCell ref="AA26:AA27"/>
    <mergeCell ref="AB26:AB27"/>
    <mergeCell ref="AC26:AC27"/>
    <mergeCell ref="AD26:AD27"/>
    <mergeCell ref="AE26:AE27"/>
    <mergeCell ref="BJ26:BJ27"/>
    <mergeCell ref="BK26:BK27"/>
    <mergeCell ref="BL26:BL27"/>
    <mergeCell ref="BM26:BM27"/>
    <mergeCell ref="BN26:BN27"/>
    <mergeCell ref="AF26:AF27"/>
    <mergeCell ref="AG26:AG27"/>
    <mergeCell ref="AH26:AH27"/>
    <mergeCell ref="AI26:AI27"/>
    <mergeCell ref="BH26:BH27"/>
    <mergeCell ref="BI26:BI27"/>
    <mergeCell ref="BL20:BL21"/>
    <mergeCell ref="BM20:BM21"/>
    <mergeCell ref="BN20:BN21"/>
    <mergeCell ref="BH20:BH21"/>
    <mergeCell ref="BI20:BI21"/>
    <mergeCell ref="BJ20:BJ21"/>
    <mergeCell ref="BK20:BK21"/>
    <mergeCell ref="BJ22:BJ23"/>
    <mergeCell ref="BK22:BK23"/>
    <mergeCell ref="BL22:BL23"/>
    <mergeCell ref="BM22:BM23"/>
    <mergeCell ref="BN22:BN23"/>
    <mergeCell ref="BH22:BH23"/>
    <mergeCell ref="BI22:BI23"/>
    <mergeCell ref="BI24:BI25"/>
    <mergeCell ref="BJ24:BJ25"/>
    <mergeCell ref="BK24:BK25"/>
    <mergeCell ref="BL24:BL25"/>
    <mergeCell ref="BM24:BM25"/>
    <mergeCell ref="BN24:BN25"/>
    <mergeCell ref="BL28:BL29"/>
    <mergeCell ref="BM28:BM29"/>
    <mergeCell ref="BN28:BN29"/>
    <mergeCell ref="BH28:BH29"/>
    <mergeCell ref="BI28:BI29"/>
    <mergeCell ref="BJ28:BJ29"/>
    <mergeCell ref="BK28:BK29"/>
    <mergeCell ref="A22:A23"/>
    <mergeCell ref="B22:B23"/>
    <mergeCell ref="AA22:AA23"/>
    <mergeCell ref="AB22:AB23"/>
    <mergeCell ref="AC22:AC23"/>
    <mergeCell ref="AD22:AD23"/>
    <mergeCell ref="AE22:AE23"/>
    <mergeCell ref="AH20:AH21"/>
    <mergeCell ref="AI20:AI21"/>
    <mergeCell ref="A20:A21"/>
    <mergeCell ref="B20:B21"/>
    <mergeCell ref="AA20:AA21"/>
    <mergeCell ref="AB20:AB21"/>
    <mergeCell ref="AC20:AC21"/>
    <mergeCell ref="AD20:AD21"/>
    <mergeCell ref="AE20:AE21"/>
    <mergeCell ref="AF20:AF21"/>
    <mergeCell ref="AG20:AG21"/>
    <mergeCell ref="AF22:AF23"/>
    <mergeCell ref="AG22:AG23"/>
    <mergeCell ref="AH22:AH23"/>
    <mergeCell ref="AI22:AI23"/>
    <mergeCell ref="AH24:AH25"/>
    <mergeCell ref="AI24:AI25"/>
    <mergeCell ref="BH24:BH25"/>
    <mergeCell ref="A13:C15"/>
    <mergeCell ref="D13:Z13"/>
    <mergeCell ref="AA13:AG15"/>
    <mergeCell ref="AH13:AJ15"/>
    <mergeCell ref="AK13:BG13"/>
    <mergeCell ref="BH13:BN15"/>
    <mergeCell ref="D14:H15"/>
    <mergeCell ref="I14:J15"/>
    <mergeCell ref="K14:S15"/>
    <mergeCell ref="T14:W15"/>
    <mergeCell ref="X14:Z15"/>
    <mergeCell ref="AK14:AO15"/>
    <mergeCell ref="AP14:AQ15"/>
    <mergeCell ref="AR14:AZ15"/>
    <mergeCell ref="BA14:BD15"/>
    <mergeCell ref="BE14:BG15"/>
    <mergeCell ref="BO11:BQ11"/>
    <mergeCell ref="AS9:AT9"/>
    <mergeCell ref="CO9:CP9"/>
    <mergeCell ref="CU10:CV10"/>
    <mergeCell ref="CW10:CX10"/>
    <mergeCell ref="CY10:CZ10"/>
    <mergeCell ref="AY10:BD10"/>
    <mergeCell ref="B9:C9"/>
    <mergeCell ref="D9:E9"/>
    <mergeCell ref="CO10:CP10"/>
    <mergeCell ref="B11:C11"/>
    <mergeCell ref="D11:E11"/>
    <mergeCell ref="F11:G11"/>
    <mergeCell ref="H11:I11"/>
    <mergeCell ref="J11:K11"/>
    <mergeCell ref="L11:M11"/>
    <mergeCell ref="AI11:AJ11"/>
    <mergeCell ref="AQ10:AR10"/>
    <mergeCell ref="AS10:AT10"/>
    <mergeCell ref="AK11:AL11"/>
    <mergeCell ref="AM11:AN11"/>
    <mergeCell ref="AO11:AP11"/>
    <mergeCell ref="AQ11:AR11"/>
    <mergeCell ref="AS11:AT11"/>
    <mergeCell ref="CQ10:CR10"/>
    <mergeCell ref="CS10:CT10"/>
    <mergeCell ref="L10:M10"/>
    <mergeCell ref="R10:W10"/>
    <mergeCell ref="AI10:AJ10"/>
    <mergeCell ref="AK10:AL10"/>
    <mergeCell ref="CQ9:CR9"/>
    <mergeCell ref="CS9:CT9"/>
    <mergeCell ref="BO9:BQ9"/>
    <mergeCell ref="F9:G9"/>
    <mergeCell ref="H9:I9"/>
    <mergeCell ref="J9:K9"/>
    <mergeCell ref="L9:M9"/>
    <mergeCell ref="AI9:AJ9"/>
    <mergeCell ref="AM10:AN10"/>
    <mergeCell ref="AO10:AP10"/>
    <mergeCell ref="CY7:CZ7"/>
    <mergeCell ref="B8:C8"/>
    <mergeCell ref="Q8:W8"/>
    <mergeCell ref="AE8:AG8"/>
    <mergeCell ref="AI8:AJ8"/>
    <mergeCell ref="AX8:BD8"/>
    <mergeCell ref="BL8:BN8"/>
    <mergeCell ref="CO8:CP8"/>
    <mergeCell ref="AO6:AP8"/>
    <mergeCell ref="AQ6:AR8"/>
    <mergeCell ref="CU8:CV8"/>
    <mergeCell ref="CW8:CX8"/>
    <mergeCell ref="CY8:CZ8"/>
    <mergeCell ref="CU9:CV9"/>
    <mergeCell ref="CW9:CX9"/>
    <mergeCell ref="CY9:CZ9"/>
    <mergeCell ref="B10:C10"/>
    <mergeCell ref="D10:E10"/>
    <mergeCell ref="F10:G10"/>
    <mergeCell ref="H10:I10"/>
    <mergeCell ref="J10:K10"/>
    <mergeCell ref="AK9:AL9"/>
    <mergeCell ref="AM9:AN9"/>
    <mergeCell ref="AO9:AP9"/>
    <mergeCell ref="AQ9:AR9"/>
    <mergeCell ref="A6:C7"/>
    <mergeCell ref="D6:E8"/>
    <mergeCell ref="F6:G8"/>
    <mergeCell ref="H6:I8"/>
    <mergeCell ref="J6:K8"/>
    <mergeCell ref="L6:M8"/>
    <mergeCell ref="R6:S6"/>
    <mergeCell ref="CT6:CU6"/>
    <mergeCell ref="CT4:CU4"/>
    <mergeCell ref="CP4:CQ4"/>
    <mergeCell ref="P7:X7"/>
    <mergeCell ref="AE7:AG7"/>
    <mergeCell ref="AW7:BE7"/>
    <mergeCell ref="BL7:BN7"/>
    <mergeCell ref="CS7:CT7"/>
    <mergeCell ref="AS6:AT8"/>
    <mergeCell ref="AY6:AZ6"/>
    <mergeCell ref="BL6:BN6"/>
    <mergeCell ref="CN6:CO6"/>
    <mergeCell ref="CP6:CQ6"/>
    <mergeCell ref="CR6:CS6"/>
    <mergeCell ref="CQ8:CR8"/>
    <mergeCell ref="CS8:CT8"/>
    <mergeCell ref="CR4:CS4"/>
    <mergeCell ref="BO1:BP8"/>
    <mergeCell ref="BQ1:BQ8"/>
    <mergeCell ref="BR1:BR8"/>
    <mergeCell ref="BS1:BS8"/>
    <mergeCell ref="BT1:BT8"/>
    <mergeCell ref="BU1:BU8"/>
    <mergeCell ref="BX1:BX8"/>
    <mergeCell ref="BY1:BY8"/>
    <mergeCell ref="CN4:CO4"/>
    <mergeCell ref="AE6:AG6"/>
    <mergeCell ref="AH6:AJ7"/>
    <mergeCell ref="AK6:AL8"/>
    <mergeCell ref="AM6:AN8"/>
    <mergeCell ref="CU7:CV7"/>
    <mergeCell ref="CX6:CY6"/>
    <mergeCell ref="CW7:CX7"/>
    <mergeCell ref="CV6:CW6"/>
    <mergeCell ref="CO7:CP7"/>
    <mergeCell ref="CQ7:CR7"/>
    <mergeCell ref="BZ1:BZ8"/>
    <mergeCell ref="CA1:CA8"/>
    <mergeCell ref="CB1:CB8"/>
    <mergeCell ref="CC1:CC8"/>
    <mergeCell ref="CD1:CD8"/>
    <mergeCell ref="CE1:CE8"/>
    <mergeCell ref="CF1:CF8"/>
    <mergeCell ref="CG1:CG8"/>
    <mergeCell ref="CH1:CH8"/>
    <mergeCell ref="DU1:DW1"/>
    <mergeCell ref="B2:E2"/>
    <mergeCell ref="G2:K2"/>
    <mergeCell ref="N2:X3"/>
    <mergeCell ref="AI2:AL2"/>
    <mergeCell ref="AN2:AR2"/>
    <mergeCell ref="AU2:BE3"/>
    <mergeCell ref="B3:E3"/>
    <mergeCell ref="G3:K3"/>
    <mergeCell ref="CM1:CO2"/>
    <mergeCell ref="CP1:CQ3"/>
    <mergeCell ref="CR1:CS3"/>
    <mergeCell ref="CT1:CU3"/>
    <mergeCell ref="CV1:CW3"/>
    <mergeCell ref="CX1:CY3"/>
    <mergeCell ref="AI3:AL3"/>
    <mergeCell ref="AN3:AR3"/>
    <mergeCell ref="CN3:CO3"/>
    <mergeCell ref="DP1:DQ1"/>
    <mergeCell ref="CI1:CI8"/>
    <mergeCell ref="CV4:CW4"/>
    <mergeCell ref="CX4:CY4"/>
    <mergeCell ref="AF5:AG5"/>
    <mergeCell ref="BM5:BN5"/>
    <mergeCell ref="CN5:CO5"/>
    <mergeCell ref="CP5:CQ5"/>
    <mergeCell ref="CR5:CS5"/>
    <mergeCell ref="CT5:CU5"/>
    <mergeCell ref="CV5:CW5"/>
    <mergeCell ref="CX5:CY5"/>
    <mergeCell ref="AF4:AG4"/>
    <mergeCell ref="BM4:BN4"/>
    <mergeCell ref="A24:A25"/>
    <mergeCell ref="B24:B25"/>
    <mergeCell ref="AA24:AA25"/>
    <mergeCell ref="AB24:AB25"/>
    <mergeCell ref="AC24:AC25"/>
    <mergeCell ref="AD24:AD25"/>
    <mergeCell ref="AE24:AE25"/>
    <mergeCell ref="AF24:AF25"/>
    <mergeCell ref="AG24:AG25"/>
    <mergeCell ref="CA15:CA16"/>
    <mergeCell ref="CA13:CA14"/>
    <mergeCell ref="CB13:CB14"/>
    <mergeCell ref="CC13:CC14"/>
    <mergeCell ref="CD13:CD14"/>
    <mergeCell ref="CE13:CE14"/>
    <mergeCell ref="CF13:CF14"/>
    <mergeCell ref="CG13:CG14"/>
    <mergeCell ref="BO17:BQ18"/>
    <mergeCell ref="BR17:BR18"/>
    <mergeCell ref="BS17:BS18"/>
    <mergeCell ref="BT17:BT18"/>
    <mergeCell ref="BU17:BU18"/>
    <mergeCell ref="BX17:BX18"/>
    <mergeCell ref="BY17:BY18"/>
    <mergeCell ref="BZ17:BZ18"/>
    <mergeCell ref="CA17:CA18"/>
    <mergeCell ref="CB17:CB18"/>
    <mergeCell ref="CC17:CC18"/>
    <mergeCell ref="CD17:CD18"/>
    <mergeCell ref="CE17:CE18"/>
    <mergeCell ref="CF17:CF18"/>
    <mergeCell ref="CG17:CG18"/>
    <mergeCell ref="CH13:CH14"/>
    <mergeCell ref="CI13:CI14"/>
    <mergeCell ref="BO12:BQ12"/>
    <mergeCell ref="BO13:BQ14"/>
    <mergeCell ref="BR13:BR14"/>
    <mergeCell ref="BS13:BS14"/>
    <mergeCell ref="BT13:BT14"/>
    <mergeCell ref="BU13:BU14"/>
    <mergeCell ref="BX13:BX14"/>
    <mergeCell ref="BY13:BY14"/>
    <mergeCell ref="BZ13:BZ14"/>
    <mergeCell ref="CB15:CB16"/>
    <mergeCell ref="CC15:CC16"/>
    <mergeCell ref="CD15:CD16"/>
    <mergeCell ref="CE15:CE16"/>
    <mergeCell ref="CF15:CF16"/>
    <mergeCell ref="CG15:CG16"/>
    <mergeCell ref="CH15:CH16"/>
    <mergeCell ref="CI15:CI16"/>
    <mergeCell ref="CH17:CH18"/>
    <mergeCell ref="BO15:BQ16"/>
    <mergeCell ref="BR15:BR16"/>
    <mergeCell ref="BS15:BS16"/>
    <mergeCell ref="BT15:BT16"/>
    <mergeCell ref="BU15:BU16"/>
    <mergeCell ref="BX15:BX16"/>
    <mergeCell ref="BY15:BY16"/>
    <mergeCell ref="BZ15:BZ16"/>
    <mergeCell ref="CA21:CA22"/>
    <mergeCell ref="CI17:CI18"/>
    <mergeCell ref="BO19:BQ20"/>
    <mergeCell ref="BR19:BR20"/>
    <mergeCell ref="BS19:BS20"/>
    <mergeCell ref="BT19:BT20"/>
    <mergeCell ref="BU19:BU20"/>
    <mergeCell ref="BX19:BX20"/>
    <mergeCell ref="BY19:BY20"/>
    <mergeCell ref="BZ19:BZ20"/>
    <mergeCell ref="CA19:CA20"/>
    <mergeCell ref="CB19:CB20"/>
    <mergeCell ref="CC19:CC20"/>
    <mergeCell ref="CD19:CD20"/>
    <mergeCell ref="CE19:CE20"/>
    <mergeCell ref="CF19:CF20"/>
    <mergeCell ref="CG19:CG20"/>
    <mergeCell ref="CH19:CH20"/>
    <mergeCell ref="CI19:CI20"/>
    <mergeCell ref="CB21:CB22"/>
    <mergeCell ref="CC21:CC22"/>
    <mergeCell ref="CD21:CD22"/>
    <mergeCell ref="CE21:CE22"/>
    <mergeCell ref="CF21:CF22"/>
    <mergeCell ref="CG21:CG22"/>
    <mergeCell ref="CH21:CH22"/>
    <mergeCell ref="CI21:CI22"/>
    <mergeCell ref="BO23:BQ24"/>
    <mergeCell ref="BR23:BR24"/>
    <mergeCell ref="BS23:BS24"/>
    <mergeCell ref="BT23:BT24"/>
    <mergeCell ref="BU23:BU24"/>
    <mergeCell ref="BX23:BX24"/>
    <mergeCell ref="BY23:BY24"/>
    <mergeCell ref="BZ23:BZ24"/>
    <mergeCell ref="CA23:CA24"/>
    <mergeCell ref="CB23:CB24"/>
    <mergeCell ref="CC23:CC24"/>
    <mergeCell ref="CD23:CD24"/>
    <mergeCell ref="CE23:CE24"/>
    <mergeCell ref="CF23:CF24"/>
    <mergeCell ref="CG23:CG24"/>
    <mergeCell ref="CH23:CH24"/>
    <mergeCell ref="BO21:BQ22"/>
    <mergeCell ref="BR21:BR22"/>
    <mergeCell ref="BS21:BS22"/>
    <mergeCell ref="BT21:BT22"/>
    <mergeCell ref="BU21:BU22"/>
    <mergeCell ref="BX21:BX22"/>
    <mergeCell ref="BY21:BY22"/>
    <mergeCell ref="BZ21:BZ22"/>
    <mergeCell ref="BX27:BX28"/>
    <mergeCell ref="BY27:BY28"/>
    <mergeCell ref="BZ27:BZ28"/>
    <mergeCell ref="CA27:CA28"/>
    <mergeCell ref="CB27:CB28"/>
    <mergeCell ref="CI23:CI24"/>
    <mergeCell ref="BO25:BQ26"/>
    <mergeCell ref="BR25:BR26"/>
    <mergeCell ref="BS25:BS26"/>
    <mergeCell ref="BT25:BT26"/>
    <mergeCell ref="BU25:BU26"/>
    <mergeCell ref="BX25:BX26"/>
    <mergeCell ref="BY25:BY26"/>
    <mergeCell ref="BZ25:BZ26"/>
    <mergeCell ref="CA25:CA26"/>
    <mergeCell ref="CB25:CB26"/>
    <mergeCell ref="CC25:CC26"/>
    <mergeCell ref="CD25:CD26"/>
    <mergeCell ref="CE25:CE26"/>
    <mergeCell ref="CF25:CF26"/>
    <mergeCell ref="CG25:CG26"/>
    <mergeCell ref="CH25:CH26"/>
    <mergeCell ref="CI25:CI26"/>
    <mergeCell ref="BO27:BQ28"/>
    <mergeCell ref="BY31:BY32"/>
    <mergeCell ref="BZ31:BZ32"/>
    <mergeCell ref="CA31:CA32"/>
    <mergeCell ref="CB31:CB32"/>
    <mergeCell ref="CC27:CC28"/>
    <mergeCell ref="CD27:CD28"/>
    <mergeCell ref="CE27:CE28"/>
    <mergeCell ref="CF27:CF28"/>
    <mergeCell ref="CG27:CG28"/>
    <mergeCell ref="CH27:CH28"/>
    <mergeCell ref="CI27:CI28"/>
    <mergeCell ref="BO29:BQ30"/>
    <mergeCell ref="BR29:BR30"/>
    <mergeCell ref="BS29:BS30"/>
    <mergeCell ref="BT29:BT30"/>
    <mergeCell ref="BU29:BU30"/>
    <mergeCell ref="BX29:BX30"/>
    <mergeCell ref="BY29:BY30"/>
    <mergeCell ref="BZ29:BZ30"/>
    <mergeCell ref="CA29:CA30"/>
    <mergeCell ref="CB29:CB30"/>
    <mergeCell ref="CC29:CC30"/>
    <mergeCell ref="CD29:CD30"/>
    <mergeCell ref="CE29:CE30"/>
    <mergeCell ref="CF29:CF30"/>
    <mergeCell ref="CG29:CG30"/>
    <mergeCell ref="CH29:CH30"/>
    <mergeCell ref="CI29:CI30"/>
    <mergeCell ref="BR27:BR28"/>
    <mergeCell ref="BS27:BS28"/>
    <mergeCell ref="BT27:BT28"/>
    <mergeCell ref="BU27:BU28"/>
    <mergeCell ref="BZ35:BZ36"/>
    <mergeCell ref="CA35:CA36"/>
    <mergeCell ref="CB35:CB36"/>
    <mergeCell ref="CC31:CC32"/>
    <mergeCell ref="CD31:CD32"/>
    <mergeCell ref="CE31:CE32"/>
    <mergeCell ref="CF31:CF32"/>
    <mergeCell ref="CG31:CG32"/>
    <mergeCell ref="CH31:CH32"/>
    <mergeCell ref="CI31:CI32"/>
    <mergeCell ref="BO33:BQ34"/>
    <mergeCell ref="BR33:BR34"/>
    <mergeCell ref="BS33:BS34"/>
    <mergeCell ref="BT33:BT34"/>
    <mergeCell ref="BU33:BU34"/>
    <mergeCell ref="BX33:BX34"/>
    <mergeCell ref="BY33:BY34"/>
    <mergeCell ref="BZ33:BZ34"/>
    <mergeCell ref="CA33:CA34"/>
    <mergeCell ref="CB33:CB34"/>
    <mergeCell ref="CC33:CC34"/>
    <mergeCell ref="CD33:CD34"/>
    <mergeCell ref="CE33:CE34"/>
    <mergeCell ref="CF33:CF34"/>
    <mergeCell ref="CG33:CG34"/>
    <mergeCell ref="CH33:CH34"/>
    <mergeCell ref="CI33:CI34"/>
    <mergeCell ref="BR31:BR32"/>
    <mergeCell ref="BS31:BS32"/>
    <mergeCell ref="BT31:BT32"/>
    <mergeCell ref="BU31:BU32"/>
    <mergeCell ref="BX31:BX32"/>
    <mergeCell ref="BZ39:BZ40"/>
    <mergeCell ref="CA39:CA40"/>
    <mergeCell ref="CC35:CC36"/>
    <mergeCell ref="CD35:CD36"/>
    <mergeCell ref="CE35:CE36"/>
    <mergeCell ref="CF35:CF36"/>
    <mergeCell ref="CG35:CG36"/>
    <mergeCell ref="CH35:CH36"/>
    <mergeCell ref="CI35:CI36"/>
    <mergeCell ref="BO37:BQ38"/>
    <mergeCell ref="BR37:BR38"/>
    <mergeCell ref="BS37:BS38"/>
    <mergeCell ref="BT37:BT38"/>
    <mergeCell ref="BU37:BU38"/>
    <mergeCell ref="BX37:BX38"/>
    <mergeCell ref="BY37:BY38"/>
    <mergeCell ref="BZ37:BZ38"/>
    <mergeCell ref="CA37:CA38"/>
    <mergeCell ref="CB37:CB38"/>
    <mergeCell ref="CC37:CC38"/>
    <mergeCell ref="CD37:CD38"/>
    <mergeCell ref="CE37:CE38"/>
    <mergeCell ref="CF37:CF38"/>
    <mergeCell ref="CG37:CG38"/>
    <mergeCell ref="CH37:CH38"/>
    <mergeCell ref="CI37:CI38"/>
    <mergeCell ref="BR35:BR36"/>
    <mergeCell ref="BS35:BS36"/>
    <mergeCell ref="BT35:BT36"/>
    <mergeCell ref="BU35:BU36"/>
    <mergeCell ref="BX35:BX36"/>
    <mergeCell ref="BY35:BY36"/>
    <mergeCell ref="CI45:CI46"/>
    <mergeCell ref="CB39:CB40"/>
    <mergeCell ref="CC39:CC40"/>
    <mergeCell ref="CD39:CD40"/>
    <mergeCell ref="CE39:CE40"/>
    <mergeCell ref="CF39:CF40"/>
    <mergeCell ref="CG39:CG40"/>
    <mergeCell ref="CH39:CH40"/>
    <mergeCell ref="CI39:CI40"/>
    <mergeCell ref="BO41:BQ42"/>
    <mergeCell ref="BR41:BR42"/>
    <mergeCell ref="BS41:BS42"/>
    <mergeCell ref="BT41:BT42"/>
    <mergeCell ref="BU41:BU42"/>
    <mergeCell ref="BX41:BX42"/>
    <mergeCell ref="BY41:BY42"/>
    <mergeCell ref="BZ41:BZ42"/>
    <mergeCell ref="CA41:CA42"/>
    <mergeCell ref="CB41:CB42"/>
    <mergeCell ref="CC41:CC42"/>
    <mergeCell ref="CD41:CD42"/>
    <mergeCell ref="CE41:CE42"/>
    <mergeCell ref="CF41:CF42"/>
    <mergeCell ref="CG41:CG42"/>
    <mergeCell ref="CH41:CH42"/>
    <mergeCell ref="BO39:BQ40"/>
    <mergeCell ref="BR39:BR40"/>
    <mergeCell ref="BS39:BS40"/>
    <mergeCell ref="BT39:BT40"/>
    <mergeCell ref="BU39:BU40"/>
    <mergeCell ref="BX39:BX40"/>
    <mergeCell ref="BY39:BY40"/>
    <mergeCell ref="CI41:CI42"/>
    <mergeCell ref="BO43:BQ44"/>
    <mergeCell ref="BR43:BR44"/>
    <mergeCell ref="BS43:BS44"/>
    <mergeCell ref="BT43:BT44"/>
    <mergeCell ref="BU43:BU44"/>
    <mergeCell ref="BX43:BX44"/>
    <mergeCell ref="BY43:BY44"/>
    <mergeCell ref="BZ43:BZ44"/>
    <mergeCell ref="CA43:CA44"/>
    <mergeCell ref="CB43:CB44"/>
    <mergeCell ref="CC43:CC44"/>
    <mergeCell ref="CD43:CD44"/>
    <mergeCell ref="CE43:CE44"/>
    <mergeCell ref="CF43:CF44"/>
    <mergeCell ref="CG43:CG44"/>
    <mergeCell ref="CH43:CH44"/>
    <mergeCell ref="CI43:CI44"/>
    <mergeCell ref="CE47:CE48"/>
    <mergeCell ref="CF47:CF48"/>
    <mergeCell ref="CG47:CG48"/>
    <mergeCell ref="CH47:CH48"/>
    <mergeCell ref="BO45:BQ46"/>
    <mergeCell ref="BR45:BR46"/>
    <mergeCell ref="BS45:BS46"/>
    <mergeCell ref="BT45:BT46"/>
    <mergeCell ref="BU45:BU46"/>
    <mergeCell ref="BX45:BX46"/>
    <mergeCell ref="BY45:BY46"/>
    <mergeCell ref="BZ45:BZ46"/>
    <mergeCell ref="CA45:CA46"/>
    <mergeCell ref="CB45:CB46"/>
    <mergeCell ref="CC45:CC46"/>
    <mergeCell ref="CD45:CD46"/>
    <mergeCell ref="CE45:CE46"/>
    <mergeCell ref="CF45:CF46"/>
    <mergeCell ref="CG45:CG46"/>
    <mergeCell ref="CH45:CH46"/>
    <mergeCell ref="CI47:CI48"/>
    <mergeCell ref="BO49:BQ50"/>
    <mergeCell ref="CC49:CC50"/>
    <mergeCell ref="BO51:BQ52"/>
    <mergeCell ref="BR51:BR52"/>
    <mergeCell ref="BS51:BS52"/>
    <mergeCell ref="BT51:BT52"/>
    <mergeCell ref="BU51:BU52"/>
    <mergeCell ref="BX51:BX52"/>
    <mergeCell ref="BY51:BY52"/>
    <mergeCell ref="BZ51:BZ52"/>
    <mergeCell ref="CA51:CA52"/>
    <mergeCell ref="CB51:CB52"/>
    <mergeCell ref="CC51:CC52"/>
    <mergeCell ref="CD51:CD52"/>
    <mergeCell ref="CE51:CE52"/>
    <mergeCell ref="CF51:CF52"/>
    <mergeCell ref="CG51:CG52"/>
    <mergeCell ref="CH51:CH52"/>
    <mergeCell ref="CI51:CI52"/>
    <mergeCell ref="BO47:BQ48"/>
    <mergeCell ref="BR47:BR48"/>
    <mergeCell ref="BS47:BS48"/>
    <mergeCell ref="BT47:BT48"/>
    <mergeCell ref="BU47:BU48"/>
    <mergeCell ref="BX47:BX48"/>
    <mergeCell ref="BY47:BY48"/>
    <mergeCell ref="BZ47:BZ48"/>
    <mergeCell ref="CA47:CA48"/>
    <mergeCell ref="CB47:CB48"/>
    <mergeCell ref="CC47:CC48"/>
    <mergeCell ref="CD47:CD48"/>
    <mergeCell ref="BO53:BQ58"/>
    <mergeCell ref="BR53:BR58"/>
    <mergeCell ref="BS53:BS58"/>
    <mergeCell ref="BT53:BT58"/>
    <mergeCell ref="BU53:BU58"/>
    <mergeCell ref="BX53:BX58"/>
    <mergeCell ref="BY53:BY58"/>
    <mergeCell ref="BZ53:BZ58"/>
    <mergeCell ref="CA53:CA58"/>
    <mergeCell ref="CB53:CB58"/>
    <mergeCell ref="CC53:CC58"/>
    <mergeCell ref="CD53:CD58"/>
    <mergeCell ref="CE53:CE58"/>
    <mergeCell ref="CF53:CF58"/>
    <mergeCell ref="CG53:CG58"/>
    <mergeCell ref="CH53:CH58"/>
    <mergeCell ref="BO69:BQ70"/>
    <mergeCell ref="BR69:BR70"/>
    <mergeCell ref="BS69:BS70"/>
    <mergeCell ref="BT69:BT70"/>
    <mergeCell ref="BU69:BU70"/>
    <mergeCell ref="BX69:BX70"/>
    <mergeCell ref="BY69:BY70"/>
    <mergeCell ref="BZ69:BZ70"/>
    <mergeCell ref="CA69:CA70"/>
    <mergeCell ref="CB69:CB70"/>
    <mergeCell ref="CC69:CC70"/>
    <mergeCell ref="CD69:CD70"/>
    <mergeCell ref="CE69:CE70"/>
    <mergeCell ref="CF69:CF70"/>
    <mergeCell ref="CG69:CG70"/>
    <mergeCell ref="CH69:CH70"/>
    <mergeCell ref="CI69:CI70"/>
    <mergeCell ref="BY49:BY50"/>
    <mergeCell ref="BO59:BQ62"/>
    <mergeCell ref="BR59:BR62"/>
    <mergeCell ref="BS59:BS62"/>
    <mergeCell ref="BT59:BT62"/>
    <mergeCell ref="BU59:BU62"/>
    <mergeCell ref="BX59:BX62"/>
    <mergeCell ref="BY59:BY62"/>
    <mergeCell ref="BZ59:BZ62"/>
    <mergeCell ref="CA59:CA62"/>
    <mergeCell ref="CB59:CB62"/>
    <mergeCell ref="CC59:CC62"/>
    <mergeCell ref="CD59:CD62"/>
    <mergeCell ref="CE59:CE62"/>
    <mergeCell ref="CF59:CF62"/>
    <mergeCell ref="CG59:CG62"/>
    <mergeCell ref="CH59:CH62"/>
    <mergeCell ref="CI59:CI62"/>
    <mergeCell ref="CI53:CI58"/>
    <mergeCell ref="BX65:BX66"/>
    <mergeCell ref="BY65:BY66"/>
    <mergeCell ref="BZ65:BZ66"/>
    <mergeCell ref="CA65:CA66"/>
    <mergeCell ref="CB65:CB66"/>
    <mergeCell ref="CC65:CC66"/>
    <mergeCell ref="CD65:CD66"/>
    <mergeCell ref="CE65:CE66"/>
    <mergeCell ref="CF65:CF66"/>
    <mergeCell ref="CG65:CG66"/>
    <mergeCell ref="CH65:CH66"/>
    <mergeCell ref="BO63:BQ64"/>
    <mergeCell ref="BR63:BR64"/>
    <mergeCell ref="BS63:BS64"/>
    <mergeCell ref="BT63:BT64"/>
    <mergeCell ref="BU63:BU64"/>
    <mergeCell ref="BX63:BX64"/>
    <mergeCell ref="BY63:BY64"/>
    <mergeCell ref="BZ63:BZ64"/>
    <mergeCell ref="CA63:CA64"/>
    <mergeCell ref="BW63:BW64"/>
    <mergeCell ref="BW65:BW66"/>
    <mergeCell ref="CI65:CI66"/>
    <mergeCell ref="BZ49:BZ50"/>
    <mergeCell ref="CB63:CB64"/>
    <mergeCell ref="CC63:CC64"/>
    <mergeCell ref="CD63:CD64"/>
    <mergeCell ref="CE63:CE64"/>
    <mergeCell ref="CF63:CF64"/>
    <mergeCell ref="CG63:CG64"/>
    <mergeCell ref="CH63:CH64"/>
    <mergeCell ref="CI63:CI64"/>
    <mergeCell ref="CE49:CE50"/>
    <mergeCell ref="CA49:CA50"/>
    <mergeCell ref="CB67:CB68"/>
    <mergeCell ref="CC67:CC68"/>
    <mergeCell ref="CD67:CD68"/>
    <mergeCell ref="CE67:CE68"/>
    <mergeCell ref="CF67:CF68"/>
    <mergeCell ref="CG67:CG68"/>
    <mergeCell ref="CH67:CH68"/>
    <mergeCell ref="CI67:CI68"/>
    <mergeCell ref="BO67:BQ68"/>
    <mergeCell ref="BR67:BR68"/>
    <mergeCell ref="BS67:BS68"/>
    <mergeCell ref="BT67:BT68"/>
    <mergeCell ref="BU67:BU68"/>
    <mergeCell ref="BX67:BX68"/>
    <mergeCell ref="BY67:BY68"/>
    <mergeCell ref="BZ67:BZ68"/>
    <mergeCell ref="CA67:CA68"/>
    <mergeCell ref="BW67:BW68"/>
    <mergeCell ref="AH78:AH79"/>
    <mergeCell ref="A58:A59"/>
    <mergeCell ref="B58:B59"/>
    <mergeCell ref="AA58:AA59"/>
    <mergeCell ref="AB58:AB59"/>
    <mergeCell ref="AC58:AC59"/>
    <mergeCell ref="AD58:AD59"/>
    <mergeCell ref="AE58:AE59"/>
    <mergeCell ref="AF58:AF59"/>
    <mergeCell ref="AG58:AG59"/>
    <mergeCell ref="AH58:AH59"/>
    <mergeCell ref="AI58:AI59"/>
    <mergeCell ref="BH58:BH59"/>
    <mergeCell ref="BI58:BI59"/>
    <mergeCell ref="BJ58:BJ59"/>
    <mergeCell ref="BK58:BK59"/>
    <mergeCell ref="BL58:BL59"/>
    <mergeCell ref="A60:A61"/>
    <mergeCell ref="B60:B61"/>
    <mergeCell ref="AA60:AA61"/>
    <mergeCell ref="AB60:AB61"/>
    <mergeCell ref="AC60:AC61"/>
    <mergeCell ref="AD60:AD61"/>
    <mergeCell ref="AE60:AE61"/>
    <mergeCell ref="AF60:AF61"/>
    <mergeCell ref="AG60:AG61"/>
    <mergeCell ref="A66:A67"/>
    <mergeCell ref="B66:B67"/>
    <mergeCell ref="AA66:AA67"/>
    <mergeCell ref="AB66:AB67"/>
    <mergeCell ref="AC66:AC67"/>
    <mergeCell ref="AF62:AF63"/>
    <mergeCell ref="BL64:BL65"/>
    <mergeCell ref="BM64:BM65"/>
    <mergeCell ref="BN64:BN65"/>
    <mergeCell ref="BW1:BW8"/>
    <mergeCell ref="BW13:BW14"/>
    <mergeCell ref="BW15:BW16"/>
    <mergeCell ref="BW17:BW18"/>
    <mergeCell ref="BW19:BW20"/>
    <mergeCell ref="BW21:BW22"/>
    <mergeCell ref="BW23:BW24"/>
    <mergeCell ref="BW25:BW26"/>
    <mergeCell ref="BW27:BW28"/>
    <mergeCell ref="BW29:BW30"/>
    <mergeCell ref="BW31:BW32"/>
    <mergeCell ref="BW33:BW34"/>
    <mergeCell ref="BW35:BW36"/>
    <mergeCell ref="BW37:BW38"/>
    <mergeCell ref="BW39:BW40"/>
    <mergeCell ref="BW41:BW42"/>
    <mergeCell ref="BW43:BW44"/>
    <mergeCell ref="BW45:BW46"/>
    <mergeCell ref="BW47:BW48"/>
    <mergeCell ref="BW51:BW52"/>
    <mergeCell ref="BW53:BW58"/>
    <mergeCell ref="BW59:BW62"/>
    <mergeCell ref="BM58:BM59"/>
    <mergeCell ref="BO10:BQ10"/>
    <mergeCell ref="BO65:BQ66"/>
    <mergeCell ref="BR65:BR66"/>
    <mergeCell ref="BS65:BS66"/>
    <mergeCell ref="BT65:BT66"/>
    <mergeCell ref="BU65:BU66"/>
    <mergeCell ref="BW69:BW70"/>
    <mergeCell ref="BV1:BV8"/>
    <mergeCell ref="BV13:BV14"/>
    <mergeCell ref="BV15:BV16"/>
    <mergeCell ref="BV17:BV18"/>
    <mergeCell ref="BV19:BV20"/>
    <mergeCell ref="BV21:BV22"/>
    <mergeCell ref="BV23:BV24"/>
    <mergeCell ref="BV25:BV26"/>
    <mergeCell ref="BV27:BV28"/>
    <mergeCell ref="BV29:BV30"/>
    <mergeCell ref="BV31:BV32"/>
    <mergeCell ref="BV33:BV34"/>
    <mergeCell ref="BV35:BV36"/>
    <mergeCell ref="BV37:BV38"/>
    <mergeCell ref="BV39:BV40"/>
    <mergeCell ref="BV41:BV42"/>
    <mergeCell ref="BV43:BV44"/>
    <mergeCell ref="BV45:BV46"/>
    <mergeCell ref="BV47:BV48"/>
    <mergeCell ref="BV51:BV52"/>
    <mergeCell ref="BV53:BV58"/>
    <mergeCell ref="BV59:BV62"/>
    <mergeCell ref="BV63:BV64"/>
    <mergeCell ref="BV65:BV66"/>
    <mergeCell ref="BV67:BV68"/>
    <mergeCell ref="BV69:BV70"/>
  </mergeCells>
  <pageMargins left="0" right="0" top="0" bottom="0" header="0" footer="0"/>
  <pageSetup paperSize="9" scale="31" orientation="landscape" r:id="rId1"/>
  <headerFooter alignWithMargins="0"/>
  <rowBreaks count="1" manualBreakCount="1">
    <brk id="80" max="84" man="1"/>
  </rowBreaks>
  <colBreaks count="3" manualBreakCount="3">
    <brk id="33" max="80" man="1"/>
    <brk id="66" max="80" man="1"/>
    <brk id="87" max="1048575" man="1"/>
  </colBreaks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3" tint="0.39997558519241921"/>
  </sheetPr>
  <dimension ref="A1:DL530"/>
  <sheetViews>
    <sheetView showZeros="0" view="pageBreakPreview" topLeftCell="BM10" zoomScale="68" zoomScaleNormal="60" zoomScaleSheetLayoutView="68" zoomScalePageLayoutView="10" workbookViewId="0">
      <selection activeCell="CJ19" sqref="CJ19"/>
    </sheetView>
  </sheetViews>
  <sheetFormatPr defaultColWidth="9.140625" defaultRowHeight="20.25"/>
  <cols>
    <col min="1" max="1" width="33.85546875" style="596" customWidth="1"/>
    <col min="2" max="2" width="7.42578125" style="596" customWidth="1"/>
    <col min="3" max="3" width="7.7109375" style="596" customWidth="1"/>
    <col min="4" max="26" width="10" style="596" customWidth="1"/>
    <col min="27" max="29" width="11" style="596" customWidth="1"/>
    <col min="30" max="30" width="11" style="597" customWidth="1"/>
    <col min="31" max="33" width="11.28515625" style="630" customWidth="1"/>
    <col min="34" max="34" width="33.85546875" style="596" customWidth="1"/>
    <col min="35" max="35" width="7.42578125" style="596" customWidth="1"/>
    <col min="36" max="36" width="7.7109375" style="596" customWidth="1"/>
    <col min="37" max="59" width="10" style="596" customWidth="1"/>
    <col min="60" max="62" width="11" style="596" customWidth="1"/>
    <col min="63" max="63" width="11" style="597" customWidth="1"/>
    <col min="64" max="66" width="11.28515625" style="630" customWidth="1"/>
    <col min="67" max="67" width="9.140625" style="591"/>
    <col min="68" max="68" width="10.42578125" style="591" customWidth="1"/>
    <col min="69" max="69" width="12.42578125" style="591" customWidth="1"/>
    <col min="70" max="70" width="11.140625" style="591" customWidth="1"/>
    <col min="71" max="71" width="11.42578125" style="591" customWidth="1"/>
    <col min="72" max="72" width="11.5703125" style="591" customWidth="1"/>
    <col min="73" max="73" width="10.7109375" style="591" customWidth="1"/>
    <col min="74" max="76" width="11" style="591" customWidth="1"/>
    <col min="77" max="77" width="11.42578125" style="591" customWidth="1"/>
    <col min="78" max="78" width="10.7109375" style="591" customWidth="1"/>
    <col min="79" max="79" width="11.42578125" style="591" customWidth="1"/>
    <col min="80" max="80" width="11.140625" style="591" customWidth="1"/>
    <col min="81" max="81" width="11.42578125" style="591" customWidth="1"/>
    <col min="82" max="82" width="14" style="591" customWidth="1"/>
    <col min="83" max="83" width="10" style="591" customWidth="1"/>
    <col min="84" max="84" width="10.42578125" style="591" customWidth="1"/>
    <col min="85" max="85" width="11.42578125" style="591" customWidth="1"/>
    <col min="86" max="86" width="11" style="591" customWidth="1"/>
    <col min="87" max="87" width="11.140625" style="591" customWidth="1"/>
    <col min="88" max="16384" width="9.140625" style="591"/>
  </cols>
  <sheetData>
    <row r="1" spans="1:116" ht="15" customHeight="1">
      <c r="A1" s="654"/>
      <c r="B1" s="654"/>
      <c r="C1" s="654" t="s">
        <v>71</v>
      </c>
      <c r="D1" s="654"/>
      <c r="E1" s="654"/>
      <c r="F1" s="654"/>
      <c r="G1" s="654"/>
      <c r="H1" s="654"/>
      <c r="I1" s="654"/>
      <c r="J1" s="654"/>
      <c r="K1" s="654"/>
      <c r="L1" s="654"/>
      <c r="M1" s="654"/>
      <c r="N1" s="654"/>
      <c r="O1" s="654"/>
      <c r="P1" s="654"/>
      <c r="Q1" s="654"/>
      <c r="R1" s="654"/>
      <c r="S1" s="654"/>
      <c r="T1" s="654"/>
      <c r="U1" s="654"/>
      <c r="V1" s="667"/>
      <c r="W1" s="654"/>
      <c r="X1" s="668"/>
      <c r="Y1" s="654"/>
      <c r="Z1" s="654"/>
      <c r="AA1" s="654"/>
      <c r="AB1" s="654"/>
      <c r="AC1" s="654"/>
      <c r="AD1" s="654"/>
      <c r="AE1" s="654"/>
      <c r="AF1" s="654"/>
      <c r="AG1" s="654"/>
      <c r="AH1" s="654"/>
      <c r="AI1" s="654"/>
      <c r="AJ1" s="654" t="s">
        <v>71</v>
      </c>
      <c r="AK1" s="654"/>
      <c r="AL1" s="654"/>
      <c r="AM1" s="654"/>
      <c r="AN1" s="654"/>
      <c r="AO1" s="654"/>
      <c r="AP1" s="654"/>
      <c r="AQ1" s="654"/>
      <c r="AR1" s="654"/>
      <c r="AS1" s="654"/>
      <c r="AT1" s="654"/>
      <c r="AU1" s="654"/>
      <c r="AV1" s="654"/>
      <c r="AW1" s="654"/>
      <c r="AX1" s="654"/>
      <c r="AY1" s="654"/>
      <c r="AZ1" s="654"/>
      <c r="BA1" s="654"/>
      <c r="BB1" s="654"/>
      <c r="BC1" s="667"/>
      <c r="BD1" s="654"/>
      <c r="BE1" s="668"/>
      <c r="BF1" s="654"/>
      <c r="BG1" s="654"/>
      <c r="BH1" s="654"/>
      <c r="BI1" s="654"/>
      <c r="BJ1" s="654"/>
      <c r="BK1" s="654"/>
      <c r="BL1" s="654"/>
      <c r="BM1" s="654"/>
      <c r="BN1" s="654"/>
      <c r="BO1" s="1183" t="s">
        <v>51</v>
      </c>
      <c r="BP1" s="1183"/>
      <c r="BQ1" s="1184" t="s">
        <v>448</v>
      </c>
      <c r="BR1" s="1187" t="str">
        <f>D16</f>
        <v>каша молочная манная жидкая</v>
      </c>
      <c r="BS1" s="1187" t="str">
        <f t="shared" ref="BS1:BU1" si="0">E16</f>
        <v>масло сливочное порцеонное</v>
      </c>
      <c r="BT1" s="1187" t="str">
        <f t="shared" si="0"/>
        <v xml:space="preserve">чай с сахаром </v>
      </c>
      <c r="BU1" s="1187" t="str">
        <f t="shared" si="0"/>
        <v>хлеб пшеничный</v>
      </c>
      <c r="BV1" s="1090" t="s">
        <v>464</v>
      </c>
      <c r="BW1" s="1090" t="s">
        <v>620</v>
      </c>
      <c r="BX1" s="1090" t="s">
        <v>50</v>
      </c>
      <c r="BY1" s="1187" t="str">
        <f>K16</f>
        <v>щи из свежей капусты с зеленью</v>
      </c>
      <c r="BZ1" s="1187" t="str">
        <f t="shared" ref="BZ1:CE1" si="1">L16</f>
        <v>котлета из ц/б</v>
      </c>
      <c r="CA1" s="1187" t="str">
        <f t="shared" si="1"/>
        <v>картофель отварной</v>
      </c>
      <c r="CB1" s="1187" t="str">
        <f t="shared" si="1"/>
        <v>компот из сухофруктов</v>
      </c>
      <c r="CC1" s="1187" t="str">
        <f t="shared" si="1"/>
        <v>хлеб пшеничный</v>
      </c>
      <c r="CD1" s="1187" t="str">
        <f t="shared" si="1"/>
        <v>члеб ржаной</v>
      </c>
      <c r="CE1" s="1187">
        <f t="shared" si="1"/>
        <v>0</v>
      </c>
      <c r="CF1" s="1189" t="s">
        <v>49</v>
      </c>
      <c r="CG1" s="1079" t="str">
        <f>T16</f>
        <v>ПОЛДНИК</v>
      </c>
      <c r="CH1" s="1079" t="str">
        <f t="shared" ref="CH1:CI1" si="2">U16</f>
        <v>сырники с творогом и сгущенкой</v>
      </c>
      <c r="CI1" s="1079" t="str">
        <f t="shared" si="2"/>
        <v>кофейный напиток</v>
      </c>
      <c r="CJ1" s="669"/>
      <c r="CK1" s="594"/>
      <c r="CL1" s="598"/>
      <c r="CM1" s="598"/>
      <c r="CN1" s="594"/>
      <c r="CO1" s="594"/>
      <c r="CP1" s="599"/>
      <c r="CQ1" s="599"/>
      <c r="CR1" s="599"/>
      <c r="CS1" s="600"/>
      <c r="CT1" s="601"/>
      <c r="CU1" s="601"/>
      <c r="CV1" s="601"/>
      <c r="CW1" s="601"/>
      <c r="CX1" s="596"/>
      <c r="CY1" s="1182"/>
      <c r="CZ1" s="1182"/>
      <c r="DA1" s="594"/>
      <c r="DB1" s="594"/>
      <c r="DC1" s="602"/>
      <c r="DD1" s="1179"/>
      <c r="DE1" s="1179"/>
      <c r="DF1" s="1179"/>
    </row>
    <row r="2" spans="1:116" ht="15" customHeight="1">
      <c r="A2" s="654" t="s">
        <v>70</v>
      </c>
      <c r="B2" s="1111"/>
      <c r="C2" s="1111"/>
      <c r="D2" s="1111"/>
      <c r="E2" s="1111"/>
      <c r="F2" s="654"/>
      <c r="G2" s="1111" t="s">
        <v>495</v>
      </c>
      <c r="H2" s="1111"/>
      <c r="I2" s="1111"/>
      <c r="J2" s="1111"/>
      <c r="K2" s="1111"/>
      <c r="L2" s="654"/>
      <c r="M2" s="654"/>
      <c r="N2" s="1180" t="s">
        <v>69</v>
      </c>
      <c r="O2" s="1180"/>
      <c r="P2" s="1180"/>
      <c r="Q2" s="1180"/>
      <c r="R2" s="1180"/>
      <c r="S2" s="1180"/>
      <c r="T2" s="1180"/>
      <c r="U2" s="1180"/>
      <c r="V2" s="1180"/>
      <c r="W2" s="1180"/>
      <c r="X2" s="1180"/>
      <c r="Y2" s="654"/>
      <c r="Z2" s="670"/>
      <c r="AA2" s="670"/>
      <c r="AB2" s="670"/>
      <c r="AC2" s="670"/>
      <c r="AD2" s="654"/>
      <c r="AE2" s="654"/>
      <c r="AF2" s="654"/>
      <c r="AG2" s="654"/>
      <c r="AH2" s="654" t="s">
        <v>70</v>
      </c>
      <c r="AI2" s="1111"/>
      <c r="AJ2" s="1111"/>
      <c r="AK2" s="1111"/>
      <c r="AL2" s="1111"/>
      <c r="AM2" s="654"/>
      <c r="AN2" s="1111" t="s">
        <v>495</v>
      </c>
      <c r="AO2" s="1111"/>
      <c r="AP2" s="1111"/>
      <c r="AQ2" s="1111"/>
      <c r="AR2" s="1111"/>
      <c r="AS2" s="654"/>
      <c r="AT2" s="654"/>
      <c r="AU2" s="1180" t="s">
        <v>69</v>
      </c>
      <c r="AV2" s="1180"/>
      <c r="AW2" s="1180"/>
      <c r="AX2" s="1180"/>
      <c r="AY2" s="1180"/>
      <c r="AZ2" s="1180"/>
      <c r="BA2" s="1180"/>
      <c r="BB2" s="1180"/>
      <c r="BC2" s="1180"/>
      <c r="BD2" s="1180"/>
      <c r="BE2" s="1180"/>
      <c r="BF2" s="654"/>
      <c r="BG2" s="670"/>
      <c r="BH2" s="670"/>
      <c r="BI2" s="670"/>
      <c r="BJ2" s="670"/>
      <c r="BK2" s="654"/>
      <c r="BL2" s="654"/>
      <c r="BM2" s="654"/>
      <c r="BN2" s="654"/>
      <c r="BO2" s="1183"/>
      <c r="BP2" s="1183"/>
      <c r="BQ2" s="1185"/>
      <c r="BR2" s="1188"/>
      <c r="BS2" s="1188"/>
      <c r="BT2" s="1188"/>
      <c r="BU2" s="1188"/>
      <c r="BV2" s="1090"/>
      <c r="BW2" s="1090"/>
      <c r="BX2" s="1090"/>
      <c r="BY2" s="1188"/>
      <c r="BZ2" s="1188"/>
      <c r="CA2" s="1188"/>
      <c r="CB2" s="1188"/>
      <c r="CC2" s="1188"/>
      <c r="CD2" s="1188"/>
      <c r="CE2" s="1188"/>
      <c r="CF2" s="1190"/>
      <c r="CG2" s="1080"/>
      <c r="CH2" s="1080"/>
      <c r="CI2" s="1080"/>
      <c r="CJ2" s="671"/>
      <c r="CK2" s="594"/>
      <c r="CL2" s="594"/>
      <c r="CM2" s="594"/>
      <c r="CN2" s="594"/>
      <c r="CO2" s="594"/>
      <c r="CP2" s="594"/>
      <c r="CQ2" s="594"/>
      <c r="CR2" s="594"/>
      <c r="CS2" s="595"/>
      <c r="CT2" s="596"/>
      <c r="CU2" s="596"/>
      <c r="CV2" s="596"/>
      <c r="CW2" s="596"/>
      <c r="CX2" s="596"/>
      <c r="CY2" s="603"/>
      <c r="CZ2" s="603"/>
      <c r="DA2" s="594"/>
      <c r="DB2" s="594"/>
      <c r="DC2" s="602"/>
      <c r="DD2" s="602"/>
      <c r="DE2" s="602"/>
      <c r="DF2" s="604"/>
    </row>
    <row r="3" spans="1:116" ht="15" customHeight="1">
      <c r="A3" s="654"/>
      <c r="B3" s="1181" t="s">
        <v>68</v>
      </c>
      <c r="C3" s="1181"/>
      <c r="D3" s="1181"/>
      <c r="E3" s="1181"/>
      <c r="F3" s="654"/>
      <c r="G3" s="1181" t="s">
        <v>96</v>
      </c>
      <c r="H3" s="1181"/>
      <c r="I3" s="1181"/>
      <c r="J3" s="1181"/>
      <c r="K3" s="1181"/>
      <c r="L3" s="654"/>
      <c r="M3" s="654"/>
      <c r="N3" s="1180"/>
      <c r="O3" s="1180"/>
      <c r="P3" s="1180"/>
      <c r="Q3" s="1180"/>
      <c r="R3" s="1180"/>
      <c r="S3" s="1180"/>
      <c r="T3" s="1180"/>
      <c r="U3" s="1180"/>
      <c r="V3" s="1180"/>
      <c r="W3" s="1180"/>
      <c r="X3" s="1180"/>
      <c r="Y3" s="654"/>
      <c r="Z3" s="672"/>
      <c r="AA3" s="673"/>
      <c r="AB3" s="673"/>
      <c r="AC3" s="673"/>
      <c r="AD3" s="654"/>
      <c r="AE3" s="654"/>
      <c r="AF3" s="654"/>
      <c r="AG3" s="654"/>
      <c r="AH3" s="654"/>
      <c r="AI3" s="1181" t="s">
        <v>68</v>
      </c>
      <c r="AJ3" s="1181"/>
      <c r="AK3" s="1181"/>
      <c r="AL3" s="1181"/>
      <c r="AM3" s="654"/>
      <c r="AN3" s="1181" t="s">
        <v>96</v>
      </c>
      <c r="AO3" s="1181"/>
      <c r="AP3" s="1181"/>
      <c r="AQ3" s="1181"/>
      <c r="AR3" s="1181"/>
      <c r="AS3" s="654"/>
      <c r="AT3" s="654"/>
      <c r="AU3" s="1180"/>
      <c r="AV3" s="1180"/>
      <c r="AW3" s="1180"/>
      <c r="AX3" s="1180"/>
      <c r="AY3" s="1180"/>
      <c r="AZ3" s="1180"/>
      <c r="BA3" s="1180"/>
      <c r="BB3" s="1180"/>
      <c r="BC3" s="1180"/>
      <c r="BD3" s="1180"/>
      <c r="BE3" s="1180"/>
      <c r="BF3" s="654"/>
      <c r="BG3" s="672"/>
      <c r="BH3" s="673"/>
      <c r="BI3" s="673"/>
      <c r="BJ3" s="673"/>
      <c r="BK3" s="654"/>
      <c r="BL3" s="654"/>
      <c r="BM3" s="654"/>
      <c r="BN3" s="654"/>
      <c r="BO3" s="1183"/>
      <c r="BP3" s="1183"/>
      <c r="BQ3" s="1185"/>
      <c r="BR3" s="1188"/>
      <c r="BS3" s="1188"/>
      <c r="BT3" s="1188"/>
      <c r="BU3" s="1188"/>
      <c r="BV3" s="1090"/>
      <c r="BW3" s="1090"/>
      <c r="BX3" s="1090"/>
      <c r="BY3" s="1188"/>
      <c r="BZ3" s="1188"/>
      <c r="CA3" s="1188"/>
      <c r="CB3" s="1188"/>
      <c r="CC3" s="1188"/>
      <c r="CD3" s="1188"/>
      <c r="CE3" s="1188"/>
      <c r="CF3" s="1190"/>
      <c r="CG3" s="1080"/>
      <c r="CH3" s="1080"/>
      <c r="CI3" s="1080"/>
      <c r="CJ3" s="674"/>
      <c r="CK3" s="594"/>
      <c r="CL3" s="594"/>
      <c r="CM3" s="594"/>
      <c r="CN3" s="594"/>
      <c r="CO3" s="594"/>
      <c r="CP3" s="594"/>
      <c r="CQ3" s="594"/>
      <c r="CR3" s="594"/>
      <c r="CS3" s="595"/>
      <c r="CT3" s="596"/>
      <c r="CU3" s="596"/>
      <c r="CV3" s="596"/>
      <c r="CW3" s="596"/>
      <c r="CX3" s="596"/>
      <c r="CY3" s="594"/>
      <c r="CZ3" s="594"/>
      <c r="DA3" s="594"/>
      <c r="DB3" s="594"/>
      <c r="DC3" s="594"/>
      <c r="DD3" s="594"/>
      <c r="DE3" s="594"/>
      <c r="DF3" s="605"/>
    </row>
    <row r="4" spans="1:116" ht="15" customHeight="1">
      <c r="A4" s="654" t="s">
        <v>609</v>
      </c>
      <c r="B4" s="654"/>
      <c r="C4" s="654"/>
      <c r="D4" s="654"/>
      <c r="E4" s="654"/>
      <c r="F4" s="654"/>
      <c r="G4" s="654"/>
      <c r="H4" s="654"/>
      <c r="I4" s="654"/>
      <c r="J4" s="654"/>
      <c r="K4" s="654"/>
      <c r="L4" s="654"/>
      <c r="M4" s="654"/>
      <c r="N4" s="654"/>
      <c r="O4" s="654"/>
      <c r="P4" s="654"/>
      <c r="Q4" s="654"/>
      <c r="R4" s="654"/>
      <c r="S4" s="654"/>
      <c r="T4" s="654"/>
      <c r="U4" s="654"/>
      <c r="V4" s="667"/>
      <c r="W4" s="654"/>
      <c r="X4" s="654"/>
      <c r="Y4" s="668"/>
      <c r="Z4" s="668"/>
      <c r="AA4" s="675"/>
      <c r="AB4" s="675"/>
      <c r="AC4" s="675"/>
      <c r="AD4" s="654"/>
      <c r="AE4" s="676" t="s">
        <v>95</v>
      </c>
      <c r="AF4" s="1158"/>
      <c r="AG4" s="1159"/>
      <c r="AH4" s="654" t="s">
        <v>610</v>
      </c>
      <c r="AI4" s="654"/>
      <c r="AJ4" s="654"/>
      <c r="AK4" s="654"/>
      <c r="AL4" s="654"/>
      <c r="AM4" s="654"/>
      <c r="AN4" s="654"/>
      <c r="AO4" s="654"/>
      <c r="AP4" s="654"/>
      <c r="AQ4" s="654"/>
      <c r="AR4" s="654"/>
      <c r="AS4" s="654"/>
      <c r="AT4" s="654"/>
      <c r="AU4" s="654"/>
      <c r="AV4" s="654"/>
      <c r="AW4" s="654"/>
      <c r="AX4" s="654"/>
      <c r="AY4" s="654"/>
      <c r="AZ4" s="654"/>
      <c r="BA4" s="654"/>
      <c r="BB4" s="654"/>
      <c r="BC4" s="667"/>
      <c r="BD4" s="654"/>
      <c r="BE4" s="654"/>
      <c r="BF4" s="668"/>
      <c r="BG4" s="668"/>
      <c r="BH4" s="675"/>
      <c r="BI4" s="675"/>
      <c r="BJ4" s="675"/>
      <c r="BK4" s="654"/>
      <c r="BL4" s="676" t="s">
        <v>95</v>
      </c>
      <c r="BM4" s="1158"/>
      <c r="BN4" s="1159"/>
      <c r="BO4" s="1183"/>
      <c r="BP4" s="1183"/>
      <c r="BQ4" s="1185"/>
      <c r="BR4" s="1188"/>
      <c r="BS4" s="1188"/>
      <c r="BT4" s="1188"/>
      <c r="BU4" s="1188"/>
      <c r="BV4" s="1090"/>
      <c r="BW4" s="1090"/>
      <c r="BX4" s="1090"/>
      <c r="BY4" s="1188"/>
      <c r="BZ4" s="1188"/>
      <c r="CA4" s="1188"/>
      <c r="CB4" s="1188"/>
      <c r="CC4" s="1188"/>
      <c r="CD4" s="1188"/>
      <c r="CE4" s="1188"/>
      <c r="CF4" s="1190"/>
      <c r="CG4" s="1080"/>
      <c r="CH4" s="1080"/>
      <c r="CI4" s="1080"/>
      <c r="CJ4" s="677"/>
      <c r="CK4" s="594"/>
      <c r="CL4" s="594"/>
      <c r="CM4" s="594"/>
      <c r="CN4" s="594"/>
      <c r="CO4" s="594"/>
      <c r="CP4" s="594"/>
      <c r="CQ4" s="594"/>
      <c r="CR4" s="594"/>
      <c r="CS4" s="594"/>
      <c r="CT4" s="594"/>
      <c r="CU4" s="594"/>
      <c r="CV4" s="594"/>
      <c r="CW4" s="594"/>
      <c r="CX4" s="594"/>
      <c r="CY4" s="594"/>
      <c r="CZ4" s="594"/>
      <c r="DA4" s="594"/>
      <c r="DB4" s="594"/>
      <c r="DC4" s="594"/>
      <c r="DD4" s="594"/>
      <c r="DE4" s="594"/>
      <c r="DF4" s="605"/>
    </row>
    <row r="5" spans="1:116" ht="15" customHeight="1">
      <c r="A5" s="654"/>
      <c r="B5" s="654"/>
      <c r="C5" s="654"/>
      <c r="D5" s="654"/>
      <c r="E5" s="654"/>
      <c r="F5" s="654"/>
      <c r="G5" s="654"/>
      <c r="H5" s="654"/>
      <c r="I5" s="654"/>
      <c r="J5" s="654"/>
      <c r="K5" s="654"/>
      <c r="L5" s="654"/>
      <c r="M5" s="654"/>
      <c r="N5" s="654"/>
      <c r="O5" s="654"/>
      <c r="P5" s="654"/>
      <c r="Q5" s="654"/>
      <c r="R5" s="654"/>
      <c r="S5" s="654"/>
      <c r="T5" s="654"/>
      <c r="U5" s="654"/>
      <c r="V5" s="667"/>
      <c r="W5" s="668"/>
      <c r="X5" s="654"/>
      <c r="Y5" s="668"/>
      <c r="Z5" s="668"/>
      <c r="AA5" s="675"/>
      <c r="AB5" s="675"/>
      <c r="AC5" s="675"/>
      <c r="AD5" s="678" t="s">
        <v>67</v>
      </c>
      <c r="AE5" s="676">
        <v>504202</v>
      </c>
      <c r="AF5" s="1158"/>
      <c r="AG5" s="1159"/>
      <c r="AH5" s="654"/>
      <c r="AI5" s="654"/>
      <c r="AJ5" s="654"/>
      <c r="AK5" s="654"/>
      <c r="AL5" s="654"/>
      <c r="AM5" s="654"/>
      <c r="AN5" s="654"/>
      <c r="AO5" s="654"/>
      <c r="AP5" s="654"/>
      <c r="AQ5" s="654"/>
      <c r="AR5" s="654"/>
      <c r="AS5" s="654"/>
      <c r="AT5" s="654"/>
      <c r="AU5" s="654"/>
      <c r="AV5" s="654"/>
      <c r="AW5" s="654"/>
      <c r="AX5" s="654"/>
      <c r="AY5" s="654"/>
      <c r="AZ5" s="654"/>
      <c r="BA5" s="654"/>
      <c r="BB5" s="654"/>
      <c r="BC5" s="667"/>
      <c r="BD5" s="668"/>
      <c r="BE5" s="654"/>
      <c r="BF5" s="668"/>
      <c r="BG5" s="668"/>
      <c r="BH5" s="675"/>
      <c r="BI5" s="675"/>
      <c r="BJ5" s="675"/>
      <c r="BK5" s="678" t="s">
        <v>67</v>
      </c>
      <c r="BL5" s="676">
        <v>504202</v>
      </c>
      <c r="BM5" s="1158"/>
      <c r="BN5" s="1159"/>
      <c r="BO5" s="1183"/>
      <c r="BP5" s="1183"/>
      <c r="BQ5" s="1185"/>
      <c r="BR5" s="1188"/>
      <c r="BS5" s="1188"/>
      <c r="BT5" s="1188"/>
      <c r="BU5" s="1188"/>
      <c r="BV5" s="1090"/>
      <c r="BW5" s="1090"/>
      <c r="BX5" s="1090"/>
      <c r="BY5" s="1188"/>
      <c r="BZ5" s="1188"/>
      <c r="CA5" s="1188"/>
      <c r="CB5" s="1188"/>
      <c r="CC5" s="1188"/>
      <c r="CD5" s="1188"/>
      <c r="CE5" s="1188"/>
      <c r="CF5" s="1190"/>
      <c r="CG5" s="1080"/>
      <c r="CH5" s="1080"/>
      <c r="CI5" s="1080"/>
      <c r="CJ5" s="679"/>
    </row>
    <row r="6" spans="1:116" ht="16.5" customHeight="1">
      <c r="A6" s="1161" t="s">
        <v>66</v>
      </c>
      <c r="B6" s="1161"/>
      <c r="C6" s="1161"/>
      <c r="D6" s="1163" t="s">
        <v>65</v>
      </c>
      <c r="E6" s="1164"/>
      <c r="F6" s="1161" t="s">
        <v>64</v>
      </c>
      <c r="G6" s="1161"/>
      <c r="H6" s="1161" t="s">
        <v>63</v>
      </c>
      <c r="I6" s="1161"/>
      <c r="J6" s="1161" t="s">
        <v>62</v>
      </c>
      <c r="K6" s="1161"/>
      <c r="L6" s="1169" t="s">
        <v>61</v>
      </c>
      <c r="M6" s="1170"/>
      <c r="N6" s="680"/>
      <c r="O6" s="681"/>
      <c r="P6" s="682" t="s">
        <v>94</v>
      </c>
      <c r="Q6" s="683">
        <v>24</v>
      </c>
      <c r="R6" s="1175" t="s">
        <v>484</v>
      </c>
      <c r="S6" s="1175"/>
      <c r="T6" s="681" t="s">
        <v>434</v>
      </c>
      <c r="U6" s="681"/>
      <c r="V6" s="684"/>
      <c r="W6" s="685"/>
      <c r="X6" s="654"/>
      <c r="Y6" s="668"/>
      <c r="Z6" s="668"/>
      <c r="AA6" s="686"/>
      <c r="AB6" s="686"/>
      <c r="AC6" s="686"/>
      <c r="AD6" s="668"/>
      <c r="AE6" s="1176"/>
      <c r="AF6" s="1177"/>
      <c r="AG6" s="1178"/>
      <c r="AH6" s="1161" t="s">
        <v>66</v>
      </c>
      <c r="AI6" s="1161"/>
      <c r="AJ6" s="1161"/>
      <c r="AK6" s="1163" t="s">
        <v>65</v>
      </c>
      <c r="AL6" s="1164"/>
      <c r="AM6" s="1161" t="s">
        <v>64</v>
      </c>
      <c r="AN6" s="1161"/>
      <c r="AO6" s="1161" t="s">
        <v>63</v>
      </c>
      <c r="AP6" s="1161"/>
      <c r="AQ6" s="1161" t="s">
        <v>62</v>
      </c>
      <c r="AR6" s="1161"/>
      <c r="AS6" s="1169" t="s">
        <v>61</v>
      </c>
      <c r="AT6" s="1170"/>
      <c r="AU6" s="680"/>
      <c r="AV6" s="681"/>
      <c r="AW6" s="682" t="s">
        <v>94</v>
      </c>
      <c r="AX6" s="683">
        <v>24</v>
      </c>
      <c r="AY6" s="1175" t="s">
        <v>484</v>
      </c>
      <c r="AZ6" s="1175"/>
      <c r="BA6" s="681" t="s">
        <v>434</v>
      </c>
      <c r="BB6" s="681"/>
      <c r="BC6" s="684"/>
      <c r="BD6" s="685"/>
      <c r="BE6" s="654"/>
      <c r="BF6" s="668"/>
      <c r="BG6" s="668"/>
      <c r="BH6" s="686"/>
      <c r="BI6" s="686"/>
      <c r="BJ6" s="686"/>
      <c r="BK6" s="668"/>
      <c r="BL6" s="1176"/>
      <c r="BM6" s="1177"/>
      <c r="BN6" s="1178"/>
      <c r="BO6" s="1183"/>
      <c r="BP6" s="1183"/>
      <c r="BQ6" s="1185"/>
      <c r="BR6" s="1188"/>
      <c r="BS6" s="1188"/>
      <c r="BT6" s="1188"/>
      <c r="BU6" s="1188"/>
      <c r="BV6" s="1090"/>
      <c r="BW6" s="1090"/>
      <c r="BX6" s="1090"/>
      <c r="BY6" s="1188"/>
      <c r="BZ6" s="1188"/>
      <c r="CA6" s="1188"/>
      <c r="CB6" s="1188"/>
      <c r="CC6" s="1188"/>
      <c r="CD6" s="1188"/>
      <c r="CE6" s="1188"/>
      <c r="CF6" s="1190"/>
      <c r="CG6" s="1080"/>
      <c r="CH6" s="1080"/>
      <c r="CI6" s="1080"/>
      <c r="CJ6" s="639"/>
    </row>
    <row r="7" spans="1:116" ht="37.5" customHeight="1">
      <c r="A7" s="1161"/>
      <c r="B7" s="1161"/>
      <c r="C7" s="1161"/>
      <c r="D7" s="1165"/>
      <c r="E7" s="1166"/>
      <c r="F7" s="1161"/>
      <c r="G7" s="1161"/>
      <c r="H7" s="1161"/>
      <c r="I7" s="1161"/>
      <c r="J7" s="1161"/>
      <c r="K7" s="1161"/>
      <c r="L7" s="1171"/>
      <c r="M7" s="1172"/>
      <c r="N7" s="687" t="s">
        <v>59</v>
      </c>
      <c r="O7" s="688"/>
      <c r="P7" s="850" t="s">
        <v>485</v>
      </c>
      <c r="Q7" s="850"/>
      <c r="R7" s="850"/>
      <c r="S7" s="850"/>
      <c r="T7" s="850"/>
      <c r="U7" s="850"/>
      <c r="V7" s="850"/>
      <c r="W7" s="850"/>
      <c r="X7" s="850"/>
      <c r="Y7" s="668"/>
      <c r="Z7" s="668"/>
      <c r="AA7" s="689"/>
      <c r="AB7" s="689"/>
      <c r="AC7" s="689"/>
      <c r="AD7" s="678" t="s">
        <v>60</v>
      </c>
      <c r="AE7" s="1176"/>
      <c r="AF7" s="1177"/>
      <c r="AG7" s="1178"/>
      <c r="AH7" s="1161"/>
      <c r="AI7" s="1161"/>
      <c r="AJ7" s="1161"/>
      <c r="AK7" s="1165"/>
      <c r="AL7" s="1166"/>
      <c r="AM7" s="1161"/>
      <c r="AN7" s="1161"/>
      <c r="AO7" s="1161"/>
      <c r="AP7" s="1161"/>
      <c r="AQ7" s="1161"/>
      <c r="AR7" s="1161"/>
      <c r="AS7" s="1171"/>
      <c r="AT7" s="1172"/>
      <c r="AU7" s="687" t="s">
        <v>59</v>
      </c>
      <c r="AV7" s="688"/>
      <c r="AW7" s="850" t="s">
        <v>485</v>
      </c>
      <c r="AX7" s="850"/>
      <c r="AY7" s="850"/>
      <c r="AZ7" s="850"/>
      <c r="BA7" s="850"/>
      <c r="BB7" s="850"/>
      <c r="BC7" s="850"/>
      <c r="BD7" s="850"/>
      <c r="BE7" s="850"/>
      <c r="BF7" s="668"/>
      <c r="BG7" s="668"/>
      <c r="BH7" s="689"/>
      <c r="BI7" s="689"/>
      <c r="BJ7" s="689"/>
      <c r="BK7" s="678" t="s">
        <v>60</v>
      </c>
      <c r="BL7" s="1176"/>
      <c r="BM7" s="1177"/>
      <c r="BN7" s="1178"/>
      <c r="BO7" s="1183"/>
      <c r="BP7" s="1183"/>
      <c r="BQ7" s="1185"/>
      <c r="BR7" s="1188"/>
      <c r="BS7" s="1188"/>
      <c r="BT7" s="1188"/>
      <c r="BU7" s="1188"/>
      <c r="BV7" s="1090"/>
      <c r="BW7" s="1090"/>
      <c r="BX7" s="1090"/>
      <c r="BY7" s="1188"/>
      <c r="BZ7" s="1188"/>
      <c r="CA7" s="1188"/>
      <c r="CB7" s="1188"/>
      <c r="CC7" s="1188"/>
      <c r="CD7" s="1188"/>
      <c r="CE7" s="1188"/>
      <c r="CF7" s="1190"/>
      <c r="CG7" s="1080"/>
      <c r="CH7" s="1080"/>
      <c r="CI7" s="1080"/>
      <c r="CJ7" s="677"/>
    </row>
    <row r="8" spans="1:116" ht="31.5" customHeight="1">
      <c r="A8" s="690" t="s">
        <v>55</v>
      </c>
      <c r="B8" s="1161" t="s">
        <v>54</v>
      </c>
      <c r="C8" s="1161"/>
      <c r="D8" s="1167"/>
      <c r="E8" s="1168"/>
      <c r="F8" s="1161"/>
      <c r="G8" s="1161"/>
      <c r="H8" s="1161"/>
      <c r="I8" s="1161"/>
      <c r="J8" s="1161"/>
      <c r="K8" s="1161"/>
      <c r="L8" s="1173"/>
      <c r="M8" s="1174"/>
      <c r="N8" s="687" t="s">
        <v>53</v>
      </c>
      <c r="O8" s="688"/>
      <c r="P8" s="691"/>
      <c r="Q8" s="1162" t="s">
        <v>57</v>
      </c>
      <c r="R8" s="1162"/>
      <c r="S8" s="1162"/>
      <c r="T8" s="1162"/>
      <c r="U8" s="1162"/>
      <c r="V8" s="1162"/>
      <c r="W8" s="1162"/>
      <c r="X8" s="654"/>
      <c r="Y8" s="668"/>
      <c r="Z8" s="668"/>
      <c r="AA8" s="692"/>
      <c r="AB8" s="692"/>
      <c r="AC8" s="692"/>
      <c r="AD8" s="678" t="s">
        <v>56</v>
      </c>
      <c r="AE8" s="1158"/>
      <c r="AF8" s="1162"/>
      <c r="AG8" s="1159"/>
      <c r="AH8" s="690" t="s">
        <v>55</v>
      </c>
      <c r="AI8" s="1161" t="s">
        <v>54</v>
      </c>
      <c r="AJ8" s="1161"/>
      <c r="AK8" s="1167"/>
      <c r="AL8" s="1168"/>
      <c r="AM8" s="1161"/>
      <c r="AN8" s="1161"/>
      <c r="AO8" s="1161"/>
      <c r="AP8" s="1161"/>
      <c r="AQ8" s="1161"/>
      <c r="AR8" s="1161"/>
      <c r="AS8" s="1173"/>
      <c r="AT8" s="1174"/>
      <c r="AU8" s="687" t="s">
        <v>53</v>
      </c>
      <c r="AV8" s="688"/>
      <c r="AW8" s="691"/>
      <c r="AX8" s="1162" t="s">
        <v>306</v>
      </c>
      <c r="AY8" s="1162"/>
      <c r="AZ8" s="1162"/>
      <c r="BA8" s="1162"/>
      <c r="BB8" s="1162"/>
      <c r="BC8" s="1162"/>
      <c r="BD8" s="1162"/>
      <c r="BE8" s="654"/>
      <c r="BF8" s="668"/>
      <c r="BG8" s="668"/>
      <c r="BH8" s="692"/>
      <c r="BI8" s="692"/>
      <c r="BJ8" s="692"/>
      <c r="BK8" s="678" t="s">
        <v>56</v>
      </c>
      <c r="BL8" s="1158"/>
      <c r="BM8" s="1162"/>
      <c r="BN8" s="1159"/>
      <c r="BO8" s="1183"/>
      <c r="BP8" s="1183"/>
      <c r="BQ8" s="1186"/>
      <c r="BR8" s="1188"/>
      <c r="BS8" s="1188"/>
      <c r="BT8" s="1188"/>
      <c r="BU8" s="1188"/>
      <c r="BV8" s="1090"/>
      <c r="BW8" s="1090"/>
      <c r="BX8" s="1090"/>
      <c r="BY8" s="1188"/>
      <c r="BZ8" s="1188"/>
      <c r="CA8" s="1188"/>
      <c r="CB8" s="1188"/>
      <c r="CC8" s="1188"/>
      <c r="CD8" s="1188"/>
      <c r="CE8" s="1188"/>
      <c r="CF8" s="1191"/>
      <c r="CG8" s="1080"/>
      <c r="CH8" s="1080"/>
      <c r="CI8" s="1080"/>
      <c r="CJ8" s="693" t="s">
        <v>163</v>
      </c>
    </row>
    <row r="9" spans="1:116" ht="15" customHeight="1" thickBot="1">
      <c r="A9" s="694"/>
      <c r="B9" s="1157" t="s">
        <v>93</v>
      </c>
      <c r="C9" s="1157"/>
      <c r="D9" s="1157"/>
      <c r="E9" s="1157"/>
      <c r="F9" s="1157">
        <v>1</v>
      </c>
      <c r="G9" s="1157"/>
      <c r="H9" s="1158">
        <f>SUM(D9*F9)</f>
        <v>0</v>
      </c>
      <c r="I9" s="1159"/>
      <c r="J9" s="1160">
        <f>AE74</f>
        <v>215.42</v>
      </c>
      <c r="K9" s="1157"/>
      <c r="L9" s="1154">
        <f>SUM(J9/F9)</f>
        <v>215.42</v>
      </c>
      <c r="M9" s="1155"/>
      <c r="N9" s="695"/>
      <c r="O9" s="695"/>
      <c r="P9" s="695"/>
      <c r="Q9" s="695"/>
      <c r="R9" s="696"/>
      <c r="S9" s="696"/>
      <c r="T9" s="696"/>
      <c r="U9" s="696"/>
      <c r="V9" s="697"/>
      <c r="W9" s="685"/>
      <c r="X9" s="654"/>
      <c r="Y9" s="654"/>
      <c r="Z9" s="675"/>
      <c r="AA9" s="675"/>
      <c r="AB9" s="675"/>
      <c r="AC9" s="675"/>
      <c r="AD9" s="675"/>
      <c r="AE9" s="675"/>
      <c r="AF9" s="675"/>
      <c r="AG9" s="675"/>
      <c r="AH9" s="694"/>
      <c r="AI9" s="1157" t="s">
        <v>93</v>
      </c>
      <c r="AJ9" s="1157"/>
      <c r="AK9" s="1157"/>
      <c r="AL9" s="1157"/>
      <c r="AM9" s="1157">
        <v>2</v>
      </c>
      <c r="AN9" s="1157"/>
      <c r="AO9" s="1158">
        <f>SUM(AK9*AM9)</f>
        <v>0</v>
      </c>
      <c r="AP9" s="1159"/>
      <c r="AQ9" s="1160">
        <f>BL74</f>
        <v>464.46</v>
      </c>
      <c r="AR9" s="1157"/>
      <c r="AS9" s="1154">
        <f>SUM(AQ9/AM9)</f>
        <v>232.23</v>
      </c>
      <c r="AT9" s="1155"/>
      <c r="AU9" s="695"/>
      <c r="AV9" s="695"/>
      <c r="AW9" s="695"/>
      <c r="AX9" s="695"/>
      <c r="AY9" s="696"/>
      <c r="AZ9" s="696"/>
      <c r="BA9" s="696"/>
      <c r="BB9" s="696"/>
      <c r="BC9" s="697"/>
      <c r="BD9" s="685"/>
      <c r="BE9" s="654"/>
      <c r="BF9" s="654"/>
      <c r="BG9" s="675"/>
      <c r="BH9" s="675"/>
      <c r="BI9" s="675"/>
      <c r="BJ9" s="675"/>
      <c r="BK9" s="675"/>
      <c r="BL9" s="675"/>
      <c r="BM9" s="675"/>
      <c r="BN9" s="675"/>
      <c r="BO9" s="1081" t="s">
        <v>449</v>
      </c>
      <c r="BP9" s="1082"/>
      <c r="BQ9" s="1083"/>
      <c r="BR9" s="698">
        <v>21</v>
      </c>
      <c r="BS9" s="698">
        <v>21</v>
      </c>
      <c r="BT9" s="698">
        <v>21</v>
      </c>
      <c r="BU9" s="698">
        <v>21</v>
      </c>
      <c r="BV9" s="698"/>
      <c r="BW9" s="698">
        <v>21</v>
      </c>
      <c r="BX9" s="698"/>
      <c r="BY9" s="698">
        <v>21</v>
      </c>
      <c r="BZ9" s="698">
        <v>21</v>
      </c>
      <c r="CA9" s="698">
        <v>21</v>
      </c>
      <c r="CB9" s="698">
        <v>21</v>
      </c>
      <c r="CC9" s="698">
        <v>21</v>
      </c>
      <c r="CD9" s="698">
        <v>21</v>
      </c>
      <c r="CE9" s="698"/>
      <c r="CF9" s="698"/>
      <c r="CG9" s="698"/>
      <c r="CH9" s="698">
        <v>21</v>
      </c>
      <c r="CI9" s="698">
        <v>21</v>
      </c>
      <c r="CJ9" s="699">
        <v>21</v>
      </c>
    </row>
    <row r="10" spans="1:116" ht="15" customHeight="1" thickBot="1">
      <c r="A10" s="694"/>
      <c r="B10" s="1157" t="s">
        <v>92</v>
      </c>
      <c r="C10" s="1157"/>
      <c r="D10" s="1157"/>
      <c r="E10" s="1157"/>
      <c r="F10" s="1157">
        <v>1</v>
      </c>
      <c r="G10" s="1157"/>
      <c r="H10" s="1158"/>
      <c r="I10" s="1159"/>
      <c r="J10" s="1160">
        <f>AF74</f>
        <v>1582.8</v>
      </c>
      <c r="K10" s="1157"/>
      <c r="L10" s="1154">
        <f>J10/F10</f>
        <v>1582.8</v>
      </c>
      <c r="M10" s="1155"/>
      <c r="N10" s="700" t="s">
        <v>52</v>
      </c>
      <c r="O10" s="700"/>
      <c r="P10" s="700"/>
      <c r="Q10" s="700"/>
      <c r="R10" s="1156" t="s">
        <v>483</v>
      </c>
      <c r="S10" s="1156"/>
      <c r="T10" s="1156"/>
      <c r="U10" s="1156"/>
      <c r="V10" s="1156"/>
      <c r="W10" s="1156"/>
      <c r="X10" s="654"/>
      <c r="Y10" s="654"/>
      <c r="Z10" s="675"/>
      <c r="AA10" s="675"/>
      <c r="AB10" s="675"/>
      <c r="AC10" s="675"/>
      <c r="AD10" s="675"/>
      <c r="AE10" s="675"/>
      <c r="AF10" s="675"/>
      <c r="AG10" s="675"/>
      <c r="AH10" s="694"/>
      <c r="AI10" s="1157" t="s">
        <v>92</v>
      </c>
      <c r="AJ10" s="1157"/>
      <c r="AK10" s="1157"/>
      <c r="AL10" s="1157"/>
      <c r="AM10" s="1157">
        <v>2</v>
      </c>
      <c r="AN10" s="1157"/>
      <c r="AO10" s="1158"/>
      <c r="AP10" s="1159"/>
      <c r="AQ10" s="1160">
        <f>BM74</f>
        <v>3204.75</v>
      </c>
      <c r="AR10" s="1157"/>
      <c r="AS10" s="1154">
        <f>AQ10/AM10</f>
        <v>1602.38</v>
      </c>
      <c r="AT10" s="1155"/>
      <c r="AU10" s="700" t="s">
        <v>52</v>
      </c>
      <c r="AV10" s="700"/>
      <c r="AW10" s="700"/>
      <c r="AX10" s="700"/>
      <c r="AY10" s="1156" t="s">
        <v>483</v>
      </c>
      <c r="AZ10" s="1156"/>
      <c r="BA10" s="1156"/>
      <c r="BB10" s="1156"/>
      <c r="BC10" s="1156"/>
      <c r="BD10" s="1156"/>
      <c r="BE10" s="654"/>
      <c r="BF10" s="654"/>
      <c r="BG10" s="675"/>
      <c r="BH10" s="675"/>
      <c r="BI10" s="675"/>
      <c r="BJ10" s="675"/>
      <c r="BK10" s="675"/>
      <c r="BL10" s="675"/>
      <c r="BM10" s="675"/>
      <c r="BN10" s="675"/>
      <c r="BO10" s="1084" t="s">
        <v>450</v>
      </c>
      <c r="BP10" s="1085"/>
      <c r="BQ10" s="1086"/>
      <c r="BR10" s="512">
        <v>39</v>
      </c>
      <c r="BS10" s="512">
        <v>39</v>
      </c>
      <c r="BT10" s="512">
        <v>39</v>
      </c>
      <c r="BU10" s="512">
        <v>39</v>
      </c>
      <c r="BV10" s="512"/>
      <c r="BW10" s="512">
        <v>39</v>
      </c>
      <c r="BX10" s="512"/>
      <c r="BY10" s="512">
        <v>39</v>
      </c>
      <c r="BZ10" s="512">
        <v>39</v>
      </c>
      <c r="CA10" s="512">
        <v>39</v>
      </c>
      <c r="CB10" s="512">
        <v>39</v>
      </c>
      <c r="CC10" s="512">
        <v>39</v>
      </c>
      <c r="CD10" s="512">
        <v>39</v>
      </c>
      <c r="CE10" s="512"/>
      <c r="CF10" s="512"/>
      <c r="CG10" s="512"/>
      <c r="CH10" s="512">
        <v>39</v>
      </c>
      <c r="CI10" s="512">
        <v>39</v>
      </c>
      <c r="CJ10" s="701">
        <v>39</v>
      </c>
      <c r="CK10" s="608"/>
      <c r="CL10" s="608"/>
      <c r="CM10" s="608"/>
      <c r="CN10" s="608"/>
      <c r="CO10" s="608"/>
      <c r="CP10" s="608"/>
      <c r="CQ10" s="608"/>
      <c r="CR10" s="608"/>
      <c r="CS10" s="608"/>
      <c r="CT10" s="608"/>
      <c r="CU10" s="608"/>
      <c r="CV10" s="608"/>
      <c r="CW10" s="608"/>
      <c r="CX10" s="608"/>
      <c r="CY10" s="608"/>
      <c r="CZ10" s="608"/>
      <c r="DA10" s="608"/>
      <c r="DB10" s="608"/>
      <c r="DC10" s="608"/>
      <c r="DD10" s="608"/>
      <c r="DE10" s="608"/>
      <c r="DF10" s="608"/>
      <c r="DG10" s="608"/>
    </row>
    <row r="11" spans="1:116" ht="15" customHeight="1" thickBot="1">
      <c r="A11" s="702"/>
      <c r="B11" s="1158" t="s">
        <v>90</v>
      </c>
      <c r="C11" s="1159"/>
      <c r="D11" s="1158">
        <v>54</v>
      </c>
      <c r="E11" s="1159"/>
      <c r="F11" s="1158">
        <v>1</v>
      </c>
      <c r="G11" s="1159"/>
      <c r="H11" s="1157">
        <f>D11*F11</f>
        <v>54</v>
      </c>
      <c r="I11" s="1157"/>
      <c r="J11" s="1160">
        <f>AG74</f>
        <v>1798.2</v>
      </c>
      <c r="K11" s="1157"/>
      <c r="L11" s="1160">
        <f>J11/F11</f>
        <v>1798.2</v>
      </c>
      <c r="M11" s="1157"/>
      <c r="N11" s="703"/>
      <c r="O11" s="703"/>
      <c r="P11" s="654"/>
      <c r="Q11" s="654"/>
      <c r="R11" s="654"/>
      <c r="S11" s="654"/>
      <c r="T11" s="654"/>
      <c r="U11" s="654"/>
      <c r="V11" s="654"/>
      <c r="W11" s="654"/>
      <c r="X11" s="667"/>
      <c r="Y11" s="668"/>
      <c r="Z11" s="668"/>
      <c r="AA11" s="654"/>
      <c r="AB11" s="654"/>
      <c r="AC11" s="654"/>
      <c r="AD11" s="654"/>
      <c r="AE11" s="654"/>
      <c r="AF11" s="654"/>
      <c r="AG11" s="654"/>
      <c r="AH11" s="702"/>
      <c r="AI11" s="1158" t="s">
        <v>90</v>
      </c>
      <c r="AJ11" s="1159"/>
      <c r="AK11" s="1158">
        <v>54</v>
      </c>
      <c r="AL11" s="1159"/>
      <c r="AM11" s="1158">
        <v>2</v>
      </c>
      <c r="AN11" s="1159"/>
      <c r="AO11" s="1157">
        <f>AK11*AM11</f>
        <v>108</v>
      </c>
      <c r="AP11" s="1157"/>
      <c r="AQ11" s="1160">
        <f>BN74</f>
        <v>3669.21</v>
      </c>
      <c r="AR11" s="1157"/>
      <c r="AS11" s="1160">
        <f>AQ11/AM11</f>
        <v>1834.61</v>
      </c>
      <c r="AT11" s="1157"/>
      <c r="AU11" s="703"/>
      <c r="AV11" s="703"/>
      <c r="AW11" s="654"/>
      <c r="AX11" s="654"/>
      <c r="AY11" s="654"/>
      <c r="AZ11" s="654"/>
      <c r="BA11" s="654"/>
      <c r="BB11" s="654"/>
      <c r="BC11" s="654"/>
      <c r="BD11" s="654"/>
      <c r="BE11" s="667"/>
      <c r="BF11" s="668"/>
      <c r="BG11" s="668"/>
      <c r="BH11" s="654"/>
      <c r="BI11" s="654"/>
      <c r="BJ11" s="654"/>
      <c r="BK11" s="654"/>
      <c r="BL11" s="654"/>
      <c r="BM11" s="654"/>
      <c r="BN11" s="654"/>
      <c r="BO11" s="1087" t="s">
        <v>451</v>
      </c>
      <c r="BP11" s="1088"/>
      <c r="BQ11" s="1089"/>
      <c r="BR11" s="704">
        <v>200</v>
      </c>
      <c r="BS11" s="705">
        <v>5</v>
      </c>
      <c r="BT11" s="706" t="s">
        <v>260</v>
      </c>
      <c r="BU11" s="706" t="s">
        <v>261</v>
      </c>
      <c r="BV11" s="707"/>
      <c r="BW11" s="708" t="s">
        <v>260</v>
      </c>
      <c r="BX11" s="707"/>
      <c r="BY11" s="709" t="s">
        <v>260</v>
      </c>
      <c r="BZ11" s="710" t="s">
        <v>387</v>
      </c>
      <c r="CA11" s="709" t="s">
        <v>463</v>
      </c>
      <c r="CB11" s="711">
        <v>150</v>
      </c>
      <c r="CC11" s="706" t="s">
        <v>261</v>
      </c>
      <c r="CD11" s="706" t="s">
        <v>261</v>
      </c>
      <c r="CE11" s="705"/>
      <c r="CF11" s="712"/>
      <c r="CG11" s="705"/>
      <c r="CH11" s="706" t="s">
        <v>616</v>
      </c>
      <c r="CI11" s="710" t="s">
        <v>260</v>
      </c>
      <c r="CJ11" s="639"/>
    </row>
    <row r="12" spans="1:116" ht="17.25" customHeight="1" thickBot="1">
      <c r="A12" s="654"/>
      <c r="B12" s="654"/>
      <c r="C12" s="654"/>
      <c r="D12" s="654"/>
      <c r="E12" s="654"/>
      <c r="F12" s="654"/>
      <c r="G12" s="654"/>
      <c r="H12" s="654"/>
      <c r="I12" s="654"/>
      <c r="J12" s="654"/>
      <c r="K12" s="654"/>
      <c r="L12" s="654"/>
      <c r="M12" s="654"/>
      <c r="N12" s="654"/>
      <c r="O12" s="654"/>
      <c r="P12" s="654"/>
      <c r="Q12" s="654"/>
      <c r="R12" s="654"/>
      <c r="S12" s="654"/>
      <c r="T12" s="654"/>
      <c r="U12" s="654"/>
      <c r="V12" s="654"/>
      <c r="W12" s="654"/>
      <c r="X12" s="654"/>
      <c r="Y12" s="654"/>
      <c r="Z12" s="654"/>
      <c r="AA12" s="654"/>
      <c r="AB12" s="654"/>
      <c r="AC12" s="654"/>
      <c r="AD12" s="654"/>
      <c r="AE12" s="654"/>
      <c r="AF12" s="654"/>
      <c r="AG12" s="654"/>
      <c r="AH12" s="654"/>
      <c r="AI12" s="654"/>
      <c r="AJ12" s="654"/>
      <c r="AK12" s="654"/>
      <c r="AL12" s="654"/>
      <c r="AM12" s="654"/>
      <c r="AN12" s="654"/>
      <c r="AO12" s="654"/>
      <c r="AP12" s="654"/>
      <c r="AQ12" s="654"/>
      <c r="AR12" s="654"/>
      <c r="AS12" s="654"/>
      <c r="AT12" s="654"/>
      <c r="AU12" s="654"/>
      <c r="AV12" s="654"/>
      <c r="AW12" s="654"/>
      <c r="AX12" s="654"/>
      <c r="AY12" s="654"/>
      <c r="AZ12" s="654"/>
      <c r="BA12" s="654"/>
      <c r="BB12" s="654"/>
      <c r="BC12" s="654"/>
      <c r="BD12" s="654"/>
      <c r="BE12" s="654"/>
      <c r="BF12" s="654"/>
      <c r="BG12" s="654"/>
      <c r="BH12" s="654"/>
      <c r="BI12" s="654"/>
      <c r="BJ12" s="654"/>
      <c r="BK12" s="654"/>
      <c r="BL12" s="654"/>
      <c r="BM12" s="654"/>
      <c r="BN12" s="654"/>
      <c r="BO12" s="1091" t="s">
        <v>452</v>
      </c>
      <c r="BP12" s="1082"/>
      <c r="BQ12" s="1083"/>
      <c r="BR12" s="713">
        <v>200</v>
      </c>
      <c r="BS12" s="714">
        <v>10</v>
      </c>
      <c r="BT12" s="714">
        <v>180</v>
      </c>
      <c r="BU12" s="714">
        <v>30</v>
      </c>
      <c r="BV12" s="715"/>
      <c r="BW12" s="715">
        <v>180</v>
      </c>
      <c r="BX12" s="715"/>
      <c r="BY12" s="714">
        <v>250</v>
      </c>
      <c r="BZ12" s="715">
        <v>60</v>
      </c>
      <c r="CA12" s="714">
        <v>100</v>
      </c>
      <c r="CB12" s="714">
        <v>180</v>
      </c>
      <c r="CC12" s="714">
        <v>30</v>
      </c>
      <c r="CD12" s="714">
        <v>30</v>
      </c>
      <c r="CE12" s="714"/>
      <c r="CF12" s="714"/>
      <c r="CG12" s="714"/>
      <c r="CH12" s="714" t="s">
        <v>616</v>
      </c>
      <c r="CI12" s="714">
        <v>180</v>
      </c>
      <c r="CJ12" s="639"/>
    </row>
    <row r="13" spans="1:116" ht="17.25" customHeight="1" thickBot="1">
      <c r="A13" s="1125" t="s">
        <v>51</v>
      </c>
      <c r="B13" s="1126"/>
      <c r="C13" s="1126"/>
      <c r="D13" s="1131" t="s">
        <v>89</v>
      </c>
      <c r="E13" s="1131"/>
      <c r="F13" s="1131"/>
      <c r="G13" s="1131"/>
      <c r="H13" s="1131"/>
      <c r="I13" s="1131"/>
      <c r="J13" s="1131"/>
      <c r="K13" s="1131"/>
      <c r="L13" s="1131"/>
      <c r="M13" s="1131"/>
      <c r="N13" s="1131"/>
      <c r="O13" s="1131"/>
      <c r="P13" s="1131"/>
      <c r="Q13" s="1131"/>
      <c r="R13" s="1131"/>
      <c r="S13" s="1131"/>
      <c r="T13" s="1131"/>
      <c r="U13" s="1131"/>
      <c r="V13" s="1131"/>
      <c r="W13" s="1131"/>
      <c r="X13" s="1131"/>
      <c r="Y13" s="1131"/>
      <c r="Z13" s="1132"/>
      <c r="AA13" s="1133"/>
      <c r="AB13" s="1134"/>
      <c r="AC13" s="1134"/>
      <c r="AD13" s="1135"/>
      <c r="AE13" s="1136"/>
      <c r="AF13" s="1136"/>
      <c r="AG13" s="1137"/>
      <c r="AH13" s="1125" t="s">
        <v>51</v>
      </c>
      <c r="AI13" s="1126"/>
      <c r="AJ13" s="1126"/>
      <c r="AK13" s="1131" t="s">
        <v>89</v>
      </c>
      <c r="AL13" s="1131"/>
      <c r="AM13" s="1131"/>
      <c r="AN13" s="1131"/>
      <c r="AO13" s="1131"/>
      <c r="AP13" s="1131"/>
      <c r="AQ13" s="1131"/>
      <c r="AR13" s="1131"/>
      <c r="AS13" s="1131"/>
      <c r="AT13" s="1131"/>
      <c r="AU13" s="1131"/>
      <c r="AV13" s="1131"/>
      <c r="AW13" s="1131"/>
      <c r="AX13" s="1131"/>
      <c r="AY13" s="1131"/>
      <c r="AZ13" s="1131"/>
      <c r="BA13" s="1131"/>
      <c r="BB13" s="1131"/>
      <c r="BC13" s="1131"/>
      <c r="BD13" s="1131"/>
      <c r="BE13" s="1131"/>
      <c r="BF13" s="1131"/>
      <c r="BG13" s="1132"/>
      <c r="BH13" s="1133"/>
      <c r="BI13" s="1134"/>
      <c r="BJ13" s="1134"/>
      <c r="BK13" s="1135"/>
      <c r="BL13" s="1136"/>
      <c r="BM13" s="1136"/>
      <c r="BN13" s="1137"/>
      <c r="BO13" s="1092" t="s">
        <v>6</v>
      </c>
      <c r="BP13" s="1093"/>
      <c r="BQ13" s="1094"/>
      <c r="BR13" s="1067"/>
      <c r="BS13" s="1068">
        <f>E21+AL21</f>
        <v>0</v>
      </c>
      <c r="BT13" s="1068">
        <f>F21+AM21</f>
        <v>0</v>
      </c>
      <c r="BU13" s="1053">
        <f>G21+AN21</f>
        <v>1.8</v>
      </c>
      <c r="BV13" s="1067"/>
      <c r="BW13" s="1067"/>
      <c r="BX13" s="1067"/>
      <c r="BY13" s="1067"/>
      <c r="BZ13" s="1068">
        <f>L21+AS21</f>
        <v>0.6</v>
      </c>
      <c r="CA13" s="1068">
        <f>M21+AT21</f>
        <v>0</v>
      </c>
      <c r="CB13" s="1067"/>
      <c r="CC13" s="1068">
        <f>O21+AV21</f>
        <v>1.8</v>
      </c>
      <c r="CD13" s="1068">
        <f>P21+AW21</f>
        <v>0</v>
      </c>
      <c r="CE13" s="1067"/>
      <c r="CF13" s="1067"/>
      <c r="CG13" s="1067"/>
      <c r="CH13" s="1067"/>
      <c r="CI13" s="1069"/>
      <c r="CJ13" s="655">
        <v>4.2</v>
      </c>
      <c r="CK13" s="608"/>
      <c r="DI13" s="608"/>
      <c r="DJ13" s="608"/>
      <c r="DK13" s="608"/>
      <c r="DL13" s="608"/>
    </row>
    <row r="14" spans="1:116" ht="14.25" customHeight="1">
      <c r="A14" s="1127"/>
      <c r="B14" s="1128"/>
      <c r="C14" s="1128"/>
      <c r="D14" s="1148" t="s">
        <v>88</v>
      </c>
      <c r="E14" s="1149"/>
      <c r="F14" s="1149"/>
      <c r="G14" s="1149"/>
      <c r="H14" s="1150"/>
      <c r="I14" s="1148" t="s">
        <v>87</v>
      </c>
      <c r="J14" s="1150"/>
      <c r="K14" s="1148" t="s">
        <v>50</v>
      </c>
      <c r="L14" s="1149"/>
      <c r="M14" s="1149"/>
      <c r="N14" s="1149"/>
      <c r="O14" s="1149"/>
      <c r="P14" s="1149"/>
      <c r="Q14" s="1149"/>
      <c r="R14" s="1149"/>
      <c r="S14" s="1150"/>
      <c r="T14" s="1148" t="s">
        <v>49</v>
      </c>
      <c r="U14" s="1149"/>
      <c r="V14" s="1149"/>
      <c r="W14" s="1150"/>
      <c r="X14" s="1148" t="s">
        <v>48</v>
      </c>
      <c r="Y14" s="1149"/>
      <c r="Z14" s="1149"/>
      <c r="AA14" s="1138"/>
      <c r="AB14" s="1139"/>
      <c r="AC14" s="1139"/>
      <c r="AD14" s="1140"/>
      <c r="AE14" s="1141"/>
      <c r="AF14" s="1141"/>
      <c r="AG14" s="1142"/>
      <c r="AH14" s="1127"/>
      <c r="AI14" s="1128"/>
      <c r="AJ14" s="1128"/>
      <c r="AK14" s="1148" t="s">
        <v>88</v>
      </c>
      <c r="AL14" s="1149"/>
      <c r="AM14" s="1149"/>
      <c r="AN14" s="1149"/>
      <c r="AO14" s="1150"/>
      <c r="AP14" s="1148" t="s">
        <v>87</v>
      </c>
      <c r="AQ14" s="1150"/>
      <c r="AR14" s="1148" t="s">
        <v>50</v>
      </c>
      <c r="AS14" s="1149"/>
      <c r="AT14" s="1149"/>
      <c r="AU14" s="1149"/>
      <c r="AV14" s="1149"/>
      <c r="AW14" s="1149"/>
      <c r="AX14" s="1149"/>
      <c r="AY14" s="1149"/>
      <c r="AZ14" s="1150"/>
      <c r="BA14" s="1148" t="s">
        <v>49</v>
      </c>
      <c r="BB14" s="1149"/>
      <c r="BC14" s="1149"/>
      <c r="BD14" s="1150"/>
      <c r="BE14" s="1148" t="s">
        <v>48</v>
      </c>
      <c r="BF14" s="1149"/>
      <c r="BG14" s="1149"/>
      <c r="BH14" s="1138"/>
      <c r="BI14" s="1139"/>
      <c r="BJ14" s="1139"/>
      <c r="BK14" s="1140"/>
      <c r="BL14" s="1141"/>
      <c r="BM14" s="1141"/>
      <c r="BN14" s="1142"/>
      <c r="BO14" s="1076"/>
      <c r="BP14" s="1077"/>
      <c r="BQ14" s="1078"/>
      <c r="BR14" s="1067"/>
      <c r="BS14" s="1067"/>
      <c r="BT14" s="1067"/>
      <c r="BU14" s="1052"/>
      <c r="BV14" s="1067"/>
      <c r="BW14" s="1067"/>
      <c r="BX14" s="1067"/>
      <c r="BY14" s="1067"/>
      <c r="BZ14" s="1067"/>
      <c r="CA14" s="1067"/>
      <c r="CB14" s="1067"/>
      <c r="CC14" s="1067"/>
      <c r="CD14" s="1067"/>
      <c r="CE14" s="1067"/>
      <c r="CF14" s="1067"/>
      <c r="CG14" s="1067"/>
      <c r="CH14" s="1067"/>
      <c r="CI14" s="1071"/>
      <c r="CJ14" s="639"/>
    </row>
    <row r="15" spans="1:116" ht="13.5" customHeight="1" thickBot="1">
      <c r="A15" s="1129"/>
      <c r="B15" s="1130"/>
      <c r="C15" s="1130"/>
      <c r="D15" s="1151"/>
      <c r="E15" s="1152"/>
      <c r="F15" s="1152"/>
      <c r="G15" s="1152"/>
      <c r="H15" s="1153"/>
      <c r="I15" s="1151"/>
      <c r="J15" s="1153"/>
      <c r="K15" s="1151"/>
      <c r="L15" s="1152"/>
      <c r="M15" s="1152"/>
      <c r="N15" s="1152"/>
      <c r="O15" s="1152"/>
      <c r="P15" s="1152"/>
      <c r="Q15" s="1152"/>
      <c r="R15" s="1152"/>
      <c r="S15" s="1153"/>
      <c r="T15" s="1151"/>
      <c r="U15" s="1152"/>
      <c r="V15" s="1152"/>
      <c r="W15" s="1153"/>
      <c r="X15" s="1151"/>
      <c r="Y15" s="1152"/>
      <c r="Z15" s="1152"/>
      <c r="AA15" s="1143"/>
      <c r="AB15" s="1144"/>
      <c r="AC15" s="1144"/>
      <c r="AD15" s="1145"/>
      <c r="AE15" s="1146"/>
      <c r="AF15" s="1146"/>
      <c r="AG15" s="1147"/>
      <c r="AH15" s="1129"/>
      <c r="AI15" s="1130"/>
      <c r="AJ15" s="1130"/>
      <c r="AK15" s="1151"/>
      <c r="AL15" s="1152"/>
      <c r="AM15" s="1152"/>
      <c r="AN15" s="1152"/>
      <c r="AO15" s="1153"/>
      <c r="AP15" s="1151"/>
      <c r="AQ15" s="1153"/>
      <c r="AR15" s="1151"/>
      <c r="AS15" s="1152"/>
      <c r="AT15" s="1152"/>
      <c r="AU15" s="1152"/>
      <c r="AV15" s="1152"/>
      <c r="AW15" s="1152"/>
      <c r="AX15" s="1152"/>
      <c r="AY15" s="1152"/>
      <c r="AZ15" s="1153"/>
      <c r="BA15" s="1151"/>
      <c r="BB15" s="1152"/>
      <c r="BC15" s="1152"/>
      <c r="BD15" s="1153"/>
      <c r="BE15" s="1151"/>
      <c r="BF15" s="1152"/>
      <c r="BG15" s="1152"/>
      <c r="BH15" s="1143"/>
      <c r="BI15" s="1144"/>
      <c r="BJ15" s="1144"/>
      <c r="BK15" s="1145"/>
      <c r="BL15" s="1146"/>
      <c r="BM15" s="1146"/>
      <c r="BN15" s="1147"/>
      <c r="BO15" s="1073" t="s">
        <v>14</v>
      </c>
      <c r="BP15" s="1074"/>
      <c r="BQ15" s="1075"/>
      <c r="BR15" s="1067"/>
      <c r="BS15" s="1067"/>
      <c r="BT15" s="1067"/>
      <c r="BU15" s="1067"/>
      <c r="BV15" s="1067"/>
      <c r="BW15" s="1067"/>
      <c r="BX15" s="1067"/>
      <c r="BY15" s="1067"/>
      <c r="BZ15" s="1067"/>
      <c r="CA15" s="1068">
        <f>M23+AT23</f>
        <v>0</v>
      </c>
      <c r="CB15" s="1067"/>
      <c r="CC15" s="1067"/>
      <c r="CD15" s="1068">
        <f>P23+AW23</f>
        <v>2</v>
      </c>
      <c r="CE15" s="1068">
        <f>Q23+AX23</f>
        <v>0</v>
      </c>
      <c r="CF15" s="1067"/>
      <c r="CG15" s="1067"/>
      <c r="CH15" s="1067"/>
      <c r="CI15" s="1069"/>
      <c r="CJ15" s="639"/>
    </row>
    <row r="16" spans="1:116" ht="172.5" customHeight="1" thickBot="1">
      <c r="A16" s="716" t="s">
        <v>47</v>
      </c>
      <c r="B16" s="717" t="s">
        <v>46</v>
      </c>
      <c r="C16" s="718" t="s">
        <v>45</v>
      </c>
      <c r="D16" s="112" t="s">
        <v>611</v>
      </c>
      <c r="E16" s="110" t="s">
        <v>527</v>
      </c>
      <c r="F16" s="110" t="s">
        <v>430</v>
      </c>
      <c r="G16" s="110" t="s">
        <v>6</v>
      </c>
      <c r="H16" s="109"/>
      <c r="I16" s="111" t="s">
        <v>612</v>
      </c>
      <c r="J16" s="109"/>
      <c r="K16" s="111" t="s">
        <v>523</v>
      </c>
      <c r="L16" s="110" t="s">
        <v>613</v>
      </c>
      <c r="M16" s="110" t="s">
        <v>420</v>
      </c>
      <c r="N16" s="110" t="s">
        <v>376</v>
      </c>
      <c r="O16" s="110" t="s">
        <v>6</v>
      </c>
      <c r="P16" s="110" t="s">
        <v>614</v>
      </c>
      <c r="Q16" s="110"/>
      <c r="R16" s="110"/>
      <c r="S16" s="109"/>
      <c r="T16" s="111" t="s">
        <v>49</v>
      </c>
      <c r="U16" s="110" t="s">
        <v>615</v>
      </c>
      <c r="V16" s="110" t="s">
        <v>504</v>
      </c>
      <c r="W16" s="109"/>
      <c r="X16" s="111"/>
      <c r="Y16" s="110"/>
      <c r="Z16" s="109"/>
      <c r="AA16" s="719" t="s">
        <v>86</v>
      </c>
      <c r="AB16" s="719" t="s">
        <v>85</v>
      </c>
      <c r="AC16" s="719" t="s">
        <v>196</v>
      </c>
      <c r="AD16" s="720" t="s">
        <v>44</v>
      </c>
      <c r="AE16" s="721" t="s">
        <v>84</v>
      </c>
      <c r="AF16" s="721" t="s">
        <v>83</v>
      </c>
      <c r="AG16" s="721" t="s">
        <v>75</v>
      </c>
      <c r="AH16" s="716" t="s">
        <v>47</v>
      </c>
      <c r="AI16" s="717" t="s">
        <v>46</v>
      </c>
      <c r="AJ16" s="718" t="s">
        <v>45</v>
      </c>
      <c r="AK16" s="112" t="s">
        <v>526</v>
      </c>
      <c r="AL16" s="110" t="s">
        <v>527</v>
      </c>
      <c r="AM16" s="110" t="s">
        <v>430</v>
      </c>
      <c r="AN16" s="110" t="s">
        <v>6</v>
      </c>
      <c r="AO16" s="109"/>
      <c r="AP16" s="111" t="s">
        <v>536</v>
      </c>
      <c r="AQ16" s="109"/>
      <c r="AR16" s="111" t="s">
        <v>523</v>
      </c>
      <c r="AS16" s="110" t="s">
        <v>619</v>
      </c>
      <c r="AT16" s="110" t="s">
        <v>420</v>
      </c>
      <c r="AU16" s="110" t="s">
        <v>376</v>
      </c>
      <c r="AV16" s="110" t="s">
        <v>6</v>
      </c>
      <c r="AW16" s="110" t="s">
        <v>14</v>
      </c>
      <c r="AX16" s="110"/>
      <c r="AY16" s="110"/>
      <c r="AZ16" s="109"/>
      <c r="BA16" s="111" t="s">
        <v>49</v>
      </c>
      <c r="BB16" s="110" t="s">
        <v>615</v>
      </c>
      <c r="BC16" s="110" t="s">
        <v>504</v>
      </c>
      <c r="BD16" s="109"/>
      <c r="BE16" s="111"/>
      <c r="BF16" s="110"/>
      <c r="BG16" s="109"/>
      <c r="BH16" s="719" t="s">
        <v>86</v>
      </c>
      <c r="BI16" s="719" t="s">
        <v>85</v>
      </c>
      <c r="BJ16" s="719" t="s">
        <v>196</v>
      </c>
      <c r="BK16" s="720" t="s">
        <v>44</v>
      </c>
      <c r="BL16" s="721" t="s">
        <v>84</v>
      </c>
      <c r="BM16" s="721" t="s">
        <v>83</v>
      </c>
      <c r="BN16" s="721" t="s">
        <v>75</v>
      </c>
      <c r="BO16" s="1076"/>
      <c r="BP16" s="1077"/>
      <c r="BQ16" s="1078"/>
      <c r="BR16" s="1067"/>
      <c r="BS16" s="1067"/>
      <c r="BT16" s="1067"/>
      <c r="BU16" s="1067"/>
      <c r="BV16" s="1067"/>
      <c r="BW16" s="1067"/>
      <c r="BX16" s="1067"/>
      <c r="BY16" s="1067"/>
      <c r="BZ16" s="1067"/>
      <c r="CA16" s="1067"/>
      <c r="CB16" s="1067"/>
      <c r="CC16" s="1067"/>
      <c r="CD16" s="1067"/>
      <c r="CE16" s="1067"/>
      <c r="CF16" s="1067"/>
      <c r="CG16" s="1067"/>
      <c r="CH16" s="1067"/>
      <c r="CI16" s="1071"/>
      <c r="CJ16" s="639">
        <v>2</v>
      </c>
    </row>
    <row r="17" spans="1:116" ht="15.75" customHeight="1" thickBot="1">
      <c r="A17" s="722">
        <v>1</v>
      </c>
      <c r="B17" s="722">
        <v>2</v>
      </c>
      <c r="C17" s="722">
        <v>3</v>
      </c>
      <c r="D17" s="722">
        <v>4</v>
      </c>
      <c r="E17" s="722">
        <v>5</v>
      </c>
      <c r="F17" s="722">
        <v>6</v>
      </c>
      <c r="G17" s="722">
        <v>7</v>
      </c>
      <c r="H17" s="722">
        <v>8</v>
      </c>
      <c r="I17" s="722">
        <v>9</v>
      </c>
      <c r="J17" s="722">
        <v>10</v>
      </c>
      <c r="K17" s="722">
        <v>11</v>
      </c>
      <c r="L17" s="722">
        <v>12</v>
      </c>
      <c r="M17" s="722">
        <v>13</v>
      </c>
      <c r="N17" s="722">
        <v>14</v>
      </c>
      <c r="O17" s="722">
        <v>15</v>
      </c>
      <c r="P17" s="722">
        <v>16</v>
      </c>
      <c r="Q17" s="722">
        <v>17</v>
      </c>
      <c r="R17" s="722">
        <v>18</v>
      </c>
      <c r="S17" s="722">
        <v>19</v>
      </c>
      <c r="T17" s="722">
        <v>20</v>
      </c>
      <c r="U17" s="722">
        <v>21</v>
      </c>
      <c r="V17" s="722">
        <v>22</v>
      </c>
      <c r="W17" s="722">
        <v>23</v>
      </c>
      <c r="X17" s="722">
        <v>24</v>
      </c>
      <c r="Y17" s="722">
        <v>25</v>
      </c>
      <c r="Z17" s="722">
        <v>26</v>
      </c>
      <c r="AA17" s="723">
        <v>27</v>
      </c>
      <c r="AB17" s="723">
        <v>27</v>
      </c>
      <c r="AC17" s="723">
        <v>27</v>
      </c>
      <c r="AD17" s="724">
        <v>28</v>
      </c>
      <c r="AE17" s="725">
        <v>29</v>
      </c>
      <c r="AF17" s="725">
        <v>29</v>
      </c>
      <c r="AG17" s="725">
        <v>29</v>
      </c>
      <c r="AH17" s="722">
        <v>1</v>
      </c>
      <c r="AI17" s="722">
        <v>2</v>
      </c>
      <c r="AJ17" s="722">
        <v>3</v>
      </c>
      <c r="AK17" s="722">
        <v>4</v>
      </c>
      <c r="AL17" s="722">
        <v>5</v>
      </c>
      <c r="AM17" s="722">
        <v>6</v>
      </c>
      <c r="AN17" s="722">
        <v>7</v>
      </c>
      <c r="AO17" s="722">
        <v>8</v>
      </c>
      <c r="AP17" s="722">
        <v>9</v>
      </c>
      <c r="AQ17" s="722">
        <v>10</v>
      </c>
      <c r="AR17" s="722">
        <v>11</v>
      </c>
      <c r="AS17" s="722">
        <v>12</v>
      </c>
      <c r="AT17" s="722">
        <v>13</v>
      </c>
      <c r="AU17" s="722">
        <v>14</v>
      </c>
      <c r="AV17" s="722">
        <v>15</v>
      </c>
      <c r="AW17" s="722">
        <v>16</v>
      </c>
      <c r="AX17" s="722">
        <v>17</v>
      </c>
      <c r="AY17" s="722">
        <v>18</v>
      </c>
      <c r="AZ17" s="722">
        <v>19</v>
      </c>
      <c r="BA17" s="722">
        <v>20</v>
      </c>
      <c r="BB17" s="722">
        <v>21</v>
      </c>
      <c r="BC17" s="722">
        <v>22</v>
      </c>
      <c r="BD17" s="722">
        <v>23</v>
      </c>
      <c r="BE17" s="722">
        <v>24</v>
      </c>
      <c r="BF17" s="722">
        <v>25</v>
      </c>
      <c r="BG17" s="722">
        <v>26</v>
      </c>
      <c r="BH17" s="723">
        <v>27</v>
      </c>
      <c r="BI17" s="723">
        <v>27</v>
      </c>
      <c r="BJ17" s="723">
        <v>27</v>
      </c>
      <c r="BK17" s="724">
        <v>28</v>
      </c>
      <c r="BL17" s="725">
        <v>29</v>
      </c>
      <c r="BM17" s="725">
        <v>29</v>
      </c>
      <c r="BN17" s="725">
        <v>29</v>
      </c>
      <c r="BO17" s="1054" t="str">
        <f>A24</f>
        <v>ц/б</v>
      </c>
      <c r="BP17" s="1055"/>
      <c r="BQ17" s="1056"/>
      <c r="BR17" s="1067"/>
      <c r="BS17" s="1067"/>
      <c r="BT17" s="1067"/>
      <c r="BU17" s="1067"/>
      <c r="BV17" s="1067"/>
      <c r="BW17" s="1067"/>
      <c r="BX17" s="1067"/>
      <c r="BY17" s="1067"/>
      <c r="BZ17" s="1068">
        <f>L25+AS25</f>
        <v>4.7</v>
      </c>
      <c r="CA17" s="1068">
        <f>M25+AT25</f>
        <v>0</v>
      </c>
      <c r="CB17" s="1067"/>
      <c r="CC17" s="1067"/>
      <c r="CD17" s="1067"/>
      <c r="CE17" s="1067"/>
      <c r="CF17" s="1067"/>
      <c r="CG17" s="1067"/>
      <c r="CH17" s="1067"/>
      <c r="CI17" s="1069"/>
      <c r="CJ17" s="639">
        <v>4.7</v>
      </c>
    </row>
    <row r="18" spans="1:116" s="608" customFormat="1" ht="18.75" customHeight="1" thickBot="1">
      <c r="A18" s="726" t="s">
        <v>43</v>
      </c>
      <c r="B18" s="727"/>
      <c r="C18" s="728"/>
      <c r="D18" s="729">
        <v>200</v>
      </c>
      <c r="E18" s="712">
        <v>5</v>
      </c>
      <c r="F18" s="730" t="s">
        <v>260</v>
      </c>
      <c r="G18" s="730" t="s">
        <v>261</v>
      </c>
      <c r="H18" s="707"/>
      <c r="I18" s="731" t="s">
        <v>419</v>
      </c>
      <c r="J18" s="732"/>
      <c r="K18" s="731" t="s">
        <v>260</v>
      </c>
      <c r="L18" s="733">
        <v>60</v>
      </c>
      <c r="M18" s="730" t="s">
        <v>463</v>
      </c>
      <c r="N18" s="730" t="s">
        <v>260</v>
      </c>
      <c r="O18" s="712">
        <v>30</v>
      </c>
      <c r="P18" s="712">
        <v>30</v>
      </c>
      <c r="Q18" s="712"/>
      <c r="R18" s="730"/>
      <c r="S18" s="732"/>
      <c r="T18" s="731"/>
      <c r="U18" s="730" t="s">
        <v>616</v>
      </c>
      <c r="V18" s="730" t="s">
        <v>260</v>
      </c>
      <c r="W18" s="732"/>
      <c r="X18" s="731"/>
      <c r="Y18" s="730"/>
      <c r="Z18" s="732"/>
      <c r="AA18" s="734"/>
      <c r="AB18" s="734"/>
      <c r="AC18" s="734"/>
      <c r="AD18" s="735"/>
      <c r="AE18" s="736"/>
      <c r="AF18" s="736"/>
      <c r="AG18" s="736"/>
      <c r="AH18" s="726" t="s">
        <v>43</v>
      </c>
      <c r="AI18" s="727"/>
      <c r="AJ18" s="728"/>
      <c r="AK18" s="729">
        <v>200</v>
      </c>
      <c r="AL18" s="712">
        <v>10</v>
      </c>
      <c r="AM18" s="730" t="s">
        <v>262</v>
      </c>
      <c r="AN18" s="730" t="s">
        <v>261</v>
      </c>
      <c r="AO18" s="707"/>
      <c r="AP18" s="731" t="s">
        <v>260</v>
      </c>
      <c r="AQ18" s="732"/>
      <c r="AR18" s="731" t="s">
        <v>486</v>
      </c>
      <c r="AS18" s="733">
        <v>60</v>
      </c>
      <c r="AT18" s="730" t="s">
        <v>419</v>
      </c>
      <c r="AU18" s="730" t="s">
        <v>262</v>
      </c>
      <c r="AV18" s="712">
        <v>30</v>
      </c>
      <c r="AW18" s="712">
        <v>30</v>
      </c>
      <c r="AX18" s="712"/>
      <c r="AY18" s="730"/>
      <c r="AZ18" s="732"/>
      <c r="BA18" s="731"/>
      <c r="BB18" s="730" t="s">
        <v>616</v>
      </c>
      <c r="BC18" s="730" t="s">
        <v>262</v>
      </c>
      <c r="BD18" s="732"/>
      <c r="BE18" s="731"/>
      <c r="BF18" s="730"/>
      <c r="BG18" s="732"/>
      <c r="BH18" s="734"/>
      <c r="BI18" s="734"/>
      <c r="BJ18" s="734"/>
      <c r="BK18" s="735"/>
      <c r="BL18" s="736"/>
      <c r="BM18" s="736"/>
      <c r="BN18" s="736"/>
      <c r="BO18" s="1057"/>
      <c r="BP18" s="1058"/>
      <c r="BQ18" s="1059"/>
      <c r="BR18" s="1067"/>
      <c r="BS18" s="1067"/>
      <c r="BT18" s="1067"/>
      <c r="BU18" s="1067"/>
      <c r="BV18" s="1067"/>
      <c r="BW18" s="1067"/>
      <c r="BX18" s="1067"/>
      <c r="BY18" s="1067"/>
      <c r="BZ18" s="1067"/>
      <c r="CA18" s="1067"/>
      <c r="CB18" s="1067"/>
      <c r="CC18" s="1067"/>
      <c r="CD18" s="1067"/>
      <c r="CE18" s="1067"/>
      <c r="CF18" s="1067"/>
      <c r="CG18" s="1067"/>
      <c r="CH18" s="1067"/>
      <c r="CI18" s="1071"/>
      <c r="CJ18" s="639"/>
      <c r="CK18" s="591"/>
      <c r="CL18" s="591"/>
      <c r="CM18" s="591"/>
      <c r="CN18" s="591"/>
      <c r="CO18" s="591"/>
      <c r="CP18" s="591"/>
      <c r="CQ18" s="591"/>
      <c r="CR18" s="591"/>
      <c r="CS18" s="591"/>
      <c r="CT18" s="591"/>
      <c r="CU18" s="591"/>
      <c r="CV18" s="591"/>
      <c r="CW18" s="591"/>
      <c r="CX18" s="591"/>
      <c r="CY18" s="591"/>
      <c r="CZ18" s="591"/>
      <c r="DA18" s="591"/>
      <c r="DB18" s="591"/>
      <c r="DC18" s="591"/>
      <c r="DD18" s="591"/>
      <c r="DE18" s="591"/>
      <c r="DF18" s="591"/>
      <c r="DG18" s="591"/>
      <c r="DH18" s="591"/>
      <c r="DI18" s="591"/>
      <c r="DJ18" s="591"/>
      <c r="DK18" s="591"/>
      <c r="DL18" s="591"/>
    </row>
    <row r="19" spans="1:116" ht="18.75" customHeight="1" thickBot="1">
      <c r="A19" s="737" t="s">
        <v>41</v>
      </c>
      <c r="B19" s="738"/>
      <c r="C19" s="739"/>
      <c r="D19" s="740">
        <v>21</v>
      </c>
      <c r="E19" s="740">
        <v>21</v>
      </c>
      <c r="F19" s="740">
        <v>21</v>
      </c>
      <c r="G19" s="740">
        <v>21</v>
      </c>
      <c r="H19" s="740"/>
      <c r="I19" s="740">
        <v>21</v>
      </c>
      <c r="J19" s="740"/>
      <c r="K19" s="740">
        <v>21</v>
      </c>
      <c r="L19" s="740">
        <v>21</v>
      </c>
      <c r="M19" s="740">
        <v>21</v>
      </c>
      <c r="N19" s="740">
        <v>21</v>
      </c>
      <c r="O19" s="740">
        <v>21</v>
      </c>
      <c r="P19" s="740">
        <v>21</v>
      </c>
      <c r="Q19" s="740"/>
      <c r="R19" s="740"/>
      <c r="S19" s="740"/>
      <c r="T19" s="740"/>
      <c r="U19" s="740">
        <v>21</v>
      </c>
      <c r="V19" s="740">
        <v>21</v>
      </c>
      <c r="W19" s="741"/>
      <c r="X19" s="740"/>
      <c r="Y19" s="742"/>
      <c r="Z19" s="741"/>
      <c r="AA19" s="743"/>
      <c r="AB19" s="743"/>
      <c r="AC19" s="743"/>
      <c r="AD19" s="744"/>
      <c r="AE19" s="745"/>
      <c r="AF19" s="745"/>
      <c r="AG19" s="745"/>
      <c r="AH19" s="737" t="s">
        <v>41</v>
      </c>
      <c r="AI19" s="738"/>
      <c r="AJ19" s="739"/>
      <c r="AK19" s="740">
        <v>39</v>
      </c>
      <c r="AL19" s="740">
        <v>39</v>
      </c>
      <c r="AM19" s="740">
        <v>39</v>
      </c>
      <c r="AN19" s="740">
        <v>39</v>
      </c>
      <c r="AO19" s="740"/>
      <c r="AP19" s="740">
        <v>39</v>
      </c>
      <c r="AQ19" s="740"/>
      <c r="AR19" s="740">
        <v>39</v>
      </c>
      <c r="AS19" s="740">
        <v>39</v>
      </c>
      <c r="AT19" s="740">
        <v>39</v>
      </c>
      <c r="AU19" s="740">
        <v>39</v>
      </c>
      <c r="AV19" s="740">
        <v>39</v>
      </c>
      <c r="AW19" s="740">
        <v>39</v>
      </c>
      <c r="AX19" s="740"/>
      <c r="AY19" s="740"/>
      <c r="AZ19" s="740"/>
      <c r="BA19" s="740"/>
      <c r="BB19" s="740">
        <v>39</v>
      </c>
      <c r="BC19" s="740">
        <v>39</v>
      </c>
      <c r="BD19" s="741"/>
      <c r="BE19" s="740"/>
      <c r="BF19" s="742"/>
      <c r="BG19" s="741"/>
      <c r="BH19" s="743"/>
      <c r="BI19" s="743"/>
      <c r="BJ19" s="743"/>
      <c r="BK19" s="744"/>
      <c r="BL19" s="745"/>
      <c r="BM19" s="745"/>
      <c r="BN19" s="745"/>
      <c r="BO19" s="1054" t="str">
        <f t="shared" ref="BO19" si="3">A26</f>
        <v>молоко</v>
      </c>
      <c r="BP19" s="1055"/>
      <c r="BQ19" s="1056"/>
      <c r="BR19" s="1053">
        <f>D27+AK27</f>
        <v>6</v>
      </c>
      <c r="BS19" s="1067"/>
      <c r="BT19" s="1067"/>
      <c r="BU19" s="1067"/>
      <c r="BV19" s="1067"/>
      <c r="BW19" s="1067">
        <v>7.95</v>
      </c>
      <c r="BX19" s="1067"/>
      <c r="BY19" s="1067"/>
      <c r="BZ19" s="1068">
        <f>L27+AS27</f>
        <v>0</v>
      </c>
      <c r="CA19" s="1068">
        <f>M27+AT27</f>
        <v>0</v>
      </c>
      <c r="CB19" s="1067"/>
      <c r="CC19" s="1067"/>
      <c r="CD19" s="1067"/>
      <c r="CE19" s="1067"/>
      <c r="CF19" s="1067"/>
      <c r="CG19" s="1068">
        <f>T27+BA27</f>
        <v>0</v>
      </c>
      <c r="CH19" s="1068"/>
      <c r="CI19" s="1069">
        <v>3.05</v>
      </c>
      <c r="CJ19" s="639">
        <v>17</v>
      </c>
    </row>
    <row r="20" spans="1:116" s="593" customFormat="1" ht="18.75" customHeight="1">
      <c r="A20" s="1123" t="s">
        <v>6</v>
      </c>
      <c r="B20" s="1122"/>
      <c r="C20" s="746" t="s">
        <v>35</v>
      </c>
      <c r="D20" s="747"/>
      <c r="E20" s="748"/>
      <c r="F20" s="748"/>
      <c r="G20" s="748">
        <v>30</v>
      </c>
      <c r="H20" s="749"/>
      <c r="I20" s="747"/>
      <c r="J20" s="749"/>
      <c r="K20" s="747"/>
      <c r="L20" s="748">
        <v>10</v>
      </c>
      <c r="M20" s="748"/>
      <c r="N20" s="748"/>
      <c r="O20" s="748">
        <v>30</v>
      </c>
      <c r="P20" s="748"/>
      <c r="Q20" s="748"/>
      <c r="R20" s="748"/>
      <c r="S20" s="749"/>
      <c r="T20" s="747"/>
      <c r="U20" s="748"/>
      <c r="V20" s="748"/>
      <c r="W20" s="749"/>
      <c r="X20" s="747"/>
      <c r="Y20" s="748"/>
      <c r="Z20" s="750"/>
      <c r="AA20" s="1038">
        <f>SUM(D21:H21)</f>
        <v>0.63</v>
      </c>
      <c r="AB20" s="1038">
        <f>SUM(I21:W21)</f>
        <v>0.84</v>
      </c>
      <c r="AC20" s="1038">
        <f>SUM(AA20+AB20)</f>
        <v>1.47</v>
      </c>
      <c r="AD20" s="1026">
        <v>35</v>
      </c>
      <c r="AE20" s="1032">
        <f>SUM(AA20*AD20)</f>
        <v>22.05</v>
      </c>
      <c r="AF20" s="1032">
        <f>SUM(AB20*AD20)</f>
        <v>29.4</v>
      </c>
      <c r="AG20" s="1032">
        <f>SUM(AE20:AF21)</f>
        <v>51.45</v>
      </c>
      <c r="AH20" s="1123" t="s">
        <v>6</v>
      </c>
      <c r="AI20" s="1122"/>
      <c r="AJ20" s="746" t="s">
        <v>35</v>
      </c>
      <c r="AK20" s="747"/>
      <c r="AL20" s="748"/>
      <c r="AM20" s="748"/>
      <c r="AN20" s="748">
        <v>30</v>
      </c>
      <c r="AO20" s="749"/>
      <c r="AP20" s="747"/>
      <c r="AQ20" s="749"/>
      <c r="AR20" s="747"/>
      <c r="AS20" s="748">
        <v>10</v>
      </c>
      <c r="AT20" s="748"/>
      <c r="AU20" s="748"/>
      <c r="AV20" s="748">
        <v>30</v>
      </c>
      <c r="AW20" s="748"/>
      <c r="AX20" s="748"/>
      <c r="AY20" s="748"/>
      <c r="AZ20" s="749"/>
      <c r="BA20" s="747"/>
      <c r="BB20" s="748"/>
      <c r="BC20" s="748"/>
      <c r="BD20" s="749"/>
      <c r="BE20" s="747"/>
      <c r="BF20" s="748"/>
      <c r="BG20" s="750"/>
      <c r="BH20" s="1038">
        <f>SUM(AK21:AO21)</f>
        <v>1.17</v>
      </c>
      <c r="BI20" s="1038">
        <f>SUM(AP21:BD21)</f>
        <v>1.56</v>
      </c>
      <c r="BJ20" s="1038">
        <f>SUM(BH20+BI20)</f>
        <v>2.73</v>
      </c>
      <c r="BK20" s="1026">
        <f>AD20</f>
        <v>35</v>
      </c>
      <c r="BL20" s="1032">
        <f>SUM(BH20*BK20)</f>
        <v>40.950000000000003</v>
      </c>
      <c r="BM20" s="1032">
        <f>SUM(BI20*BK20)</f>
        <v>54.6</v>
      </c>
      <c r="BN20" s="1032">
        <f>SUM(BL20:BM21)</f>
        <v>95.55</v>
      </c>
      <c r="BO20" s="1057"/>
      <c r="BP20" s="1058"/>
      <c r="BQ20" s="1059"/>
      <c r="BR20" s="1052"/>
      <c r="BS20" s="1067"/>
      <c r="BT20" s="1067"/>
      <c r="BU20" s="1067"/>
      <c r="BV20" s="1067"/>
      <c r="BW20" s="1067"/>
      <c r="BX20" s="1067"/>
      <c r="BY20" s="1067"/>
      <c r="BZ20" s="1067"/>
      <c r="CA20" s="1067"/>
      <c r="CB20" s="1067"/>
      <c r="CC20" s="1067"/>
      <c r="CD20" s="1067"/>
      <c r="CE20" s="1067"/>
      <c r="CF20" s="1067"/>
      <c r="CG20" s="1067"/>
      <c r="CH20" s="1067"/>
      <c r="CI20" s="1071"/>
      <c r="CJ20" s="656"/>
    </row>
    <row r="21" spans="1:116" ht="18.75" customHeight="1" thickBot="1">
      <c r="A21" s="1039"/>
      <c r="B21" s="1036"/>
      <c r="C21" s="751" t="s">
        <v>34</v>
      </c>
      <c r="D21" s="752">
        <f t="shared" ref="D21:Z21" si="4">(D$19*D20)/1000</f>
        <v>0</v>
      </c>
      <c r="E21" s="752">
        <f t="shared" si="4"/>
        <v>0</v>
      </c>
      <c r="F21" s="752">
        <f t="shared" si="4"/>
        <v>0</v>
      </c>
      <c r="G21" s="752">
        <f t="shared" si="4"/>
        <v>0.63</v>
      </c>
      <c r="H21" s="752">
        <f t="shared" si="4"/>
        <v>0</v>
      </c>
      <c r="I21" s="752">
        <f t="shared" si="4"/>
        <v>0</v>
      </c>
      <c r="J21" s="752">
        <f t="shared" si="4"/>
        <v>0</v>
      </c>
      <c r="K21" s="752">
        <f t="shared" si="4"/>
        <v>0</v>
      </c>
      <c r="L21" s="752">
        <f t="shared" si="4"/>
        <v>0.21</v>
      </c>
      <c r="M21" s="752">
        <f t="shared" si="4"/>
        <v>0</v>
      </c>
      <c r="N21" s="752">
        <f t="shared" si="4"/>
        <v>0</v>
      </c>
      <c r="O21" s="752">
        <f t="shared" si="4"/>
        <v>0.63</v>
      </c>
      <c r="P21" s="752">
        <f t="shared" si="4"/>
        <v>0</v>
      </c>
      <c r="Q21" s="752">
        <f t="shared" si="4"/>
        <v>0</v>
      </c>
      <c r="R21" s="752">
        <f t="shared" si="4"/>
        <v>0</v>
      </c>
      <c r="S21" s="752">
        <f t="shared" si="4"/>
        <v>0</v>
      </c>
      <c r="T21" s="752">
        <f t="shared" si="4"/>
        <v>0</v>
      </c>
      <c r="U21" s="752">
        <f t="shared" si="4"/>
        <v>0</v>
      </c>
      <c r="V21" s="752">
        <f t="shared" si="4"/>
        <v>0</v>
      </c>
      <c r="W21" s="752">
        <f t="shared" si="4"/>
        <v>0</v>
      </c>
      <c r="X21" s="752">
        <f t="shared" si="4"/>
        <v>0</v>
      </c>
      <c r="Y21" s="752">
        <f t="shared" si="4"/>
        <v>0</v>
      </c>
      <c r="Z21" s="752">
        <f t="shared" si="4"/>
        <v>0</v>
      </c>
      <c r="AA21" s="1038"/>
      <c r="AB21" s="1038"/>
      <c r="AC21" s="1038"/>
      <c r="AD21" s="816"/>
      <c r="AE21" s="1033"/>
      <c r="AF21" s="1033"/>
      <c r="AG21" s="1033"/>
      <c r="AH21" s="1039"/>
      <c r="AI21" s="1036"/>
      <c r="AJ21" s="751" t="s">
        <v>34</v>
      </c>
      <c r="AK21" s="752">
        <f t="shared" ref="AK21:BG21" si="5">(AK$19*AK20)/1000</f>
        <v>0</v>
      </c>
      <c r="AL21" s="752">
        <f t="shared" si="5"/>
        <v>0</v>
      </c>
      <c r="AM21" s="752">
        <f t="shared" si="5"/>
        <v>0</v>
      </c>
      <c r="AN21" s="752">
        <f t="shared" si="5"/>
        <v>1.17</v>
      </c>
      <c r="AO21" s="752">
        <f t="shared" si="5"/>
        <v>0</v>
      </c>
      <c r="AP21" s="752">
        <f t="shared" si="5"/>
        <v>0</v>
      </c>
      <c r="AQ21" s="752">
        <f t="shared" si="5"/>
        <v>0</v>
      </c>
      <c r="AR21" s="752">
        <f t="shared" si="5"/>
        <v>0</v>
      </c>
      <c r="AS21" s="752">
        <f t="shared" si="5"/>
        <v>0.39</v>
      </c>
      <c r="AT21" s="752">
        <f t="shared" si="5"/>
        <v>0</v>
      </c>
      <c r="AU21" s="752">
        <f t="shared" si="5"/>
        <v>0</v>
      </c>
      <c r="AV21" s="752">
        <f t="shared" si="5"/>
        <v>1.17</v>
      </c>
      <c r="AW21" s="752">
        <f t="shared" si="5"/>
        <v>0</v>
      </c>
      <c r="AX21" s="752">
        <f t="shared" si="5"/>
        <v>0</v>
      </c>
      <c r="AY21" s="752">
        <f t="shared" si="5"/>
        <v>0</v>
      </c>
      <c r="AZ21" s="752">
        <f t="shared" si="5"/>
        <v>0</v>
      </c>
      <c r="BA21" s="752">
        <f t="shared" si="5"/>
        <v>0</v>
      </c>
      <c r="BB21" s="752">
        <f t="shared" si="5"/>
        <v>0</v>
      </c>
      <c r="BC21" s="752">
        <f t="shared" si="5"/>
        <v>0</v>
      </c>
      <c r="BD21" s="752">
        <f t="shared" si="5"/>
        <v>0</v>
      </c>
      <c r="BE21" s="752">
        <f t="shared" si="5"/>
        <v>0</v>
      </c>
      <c r="BF21" s="752">
        <f t="shared" si="5"/>
        <v>0</v>
      </c>
      <c r="BG21" s="752">
        <f t="shared" si="5"/>
        <v>0</v>
      </c>
      <c r="BH21" s="1038"/>
      <c r="BI21" s="1038"/>
      <c r="BJ21" s="1038"/>
      <c r="BK21" s="816"/>
      <c r="BL21" s="1033"/>
      <c r="BM21" s="1033"/>
      <c r="BN21" s="1033"/>
      <c r="BO21" s="1054" t="str">
        <f t="shared" ref="BO21" si="6">A28</f>
        <v>вода</v>
      </c>
      <c r="BP21" s="1055"/>
      <c r="BQ21" s="1056"/>
      <c r="BR21" s="1068">
        <f>D29+AK29</f>
        <v>0</v>
      </c>
      <c r="BS21" s="1068"/>
      <c r="BT21" s="1068">
        <f>F29+AM29</f>
        <v>3.15</v>
      </c>
      <c r="BU21" s="1068">
        <f>G29+AN29</f>
        <v>0</v>
      </c>
      <c r="BV21" s="1067"/>
      <c r="BW21" s="1067"/>
      <c r="BX21" s="1067"/>
      <c r="BY21" s="1068">
        <f>K29+AR29</f>
        <v>0</v>
      </c>
      <c r="BZ21" s="1068">
        <f>L29+AS29</f>
        <v>0.93600000000000005</v>
      </c>
      <c r="CA21" s="1068">
        <f>M29+AT29</f>
        <v>0</v>
      </c>
      <c r="CB21" s="1068">
        <f>N29+AU29</f>
        <v>0</v>
      </c>
      <c r="CC21" s="1068">
        <f>O29+AV29</f>
        <v>0</v>
      </c>
      <c r="CD21" s="1067"/>
      <c r="CE21" s="1068"/>
      <c r="CF21" s="1067"/>
      <c r="CG21" s="1068">
        <f>T29+BA29</f>
        <v>0</v>
      </c>
      <c r="CH21" s="1068">
        <f>U29+BB29</f>
        <v>0</v>
      </c>
      <c r="CI21" s="1069"/>
      <c r="CJ21" s="639"/>
    </row>
    <row r="22" spans="1:116" s="593" customFormat="1" ht="18.75" customHeight="1">
      <c r="A22" s="1039" t="s">
        <v>14</v>
      </c>
      <c r="B22" s="1036"/>
      <c r="C22" s="753" t="s">
        <v>35</v>
      </c>
      <c r="D22" s="754"/>
      <c r="E22" s="755">
        <v>0</v>
      </c>
      <c r="F22" s="755"/>
      <c r="G22" s="755"/>
      <c r="H22" s="756"/>
      <c r="I22" s="754"/>
      <c r="J22" s="756"/>
      <c r="K22" s="754"/>
      <c r="L22" s="755"/>
      <c r="M22" s="755"/>
      <c r="N22" s="755"/>
      <c r="O22" s="755">
        <v>0</v>
      </c>
      <c r="P22" s="755">
        <v>30</v>
      </c>
      <c r="Q22" s="755"/>
      <c r="R22" s="755"/>
      <c r="S22" s="756"/>
      <c r="T22" s="754"/>
      <c r="U22" s="755"/>
      <c r="V22" s="755"/>
      <c r="W22" s="756"/>
      <c r="X22" s="754"/>
      <c r="Y22" s="755"/>
      <c r="Z22" s="757"/>
      <c r="AA22" s="1038">
        <f>SUM(D23:H23)</f>
        <v>0</v>
      </c>
      <c r="AB22" s="1038">
        <f>SUM(I23:W23)</f>
        <v>0.63</v>
      </c>
      <c r="AC22" s="1038">
        <f t="shared" ref="AC22" si="7">SUM(AA22+AB22)</f>
        <v>0.63</v>
      </c>
      <c r="AD22" s="816">
        <v>44</v>
      </c>
      <c r="AE22" s="1032">
        <f>SUM(AA22*AD22)</f>
        <v>0</v>
      </c>
      <c r="AF22" s="1032">
        <f>SUM(AB22*AD22)</f>
        <v>27.72</v>
      </c>
      <c r="AG22" s="1032">
        <f>SUM(AE22:AF23)</f>
        <v>27.72</v>
      </c>
      <c r="AH22" s="1039" t="s">
        <v>14</v>
      </c>
      <c r="AI22" s="1036"/>
      <c r="AJ22" s="753" t="s">
        <v>35</v>
      </c>
      <c r="AK22" s="754"/>
      <c r="AL22" s="755">
        <v>0</v>
      </c>
      <c r="AM22" s="755"/>
      <c r="AN22" s="755"/>
      <c r="AO22" s="756"/>
      <c r="AP22" s="754"/>
      <c r="AQ22" s="756"/>
      <c r="AR22" s="754"/>
      <c r="AS22" s="755"/>
      <c r="AT22" s="755"/>
      <c r="AU22" s="755"/>
      <c r="AV22" s="755">
        <v>0</v>
      </c>
      <c r="AW22" s="755">
        <v>35.119999999999997</v>
      </c>
      <c r="AX22" s="755"/>
      <c r="AY22" s="755"/>
      <c r="AZ22" s="756"/>
      <c r="BA22" s="754"/>
      <c r="BB22" s="755"/>
      <c r="BC22" s="755"/>
      <c r="BD22" s="756"/>
      <c r="BE22" s="754"/>
      <c r="BF22" s="755"/>
      <c r="BG22" s="757"/>
      <c r="BH22" s="1038">
        <f>SUM(AK23:AO23)</f>
        <v>0</v>
      </c>
      <c r="BI22" s="1038">
        <f>SUM(AP23:BD23)</f>
        <v>1.37</v>
      </c>
      <c r="BJ22" s="1038">
        <f t="shared" ref="BJ22" si="8">SUM(BH22+BI22)</f>
        <v>1.37</v>
      </c>
      <c r="BK22" s="1026">
        <v>44</v>
      </c>
      <c r="BL22" s="1032">
        <f>SUM(BH22*BK22)</f>
        <v>0</v>
      </c>
      <c r="BM22" s="1032">
        <f>SUM(BI22*BK22)</f>
        <v>60.28</v>
      </c>
      <c r="BN22" s="1032">
        <f>SUM(BL22:BM23)</f>
        <v>60.28</v>
      </c>
      <c r="BO22" s="1057"/>
      <c r="BP22" s="1058"/>
      <c r="BQ22" s="1059"/>
      <c r="BR22" s="1067"/>
      <c r="BS22" s="1067"/>
      <c r="BT22" s="1067"/>
      <c r="BU22" s="1067"/>
      <c r="BV22" s="1067"/>
      <c r="BW22" s="1067"/>
      <c r="BX22" s="1067"/>
      <c r="BY22" s="1067"/>
      <c r="BZ22" s="1067"/>
      <c r="CA22" s="1067"/>
      <c r="CB22" s="1067"/>
      <c r="CC22" s="1067"/>
      <c r="CD22" s="1067"/>
      <c r="CE22" s="1067"/>
      <c r="CF22" s="1067"/>
      <c r="CG22" s="1067"/>
      <c r="CH22" s="1067"/>
      <c r="CI22" s="1071"/>
      <c r="CJ22" s="656"/>
    </row>
    <row r="23" spans="1:116" ht="18.75" customHeight="1" thickBot="1">
      <c r="A23" s="1124"/>
      <c r="B23" s="1037"/>
      <c r="C23" s="758" t="s">
        <v>34</v>
      </c>
      <c r="D23" s="759">
        <f t="shared" ref="D23:Z23" si="9">(D$19*D22)/1000</f>
        <v>0</v>
      </c>
      <c r="E23" s="759">
        <f t="shared" si="9"/>
        <v>0</v>
      </c>
      <c r="F23" s="759">
        <f t="shared" si="9"/>
        <v>0</v>
      </c>
      <c r="G23" s="759">
        <f t="shared" si="9"/>
        <v>0</v>
      </c>
      <c r="H23" s="759">
        <f t="shared" si="9"/>
        <v>0</v>
      </c>
      <c r="I23" s="759">
        <f t="shared" si="9"/>
        <v>0</v>
      </c>
      <c r="J23" s="759">
        <f t="shared" si="9"/>
        <v>0</v>
      </c>
      <c r="K23" s="759">
        <f t="shared" si="9"/>
        <v>0</v>
      </c>
      <c r="L23" s="759">
        <f t="shared" si="9"/>
        <v>0</v>
      </c>
      <c r="M23" s="759">
        <f t="shared" si="9"/>
        <v>0</v>
      </c>
      <c r="N23" s="759">
        <f t="shared" si="9"/>
        <v>0</v>
      </c>
      <c r="O23" s="759">
        <f t="shared" si="9"/>
        <v>0</v>
      </c>
      <c r="P23" s="759">
        <f t="shared" si="9"/>
        <v>0.63</v>
      </c>
      <c r="Q23" s="759">
        <f t="shared" si="9"/>
        <v>0</v>
      </c>
      <c r="R23" s="759">
        <f t="shared" si="9"/>
        <v>0</v>
      </c>
      <c r="S23" s="759">
        <f t="shared" si="9"/>
        <v>0</v>
      </c>
      <c r="T23" s="759">
        <f t="shared" si="9"/>
        <v>0</v>
      </c>
      <c r="U23" s="759">
        <f t="shared" si="9"/>
        <v>0</v>
      </c>
      <c r="V23" s="759">
        <f t="shared" si="9"/>
        <v>0</v>
      </c>
      <c r="W23" s="759">
        <f t="shared" si="9"/>
        <v>0</v>
      </c>
      <c r="X23" s="759">
        <f t="shared" si="9"/>
        <v>0</v>
      </c>
      <c r="Y23" s="759">
        <f t="shared" si="9"/>
        <v>0</v>
      </c>
      <c r="Z23" s="759">
        <f t="shared" si="9"/>
        <v>0</v>
      </c>
      <c r="AA23" s="1038"/>
      <c r="AB23" s="1038"/>
      <c r="AC23" s="1038"/>
      <c r="AD23" s="930"/>
      <c r="AE23" s="1033"/>
      <c r="AF23" s="1033"/>
      <c r="AG23" s="1033"/>
      <c r="AH23" s="1124"/>
      <c r="AI23" s="1037"/>
      <c r="AJ23" s="758" t="s">
        <v>34</v>
      </c>
      <c r="AK23" s="759">
        <f t="shared" ref="AK23:BG23" si="10">(AK$19*AK22)/1000</f>
        <v>0</v>
      </c>
      <c r="AL23" s="759">
        <f t="shared" si="10"/>
        <v>0</v>
      </c>
      <c r="AM23" s="759">
        <f t="shared" si="10"/>
        <v>0</v>
      </c>
      <c r="AN23" s="759">
        <f t="shared" si="10"/>
        <v>0</v>
      </c>
      <c r="AO23" s="759">
        <f t="shared" si="10"/>
        <v>0</v>
      </c>
      <c r="AP23" s="759">
        <f t="shared" si="10"/>
        <v>0</v>
      </c>
      <c r="AQ23" s="759">
        <f t="shared" si="10"/>
        <v>0</v>
      </c>
      <c r="AR23" s="759">
        <f t="shared" si="10"/>
        <v>0</v>
      </c>
      <c r="AS23" s="759">
        <f t="shared" si="10"/>
        <v>0</v>
      </c>
      <c r="AT23" s="759">
        <f t="shared" si="10"/>
        <v>0</v>
      </c>
      <c r="AU23" s="759">
        <f t="shared" si="10"/>
        <v>0</v>
      </c>
      <c r="AV23" s="759">
        <f t="shared" si="10"/>
        <v>0</v>
      </c>
      <c r="AW23" s="759">
        <f t="shared" si="10"/>
        <v>1.37</v>
      </c>
      <c r="AX23" s="759">
        <f t="shared" si="10"/>
        <v>0</v>
      </c>
      <c r="AY23" s="759">
        <f t="shared" si="10"/>
        <v>0</v>
      </c>
      <c r="AZ23" s="759">
        <f t="shared" si="10"/>
        <v>0</v>
      </c>
      <c r="BA23" s="759">
        <f t="shared" si="10"/>
        <v>0</v>
      </c>
      <c r="BB23" s="759">
        <f t="shared" si="10"/>
        <v>0</v>
      </c>
      <c r="BC23" s="759">
        <f t="shared" si="10"/>
        <v>0</v>
      </c>
      <c r="BD23" s="759">
        <f t="shared" si="10"/>
        <v>0</v>
      </c>
      <c r="BE23" s="759">
        <f t="shared" si="10"/>
        <v>0</v>
      </c>
      <c r="BF23" s="759">
        <f t="shared" si="10"/>
        <v>0</v>
      </c>
      <c r="BG23" s="759">
        <f t="shared" si="10"/>
        <v>0</v>
      </c>
      <c r="BH23" s="1038"/>
      <c r="BI23" s="1038"/>
      <c r="BJ23" s="1038"/>
      <c r="BK23" s="816"/>
      <c r="BL23" s="1033"/>
      <c r="BM23" s="1033"/>
      <c r="BN23" s="1033"/>
      <c r="BO23" s="1054" t="str">
        <f t="shared" ref="BO23" si="11">A30</f>
        <v>масло сливочное</v>
      </c>
      <c r="BP23" s="1055"/>
      <c r="BQ23" s="1056"/>
      <c r="BR23" s="1068">
        <f>D31+AK31</f>
        <v>0.18</v>
      </c>
      <c r="BS23" s="1068">
        <f>E31+AL31</f>
        <v>0.495</v>
      </c>
      <c r="BT23" s="1067"/>
      <c r="BU23" s="1067"/>
      <c r="BV23" s="1067"/>
      <c r="BW23" s="1067"/>
      <c r="BX23" s="1067"/>
      <c r="BY23" s="1068">
        <f>K31+AR31</f>
        <v>0</v>
      </c>
      <c r="BZ23" s="1068">
        <f>L31+AS31</f>
        <v>0</v>
      </c>
      <c r="CA23" s="1068">
        <f>M31+AT31</f>
        <v>0.19600000000000001</v>
      </c>
      <c r="CB23" s="1067"/>
      <c r="CC23" s="1067"/>
      <c r="CD23" s="1067"/>
      <c r="CE23" s="1067"/>
      <c r="CF23" s="1067"/>
      <c r="CG23" s="1068">
        <f>T31+BA31</f>
        <v>0</v>
      </c>
      <c r="CH23" s="1067">
        <v>0.17899999999999999</v>
      </c>
      <c r="CI23" s="1069"/>
      <c r="CJ23" s="760">
        <v>1.05</v>
      </c>
    </row>
    <row r="24" spans="1:116" s="593" customFormat="1" ht="18.75" customHeight="1">
      <c r="A24" s="1034" t="s">
        <v>136</v>
      </c>
      <c r="B24" s="1036"/>
      <c r="C24" s="753" t="s">
        <v>35</v>
      </c>
      <c r="D24" s="754"/>
      <c r="E24" s="755">
        <v>0</v>
      </c>
      <c r="F24" s="755"/>
      <c r="G24" s="755"/>
      <c r="H24" s="756"/>
      <c r="I24" s="754"/>
      <c r="J24" s="756"/>
      <c r="K24" s="754"/>
      <c r="L24" s="755">
        <v>78.33</v>
      </c>
      <c r="M24" s="755"/>
      <c r="N24" s="755"/>
      <c r="O24" s="755">
        <v>0</v>
      </c>
      <c r="P24" s="755">
        <v>0</v>
      </c>
      <c r="Q24" s="755">
        <v>0</v>
      </c>
      <c r="R24" s="755"/>
      <c r="S24" s="756"/>
      <c r="T24" s="754"/>
      <c r="U24" s="755"/>
      <c r="V24" s="755"/>
      <c r="W24" s="756"/>
      <c r="X24" s="754"/>
      <c r="Y24" s="755"/>
      <c r="Z24" s="757"/>
      <c r="AA24" s="1038">
        <f>SUM(D25:H25)</f>
        <v>0</v>
      </c>
      <c r="AB24" s="1038">
        <f>SUM(I25:W25)</f>
        <v>1.645</v>
      </c>
      <c r="AC24" s="1038">
        <f t="shared" ref="AC24" si="12">SUM(AA24+AB24)</f>
        <v>1.645</v>
      </c>
      <c r="AD24" s="816">
        <v>244</v>
      </c>
      <c r="AE24" s="1032">
        <f>SUM(AA24*AD24)</f>
        <v>0</v>
      </c>
      <c r="AF24" s="1032">
        <f>SUM(AB24*AD24)</f>
        <v>401.38</v>
      </c>
      <c r="AG24" s="1032">
        <f>SUM(AE24:AF25)</f>
        <v>401.38</v>
      </c>
      <c r="AH24" s="1034" t="s">
        <v>136</v>
      </c>
      <c r="AI24" s="1036"/>
      <c r="AJ24" s="753" t="s">
        <v>35</v>
      </c>
      <c r="AK24" s="754"/>
      <c r="AL24" s="755">
        <v>0</v>
      </c>
      <c r="AM24" s="755"/>
      <c r="AN24" s="755"/>
      <c r="AO24" s="756"/>
      <c r="AP24" s="754"/>
      <c r="AQ24" s="756"/>
      <c r="AR24" s="754"/>
      <c r="AS24" s="755">
        <v>78.33</v>
      </c>
      <c r="AT24" s="755"/>
      <c r="AU24" s="755"/>
      <c r="AV24" s="755">
        <v>0</v>
      </c>
      <c r="AW24" s="755">
        <v>0</v>
      </c>
      <c r="AX24" s="755">
        <v>0</v>
      </c>
      <c r="AY24" s="755"/>
      <c r="AZ24" s="756"/>
      <c r="BA24" s="754"/>
      <c r="BB24" s="755"/>
      <c r="BC24" s="755"/>
      <c r="BD24" s="756"/>
      <c r="BE24" s="754"/>
      <c r="BF24" s="755"/>
      <c r="BG24" s="757"/>
      <c r="BH24" s="1038">
        <f>SUM(AK25:AO25)</f>
        <v>0</v>
      </c>
      <c r="BI24" s="1038">
        <f>SUM(AP25:BD25)</f>
        <v>3.0550000000000002</v>
      </c>
      <c r="BJ24" s="1038">
        <f t="shared" ref="BJ24" si="13">SUM(BH24+BI24)</f>
        <v>3.0550000000000002</v>
      </c>
      <c r="BK24" s="1026">
        <f t="shared" ref="BK24" si="14">AD24</f>
        <v>244</v>
      </c>
      <c r="BL24" s="1032">
        <f>SUM(BH24*BK24)</f>
        <v>0</v>
      </c>
      <c r="BM24" s="1032">
        <f>SUM(BI24*BK24)</f>
        <v>745.42</v>
      </c>
      <c r="BN24" s="1032">
        <f>SUM(BL24:BM25)</f>
        <v>745.42</v>
      </c>
      <c r="BO24" s="1057"/>
      <c r="BP24" s="1058"/>
      <c r="BQ24" s="1059"/>
      <c r="BR24" s="1067"/>
      <c r="BS24" s="1067"/>
      <c r="BT24" s="1067"/>
      <c r="BU24" s="1067"/>
      <c r="BV24" s="1067"/>
      <c r="BW24" s="1067"/>
      <c r="BX24" s="1067"/>
      <c r="BY24" s="1067"/>
      <c r="BZ24" s="1067"/>
      <c r="CA24" s="1067"/>
      <c r="CB24" s="1067"/>
      <c r="CC24" s="1067"/>
      <c r="CD24" s="1067"/>
      <c r="CE24" s="1067"/>
      <c r="CF24" s="1067"/>
      <c r="CG24" s="1067"/>
      <c r="CH24" s="1067"/>
      <c r="CI24" s="1071"/>
      <c r="CJ24" s="656"/>
    </row>
    <row r="25" spans="1:116" ht="18.75" customHeight="1" thickBot="1">
      <c r="A25" s="1034"/>
      <c r="B25" s="1036"/>
      <c r="C25" s="751" t="s">
        <v>34</v>
      </c>
      <c r="D25" s="752">
        <f t="shared" ref="D25:Z25" si="15">(D$19*D24)/1000</f>
        <v>0</v>
      </c>
      <c r="E25" s="752">
        <f t="shared" si="15"/>
        <v>0</v>
      </c>
      <c r="F25" s="752">
        <f t="shared" si="15"/>
        <v>0</v>
      </c>
      <c r="G25" s="752">
        <f t="shared" si="15"/>
        <v>0</v>
      </c>
      <c r="H25" s="752">
        <f t="shared" si="15"/>
        <v>0</v>
      </c>
      <c r="I25" s="752">
        <f t="shared" si="15"/>
        <v>0</v>
      </c>
      <c r="J25" s="752">
        <f t="shared" si="15"/>
        <v>0</v>
      </c>
      <c r="K25" s="752">
        <f t="shared" si="15"/>
        <v>0</v>
      </c>
      <c r="L25" s="752">
        <f t="shared" si="15"/>
        <v>1.645</v>
      </c>
      <c r="M25" s="752">
        <f t="shared" si="15"/>
        <v>0</v>
      </c>
      <c r="N25" s="752">
        <f t="shared" si="15"/>
        <v>0</v>
      </c>
      <c r="O25" s="752">
        <f t="shared" si="15"/>
        <v>0</v>
      </c>
      <c r="P25" s="752">
        <f t="shared" si="15"/>
        <v>0</v>
      </c>
      <c r="Q25" s="752">
        <f t="shared" si="15"/>
        <v>0</v>
      </c>
      <c r="R25" s="752">
        <f t="shared" si="15"/>
        <v>0</v>
      </c>
      <c r="S25" s="752">
        <f t="shared" si="15"/>
        <v>0</v>
      </c>
      <c r="T25" s="752">
        <f t="shared" si="15"/>
        <v>0</v>
      </c>
      <c r="U25" s="752">
        <f t="shared" si="15"/>
        <v>0</v>
      </c>
      <c r="V25" s="752">
        <f t="shared" si="15"/>
        <v>0</v>
      </c>
      <c r="W25" s="752">
        <f t="shared" si="15"/>
        <v>0</v>
      </c>
      <c r="X25" s="752">
        <f t="shared" si="15"/>
        <v>0</v>
      </c>
      <c r="Y25" s="752">
        <f t="shared" si="15"/>
        <v>0</v>
      </c>
      <c r="Z25" s="752">
        <f t="shared" si="15"/>
        <v>0</v>
      </c>
      <c r="AA25" s="1038"/>
      <c r="AB25" s="1038"/>
      <c r="AC25" s="1038"/>
      <c r="AD25" s="816"/>
      <c r="AE25" s="1033"/>
      <c r="AF25" s="1033"/>
      <c r="AG25" s="1033"/>
      <c r="AH25" s="1034"/>
      <c r="AI25" s="1036"/>
      <c r="AJ25" s="751" t="s">
        <v>34</v>
      </c>
      <c r="AK25" s="752">
        <f t="shared" ref="AK25:BG25" si="16">(AK$19*AK24)/1000</f>
        <v>0</v>
      </c>
      <c r="AL25" s="752">
        <f t="shared" si="16"/>
        <v>0</v>
      </c>
      <c r="AM25" s="752">
        <f t="shared" si="16"/>
        <v>0</v>
      </c>
      <c r="AN25" s="752">
        <f t="shared" si="16"/>
        <v>0</v>
      </c>
      <c r="AO25" s="752">
        <f t="shared" si="16"/>
        <v>0</v>
      </c>
      <c r="AP25" s="752">
        <f t="shared" si="16"/>
        <v>0</v>
      </c>
      <c r="AQ25" s="752">
        <f t="shared" si="16"/>
        <v>0</v>
      </c>
      <c r="AR25" s="752">
        <f t="shared" si="16"/>
        <v>0</v>
      </c>
      <c r="AS25" s="752">
        <f t="shared" si="16"/>
        <v>3.0550000000000002</v>
      </c>
      <c r="AT25" s="752">
        <f t="shared" si="16"/>
        <v>0</v>
      </c>
      <c r="AU25" s="752">
        <f t="shared" si="16"/>
        <v>0</v>
      </c>
      <c r="AV25" s="752">
        <f t="shared" si="16"/>
        <v>0</v>
      </c>
      <c r="AW25" s="752">
        <f t="shared" si="16"/>
        <v>0</v>
      </c>
      <c r="AX25" s="752">
        <f t="shared" si="16"/>
        <v>0</v>
      </c>
      <c r="AY25" s="752">
        <f t="shared" si="16"/>
        <v>0</v>
      </c>
      <c r="AZ25" s="752">
        <f t="shared" si="16"/>
        <v>0</v>
      </c>
      <c r="BA25" s="752">
        <f t="shared" si="16"/>
        <v>0</v>
      </c>
      <c r="BB25" s="752">
        <f t="shared" si="16"/>
        <v>0</v>
      </c>
      <c r="BC25" s="752">
        <f t="shared" si="16"/>
        <v>0</v>
      </c>
      <c r="BD25" s="752">
        <f t="shared" si="16"/>
        <v>0</v>
      </c>
      <c r="BE25" s="752">
        <f t="shared" si="16"/>
        <v>0</v>
      </c>
      <c r="BF25" s="752">
        <f t="shared" si="16"/>
        <v>0</v>
      </c>
      <c r="BG25" s="752">
        <f t="shared" si="16"/>
        <v>0</v>
      </c>
      <c r="BH25" s="1038"/>
      <c r="BI25" s="1038"/>
      <c r="BJ25" s="1038"/>
      <c r="BK25" s="816"/>
      <c r="BL25" s="1033"/>
      <c r="BM25" s="1033"/>
      <c r="BN25" s="1033"/>
      <c r="BO25" s="1054" t="str">
        <f t="shared" ref="BO25" si="17">A32</f>
        <v>масло раст</v>
      </c>
      <c r="BP25" s="1055"/>
      <c r="BQ25" s="1056"/>
      <c r="BR25" s="1068">
        <f>D33+AK33</f>
        <v>0</v>
      </c>
      <c r="BS25" s="1068">
        <f>E33+AL33</f>
        <v>0</v>
      </c>
      <c r="BT25" s="1068"/>
      <c r="BU25" s="1068">
        <f>G33+AN33</f>
        <v>0</v>
      </c>
      <c r="BV25" s="1067"/>
      <c r="BW25" s="1067"/>
      <c r="BX25" s="1067"/>
      <c r="BY25" s="1068">
        <f>K33+AR33</f>
        <v>0.13</v>
      </c>
      <c r="BZ25" s="1068">
        <f>L33+AS33</f>
        <v>0.22</v>
      </c>
      <c r="CA25" s="1068">
        <f>M33+AT33</f>
        <v>0</v>
      </c>
      <c r="CB25" s="1068"/>
      <c r="CC25" s="1067"/>
      <c r="CD25" s="1067"/>
      <c r="CE25" s="1067"/>
      <c r="CF25" s="1067"/>
      <c r="CG25" s="1068">
        <f>T33+BA33</f>
        <v>0</v>
      </c>
      <c r="CH25" s="1067"/>
      <c r="CI25" s="1069"/>
      <c r="CJ25" s="639">
        <v>0.35</v>
      </c>
    </row>
    <row r="26" spans="1:116" s="593" customFormat="1" ht="18.75" customHeight="1">
      <c r="A26" s="1121" t="s">
        <v>5</v>
      </c>
      <c r="B26" s="1122"/>
      <c r="C26" s="746" t="s">
        <v>35</v>
      </c>
      <c r="D26" s="747">
        <v>100</v>
      </c>
      <c r="E26" s="748"/>
      <c r="F26" s="748"/>
      <c r="G26" s="748"/>
      <c r="H26" s="749"/>
      <c r="I26" s="747">
        <v>100</v>
      </c>
      <c r="J26" s="749"/>
      <c r="K26" s="747"/>
      <c r="L26" s="748"/>
      <c r="M26" s="748"/>
      <c r="N26" s="748"/>
      <c r="O26" s="748"/>
      <c r="P26" s="748"/>
      <c r="Q26" s="748">
        <v>0</v>
      </c>
      <c r="R26" s="748"/>
      <c r="S26" s="749"/>
      <c r="T26" s="747"/>
      <c r="U26" s="748"/>
      <c r="V26" s="748">
        <v>37.5</v>
      </c>
      <c r="W26" s="749"/>
      <c r="X26" s="747"/>
      <c r="Y26" s="748"/>
      <c r="Z26" s="750"/>
      <c r="AA26" s="1038">
        <f>SUM(D27:H27)</f>
        <v>2.1</v>
      </c>
      <c r="AB26" s="1038">
        <f>SUM(I27:W27)</f>
        <v>2.8879999999999999</v>
      </c>
      <c r="AC26" s="1038">
        <f t="shared" ref="AC26" si="18">SUM(AA26+AB26)</f>
        <v>4.9880000000000004</v>
      </c>
      <c r="AD26" s="1026">
        <v>40</v>
      </c>
      <c r="AE26" s="1032">
        <f>SUM(AA26*AD26)</f>
        <v>84</v>
      </c>
      <c r="AF26" s="1032">
        <f>SUM(AB26*AD26)</f>
        <v>115.52</v>
      </c>
      <c r="AG26" s="1032">
        <f>SUM(AE26:AF27)</f>
        <v>199.52</v>
      </c>
      <c r="AH26" s="1121" t="s">
        <v>617</v>
      </c>
      <c r="AI26" s="1122"/>
      <c r="AJ26" s="746" t="s">
        <v>35</v>
      </c>
      <c r="AK26" s="747">
        <v>100</v>
      </c>
      <c r="AL26" s="748"/>
      <c r="AM26" s="748"/>
      <c r="AN26" s="748"/>
      <c r="AO26" s="749"/>
      <c r="AP26" s="747">
        <v>150</v>
      </c>
      <c r="AQ26" s="749"/>
      <c r="AR26" s="747"/>
      <c r="AS26" s="748"/>
      <c r="AT26" s="748"/>
      <c r="AU26" s="748"/>
      <c r="AV26" s="748"/>
      <c r="AW26" s="748"/>
      <c r="AX26" s="748">
        <v>0</v>
      </c>
      <c r="AY26" s="748"/>
      <c r="AZ26" s="749"/>
      <c r="BA26" s="747"/>
      <c r="BB26" s="748"/>
      <c r="BC26" s="748">
        <v>58</v>
      </c>
      <c r="BD26" s="749"/>
      <c r="BE26" s="747"/>
      <c r="BF26" s="748"/>
      <c r="BG26" s="750"/>
      <c r="BH26" s="1038">
        <f>SUM(AK27:AO27)</f>
        <v>3.9</v>
      </c>
      <c r="BI26" s="1038">
        <f>SUM(AP27:BD27)</f>
        <v>8.1120000000000001</v>
      </c>
      <c r="BJ26" s="1038">
        <f t="shared" ref="BJ26" si="19">SUM(BH26+BI26)</f>
        <v>12.012</v>
      </c>
      <c r="BK26" s="1026">
        <f t="shared" ref="BK26" si="20">AD26</f>
        <v>40</v>
      </c>
      <c r="BL26" s="1032">
        <f>SUM(BH26*BK26)</f>
        <v>156</v>
      </c>
      <c r="BM26" s="1032">
        <f>SUM(BI26*BK26)</f>
        <v>324.48</v>
      </c>
      <c r="BN26" s="1032">
        <f>SUM(BL26:BM27)</f>
        <v>480.48</v>
      </c>
      <c r="BO26" s="1057"/>
      <c r="BP26" s="1058"/>
      <c r="BQ26" s="1059"/>
      <c r="BR26" s="1067"/>
      <c r="BS26" s="1067"/>
      <c r="BT26" s="1067"/>
      <c r="BU26" s="1067"/>
      <c r="BV26" s="1067"/>
      <c r="BW26" s="1067"/>
      <c r="BX26" s="1067"/>
      <c r="BY26" s="1067"/>
      <c r="BZ26" s="1067"/>
      <c r="CA26" s="1067"/>
      <c r="CB26" s="1067"/>
      <c r="CC26" s="1067"/>
      <c r="CD26" s="1067"/>
      <c r="CE26" s="1067"/>
      <c r="CF26" s="1067"/>
      <c r="CG26" s="1067"/>
      <c r="CH26" s="1067"/>
      <c r="CI26" s="1071"/>
      <c r="CJ26" s="656"/>
    </row>
    <row r="27" spans="1:116" ht="18.75" customHeight="1" thickBot="1">
      <c r="A27" s="1034"/>
      <c r="B27" s="1036"/>
      <c r="C27" s="751" t="s">
        <v>34</v>
      </c>
      <c r="D27" s="752">
        <f t="shared" ref="D27:Z27" si="21">(D$19*D26)/1000</f>
        <v>2.1</v>
      </c>
      <c r="E27" s="752">
        <f t="shared" si="21"/>
        <v>0</v>
      </c>
      <c r="F27" s="752">
        <f t="shared" si="21"/>
        <v>0</v>
      </c>
      <c r="G27" s="752">
        <f t="shared" si="21"/>
        <v>0</v>
      </c>
      <c r="H27" s="752">
        <f t="shared" si="21"/>
        <v>0</v>
      </c>
      <c r="I27" s="752">
        <f t="shared" si="21"/>
        <v>2.1</v>
      </c>
      <c r="J27" s="752">
        <f t="shared" si="21"/>
        <v>0</v>
      </c>
      <c r="K27" s="752">
        <f t="shared" si="21"/>
        <v>0</v>
      </c>
      <c r="L27" s="752">
        <f t="shared" si="21"/>
        <v>0</v>
      </c>
      <c r="M27" s="752">
        <f t="shared" si="21"/>
        <v>0</v>
      </c>
      <c r="N27" s="752">
        <f t="shared" si="21"/>
        <v>0</v>
      </c>
      <c r="O27" s="752">
        <f t="shared" si="21"/>
        <v>0</v>
      </c>
      <c r="P27" s="752">
        <f t="shared" si="21"/>
        <v>0</v>
      </c>
      <c r="Q27" s="752">
        <f t="shared" si="21"/>
        <v>0</v>
      </c>
      <c r="R27" s="752">
        <f t="shared" si="21"/>
        <v>0</v>
      </c>
      <c r="S27" s="752">
        <f t="shared" si="21"/>
        <v>0</v>
      </c>
      <c r="T27" s="752">
        <f t="shared" si="21"/>
        <v>0</v>
      </c>
      <c r="U27" s="752">
        <f t="shared" si="21"/>
        <v>0</v>
      </c>
      <c r="V27" s="752">
        <f t="shared" si="21"/>
        <v>0.78800000000000003</v>
      </c>
      <c r="W27" s="752">
        <f t="shared" si="21"/>
        <v>0</v>
      </c>
      <c r="X27" s="752">
        <f t="shared" si="21"/>
        <v>0</v>
      </c>
      <c r="Y27" s="752">
        <f t="shared" si="21"/>
        <v>0</v>
      </c>
      <c r="Z27" s="752">
        <f t="shared" si="21"/>
        <v>0</v>
      </c>
      <c r="AA27" s="1038"/>
      <c r="AB27" s="1038"/>
      <c r="AC27" s="1038"/>
      <c r="AD27" s="816"/>
      <c r="AE27" s="1033"/>
      <c r="AF27" s="1033"/>
      <c r="AG27" s="1033"/>
      <c r="AH27" s="1034"/>
      <c r="AI27" s="1036"/>
      <c r="AJ27" s="751" t="s">
        <v>34</v>
      </c>
      <c r="AK27" s="752">
        <f t="shared" ref="AK27:BG27" si="22">(AK$19*AK26)/1000</f>
        <v>3.9</v>
      </c>
      <c r="AL27" s="752">
        <f t="shared" si="22"/>
        <v>0</v>
      </c>
      <c r="AM27" s="752">
        <f t="shared" si="22"/>
        <v>0</v>
      </c>
      <c r="AN27" s="752">
        <f t="shared" si="22"/>
        <v>0</v>
      </c>
      <c r="AO27" s="752">
        <f t="shared" si="22"/>
        <v>0</v>
      </c>
      <c r="AP27" s="752">
        <f t="shared" si="22"/>
        <v>5.85</v>
      </c>
      <c r="AQ27" s="752">
        <f t="shared" si="22"/>
        <v>0</v>
      </c>
      <c r="AR27" s="752">
        <f t="shared" si="22"/>
        <v>0</v>
      </c>
      <c r="AS27" s="752">
        <f t="shared" si="22"/>
        <v>0</v>
      </c>
      <c r="AT27" s="752">
        <f t="shared" si="22"/>
        <v>0</v>
      </c>
      <c r="AU27" s="752">
        <f t="shared" si="22"/>
        <v>0</v>
      </c>
      <c r="AV27" s="752">
        <f t="shared" si="22"/>
        <v>0</v>
      </c>
      <c r="AW27" s="752">
        <f t="shared" si="22"/>
        <v>0</v>
      </c>
      <c r="AX27" s="752">
        <f t="shared" si="22"/>
        <v>0</v>
      </c>
      <c r="AY27" s="752">
        <f t="shared" si="22"/>
        <v>0</v>
      </c>
      <c r="AZ27" s="752">
        <f t="shared" si="22"/>
        <v>0</v>
      </c>
      <c r="BA27" s="752">
        <f t="shared" si="22"/>
        <v>0</v>
      </c>
      <c r="BB27" s="752">
        <f t="shared" si="22"/>
        <v>0</v>
      </c>
      <c r="BC27" s="752">
        <f t="shared" si="22"/>
        <v>2.262</v>
      </c>
      <c r="BD27" s="752">
        <f t="shared" si="22"/>
        <v>0</v>
      </c>
      <c r="BE27" s="752">
        <f t="shared" si="22"/>
        <v>0</v>
      </c>
      <c r="BF27" s="752">
        <f t="shared" si="22"/>
        <v>0</v>
      </c>
      <c r="BG27" s="752">
        <f t="shared" si="22"/>
        <v>0</v>
      </c>
      <c r="BH27" s="1038"/>
      <c r="BI27" s="1038"/>
      <c r="BJ27" s="1038"/>
      <c r="BK27" s="816"/>
      <c r="BL27" s="1033"/>
      <c r="BM27" s="1033"/>
      <c r="BN27" s="1033"/>
      <c r="BO27" s="1054" t="str">
        <f t="shared" ref="BO27" si="23">A34</f>
        <v>сахар</v>
      </c>
      <c r="BP27" s="1055"/>
      <c r="BQ27" s="1056"/>
      <c r="BR27" s="1068">
        <f>D35+AK35</f>
        <v>0.18</v>
      </c>
      <c r="BS27" s="1067"/>
      <c r="BT27" s="1068">
        <f>F35+AM35</f>
        <v>0.3</v>
      </c>
      <c r="BU27" s="1067"/>
      <c r="BV27" s="1067"/>
      <c r="BW27" s="1067"/>
      <c r="BX27" s="1067"/>
      <c r="BY27" s="1068">
        <f>K35+AR35</f>
        <v>0</v>
      </c>
      <c r="BZ27" s="1068">
        <f>L35+AS35</f>
        <v>0</v>
      </c>
      <c r="CA27" s="1068">
        <f>M35+AT35</f>
        <v>0</v>
      </c>
      <c r="CB27" s="1068">
        <f>N35+AU35</f>
        <v>0.35899999999999999</v>
      </c>
      <c r="CC27" s="1067"/>
      <c r="CD27" s="1067"/>
      <c r="CE27" s="1067"/>
      <c r="CF27" s="1067"/>
      <c r="CG27" s="1068">
        <f>T35+BA35</f>
        <v>0</v>
      </c>
      <c r="CH27" s="1068">
        <f>U35+BB35</f>
        <v>9.5000000000000001E-2</v>
      </c>
      <c r="CI27" s="1069">
        <v>0.33900000000000002</v>
      </c>
      <c r="CJ27" s="639">
        <v>1.2729999999999999</v>
      </c>
    </row>
    <row r="28" spans="1:116" s="593" customFormat="1" ht="18.75" customHeight="1">
      <c r="A28" s="1121" t="s">
        <v>305</v>
      </c>
      <c r="B28" s="1122"/>
      <c r="C28" s="746" t="s">
        <v>35</v>
      </c>
      <c r="D28" s="747"/>
      <c r="E28" s="748"/>
      <c r="F28" s="748">
        <v>150</v>
      </c>
      <c r="G28" s="748"/>
      <c r="H28" s="749"/>
      <c r="I28" s="747"/>
      <c r="J28" s="749"/>
      <c r="K28" s="747"/>
      <c r="L28" s="748">
        <v>15.6</v>
      </c>
      <c r="M28" s="748"/>
      <c r="N28" s="748"/>
      <c r="O28" s="748"/>
      <c r="P28" s="748"/>
      <c r="Q28" s="748">
        <v>0</v>
      </c>
      <c r="R28" s="748"/>
      <c r="S28" s="749"/>
      <c r="T28" s="747"/>
      <c r="U28" s="748"/>
      <c r="V28" s="748"/>
      <c r="W28" s="749"/>
      <c r="X28" s="747"/>
      <c r="Y28" s="748"/>
      <c r="Z28" s="750"/>
      <c r="AA28" s="1038">
        <f>SUM(D29:H29)</f>
        <v>3.15</v>
      </c>
      <c r="AB28" s="1038">
        <f>SUM(I29:W29)</f>
        <v>0.32800000000000001</v>
      </c>
      <c r="AC28" s="1038">
        <f t="shared" ref="AC28" si="24">SUM(AA28+AB28)</f>
        <v>3.4780000000000002</v>
      </c>
      <c r="AD28" s="1026"/>
      <c r="AE28" s="1032">
        <f>SUM(AA28*AD28)</f>
        <v>0</v>
      </c>
      <c r="AF28" s="1032">
        <f>SUM(AB28*AD28)</f>
        <v>0</v>
      </c>
      <c r="AG28" s="1032">
        <f>SUM(AE28:AF29)</f>
        <v>0</v>
      </c>
      <c r="AH28" s="1121" t="s">
        <v>305</v>
      </c>
      <c r="AI28" s="1122"/>
      <c r="AJ28" s="746" t="s">
        <v>35</v>
      </c>
      <c r="AK28" s="747"/>
      <c r="AL28" s="748"/>
      <c r="AM28" s="748"/>
      <c r="AN28" s="748"/>
      <c r="AO28" s="749"/>
      <c r="AP28" s="747"/>
      <c r="AQ28" s="749"/>
      <c r="AR28" s="747"/>
      <c r="AS28" s="748">
        <v>15.6</v>
      </c>
      <c r="AT28" s="748"/>
      <c r="AU28" s="748"/>
      <c r="AV28" s="748"/>
      <c r="AW28" s="748"/>
      <c r="AX28" s="748">
        <v>0</v>
      </c>
      <c r="AY28" s="748"/>
      <c r="AZ28" s="749"/>
      <c r="BA28" s="747"/>
      <c r="BB28" s="748"/>
      <c r="BC28" s="748"/>
      <c r="BD28" s="749"/>
      <c r="BE28" s="747"/>
      <c r="BF28" s="748"/>
      <c r="BG28" s="750"/>
      <c r="BH28" s="1038">
        <f>SUM(AK29:AO29)</f>
        <v>0</v>
      </c>
      <c r="BI28" s="1038">
        <f>SUM(AP29:BD29)</f>
        <v>0.60799999999999998</v>
      </c>
      <c r="BJ28" s="1038">
        <f t="shared" ref="BJ28" si="25">SUM(BH28+BI28)</f>
        <v>0.60799999999999998</v>
      </c>
      <c r="BK28" s="1026"/>
      <c r="BL28" s="1032">
        <f>SUM(BH28*BK28)</f>
        <v>0</v>
      </c>
      <c r="BM28" s="1032">
        <f>SUM(BI28*BK28)</f>
        <v>0</v>
      </c>
      <c r="BN28" s="1032">
        <f>SUM(BL28:BM29)</f>
        <v>0</v>
      </c>
      <c r="BO28" s="1057"/>
      <c r="BP28" s="1058"/>
      <c r="BQ28" s="1059"/>
      <c r="BR28" s="1067"/>
      <c r="BS28" s="1067"/>
      <c r="BT28" s="1067"/>
      <c r="BU28" s="1067"/>
      <c r="BV28" s="1067"/>
      <c r="BW28" s="1067"/>
      <c r="BX28" s="1067"/>
      <c r="BY28" s="1067"/>
      <c r="BZ28" s="1067"/>
      <c r="CA28" s="1067"/>
      <c r="CB28" s="1067"/>
      <c r="CC28" s="1067"/>
      <c r="CD28" s="1067"/>
      <c r="CE28" s="1067"/>
      <c r="CF28" s="1067"/>
      <c r="CG28" s="1067"/>
      <c r="CH28" s="1067"/>
      <c r="CI28" s="1071"/>
      <c r="CJ28" s="656"/>
    </row>
    <row r="29" spans="1:116" ht="18.75" customHeight="1" thickBot="1">
      <c r="A29" s="1034"/>
      <c r="B29" s="1036"/>
      <c r="C29" s="751" t="s">
        <v>34</v>
      </c>
      <c r="D29" s="752">
        <f t="shared" ref="D29:Z29" si="26">(D$19*D28)/1000</f>
        <v>0</v>
      </c>
      <c r="E29" s="752">
        <f t="shared" si="26"/>
        <v>0</v>
      </c>
      <c r="F29" s="752">
        <f t="shared" si="26"/>
        <v>3.15</v>
      </c>
      <c r="G29" s="752">
        <f t="shared" si="26"/>
        <v>0</v>
      </c>
      <c r="H29" s="752">
        <f t="shared" si="26"/>
        <v>0</v>
      </c>
      <c r="I29" s="752">
        <f t="shared" si="26"/>
        <v>0</v>
      </c>
      <c r="J29" s="752">
        <f t="shared" si="26"/>
        <v>0</v>
      </c>
      <c r="K29" s="752">
        <f t="shared" si="26"/>
        <v>0</v>
      </c>
      <c r="L29" s="752">
        <f t="shared" si="26"/>
        <v>0.32800000000000001</v>
      </c>
      <c r="M29" s="752">
        <f t="shared" si="26"/>
        <v>0</v>
      </c>
      <c r="N29" s="752">
        <f t="shared" si="26"/>
        <v>0</v>
      </c>
      <c r="O29" s="752">
        <f t="shared" si="26"/>
        <v>0</v>
      </c>
      <c r="P29" s="752">
        <f t="shared" si="26"/>
        <v>0</v>
      </c>
      <c r="Q29" s="752">
        <f t="shared" si="26"/>
        <v>0</v>
      </c>
      <c r="R29" s="752">
        <f t="shared" si="26"/>
        <v>0</v>
      </c>
      <c r="S29" s="752">
        <f t="shared" si="26"/>
        <v>0</v>
      </c>
      <c r="T29" s="752">
        <f t="shared" si="26"/>
        <v>0</v>
      </c>
      <c r="U29" s="752">
        <f t="shared" si="26"/>
        <v>0</v>
      </c>
      <c r="V29" s="752">
        <f t="shared" si="26"/>
        <v>0</v>
      </c>
      <c r="W29" s="752">
        <f t="shared" si="26"/>
        <v>0</v>
      </c>
      <c r="X29" s="752">
        <f t="shared" si="26"/>
        <v>0</v>
      </c>
      <c r="Y29" s="752">
        <f t="shared" si="26"/>
        <v>0</v>
      </c>
      <c r="Z29" s="752">
        <f t="shared" si="26"/>
        <v>0</v>
      </c>
      <c r="AA29" s="1038"/>
      <c r="AB29" s="1038"/>
      <c r="AC29" s="1038"/>
      <c r="AD29" s="816"/>
      <c r="AE29" s="1033"/>
      <c r="AF29" s="1033"/>
      <c r="AG29" s="1033"/>
      <c r="AH29" s="1034"/>
      <c r="AI29" s="1036"/>
      <c r="AJ29" s="751" t="s">
        <v>34</v>
      </c>
      <c r="AK29" s="752">
        <f t="shared" ref="AK29:BG29" si="27">(AK$19*AK28)/1000</f>
        <v>0</v>
      </c>
      <c r="AL29" s="752">
        <f t="shared" si="27"/>
        <v>0</v>
      </c>
      <c r="AM29" s="752">
        <f t="shared" si="27"/>
        <v>0</v>
      </c>
      <c r="AN29" s="752">
        <f t="shared" si="27"/>
        <v>0</v>
      </c>
      <c r="AO29" s="752">
        <f t="shared" si="27"/>
        <v>0</v>
      </c>
      <c r="AP29" s="752">
        <f t="shared" si="27"/>
        <v>0</v>
      </c>
      <c r="AQ29" s="752">
        <f t="shared" si="27"/>
        <v>0</v>
      </c>
      <c r="AR29" s="752">
        <f t="shared" si="27"/>
        <v>0</v>
      </c>
      <c r="AS29" s="752">
        <f t="shared" si="27"/>
        <v>0.60799999999999998</v>
      </c>
      <c r="AT29" s="752">
        <f t="shared" si="27"/>
        <v>0</v>
      </c>
      <c r="AU29" s="752">
        <f t="shared" si="27"/>
        <v>0</v>
      </c>
      <c r="AV29" s="752">
        <f t="shared" si="27"/>
        <v>0</v>
      </c>
      <c r="AW29" s="752">
        <f t="shared" si="27"/>
        <v>0</v>
      </c>
      <c r="AX29" s="752">
        <f t="shared" si="27"/>
        <v>0</v>
      </c>
      <c r="AY29" s="752">
        <f t="shared" si="27"/>
        <v>0</v>
      </c>
      <c r="AZ29" s="752">
        <f t="shared" si="27"/>
        <v>0</v>
      </c>
      <c r="BA29" s="752">
        <f t="shared" si="27"/>
        <v>0</v>
      </c>
      <c r="BB29" s="752">
        <f t="shared" si="27"/>
        <v>0</v>
      </c>
      <c r="BC29" s="752">
        <f t="shared" si="27"/>
        <v>0</v>
      </c>
      <c r="BD29" s="752">
        <f t="shared" si="27"/>
        <v>0</v>
      </c>
      <c r="BE29" s="752">
        <f t="shared" si="27"/>
        <v>0</v>
      </c>
      <c r="BF29" s="752">
        <f t="shared" si="27"/>
        <v>0</v>
      </c>
      <c r="BG29" s="752">
        <f t="shared" si="27"/>
        <v>0</v>
      </c>
      <c r="BH29" s="1038"/>
      <c r="BI29" s="1038"/>
      <c r="BJ29" s="1038"/>
      <c r="BK29" s="816"/>
      <c r="BL29" s="1033"/>
      <c r="BM29" s="1033"/>
      <c r="BN29" s="1033"/>
      <c r="BO29" s="1054" t="str">
        <f t="shared" ref="BO29" si="28">A36</f>
        <v>соль</v>
      </c>
      <c r="BP29" s="1055"/>
      <c r="BQ29" s="1056"/>
      <c r="BR29" s="1068">
        <f>D37+AK37</f>
        <v>0</v>
      </c>
      <c r="BS29" s="1068"/>
      <c r="BT29" s="1068">
        <f>F37+AM37</f>
        <v>0</v>
      </c>
      <c r="BU29" s="1067"/>
      <c r="BV29" s="1067"/>
      <c r="BW29" s="1067"/>
      <c r="BX29" s="1067"/>
      <c r="BY29" s="1068">
        <f>K37+AR37</f>
        <v>6.0999999999999999E-2</v>
      </c>
      <c r="BZ29" s="1068">
        <f>L37+AS37</f>
        <v>4.8000000000000001E-2</v>
      </c>
      <c r="CA29" s="1068">
        <f>M37+AT37</f>
        <v>8.4000000000000005E-2</v>
      </c>
      <c r="CB29" s="1067"/>
      <c r="CC29" s="1068">
        <f>O37+AV37</f>
        <v>0</v>
      </c>
      <c r="CD29" s="1067"/>
      <c r="CE29" s="1068"/>
      <c r="CF29" s="1067"/>
      <c r="CG29" s="1068">
        <f>T37+BA37</f>
        <v>0</v>
      </c>
      <c r="CH29" s="1068"/>
      <c r="CI29" s="1069"/>
      <c r="CJ29" s="639">
        <v>0.193</v>
      </c>
    </row>
    <row r="30" spans="1:116" s="593" customFormat="1" ht="18.75" customHeight="1">
      <c r="A30" s="1034" t="s">
        <v>3</v>
      </c>
      <c r="B30" s="1036"/>
      <c r="C30" s="753" t="s">
        <v>35</v>
      </c>
      <c r="D30" s="754">
        <v>3</v>
      </c>
      <c r="E30" s="755">
        <v>5</v>
      </c>
      <c r="F30" s="755"/>
      <c r="G30" s="755"/>
      <c r="H30" s="756"/>
      <c r="I30" s="754"/>
      <c r="J30" s="756"/>
      <c r="K30" s="754"/>
      <c r="L30" s="755"/>
      <c r="M30" s="755">
        <v>2.8</v>
      </c>
      <c r="N30" s="755"/>
      <c r="O30" s="755"/>
      <c r="P30" s="755"/>
      <c r="Q30" s="755">
        <v>0</v>
      </c>
      <c r="R30" s="755"/>
      <c r="S30" s="756"/>
      <c r="T30" s="754"/>
      <c r="U30" s="755">
        <v>3.3</v>
      </c>
      <c r="V30" s="755"/>
      <c r="W30" s="756"/>
      <c r="X30" s="754"/>
      <c r="Y30" s="755"/>
      <c r="Z30" s="757"/>
      <c r="AA30" s="1038">
        <f>SUM(D31:H31)</f>
        <v>0.16800000000000001</v>
      </c>
      <c r="AB30" s="1038">
        <f>SUM(I31:W31)</f>
        <v>0.128</v>
      </c>
      <c r="AC30" s="1038">
        <f t="shared" ref="AC30" si="29">SUM(AA30+AB30)</f>
        <v>0.29599999999999999</v>
      </c>
      <c r="AD30" s="934">
        <v>400</v>
      </c>
      <c r="AE30" s="1032">
        <f>SUM(AA30*AD30)</f>
        <v>67.2</v>
      </c>
      <c r="AF30" s="1032">
        <f>SUM(AB30*AD30)</f>
        <v>51.2</v>
      </c>
      <c r="AG30" s="1032">
        <f>SUM(AE30:AF31)</f>
        <v>118.4</v>
      </c>
      <c r="AH30" s="1034" t="s">
        <v>3</v>
      </c>
      <c r="AI30" s="1036"/>
      <c r="AJ30" s="753" t="s">
        <v>35</v>
      </c>
      <c r="AK30" s="754">
        <v>3</v>
      </c>
      <c r="AL30" s="755">
        <v>10</v>
      </c>
      <c r="AM30" s="755"/>
      <c r="AN30" s="755"/>
      <c r="AO30" s="756"/>
      <c r="AP30" s="754"/>
      <c r="AQ30" s="756"/>
      <c r="AR30" s="754"/>
      <c r="AS30" s="755"/>
      <c r="AT30" s="755">
        <v>3.5</v>
      </c>
      <c r="AU30" s="755"/>
      <c r="AV30" s="755"/>
      <c r="AW30" s="755"/>
      <c r="AX30" s="755">
        <v>0</v>
      </c>
      <c r="AY30" s="755"/>
      <c r="AZ30" s="756"/>
      <c r="BA30" s="754"/>
      <c r="BB30" s="755">
        <v>2.82</v>
      </c>
      <c r="BC30" s="755"/>
      <c r="BD30" s="756"/>
      <c r="BE30" s="754"/>
      <c r="BF30" s="755"/>
      <c r="BG30" s="757"/>
      <c r="BH30" s="1038">
        <f>SUM(AK31:AO31)</f>
        <v>0.50700000000000001</v>
      </c>
      <c r="BI30" s="1038">
        <f>SUM(AP31:BD31)</f>
        <v>0.247</v>
      </c>
      <c r="BJ30" s="1038">
        <f t="shared" ref="BJ30" si="30">SUM(BH30+BI30)</f>
        <v>0.754</v>
      </c>
      <c r="BK30" s="1026">
        <f t="shared" ref="BK30" si="31">AD30</f>
        <v>400</v>
      </c>
      <c r="BL30" s="1032">
        <f>SUM(BH30*BK30)</f>
        <v>202.8</v>
      </c>
      <c r="BM30" s="1032">
        <f>SUM(BI30*BK30)</f>
        <v>98.8</v>
      </c>
      <c r="BN30" s="1032">
        <f>SUM(BL30:BM31)</f>
        <v>301.60000000000002</v>
      </c>
      <c r="BO30" s="1057"/>
      <c r="BP30" s="1058"/>
      <c r="BQ30" s="1059"/>
      <c r="BR30" s="1067"/>
      <c r="BS30" s="1067"/>
      <c r="BT30" s="1067"/>
      <c r="BU30" s="1067"/>
      <c r="BV30" s="1067"/>
      <c r="BW30" s="1067"/>
      <c r="BX30" s="1067"/>
      <c r="BY30" s="1067"/>
      <c r="BZ30" s="1067"/>
      <c r="CA30" s="1067"/>
      <c r="CB30" s="1067"/>
      <c r="CC30" s="1067"/>
      <c r="CD30" s="1067"/>
      <c r="CE30" s="1067"/>
      <c r="CF30" s="1067"/>
      <c r="CG30" s="1067"/>
      <c r="CH30" s="1067"/>
      <c r="CI30" s="1071"/>
      <c r="CJ30" s="656"/>
    </row>
    <row r="31" spans="1:116" ht="18.75" customHeight="1" thickBot="1">
      <c r="A31" s="1035"/>
      <c r="B31" s="1037"/>
      <c r="C31" s="758" t="s">
        <v>34</v>
      </c>
      <c r="D31" s="759">
        <f t="shared" ref="D31:Z31" si="32">(D$19*D30)/1000</f>
        <v>6.3E-2</v>
      </c>
      <c r="E31" s="759">
        <f t="shared" si="32"/>
        <v>0.105</v>
      </c>
      <c r="F31" s="759">
        <f t="shared" si="32"/>
        <v>0</v>
      </c>
      <c r="G31" s="759">
        <f t="shared" si="32"/>
        <v>0</v>
      </c>
      <c r="H31" s="759">
        <f t="shared" si="32"/>
        <v>0</v>
      </c>
      <c r="I31" s="759">
        <f t="shared" si="32"/>
        <v>0</v>
      </c>
      <c r="J31" s="759">
        <f t="shared" si="32"/>
        <v>0</v>
      </c>
      <c r="K31" s="759">
        <f t="shared" si="32"/>
        <v>0</v>
      </c>
      <c r="L31" s="759">
        <f t="shared" si="32"/>
        <v>0</v>
      </c>
      <c r="M31" s="759">
        <f t="shared" si="32"/>
        <v>5.8999999999999997E-2</v>
      </c>
      <c r="N31" s="759">
        <f t="shared" si="32"/>
        <v>0</v>
      </c>
      <c r="O31" s="759">
        <f t="shared" si="32"/>
        <v>0</v>
      </c>
      <c r="P31" s="759">
        <f t="shared" si="32"/>
        <v>0</v>
      </c>
      <c r="Q31" s="759">
        <f t="shared" si="32"/>
        <v>0</v>
      </c>
      <c r="R31" s="759">
        <f t="shared" si="32"/>
        <v>0</v>
      </c>
      <c r="S31" s="759">
        <f t="shared" si="32"/>
        <v>0</v>
      </c>
      <c r="T31" s="759">
        <f t="shared" si="32"/>
        <v>0</v>
      </c>
      <c r="U31" s="759">
        <f t="shared" si="32"/>
        <v>6.9000000000000006E-2</v>
      </c>
      <c r="V31" s="759">
        <f t="shared" si="32"/>
        <v>0</v>
      </c>
      <c r="W31" s="759">
        <f t="shared" si="32"/>
        <v>0</v>
      </c>
      <c r="X31" s="759">
        <f t="shared" si="32"/>
        <v>0</v>
      </c>
      <c r="Y31" s="759">
        <f t="shared" si="32"/>
        <v>0</v>
      </c>
      <c r="Z31" s="759">
        <f t="shared" si="32"/>
        <v>0</v>
      </c>
      <c r="AA31" s="1038"/>
      <c r="AB31" s="1038"/>
      <c r="AC31" s="1038"/>
      <c r="AD31" s="935"/>
      <c r="AE31" s="1033"/>
      <c r="AF31" s="1033"/>
      <c r="AG31" s="1033"/>
      <c r="AH31" s="1035"/>
      <c r="AI31" s="1037"/>
      <c r="AJ31" s="758" t="s">
        <v>34</v>
      </c>
      <c r="AK31" s="759">
        <f t="shared" ref="AK31:BG31" si="33">(AK$19*AK30)/1000</f>
        <v>0.11700000000000001</v>
      </c>
      <c r="AL31" s="759">
        <f t="shared" si="33"/>
        <v>0.39</v>
      </c>
      <c r="AM31" s="759">
        <f t="shared" si="33"/>
        <v>0</v>
      </c>
      <c r="AN31" s="759">
        <f t="shared" si="33"/>
        <v>0</v>
      </c>
      <c r="AO31" s="759">
        <f t="shared" si="33"/>
        <v>0</v>
      </c>
      <c r="AP31" s="759">
        <f t="shared" si="33"/>
        <v>0</v>
      </c>
      <c r="AQ31" s="759">
        <f t="shared" si="33"/>
        <v>0</v>
      </c>
      <c r="AR31" s="759">
        <f t="shared" si="33"/>
        <v>0</v>
      </c>
      <c r="AS31" s="759">
        <f t="shared" si="33"/>
        <v>0</v>
      </c>
      <c r="AT31" s="759">
        <f t="shared" si="33"/>
        <v>0.13700000000000001</v>
      </c>
      <c r="AU31" s="759">
        <f t="shared" si="33"/>
        <v>0</v>
      </c>
      <c r="AV31" s="759">
        <f t="shared" si="33"/>
        <v>0</v>
      </c>
      <c r="AW31" s="759">
        <f t="shared" si="33"/>
        <v>0</v>
      </c>
      <c r="AX31" s="759">
        <f t="shared" si="33"/>
        <v>0</v>
      </c>
      <c r="AY31" s="759">
        <f t="shared" si="33"/>
        <v>0</v>
      </c>
      <c r="AZ31" s="759">
        <f t="shared" si="33"/>
        <v>0</v>
      </c>
      <c r="BA31" s="759">
        <f t="shared" si="33"/>
        <v>0</v>
      </c>
      <c r="BB31" s="759">
        <f t="shared" si="33"/>
        <v>0.11</v>
      </c>
      <c r="BC31" s="759">
        <f t="shared" si="33"/>
        <v>0</v>
      </c>
      <c r="BD31" s="759">
        <f t="shared" si="33"/>
        <v>0</v>
      </c>
      <c r="BE31" s="759">
        <f t="shared" si="33"/>
        <v>0</v>
      </c>
      <c r="BF31" s="759">
        <f t="shared" si="33"/>
        <v>0</v>
      </c>
      <c r="BG31" s="759">
        <f t="shared" si="33"/>
        <v>0</v>
      </c>
      <c r="BH31" s="1038"/>
      <c r="BI31" s="1038"/>
      <c r="BJ31" s="1038"/>
      <c r="BK31" s="816"/>
      <c r="BL31" s="1033"/>
      <c r="BM31" s="1033"/>
      <c r="BN31" s="1033"/>
      <c r="BO31" s="1054" t="str">
        <f t="shared" ref="BO31" si="34">A38</f>
        <v>чай</v>
      </c>
      <c r="BP31" s="1055"/>
      <c r="BQ31" s="1056"/>
      <c r="BR31" s="1068">
        <f>D39+AK39</f>
        <v>0</v>
      </c>
      <c r="BS31" s="1067"/>
      <c r="BT31" s="1068">
        <f>F39+AM39</f>
        <v>2.9000000000000001E-2</v>
      </c>
      <c r="BU31" s="1068">
        <f>G39+AN39</f>
        <v>0</v>
      </c>
      <c r="BV31" s="1067"/>
      <c r="BW31" s="1067"/>
      <c r="BX31" s="1067"/>
      <c r="BY31" s="1068">
        <f>K39+AR39</f>
        <v>0</v>
      </c>
      <c r="BZ31" s="1068">
        <f>L39+AS39</f>
        <v>0</v>
      </c>
      <c r="CA31" s="1068">
        <f>M39+AT39</f>
        <v>0</v>
      </c>
      <c r="CB31" s="1068">
        <f>N39+AU39</f>
        <v>0</v>
      </c>
      <c r="CC31" s="1068">
        <f>O39+AV39</f>
        <v>0</v>
      </c>
      <c r="CD31" s="1067"/>
      <c r="CE31" s="1067"/>
      <c r="CF31" s="1067"/>
      <c r="CG31" s="1068">
        <f>T39+BA39</f>
        <v>0</v>
      </c>
      <c r="CH31" s="1068">
        <f>U39+BB39</f>
        <v>0</v>
      </c>
      <c r="CI31" s="1069"/>
      <c r="CJ31" s="639">
        <v>2.9000000000000001E-2</v>
      </c>
    </row>
    <row r="32" spans="1:116" s="593" customFormat="1" ht="18.75" customHeight="1">
      <c r="A32" s="1034" t="s">
        <v>81</v>
      </c>
      <c r="B32" s="1036"/>
      <c r="C32" s="753" t="s">
        <v>35</v>
      </c>
      <c r="D32" s="754"/>
      <c r="E32" s="755"/>
      <c r="F32" s="755"/>
      <c r="G32" s="755"/>
      <c r="H32" s="756"/>
      <c r="I32" s="754"/>
      <c r="J32" s="756"/>
      <c r="K32" s="754">
        <v>1.5</v>
      </c>
      <c r="L32" s="755">
        <v>3.6</v>
      </c>
      <c r="M32" s="755"/>
      <c r="N32" s="755"/>
      <c r="O32" s="755">
        <v>0</v>
      </c>
      <c r="P32" s="755">
        <v>0</v>
      </c>
      <c r="Q32" s="755">
        <v>0</v>
      </c>
      <c r="R32" s="755"/>
      <c r="S32" s="756"/>
      <c r="T32" s="754"/>
      <c r="U32" s="755"/>
      <c r="V32" s="755"/>
      <c r="W32" s="756"/>
      <c r="X32" s="754"/>
      <c r="Y32" s="755"/>
      <c r="Z32" s="757"/>
      <c r="AA32" s="1038">
        <f>SUM(D33:H33)</f>
        <v>0</v>
      </c>
      <c r="AB32" s="1038">
        <f>SUM(I33:W33)</f>
        <v>0.108</v>
      </c>
      <c r="AC32" s="1038">
        <f t="shared" ref="AC32" si="35">SUM(AA32+AB32)</f>
        <v>0.108</v>
      </c>
      <c r="AD32" s="816">
        <v>105</v>
      </c>
      <c r="AE32" s="1032">
        <f>SUM(AA32*AD32)</f>
        <v>0</v>
      </c>
      <c r="AF32" s="1032">
        <f>SUM(AB32*AD32)</f>
        <v>11.34</v>
      </c>
      <c r="AG32" s="1032">
        <f>SUM(AE32:AF33)</f>
        <v>11.34</v>
      </c>
      <c r="AH32" s="1034" t="s">
        <v>81</v>
      </c>
      <c r="AI32" s="1036"/>
      <c r="AJ32" s="753" t="s">
        <v>35</v>
      </c>
      <c r="AK32" s="754"/>
      <c r="AL32" s="755"/>
      <c r="AM32" s="755"/>
      <c r="AN32" s="755"/>
      <c r="AO32" s="756"/>
      <c r="AP32" s="754"/>
      <c r="AQ32" s="756"/>
      <c r="AR32" s="754">
        <v>2.5</v>
      </c>
      <c r="AS32" s="755">
        <v>3.69</v>
      </c>
      <c r="AT32" s="755"/>
      <c r="AU32" s="755"/>
      <c r="AV32" s="755">
        <v>0</v>
      </c>
      <c r="AW32" s="755">
        <v>0</v>
      </c>
      <c r="AX32" s="755">
        <v>0</v>
      </c>
      <c r="AY32" s="755"/>
      <c r="AZ32" s="756"/>
      <c r="BA32" s="754"/>
      <c r="BB32" s="755"/>
      <c r="BC32" s="755"/>
      <c r="BD32" s="756"/>
      <c r="BE32" s="754"/>
      <c r="BF32" s="755"/>
      <c r="BG32" s="757"/>
      <c r="BH32" s="1038">
        <f>SUM(AK33:AO33)</f>
        <v>0</v>
      </c>
      <c r="BI32" s="1038">
        <f>SUM(AP33:BD33)</f>
        <v>0.24199999999999999</v>
      </c>
      <c r="BJ32" s="1038">
        <f t="shared" ref="BJ32" si="36">SUM(BH32+BI32)</f>
        <v>0.24199999999999999</v>
      </c>
      <c r="BK32" s="1026">
        <f t="shared" ref="BK32" si="37">AD32</f>
        <v>105</v>
      </c>
      <c r="BL32" s="1032">
        <f>SUM(BH32*BK32)</f>
        <v>0</v>
      </c>
      <c r="BM32" s="1032">
        <f>SUM(BI32*BK32)</f>
        <v>25.41</v>
      </c>
      <c r="BN32" s="1032">
        <f>SUM(BL32:BM33)</f>
        <v>25.41</v>
      </c>
      <c r="BO32" s="1057"/>
      <c r="BP32" s="1058"/>
      <c r="BQ32" s="1059"/>
      <c r="BR32" s="1067"/>
      <c r="BS32" s="1067"/>
      <c r="BT32" s="1067"/>
      <c r="BU32" s="1067"/>
      <c r="BV32" s="1067"/>
      <c r="BW32" s="1067"/>
      <c r="BX32" s="1067"/>
      <c r="BY32" s="1067"/>
      <c r="BZ32" s="1067"/>
      <c r="CA32" s="1067"/>
      <c r="CB32" s="1067"/>
      <c r="CC32" s="1067"/>
      <c r="CD32" s="1067"/>
      <c r="CE32" s="1067"/>
      <c r="CF32" s="1067"/>
      <c r="CG32" s="1067"/>
      <c r="CH32" s="1067"/>
      <c r="CI32" s="1071"/>
      <c r="CJ32" s="656"/>
    </row>
    <row r="33" spans="1:112" ht="18.75" customHeight="1" thickBot="1">
      <c r="A33" s="1034"/>
      <c r="B33" s="1036"/>
      <c r="C33" s="751" t="s">
        <v>34</v>
      </c>
      <c r="D33" s="752">
        <f t="shared" ref="D33:Z33" si="38">(D$19*D32)/1000</f>
        <v>0</v>
      </c>
      <c r="E33" s="752">
        <f t="shared" si="38"/>
        <v>0</v>
      </c>
      <c r="F33" s="752">
        <f t="shared" si="38"/>
        <v>0</v>
      </c>
      <c r="G33" s="752">
        <f t="shared" si="38"/>
        <v>0</v>
      </c>
      <c r="H33" s="752">
        <f t="shared" si="38"/>
        <v>0</v>
      </c>
      <c r="I33" s="752">
        <f t="shared" si="38"/>
        <v>0</v>
      </c>
      <c r="J33" s="752">
        <f t="shared" si="38"/>
        <v>0</v>
      </c>
      <c r="K33" s="752">
        <f t="shared" si="38"/>
        <v>3.2000000000000001E-2</v>
      </c>
      <c r="L33" s="752">
        <f t="shared" si="38"/>
        <v>7.5999999999999998E-2</v>
      </c>
      <c r="M33" s="752">
        <f t="shared" si="38"/>
        <v>0</v>
      </c>
      <c r="N33" s="752">
        <f t="shared" si="38"/>
        <v>0</v>
      </c>
      <c r="O33" s="752">
        <f t="shared" si="38"/>
        <v>0</v>
      </c>
      <c r="P33" s="752">
        <f t="shared" si="38"/>
        <v>0</v>
      </c>
      <c r="Q33" s="752">
        <f t="shared" si="38"/>
        <v>0</v>
      </c>
      <c r="R33" s="752">
        <f t="shared" si="38"/>
        <v>0</v>
      </c>
      <c r="S33" s="752">
        <f t="shared" si="38"/>
        <v>0</v>
      </c>
      <c r="T33" s="752">
        <f t="shared" si="38"/>
        <v>0</v>
      </c>
      <c r="U33" s="752">
        <f t="shared" si="38"/>
        <v>0</v>
      </c>
      <c r="V33" s="752">
        <f t="shared" si="38"/>
        <v>0</v>
      </c>
      <c r="W33" s="752">
        <f t="shared" si="38"/>
        <v>0</v>
      </c>
      <c r="X33" s="752">
        <f t="shared" si="38"/>
        <v>0</v>
      </c>
      <c r="Y33" s="752">
        <f t="shared" si="38"/>
        <v>0</v>
      </c>
      <c r="Z33" s="752">
        <f t="shared" si="38"/>
        <v>0</v>
      </c>
      <c r="AA33" s="1038"/>
      <c r="AB33" s="1038"/>
      <c r="AC33" s="1038"/>
      <c r="AD33" s="816"/>
      <c r="AE33" s="1033"/>
      <c r="AF33" s="1033"/>
      <c r="AG33" s="1033"/>
      <c r="AH33" s="1034"/>
      <c r="AI33" s="1036"/>
      <c r="AJ33" s="751" t="s">
        <v>34</v>
      </c>
      <c r="AK33" s="752">
        <f t="shared" ref="AK33:BG33" si="39">(AK$19*AK32)/1000</f>
        <v>0</v>
      </c>
      <c r="AL33" s="752">
        <f t="shared" si="39"/>
        <v>0</v>
      </c>
      <c r="AM33" s="752">
        <f t="shared" si="39"/>
        <v>0</v>
      </c>
      <c r="AN33" s="752">
        <f t="shared" si="39"/>
        <v>0</v>
      </c>
      <c r="AO33" s="752">
        <f t="shared" si="39"/>
        <v>0</v>
      </c>
      <c r="AP33" s="752">
        <f t="shared" si="39"/>
        <v>0</v>
      </c>
      <c r="AQ33" s="752">
        <f t="shared" si="39"/>
        <v>0</v>
      </c>
      <c r="AR33" s="752">
        <f t="shared" si="39"/>
        <v>9.8000000000000004E-2</v>
      </c>
      <c r="AS33" s="752">
        <f t="shared" si="39"/>
        <v>0.14399999999999999</v>
      </c>
      <c r="AT33" s="752">
        <f t="shared" si="39"/>
        <v>0</v>
      </c>
      <c r="AU33" s="752">
        <f t="shared" si="39"/>
        <v>0</v>
      </c>
      <c r="AV33" s="752">
        <f t="shared" si="39"/>
        <v>0</v>
      </c>
      <c r="AW33" s="752">
        <f t="shared" si="39"/>
        <v>0</v>
      </c>
      <c r="AX33" s="752">
        <f t="shared" si="39"/>
        <v>0</v>
      </c>
      <c r="AY33" s="752">
        <f t="shared" si="39"/>
        <v>0</v>
      </c>
      <c r="AZ33" s="752">
        <f t="shared" si="39"/>
        <v>0</v>
      </c>
      <c r="BA33" s="752">
        <f t="shared" si="39"/>
        <v>0</v>
      </c>
      <c r="BB33" s="752">
        <f t="shared" si="39"/>
        <v>0</v>
      </c>
      <c r="BC33" s="752">
        <f t="shared" si="39"/>
        <v>0</v>
      </c>
      <c r="BD33" s="752">
        <f t="shared" si="39"/>
        <v>0</v>
      </c>
      <c r="BE33" s="752">
        <f t="shared" si="39"/>
        <v>0</v>
      </c>
      <c r="BF33" s="752">
        <f t="shared" si="39"/>
        <v>0</v>
      </c>
      <c r="BG33" s="752">
        <f t="shared" si="39"/>
        <v>0</v>
      </c>
      <c r="BH33" s="1038"/>
      <c r="BI33" s="1038"/>
      <c r="BJ33" s="1038"/>
      <c r="BK33" s="816"/>
      <c r="BL33" s="1033"/>
      <c r="BM33" s="1033"/>
      <c r="BN33" s="1033"/>
      <c r="BO33" s="1054" t="str">
        <f t="shared" ref="BO33" si="40">A44</f>
        <v>сметана</v>
      </c>
      <c r="BP33" s="1055"/>
      <c r="BQ33" s="1056"/>
      <c r="BR33" s="1068">
        <f>D45+AK45</f>
        <v>0</v>
      </c>
      <c r="BS33" s="1067"/>
      <c r="BT33" s="1072">
        <f>F45+AM45</f>
        <v>0</v>
      </c>
      <c r="BU33" s="1068">
        <f>G45+AN45</f>
        <v>0</v>
      </c>
      <c r="BV33" s="1067"/>
      <c r="BW33" s="1067"/>
      <c r="BX33" s="1067"/>
      <c r="BY33" s="1067">
        <v>0.4</v>
      </c>
      <c r="BZ33" s="1068">
        <f>L45+AS45</f>
        <v>0</v>
      </c>
      <c r="CA33" s="1067"/>
      <c r="CB33" s="1067"/>
      <c r="CC33" s="1067"/>
      <c r="CD33" s="1067"/>
      <c r="CE33" s="1067"/>
      <c r="CF33" s="1067"/>
      <c r="CG33" s="1068">
        <f>T45+BA45</f>
        <v>0</v>
      </c>
      <c r="CH33" s="1068"/>
      <c r="CI33" s="1069"/>
      <c r="CJ33" s="639">
        <v>0.4</v>
      </c>
    </row>
    <row r="34" spans="1:112" s="593" customFormat="1" ht="15.75" customHeight="1">
      <c r="A34" s="1043" t="s">
        <v>2</v>
      </c>
      <c r="B34" s="1120"/>
      <c r="C34" s="761" t="s">
        <v>35</v>
      </c>
      <c r="D34" s="762">
        <v>3</v>
      </c>
      <c r="E34" s="763"/>
      <c r="F34" s="763">
        <v>5</v>
      </c>
      <c r="G34" s="763"/>
      <c r="H34" s="764"/>
      <c r="I34" s="762"/>
      <c r="J34" s="764"/>
      <c r="K34" s="762"/>
      <c r="L34" s="763"/>
      <c r="M34" s="763"/>
      <c r="N34" s="763">
        <v>5</v>
      </c>
      <c r="O34" s="763"/>
      <c r="P34" s="763"/>
      <c r="Q34" s="763">
        <v>0</v>
      </c>
      <c r="R34" s="763"/>
      <c r="S34" s="764"/>
      <c r="T34" s="762"/>
      <c r="U34" s="763">
        <v>0.8</v>
      </c>
      <c r="V34" s="763">
        <v>5</v>
      </c>
      <c r="W34" s="764"/>
      <c r="X34" s="762"/>
      <c r="Y34" s="763"/>
      <c r="Z34" s="765"/>
      <c r="AA34" s="1038">
        <f>SUM(D35:H35)</f>
        <v>0.16800000000000001</v>
      </c>
      <c r="AB34" s="1038">
        <f>SUM(I35:W35)</f>
        <v>0.22700000000000001</v>
      </c>
      <c r="AC34" s="1038">
        <f t="shared" ref="AC34" si="41">SUM(AA34+AB34)</f>
        <v>0.39500000000000002</v>
      </c>
      <c r="AD34" s="938">
        <v>46</v>
      </c>
      <c r="AE34" s="1032">
        <f>SUM(AA34*AD34)</f>
        <v>7.73</v>
      </c>
      <c r="AF34" s="1032">
        <f>SUM(AB34*AD34)</f>
        <v>10.44</v>
      </c>
      <c r="AG34" s="1032">
        <f>SUM(AE34:AF35)</f>
        <v>18.170000000000002</v>
      </c>
      <c r="AH34" s="1043" t="s">
        <v>2</v>
      </c>
      <c r="AI34" s="1120"/>
      <c r="AJ34" s="761" t="s">
        <v>35</v>
      </c>
      <c r="AK34" s="762">
        <v>3</v>
      </c>
      <c r="AL34" s="763"/>
      <c r="AM34" s="763">
        <v>5</v>
      </c>
      <c r="AN34" s="763"/>
      <c r="AO34" s="764"/>
      <c r="AP34" s="762"/>
      <c r="AQ34" s="764"/>
      <c r="AR34" s="762"/>
      <c r="AS34" s="763"/>
      <c r="AT34" s="763"/>
      <c r="AU34" s="763">
        <v>6.5</v>
      </c>
      <c r="AV34" s="763"/>
      <c r="AW34" s="763"/>
      <c r="AX34" s="763">
        <v>0</v>
      </c>
      <c r="AY34" s="763"/>
      <c r="AZ34" s="764"/>
      <c r="BA34" s="762"/>
      <c r="BB34" s="763">
        <v>2</v>
      </c>
      <c r="BC34" s="763">
        <v>6</v>
      </c>
      <c r="BD34" s="764"/>
      <c r="BE34" s="762"/>
      <c r="BF34" s="763"/>
      <c r="BG34" s="765"/>
      <c r="BH34" s="1038">
        <f>SUM(AK35:AO35)</f>
        <v>0.312</v>
      </c>
      <c r="BI34" s="1038">
        <f>SUM(AP35:BD35)</f>
        <v>0.56599999999999995</v>
      </c>
      <c r="BJ34" s="1038">
        <f t="shared" ref="BJ34" si="42">SUM(BH34+BI34)</f>
        <v>0.878</v>
      </c>
      <c r="BK34" s="1026">
        <f t="shared" ref="BK34" si="43">AD34</f>
        <v>46</v>
      </c>
      <c r="BL34" s="1032">
        <f>SUM(BH34*BK34)</f>
        <v>14.35</v>
      </c>
      <c r="BM34" s="1032">
        <f>SUM(BI34*BK34)</f>
        <v>26.04</v>
      </c>
      <c r="BN34" s="1032">
        <f>SUM(BL34:BM35)</f>
        <v>40.39</v>
      </c>
      <c r="BO34" s="1057"/>
      <c r="BP34" s="1058"/>
      <c r="BQ34" s="1059"/>
      <c r="BR34" s="1067"/>
      <c r="BS34" s="1067"/>
      <c r="BT34" s="1067"/>
      <c r="BU34" s="1067"/>
      <c r="BV34" s="1067"/>
      <c r="BW34" s="1067"/>
      <c r="BX34" s="1067"/>
      <c r="BY34" s="1067"/>
      <c r="BZ34" s="1067"/>
      <c r="CA34" s="1067"/>
      <c r="CB34" s="1067"/>
      <c r="CC34" s="1067"/>
      <c r="CD34" s="1067"/>
      <c r="CE34" s="1067"/>
      <c r="CF34" s="1067"/>
      <c r="CG34" s="1067"/>
      <c r="CH34" s="1067"/>
      <c r="CI34" s="1071"/>
      <c r="CJ34" s="656"/>
    </row>
    <row r="35" spans="1:112" ht="18.75" customHeight="1" thickBot="1">
      <c r="A35" s="1034"/>
      <c r="B35" s="1036"/>
      <c r="C35" s="751" t="s">
        <v>34</v>
      </c>
      <c r="D35" s="752">
        <f t="shared" ref="D35:Z35" si="44">(D$19*D34)/1000</f>
        <v>6.3E-2</v>
      </c>
      <c r="E35" s="752">
        <f t="shared" si="44"/>
        <v>0</v>
      </c>
      <c r="F35" s="752">
        <f t="shared" si="44"/>
        <v>0.105</v>
      </c>
      <c r="G35" s="752">
        <f t="shared" si="44"/>
        <v>0</v>
      </c>
      <c r="H35" s="752">
        <f t="shared" si="44"/>
        <v>0</v>
      </c>
      <c r="I35" s="752">
        <f t="shared" si="44"/>
        <v>0</v>
      </c>
      <c r="J35" s="752">
        <f t="shared" si="44"/>
        <v>0</v>
      </c>
      <c r="K35" s="752">
        <f t="shared" si="44"/>
        <v>0</v>
      </c>
      <c r="L35" s="752">
        <f t="shared" si="44"/>
        <v>0</v>
      </c>
      <c r="M35" s="752">
        <f t="shared" si="44"/>
        <v>0</v>
      </c>
      <c r="N35" s="752">
        <f t="shared" si="44"/>
        <v>0.105</v>
      </c>
      <c r="O35" s="752">
        <f t="shared" si="44"/>
        <v>0</v>
      </c>
      <c r="P35" s="752">
        <f t="shared" si="44"/>
        <v>0</v>
      </c>
      <c r="Q35" s="752">
        <f t="shared" si="44"/>
        <v>0</v>
      </c>
      <c r="R35" s="752">
        <f t="shared" si="44"/>
        <v>0</v>
      </c>
      <c r="S35" s="752">
        <f t="shared" si="44"/>
        <v>0</v>
      </c>
      <c r="T35" s="752">
        <f t="shared" si="44"/>
        <v>0</v>
      </c>
      <c r="U35" s="752">
        <f t="shared" si="44"/>
        <v>1.7000000000000001E-2</v>
      </c>
      <c r="V35" s="752">
        <f t="shared" si="44"/>
        <v>0.105</v>
      </c>
      <c r="W35" s="752">
        <f t="shared" si="44"/>
        <v>0</v>
      </c>
      <c r="X35" s="752">
        <f t="shared" si="44"/>
        <v>0</v>
      </c>
      <c r="Y35" s="752">
        <f t="shared" si="44"/>
        <v>0</v>
      </c>
      <c r="Z35" s="752">
        <f t="shared" si="44"/>
        <v>0</v>
      </c>
      <c r="AA35" s="1038"/>
      <c r="AB35" s="1038"/>
      <c r="AC35" s="1038"/>
      <c r="AD35" s="816"/>
      <c r="AE35" s="1033"/>
      <c r="AF35" s="1033"/>
      <c r="AG35" s="1033"/>
      <c r="AH35" s="1034"/>
      <c r="AI35" s="1036"/>
      <c r="AJ35" s="751" t="s">
        <v>34</v>
      </c>
      <c r="AK35" s="752">
        <f t="shared" ref="AK35:BG35" si="45">(AK$19*AK34)/1000</f>
        <v>0.11700000000000001</v>
      </c>
      <c r="AL35" s="752">
        <f t="shared" si="45"/>
        <v>0</v>
      </c>
      <c r="AM35" s="752">
        <f t="shared" si="45"/>
        <v>0.19500000000000001</v>
      </c>
      <c r="AN35" s="752">
        <f t="shared" si="45"/>
        <v>0</v>
      </c>
      <c r="AO35" s="752">
        <f t="shared" si="45"/>
        <v>0</v>
      </c>
      <c r="AP35" s="752">
        <f t="shared" si="45"/>
        <v>0</v>
      </c>
      <c r="AQ35" s="752">
        <f t="shared" si="45"/>
        <v>0</v>
      </c>
      <c r="AR35" s="752">
        <f t="shared" si="45"/>
        <v>0</v>
      </c>
      <c r="AS35" s="752">
        <f t="shared" si="45"/>
        <v>0</v>
      </c>
      <c r="AT35" s="752">
        <f t="shared" si="45"/>
        <v>0</v>
      </c>
      <c r="AU35" s="752">
        <f t="shared" si="45"/>
        <v>0.254</v>
      </c>
      <c r="AV35" s="752">
        <f t="shared" si="45"/>
        <v>0</v>
      </c>
      <c r="AW35" s="752">
        <f t="shared" si="45"/>
        <v>0</v>
      </c>
      <c r="AX35" s="752">
        <f t="shared" si="45"/>
        <v>0</v>
      </c>
      <c r="AY35" s="752">
        <f t="shared" si="45"/>
        <v>0</v>
      </c>
      <c r="AZ35" s="752">
        <f t="shared" si="45"/>
        <v>0</v>
      </c>
      <c r="BA35" s="752">
        <f t="shared" si="45"/>
        <v>0</v>
      </c>
      <c r="BB35" s="752">
        <f t="shared" si="45"/>
        <v>7.8E-2</v>
      </c>
      <c r="BC35" s="752">
        <f t="shared" si="45"/>
        <v>0.23400000000000001</v>
      </c>
      <c r="BD35" s="752">
        <f t="shared" si="45"/>
        <v>0</v>
      </c>
      <c r="BE35" s="752">
        <f t="shared" si="45"/>
        <v>0</v>
      </c>
      <c r="BF35" s="752">
        <f t="shared" si="45"/>
        <v>0</v>
      </c>
      <c r="BG35" s="752">
        <f t="shared" si="45"/>
        <v>0</v>
      </c>
      <c r="BH35" s="1038"/>
      <c r="BI35" s="1038"/>
      <c r="BJ35" s="1038"/>
      <c r="BK35" s="816"/>
      <c r="BL35" s="1033"/>
      <c r="BM35" s="1033"/>
      <c r="BN35" s="1033"/>
      <c r="BO35" s="1054" t="str">
        <f t="shared" ref="BO35" si="46">A46</f>
        <v>мука пшеничная</v>
      </c>
      <c r="BP35" s="1055"/>
      <c r="BQ35" s="1056"/>
      <c r="BR35" s="1068"/>
      <c r="BS35" s="1068">
        <f>E47+AL47</f>
        <v>0</v>
      </c>
      <c r="BT35" s="1067"/>
      <c r="BU35" s="1067"/>
      <c r="BV35" s="1067"/>
      <c r="BW35" s="1067"/>
      <c r="BX35" s="1067"/>
      <c r="BY35" s="1068">
        <f>K47+AR47</f>
        <v>0</v>
      </c>
      <c r="BZ35" s="1068">
        <f>L47+AS47</f>
        <v>0</v>
      </c>
      <c r="CA35" s="1068">
        <f>M47+AT47</f>
        <v>0</v>
      </c>
      <c r="CB35" s="1067"/>
      <c r="CC35" s="1068">
        <f>O47+AV47</f>
        <v>0</v>
      </c>
      <c r="CD35" s="1067"/>
      <c r="CE35" s="1067"/>
      <c r="CF35" s="1067"/>
      <c r="CG35" s="1068">
        <f>T47+BA47</f>
        <v>0</v>
      </c>
      <c r="CH35" s="1068">
        <f>U47+BB47</f>
        <v>0.8</v>
      </c>
      <c r="CI35" s="1069"/>
      <c r="CJ35" s="639">
        <v>0.8</v>
      </c>
    </row>
    <row r="36" spans="1:112" s="593" customFormat="1" ht="18.75" customHeight="1">
      <c r="A36" s="1034" t="s">
        <v>4</v>
      </c>
      <c r="B36" s="1036"/>
      <c r="C36" s="753" t="s">
        <v>35</v>
      </c>
      <c r="D36" s="754"/>
      <c r="E36" s="755"/>
      <c r="F36" s="755"/>
      <c r="G36" s="755"/>
      <c r="H36" s="756"/>
      <c r="I36" s="754"/>
      <c r="J36" s="756"/>
      <c r="K36" s="754">
        <v>0.65</v>
      </c>
      <c r="L36" s="755">
        <v>0.8</v>
      </c>
      <c r="M36" s="755">
        <v>1.55</v>
      </c>
      <c r="N36" s="755"/>
      <c r="O36" s="755"/>
      <c r="P36" s="755"/>
      <c r="Q36" s="755">
        <v>0</v>
      </c>
      <c r="R36" s="755"/>
      <c r="S36" s="756"/>
      <c r="T36" s="754"/>
      <c r="U36" s="755"/>
      <c r="V36" s="755"/>
      <c r="W36" s="756"/>
      <c r="X36" s="754"/>
      <c r="Y36" s="755"/>
      <c r="Z36" s="757"/>
      <c r="AA36" s="1038">
        <f>SUM(D37:H37)</f>
        <v>0</v>
      </c>
      <c r="AB36" s="1038">
        <f>SUM(I37:W37)</f>
        <v>6.4000000000000001E-2</v>
      </c>
      <c r="AC36" s="1038">
        <f t="shared" ref="AC36" si="47">SUM(AA36+AB36)</f>
        <v>6.4000000000000001E-2</v>
      </c>
      <c r="AD36" s="816">
        <v>13</v>
      </c>
      <c r="AE36" s="1032">
        <f>SUM(AA36*AD36)</f>
        <v>0</v>
      </c>
      <c r="AF36" s="1032">
        <f>SUM(AB36*AD36)</f>
        <v>0.83</v>
      </c>
      <c r="AG36" s="1032">
        <f>SUM(AE36:AF37)</f>
        <v>0.83</v>
      </c>
      <c r="AH36" s="1034" t="s">
        <v>4</v>
      </c>
      <c r="AI36" s="1036"/>
      <c r="AJ36" s="753" t="s">
        <v>35</v>
      </c>
      <c r="AK36" s="754"/>
      <c r="AL36" s="755"/>
      <c r="AM36" s="755"/>
      <c r="AN36" s="755"/>
      <c r="AO36" s="756"/>
      <c r="AP36" s="754"/>
      <c r="AQ36" s="756"/>
      <c r="AR36" s="754">
        <v>1.2</v>
      </c>
      <c r="AS36" s="755">
        <v>0.8</v>
      </c>
      <c r="AT36" s="755">
        <v>1.3</v>
      </c>
      <c r="AU36" s="755"/>
      <c r="AV36" s="755"/>
      <c r="AW36" s="755"/>
      <c r="AX36" s="755">
        <v>0</v>
      </c>
      <c r="AY36" s="755"/>
      <c r="AZ36" s="756"/>
      <c r="BA36" s="754"/>
      <c r="BB36" s="755"/>
      <c r="BC36" s="755"/>
      <c r="BD36" s="756"/>
      <c r="BE36" s="754"/>
      <c r="BF36" s="755"/>
      <c r="BG36" s="757"/>
      <c r="BH36" s="1038">
        <f>SUM(AK37:AO37)</f>
        <v>0</v>
      </c>
      <c r="BI36" s="1038">
        <f>SUM(AP37:BD37)</f>
        <v>0.129</v>
      </c>
      <c r="BJ36" s="1038">
        <f t="shared" ref="BJ36" si="48">SUM(BH36+BI36)</f>
        <v>0.129</v>
      </c>
      <c r="BK36" s="1026">
        <f t="shared" ref="BK36" si="49">AD36</f>
        <v>13</v>
      </c>
      <c r="BL36" s="1032">
        <f>SUM(BH36*BK36)</f>
        <v>0</v>
      </c>
      <c r="BM36" s="1032">
        <f>SUM(BI36*BK36)</f>
        <v>1.68</v>
      </c>
      <c r="BN36" s="1032">
        <f>SUM(BL36:BM37)</f>
        <v>1.68</v>
      </c>
      <c r="BO36" s="1057"/>
      <c r="BP36" s="1058"/>
      <c r="BQ36" s="1059"/>
      <c r="BR36" s="1067"/>
      <c r="BS36" s="1067"/>
      <c r="BT36" s="1067"/>
      <c r="BU36" s="1067"/>
      <c r="BV36" s="1067"/>
      <c r="BW36" s="1067"/>
      <c r="BX36" s="1067"/>
      <c r="BY36" s="1067"/>
      <c r="BZ36" s="1067"/>
      <c r="CA36" s="1067"/>
      <c r="CB36" s="1067"/>
      <c r="CC36" s="1067"/>
      <c r="CD36" s="1067"/>
      <c r="CE36" s="1067"/>
      <c r="CF36" s="1067"/>
      <c r="CG36" s="1067"/>
      <c r="CH36" s="1067"/>
      <c r="CI36" s="1071"/>
      <c r="CJ36" s="656"/>
    </row>
    <row r="37" spans="1:112" ht="18.75" customHeight="1" thickBot="1">
      <c r="A37" s="1034"/>
      <c r="B37" s="1036"/>
      <c r="C37" s="751" t="s">
        <v>34</v>
      </c>
      <c r="D37" s="752">
        <f t="shared" ref="D37:Z37" si="50">(D$19*D36)/1000</f>
        <v>0</v>
      </c>
      <c r="E37" s="752">
        <f t="shared" si="50"/>
        <v>0</v>
      </c>
      <c r="F37" s="752"/>
      <c r="G37" s="752">
        <f t="shared" si="50"/>
        <v>0</v>
      </c>
      <c r="H37" s="752">
        <f t="shared" si="50"/>
        <v>0</v>
      </c>
      <c r="I37" s="752">
        <f t="shared" si="50"/>
        <v>0</v>
      </c>
      <c r="J37" s="752">
        <f t="shared" si="50"/>
        <v>0</v>
      </c>
      <c r="K37" s="752">
        <f t="shared" si="50"/>
        <v>1.4E-2</v>
      </c>
      <c r="L37" s="752">
        <f t="shared" si="50"/>
        <v>1.7000000000000001E-2</v>
      </c>
      <c r="M37" s="752">
        <f t="shared" si="50"/>
        <v>3.3000000000000002E-2</v>
      </c>
      <c r="N37" s="752">
        <f t="shared" si="50"/>
        <v>0</v>
      </c>
      <c r="O37" s="752">
        <f t="shared" si="50"/>
        <v>0</v>
      </c>
      <c r="P37" s="752">
        <f t="shared" si="50"/>
        <v>0</v>
      </c>
      <c r="Q37" s="752">
        <f t="shared" si="50"/>
        <v>0</v>
      </c>
      <c r="R37" s="752">
        <f t="shared" si="50"/>
        <v>0</v>
      </c>
      <c r="S37" s="752">
        <f t="shared" si="50"/>
        <v>0</v>
      </c>
      <c r="T37" s="752">
        <f t="shared" si="50"/>
        <v>0</v>
      </c>
      <c r="U37" s="752">
        <f t="shared" si="50"/>
        <v>0</v>
      </c>
      <c r="V37" s="752">
        <f t="shared" si="50"/>
        <v>0</v>
      </c>
      <c r="W37" s="752">
        <f t="shared" si="50"/>
        <v>0</v>
      </c>
      <c r="X37" s="752">
        <f t="shared" si="50"/>
        <v>0</v>
      </c>
      <c r="Y37" s="752">
        <f t="shared" si="50"/>
        <v>0</v>
      </c>
      <c r="Z37" s="752">
        <f t="shared" si="50"/>
        <v>0</v>
      </c>
      <c r="AA37" s="1038"/>
      <c r="AB37" s="1038"/>
      <c r="AC37" s="1038"/>
      <c r="AD37" s="816"/>
      <c r="AE37" s="1033"/>
      <c r="AF37" s="1033"/>
      <c r="AG37" s="1033"/>
      <c r="AH37" s="1034"/>
      <c r="AI37" s="1036"/>
      <c r="AJ37" s="751" t="s">
        <v>34</v>
      </c>
      <c r="AK37" s="752">
        <f t="shared" ref="AK37:BG37" si="51">(AK$19*AK36)/1000</f>
        <v>0</v>
      </c>
      <c r="AL37" s="752">
        <f t="shared" si="51"/>
        <v>0</v>
      </c>
      <c r="AM37" s="752">
        <f t="shared" si="51"/>
        <v>0</v>
      </c>
      <c r="AN37" s="752">
        <f t="shared" si="51"/>
        <v>0</v>
      </c>
      <c r="AO37" s="752">
        <f t="shared" si="51"/>
        <v>0</v>
      </c>
      <c r="AP37" s="752">
        <f t="shared" si="51"/>
        <v>0</v>
      </c>
      <c r="AQ37" s="752">
        <f t="shared" si="51"/>
        <v>0</v>
      </c>
      <c r="AR37" s="752">
        <f t="shared" si="51"/>
        <v>4.7E-2</v>
      </c>
      <c r="AS37" s="752">
        <f t="shared" si="51"/>
        <v>3.1E-2</v>
      </c>
      <c r="AT37" s="752">
        <f t="shared" si="51"/>
        <v>5.0999999999999997E-2</v>
      </c>
      <c r="AU37" s="752">
        <f t="shared" si="51"/>
        <v>0</v>
      </c>
      <c r="AV37" s="752">
        <f t="shared" si="51"/>
        <v>0</v>
      </c>
      <c r="AW37" s="752">
        <f t="shared" si="51"/>
        <v>0</v>
      </c>
      <c r="AX37" s="752">
        <f t="shared" si="51"/>
        <v>0</v>
      </c>
      <c r="AY37" s="752">
        <f t="shared" si="51"/>
        <v>0</v>
      </c>
      <c r="AZ37" s="752">
        <f t="shared" si="51"/>
        <v>0</v>
      </c>
      <c r="BA37" s="752">
        <f t="shared" si="51"/>
        <v>0</v>
      </c>
      <c r="BB37" s="752">
        <f t="shared" si="51"/>
        <v>0</v>
      </c>
      <c r="BC37" s="752">
        <f t="shared" si="51"/>
        <v>0</v>
      </c>
      <c r="BD37" s="752">
        <f t="shared" si="51"/>
        <v>0</v>
      </c>
      <c r="BE37" s="752">
        <f t="shared" si="51"/>
        <v>0</v>
      </c>
      <c r="BF37" s="752">
        <f t="shared" si="51"/>
        <v>0</v>
      </c>
      <c r="BG37" s="752">
        <f t="shared" si="51"/>
        <v>0</v>
      </c>
      <c r="BH37" s="1038"/>
      <c r="BI37" s="1038"/>
      <c r="BJ37" s="1038"/>
      <c r="BK37" s="816"/>
      <c r="BL37" s="1033"/>
      <c r="BM37" s="1033"/>
      <c r="BN37" s="1033"/>
      <c r="BO37" s="1054" t="s">
        <v>576</v>
      </c>
      <c r="BP37" s="1055"/>
      <c r="BQ37" s="1056"/>
      <c r="BR37" s="1068">
        <v>1.9</v>
      </c>
      <c r="BS37" s="1067"/>
      <c r="BT37" s="1067"/>
      <c r="BU37" s="1067"/>
      <c r="BV37" s="1067"/>
      <c r="BW37" s="1067"/>
      <c r="BX37" s="1067"/>
      <c r="BY37" s="1067"/>
      <c r="BZ37" s="1068"/>
      <c r="CA37" s="1068">
        <f>M51+AT51</f>
        <v>0</v>
      </c>
      <c r="CB37" s="1068">
        <f>N51+AU51</f>
        <v>0</v>
      </c>
      <c r="CC37" s="1067"/>
      <c r="CD37" s="1067"/>
      <c r="CE37" s="1068"/>
      <c r="CF37" s="1067"/>
      <c r="CG37" s="1068">
        <f>T51+BA51</f>
        <v>0</v>
      </c>
      <c r="CH37" s="1067"/>
      <c r="CI37" s="1069"/>
      <c r="CJ37" s="639">
        <v>1.9</v>
      </c>
    </row>
    <row r="38" spans="1:112" s="593" customFormat="1" ht="18.75" customHeight="1">
      <c r="A38" s="1034" t="s">
        <v>7</v>
      </c>
      <c r="B38" s="1036"/>
      <c r="C38" s="753" t="s">
        <v>35</v>
      </c>
      <c r="D38" s="754"/>
      <c r="E38" s="755">
        <v>0</v>
      </c>
      <c r="F38" s="755">
        <v>1</v>
      </c>
      <c r="G38" s="755"/>
      <c r="H38" s="756"/>
      <c r="I38" s="754"/>
      <c r="J38" s="756"/>
      <c r="K38" s="754"/>
      <c r="L38" s="755"/>
      <c r="M38" s="755"/>
      <c r="N38" s="755"/>
      <c r="O38" s="755">
        <v>0</v>
      </c>
      <c r="P38" s="755">
        <v>0</v>
      </c>
      <c r="Q38" s="755">
        <v>0</v>
      </c>
      <c r="R38" s="755"/>
      <c r="S38" s="756"/>
      <c r="T38" s="754"/>
      <c r="U38" s="755"/>
      <c r="V38" s="755"/>
      <c r="W38" s="756"/>
      <c r="X38" s="754"/>
      <c r="Y38" s="755"/>
      <c r="Z38" s="757"/>
      <c r="AA38" s="1038">
        <f>SUM(D39:H39)</f>
        <v>2.1000000000000001E-2</v>
      </c>
      <c r="AB38" s="1038">
        <f>SUM(I39:W39)</f>
        <v>0</v>
      </c>
      <c r="AC38" s="1038">
        <f t="shared" ref="AC38" si="52">SUM(AA38+AB38)</f>
        <v>2.1000000000000001E-2</v>
      </c>
      <c r="AD38" s="816">
        <v>500</v>
      </c>
      <c r="AE38" s="1032">
        <f>SUM(AA38*AD38)</f>
        <v>10.5</v>
      </c>
      <c r="AF38" s="1032">
        <f>SUM(AB38*AD38)</f>
        <v>0</v>
      </c>
      <c r="AG38" s="1032">
        <f>SUM(AE38:AF39)</f>
        <v>10.5</v>
      </c>
      <c r="AH38" s="1034" t="s">
        <v>7</v>
      </c>
      <c r="AI38" s="1036"/>
      <c r="AJ38" s="753" t="s">
        <v>35</v>
      </c>
      <c r="AK38" s="754"/>
      <c r="AL38" s="755">
        <v>0</v>
      </c>
      <c r="AM38" s="755">
        <v>0.2</v>
      </c>
      <c r="AN38" s="755"/>
      <c r="AO38" s="756"/>
      <c r="AP38" s="754"/>
      <c r="AQ38" s="756"/>
      <c r="AR38" s="754"/>
      <c r="AS38" s="755"/>
      <c r="AT38" s="755"/>
      <c r="AU38" s="755"/>
      <c r="AV38" s="755">
        <v>0</v>
      </c>
      <c r="AW38" s="755">
        <v>0</v>
      </c>
      <c r="AX38" s="755">
        <v>0</v>
      </c>
      <c r="AY38" s="755"/>
      <c r="AZ38" s="756"/>
      <c r="BA38" s="754"/>
      <c r="BB38" s="755"/>
      <c r="BC38" s="755"/>
      <c r="BD38" s="756"/>
      <c r="BE38" s="754"/>
      <c r="BF38" s="755"/>
      <c r="BG38" s="757"/>
      <c r="BH38" s="1038">
        <f>SUM(AK39:AO39)</f>
        <v>8.0000000000000002E-3</v>
      </c>
      <c r="BI38" s="1038">
        <f>SUM(AP39:BD39)</f>
        <v>0</v>
      </c>
      <c r="BJ38" s="1038">
        <f t="shared" ref="BJ38" si="53">SUM(BH38+BI38)</f>
        <v>8.0000000000000002E-3</v>
      </c>
      <c r="BK38" s="1026">
        <f t="shared" ref="BK38" si="54">AD38</f>
        <v>500</v>
      </c>
      <c r="BL38" s="1032">
        <f>SUM(BH38*BK38)</f>
        <v>4</v>
      </c>
      <c r="BM38" s="1032">
        <f>SUM(BI38*BK38)</f>
        <v>0</v>
      </c>
      <c r="BN38" s="1032">
        <f>SUM(BL38:BM39)</f>
        <v>4</v>
      </c>
      <c r="BO38" s="1057"/>
      <c r="BP38" s="1058"/>
      <c r="BQ38" s="1059"/>
      <c r="BR38" s="1067"/>
      <c r="BS38" s="1067"/>
      <c r="BT38" s="1067"/>
      <c r="BU38" s="1067"/>
      <c r="BV38" s="1067"/>
      <c r="BW38" s="1067"/>
      <c r="BX38" s="1067"/>
      <c r="BY38" s="1067"/>
      <c r="BZ38" s="1067"/>
      <c r="CA38" s="1067"/>
      <c r="CB38" s="1067"/>
      <c r="CC38" s="1067"/>
      <c r="CD38" s="1067"/>
      <c r="CE38" s="1067"/>
      <c r="CF38" s="1067"/>
      <c r="CG38" s="1067"/>
      <c r="CH38" s="1067"/>
      <c r="CI38" s="1071"/>
      <c r="CJ38" s="656"/>
    </row>
    <row r="39" spans="1:112" ht="18.75" customHeight="1" thickBot="1">
      <c r="A39" s="1034"/>
      <c r="B39" s="1036"/>
      <c r="C39" s="751" t="s">
        <v>34</v>
      </c>
      <c r="D39" s="752">
        <f t="shared" ref="D39:Z39" si="55">(D$19*D38)/1000</f>
        <v>0</v>
      </c>
      <c r="E39" s="752">
        <f t="shared" si="55"/>
        <v>0</v>
      </c>
      <c r="F39" s="752">
        <f t="shared" si="55"/>
        <v>2.1000000000000001E-2</v>
      </c>
      <c r="G39" s="752">
        <f t="shared" si="55"/>
        <v>0</v>
      </c>
      <c r="H39" s="752">
        <f t="shared" si="55"/>
        <v>0</v>
      </c>
      <c r="I39" s="752">
        <f t="shared" si="55"/>
        <v>0</v>
      </c>
      <c r="J39" s="752">
        <f t="shared" si="55"/>
        <v>0</v>
      </c>
      <c r="K39" s="752">
        <f t="shared" si="55"/>
        <v>0</v>
      </c>
      <c r="L39" s="752">
        <f t="shared" si="55"/>
        <v>0</v>
      </c>
      <c r="M39" s="752">
        <f t="shared" si="55"/>
        <v>0</v>
      </c>
      <c r="N39" s="752">
        <f t="shared" si="55"/>
        <v>0</v>
      </c>
      <c r="O39" s="752">
        <f t="shared" si="55"/>
        <v>0</v>
      </c>
      <c r="P39" s="752">
        <f t="shared" si="55"/>
        <v>0</v>
      </c>
      <c r="Q39" s="752">
        <f t="shared" si="55"/>
        <v>0</v>
      </c>
      <c r="R39" s="752">
        <f t="shared" si="55"/>
        <v>0</v>
      </c>
      <c r="S39" s="752">
        <f t="shared" si="55"/>
        <v>0</v>
      </c>
      <c r="T39" s="752">
        <f t="shared" si="55"/>
        <v>0</v>
      </c>
      <c r="U39" s="752">
        <f t="shared" si="55"/>
        <v>0</v>
      </c>
      <c r="V39" s="752">
        <f t="shared" si="55"/>
        <v>0</v>
      </c>
      <c r="W39" s="752">
        <f t="shared" si="55"/>
        <v>0</v>
      </c>
      <c r="X39" s="752">
        <f t="shared" si="55"/>
        <v>0</v>
      </c>
      <c r="Y39" s="752">
        <f t="shared" si="55"/>
        <v>0</v>
      </c>
      <c r="Z39" s="752">
        <f t="shared" si="55"/>
        <v>0</v>
      </c>
      <c r="AA39" s="1038"/>
      <c r="AB39" s="1038"/>
      <c r="AC39" s="1038"/>
      <c r="AD39" s="816"/>
      <c r="AE39" s="1033"/>
      <c r="AF39" s="1033"/>
      <c r="AG39" s="1033"/>
      <c r="AH39" s="1034"/>
      <c r="AI39" s="1036"/>
      <c r="AJ39" s="751" t="s">
        <v>34</v>
      </c>
      <c r="AK39" s="752">
        <f t="shared" ref="AK39:BG39" si="56">(AK$19*AK38)/1000</f>
        <v>0</v>
      </c>
      <c r="AL39" s="752">
        <f t="shared" si="56"/>
        <v>0</v>
      </c>
      <c r="AM39" s="752">
        <f t="shared" si="56"/>
        <v>8.0000000000000002E-3</v>
      </c>
      <c r="AN39" s="752">
        <f t="shared" si="56"/>
        <v>0</v>
      </c>
      <c r="AO39" s="752">
        <f t="shared" si="56"/>
        <v>0</v>
      </c>
      <c r="AP39" s="752">
        <f t="shared" si="56"/>
        <v>0</v>
      </c>
      <c r="AQ39" s="752">
        <f t="shared" si="56"/>
        <v>0</v>
      </c>
      <c r="AR39" s="752">
        <f t="shared" si="56"/>
        <v>0</v>
      </c>
      <c r="AS39" s="752">
        <f t="shared" si="56"/>
        <v>0</v>
      </c>
      <c r="AT39" s="752">
        <f t="shared" si="56"/>
        <v>0</v>
      </c>
      <c r="AU39" s="752">
        <f t="shared" si="56"/>
        <v>0</v>
      </c>
      <c r="AV39" s="752">
        <f t="shared" si="56"/>
        <v>0</v>
      </c>
      <c r="AW39" s="752">
        <f t="shared" si="56"/>
        <v>0</v>
      </c>
      <c r="AX39" s="752">
        <f t="shared" si="56"/>
        <v>0</v>
      </c>
      <c r="AY39" s="752">
        <f t="shared" si="56"/>
        <v>0</v>
      </c>
      <c r="AZ39" s="752">
        <f t="shared" si="56"/>
        <v>0</v>
      </c>
      <c r="BA39" s="752">
        <f t="shared" si="56"/>
        <v>0</v>
      </c>
      <c r="BB39" s="752">
        <f t="shared" si="56"/>
        <v>0</v>
      </c>
      <c r="BC39" s="752">
        <f t="shared" si="56"/>
        <v>0</v>
      </c>
      <c r="BD39" s="752">
        <f t="shared" si="56"/>
        <v>0</v>
      </c>
      <c r="BE39" s="752">
        <f t="shared" si="56"/>
        <v>0</v>
      </c>
      <c r="BF39" s="752">
        <f t="shared" si="56"/>
        <v>0</v>
      </c>
      <c r="BG39" s="752">
        <f t="shared" si="56"/>
        <v>0</v>
      </c>
      <c r="BH39" s="1038"/>
      <c r="BI39" s="1038"/>
      <c r="BJ39" s="1038"/>
      <c r="BK39" s="816"/>
      <c r="BL39" s="1033"/>
      <c r="BM39" s="1033"/>
      <c r="BN39" s="1033"/>
      <c r="BO39" s="1054" t="str">
        <f t="shared" ref="BO39" si="57">A52</f>
        <v>яйцо</v>
      </c>
      <c r="BP39" s="1055"/>
      <c r="BQ39" s="1056"/>
      <c r="BR39" s="1066">
        <f>D53+AK53</f>
        <v>0</v>
      </c>
      <c r="BS39" s="1051"/>
      <c r="BT39" s="1051"/>
      <c r="BU39" s="1051"/>
      <c r="BV39" s="1051"/>
      <c r="BW39" s="1051"/>
      <c r="BX39" s="1051"/>
      <c r="BY39" s="1053">
        <f>K53+AR53</f>
        <v>0</v>
      </c>
      <c r="BZ39" s="1053">
        <f>L53+AS53</f>
        <v>0</v>
      </c>
      <c r="CA39" s="1053">
        <f>M53+AT53</f>
        <v>0</v>
      </c>
      <c r="CB39" s="1051"/>
      <c r="CC39" s="1051"/>
      <c r="CD39" s="1051"/>
      <c r="CE39" s="1051"/>
      <c r="CF39" s="1051"/>
      <c r="CG39" s="1051"/>
      <c r="CH39" s="1051">
        <v>5</v>
      </c>
      <c r="CI39" s="1051"/>
      <c r="CJ39" s="639">
        <v>5</v>
      </c>
      <c r="CL39" s="623"/>
      <c r="CM39" s="623"/>
      <c r="CN39" s="623"/>
      <c r="CO39" s="623"/>
      <c r="CP39" s="623"/>
      <c r="CQ39" s="623"/>
      <c r="CR39" s="623"/>
      <c r="CS39" s="623"/>
      <c r="CT39" s="623"/>
      <c r="CU39" s="623"/>
      <c r="CV39" s="623"/>
      <c r="CW39" s="623"/>
      <c r="CX39" s="623"/>
      <c r="CY39" s="623"/>
      <c r="CZ39" s="623"/>
      <c r="DA39" s="623"/>
      <c r="DB39" s="623"/>
      <c r="DC39" s="623"/>
      <c r="DD39" s="623"/>
      <c r="DE39" s="623"/>
      <c r="DF39" s="623"/>
      <c r="DG39" s="623"/>
      <c r="DH39" s="623"/>
    </row>
    <row r="40" spans="1:112" s="593" customFormat="1" ht="18.75" customHeight="1">
      <c r="A40" s="1034" t="s">
        <v>13</v>
      </c>
      <c r="B40" s="1036"/>
      <c r="C40" s="753" t="s">
        <v>35</v>
      </c>
      <c r="D40" s="754"/>
      <c r="E40" s="755">
        <v>0</v>
      </c>
      <c r="F40" s="755"/>
      <c r="G40" s="755"/>
      <c r="H40" s="756"/>
      <c r="I40" s="754"/>
      <c r="J40" s="756"/>
      <c r="K40" s="754"/>
      <c r="L40" s="755"/>
      <c r="M40" s="755"/>
      <c r="N40" s="755">
        <v>11.2</v>
      </c>
      <c r="O40" s="755">
        <v>0</v>
      </c>
      <c r="P40" s="755">
        <v>0</v>
      </c>
      <c r="Q40" s="755">
        <v>0</v>
      </c>
      <c r="R40" s="755"/>
      <c r="S40" s="756"/>
      <c r="T40" s="754"/>
      <c r="U40" s="755"/>
      <c r="V40" s="755"/>
      <c r="W40" s="756"/>
      <c r="X40" s="754"/>
      <c r="Y40" s="755"/>
      <c r="Z40" s="757"/>
      <c r="AA40" s="1038">
        <f>SUM(D41:H41)</f>
        <v>0</v>
      </c>
      <c r="AB40" s="1038">
        <f>SUM(I41:W41)</f>
        <v>0.23499999999999999</v>
      </c>
      <c r="AC40" s="1038">
        <f t="shared" ref="AC40" si="58">SUM(AA40+AB40)</f>
        <v>0.23499999999999999</v>
      </c>
      <c r="AD40" s="816">
        <v>80</v>
      </c>
      <c r="AE40" s="1032">
        <f>SUM(AA40*AD40)</f>
        <v>0</v>
      </c>
      <c r="AF40" s="1032">
        <f>SUM(AB40*AD40)</f>
        <v>18.8</v>
      </c>
      <c r="AG40" s="1032">
        <f>SUM(AE40:AF41)</f>
        <v>18.8</v>
      </c>
      <c r="AH40" s="1034" t="s">
        <v>13</v>
      </c>
      <c r="AI40" s="1036"/>
      <c r="AJ40" s="753" t="s">
        <v>35</v>
      </c>
      <c r="AK40" s="754"/>
      <c r="AL40" s="755">
        <v>0</v>
      </c>
      <c r="AM40" s="755"/>
      <c r="AN40" s="755"/>
      <c r="AO40" s="756"/>
      <c r="AP40" s="754"/>
      <c r="AQ40" s="756"/>
      <c r="AR40" s="754"/>
      <c r="AS40" s="755"/>
      <c r="AT40" s="755"/>
      <c r="AU40" s="755">
        <v>14.48</v>
      </c>
      <c r="AV40" s="755">
        <v>0</v>
      </c>
      <c r="AW40" s="755">
        <v>0</v>
      </c>
      <c r="AX40" s="755">
        <v>0</v>
      </c>
      <c r="AY40" s="755"/>
      <c r="AZ40" s="756"/>
      <c r="BA40" s="754"/>
      <c r="BB40" s="755"/>
      <c r="BC40" s="755"/>
      <c r="BD40" s="756"/>
      <c r="BE40" s="754"/>
      <c r="BF40" s="755"/>
      <c r="BG40" s="757"/>
      <c r="BH40" s="1038">
        <f>SUM(AK41:AO41)</f>
        <v>0</v>
      </c>
      <c r="BI40" s="1038">
        <f>SUM(AP41:BD41)</f>
        <v>0.56499999999999995</v>
      </c>
      <c r="BJ40" s="1038">
        <f t="shared" ref="BJ40" si="59">SUM(BH40+BI40)</f>
        <v>0.56499999999999995</v>
      </c>
      <c r="BK40" s="1026">
        <f t="shared" ref="BK40" si="60">AD40</f>
        <v>80</v>
      </c>
      <c r="BL40" s="1032">
        <f>SUM(BH40*BK40)</f>
        <v>0</v>
      </c>
      <c r="BM40" s="1032">
        <f>SUM(BI40*BK40)</f>
        <v>45.2</v>
      </c>
      <c r="BN40" s="1032">
        <f>SUM(BL40:BM41)</f>
        <v>45.2</v>
      </c>
      <c r="BO40" s="1057"/>
      <c r="BP40" s="1058"/>
      <c r="BQ40" s="1059"/>
      <c r="BR40" s="1052"/>
      <c r="BS40" s="1052"/>
      <c r="BT40" s="1052"/>
      <c r="BU40" s="1052"/>
      <c r="BV40" s="1052"/>
      <c r="BW40" s="1052"/>
      <c r="BX40" s="1052"/>
      <c r="BY40" s="1052"/>
      <c r="BZ40" s="1052"/>
      <c r="CA40" s="1052"/>
      <c r="CB40" s="1052"/>
      <c r="CC40" s="1052"/>
      <c r="CD40" s="1052"/>
      <c r="CE40" s="1052"/>
      <c r="CF40" s="1052"/>
      <c r="CG40" s="1052"/>
      <c r="CH40" s="1052"/>
      <c r="CI40" s="1052"/>
      <c r="CJ40" s="656"/>
    </row>
    <row r="41" spans="1:112" ht="18.75" customHeight="1" thickBot="1">
      <c r="A41" s="1042"/>
      <c r="B41" s="1095"/>
      <c r="C41" s="766" t="s">
        <v>34</v>
      </c>
      <c r="D41" s="767">
        <f t="shared" ref="D41:Z41" si="61">(D$19*D40)/1000</f>
        <v>0</v>
      </c>
      <c r="E41" s="767">
        <f t="shared" si="61"/>
        <v>0</v>
      </c>
      <c r="F41" s="767">
        <f t="shared" si="61"/>
        <v>0</v>
      </c>
      <c r="G41" s="767">
        <f t="shared" si="61"/>
        <v>0</v>
      </c>
      <c r="H41" s="767">
        <f t="shared" si="61"/>
        <v>0</v>
      </c>
      <c r="I41" s="767">
        <f t="shared" si="61"/>
        <v>0</v>
      </c>
      <c r="J41" s="767">
        <f t="shared" si="61"/>
        <v>0</v>
      </c>
      <c r="K41" s="767">
        <f t="shared" si="61"/>
        <v>0</v>
      </c>
      <c r="L41" s="767">
        <f t="shared" si="61"/>
        <v>0</v>
      </c>
      <c r="M41" s="767">
        <f t="shared" si="61"/>
        <v>0</v>
      </c>
      <c r="N41" s="767">
        <f t="shared" si="61"/>
        <v>0.23499999999999999</v>
      </c>
      <c r="O41" s="767">
        <f t="shared" si="61"/>
        <v>0</v>
      </c>
      <c r="P41" s="767">
        <f t="shared" si="61"/>
        <v>0</v>
      </c>
      <c r="Q41" s="767">
        <f t="shared" si="61"/>
        <v>0</v>
      </c>
      <c r="R41" s="767">
        <f t="shared" si="61"/>
        <v>0</v>
      </c>
      <c r="S41" s="767">
        <f t="shared" si="61"/>
        <v>0</v>
      </c>
      <c r="T41" s="767">
        <f t="shared" si="61"/>
        <v>0</v>
      </c>
      <c r="U41" s="767">
        <f t="shared" si="61"/>
        <v>0</v>
      </c>
      <c r="V41" s="767">
        <f t="shared" si="61"/>
        <v>0</v>
      </c>
      <c r="W41" s="767">
        <f t="shared" si="61"/>
        <v>0</v>
      </c>
      <c r="X41" s="767">
        <f t="shared" si="61"/>
        <v>0</v>
      </c>
      <c r="Y41" s="767">
        <f t="shared" si="61"/>
        <v>0</v>
      </c>
      <c r="Z41" s="767">
        <f t="shared" si="61"/>
        <v>0</v>
      </c>
      <c r="AA41" s="1038"/>
      <c r="AB41" s="1038"/>
      <c r="AC41" s="1038"/>
      <c r="AD41" s="1031"/>
      <c r="AE41" s="1033"/>
      <c r="AF41" s="1033"/>
      <c r="AG41" s="1033"/>
      <c r="AH41" s="1042"/>
      <c r="AI41" s="1095"/>
      <c r="AJ41" s="766" t="s">
        <v>34</v>
      </c>
      <c r="AK41" s="767">
        <f t="shared" ref="AK41:BG41" si="62">(AK$19*AK40)/1000</f>
        <v>0</v>
      </c>
      <c r="AL41" s="767">
        <f t="shared" si="62"/>
        <v>0</v>
      </c>
      <c r="AM41" s="767">
        <f t="shared" si="62"/>
        <v>0</v>
      </c>
      <c r="AN41" s="767">
        <f t="shared" si="62"/>
        <v>0</v>
      </c>
      <c r="AO41" s="767">
        <f t="shared" si="62"/>
        <v>0</v>
      </c>
      <c r="AP41" s="767">
        <f t="shared" si="62"/>
        <v>0</v>
      </c>
      <c r="AQ41" s="767">
        <f t="shared" si="62"/>
        <v>0</v>
      </c>
      <c r="AR41" s="767">
        <f t="shared" si="62"/>
        <v>0</v>
      </c>
      <c r="AS41" s="767">
        <f t="shared" si="62"/>
        <v>0</v>
      </c>
      <c r="AT41" s="767">
        <f t="shared" si="62"/>
        <v>0</v>
      </c>
      <c r="AU41" s="767">
        <f t="shared" si="62"/>
        <v>0.56499999999999995</v>
      </c>
      <c r="AV41" s="767">
        <f t="shared" si="62"/>
        <v>0</v>
      </c>
      <c r="AW41" s="767">
        <f t="shared" si="62"/>
        <v>0</v>
      </c>
      <c r="AX41" s="767">
        <f t="shared" si="62"/>
        <v>0</v>
      </c>
      <c r="AY41" s="767">
        <f t="shared" si="62"/>
        <v>0</v>
      </c>
      <c r="AZ41" s="767">
        <f t="shared" si="62"/>
        <v>0</v>
      </c>
      <c r="BA41" s="767">
        <f t="shared" si="62"/>
        <v>0</v>
      </c>
      <c r="BB41" s="767">
        <f t="shared" si="62"/>
        <v>0</v>
      </c>
      <c r="BC41" s="767">
        <f t="shared" si="62"/>
        <v>0</v>
      </c>
      <c r="BD41" s="767">
        <f t="shared" si="62"/>
        <v>0</v>
      </c>
      <c r="BE41" s="767">
        <f t="shared" si="62"/>
        <v>0</v>
      </c>
      <c r="BF41" s="767">
        <f t="shared" si="62"/>
        <v>0</v>
      </c>
      <c r="BG41" s="767">
        <f t="shared" si="62"/>
        <v>0</v>
      </c>
      <c r="BH41" s="1038"/>
      <c r="BI41" s="1038"/>
      <c r="BJ41" s="1038"/>
      <c r="BK41" s="816"/>
      <c r="BL41" s="1033"/>
      <c r="BM41" s="1033"/>
      <c r="BN41" s="1033"/>
      <c r="BO41" s="1054" t="str">
        <f t="shared" ref="BO41" si="63">A54</f>
        <v>картофель</v>
      </c>
      <c r="BP41" s="1055"/>
      <c r="BQ41" s="1056"/>
      <c r="BR41" s="1067"/>
      <c r="BS41" s="1067"/>
      <c r="BT41" s="1067"/>
      <c r="BU41" s="1067"/>
      <c r="BV41" s="1067"/>
      <c r="BW41" s="1067"/>
      <c r="BX41" s="1067"/>
      <c r="BY41" s="1068">
        <f>K55+AR55</f>
        <v>2.194</v>
      </c>
      <c r="BZ41" s="1067"/>
      <c r="CA41" s="1068">
        <f>M55+AT55</f>
        <v>11.805999999999999</v>
      </c>
      <c r="CB41" s="1067"/>
      <c r="CC41" s="1067"/>
      <c r="CD41" s="1067"/>
      <c r="CE41" s="1068"/>
      <c r="CF41" s="1067"/>
      <c r="CG41" s="1068">
        <f>T55+BA55</f>
        <v>0</v>
      </c>
      <c r="CH41" s="1067"/>
      <c r="CI41" s="1069"/>
      <c r="CJ41" s="639">
        <v>14</v>
      </c>
    </row>
    <row r="42" spans="1:112" s="593" customFormat="1" ht="18.75" customHeight="1">
      <c r="A42" s="1034" t="s">
        <v>362</v>
      </c>
      <c r="B42" s="1036"/>
      <c r="C42" s="753" t="s">
        <v>35</v>
      </c>
      <c r="D42" s="754">
        <v>30.8</v>
      </c>
      <c r="E42" s="755">
        <v>0</v>
      </c>
      <c r="F42" s="755"/>
      <c r="G42" s="755"/>
      <c r="H42" s="756"/>
      <c r="I42" s="754"/>
      <c r="J42" s="756"/>
      <c r="K42" s="754"/>
      <c r="L42" s="755"/>
      <c r="M42" s="755"/>
      <c r="N42" s="755"/>
      <c r="O42" s="755">
        <v>0</v>
      </c>
      <c r="P42" s="755">
        <v>0</v>
      </c>
      <c r="Q42" s="755">
        <v>0</v>
      </c>
      <c r="R42" s="755"/>
      <c r="S42" s="756"/>
      <c r="T42" s="754"/>
      <c r="U42" s="755"/>
      <c r="V42" s="755"/>
      <c r="W42" s="756"/>
      <c r="X42" s="754"/>
      <c r="Y42" s="755"/>
      <c r="Z42" s="757"/>
      <c r="AA42" s="1038">
        <f>SUM(D43:H43)</f>
        <v>0.64700000000000002</v>
      </c>
      <c r="AB42" s="1038">
        <f>SUM(I43:W43)</f>
        <v>0</v>
      </c>
      <c r="AC42" s="1038">
        <f t="shared" ref="AC42" si="64">SUM(AA42+AB42)</f>
        <v>0.64700000000000002</v>
      </c>
      <c r="AD42" s="816">
        <v>37</v>
      </c>
      <c r="AE42" s="1032">
        <f>SUM(AA42*AD42)</f>
        <v>23.94</v>
      </c>
      <c r="AF42" s="1032">
        <f>SUM(AB42*AD42)</f>
        <v>0</v>
      </c>
      <c r="AG42" s="1032">
        <f>SUM(AE42:AF43)</f>
        <v>23.94</v>
      </c>
      <c r="AH42" s="1034" t="s">
        <v>362</v>
      </c>
      <c r="AI42" s="1036"/>
      <c r="AJ42" s="753" t="s">
        <v>35</v>
      </c>
      <c r="AK42" s="754">
        <v>32.119999999999997</v>
      </c>
      <c r="AL42" s="755">
        <v>0</v>
      </c>
      <c r="AM42" s="755"/>
      <c r="AN42" s="755"/>
      <c r="AO42" s="756"/>
      <c r="AP42" s="754"/>
      <c r="AQ42" s="756"/>
      <c r="AR42" s="754"/>
      <c r="AS42" s="755"/>
      <c r="AT42" s="755"/>
      <c r="AU42" s="755"/>
      <c r="AV42" s="755">
        <v>0</v>
      </c>
      <c r="AW42" s="755">
        <v>0</v>
      </c>
      <c r="AX42" s="755">
        <v>0</v>
      </c>
      <c r="AY42" s="755"/>
      <c r="AZ42" s="756"/>
      <c r="BA42" s="754"/>
      <c r="BB42" s="755"/>
      <c r="BC42" s="755"/>
      <c r="BD42" s="756"/>
      <c r="BE42" s="754"/>
      <c r="BF42" s="755"/>
      <c r="BG42" s="757"/>
      <c r="BH42" s="1038">
        <f>SUM(AK43:AO43)</f>
        <v>1.2529999999999999</v>
      </c>
      <c r="BI42" s="1038">
        <f>SUM(AP43:BD43)</f>
        <v>0</v>
      </c>
      <c r="BJ42" s="1038">
        <f t="shared" ref="BJ42" si="65">SUM(BH42+BI42)</f>
        <v>1.2529999999999999</v>
      </c>
      <c r="BK42" s="1026">
        <v>37</v>
      </c>
      <c r="BL42" s="1032">
        <f>SUM(BH42*BK42)</f>
        <v>46.36</v>
      </c>
      <c r="BM42" s="1032">
        <f>SUM(BI42*BK42)</f>
        <v>0</v>
      </c>
      <c r="BN42" s="1032">
        <f>SUM(BL42:BM43)</f>
        <v>46.36</v>
      </c>
      <c r="BO42" s="1063"/>
      <c r="BP42" s="1064"/>
      <c r="BQ42" s="1065"/>
      <c r="BR42" s="1067"/>
      <c r="BS42" s="1067"/>
      <c r="BT42" s="1067"/>
      <c r="BU42" s="1067"/>
      <c r="BV42" s="1067"/>
      <c r="BW42" s="1067"/>
      <c r="BX42" s="1067"/>
      <c r="BY42" s="1068"/>
      <c r="BZ42" s="1067"/>
      <c r="CA42" s="1068"/>
      <c r="CB42" s="1067"/>
      <c r="CC42" s="1067"/>
      <c r="CD42" s="1067"/>
      <c r="CE42" s="1068"/>
      <c r="CF42" s="1067"/>
      <c r="CG42" s="1068"/>
      <c r="CH42" s="1067"/>
      <c r="CI42" s="1070"/>
      <c r="CJ42" s="656"/>
    </row>
    <row r="43" spans="1:112" ht="18.75" customHeight="1" thickBot="1">
      <c r="A43" s="1034"/>
      <c r="B43" s="1036"/>
      <c r="C43" s="751" t="s">
        <v>34</v>
      </c>
      <c r="D43" s="752">
        <f t="shared" ref="D43:Z43" si="66">(D$19*D42)/1000</f>
        <v>0.64700000000000002</v>
      </c>
      <c r="E43" s="752">
        <f t="shared" si="66"/>
        <v>0</v>
      </c>
      <c r="F43" s="752">
        <f t="shared" si="66"/>
        <v>0</v>
      </c>
      <c r="G43" s="752">
        <f t="shared" si="66"/>
        <v>0</v>
      </c>
      <c r="H43" s="752">
        <f t="shared" si="66"/>
        <v>0</v>
      </c>
      <c r="I43" s="752">
        <f t="shared" si="66"/>
        <v>0</v>
      </c>
      <c r="J43" s="752">
        <f t="shared" si="66"/>
        <v>0</v>
      </c>
      <c r="K43" s="752">
        <f t="shared" si="66"/>
        <v>0</v>
      </c>
      <c r="L43" s="752">
        <f t="shared" si="66"/>
        <v>0</v>
      </c>
      <c r="M43" s="752">
        <f t="shared" si="66"/>
        <v>0</v>
      </c>
      <c r="N43" s="752">
        <f t="shared" si="66"/>
        <v>0</v>
      </c>
      <c r="O43" s="752">
        <f t="shared" si="66"/>
        <v>0</v>
      </c>
      <c r="P43" s="752">
        <f t="shared" si="66"/>
        <v>0</v>
      </c>
      <c r="Q43" s="752">
        <f t="shared" si="66"/>
        <v>0</v>
      </c>
      <c r="R43" s="752">
        <f t="shared" si="66"/>
        <v>0</v>
      </c>
      <c r="S43" s="752">
        <f t="shared" si="66"/>
        <v>0</v>
      </c>
      <c r="T43" s="752">
        <f t="shared" si="66"/>
        <v>0</v>
      </c>
      <c r="U43" s="752">
        <f t="shared" si="66"/>
        <v>0</v>
      </c>
      <c r="V43" s="752">
        <f t="shared" si="66"/>
        <v>0</v>
      </c>
      <c r="W43" s="752">
        <f t="shared" si="66"/>
        <v>0</v>
      </c>
      <c r="X43" s="752">
        <f t="shared" si="66"/>
        <v>0</v>
      </c>
      <c r="Y43" s="752">
        <f t="shared" si="66"/>
        <v>0</v>
      </c>
      <c r="Z43" s="752">
        <f t="shared" si="66"/>
        <v>0</v>
      </c>
      <c r="AA43" s="1038"/>
      <c r="AB43" s="1038"/>
      <c r="AC43" s="1038"/>
      <c r="AD43" s="816"/>
      <c r="AE43" s="1033"/>
      <c r="AF43" s="1033"/>
      <c r="AG43" s="1033"/>
      <c r="AH43" s="1034"/>
      <c r="AI43" s="1036"/>
      <c r="AJ43" s="751" t="s">
        <v>34</v>
      </c>
      <c r="AK43" s="752">
        <f t="shared" ref="AK43:BG43" si="67">(AK$19*AK42)/1000</f>
        <v>1.2529999999999999</v>
      </c>
      <c r="AL43" s="752">
        <f t="shared" si="67"/>
        <v>0</v>
      </c>
      <c r="AM43" s="752">
        <f t="shared" si="67"/>
        <v>0</v>
      </c>
      <c r="AN43" s="752">
        <f t="shared" si="67"/>
        <v>0</v>
      </c>
      <c r="AO43" s="752">
        <f t="shared" si="67"/>
        <v>0</v>
      </c>
      <c r="AP43" s="752">
        <f t="shared" si="67"/>
        <v>0</v>
      </c>
      <c r="AQ43" s="752">
        <f t="shared" si="67"/>
        <v>0</v>
      </c>
      <c r="AR43" s="752">
        <f t="shared" si="67"/>
        <v>0</v>
      </c>
      <c r="AS43" s="752">
        <f t="shared" si="67"/>
        <v>0</v>
      </c>
      <c r="AT43" s="752">
        <f t="shared" si="67"/>
        <v>0</v>
      </c>
      <c r="AU43" s="752">
        <f t="shared" si="67"/>
        <v>0</v>
      </c>
      <c r="AV43" s="752">
        <f t="shared" si="67"/>
        <v>0</v>
      </c>
      <c r="AW43" s="752">
        <f t="shared" si="67"/>
        <v>0</v>
      </c>
      <c r="AX43" s="752">
        <f t="shared" si="67"/>
        <v>0</v>
      </c>
      <c r="AY43" s="752">
        <f t="shared" si="67"/>
        <v>0</v>
      </c>
      <c r="AZ43" s="752">
        <f t="shared" si="67"/>
        <v>0</v>
      </c>
      <c r="BA43" s="752">
        <f t="shared" si="67"/>
        <v>0</v>
      </c>
      <c r="BB43" s="752">
        <f t="shared" si="67"/>
        <v>0</v>
      </c>
      <c r="BC43" s="752">
        <f t="shared" si="67"/>
        <v>0</v>
      </c>
      <c r="BD43" s="752">
        <f t="shared" si="67"/>
        <v>0</v>
      </c>
      <c r="BE43" s="752">
        <f t="shared" si="67"/>
        <v>0</v>
      </c>
      <c r="BF43" s="752">
        <f t="shared" si="67"/>
        <v>0</v>
      </c>
      <c r="BG43" s="752">
        <f t="shared" si="67"/>
        <v>0</v>
      </c>
      <c r="BH43" s="1038"/>
      <c r="BI43" s="1038"/>
      <c r="BJ43" s="1038"/>
      <c r="BK43" s="816"/>
      <c r="BL43" s="1033"/>
      <c r="BM43" s="1033"/>
      <c r="BN43" s="1033"/>
      <c r="BO43" s="1063"/>
      <c r="BP43" s="1064"/>
      <c r="BQ43" s="1065"/>
      <c r="BR43" s="1067"/>
      <c r="BS43" s="1067"/>
      <c r="BT43" s="1067"/>
      <c r="BU43" s="1067"/>
      <c r="BV43" s="1067"/>
      <c r="BW43" s="1067"/>
      <c r="BX43" s="1067"/>
      <c r="BY43" s="1068"/>
      <c r="BZ43" s="1067"/>
      <c r="CA43" s="1068"/>
      <c r="CB43" s="1067"/>
      <c r="CC43" s="1067"/>
      <c r="CD43" s="1067"/>
      <c r="CE43" s="1068"/>
      <c r="CF43" s="1067"/>
      <c r="CG43" s="1068"/>
      <c r="CH43" s="1067"/>
      <c r="CI43" s="1070"/>
      <c r="CJ43" s="639"/>
    </row>
    <row r="44" spans="1:112" s="593" customFormat="1" ht="18.75" customHeight="1">
      <c r="A44" s="1034" t="s">
        <v>24</v>
      </c>
      <c r="B44" s="1036"/>
      <c r="C44" s="753" t="s">
        <v>35</v>
      </c>
      <c r="D44" s="754"/>
      <c r="E44" s="755">
        <v>0</v>
      </c>
      <c r="F44" s="755"/>
      <c r="G44" s="755"/>
      <c r="H44" s="756"/>
      <c r="I44" s="754"/>
      <c r="J44" s="756"/>
      <c r="K44" s="754">
        <v>5</v>
      </c>
      <c r="L44" s="755"/>
      <c r="M44" s="755"/>
      <c r="N44" s="755"/>
      <c r="O44" s="755">
        <v>0</v>
      </c>
      <c r="P44" s="755">
        <v>0</v>
      </c>
      <c r="Q44" s="755">
        <v>0</v>
      </c>
      <c r="R44" s="755"/>
      <c r="S44" s="756"/>
      <c r="T44" s="754"/>
      <c r="U44" s="755"/>
      <c r="V44" s="755"/>
      <c r="W44" s="756"/>
      <c r="X44" s="754"/>
      <c r="Y44" s="755"/>
      <c r="Z44" s="757"/>
      <c r="AA44" s="1038">
        <f>SUM(D45:H45)</f>
        <v>0</v>
      </c>
      <c r="AB44" s="1038">
        <f>SUM(I45:W45)</f>
        <v>0.105</v>
      </c>
      <c r="AC44" s="1038">
        <f t="shared" ref="AC44" si="68">SUM(AA44+AB44)</f>
        <v>0.105</v>
      </c>
      <c r="AD44" s="816">
        <v>162.5</v>
      </c>
      <c r="AE44" s="1032">
        <f>SUM(AA44*AD44)</f>
        <v>0</v>
      </c>
      <c r="AF44" s="1032">
        <f>SUM(AB44*AD44)</f>
        <v>17.059999999999999</v>
      </c>
      <c r="AG44" s="1032">
        <f>SUM(AE44:AF45)</f>
        <v>17.059999999999999</v>
      </c>
      <c r="AH44" s="1034" t="s">
        <v>24</v>
      </c>
      <c r="AI44" s="1036"/>
      <c r="AJ44" s="753" t="s">
        <v>35</v>
      </c>
      <c r="AK44" s="754"/>
      <c r="AL44" s="755">
        <v>0</v>
      </c>
      <c r="AM44" s="755"/>
      <c r="AN44" s="755"/>
      <c r="AO44" s="756"/>
      <c r="AP44" s="754"/>
      <c r="AQ44" s="756"/>
      <c r="AR44" s="754">
        <v>7.56</v>
      </c>
      <c r="AS44" s="755"/>
      <c r="AT44" s="755"/>
      <c r="AU44" s="755"/>
      <c r="AV44" s="755">
        <v>0</v>
      </c>
      <c r="AW44" s="755">
        <v>0</v>
      </c>
      <c r="AX44" s="755">
        <v>0</v>
      </c>
      <c r="AY44" s="755"/>
      <c r="AZ44" s="756"/>
      <c r="BA44" s="754"/>
      <c r="BB44" s="755"/>
      <c r="BC44" s="755"/>
      <c r="BD44" s="756"/>
      <c r="BE44" s="754"/>
      <c r="BF44" s="755"/>
      <c r="BG44" s="757"/>
      <c r="BH44" s="1038">
        <f>SUM(AK45:AO45)</f>
        <v>0</v>
      </c>
      <c r="BI44" s="1038">
        <f>SUM(AP45:BD45)</f>
        <v>0.29499999999999998</v>
      </c>
      <c r="BJ44" s="1038">
        <f t="shared" ref="BJ44" si="69">SUM(BH44+BI44)</f>
        <v>0.29499999999999998</v>
      </c>
      <c r="BK44" s="1026">
        <v>162.5</v>
      </c>
      <c r="BL44" s="1032">
        <f>SUM(BH44*BK44)</f>
        <v>0</v>
      </c>
      <c r="BM44" s="1032">
        <f>SUM(BI44*BK44)</f>
        <v>47.94</v>
      </c>
      <c r="BN44" s="1032">
        <f>SUM(BL44:BM45)</f>
        <v>47.94</v>
      </c>
      <c r="BO44" s="1057"/>
      <c r="BP44" s="1058"/>
      <c r="BQ44" s="1059"/>
      <c r="BR44" s="1067"/>
      <c r="BS44" s="1067"/>
      <c r="BT44" s="1067"/>
      <c r="BU44" s="1067"/>
      <c r="BV44" s="1067"/>
      <c r="BW44" s="1067"/>
      <c r="BX44" s="1067"/>
      <c r="BY44" s="1067"/>
      <c r="BZ44" s="1067"/>
      <c r="CA44" s="1067"/>
      <c r="CB44" s="1067"/>
      <c r="CC44" s="1067"/>
      <c r="CD44" s="1067"/>
      <c r="CE44" s="1067"/>
      <c r="CF44" s="1067"/>
      <c r="CG44" s="1067"/>
      <c r="CH44" s="1067"/>
      <c r="CI44" s="1071"/>
      <c r="CJ44" s="656"/>
    </row>
    <row r="45" spans="1:112" ht="18.75" customHeight="1" thickBot="1">
      <c r="A45" s="1034"/>
      <c r="B45" s="1036"/>
      <c r="C45" s="751" t="s">
        <v>34</v>
      </c>
      <c r="D45" s="752">
        <f t="shared" ref="D45:Z45" si="70">(D$19*D44)/1000</f>
        <v>0</v>
      </c>
      <c r="E45" s="752">
        <f t="shared" si="70"/>
        <v>0</v>
      </c>
      <c r="F45" s="752">
        <f t="shared" si="70"/>
        <v>0</v>
      </c>
      <c r="G45" s="752">
        <f t="shared" si="70"/>
        <v>0</v>
      </c>
      <c r="H45" s="752">
        <f t="shared" si="70"/>
        <v>0</v>
      </c>
      <c r="I45" s="752">
        <f t="shared" si="70"/>
        <v>0</v>
      </c>
      <c r="J45" s="752">
        <f t="shared" si="70"/>
        <v>0</v>
      </c>
      <c r="K45" s="752">
        <f t="shared" si="70"/>
        <v>0.105</v>
      </c>
      <c r="L45" s="752">
        <f t="shared" si="70"/>
        <v>0</v>
      </c>
      <c r="M45" s="752">
        <f t="shared" si="70"/>
        <v>0</v>
      </c>
      <c r="N45" s="752">
        <f t="shared" si="70"/>
        <v>0</v>
      </c>
      <c r="O45" s="752">
        <f t="shared" si="70"/>
        <v>0</v>
      </c>
      <c r="P45" s="752">
        <f t="shared" si="70"/>
        <v>0</v>
      </c>
      <c r="Q45" s="752">
        <f t="shared" si="70"/>
        <v>0</v>
      </c>
      <c r="R45" s="752">
        <f t="shared" si="70"/>
        <v>0</v>
      </c>
      <c r="S45" s="752">
        <f t="shared" si="70"/>
        <v>0</v>
      </c>
      <c r="T45" s="752">
        <f t="shared" si="70"/>
        <v>0</v>
      </c>
      <c r="U45" s="752">
        <f t="shared" si="70"/>
        <v>0</v>
      </c>
      <c r="V45" s="752">
        <f t="shared" si="70"/>
        <v>0</v>
      </c>
      <c r="W45" s="752">
        <f t="shared" si="70"/>
        <v>0</v>
      </c>
      <c r="X45" s="752">
        <f t="shared" si="70"/>
        <v>0</v>
      </c>
      <c r="Y45" s="752">
        <f t="shared" si="70"/>
        <v>0</v>
      </c>
      <c r="Z45" s="752">
        <f t="shared" si="70"/>
        <v>0</v>
      </c>
      <c r="AA45" s="1038"/>
      <c r="AB45" s="1038"/>
      <c r="AC45" s="1038"/>
      <c r="AD45" s="816"/>
      <c r="AE45" s="1033"/>
      <c r="AF45" s="1033"/>
      <c r="AG45" s="1033"/>
      <c r="AH45" s="1034"/>
      <c r="AI45" s="1036"/>
      <c r="AJ45" s="751" t="s">
        <v>34</v>
      </c>
      <c r="AK45" s="752">
        <f t="shared" ref="AK45:BG45" si="71">(AK$19*AK44)/1000</f>
        <v>0</v>
      </c>
      <c r="AL45" s="752">
        <f t="shared" si="71"/>
        <v>0</v>
      </c>
      <c r="AM45" s="752">
        <f t="shared" si="71"/>
        <v>0</v>
      </c>
      <c r="AN45" s="752">
        <f t="shared" si="71"/>
        <v>0</v>
      </c>
      <c r="AO45" s="752">
        <f t="shared" si="71"/>
        <v>0</v>
      </c>
      <c r="AP45" s="752">
        <f t="shared" si="71"/>
        <v>0</v>
      </c>
      <c r="AQ45" s="752">
        <f t="shared" si="71"/>
        <v>0</v>
      </c>
      <c r="AR45" s="752">
        <f t="shared" si="71"/>
        <v>0.29499999999999998</v>
      </c>
      <c r="AS45" s="752">
        <f t="shared" si="71"/>
        <v>0</v>
      </c>
      <c r="AT45" s="752">
        <f t="shared" si="71"/>
        <v>0</v>
      </c>
      <c r="AU45" s="752">
        <f t="shared" si="71"/>
        <v>0</v>
      </c>
      <c r="AV45" s="752">
        <f t="shared" si="71"/>
        <v>0</v>
      </c>
      <c r="AW45" s="752">
        <f t="shared" si="71"/>
        <v>0</v>
      </c>
      <c r="AX45" s="752">
        <f t="shared" si="71"/>
        <v>0</v>
      </c>
      <c r="AY45" s="752">
        <f t="shared" si="71"/>
        <v>0</v>
      </c>
      <c r="AZ45" s="752">
        <f t="shared" si="71"/>
        <v>0</v>
      </c>
      <c r="BA45" s="752">
        <f t="shared" si="71"/>
        <v>0</v>
      </c>
      <c r="BB45" s="752">
        <f t="shared" si="71"/>
        <v>0</v>
      </c>
      <c r="BC45" s="752">
        <f t="shared" si="71"/>
        <v>0</v>
      </c>
      <c r="BD45" s="752">
        <f t="shared" si="71"/>
        <v>0</v>
      </c>
      <c r="BE45" s="752">
        <f t="shared" si="71"/>
        <v>0</v>
      </c>
      <c r="BF45" s="752">
        <f t="shared" si="71"/>
        <v>0</v>
      </c>
      <c r="BG45" s="752">
        <f t="shared" si="71"/>
        <v>0</v>
      </c>
      <c r="BH45" s="1038"/>
      <c r="BI45" s="1038"/>
      <c r="BJ45" s="1038"/>
      <c r="BK45" s="816"/>
      <c r="BL45" s="1033"/>
      <c r="BM45" s="1033"/>
      <c r="BN45" s="1033"/>
      <c r="BO45" s="1054" t="s">
        <v>388</v>
      </c>
      <c r="BP45" s="1055"/>
      <c r="BQ45" s="1056"/>
      <c r="BR45" s="1051"/>
      <c r="BS45" s="1053">
        <f>E57+AL57</f>
        <v>0</v>
      </c>
      <c r="BT45" s="1051"/>
      <c r="BU45" s="1051"/>
      <c r="BV45" s="1051"/>
      <c r="BW45" s="1051"/>
      <c r="BX45" s="1051"/>
      <c r="BY45" s="1066">
        <v>0</v>
      </c>
      <c r="BZ45" s="1051">
        <v>5.0000000000000001E-3</v>
      </c>
      <c r="CA45" s="1051"/>
      <c r="CB45" s="1051"/>
      <c r="CC45" s="1051"/>
      <c r="CD45" s="1051"/>
      <c r="CE45" s="1051"/>
      <c r="CF45" s="1051"/>
      <c r="CG45" s="1066">
        <f>T57+BA57</f>
        <v>0</v>
      </c>
      <c r="CH45" s="1051"/>
      <c r="CI45" s="1051"/>
      <c r="CJ45" s="639"/>
    </row>
    <row r="46" spans="1:112" s="593" customFormat="1" ht="18.75" customHeight="1">
      <c r="A46" s="1034" t="s">
        <v>39</v>
      </c>
      <c r="B46" s="1036"/>
      <c r="C46" s="753" t="s">
        <v>35</v>
      </c>
      <c r="D46" s="754"/>
      <c r="E46" s="755"/>
      <c r="F46" s="755"/>
      <c r="G46" s="755"/>
      <c r="H46" s="756"/>
      <c r="I46" s="754"/>
      <c r="J46" s="756"/>
      <c r="K46" s="754"/>
      <c r="L46" s="755"/>
      <c r="M46" s="755"/>
      <c r="N46" s="755"/>
      <c r="O46" s="755">
        <v>0</v>
      </c>
      <c r="P46" s="755">
        <v>0</v>
      </c>
      <c r="Q46" s="755">
        <v>0</v>
      </c>
      <c r="R46" s="755"/>
      <c r="S46" s="756"/>
      <c r="T46" s="754"/>
      <c r="U46" s="755">
        <v>13.3</v>
      </c>
      <c r="V46" s="755"/>
      <c r="W46" s="756"/>
      <c r="X46" s="754"/>
      <c r="Y46" s="755"/>
      <c r="Z46" s="757"/>
      <c r="AA46" s="1038">
        <f>SUM(D47:H47)</f>
        <v>0</v>
      </c>
      <c r="AB46" s="1038">
        <f>SUM(I47:W47)</f>
        <v>0.27900000000000003</v>
      </c>
      <c r="AC46" s="1038">
        <f t="shared" ref="AC46" si="72">SUM(AA46+AB46)</f>
        <v>0.27900000000000003</v>
      </c>
      <c r="AD46" s="816">
        <v>35</v>
      </c>
      <c r="AE46" s="1032">
        <f>SUM(AA46*AD46)</f>
        <v>0</v>
      </c>
      <c r="AF46" s="1032">
        <f>SUM(AB46*AD46)</f>
        <v>9.77</v>
      </c>
      <c r="AG46" s="1032">
        <f>SUM(AE46:AF47)</f>
        <v>9.77</v>
      </c>
      <c r="AH46" s="1034" t="s">
        <v>39</v>
      </c>
      <c r="AI46" s="1036"/>
      <c r="AJ46" s="753" t="s">
        <v>35</v>
      </c>
      <c r="AK46" s="754"/>
      <c r="AL46" s="755"/>
      <c r="AM46" s="755"/>
      <c r="AN46" s="755"/>
      <c r="AO46" s="756"/>
      <c r="AP46" s="754"/>
      <c r="AQ46" s="756"/>
      <c r="AR46" s="754"/>
      <c r="AS46" s="755"/>
      <c r="AT46" s="755"/>
      <c r="AU46" s="755"/>
      <c r="AV46" s="755">
        <v>0</v>
      </c>
      <c r="AW46" s="755">
        <v>0</v>
      </c>
      <c r="AX46" s="755">
        <v>0</v>
      </c>
      <c r="AY46" s="755"/>
      <c r="AZ46" s="756"/>
      <c r="BA46" s="754"/>
      <c r="BB46" s="755">
        <v>13.35</v>
      </c>
      <c r="BC46" s="755"/>
      <c r="BD46" s="756"/>
      <c r="BE46" s="754"/>
      <c r="BF46" s="755"/>
      <c r="BG46" s="757"/>
      <c r="BH46" s="1038">
        <f>SUM(AK47:AO47)</f>
        <v>0</v>
      </c>
      <c r="BI46" s="1038">
        <f>SUM(AP47:BD47)</f>
        <v>0.52100000000000002</v>
      </c>
      <c r="BJ46" s="1038">
        <f t="shared" ref="BJ46" si="73">SUM(BH46+BI46)</f>
        <v>0.52100000000000002</v>
      </c>
      <c r="BK46" s="1026">
        <v>35</v>
      </c>
      <c r="BL46" s="1032">
        <f>SUM(BH46*BK46)</f>
        <v>0</v>
      </c>
      <c r="BM46" s="1032">
        <f>SUM(BI46*BK46)</f>
        <v>18.239999999999998</v>
      </c>
      <c r="BN46" s="1032">
        <f>SUM(BL46:BM47)</f>
        <v>18.239999999999998</v>
      </c>
      <c r="BO46" s="1057"/>
      <c r="BP46" s="1058"/>
      <c r="BQ46" s="1059"/>
      <c r="BR46" s="1052"/>
      <c r="BS46" s="1052"/>
      <c r="BT46" s="1052"/>
      <c r="BU46" s="1052"/>
      <c r="BV46" s="1052"/>
      <c r="BW46" s="1052"/>
      <c r="BX46" s="1052"/>
      <c r="BY46" s="1052"/>
      <c r="BZ46" s="1052"/>
      <c r="CA46" s="1052"/>
      <c r="CB46" s="1052"/>
      <c r="CC46" s="1052"/>
      <c r="CD46" s="1052"/>
      <c r="CE46" s="1052"/>
      <c r="CF46" s="1052"/>
      <c r="CG46" s="1052"/>
      <c r="CH46" s="1052"/>
      <c r="CI46" s="1052"/>
      <c r="CJ46" s="656">
        <v>5.0000000000000001E-3</v>
      </c>
    </row>
    <row r="47" spans="1:112" ht="18.75" customHeight="1" thickBot="1">
      <c r="A47" s="1034"/>
      <c r="B47" s="1036"/>
      <c r="C47" s="751" t="s">
        <v>34</v>
      </c>
      <c r="D47" s="752">
        <f t="shared" ref="D47:Z47" si="74">(D$19*D46)/1000</f>
        <v>0</v>
      </c>
      <c r="E47" s="752">
        <f t="shared" si="74"/>
        <v>0</v>
      </c>
      <c r="F47" s="752">
        <f t="shared" si="74"/>
        <v>0</v>
      </c>
      <c r="G47" s="752">
        <f t="shared" si="74"/>
        <v>0</v>
      </c>
      <c r="H47" s="752">
        <f t="shared" si="74"/>
        <v>0</v>
      </c>
      <c r="I47" s="752">
        <f t="shared" si="74"/>
        <v>0</v>
      </c>
      <c r="J47" s="752">
        <f t="shared" si="74"/>
        <v>0</v>
      </c>
      <c r="K47" s="752">
        <f t="shared" si="74"/>
        <v>0</v>
      </c>
      <c r="L47" s="752">
        <f t="shared" si="74"/>
        <v>0</v>
      </c>
      <c r="M47" s="752">
        <f t="shared" si="74"/>
        <v>0</v>
      </c>
      <c r="N47" s="752">
        <f t="shared" si="74"/>
        <v>0</v>
      </c>
      <c r="O47" s="752">
        <f t="shared" si="74"/>
        <v>0</v>
      </c>
      <c r="P47" s="752">
        <f t="shared" si="74"/>
        <v>0</v>
      </c>
      <c r="Q47" s="752">
        <f t="shared" si="74"/>
        <v>0</v>
      </c>
      <c r="R47" s="752">
        <f t="shared" si="74"/>
        <v>0</v>
      </c>
      <c r="S47" s="752">
        <f t="shared" si="74"/>
        <v>0</v>
      </c>
      <c r="T47" s="752">
        <f t="shared" si="74"/>
        <v>0</v>
      </c>
      <c r="U47" s="752">
        <f t="shared" si="74"/>
        <v>0.27900000000000003</v>
      </c>
      <c r="V47" s="752">
        <f t="shared" si="74"/>
        <v>0</v>
      </c>
      <c r="W47" s="752">
        <f t="shared" si="74"/>
        <v>0</v>
      </c>
      <c r="X47" s="752">
        <f t="shared" si="74"/>
        <v>0</v>
      </c>
      <c r="Y47" s="752">
        <f t="shared" si="74"/>
        <v>0</v>
      </c>
      <c r="Z47" s="752">
        <f t="shared" si="74"/>
        <v>0</v>
      </c>
      <c r="AA47" s="1038"/>
      <c r="AB47" s="1038"/>
      <c r="AC47" s="1038"/>
      <c r="AD47" s="816"/>
      <c r="AE47" s="1033"/>
      <c r="AF47" s="1033"/>
      <c r="AG47" s="1033"/>
      <c r="AH47" s="1034"/>
      <c r="AI47" s="1036"/>
      <c r="AJ47" s="751" t="s">
        <v>34</v>
      </c>
      <c r="AK47" s="752">
        <f t="shared" ref="AK47:BG47" si="75">(AK$19*AK46)/1000</f>
        <v>0</v>
      </c>
      <c r="AL47" s="752">
        <f t="shared" si="75"/>
        <v>0</v>
      </c>
      <c r="AM47" s="752">
        <f t="shared" si="75"/>
        <v>0</v>
      </c>
      <c r="AN47" s="752">
        <f t="shared" si="75"/>
        <v>0</v>
      </c>
      <c r="AO47" s="752">
        <f t="shared" si="75"/>
        <v>0</v>
      </c>
      <c r="AP47" s="752">
        <f t="shared" si="75"/>
        <v>0</v>
      </c>
      <c r="AQ47" s="752">
        <f t="shared" si="75"/>
        <v>0</v>
      </c>
      <c r="AR47" s="752">
        <f t="shared" si="75"/>
        <v>0</v>
      </c>
      <c r="AS47" s="752">
        <f t="shared" si="75"/>
        <v>0</v>
      </c>
      <c r="AT47" s="752">
        <f t="shared" si="75"/>
        <v>0</v>
      </c>
      <c r="AU47" s="752">
        <f t="shared" si="75"/>
        <v>0</v>
      </c>
      <c r="AV47" s="752">
        <f t="shared" si="75"/>
        <v>0</v>
      </c>
      <c r="AW47" s="752">
        <f t="shared" si="75"/>
        <v>0</v>
      </c>
      <c r="AX47" s="752">
        <f t="shared" si="75"/>
        <v>0</v>
      </c>
      <c r="AY47" s="752">
        <f t="shared" si="75"/>
        <v>0</v>
      </c>
      <c r="AZ47" s="752">
        <f t="shared" si="75"/>
        <v>0</v>
      </c>
      <c r="BA47" s="752">
        <f t="shared" si="75"/>
        <v>0</v>
      </c>
      <c r="BB47" s="752">
        <f t="shared" si="75"/>
        <v>0.52100000000000002</v>
      </c>
      <c r="BC47" s="752">
        <f t="shared" si="75"/>
        <v>0</v>
      </c>
      <c r="BD47" s="752">
        <f t="shared" si="75"/>
        <v>0</v>
      </c>
      <c r="BE47" s="752">
        <f t="shared" si="75"/>
        <v>0</v>
      </c>
      <c r="BF47" s="752">
        <f t="shared" si="75"/>
        <v>0</v>
      </c>
      <c r="BG47" s="752">
        <f t="shared" si="75"/>
        <v>0</v>
      </c>
      <c r="BH47" s="1038"/>
      <c r="BI47" s="1038"/>
      <c r="BJ47" s="1038"/>
      <c r="BK47" s="816"/>
      <c r="BL47" s="1033"/>
      <c r="BM47" s="1033"/>
      <c r="BN47" s="1033"/>
      <c r="BO47" s="1054" t="str">
        <f t="shared" ref="BO47" si="76">A62</f>
        <v xml:space="preserve">Томатная паста </v>
      </c>
      <c r="BP47" s="1055"/>
      <c r="BQ47" s="1056"/>
      <c r="BR47" s="1051"/>
      <c r="BS47" s="1053">
        <f>E63+AL63</f>
        <v>0</v>
      </c>
      <c r="BT47" s="1053">
        <f>F63+AM63</f>
        <v>0</v>
      </c>
      <c r="BU47" s="1051"/>
      <c r="BV47" s="1051"/>
      <c r="BW47" s="1051"/>
      <c r="BX47" s="1051"/>
      <c r="BY47" s="1053">
        <f>K63+AR63</f>
        <v>0.16</v>
      </c>
      <c r="BZ47" s="1053">
        <f>L63+AS63</f>
        <v>0</v>
      </c>
      <c r="CA47" s="1051"/>
      <c r="CB47" s="1053"/>
      <c r="CC47" s="1051"/>
      <c r="CD47" s="1051"/>
      <c r="CE47" s="1051"/>
      <c r="CF47" s="1051"/>
      <c r="CG47" s="1053"/>
      <c r="CH47" s="1051"/>
      <c r="CI47" s="1051"/>
      <c r="CJ47" s="639"/>
    </row>
    <row r="48" spans="1:112" s="593" customFormat="1" ht="18.75" customHeight="1">
      <c r="A48" s="1034" t="s">
        <v>21</v>
      </c>
      <c r="B48" s="1036"/>
      <c r="C48" s="753" t="s">
        <v>35</v>
      </c>
      <c r="D48" s="754"/>
      <c r="E48" s="755">
        <v>0</v>
      </c>
      <c r="F48" s="755"/>
      <c r="G48" s="755"/>
      <c r="H48" s="756"/>
      <c r="I48" s="754"/>
      <c r="J48" s="756"/>
      <c r="K48" s="754"/>
      <c r="L48" s="755"/>
      <c r="M48" s="755"/>
      <c r="N48" s="755"/>
      <c r="O48" s="755">
        <v>0</v>
      </c>
      <c r="P48" s="755">
        <v>0</v>
      </c>
      <c r="Q48" s="755">
        <v>0</v>
      </c>
      <c r="R48" s="755"/>
      <c r="S48" s="756"/>
      <c r="T48" s="754"/>
      <c r="U48" s="755">
        <v>100</v>
      </c>
      <c r="V48" s="755"/>
      <c r="W48" s="756"/>
      <c r="X48" s="754"/>
      <c r="Y48" s="755"/>
      <c r="Z48" s="757"/>
      <c r="AA48" s="1038">
        <f>SUM(D49:H49)</f>
        <v>0</v>
      </c>
      <c r="AB48" s="1038">
        <f>SUM(I49:W49)</f>
        <v>2.1</v>
      </c>
      <c r="AC48" s="1038">
        <f t="shared" ref="AC48" si="77">SUM(AA48+AB48)</f>
        <v>2.1</v>
      </c>
      <c r="AD48" s="816">
        <v>315</v>
      </c>
      <c r="AE48" s="1032">
        <f>SUM(AA48*AD48)</f>
        <v>0</v>
      </c>
      <c r="AF48" s="1032">
        <f>SUM(AB48*AD48)</f>
        <v>661.5</v>
      </c>
      <c r="AG48" s="1032">
        <f>SUM(AE48:AF49)</f>
        <v>661.5</v>
      </c>
      <c r="AH48" s="1034" t="s">
        <v>21</v>
      </c>
      <c r="AI48" s="1036"/>
      <c r="AJ48" s="753" t="s">
        <v>35</v>
      </c>
      <c r="AK48" s="754"/>
      <c r="AL48" s="755">
        <v>0</v>
      </c>
      <c r="AM48" s="755"/>
      <c r="AN48" s="755"/>
      <c r="AO48" s="756"/>
      <c r="AP48" s="754"/>
      <c r="AQ48" s="756"/>
      <c r="AR48" s="754"/>
      <c r="AS48" s="755"/>
      <c r="AT48" s="755"/>
      <c r="AU48" s="755"/>
      <c r="AV48" s="755">
        <v>0</v>
      </c>
      <c r="AW48" s="755">
        <v>0</v>
      </c>
      <c r="AX48" s="755">
        <v>0</v>
      </c>
      <c r="AY48" s="755"/>
      <c r="AZ48" s="756"/>
      <c r="BA48" s="754"/>
      <c r="BB48" s="755">
        <v>100</v>
      </c>
      <c r="BC48" s="755"/>
      <c r="BD48" s="756"/>
      <c r="BE48" s="754"/>
      <c r="BF48" s="755"/>
      <c r="BG48" s="757"/>
      <c r="BH48" s="1038">
        <f>SUM(AK49:AO49)</f>
        <v>0</v>
      </c>
      <c r="BI48" s="1038">
        <f>SUM(AP49:BD49)</f>
        <v>3.9</v>
      </c>
      <c r="BJ48" s="1038">
        <f t="shared" ref="BJ48" si="78">SUM(BH48+BI48)</f>
        <v>3.9</v>
      </c>
      <c r="BK48" s="1026">
        <f t="shared" ref="BK48" si="79">AD48</f>
        <v>315</v>
      </c>
      <c r="BL48" s="1032">
        <f>SUM(BH48*BK48)</f>
        <v>0</v>
      </c>
      <c r="BM48" s="1032">
        <f>SUM(BI48*BK48)</f>
        <v>1228.5</v>
      </c>
      <c r="BN48" s="1032">
        <f>SUM(BL48:BM49)</f>
        <v>1228.5</v>
      </c>
      <c r="BO48" s="1063"/>
      <c r="BP48" s="1064"/>
      <c r="BQ48" s="1065"/>
      <c r="BR48" s="1062"/>
      <c r="BS48" s="1060"/>
      <c r="BT48" s="1060"/>
      <c r="BU48" s="1062"/>
      <c r="BV48" s="1062"/>
      <c r="BW48" s="1062"/>
      <c r="BX48" s="1062"/>
      <c r="BY48" s="1060"/>
      <c r="BZ48" s="1060"/>
      <c r="CA48" s="1062"/>
      <c r="CB48" s="1060"/>
      <c r="CC48" s="1062"/>
      <c r="CD48" s="1062"/>
      <c r="CE48" s="1062"/>
      <c r="CF48" s="1062"/>
      <c r="CG48" s="1060"/>
      <c r="CH48" s="1062"/>
      <c r="CI48" s="1062"/>
      <c r="CJ48" s="656"/>
    </row>
    <row r="49" spans="1:88" ht="18.75" customHeight="1" thickBot="1">
      <c r="A49" s="1035"/>
      <c r="B49" s="1037"/>
      <c r="C49" s="758" t="s">
        <v>34</v>
      </c>
      <c r="D49" s="759">
        <f t="shared" ref="D49:S49" si="80">(D$19*D48)/1000</f>
        <v>0</v>
      </c>
      <c r="E49" s="759">
        <f t="shared" si="80"/>
        <v>0</v>
      </c>
      <c r="F49" s="759">
        <f t="shared" si="80"/>
        <v>0</v>
      </c>
      <c r="G49" s="759">
        <f t="shared" si="80"/>
        <v>0</v>
      </c>
      <c r="H49" s="759">
        <f t="shared" si="80"/>
        <v>0</v>
      </c>
      <c r="I49" s="759">
        <f t="shared" si="80"/>
        <v>0</v>
      </c>
      <c r="J49" s="759">
        <f t="shared" si="80"/>
        <v>0</v>
      </c>
      <c r="K49" s="759">
        <f t="shared" si="80"/>
        <v>0</v>
      </c>
      <c r="L49" s="759">
        <f t="shared" si="80"/>
        <v>0</v>
      </c>
      <c r="M49" s="759">
        <f t="shared" si="80"/>
        <v>0</v>
      </c>
      <c r="N49" s="759">
        <f t="shared" si="80"/>
        <v>0</v>
      </c>
      <c r="O49" s="759">
        <f t="shared" si="80"/>
        <v>0</v>
      </c>
      <c r="P49" s="759">
        <f t="shared" si="80"/>
        <v>0</v>
      </c>
      <c r="Q49" s="759">
        <f t="shared" si="80"/>
        <v>0</v>
      </c>
      <c r="R49" s="759">
        <f t="shared" si="80"/>
        <v>0</v>
      </c>
      <c r="S49" s="759">
        <f t="shared" si="80"/>
        <v>0</v>
      </c>
      <c r="T49" s="759">
        <f>(T$19*T48)/1000</f>
        <v>0</v>
      </c>
      <c r="U49" s="759">
        <f t="shared" ref="U49:Z49" si="81">(U$19*U48)/1000</f>
        <v>2.1</v>
      </c>
      <c r="V49" s="759">
        <f t="shared" si="81"/>
        <v>0</v>
      </c>
      <c r="W49" s="759">
        <f t="shared" si="81"/>
        <v>0</v>
      </c>
      <c r="X49" s="759">
        <f t="shared" si="81"/>
        <v>0</v>
      </c>
      <c r="Y49" s="759">
        <f t="shared" si="81"/>
        <v>0</v>
      </c>
      <c r="Z49" s="759">
        <f t="shared" si="81"/>
        <v>0</v>
      </c>
      <c r="AA49" s="1038"/>
      <c r="AB49" s="1038"/>
      <c r="AC49" s="1038"/>
      <c r="AD49" s="930"/>
      <c r="AE49" s="1033"/>
      <c r="AF49" s="1033"/>
      <c r="AG49" s="1033"/>
      <c r="AH49" s="1035"/>
      <c r="AI49" s="1037"/>
      <c r="AJ49" s="758" t="s">
        <v>34</v>
      </c>
      <c r="AK49" s="759">
        <f t="shared" ref="AK49:BG49" si="82">(AK$19*AK48)/1000</f>
        <v>0</v>
      </c>
      <c r="AL49" s="759">
        <f t="shared" si="82"/>
        <v>0</v>
      </c>
      <c r="AM49" s="759">
        <f t="shared" si="82"/>
        <v>0</v>
      </c>
      <c r="AN49" s="759">
        <f t="shared" si="82"/>
        <v>0</v>
      </c>
      <c r="AO49" s="759">
        <f t="shared" si="82"/>
        <v>0</v>
      </c>
      <c r="AP49" s="759">
        <f t="shared" si="82"/>
        <v>0</v>
      </c>
      <c r="AQ49" s="759">
        <f t="shared" si="82"/>
        <v>0</v>
      </c>
      <c r="AR49" s="759">
        <f t="shared" si="82"/>
        <v>0</v>
      </c>
      <c r="AS49" s="759">
        <f t="shared" si="82"/>
        <v>0</v>
      </c>
      <c r="AT49" s="759">
        <f t="shared" si="82"/>
        <v>0</v>
      </c>
      <c r="AU49" s="759">
        <f t="shared" si="82"/>
        <v>0</v>
      </c>
      <c r="AV49" s="759">
        <f t="shared" si="82"/>
        <v>0</v>
      </c>
      <c r="AW49" s="759">
        <f t="shared" si="82"/>
        <v>0</v>
      </c>
      <c r="AX49" s="759">
        <f t="shared" si="82"/>
        <v>0</v>
      </c>
      <c r="AY49" s="759">
        <f t="shared" si="82"/>
        <v>0</v>
      </c>
      <c r="AZ49" s="759">
        <f t="shared" si="82"/>
        <v>0</v>
      </c>
      <c r="BA49" s="759">
        <f t="shared" si="82"/>
        <v>0</v>
      </c>
      <c r="BB49" s="759">
        <f t="shared" si="82"/>
        <v>3.9</v>
      </c>
      <c r="BC49" s="759">
        <f t="shared" si="82"/>
        <v>0</v>
      </c>
      <c r="BD49" s="759">
        <f t="shared" si="82"/>
        <v>0</v>
      </c>
      <c r="BE49" s="759">
        <f t="shared" si="82"/>
        <v>0</v>
      </c>
      <c r="BF49" s="759">
        <f t="shared" si="82"/>
        <v>0</v>
      </c>
      <c r="BG49" s="759">
        <f t="shared" si="82"/>
        <v>0</v>
      </c>
      <c r="BH49" s="1038"/>
      <c r="BI49" s="1038"/>
      <c r="BJ49" s="1038"/>
      <c r="BK49" s="816"/>
      <c r="BL49" s="1033"/>
      <c r="BM49" s="1033"/>
      <c r="BN49" s="1033"/>
      <c r="BO49" s="1063"/>
      <c r="BP49" s="1064"/>
      <c r="BQ49" s="1065"/>
      <c r="BR49" s="1062"/>
      <c r="BS49" s="1060"/>
      <c r="BT49" s="1060"/>
      <c r="BU49" s="1062"/>
      <c r="BV49" s="1062"/>
      <c r="BW49" s="1062"/>
      <c r="BX49" s="1062"/>
      <c r="BY49" s="1060"/>
      <c r="BZ49" s="1060"/>
      <c r="CA49" s="1062"/>
      <c r="CB49" s="1060"/>
      <c r="CC49" s="1062"/>
      <c r="CD49" s="1062"/>
      <c r="CE49" s="1062"/>
      <c r="CF49" s="1062"/>
      <c r="CG49" s="1060"/>
      <c r="CH49" s="1062"/>
      <c r="CI49" s="1062"/>
      <c r="CJ49" s="639">
        <v>0.16</v>
      </c>
    </row>
    <row r="50" spans="1:88" s="593" customFormat="1" ht="18.75" customHeight="1">
      <c r="A50" s="1034" t="s">
        <v>78</v>
      </c>
      <c r="B50" s="1036"/>
      <c r="C50" s="753" t="s">
        <v>35</v>
      </c>
      <c r="D50" s="754"/>
      <c r="E50" s="755">
        <v>0</v>
      </c>
      <c r="F50" s="755"/>
      <c r="G50" s="755"/>
      <c r="H50" s="756"/>
      <c r="I50" s="754"/>
      <c r="J50" s="756"/>
      <c r="K50" s="754"/>
      <c r="L50" s="755"/>
      <c r="M50" s="755"/>
      <c r="N50" s="755"/>
      <c r="O50" s="755">
        <v>0</v>
      </c>
      <c r="P50" s="755">
        <v>0</v>
      </c>
      <c r="Q50" s="755">
        <v>0</v>
      </c>
      <c r="R50" s="755"/>
      <c r="S50" s="756"/>
      <c r="T50" s="754"/>
      <c r="U50" s="755"/>
      <c r="V50" s="755"/>
      <c r="W50" s="756"/>
      <c r="X50" s="754"/>
      <c r="Y50" s="755"/>
      <c r="Z50" s="757"/>
      <c r="AA50" s="1038">
        <f>SUM(D51:H51)</f>
        <v>0</v>
      </c>
      <c r="AB50" s="1038">
        <f>SUM(I51:W51)</f>
        <v>0</v>
      </c>
      <c r="AC50" s="1038">
        <f t="shared" ref="AC50" si="83">SUM(AA50+AB50)</f>
        <v>0</v>
      </c>
      <c r="AD50" s="816"/>
      <c r="AE50" s="1032">
        <f>SUM(AA50*AD50)</f>
        <v>0</v>
      </c>
      <c r="AF50" s="1032">
        <f>SUM(AB50*AD50)</f>
        <v>0</v>
      </c>
      <c r="AG50" s="1032">
        <f>SUM(AE50:AF51)</f>
        <v>0</v>
      </c>
      <c r="AH50" s="1034" t="s">
        <v>78</v>
      </c>
      <c r="AI50" s="1036"/>
      <c r="AJ50" s="753" t="s">
        <v>35</v>
      </c>
      <c r="AK50" s="754"/>
      <c r="AL50" s="755">
        <v>0</v>
      </c>
      <c r="AM50" s="755"/>
      <c r="AN50" s="755"/>
      <c r="AO50" s="756"/>
      <c r="AP50" s="754"/>
      <c r="AQ50" s="756"/>
      <c r="AR50" s="754"/>
      <c r="AS50" s="755"/>
      <c r="AT50" s="755"/>
      <c r="AU50" s="755"/>
      <c r="AV50" s="755">
        <v>0</v>
      </c>
      <c r="AW50" s="755">
        <v>0</v>
      </c>
      <c r="AX50" s="755">
        <v>0</v>
      </c>
      <c r="AY50" s="755"/>
      <c r="AZ50" s="756"/>
      <c r="BA50" s="754"/>
      <c r="BB50" s="755"/>
      <c r="BC50" s="755"/>
      <c r="BD50" s="756"/>
      <c r="BE50" s="754"/>
      <c r="BF50" s="755"/>
      <c r="BG50" s="757"/>
      <c r="BH50" s="1038">
        <f>SUM(AK51:AO51)</f>
        <v>0</v>
      </c>
      <c r="BI50" s="1038">
        <f>SUM(AP51:BD51)</f>
        <v>0</v>
      </c>
      <c r="BJ50" s="1038">
        <f t="shared" ref="BJ50" si="84">SUM(BH50+BI50)</f>
        <v>0</v>
      </c>
      <c r="BK50" s="1026"/>
      <c r="BL50" s="1032">
        <f>SUM(BH50*BK50)</f>
        <v>0</v>
      </c>
      <c r="BM50" s="1032">
        <f>SUM(BI50*BK50)</f>
        <v>0</v>
      </c>
      <c r="BN50" s="1032">
        <f>SUM(BL50:BM51)</f>
        <v>0</v>
      </c>
      <c r="BO50" s="1057"/>
      <c r="BP50" s="1058"/>
      <c r="BQ50" s="1059"/>
      <c r="BR50" s="1052"/>
      <c r="BS50" s="1052"/>
      <c r="BT50" s="1052"/>
      <c r="BU50" s="1052"/>
      <c r="BV50" s="1052"/>
      <c r="BW50" s="1052"/>
      <c r="BX50" s="1052"/>
      <c r="BY50" s="1052"/>
      <c r="BZ50" s="1052"/>
      <c r="CA50" s="1052"/>
      <c r="CB50" s="1052"/>
      <c r="CC50" s="1052"/>
      <c r="CD50" s="1052"/>
      <c r="CE50" s="1052"/>
      <c r="CF50" s="1052"/>
      <c r="CG50" s="1061"/>
      <c r="CH50" s="1052"/>
      <c r="CI50" s="1052"/>
      <c r="CJ50" s="656"/>
    </row>
    <row r="51" spans="1:88" ht="18.75" customHeight="1" thickBot="1">
      <c r="A51" s="1035"/>
      <c r="B51" s="1037"/>
      <c r="C51" s="758" t="s">
        <v>34</v>
      </c>
      <c r="D51" s="759">
        <f t="shared" ref="D51:Z51" si="85">(D$19*D50)/1000</f>
        <v>0</v>
      </c>
      <c r="E51" s="759">
        <f t="shared" si="85"/>
        <v>0</v>
      </c>
      <c r="F51" s="759">
        <f t="shared" si="85"/>
        <v>0</v>
      </c>
      <c r="G51" s="759">
        <f t="shared" si="85"/>
        <v>0</v>
      </c>
      <c r="H51" s="759">
        <f t="shared" si="85"/>
        <v>0</v>
      </c>
      <c r="I51" s="759">
        <f t="shared" si="85"/>
        <v>0</v>
      </c>
      <c r="J51" s="759">
        <f t="shared" si="85"/>
        <v>0</v>
      </c>
      <c r="K51" s="759">
        <f t="shared" si="85"/>
        <v>0</v>
      </c>
      <c r="L51" s="759">
        <f t="shared" si="85"/>
        <v>0</v>
      </c>
      <c r="M51" s="759">
        <f t="shared" si="85"/>
        <v>0</v>
      </c>
      <c r="N51" s="759">
        <f t="shared" si="85"/>
        <v>0</v>
      </c>
      <c r="O51" s="759">
        <f t="shared" si="85"/>
        <v>0</v>
      </c>
      <c r="P51" s="759">
        <f t="shared" si="85"/>
        <v>0</v>
      </c>
      <c r="Q51" s="759">
        <f t="shared" si="85"/>
        <v>0</v>
      </c>
      <c r="R51" s="759">
        <f t="shared" si="85"/>
        <v>0</v>
      </c>
      <c r="S51" s="759">
        <f t="shared" si="85"/>
        <v>0</v>
      </c>
      <c r="T51" s="759">
        <f>(T$19*T50)/1000</f>
        <v>0</v>
      </c>
      <c r="U51" s="759">
        <f t="shared" si="85"/>
        <v>0</v>
      </c>
      <c r="V51" s="759">
        <f t="shared" si="85"/>
        <v>0</v>
      </c>
      <c r="W51" s="759">
        <f t="shared" si="85"/>
        <v>0</v>
      </c>
      <c r="X51" s="759">
        <f t="shared" si="85"/>
        <v>0</v>
      </c>
      <c r="Y51" s="759">
        <f t="shared" si="85"/>
        <v>0</v>
      </c>
      <c r="Z51" s="759">
        <f t="shared" si="85"/>
        <v>0</v>
      </c>
      <c r="AA51" s="1038"/>
      <c r="AB51" s="1038"/>
      <c r="AC51" s="1038"/>
      <c r="AD51" s="930"/>
      <c r="AE51" s="1033"/>
      <c r="AF51" s="1033"/>
      <c r="AG51" s="1033"/>
      <c r="AH51" s="1035"/>
      <c r="AI51" s="1037"/>
      <c r="AJ51" s="758" t="s">
        <v>34</v>
      </c>
      <c r="AK51" s="759">
        <f t="shared" ref="AK51:BG51" si="86">(AK$19*AK50)/1000</f>
        <v>0</v>
      </c>
      <c r="AL51" s="759">
        <f t="shared" si="86"/>
        <v>0</v>
      </c>
      <c r="AM51" s="759">
        <f t="shared" si="86"/>
        <v>0</v>
      </c>
      <c r="AN51" s="759">
        <f t="shared" si="86"/>
        <v>0</v>
      </c>
      <c r="AO51" s="759">
        <f t="shared" si="86"/>
        <v>0</v>
      </c>
      <c r="AP51" s="759">
        <f t="shared" si="86"/>
        <v>0</v>
      </c>
      <c r="AQ51" s="759">
        <f t="shared" si="86"/>
        <v>0</v>
      </c>
      <c r="AR51" s="759">
        <f t="shared" si="86"/>
        <v>0</v>
      </c>
      <c r="AS51" s="759">
        <f t="shared" si="86"/>
        <v>0</v>
      </c>
      <c r="AT51" s="759">
        <f t="shared" si="86"/>
        <v>0</v>
      </c>
      <c r="AU51" s="759">
        <f t="shared" si="86"/>
        <v>0</v>
      </c>
      <c r="AV51" s="759">
        <f t="shared" si="86"/>
        <v>0</v>
      </c>
      <c r="AW51" s="759">
        <f t="shared" si="86"/>
        <v>0</v>
      </c>
      <c r="AX51" s="759">
        <f t="shared" si="86"/>
        <v>0</v>
      </c>
      <c r="AY51" s="759">
        <f t="shared" si="86"/>
        <v>0</v>
      </c>
      <c r="AZ51" s="759">
        <f t="shared" si="86"/>
        <v>0</v>
      </c>
      <c r="BA51" s="759">
        <f t="shared" si="86"/>
        <v>0</v>
      </c>
      <c r="BB51" s="759">
        <f t="shared" si="86"/>
        <v>0</v>
      </c>
      <c r="BC51" s="759">
        <f t="shared" si="86"/>
        <v>0</v>
      </c>
      <c r="BD51" s="759">
        <f t="shared" si="86"/>
        <v>0</v>
      </c>
      <c r="BE51" s="759">
        <f t="shared" si="86"/>
        <v>0</v>
      </c>
      <c r="BF51" s="759">
        <f t="shared" si="86"/>
        <v>0</v>
      </c>
      <c r="BG51" s="759">
        <f t="shared" si="86"/>
        <v>0</v>
      </c>
      <c r="BH51" s="1038"/>
      <c r="BI51" s="1038"/>
      <c r="BJ51" s="1038"/>
      <c r="BK51" s="816"/>
      <c r="BL51" s="1033"/>
      <c r="BM51" s="1033"/>
      <c r="BN51" s="1033"/>
      <c r="BO51" s="1054" t="str">
        <f t="shared" ref="BO51" si="87">A64</f>
        <v>кофейный напиток</v>
      </c>
      <c r="BP51" s="1055"/>
      <c r="BQ51" s="1056"/>
      <c r="BR51" s="768"/>
      <c r="BS51" s="768"/>
      <c r="BT51" s="769"/>
      <c r="BU51" s="768"/>
      <c r="BV51" s="768"/>
      <c r="BW51" s="768"/>
      <c r="BX51" s="768"/>
      <c r="BY51" s="1053">
        <f>K65+AR65</f>
        <v>0</v>
      </c>
      <c r="BZ51" s="1053">
        <f>L65+AS65</f>
        <v>0</v>
      </c>
      <c r="CA51" s="769">
        <f>M65+AT65</f>
        <v>0</v>
      </c>
      <c r="CB51" s="1053">
        <f>N65+AU65</f>
        <v>0</v>
      </c>
      <c r="CC51" s="1053">
        <f>O65+AV65</f>
        <v>0</v>
      </c>
      <c r="CD51" s="768"/>
      <c r="CE51" s="768"/>
      <c r="CF51" s="768"/>
      <c r="CG51" s="769"/>
      <c r="CH51" s="768"/>
      <c r="CI51" s="768">
        <v>0.10199999999999999</v>
      </c>
      <c r="CJ51" s="639">
        <v>0.10199999999999999</v>
      </c>
    </row>
    <row r="52" spans="1:88" s="593" customFormat="1" ht="18.75" customHeight="1">
      <c r="A52" s="1034" t="s">
        <v>11</v>
      </c>
      <c r="B52" s="1036"/>
      <c r="C52" s="753" t="s">
        <v>35</v>
      </c>
      <c r="D52" s="754"/>
      <c r="E52" s="755">
        <v>0</v>
      </c>
      <c r="F52" s="755"/>
      <c r="G52" s="755"/>
      <c r="H52" s="756"/>
      <c r="I52" s="754"/>
      <c r="J52" s="756"/>
      <c r="K52" s="754"/>
      <c r="L52" s="755"/>
      <c r="M52" s="755"/>
      <c r="N52" s="755"/>
      <c r="O52" s="755">
        <v>0</v>
      </c>
      <c r="P52" s="755">
        <v>0</v>
      </c>
      <c r="Q52" s="755">
        <v>0</v>
      </c>
      <c r="R52" s="755"/>
      <c r="S52" s="756"/>
      <c r="T52" s="754"/>
      <c r="U52" s="755">
        <v>3.3</v>
      </c>
      <c r="V52" s="755"/>
      <c r="W52" s="756"/>
      <c r="X52" s="754"/>
      <c r="Y52" s="755"/>
      <c r="Z52" s="757"/>
      <c r="AA52" s="1038">
        <f>SUM(D53:H53)</f>
        <v>0</v>
      </c>
      <c r="AB52" s="1038">
        <f>SUM(I53:W53)</f>
        <v>2</v>
      </c>
      <c r="AC52" s="1038">
        <f t="shared" ref="AC52" si="88">SUM(AA52+AB52)</f>
        <v>2</v>
      </c>
      <c r="AD52" s="816">
        <v>7.5</v>
      </c>
      <c r="AE52" s="1032">
        <f>SUM(AA52*AD52)</f>
        <v>0</v>
      </c>
      <c r="AF52" s="1032">
        <f>SUM(AB52*AD52)</f>
        <v>15</v>
      </c>
      <c r="AG52" s="1032">
        <f>SUM(AE52:AF53)</f>
        <v>15</v>
      </c>
      <c r="AH52" s="1034" t="s">
        <v>11</v>
      </c>
      <c r="AI52" s="1036"/>
      <c r="AJ52" s="753" t="s">
        <v>35</v>
      </c>
      <c r="AK52" s="754"/>
      <c r="AL52" s="755">
        <v>0</v>
      </c>
      <c r="AM52" s="755"/>
      <c r="AN52" s="755"/>
      <c r="AO52" s="756"/>
      <c r="AP52" s="754"/>
      <c r="AQ52" s="756"/>
      <c r="AR52" s="754"/>
      <c r="AS52" s="755"/>
      <c r="AT52" s="755"/>
      <c r="AU52" s="755"/>
      <c r="AV52" s="755">
        <v>0</v>
      </c>
      <c r="AW52" s="755">
        <v>0</v>
      </c>
      <c r="AX52" s="755">
        <v>0</v>
      </c>
      <c r="AY52" s="755"/>
      <c r="AZ52" s="756"/>
      <c r="BA52" s="754"/>
      <c r="BB52" s="755">
        <v>3.3</v>
      </c>
      <c r="BC52" s="755"/>
      <c r="BD52" s="756"/>
      <c r="BE52" s="754"/>
      <c r="BF52" s="755"/>
      <c r="BG52" s="757"/>
      <c r="BH52" s="1038">
        <f>SUM(AK53:AO53)</f>
        <v>0</v>
      </c>
      <c r="BI52" s="1038">
        <f>SUM(AP53:BD53)</f>
        <v>3</v>
      </c>
      <c r="BJ52" s="1038">
        <f t="shared" ref="BJ52" si="89">SUM(BH52+BI52)</f>
        <v>3</v>
      </c>
      <c r="BK52" s="1026">
        <f t="shared" ref="BK52" si="90">AD52</f>
        <v>7.5</v>
      </c>
      <c r="BL52" s="1032">
        <f>SUM(BH52*BK52)</f>
        <v>0</v>
      </c>
      <c r="BM52" s="1032">
        <f>SUM(BI52*BK52)</f>
        <v>22.5</v>
      </c>
      <c r="BN52" s="1032">
        <f>SUM(BL52:BM53)</f>
        <v>22.5</v>
      </c>
      <c r="BO52" s="1057"/>
      <c r="BP52" s="1058"/>
      <c r="BQ52" s="1059"/>
      <c r="BR52" s="770"/>
      <c r="BS52" s="770"/>
      <c r="BT52" s="770"/>
      <c r="BU52" s="770"/>
      <c r="BV52" s="770"/>
      <c r="BW52" s="770"/>
      <c r="BX52" s="770"/>
      <c r="BY52" s="1052"/>
      <c r="BZ52" s="1052"/>
      <c r="CA52" s="770"/>
      <c r="CB52" s="1061"/>
      <c r="CC52" s="1052"/>
      <c r="CD52" s="770"/>
      <c r="CE52" s="770"/>
      <c r="CF52" s="770"/>
      <c r="CG52" s="771"/>
      <c r="CH52" s="770"/>
      <c r="CI52" s="770"/>
      <c r="CJ52" s="656"/>
    </row>
    <row r="53" spans="1:88" ht="18.75" customHeight="1" thickBot="1">
      <c r="A53" s="1042"/>
      <c r="B53" s="1095"/>
      <c r="C53" s="766" t="s">
        <v>34</v>
      </c>
      <c r="D53" s="772">
        <f t="shared" ref="D53:Z53" si="91">(D$19*D52)/40</f>
        <v>0</v>
      </c>
      <c r="E53" s="772">
        <f t="shared" si="91"/>
        <v>0</v>
      </c>
      <c r="F53" s="772">
        <f t="shared" si="91"/>
        <v>0</v>
      </c>
      <c r="G53" s="772">
        <f t="shared" si="91"/>
        <v>0</v>
      </c>
      <c r="H53" s="772">
        <f t="shared" si="91"/>
        <v>0</v>
      </c>
      <c r="I53" s="772">
        <f t="shared" si="91"/>
        <v>0</v>
      </c>
      <c r="J53" s="772">
        <f t="shared" si="91"/>
        <v>0</v>
      </c>
      <c r="K53" s="772">
        <f t="shared" si="91"/>
        <v>0</v>
      </c>
      <c r="L53" s="772">
        <f t="shared" si="91"/>
        <v>0</v>
      </c>
      <c r="M53" s="772">
        <f t="shared" si="91"/>
        <v>0</v>
      </c>
      <c r="N53" s="772">
        <f t="shared" si="91"/>
        <v>0</v>
      </c>
      <c r="O53" s="772">
        <f t="shared" si="91"/>
        <v>0</v>
      </c>
      <c r="P53" s="772">
        <f t="shared" si="91"/>
        <v>0</v>
      </c>
      <c r="Q53" s="772">
        <f t="shared" si="91"/>
        <v>0</v>
      </c>
      <c r="R53" s="772">
        <f t="shared" si="91"/>
        <v>0</v>
      </c>
      <c r="S53" s="772">
        <f t="shared" si="91"/>
        <v>0</v>
      </c>
      <c r="T53" s="772">
        <f t="shared" si="91"/>
        <v>0</v>
      </c>
      <c r="U53" s="772">
        <f t="shared" si="91"/>
        <v>2</v>
      </c>
      <c r="V53" s="772">
        <f t="shared" si="91"/>
        <v>0</v>
      </c>
      <c r="W53" s="772">
        <f t="shared" si="91"/>
        <v>0</v>
      </c>
      <c r="X53" s="772">
        <f t="shared" si="91"/>
        <v>0</v>
      </c>
      <c r="Y53" s="772">
        <f t="shared" si="91"/>
        <v>0</v>
      </c>
      <c r="Z53" s="772">
        <f t="shared" si="91"/>
        <v>0</v>
      </c>
      <c r="AA53" s="1038"/>
      <c r="AB53" s="1038"/>
      <c r="AC53" s="1038"/>
      <c r="AD53" s="1031"/>
      <c r="AE53" s="1033"/>
      <c r="AF53" s="1033"/>
      <c r="AG53" s="1033"/>
      <c r="AH53" s="1042"/>
      <c r="AI53" s="1095"/>
      <c r="AJ53" s="766" t="s">
        <v>34</v>
      </c>
      <c r="AK53" s="772">
        <f t="shared" ref="AK53:BG53" si="92">(AK$19*AK52)/40</f>
        <v>0</v>
      </c>
      <c r="AL53" s="772">
        <f t="shared" si="92"/>
        <v>0</v>
      </c>
      <c r="AM53" s="772">
        <f t="shared" si="92"/>
        <v>0</v>
      </c>
      <c r="AN53" s="772">
        <f t="shared" si="92"/>
        <v>0</v>
      </c>
      <c r="AO53" s="772">
        <f t="shared" si="92"/>
        <v>0</v>
      </c>
      <c r="AP53" s="772">
        <f t="shared" si="92"/>
        <v>0</v>
      </c>
      <c r="AQ53" s="772">
        <f t="shared" si="92"/>
        <v>0</v>
      </c>
      <c r="AR53" s="772">
        <f t="shared" si="92"/>
        <v>0</v>
      </c>
      <c r="AS53" s="772">
        <f t="shared" si="92"/>
        <v>0</v>
      </c>
      <c r="AT53" s="772">
        <f t="shared" si="92"/>
        <v>0</v>
      </c>
      <c r="AU53" s="772">
        <f t="shared" si="92"/>
        <v>0</v>
      </c>
      <c r="AV53" s="772">
        <f t="shared" si="92"/>
        <v>0</v>
      </c>
      <c r="AW53" s="772">
        <f t="shared" si="92"/>
        <v>0</v>
      </c>
      <c r="AX53" s="772">
        <f t="shared" si="92"/>
        <v>0</v>
      </c>
      <c r="AY53" s="772">
        <f t="shared" si="92"/>
        <v>0</v>
      </c>
      <c r="AZ53" s="772">
        <f t="shared" si="92"/>
        <v>0</v>
      </c>
      <c r="BA53" s="772">
        <f t="shared" si="92"/>
        <v>0</v>
      </c>
      <c r="BB53" s="772">
        <f t="shared" si="92"/>
        <v>3</v>
      </c>
      <c r="BC53" s="772">
        <f t="shared" si="92"/>
        <v>0</v>
      </c>
      <c r="BD53" s="772">
        <f t="shared" si="92"/>
        <v>0</v>
      </c>
      <c r="BE53" s="772">
        <f t="shared" si="92"/>
        <v>0</v>
      </c>
      <c r="BF53" s="772">
        <f t="shared" si="92"/>
        <v>0</v>
      </c>
      <c r="BG53" s="772">
        <f t="shared" si="92"/>
        <v>0</v>
      </c>
      <c r="BH53" s="1038"/>
      <c r="BI53" s="1038"/>
      <c r="BJ53" s="1038"/>
      <c r="BK53" s="816"/>
      <c r="BL53" s="1033"/>
      <c r="BM53" s="1033"/>
      <c r="BN53" s="1033"/>
      <c r="BO53" s="1054" t="s">
        <v>9</v>
      </c>
      <c r="BP53" s="1055"/>
      <c r="BQ53" s="1056"/>
      <c r="BR53" s="1051"/>
      <c r="BS53" s="1053">
        <f>E59+AL59</f>
        <v>0</v>
      </c>
      <c r="BT53" s="1051"/>
      <c r="BU53" s="1051"/>
      <c r="BV53" s="1051"/>
      <c r="BW53" s="1051"/>
      <c r="BX53" s="1051"/>
      <c r="BY53" s="1053">
        <f>K59+AR59</f>
        <v>0.6</v>
      </c>
      <c r="BZ53" s="1053">
        <f>L59+AS59</f>
        <v>0</v>
      </c>
      <c r="CA53" s="1053"/>
      <c r="CB53" s="1051"/>
      <c r="CC53" s="1051"/>
      <c r="CD53" s="1051"/>
      <c r="CE53" s="1051"/>
      <c r="CF53" s="1051"/>
      <c r="CG53" s="1053"/>
      <c r="CH53" s="1051"/>
      <c r="CI53" s="1053">
        <f>BC75+V75</f>
        <v>0</v>
      </c>
      <c r="CJ53" s="639">
        <v>0.6</v>
      </c>
    </row>
    <row r="54" spans="1:88" s="593" customFormat="1" ht="18.75" customHeight="1">
      <c r="A54" s="1049" t="s">
        <v>8</v>
      </c>
      <c r="B54" s="1048"/>
      <c r="C54" s="746" t="s">
        <v>35</v>
      </c>
      <c r="D54" s="747"/>
      <c r="E54" s="748">
        <v>0</v>
      </c>
      <c r="F54" s="748"/>
      <c r="G54" s="748"/>
      <c r="H54" s="749"/>
      <c r="I54" s="747"/>
      <c r="J54" s="749"/>
      <c r="K54" s="747">
        <v>25.5</v>
      </c>
      <c r="L54" s="748"/>
      <c r="M54" s="748">
        <v>169</v>
      </c>
      <c r="N54" s="748"/>
      <c r="O54" s="748">
        <v>0</v>
      </c>
      <c r="P54" s="748">
        <v>0</v>
      </c>
      <c r="Q54" s="748">
        <v>0</v>
      </c>
      <c r="R54" s="748"/>
      <c r="S54" s="749"/>
      <c r="T54" s="747"/>
      <c r="U54" s="748"/>
      <c r="V54" s="748"/>
      <c r="W54" s="749"/>
      <c r="X54" s="747"/>
      <c r="Y54" s="748"/>
      <c r="Z54" s="750"/>
      <c r="AA54" s="1046">
        <f>SUM(D55:H55)</f>
        <v>0</v>
      </c>
      <c r="AB54" s="1046">
        <f>SUM(I55:W55)</f>
        <v>4.085</v>
      </c>
      <c r="AC54" s="1046">
        <f t="shared" ref="AC54" si="93">SUM(AA54+AB54)</f>
        <v>4.085</v>
      </c>
      <c r="AD54" s="967">
        <v>29</v>
      </c>
      <c r="AE54" s="1044">
        <f>SUM(AA54*AD54)</f>
        <v>0</v>
      </c>
      <c r="AF54" s="1044">
        <f>SUM(AB54*AD54)</f>
        <v>118.47</v>
      </c>
      <c r="AG54" s="1044">
        <f>SUM(AE54:AF55)</f>
        <v>118.47</v>
      </c>
      <c r="AH54" s="1049" t="s">
        <v>8</v>
      </c>
      <c r="AI54" s="1048"/>
      <c r="AJ54" s="746" t="s">
        <v>35</v>
      </c>
      <c r="AK54" s="747"/>
      <c r="AL54" s="748">
        <v>0</v>
      </c>
      <c r="AM54" s="748"/>
      <c r="AN54" s="748"/>
      <c r="AO54" s="749"/>
      <c r="AP54" s="747"/>
      <c r="AQ54" s="749"/>
      <c r="AR54" s="747">
        <v>42.5</v>
      </c>
      <c r="AS54" s="748"/>
      <c r="AT54" s="748">
        <v>211.71</v>
      </c>
      <c r="AU54" s="748"/>
      <c r="AV54" s="748">
        <v>0</v>
      </c>
      <c r="AW54" s="748">
        <v>0</v>
      </c>
      <c r="AX54" s="748">
        <v>0</v>
      </c>
      <c r="AY54" s="748"/>
      <c r="AZ54" s="749"/>
      <c r="BA54" s="747"/>
      <c r="BB54" s="748"/>
      <c r="BC54" s="748"/>
      <c r="BD54" s="749"/>
      <c r="BE54" s="747"/>
      <c r="BF54" s="748"/>
      <c r="BG54" s="750"/>
      <c r="BH54" s="1046">
        <f>SUM(AK55:AO55)</f>
        <v>0</v>
      </c>
      <c r="BI54" s="1046">
        <f>SUM(AP55:BD55)</f>
        <v>9.9149999999999991</v>
      </c>
      <c r="BJ54" s="1046">
        <f t="shared" ref="BJ54" si="94">SUM(BH54+BI54)</f>
        <v>9.9149999999999991</v>
      </c>
      <c r="BK54" s="1026">
        <f t="shared" ref="BK54" si="95">AD54</f>
        <v>29</v>
      </c>
      <c r="BL54" s="1044">
        <f>SUM(BH54*BK54)</f>
        <v>0</v>
      </c>
      <c r="BM54" s="1044">
        <f>SUM(BI54*BK54)</f>
        <v>287.54000000000002</v>
      </c>
      <c r="BN54" s="1044">
        <f>SUM(BL54:BM55)</f>
        <v>287.54000000000002</v>
      </c>
      <c r="BO54" s="1057"/>
      <c r="BP54" s="1058"/>
      <c r="BQ54" s="1059"/>
      <c r="BR54" s="1052"/>
      <c r="BS54" s="1052"/>
      <c r="BT54" s="1052"/>
      <c r="BU54" s="1052"/>
      <c r="BV54" s="1052"/>
      <c r="BW54" s="1052"/>
      <c r="BX54" s="1052"/>
      <c r="BY54" s="1052"/>
      <c r="BZ54" s="1052"/>
      <c r="CA54" s="1052"/>
      <c r="CB54" s="1052"/>
      <c r="CC54" s="1052"/>
      <c r="CD54" s="1052"/>
      <c r="CE54" s="1052"/>
      <c r="CF54" s="1052"/>
      <c r="CG54" s="1061"/>
      <c r="CH54" s="1052"/>
      <c r="CI54" s="1052"/>
      <c r="CJ54" s="656"/>
    </row>
    <row r="55" spans="1:88" ht="18.75" customHeight="1" thickBot="1">
      <c r="A55" s="1043"/>
      <c r="B55" s="1041"/>
      <c r="C55" s="751" t="s">
        <v>34</v>
      </c>
      <c r="D55" s="752">
        <f t="shared" ref="D55:Z55" si="96">(D$19*D54)/1000</f>
        <v>0</v>
      </c>
      <c r="E55" s="752">
        <f t="shared" si="96"/>
        <v>0</v>
      </c>
      <c r="F55" s="752">
        <f t="shared" si="96"/>
        <v>0</v>
      </c>
      <c r="G55" s="752">
        <f t="shared" si="96"/>
        <v>0</v>
      </c>
      <c r="H55" s="752">
        <f t="shared" si="96"/>
        <v>0</v>
      </c>
      <c r="I55" s="752">
        <f t="shared" si="96"/>
        <v>0</v>
      </c>
      <c r="J55" s="752">
        <f t="shared" si="96"/>
        <v>0</v>
      </c>
      <c r="K55" s="752">
        <f t="shared" si="96"/>
        <v>0.53600000000000003</v>
      </c>
      <c r="L55" s="752">
        <f t="shared" si="96"/>
        <v>0</v>
      </c>
      <c r="M55" s="752">
        <f t="shared" si="96"/>
        <v>3.5489999999999999</v>
      </c>
      <c r="N55" s="752">
        <f t="shared" si="96"/>
        <v>0</v>
      </c>
      <c r="O55" s="752">
        <f t="shared" si="96"/>
        <v>0</v>
      </c>
      <c r="P55" s="752">
        <f t="shared" si="96"/>
        <v>0</v>
      </c>
      <c r="Q55" s="752">
        <f t="shared" si="96"/>
        <v>0</v>
      </c>
      <c r="R55" s="752">
        <f t="shared" si="96"/>
        <v>0</v>
      </c>
      <c r="S55" s="752">
        <f t="shared" si="96"/>
        <v>0</v>
      </c>
      <c r="T55" s="752">
        <f t="shared" si="96"/>
        <v>0</v>
      </c>
      <c r="U55" s="752">
        <f t="shared" si="96"/>
        <v>0</v>
      </c>
      <c r="V55" s="752">
        <f t="shared" si="96"/>
        <v>0</v>
      </c>
      <c r="W55" s="752">
        <f t="shared" si="96"/>
        <v>0</v>
      </c>
      <c r="X55" s="752">
        <f t="shared" si="96"/>
        <v>0</v>
      </c>
      <c r="Y55" s="752">
        <f t="shared" si="96"/>
        <v>0</v>
      </c>
      <c r="Z55" s="752">
        <f t="shared" si="96"/>
        <v>0</v>
      </c>
      <c r="AA55" s="1047"/>
      <c r="AB55" s="1047"/>
      <c r="AC55" s="1047"/>
      <c r="AD55" s="968"/>
      <c r="AE55" s="1045"/>
      <c r="AF55" s="1045"/>
      <c r="AG55" s="1045"/>
      <c r="AH55" s="1043"/>
      <c r="AI55" s="1041"/>
      <c r="AJ55" s="751" t="s">
        <v>34</v>
      </c>
      <c r="AK55" s="752">
        <f t="shared" ref="AK55:BG55" si="97">(AK$19*AK54)/1000</f>
        <v>0</v>
      </c>
      <c r="AL55" s="752">
        <f t="shared" si="97"/>
        <v>0</v>
      </c>
      <c r="AM55" s="752">
        <f t="shared" si="97"/>
        <v>0</v>
      </c>
      <c r="AN55" s="752">
        <f t="shared" si="97"/>
        <v>0</v>
      </c>
      <c r="AO55" s="752">
        <f t="shared" si="97"/>
        <v>0</v>
      </c>
      <c r="AP55" s="752">
        <f t="shared" si="97"/>
        <v>0</v>
      </c>
      <c r="AQ55" s="752">
        <f t="shared" si="97"/>
        <v>0</v>
      </c>
      <c r="AR55" s="752">
        <f t="shared" si="97"/>
        <v>1.6579999999999999</v>
      </c>
      <c r="AS55" s="752">
        <f t="shared" si="97"/>
        <v>0</v>
      </c>
      <c r="AT55" s="752">
        <f t="shared" si="97"/>
        <v>8.2569999999999997</v>
      </c>
      <c r="AU55" s="752">
        <f t="shared" si="97"/>
        <v>0</v>
      </c>
      <c r="AV55" s="752">
        <f t="shared" si="97"/>
        <v>0</v>
      </c>
      <c r="AW55" s="752">
        <f t="shared" si="97"/>
        <v>0</v>
      </c>
      <c r="AX55" s="752">
        <f t="shared" si="97"/>
        <v>0</v>
      </c>
      <c r="AY55" s="752">
        <f t="shared" si="97"/>
        <v>0</v>
      </c>
      <c r="AZ55" s="752">
        <f t="shared" si="97"/>
        <v>0</v>
      </c>
      <c r="BA55" s="752">
        <f t="shared" si="97"/>
        <v>0</v>
      </c>
      <c r="BB55" s="752">
        <f t="shared" si="97"/>
        <v>0</v>
      </c>
      <c r="BC55" s="752">
        <f t="shared" si="97"/>
        <v>0</v>
      </c>
      <c r="BD55" s="752">
        <f t="shared" si="97"/>
        <v>0</v>
      </c>
      <c r="BE55" s="752">
        <f t="shared" si="97"/>
        <v>0</v>
      </c>
      <c r="BF55" s="752">
        <f t="shared" si="97"/>
        <v>0</v>
      </c>
      <c r="BG55" s="752">
        <f t="shared" si="97"/>
        <v>0</v>
      </c>
      <c r="BH55" s="1047"/>
      <c r="BI55" s="1047"/>
      <c r="BJ55" s="1047"/>
      <c r="BK55" s="816"/>
      <c r="BL55" s="1045"/>
      <c r="BM55" s="1045"/>
      <c r="BN55" s="1045"/>
      <c r="BO55" s="1054" t="s">
        <v>13</v>
      </c>
      <c r="BP55" s="1055"/>
      <c r="BQ55" s="1056"/>
      <c r="BR55" s="1051"/>
      <c r="BS55" s="1051"/>
      <c r="BT55" s="1051"/>
      <c r="BU55" s="1051"/>
      <c r="BV55" s="1051"/>
      <c r="BW55" s="1051"/>
      <c r="BX55" s="1051"/>
      <c r="BY55" s="1053"/>
      <c r="BZ55" s="1053"/>
      <c r="CA55" s="1053"/>
      <c r="CB55" s="1053">
        <f>N41+AU41</f>
        <v>0.8</v>
      </c>
      <c r="CC55" s="1051"/>
      <c r="CD55" s="1051"/>
      <c r="CE55" s="1051"/>
      <c r="CF55" s="1051"/>
      <c r="CG55" s="1053"/>
      <c r="CH55" s="1051"/>
      <c r="CI55" s="1053"/>
      <c r="CJ55" s="639"/>
    </row>
    <row r="56" spans="1:88" s="593" customFormat="1" ht="18.75" customHeight="1">
      <c r="A56" s="1042" t="s">
        <v>25</v>
      </c>
      <c r="B56" s="1040"/>
      <c r="C56" s="753" t="s">
        <v>35</v>
      </c>
      <c r="D56" s="754"/>
      <c r="E56" s="755"/>
      <c r="F56" s="755"/>
      <c r="G56" s="755"/>
      <c r="H56" s="756"/>
      <c r="I56" s="754"/>
      <c r="J56" s="756"/>
      <c r="K56" s="754">
        <v>37.5</v>
      </c>
      <c r="L56" s="755"/>
      <c r="M56" s="755"/>
      <c r="N56" s="755"/>
      <c r="O56" s="755">
        <v>0</v>
      </c>
      <c r="P56" s="755">
        <v>0</v>
      </c>
      <c r="Q56" s="755">
        <v>0</v>
      </c>
      <c r="R56" s="755"/>
      <c r="S56" s="756"/>
      <c r="T56" s="754"/>
      <c r="U56" s="755"/>
      <c r="V56" s="755"/>
      <c r="W56" s="756"/>
      <c r="X56" s="754"/>
      <c r="Y56" s="755"/>
      <c r="Z56" s="757"/>
      <c r="AA56" s="1046">
        <f>SUM(D57:H57)</f>
        <v>0</v>
      </c>
      <c r="AB56" s="1046">
        <f>SUM(I57:W57)</f>
        <v>0.78800000000000003</v>
      </c>
      <c r="AC56" s="1046">
        <f t="shared" ref="AC56" si="98">SUM(AA56+AB56)</f>
        <v>0.78800000000000003</v>
      </c>
      <c r="AD56" s="1050">
        <v>26</v>
      </c>
      <c r="AE56" s="1044">
        <f>SUM(AA56*AD56)</f>
        <v>0</v>
      </c>
      <c r="AF56" s="1044">
        <f>SUM(AB56*AD56)</f>
        <v>20.49</v>
      </c>
      <c r="AG56" s="1044">
        <f>SUM(AE56:AF57)</f>
        <v>20.49</v>
      </c>
      <c r="AH56" s="1042" t="s">
        <v>25</v>
      </c>
      <c r="AI56" s="1040"/>
      <c r="AJ56" s="753" t="s">
        <v>35</v>
      </c>
      <c r="AK56" s="754"/>
      <c r="AL56" s="755"/>
      <c r="AM56" s="755"/>
      <c r="AN56" s="755"/>
      <c r="AO56" s="756"/>
      <c r="AP56" s="754"/>
      <c r="AQ56" s="756"/>
      <c r="AR56" s="754">
        <v>61.84</v>
      </c>
      <c r="AS56" s="755"/>
      <c r="AT56" s="755"/>
      <c r="AU56" s="755"/>
      <c r="AV56" s="755">
        <v>0</v>
      </c>
      <c r="AW56" s="755">
        <v>0</v>
      </c>
      <c r="AX56" s="755">
        <v>0</v>
      </c>
      <c r="AY56" s="755"/>
      <c r="AZ56" s="756"/>
      <c r="BA56" s="754"/>
      <c r="BB56" s="755"/>
      <c r="BC56" s="755"/>
      <c r="BD56" s="756"/>
      <c r="BE56" s="754"/>
      <c r="BF56" s="755"/>
      <c r="BG56" s="757"/>
      <c r="BH56" s="1046">
        <f>SUM(AK57:AO57)</f>
        <v>0</v>
      </c>
      <c r="BI56" s="1046">
        <f>SUM(AP57:BD57)</f>
        <v>2.4119999999999999</v>
      </c>
      <c r="BJ56" s="1046">
        <f t="shared" ref="BJ56" si="99">SUM(BH56+BI56)</f>
        <v>2.4119999999999999</v>
      </c>
      <c r="BK56" s="1026">
        <v>25</v>
      </c>
      <c r="BL56" s="1044">
        <f>SUM(BH56*BK56)</f>
        <v>0</v>
      </c>
      <c r="BM56" s="1044">
        <f>SUM(BI56*BK56)</f>
        <v>60.3</v>
      </c>
      <c r="BN56" s="1044">
        <f>SUM(BL56:BM57)</f>
        <v>60.3</v>
      </c>
      <c r="BO56" s="1063"/>
      <c r="BP56" s="1064"/>
      <c r="BQ56" s="1065"/>
      <c r="BR56" s="1062"/>
      <c r="BS56" s="1062"/>
      <c r="BT56" s="1062"/>
      <c r="BU56" s="1062"/>
      <c r="BV56" s="1062"/>
      <c r="BW56" s="1062"/>
      <c r="BX56" s="1062"/>
      <c r="BY56" s="1060"/>
      <c r="BZ56" s="1060"/>
      <c r="CA56" s="1060"/>
      <c r="CB56" s="1060"/>
      <c r="CC56" s="1062"/>
      <c r="CD56" s="1062"/>
      <c r="CE56" s="1062"/>
      <c r="CF56" s="1062"/>
      <c r="CG56" s="1060"/>
      <c r="CH56" s="1062"/>
      <c r="CI56" s="1060"/>
      <c r="CJ56" s="656"/>
    </row>
    <row r="57" spans="1:88" ht="18.75" customHeight="1" thickBot="1">
      <c r="A57" s="1043"/>
      <c r="B57" s="1041"/>
      <c r="C57" s="751" t="s">
        <v>34</v>
      </c>
      <c r="D57" s="752">
        <f t="shared" ref="D57:Z57" si="100">(D$19*D56)/1000</f>
        <v>0</v>
      </c>
      <c r="E57" s="752">
        <f t="shared" si="100"/>
        <v>0</v>
      </c>
      <c r="F57" s="752">
        <f t="shared" si="100"/>
        <v>0</v>
      </c>
      <c r="G57" s="752">
        <f t="shared" si="100"/>
        <v>0</v>
      </c>
      <c r="H57" s="752">
        <f t="shared" si="100"/>
        <v>0</v>
      </c>
      <c r="I57" s="752">
        <f t="shared" si="100"/>
        <v>0</v>
      </c>
      <c r="J57" s="752">
        <f t="shared" si="100"/>
        <v>0</v>
      </c>
      <c r="K57" s="752">
        <f t="shared" si="100"/>
        <v>0.78800000000000003</v>
      </c>
      <c r="L57" s="752">
        <f t="shared" si="100"/>
        <v>0</v>
      </c>
      <c r="M57" s="752">
        <f t="shared" si="100"/>
        <v>0</v>
      </c>
      <c r="N57" s="752">
        <f t="shared" si="100"/>
        <v>0</v>
      </c>
      <c r="O57" s="752">
        <f t="shared" si="100"/>
        <v>0</v>
      </c>
      <c r="P57" s="752">
        <f t="shared" si="100"/>
        <v>0</v>
      </c>
      <c r="Q57" s="752">
        <f t="shared" si="100"/>
        <v>0</v>
      </c>
      <c r="R57" s="752">
        <f t="shared" si="100"/>
        <v>0</v>
      </c>
      <c r="S57" s="752">
        <f t="shared" si="100"/>
        <v>0</v>
      </c>
      <c r="T57" s="752">
        <f t="shared" si="100"/>
        <v>0</v>
      </c>
      <c r="U57" s="752">
        <f t="shared" si="100"/>
        <v>0</v>
      </c>
      <c r="V57" s="752">
        <f t="shared" si="100"/>
        <v>0</v>
      </c>
      <c r="W57" s="752">
        <f t="shared" si="100"/>
        <v>0</v>
      </c>
      <c r="X57" s="752">
        <f t="shared" si="100"/>
        <v>0</v>
      </c>
      <c r="Y57" s="752">
        <f t="shared" si="100"/>
        <v>0</v>
      </c>
      <c r="Z57" s="752">
        <f t="shared" si="100"/>
        <v>0</v>
      </c>
      <c r="AA57" s="1047"/>
      <c r="AB57" s="1047"/>
      <c r="AC57" s="1047"/>
      <c r="AD57" s="968"/>
      <c r="AE57" s="1045"/>
      <c r="AF57" s="1045"/>
      <c r="AG57" s="1045"/>
      <c r="AH57" s="1043"/>
      <c r="AI57" s="1041"/>
      <c r="AJ57" s="751" t="s">
        <v>34</v>
      </c>
      <c r="AK57" s="752">
        <f t="shared" ref="AK57:BG57" si="101">(AK$19*AK56)/1000</f>
        <v>0</v>
      </c>
      <c r="AL57" s="752">
        <f t="shared" si="101"/>
        <v>0</v>
      </c>
      <c r="AM57" s="752">
        <f t="shared" si="101"/>
        <v>0</v>
      </c>
      <c r="AN57" s="752">
        <f t="shared" si="101"/>
        <v>0</v>
      </c>
      <c r="AO57" s="752">
        <f t="shared" si="101"/>
        <v>0</v>
      </c>
      <c r="AP57" s="752">
        <f t="shared" si="101"/>
        <v>0</v>
      </c>
      <c r="AQ57" s="752">
        <f t="shared" si="101"/>
        <v>0</v>
      </c>
      <c r="AR57" s="752">
        <f t="shared" si="101"/>
        <v>2.4119999999999999</v>
      </c>
      <c r="AS57" s="752">
        <f t="shared" si="101"/>
        <v>0</v>
      </c>
      <c r="AT57" s="752">
        <f t="shared" si="101"/>
        <v>0</v>
      </c>
      <c r="AU57" s="752">
        <f t="shared" si="101"/>
        <v>0</v>
      </c>
      <c r="AV57" s="752">
        <f t="shared" si="101"/>
        <v>0</v>
      </c>
      <c r="AW57" s="752">
        <f t="shared" si="101"/>
        <v>0</v>
      </c>
      <c r="AX57" s="752">
        <f t="shared" si="101"/>
        <v>0</v>
      </c>
      <c r="AY57" s="752">
        <f t="shared" si="101"/>
        <v>0</v>
      </c>
      <c r="AZ57" s="752">
        <f t="shared" si="101"/>
        <v>0</v>
      </c>
      <c r="BA57" s="752">
        <f t="shared" si="101"/>
        <v>0</v>
      </c>
      <c r="BB57" s="752">
        <f t="shared" si="101"/>
        <v>0</v>
      </c>
      <c r="BC57" s="752">
        <f t="shared" si="101"/>
        <v>0</v>
      </c>
      <c r="BD57" s="752">
        <f t="shared" si="101"/>
        <v>0</v>
      </c>
      <c r="BE57" s="752">
        <f t="shared" si="101"/>
        <v>0</v>
      </c>
      <c r="BF57" s="752">
        <f t="shared" si="101"/>
        <v>0</v>
      </c>
      <c r="BG57" s="752">
        <f t="shared" si="101"/>
        <v>0</v>
      </c>
      <c r="BH57" s="1047"/>
      <c r="BI57" s="1047"/>
      <c r="BJ57" s="1047"/>
      <c r="BK57" s="816"/>
      <c r="BL57" s="1045"/>
      <c r="BM57" s="1045"/>
      <c r="BN57" s="1045"/>
      <c r="BO57" s="1063"/>
      <c r="BP57" s="1064"/>
      <c r="BQ57" s="1065"/>
      <c r="BR57" s="1062"/>
      <c r="BS57" s="1062"/>
      <c r="BT57" s="1062"/>
      <c r="BU57" s="1062"/>
      <c r="BV57" s="1062"/>
      <c r="BW57" s="1062"/>
      <c r="BX57" s="1062"/>
      <c r="BY57" s="1060"/>
      <c r="BZ57" s="1060"/>
      <c r="CA57" s="1060"/>
      <c r="CB57" s="1060"/>
      <c r="CC57" s="1062"/>
      <c r="CD57" s="1062"/>
      <c r="CE57" s="1062"/>
      <c r="CF57" s="1062"/>
      <c r="CG57" s="1060"/>
      <c r="CH57" s="1062"/>
      <c r="CI57" s="1060"/>
      <c r="CJ57" s="639">
        <v>0.8</v>
      </c>
    </row>
    <row r="58" spans="1:88" s="593" customFormat="1" ht="18.75" customHeight="1">
      <c r="A58" s="1034" t="s">
        <v>9</v>
      </c>
      <c r="B58" s="1036"/>
      <c r="C58" s="753" t="s">
        <v>35</v>
      </c>
      <c r="D58" s="754"/>
      <c r="E58" s="755"/>
      <c r="F58" s="755"/>
      <c r="G58" s="755"/>
      <c r="H58" s="756"/>
      <c r="I58" s="754"/>
      <c r="J58" s="756"/>
      <c r="K58" s="754">
        <v>7.2</v>
      </c>
      <c r="L58" s="755"/>
      <c r="M58" s="755"/>
      <c r="N58" s="755"/>
      <c r="O58" s="755">
        <v>0</v>
      </c>
      <c r="P58" s="755">
        <v>0</v>
      </c>
      <c r="Q58" s="755">
        <v>0</v>
      </c>
      <c r="R58" s="755"/>
      <c r="S58" s="756"/>
      <c r="T58" s="754"/>
      <c r="U58" s="755"/>
      <c r="V58" s="755"/>
      <c r="W58" s="756"/>
      <c r="X58" s="754"/>
      <c r="Y58" s="755"/>
      <c r="Z58" s="757"/>
      <c r="AA58" s="1038">
        <f>SUM(D59:H59)</f>
        <v>0</v>
      </c>
      <c r="AB58" s="1038">
        <f>SUM(I59:W59)</f>
        <v>0.151</v>
      </c>
      <c r="AC58" s="1038">
        <f t="shared" ref="AC58" si="102">SUM(AA58+AB58)</f>
        <v>0.151</v>
      </c>
      <c r="AD58" s="816">
        <v>25</v>
      </c>
      <c r="AE58" s="1032">
        <f>SUM(AA58*AD58)</f>
        <v>0</v>
      </c>
      <c r="AF58" s="1032">
        <f>SUM(AB58*AD58)</f>
        <v>3.78</v>
      </c>
      <c r="AG58" s="1032">
        <f>SUM(AE58:AF59)</f>
        <v>3.78</v>
      </c>
      <c r="AH58" s="1034" t="s">
        <v>9</v>
      </c>
      <c r="AI58" s="1036"/>
      <c r="AJ58" s="753" t="s">
        <v>35</v>
      </c>
      <c r="AK58" s="754"/>
      <c r="AL58" s="755"/>
      <c r="AM58" s="755"/>
      <c r="AN58" s="755"/>
      <c r="AO58" s="756"/>
      <c r="AP58" s="754"/>
      <c r="AQ58" s="756"/>
      <c r="AR58" s="754">
        <v>11.5</v>
      </c>
      <c r="AS58" s="755"/>
      <c r="AT58" s="755"/>
      <c r="AU58" s="755"/>
      <c r="AV58" s="755">
        <v>0</v>
      </c>
      <c r="AW58" s="755">
        <v>0</v>
      </c>
      <c r="AX58" s="755">
        <v>0</v>
      </c>
      <c r="AY58" s="755"/>
      <c r="AZ58" s="756"/>
      <c r="BA58" s="754"/>
      <c r="BB58" s="755"/>
      <c r="BC58" s="755"/>
      <c r="BD58" s="756"/>
      <c r="BE58" s="754"/>
      <c r="BF58" s="755"/>
      <c r="BG58" s="757"/>
      <c r="BH58" s="1038">
        <f>SUM(AK59:AO59)</f>
        <v>0</v>
      </c>
      <c r="BI58" s="1038">
        <f>SUM(AP59:BD59)</f>
        <v>0.44900000000000001</v>
      </c>
      <c r="BJ58" s="1038">
        <f t="shared" ref="BJ58" si="103">SUM(BH58+BI58)</f>
        <v>0.44900000000000001</v>
      </c>
      <c r="BK58" s="1026">
        <v>24</v>
      </c>
      <c r="BL58" s="1032">
        <f>SUM(BH58*BK58)</f>
        <v>0</v>
      </c>
      <c r="BM58" s="1032">
        <f>SUM(BI58*BK58)</f>
        <v>10.78</v>
      </c>
      <c r="BN58" s="1032">
        <f>SUM(BL58:BM59)</f>
        <v>10.78</v>
      </c>
      <c r="BO58" s="1057"/>
      <c r="BP58" s="1058"/>
      <c r="BQ58" s="1059"/>
      <c r="BR58" s="1052"/>
      <c r="BS58" s="1052"/>
      <c r="BT58" s="1052"/>
      <c r="BU58" s="1052"/>
      <c r="BV58" s="1052"/>
      <c r="BW58" s="1052"/>
      <c r="BX58" s="1052"/>
      <c r="BY58" s="1052"/>
      <c r="BZ58" s="1052"/>
      <c r="CA58" s="1052"/>
      <c r="CB58" s="1052"/>
      <c r="CC58" s="1052"/>
      <c r="CD58" s="1052"/>
      <c r="CE58" s="1052"/>
      <c r="CF58" s="1052"/>
      <c r="CG58" s="1061"/>
      <c r="CH58" s="1052"/>
      <c r="CI58" s="1052"/>
      <c r="CJ58" s="656"/>
    </row>
    <row r="59" spans="1:88" ht="18.75" customHeight="1" thickBot="1">
      <c r="A59" s="1034"/>
      <c r="B59" s="1036"/>
      <c r="C59" s="751" t="s">
        <v>34</v>
      </c>
      <c r="D59" s="752">
        <f t="shared" ref="D59:Z59" si="104">(D$19*D58)/1000</f>
        <v>0</v>
      </c>
      <c r="E59" s="752">
        <f t="shared" si="104"/>
        <v>0</v>
      </c>
      <c r="F59" s="752">
        <f t="shared" si="104"/>
        <v>0</v>
      </c>
      <c r="G59" s="752">
        <f t="shared" si="104"/>
        <v>0</v>
      </c>
      <c r="H59" s="752">
        <f t="shared" si="104"/>
        <v>0</v>
      </c>
      <c r="I59" s="752">
        <f t="shared" si="104"/>
        <v>0</v>
      </c>
      <c r="J59" s="752">
        <f t="shared" si="104"/>
        <v>0</v>
      </c>
      <c r="K59" s="752">
        <f t="shared" si="104"/>
        <v>0.151</v>
      </c>
      <c r="L59" s="752">
        <f t="shared" si="104"/>
        <v>0</v>
      </c>
      <c r="M59" s="752">
        <f t="shared" si="104"/>
        <v>0</v>
      </c>
      <c r="N59" s="752">
        <f t="shared" si="104"/>
        <v>0</v>
      </c>
      <c r="O59" s="752">
        <f t="shared" si="104"/>
        <v>0</v>
      </c>
      <c r="P59" s="752">
        <f t="shared" si="104"/>
        <v>0</v>
      </c>
      <c r="Q59" s="752">
        <f t="shared" si="104"/>
        <v>0</v>
      </c>
      <c r="R59" s="752">
        <f t="shared" si="104"/>
        <v>0</v>
      </c>
      <c r="S59" s="752">
        <f t="shared" si="104"/>
        <v>0</v>
      </c>
      <c r="T59" s="752">
        <f t="shared" si="104"/>
        <v>0</v>
      </c>
      <c r="U59" s="752">
        <f t="shared" si="104"/>
        <v>0</v>
      </c>
      <c r="V59" s="752">
        <f t="shared" si="104"/>
        <v>0</v>
      </c>
      <c r="W59" s="752">
        <f t="shared" si="104"/>
        <v>0</v>
      </c>
      <c r="X59" s="752">
        <f t="shared" si="104"/>
        <v>0</v>
      </c>
      <c r="Y59" s="752">
        <f t="shared" si="104"/>
        <v>0</v>
      </c>
      <c r="Z59" s="752">
        <f t="shared" si="104"/>
        <v>0</v>
      </c>
      <c r="AA59" s="1038"/>
      <c r="AB59" s="1038"/>
      <c r="AC59" s="1038"/>
      <c r="AD59" s="816"/>
      <c r="AE59" s="1033"/>
      <c r="AF59" s="1033"/>
      <c r="AG59" s="1033"/>
      <c r="AH59" s="1034"/>
      <c r="AI59" s="1036"/>
      <c r="AJ59" s="751" t="s">
        <v>34</v>
      </c>
      <c r="AK59" s="752">
        <f t="shared" ref="AK59:BG59" si="105">(AK$19*AK58)/1000</f>
        <v>0</v>
      </c>
      <c r="AL59" s="752">
        <f t="shared" si="105"/>
        <v>0</v>
      </c>
      <c r="AM59" s="752">
        <f t="shared" si="105"/>
        <v>0</v>
      </c>
      <c r="AN59" s="752">
        <f t="shared" si="105"/>
        <v>0</v>
      </c>
      <c r="AO59" s="752">
        <f t="shared" si="105"/>
        <v>0</v>
      </c>
      <c r="AP59" s="752">
        <f t="shared" si="105"/>
        <v>0</v>
      </c>
      <c r="AQ59" s="752">
        <f t="shared" si="105"/>
        <v>0</v>
      </c>
      <c r="AR59" s="752">
        <f t="shared" si="105"/>
        <v>0.44900000000000001</v>
      </c>
      <c r="AS59" s="752">
        <f t="shared" si="105"/>
        <v>0</v>
      </c>
      <c r="AT59" s="752">
        <f t="shared" si="105"/>
        <v>0</v>
      </c>
      <c r="AU59" s="752">
        <f t="shared" si="105"/>
        <v>0</v>
      </c>
      <c r="AV59" s="752">
        <f t="shared" si="105"/>
        <v>0</v>
      </c>
      <c r="AW59" s="752">
        <f t="shared" si="105"/>
        <v>0</v>
      </c>
      <c r="AX59" s="752">
        <f t="shared" si="105"/>
        <v>0</v>
      </c>
      <c r="AY59" s="752">
        <f t="shared" si="105"/>
        <v>0</v>
      </c>
      <c r="AZ59" s="752">
        <f t="shared" si="105"/>
        <v>0</v>
      </c>
      <c r="BA59" s="752">
        <f t="shared" si="105"/>
        <v>0</v>
      </c>
      <c r="BB59" s="752">
        <f t="shared" si="105"/>
        <v>0</v>
      </c>
      <c r="BC59" s="752">
        <f t="shared" si="105"/>
        <v>0</v>
      </c>
      <c r="BD59" s="752">
        <f t="shared" si="105"/>
        <v>0</v>
      </c>
      <c r="BE59" s="752">
        <f t="shared" si="105"/>
        <v>0</v>
      </c>
      <c r="BF59" s="752">
        <f t="shared" si="105"/>
        <v>0</v>
      </c>
      <c r="BG59" s="752">
        <f t="shared" si="105"/>
        <v>0</v>
      </c>
      <c r="BH59" s="1038"/>
      <c r="BI59" s="1038"/>
      <c r="BJ59" s="1038"/>
      <c r="BK59" s="816"/>
      <c r="BL59" s="1033"/>
      <c r="BM59" s="1033"/>
      <c r="BN59" s="1033"/>
      <c r="BO59" s="1054" t="s">
        <v>25</v>
      </c>
      <c r="BP59" s="1055"/>
      <c r="BQ59" s="1056"/>
      <c r="BR59" s="1051"/>
      <c r="BS59" s="1051"/>
      <c r="BT59" s="1051"/>
      <c r="BU59" s="1051"/>
      <c r="BV59" s="1051"/>
      <c r="BW59" s="1053">
        <f>I71+AP71</f>
        <v>0</v>
      </c>
      <c r="BX59" s="1051"/>
      <c r="BY59" s="1053">
        <v>3.2</v>
      </c>
      <c r="BZ59" s="1053"/>
      <c r="CA59" s="1053"/>
      <c r="CB59" s="1053"/>
      <c r="CC59" s="1051"/>
      <c r="CD59" s="1051"/>
      <c r="CE59" s="1051"/>
      <c r="CF59" s="1051"/>
      <c r="CG59" s="1053">
        <f>T76+BA76</f>
        <v>0</v>
      </c>
      <c r="CH59" s="1051"/>
      <c r="CI59" s="1053">
        <f>V71+BC71</f>
        <v>0</v>
      </c>
      <c r="CJ59" s="639">
        <v>3.2</v>
      </c>
    </row>
    <row r="60" spans="1:88" s="593" customFormat="1" ht="18.75" customHeight="1">
      <c r="A60" s="1034" t="s">
        <v>10</v>
      </c>
      <c r="B60" s="1036"/>
      <c r="C60" s="753" t="s">
        <v>35</v>
      </c>
      <c r="D60" s="754"/>
      <c r="E60" s="755"/>
      <c r="F60" s="755"/>
      <c r="G60" s="755"/>
      <c r="H60" s="756"/>
      <c r="I60" s="754"/>
      <c r="J60" s="756"/>
      <c r="K60" s="754">
        <v>7.5</v>
      </c>
      <c r="L60" s="755"/>
      <c r="M60" s="755"/>
      <c r="N60" s="755"/>
      <c r="O60" s="755">
        <v>0</v>
      </c>
      <c r="P60" s="755">
        <v>0</v>
      </c>
      <c r="Q60" s="755">
        <v>0</v>
      </c>
      <c r="R60" s="755"/>
      <c r="S60" s="756"/>
      <c r="T60" s="754"/>
      <c r="U60" s="755"/>
      <c r="V60" s="755"/>
      <c r="W60" s="756"/>
      <c r="X60" s="754"/>
      <c r="Y60" s="755"/>
      <c r="Z60" s="757"/>
      <c r="AA60" s="1038">
        <f>SUM(D61:H61)</f>
        <v>0</v>
      </c>
      <c r="AB60" s="1038">
        <f>SUM(I61:W61)</f>
        <v>0.158</v>
      </c>
      <c r="AC60" s="1038">
        <f t="shared" ref="AC60" si="106">SUM(AA60+AB60)</f>
        <v>0.158</v>
      </c>
      <c r="AD60" s="816">
        <v>33</v>
      </c>
      <c r="AE60" s="1032">
        <f>SUM(AA60*AD60)</f>
        <v>0</v>
      </c>
      <c r="AF60" s="1032">
        <f>SUM(AB60*AD60)</f>
        <v>5.21</v>
      </c>
      <c r="AG60" s="1032">
        <f>SUM(AE60:AF61)</f>
        <v>5.21</v>
      </c>
      <c r="AH60" s="1034" t="s">
        <v>10</v>
      </c>
      <c r="AI60" s="1036"/>
      <c r="AJ60" s="753" t="s">
        <v>35</v>
      </c>
      <c r="AK60" s="754"/>
      <c r="AL60" s="755"/>
      <c r="AM60" s="755"/>
      <c r="AN60" s="755"/>
      <c r="AO60" s="756"/>
      <c r="AP60" s="754"/>
      <c r="AQ60" s="756"/>
      <c r="AR60" s="754">
        <v>12.61</v>
      </c>
      <c r="AS60" s="755"/>
      <c r="AT60" s="755"/>
      <c r="AU60" s="755"/>
      <c r="AV60" s="755">
        <v>0</v>
      </c>
      <c r="AW60" s="755">
        <v>0</v>
      </c>
      <c r="AX60" s="755">
        <v>0</v>
      </c>
      <c r="AY60" s="755"/>
      <c r="AZ60" s="756"/>
      <c r="BA60" s="754"/>
      <c r="BB60" s="755"/>
      <c r="BC60" s="755"/>
      <c r="BD60" s="756"/>
      <c r="BE60" s="754"/>
      <c r="BF60" s="755"/>
      <c r="BG60" s="757"/>
      <c r="BH60" s="1038">
        <f>SUM(AK61:AO61)</f>
        <v>0</v>
      </c>
      <c r="BI60" s="1038">
        <f>SUM(AP61:BD61)</f>
        <v>0.49199999999999999</v>
      </c>
      <c r="BJ60" s="1038">
        <f t="shared" ref="BJ60" si="107">SUM(BH60+BI60)</f>
        <v>0.49199999999999999</v>
      </c>
      <c r="BK60" s="1026">
        <f t="shared" ref="BK60" si="108">AD60</f>
        <v>33</v>
      </c>
      <c r="BL60" s="1032">
        <f>SUM(BH60*BK60)</f>
        <v>0</v>
      </c>
      <c r="BM60" s="1032">
        <f>SUM(BI60*BK60)</f>
        <v>16.239999999999998</v>
      </c>
      <c r="BN60" s="1032">
        <f>SUM(BL60:BM61)</f>
        <v>16.239999999999998</v>
      </c>
      <c r="BO60" s="1057"/>
      <c r="BP60" s="1058"/>
      <c r="BQ60" s="1059"/>
      <c r="BR60" s="1052"/>
      <c r="BS60" s="1052"/>
      <c r="BT60" s="1052"/>
      <c r="BU60" s="1052"/>
      <c r="BV60" s="1052"/>
      <c r="BW60" s="1052"/>
      <c r="BX60" s="1052"/>
      <c r="BY60" s="1052"/>
      <c r="BZ60" s="1052"/>
      <c r="CA60" s="1052"/>
      <c r="CB60" s="1052"/>
      <c r="CC60" s="1052"/>
      <c r="CD60" s="1052"/>
      <c r="CE60" s="1052"/>
      <c r="CF60" s="1052"/>
      <c r="CG60" s="1061"/>
      <c r="CH60" s="1052"/>
      <c r="CI60" s="1052"/>
      <c r="CJ60" s="656"/>
    </row>
    <row r="61" spans="1:88" ht="18.75" customHeight="1" thickBot="1">
      <c r="A61" s="1034"/>
      <c r="B61" s="1036"/>
      <c r="C61" s="751" t="s">
        <v>34</v>
      </c>
      <c r="D61" s="752">
        <f t="shared" ref="D61:Z61" si="109">(D$19*D60)/1000</f>
        <v>0</v>
      </c>
      <c r="E61" s="752">
        <f t="shared" si="109"/>
        <v>0</v>
      </c>
      <c r="F61" s="752">
        <f t="shared" si="109"/>
        <v>0</v>
      </c>
      <c r="G61" s="752">
        <f t="shared" si="109"/>
        <v>0</v>
      </c>
      <c r="H61" s="752">
        <f t="shared" si="109"/>
        <v>0</v>
      </c>
      <c r="I61" s="752">
        <f t="shared" si="109"/>
        <v>0</v>
      </c>
      <c r="J61" s="752">
        <f t="shared" si="109"/>
        <v>0</v>
      </c>
      <c r="K61" s="752">
        <f t="shared" si="109"/>
        <v>0.158</v>
      </c>
      <c r="L61" s="752">
        <f t="shared" si="109"/>
        <v>0</v>
      </c>
      <c r="M61" s="752">
        <f t="shared" si="109"/>
        <v>0</v>
      </c>
      <c r="N61" s="752">
        <f t="shared" si="109"/>
        <v>0</v>
      </c>
      <c r="O61" s="752">
        <f t="shared" si="109"/>
        <v>0</v>
      </c>
      <c r="P61" s="752">
        <f t="shared" si="109"/>
        <v>0</v>
      </c>
      <c r="Q61" s="752">
        <f t="shared" si="109"/>
        <v>0</v>
      </c>
      <c r="R61" s="752">
        <f t="shared" si="109"/>
        <v>0</v>
      </c>
      <c r="S61" s="752">
        <f t="shared" si="109"/>
        <v>0</v>
      </c>
      <c r="T61" s="752">
        <f t="shared" si="109"/>
        <v>0</v>
      </c>
      <c r="U61" s="752">
        <f t="shared" si="109"/>
        <v>0</v>
      </c>
      <c r="V61" s="752">
        <f t="shared" si="109"/>
        <v>0</v>
      </c>
      <c r="W61" s="752">
        <f t="shared" si="109"/>
        <v>0</v>
      </c>
      <c r="X61" s="752">
        <f t="shared" si="109"/>
        <v>0</v>
      </c>
      <c r="Y61" s="752">
        <f t="shared" si="109"/>
        <v>0</v>
      </c>
      <c r="Z61" s="752">
        <f t="shared" si="109"/>
        <v>0</v>
      </c>
      <c r="AA61" s="1038"/>
      <c r="AB61" s="1038"/>
      <c r="AC61" s="1038"/>
      <c r="AD61" s="816"/>
      <c r="AE61" s="1033"/>
      <c r="AF61" s="1033"/>
      <c r="AG61" s="1033"/>
      <c r="AH61" s="1034"/>
      <c r="AI61" s="1036"/>
      <c r="AJ61" s="751" t="s">
        <v>34</v>
      </c>
      <c r="AK61" s="752">
        <f t="shared" ref="AK61:BG61" si="110">(AK$19*AK60)/1000</f>
        <v>0</v>
      </c>
      <c r="AL61" s="752">
        <f t="shared" si="110"/>
        <v>0</v>
      </c>
      <c r="AM61" s="752">
        <f t="shared" si="110"/>
        <v>0</v>
      </c>
      <c r="AN61" s="752">
        <f t="shared" si="110"/>
        <v>0</v>
      </c>
      <c r="AO61" s="752">
        <f t="shared" si="110"/>
        <v>0</v>
      </c>
      <c r="AP61" s="752">
        <f t="shared" si="110"/>
        <v>0</v>
      </c>
      <c r="AQ61" s="752">
        <f t="shared" si="110"/>
        <v>0</v>
      </c>
      <c r="AR61" s="752">
        <f t="shared" si="110"/>
        <v>0.49199999999999999</v>
      </c>
      <c r="AS61" s="752">
        <f t="shared" si="110"/>
        <v>0</v>
      </c>
      <c r="AT61" s="752">
        <f t="shared" si="110"/>
        <v>0</v>
      </c>
      <c r="AU61" s="752">
        <f t="shared" si="110"/>
        <v>0</v>
      </c>
      <c r="AV61" s="752">
        <f t="shared" si="110"/>
        <v>0</v>
      </c>
      <c r="AW61" s="752">
        <f t="shared" si="110"/>
        <v>0</v>
      </c>
      <c r="AX61" s="752">
        <f t="shared" si="110"/>
        <v>0</v>
      </c>
      <c r="AY61" s="752">
        <f t="shared" si="110"/>
        <v>0</v>
      </c>
      <c r="AZ61" s="752">
        <f t="shared" si="110"/>
        <v>0</v>
      </c>
      <c r="BA61" s="752">
        <f t="shared" si="110"/>
        <v>0</v>
      </c>
      <c r="BB61" s="752">
        <f t="shared" si="110"/>
        <v>0</v>
      </c>
      <c r="BC61" s="752">
        <f t="shared" si="110"/>
        <v>0</v>
      </c>
      <c r="BD61" s="752">
        <f t="shared" si="110"/>
        <v>0</v>
      </c>
      <c r="BE61" s="752">
        <f t="shared" si="110"/>
        <v>0</v>
      </c>
      <c r="BF61" s="752">
        <f t="shared" si="110"/>
        <v>0</v>
      </c>
      <c r="BG61" s="752">
        <f t="shared" si="110"/>
        <v>0</v>
      </c>
      <c r="BH61" s="1038"/>
      <c r="BI61" s="1038"/>
      <c r="BJ61" s="1038"/>
      <c r="BK61" s="816"/>
      <c r="BL61" s="1033"/>
      <c r="BM61" s="1033"/>
      <c r="BN61" s="1033"/>
      <c r="BO61" s="1054" t="s">
        <v>621</v>
      </c>
      <c r="BP61" s="1055"/>
      <c r="BQ61" s="1056"/>
      <c r="BR61" s="1051"/>
      <c r="BS61" s="1051"/>
      <c r="BT61" s="1051"/>
      <c r="BU61" s="1051"/>
      <c r="BV61" s="1051"/>
      <c r="BW61" s="1051"/>
      <c r="BX61" s="1051"/>
      <c r="BY61" s="1053"/>
      <c r="BZ61" s="1053"/>
      <c r="CA61" s="1053"/>
      <c r="CB61" s="1053"/>
      <c r="CC61" s="1051"/>
      <c r="CD61" s="1051"/>
      <c r="CE61" s="1051"/>
      <c r="CF61" s="1051"/>
      <c r="CG61" s="1053">
        <f>T78+BA78</f>
        <v>0</v>
      </c>
      <c r="CH61" s="1051">
        <v>1.1399999999999999</v>
      </c>
      <c r="CI61" s="1053">
        <f>V67+BC67</f>
        <v>0</v>
      </c>
      <c r="CJ61" s="639">
        <v>1.1399999999999999</v>
      </c>
    </row>
    <row r="62" spans="1:88" s="593" customFormat="1" ht="18.75" customHeight="1">
      <c r="A62" s="1119" t="s">
        <v>38</v>
      </c>
      <c r="B62" s="1036"/>
      <c r="C62" s="753" t="s">
        <v>35</v>
      </c>
      <c r="D62" s="754"/>
      <c r="E62" s="755"/>
      <c r="F62" s="755"/>
      <c r="G62" s="755"/>
      <c r="H62" s="756"/>
      <c r="I62" s="754"/>
      <c r="J62" s="756"/>
      <c r="K62" s="754">
        <v>1.8</v>
      </c>
      <c r="L62" s="755"/>
      <c r="M62" s="755"/>
      <c r="N62" s="755"/>
      <c r="O62" s="755">
        <v>0</v>
      </c>
      <c r="P62" s="755">
        <v>0</v>
      </c>
      <c r="Q62" s="755">
        <v>0</v>
      </c>
      <c r="R62" s="755"/>
      <c r="S62" s="756"/>
      <c r="T62" s="754"/>
      <c r="U62" s="755"/>
      <c r="V62" s="755"/>
      <c r="W62" s="756"/>
      <c r="X62" s="754"/>
      <c r="Y62" s="755"/>
      <c r="Z62" s="757"/>
      <c r="AA62" s="1038">
        <f>SUM(D63:H63)</f>
        <v>0</v>
      </c>
      <c r="AB62" s="1038">
        <f>SUM(I63:W63)</f>
        <v>3.7999999999999999E-2</v>
      </c>
      <c r="AC62" s="1038">
        <f t="shared" ref="AC62" si="111">SUM(AA62+AB62)</f>
        <v>3.7999999999999999E-2</v>
      </c>
      <c r="AD62" s="816">
        <v>105</v>
      </c>
      <c r="AE62" s="1032">
        <f>SUM(AA62*AD62)</f>
        <v>0</v>
      </c>
      <c r="AF62" s="1032">
        <f>SUM(AB62*AD62)</f>
        <v>3.99</v>
      </c>
      <c r="AG62" s="1032">
        <f>SUM(AE62:AF63)</f>
        <v>3.99</v>
      </c>
      <c r="AH62" s="1119" t="s">
        <v>38</v>
      </c>
      <c r="AI62" s="1036"/>
      <c r="AJ62" s="753" t="s">
        <v>35</v>
      </c>
      <c r="AK62" s="754"/>
      <c r="AL62" s="755"/>
      <c r="AM62" s="755"/>
      <c r="AN62" s="755"/>
      <c r="AO62" s="756"/>
      <c r="AP62" s="754"/>
      <c r="AQ62" s="756"/>
      <c r="AR62" s="754">
        <v>3.12</v>
      </c>
      <c r="AS62" s="755"/>
      <c r="AT62" s="755"/>
      <c r="AU62" s="755"/>
      <c r="AV62" s="755">
        <v>0</v>
      </c>
      <c r="AW62" s="755">
        <v>0</v>
      </c>
      <c r="AX62" s="755">
        <v>0</v>
      </c>
      <c r="AY62" s="755"/>
      <c r="AZ62" s="756"/>
      <c r="BA62" s="754"/>
      <c r="BB62" s="755"/>
      <c r="BC62" s="755"/>
      <c r="BD62" s="756"/>
      <c r="BE62" s="754"/>
      <c r="BF62" s="755"/>
      <c r="BG62" s="757"/>
      <c r="BH62" s="1038">
        <f>SUM(AK63:AO63)</f>
        <v>0</v>
      </c>
      <c r="BI62" s="1038">
        <f>SUM(AP63:BD63)</f>
        <v>0.122</v>
      </c>
      <c r="BJ62" s="1038">
        <f t="shared" ref="BJ62" si="112">SUM(BH62+BI62)</f>
        <v>0.122</v>
      </c>
      <c r="BK62" s="1026">
        <f t="shared" ref="BK62" si="113">AD62</f>
        <v>105</v>
      </c>
      <c r="BL62" s="1032">
        <f>SUM(BH62*BK62)</f>
        <v>0</v>
      </c>
      <c r="BM62" s="1032">
        <f>SUM(BI62*BK62)</f>
        <v>12.81</v>
      </c>
      <c r="BN62" s="1032">
        <f>SUM(BL62:BM63)</f>
        <v>12.81</v>
      </c>
      <c r="BO62" s="1057"/>
      <c r="BP62" s="1058"/>
      <c r="BQ62" s="1059"/>
      <c r="BR62" s="1052"/>
      <c r="BS62" s="1052"/>
      <c r="BT62" s="1052"/>
      <c r="BU62" s="1052"/>
      <c r="BV62" s="1052"/>
      <c r="BW62" s="1052"/>
      <c r="BX62" s="1052"/>
      <c r="BY62" s="1052"/>
      <c r="BZ62" s="1052"/>
      <c r="CA62" s="1052"/>
      <c r="CB62" s="1052"/>
      <c r="CC62" s="1052"/>
      <c r="CD62" s="1052"/>
      <c r="CE62" s="1052"/>
      <c r="CF62" s="1052"/>
      <c r="CG62" s="1061"/>
      <c r="CH62" s="1052"/>
      <c r="CI62" s="1052"/>
      <c r="CJ62" s="656"/>
    </row>
    <row r="63" spans="1:88" ht="18.75" customHeight="1" thickBot="1">
      <c r="A63" s="1119"/>
      <c r="B63" s="1036"/>
      <c r="C63" s="751" t="s">
        <v>34</v>
      </c>
      <c r="D63" s="752">
        <f t="shared" ref="D63:Z63" si="114">(D$19*D62)/1000</f>
        <v>0</v>
      </c>
      <c r="E63" s="752">
        <f t="shared" si="114"/>
        <v>0</v>
      </c>
      <c r="F63" s="752">
        <f t="shared" si="114"/>
        <v>0</v>
      </c>
      <c r="G63" s="752">
        <f t="shared" si="114"/>
        <v>0</v>
      </c>
      <c r="H63" s="752">
        <f t="shared" si="114"/>
        <v>0</v>
      </c>
      <c r="I63" s="752">
        <f t="shared" si="114"/>
        <v>0</v>
      </c>
      <c r="J63" s="752">
        <f t="shared" si="114"/>
        <v>0</v>
      </c>
      <c r="K63" s="752">
        <f t="shared" si="114"/>
        <v>3.7999999999999999E-2</v>
      </c>
      <c r="L63" s="752">
        <f t="shared" si="114"/>
        <v>0</v>
      </c>
      <c r="M63" s="752">
        <f t="shared" si="114"/>
        <v>0</v>
      </c>
      <c r="N63" s="752">
        <f t="shared" si="114"/>
        <v>0</v>
      </c>
      <c r="O63" s="752">
        <f t="shared" si="114"/>
        <v>0</v>
      </c>
      <c r="P63" s="752">
        <f t="shared" si="114"/>
        <v>0</v>
      </c>
      <c r="Q63" s="752">
        <f t="shared" si="114"/>
        <v>0</v>
      </c>
      <c r="R63" s="752">
        <f t="shared" si="114"/>
        <v>0</v>
      </c>
      <c r="S63" s="752">
        <f t="shared" si="114"/>
        <v>0</v>
      </c>
      <c r="T63" s="752">
        <f t="shared" si="114"/>
        <v>0</v>
      </c>
      <c r="U63" s="752">
        <f t="shared" si="114"/>
        <v>0</v>
      </c>
      <c r="V63" s="752">
        <f t="shared" si="114"/>
        <v>0</v>
      </c>
      <c r="W63" s="752">
        <f t="shared" si="114"/>
        <v>0</v>
      </c>
      <c r="X63" s="752">
        <f t="shared" si="114"/>
        <v>0</v>
      </c>
      <c r="Y63" s="752">
        <f t="shared" si="114"/>
        <v>0</v>
      </c>
      <c r="Z63" s="752">
        <f t="shared" si="114"/>
        <v>0</v>
      </c>
      <c r="AA63" s="1038"/>
      <c r="AB63" s="1038"/>
      <c r="AC63" s="1038"/>
      <c r="AD63" s="816"/>
      <c r="AE63" s="1033"/>
      <c r="AF63" s="1033"/>
      <c r="AG63" s="1033"/>
      <c r="AH63" s="1119"/>
      <c r="AI63" s="1036"/>
      <c r="AJ63" s="751" t="s">
        <v>34</v>
      </c>
      <c r="AK63" s="752">
        <f t="shared" ref="AK63:BG63" si="115">(AK$19*AK62)/1000</f>
        <v>0</v>
      </c>
      <c r="AL63" s="752">
        <f t="shared" si="115"/>
        <v>0</v>
      </c>
      <c r="AM63" s="752">
        <f t="shared" si="115"/>
        <v>0</v>
      </c>
      <c r="AN63" s="752">
        <f t="shared" si="115"/>
        <v>0</v>
      </c>
      <c r="AO63" s="752">
        <f t="shared" si="115"/>
        <v>0</v>
      </c>
      <c r="AP63" s="752">
        <f t="shared" si="115"/>
        <v>0</v>
      </c>
      <c r="AQ63" s="752">
        <f t="shared" si="115"/>
        <v>0</v>
      </c>
      <c r="AR63" s="752">
        <f t="shared" si="115"/>
        <v>0.122</v>
      </c>
      <c r="AS63" s="752">
        <f t="shared" si="115"/>
        <v>0</v>
      </c>
      <c r="AT63" s="752">
        <f t="shared" si="115"/>
        <v>0</v>
      </c>
      <c r="AU63" s="752">
        <f t="shared" si="115"/>
        <v>0</v>
      </c>
      <c r="AV63" s="752">
        <f t="shared" si="115"/>
        <v>0</v>
      </c>
      <c r="AW63" s="752">
        <f t="shared" si="115"/>
        <v>0</v>
      </c>
      <c r="AX63" s="752">
        <f t="shared" si="115"/>
        <v>0</v>
      </c>
      <c r="AY63" s="752">
        <f t="shared" si="115"/>
        <v>0</v>
      </c>
      <c r="AZ63" s="752">
        <f t="shared" si="115"/>
        <v>0</v>
      </c>
      <c r="BA63" s="752">
        <f t="shared" si="115"/>
        <v>0</v>
      </c>
      <c r="BB63" s="752">
        <f t="shared" si="115"/>
        <v>0</v>
      </c>
      <c r="BC63" s="752">
        <f t="shared" si="115"/>
        <v>0</v>
      </c>
      <c r="BD63" s="752">
        <f t="shared" si="115"/>
        <v>0</v>
      </c>
      <c r="BE63" s="752">
        <f t="shared" si="115"/>
        <v>0</v>
      </c>
      <c r="BF63" s="752">
        <f t="shared" si="115"/>
        <v>0</v>
      </c>
      <c r="BG63" s="752">
        <f t="shared" si="115"/>
        <v>0</v>
      </c>
      <c r="BH63" s="1038"/>
      <c r="BI63" s="1038"/>
      <c r="BJ63" s="1038"/>
      <c r="BK63" s="816"/>
      <c r="BL63" s="1033"/>
      <c r="BM63" s="1033"/>
      <c r="BN63" s="1033"/>
      <c r="BO63" s="1054" t="s">
        <v>21</v>
      </c>
      <c r="BP63" s="1055"/>
      <c r="BQ63" s="1056"/>
      <c r="BR63" s="1051"/>
      <c r="BS63" s="1053"/>
      <c r="BT63" s="1053">
        <f>F69+AM69</f>
        <v>0</v>
      </c>
      <c r="BU63" s="1053">
        <f>G73+AN73</f>
        <v>0</v>
      </c>
      <c r="BV63" s="1051"/>
      <c r="BW63" s="1051"/>
      <c r="BX63" s="1051"/>
      <c r="BY63" s="1053"/>
      <c r="BZ63" s="1053">
        <f>L59+AS59</f>
        <v>0</v>
      </c>
      <c r="CA63" s="1053"/>
      <c r="CB63" s="1053"/>
      <c r="CC63" s="1051"/>
      <c r="CD63" s="1051"/>
      <c r="CE63" s="1051"/>
      <c r="CF63" s="1051"/>
      <c r="CG63" s="1053">
        <f>T73+BA73</f>
        <v>0</v>
      </c>
      <c r="CH63" s="1051">
        <v>6</v>
      </c>
      <c r="CI63" s="1053">
        <f>BC73+V73</f>
        <v>0</v>
      </c>
      <c r="CJ63" s="639">
        <v>6</v>
      </c>
    </row>
    <row r="64" spans="1:88" s="593" customFormat="1" ht="18.75" customHeight="1">
      <c r="A64" s="1039" t="s">
        <v>504</v>
      </c>
      <c r="B64" s="1036"/>
      <c r="C64" s="753" t="s">
        <v>35</v>
      </c>
      <c r="D64" s="754"/>
      <c r="E64" s="755">
        <v>0</v>
      </c>
      <c r="F64" s="755"/>
      <c r="G64" s="755"/>
      <c r="H64" s="756"/>
      <c r="I64" s="754"/>
      <c r="J64" s="756"/>
      <c r="K64" s="754"/>
      <c r="L64" s="755"/>
      <c r="M64" s="755"/>
      <c r="N64" s="755"/>
      <c r="O64" s="755">
        <v>0</v>
      </c>
      <c r="P64" s="755">
        <v>0</v>
      </c>
      <c r="Q64" s="755">
        <v>0</v>
      </c>
      <c r="R64" s="755"/>
      <c r="S64" s="756"/>
      <c r="T64" s="754"/>
      <c r="U64" s="755"/>
      <c r="V64" s="755">
        <v>1.5</v>
      </c>
      <c r="W64" s="756"/>
      <c r="X64" s="754"/>
      <c r="Y64" s="755"/>
      <c r="Z64" s="757"/>
      <c r="AA64" s="1038">
        <f>SUM(D65:H65)</f>
        <v>0</v>
      </c>
      <c r="AB64" s="1038">
        <f>SUM(I65:W65)</f>
        <v>3.2000000000000001E-2</v>
      </c>
      <c r="AC64" s="1038">
        <f t="shared" ref="AC64" si="116">SUM(AA64+AB64)</f>
        <v>3.2000000000000001E-2</v>
      </c>
      <c r="AD64" s="816">
        <v>420</v>
      </c>
      <c r="AE64" s="1032">
        <f>SUM(AA64*AD64)</f>
        <v>0</v>
      </c>
      <c r="AF64" s="1032">
        <f>SUM(AB64*AD64)</f>
        <v>13.44</v>
      </c>
      <c r="AG64" s="1032">
        <f>SUM(AE64:AF65)</f>
        <v>13.44</v>
      </c>
      <c r="AH64" s="1039" t="s">
        <v>504</v>
      </c>
      <c r="AI64" s="1036"/>
      <c r="AJ64" s="753" t="s">
        <v>35</v>
      </c>
      <c r="AK64" s="754"/>
      <c r="AL64" s="755">
        <v>0</v>
      </c>
      <c r="AM64" s="755"/>
      <c r="AN64" s="755"/>
      <c r="AO64" s="756"/>
      <c r="AP64" s="754"/>
      <c r="AQ64" s="756"/>
      <c r="AR64" s="754"/>
      <c r="AS64" s="755"/>
      <c r="AT64" s="755"/>
      <c r="AU64" s="755"/>
      <c r="AV64" s="755">
        <v>0</v>
      </c>
      <c r="AW64" s="755">
        <v>0</v>
      </c>
      <c r="AX64" s="755">
        <v>0</v>
      </c>
      <c r="AY64" s="755"/>
      <c r="AZ64" s="756"/>
      <c r="BA64" s="754"/>
      <c r="BB64" s="755"/>
      <c r="BC64" s="755">
        <v>1.8</v>
      </c>
      <c r="BD64" s="756"/>
      <c r="BE64" s="754"/>
      <c r="BF64" s="755"/>
      <c r="BG64" s="757"/>
      <c r="BH64" s="1038">
        <f>SUM(AK65:AO65)</f>
        <v>0</v>
      </c>
      <c r="BI64" s="1038">
        <f>SUM(AP65:BD65)</f>
        <v>7.0000000000000007E-2</v>
      </c>
      <c r="BJ64" s="1038">
        <f t="shared" ref="BJ64" si="117">SUM(BH64+BI64)</f>
        <v>7.0000000000000007E-2</v>
      </c>
      <c r="BK64" s="1026">
        <f t="shared" ref="BK64" si="118">AD64</f>
        <v>420</v>
      </c>
      <c r="BL64" s="1032">
        <f>SUM(BH64*BK64)</f>
        <v>0</v>
      </c>
      <c r="BM64" s="1032">
        <f>SUM(BI64*BK64)</f>
        <v>29.4</v>
      </c>
      <c r="BN64" s="1032">
        <f>SUM(BL64:BM65)</f>
        <v>29.4</v>
      </c>
      <c r="BO64" s="1057"/>
      <c r="BP64" s="1058"/>
      <c r="BQ64" s="1059"/>
      <c r="BR64" s="1052"/>
      <c r="BS64" s="1052"/>
      <c r="BT64" s="1052"/>
      <c r="BU64" s="1052"/>
      <c r="BV64" s="1052"/>
      <c r="BW64" s="1052"/>
      <c r="BX64" s="1052"/>
      <c r="BY64" s="1052"/>
      <c r="BZ64" s="1052"/>
      <c r="CA64" s="1052"/>
      <c r="CB64" s="1052"/>
      <c r="CC64" s="1052"/>
      <c r="CD64" s="1052"/>
      <c r="CE64" s="1052"/>
      <c r="CF64" s="1052"/>
      <c r="CG64" s="1061"/>
      <c r="CH64" s="1052"/>
      <c r="CI64" s="1052"/>
      <c r="CJ64" s="656"/>
    </row>
    <row r="65" spans="1:116" ht="18.75" customHeight="1" thickBot="1">
      <c r="A65" s="1039"/>
      <c r="B65" s="1036"/>
      <c r="C65" s="751" t="s">
        <v>34</v>
      </c>
      <c r="D65" s="752">
        <f t="shared" ref="D65:Z65" si="119">(D$19*D64)/1000</f>
        <v>0</v>
      </c>
      <c r="E65" s="752">
        <f t="shared" si="119"/>
        <v>0</v>
      </c>
      <c r="F65" s="752">
        <f t="shared" si="119"/>
        <v>0</v>
      </c>
      <c r="G65" s="752">
        <f t="shared" si="119"/>
        <v>0</v>
      </c>
      <c r="H65" s="752">
        <f t="shared" si="119"/>
        <v>0</v>
      </c>
      <c r="I65" s="752">
        <f t="shared" si="119"/>
        <v>0</v>
      </c>
      <c r="J65" s="752">
        <f t="shared" si="119"/>
        <v>0</v>
      </c>
      <c r="K65" s="752">
        <f t="shared" si="119"/>
        <v>0</v>
      </c>
      <c r="L65" s="752">
        <f t="shared" si="119"/>
        <v>0</v>
      </c>
      <c r="M65" s="752">
        <f t="shared" si="119"/>
        <v>0</v>
      </c>
      <c r="N65" s="752">
        <f t="shared" si="119"/>
        <v>0</v>
      </c>
      <c r="O65" s="752">
        <f t="shared" si="119"/>
        <v>0</v>
      </c>
      <c r="P65" s="752">
        <f t="shared" si="119"/>
        <v>0</v>
      </c>
      <c r="Q65" s="752">
        <f t="shared" si="119"/>
        <v>0</v>
      </c>
      <c r="R65" s="752">
        <f t="shared" si="119"/>
        <v>0</v>
      </c>
      <c r="S65" s="752">
        <f t="shared" si="119"/>
        <v>0</v>
      </c>
      <c r="T65" s="752">
        <f t="shared" si="119"/>
        <v>0</v>
      </c>
      <c r="U65" s="752">
        <f t="shared" si="119"/>
        <v>0</v>
      </c>
      <c r="V65" s="752">
        <f t="shared" si="119"/>
        <v>3.2000000000000001E-2</v>
      </c>
      <c r="W65" s="752">
        <f t="shared" si="119"/>
        <v>0</v>
      </c>
      <c r="X65" s="752">
        <f t="shared" si="119"/>
        <v>0</v>
      </c>
      <c r="Y65" s="752">
        <f t="shared" si="119"/>
        <v>0</v>
      </c>
      <c r="Z65" s="752">
        <f t="shared" si="119"/>
        <v>0</v>
      </c>
      <c r="AA65" s="1038"/>
      <c r="AB65" s="1038"/>
      <c r="AC65" s="1038"/>
      <c r="AD65" s="816"/>
      <c r="AE65" s="1033"/>
      <c r="AF65" s="1033"/>
      <c r="AG65" s="1033"/>
      <c r="AH65" s="1039"/>
      <c r="AI65" s="1036"/>
      <c r="AJ65" s="751" t="s">
        <v>34</v>
      </c>
      <c r="AK65" s="752">
        <f t="shared" ref="AK65:BG65" si="120">(AK$19*AK64)/1000</f>
        <v>0</v>
      </c>
      <c r="AL65" s="752">
        <f t="shared" si="120"/>
        <v>0</v>
      </c>
      <c r="AM65" s="752">
        <f t="shared" si="120"/>
        <v>0</v>
      </c>
      <c r="AN65" s="752">
        <f t="shared" si="120"/>
        <v>0</v>
      </c>
      <c r="AO65" s="752">
        <f t="shared" si="120"/>
        <v>0</v>
      </c>
      <c r="AP65" s="752">
        <f t="shared" si="120"/>
        <v>0</v>
      </c>
      <c r="AQ65" s="752">
        <f t="shared" si="120"/>
        <v>0</v>
      </c>
      <c r="AR65" s="752">
        <f t="shared" si="120"/>
        <v>0</v>
      </c>
      <c r="AS65" s="752">
        <f t="shared" si="120"/>
        <v>0</v>
      </c>
      <c r="AT65" s="752">
        <f t="shared" si="120"/>
        <v>0</v>
      </c>
      <c r="AU65" s="752">
        <f t="shared" si="120"/>
        <v>0</v>
      </c>
      <c r="AV65" s="752">
        <f t="shared" si="120"/>
        <v>0</v>
      </c>
      <c r="AW65" s="752">
        <f t="shared" si="120"/>
        <v>0</v>
      </c>
      <c r="AX65" s="752">
        <f t="shared" si="120"/>
        <v>0</v>
      </c>
      <c r="AY65" s="752">
        <f t="shared" si="120"/>
        <v>0</v>
      </c>
      <c r="AZ65" s="752">
        <f t="shared" si="120"/>
        <v>0</v>
      </c>
      <c r="BA65" s="752">
        <f t="shared" si="120"/>
        <v>0</v>
      </c>
      <c r="BB65" s="752">
        <f t="shared" si="120"/>
        <v>0</v>
      </c>
      <c r="BC65" s="752">
        <f t="shared" si="120"/>
        <v>7.0000000000000007E-2</v>
      </c>
      <c r="BD65" s="752">
        <f t="shared" si="120"/>
        <v>0</v>
      </c>
      <c r="BE65" s="752">
        <f t="shared" si="120"/>
        <v>0</v>
      </c>
      <c r="BF65" s="752">
        <f t="shared" si="120"/>
        <v>0</v>
      </c>
      <c r="BG65" s="752">
        <f t="shared" si="120"/>
        <v>0</v>
      </c>
      <c r="BH65" s="1038"/>
      <c r="BI65" s="1038"/>
      <c r="BJ65" s="1038"/>
      <c r="BK65" s="816"/>
      <c r="BL65" s="1033"/>
      <c r="BM65" s="1033"/>
      <c r="BN65" s="1033"/>
      <c r="BO65" s="1054" t="s">
        <v>10</v>
      </c>
      <c r="BP65" s="1055"/>
      <c r="BQ65" s="1056"/>
      <c r="BR65" s="1051"/>
      <c r="BS65" s="1053">
        <f>E61+AL61</f>
        <v>0</v>
      </c>
      <c r="BT65" s="1051"/>
      <c r="BU65" s="1053">
        <f>G75+AN75</f>
        <v>0</v>
      </c>
      <c r="BV65" s="1051"/>
      <c r="BW65" s="1051"/>
      <c r="BX65" s="1051"/>
      <c r="BY65" s="1053">
        <f>K61+AR61</f>
        <v>0.65</v>
      </c>
      <c r="BZ65" s="1053">
        <f>L61+AS61</f>
        <v>0</v>
      </c>
      <c r="CA65" s="1053"/>
      <c r="CB65" s="1053"/>
      <c r="CC65" s="1051"/>
      <c r="CD65" s="1051"/>
      <c r="CE65" s="1051"/>
      <c r="CF65" s="1051"/>
      <c r="CG65" s="1053">
        <f>T75+BA75</f>
        <v>0</v>
      </c>
      <c r="CH65" s="1051"/>
      <c r="CI65" s="1053">
        <f>BC75+V75</f>
        <v>0</v>
      </c>
      <c r="CJ65" s="773">
        <v>0.65</v>
      </c>
      <c r="CK65" s="623"/>
      <c r="DI65" s="623"/>
      <c r="DJ65" s="623"/>
      <c r="DK65" s="623"/>
      <c r="DL65" s="623"/>
    </row>
    <row r="66" spans="1:116" s="593" customFormat="1" ht="18.75" customHeight="1">
      <c r="A66" s="1039" t="s">
        <v>117</v>
      </c>
      <c r="B66" s="1036"/>
      <c r="C66" s="753" t="s">
        <v>35</v>
      </c>
      <c r="D66" s="754"/>
      <c r="E66" s="755">
        <v>0</v>
      </c>
      <c r="F66" s="755"/>
      <c r="G66" s="755"/>
      <c r="H66" s="756"/>
      <c r="I66" s="754"/>
      <c r="J66" s="756"/>
      <c r="K66" s="754"/>
      <c r="L66" s="755"/>
      <c r="M66" s="755"/>
      <c r="N66" s="755"/>
      <c r="O66" s="755">
        <v>0</v>
      </c>
      <c r="P66" s="755">
        <v>0</v>
      </c>
      <c r="Q66" s="755">
        <v>0</v>
      </c>
      <c r="R66" s="755"/>
      <c r="S66" s="756"/>
      <c r="T66" s="754"/>
      <c r="U66" s="755"/>
      <c r="V66" s="755"/>
      <c r="W66" s="756"/>
      <c r="X66" s="754"/>
      <c r="Y66" s="755"/>
      <c r="Z66" s="757"/>
      <c r="AA66" s="1038">
        <f>SUM(D67:H67)</f>
        <v>0</v>
      </c>
      <c r="AB66" s="1038">
        <f>SUM(I67:W67)</f>
        <v>0</v>
      </c>
      <c r="AC66" s="1038">
        <f t="shared" ref="AC66" si="121">SUM(AA66+AB66)</f>
        <v>0</v>
      </c>
      <c r="AD66" s="816"/>
      <c r="AE66" s="1032">
        <f>SUM(AA66*AD66)</f>
        <v>0</v>
      </c>
      <c r="AF66" s="1032">
        <f>SUM(AB66*AD66)</f>
        <v>0</v>
      </c>
      <c r="AG66" s="1032">
        <f>SUM(AE66:AF67)</f>
        <v>0</v>
      </c>
      <c r="AH66" s="1039" t="s">
        <v>117</v>
      </c>
      <c r="AI66" s="1036"/>
      <c r="AJ66" s="753" t="s">
        <v>35</v>
      </c>
      <c r="AK66" s="754"/>
      <c r="AL66" s="755">
        <v>0</v>
      </c>
      <c r="AM66" s="755"/>
      <c r="AN66" s="755"/>
      <c r="AO66" s="756"/>
      <c r="AP66" s="754"/>
      <c r="AQ66" s="756"/>
      <c r="AR66" s="754"/>
      <c r="AS66" s="755"/>
      <c r="AT66" s="755"/>
      <c r="AU66" s="755"/>
      <c r="AV66" s="755">
        <v>0</v>
      </c>
      <c r="AW66" s="755">
        <v>0</v>
      </c>
      <c r="AX66" s="755">
        <v>0</v>
      </c>
      <c r="AY66" s="755"/>
      <c r="AZ66" s="756"/>
      <c r="BA66" s="754"/>
      <c r="BB66" s="755"/>
      <c r="BC66" s="755"/>
      <c r="BD66" s="756"/>
      <c r="BE66" s="754"/>
      <c r="BF66" s="755"/>
      <c r="BG66" s="757"/>
      <c r="BH66" s="1038">
        <f>SUM(AK67:AO67)</f>
        <v>0</v>
      </c>
      <c r="BI66" s="1038">
        <f>SUM(AP67:BD67)</f>
        <v>0</v>
      </c>
      <c r="BJ66" s="1038">
        <f t="shared" ref="BJ66" si="122">SUM(BH66+BI66)</f>
        <v>0</v>
      </c>
      <c r="BK66" s="1026">
        <f t="shared" ref="BK66" si="123">AD66</f>
        <v>0</v>
      </c>
      <c r="BL66" s="1032">
        <f>SUM(BH66*BK66)</f>
        <v>0</v>
      </c>
      <c r="BM66" s="1032">
        <f>SUM(BI66*BK66)</f>
        <v>0</v>
      </c>
      <c r="BN66" s="1032">
        <f>SUM(BL66:BM67)</f>
        <v>0</v>
      </c>
      <c r="BO66" s="1057"/>
      <c r="BP66" s="1058"/>
      <c r="BQ66" s="1059"/>
      <c r="BR66" s="1052"/>
      <c r="BS66" s="1052"/>
      <c r="BT66" s="1052"/>
      <c r="BU66" s="1052"/>
      <c r="BV66" s="1052"/>
      <c r="BW66" s="1052"/>
      <c r="BX66" s="1052"/>
      <c r="BY66" s="1052"/>
      <c r="BZ66" s="1052"/>
      <c r="CA66" s="1052"/>
      <c r="CB66" s="1052"/>
      <c r="CC66" s="1052"/>
      <c r="CD66" s="1052"/>
      <c r="CE66" s="1052"/>
      <c r="CF66" s="1052"/>
      <c r="CG66" s="1061"/>
      <c r="CH66" s="1052"/>
      <c r="CI66" s="1052"/>
      <c r="CJ66" s="656"/>
    </row>
    <row r="67" spans="1:116" ht="18.75" customHeight="1" thickBot="1">
      <c r="A67" s="1039"/>
      <c r="B67" s="1036"/>
      <c r="C67" s="751" t="s">
        <v>34</v>
      </c>
      <c r="D67" s="752">
        <f t="shared" ref="D67:Z67" si="124">(D$19*D66)/1000</f>
        <v>0</v>
      </c>
      <c r="E67" s="752">
        <f t="shared" si="124"/>
        <v>0</v>
      </c>
      <c r="F67" s="752">
        <f t="shared" si="124"/>
        <v>0</v>
      </c>
      <c r="G67" s="752">
        <f t="shared" si="124"/>
        <v>0</v>
      </c>
      <c r="H67" s="752">
        <f t="shared" si="124"/>
        <v>0</v>
      </c>
      <c r="I67" s="752">
        <f t="shared" si="124"/>
        <v>0</v>
      </c>
      <c r="J67" s="752">
        <f t="shared" si="124"/>
        <v>0</v>
      </c>
      <c r="K67" s="752">
        <f t="shared" si="124"/>
        <v>0</v>
      </c>
      <c r="L67" s="752">
        <f t="shared" si="124"/>
        <v>0</v>
      </c>
      <c r="M67" s="752">
        <f t="shared" si="124"/>
        <v>0</v>
      </c>
      <c r="N67" s="752">
        <f t="shared" si="124"/>
        <v>0</v>
      </c>
      <c r="O67" s="752">
        <f t="shared" si="124"/>
        <v>0</v>
      </c>
      <c r="P67" s="752">
        <f t="shared" si="124"/>
        <v>0</v>
      </c>
      <c r="Q67" s="752">
        <f t="shared" si="124"/>
        <v>0</v>
      </c>
      <c r="R67" s="752">
        <f t="shared" si="124"/>
        <v>0</v>
      </c>
      <c r="S67" s="752">
        <f t="shared" si="124"/>
        <v>0</v>
      </c>
      <c r="T67" s="752">
        <f t="shared" si="124"/>
        <v>0</v>
      </c>
      <c r="U67" s="752">
        <f t="shared" si="124"/>
        <v>0</v>
      </c>
      <c r="V67" s="752">
        <f t="shared" si="124"/>
        <v>0</v>
      </c>
      <c r="W67" s="752">
        <f t="shared" si="124"/>
        <v>0</v>
      </c>
      <c r="X67" s="752">
        <f t="shared" si="124"/>
        <v>0</v>
      </c>
      <c r="Y67" s="752">
        <f t="shared" si="124"/>
        <v>0</v>
      </c>
      <c r="Z67" s="752">
        <f t="shared" si="124"/>
        <v>0</v>
      </c>
      <c r="AA67" s="1038"/>
      <c r="AB67" s="1038"/>
      <c r="AC67" s="1038"/>
      <c r="AD67" s="816"/>
      <c r="AE67" s="1033"/>
      <c r="AF67" s="1033"/>
      <c r="AG67" s="1033"/>
      <c r="AH67" s="1039"/>
      <c r="AI67" s="1036"/>
      <c r="AJ67" s="751" t="s">
        <v>34</v>
      </c>
      <c r="AK67" s="752">
        <f t="shared" ref="AK67:BG67" si="125">(AK$19*AK66)/1000</f>
        <v>0</v>
      </c>
      <c r="AL67" s="752">
        <f t="shared" si="125"/>
        <v>0</v>
      </c>
      <c r="AM67" s="752">
        <f t="shared" si="125"/>
        <v>0</v>
      </c>
      <c r="AN67" s="752">
        <f t="shared" si="125"/>
        <v>0</v>
      </c>
      <c r="AO67" s="752">
        <f t="shared" si="125"/>
        <v>0</v>
      </c>
      <c r="AP67" s="752">
        <f t="shared" si="125"/>
        <v>0</v>
      </c>
      <c r="AQ67" s="752">
        <f t="shared" si="125"/>
        <v>0</v>
      </c>
      <c r="AR67" s="752">
        <f t="shared" si="125"/>
        <v>0</v>
      </c>
      <c r="AS67" s="752">
        <f t="shared" si="125"/>
        <v>0</v>
      </c>
      <c r="AT67" s="752">
        <f t="shared" si="125"/>
        <v>0</v>
      </c>
      <c r="AU67" s="752">
        <f t="shared" si="125"/>
        <v>0</v>
      </c>
      <c r="AV67" s="752">
        <f t="shared" si="125"/>
        <v>0</v>
      </c>
      <c r="AW67" s="752">
        <f t="shared" si="125"/>
        <v>0</v>
      </c>
      <c r="AX67" s="752">
        <f t="shared" si="125"/>
        <v>0</v>
      </c>
      <c r="AY67" s="752">
        <f t="shared" si="125"/>
        <v>0</v>
      </c>
      <c r="AZ67" s="752">
        <f t="shared" si="125"/>
        <v>0</v>
      </c>
      <c r="BA67" s="752">
        <f t="shared" si="125"/>
        <v>0</v>
      </c>
      <c r="BB67" s="752">
        <f t="shared" si="125"/>
        <v>0</v>
      </c>
      <c r="BC67" s="752">
        <f t="shared" si="125"/>
        <v>0</v>
      </c>
      <c r="BD67" s="752">
        <f t="shared" si="125"/>
        <v>0</v>
      </c>
      <c r="BE67" s="752">
        <f t="shared" si="125"/>
        <v>0</v>
      </c>
      <c r="BF67" s="752">
        <f t="shared" si="125"/>
        <v>0</v>
      </c>
      <c r="BG67" s="752">
        <f t="shared" si="125"/>
        <v>0</v>
      </c>
      <c r="BH67" s="1038"/>
      <c r="BI67" s="1038"/>
      <c r="BJ67" s="1038"/>
      <c r="BK67" s="816"/>
      <c r="BL67" s="1033"/>
      <c r="BM67" s="1033"/>
      <c r="BN67" s="1033"/>
      <c r="BO67" s="774"/>
      <c r="BP67" s="774"/>
      <c r="BQ67" s="774"/>
      <c r="BR67" s="774"/>
      <c r="BS67" s="774"/>
      <c r="BT67" s="774"/>
      <c r="BU67" s="774"/>
      <c r="BV67" s="774"/>
      <c r="BW67" s="774"/>
      <c r="BX67" s="774"/>
      <c r="BY67" s="774"/>
      <c r="BZ67" s="774"/>
      <c r="CA67" s="774"/>
      <c r="CB67" s="774"/>
      <c r="CC67" s="774"/>
      <c r="CD67" s="774"/>
      <c r="CE67" s="774"/>
      <c r="CF67" s="774"/>
      <c r="CG67" s="774"/>
      <c r="CH67" s="774"/>
      <c r="CI67" s="774"/>
      <c r="CJ67" s="773"/>
      <c r="CK67" s="623"/>
      <c r="DI67" s="623"/>
      <c r="DJ67" s="623"/>
      <c r="DK67" s="623"/>
      <c r="DL67" s="623"/>
    </row>
    <row r="68" spans="1:116" s="593" customFormat="1" ht="18.75" customHeight="1">
      <c r="A68" s="1039" t="s">
        <v>20</v>
      </c>
      <c r="B68" s="1036"/>
      <c r="C68" s="753" t="s">
        <v>35</v>
      </c>
      <c r="D68" s="754"/>
      <c r="E68" s="755">
        <v>0</v>
      </c>
      <c r="F68" s="755"/>
      <c r="G68" s="755"/>
      <c r="H68" s="756"/>
      <c r="I68" s="754"/>
      <c r="J68" s="756"/>
      <c r="K68" s="754"/>
      <c r="L68" s="755"/>
      <c r="M68" s="755"/>
      <c r="N68" s="755"/>
      <c r="O68" s="755">
        <v>0</v>
      </c>
      <c r="P68" s="755">
        <v>0</v>
      </c>
      <c r="Q68" s="755">
        <v>0</v>
      </c>
      <c r="R68" s="755"/>
      <c r="S68" s="756"/>
      <c r="T68" s="754"/>
      <c r="U68" s="755"/>
      <c r="V68" s="755"/>
      <c r="W68" s="756"/>
      <c r="X68" s="754"/>
      <c r="Y68" s="755"/>
      <c r="Z68" s="757"/>
      <c r="AA68" s="1038">
        <f>SUM(D69:H69)</f>
        <v>0</v>
      </c>
      <c r="AB68" s="1038">
        <f>SUM(I69:W69)</f>
        <v>0</v>
      </c>
      <c r="AC68" s="1038">
        <f t="shared" ref="AC68" si="126">SUM(AA68+AB68)</f>
        <v>0</v>
      </c>
      <c r="AD68" s="816"/>
      <c r="AE68" s="1032">
        <f>SUM(AA68*AD68)</f>
        <v>0</v>
      </c>
      <c r="AF68" s="1032">
        <f>SUM(AB68*AD68)</f>
        <v>0</v>
      </c>
      <c r="AG68" s="1032">
        <f>SUM(AE68:AF69)</f>
        <v>0</v>
      </c>
      <c r="AH68" s="1039" t="s">
        <v>20</v>
      </c>
      <c r="AI68" s="1036"/>
      <c r="AJ68" s="753" t="s">
        <v>35</v>
      </c>
      <c r="AK68" s="754"/>
      <c r="AL68" s="755">
        <v>0</v>
      </c>
      <c r="AM68" s="755"/>
      <c r="AN68" s="755"/>
      <c r="AO68" s="756"/>
      <c r="AP68" s="754"/>
      <c r="AQ68" s="756"/>
      <c r="AR68" s="754"/>
      <c r="AS68" s="755"/>
      <c r="AT68" s="755"/>
      <c r="AU68" s="755"/>
      <c r="AV68" s="755">
        <v>0</v>
      </c>
      <c r="AW68" s="755">
        <v>0</v>
      </c>
      <c r="AX68" s="755">
        <v>0</v>
      </c>
      <c r="AY68" s="755"/>
      <c r="AZ68" s="756"/>
      <c r="BA68" s="754"/>
      <c r="BB68" s="755"/>
      <c r="BC68" s="755"/>
      <c r="BD68" s="756"/>
      <c r="BE68" s="754"/>
      <c r="BF68" s="755"/>
      <c r="BG68" s="757"/>
      <c r="BH68" s="1038">
        <f>SUM(AK69:AO69)</f>
        <v>0</v>
      </c>
      <c r="BI68" s="1038">
        <f>SUM(AP69:BD69)</f>
        <v>0</v>
      </c>
      <c r="BJ68" s="1038">
        <f t="shared" ref="BJ68" si="127">SUM(BH68+BI68)</f>
        <v>0</v>
      </c>
      <c r="BK68" s="1026">
        <f t="shared" ref="BK68" si="128">AD68</f>
        <v>0</v>
      </c>
      <c r="BL68" s="1032">
        <f>SUM(BH68*BK68)</f>
        <v>0</v>
      </c>
      <c r="BM68" s="1032">
        <f>SUM(BI68*BK68)</f>
        <v>0</v>
      </c>
      <c r="BN68" s="1032">
        <f>SUM(BL68:BM69)</f>
        <v>0</v>
      </c>
      <c r="BO68" s="774"/>
      <c r="BP68" s="774"/>
      <c r="BQ68" s="774"/>
      <c r="BR68" s="774"/>
      <c r="BS68" s="774"/>
      <c r="BT68" s="774"/>
      <c r="BU68" s="774"/>
      <c r="BV68" s="774"/>
      <c r="BW68" s="774"/>
      <c r="BX68" s="774"/>
      <c r="BY68" s="774"/>
      <c r="BZ68" s="774"/>
      <c r="CA68" s="774"/>
      <c r="CB68" s="774"/>
      <c r="CC68" s="774"/>
      <c r="CD68" s="774"/>
      <c r="CE68" s="774"/>
      <c r="CF68" s="774"/>
      <c r="CG68" s="774"/>
      <c r="CH68" s="774"/>
      <c r="CI68" s="774"/>
      <c r="CJ68" s="656"/>
    </row>
    <row r="69" spans="1:116" ht="18.75" customHeight="1" thickBot="1">
      <c r="A69" s="1039"/>
      <c r="B69" s="1036"/>
      <c r="C69" s="751" t="s">
        <v>34</v>
      </c>
      <c r="D69" s="752">
        <f t="shared" ref="D69:Z69" si="129">(D$19*D68)/1000</f>
        <v>0</v>
      </c>
      <c r="E69" s="752">
        <f t="shared" si="129"/>
        <v>0</v>
      </c>
      <c r="F69" s="752">
        <f t="shared" si="129"/>
        <v>0</v>
      </c>
      <c r="G69" s="752">
        <f t="shared" si="129"/>
        <v>0</v>
      </c>
      <c r="H69" s="752">
        <f t="shared" si="129"/>
        <v>0</v>
      </c>
      <c r="I69" s="752">
        <f t="shared" si="129"/>
        <v>0</v>
      </c>
      <c r="J69" s="752">
        <f t="shared" si="129"/>
        <v>0</v>
      </c>
      <c r="K69" s="752">
        <f t="shared" si="129"/>
        <v>0</v>
      </c>
      <c r="L69" s="752">
        <f t="shared" si="129"/>
        <v>0</v>
      </c>
      <c r="M69" s="752">
        <f t="shared" si="129"/>
        <v>0</v>
      </c>
      <c r="N69" s="752">
        <f t="shared" si="129"/>
        <v>0</v>
      </c>
      <c r="O69" s="752">
        <f t="shared" si="129"/>
        <v>0</v>
      </c>
      <c r="P69" s="752">
        <f t="shared" si="129"/>
        <v>0</v>
      </c>
      <c r="Q69" s="752">
        <f t="shared" si="129"/>
        <v>0</v>
      </c>
      <c r="R69" s="752">
        <f t="shared" si="129"/>
        <v>0</v>
      </c>
      <c r="S69" s="752">
        <f t="shared" si="129"/>
        <v>0</v>
      </c>
      <c r="T69" s="752">
        <f t="shared" si="129"/>
        <v>0</v>
      </c>
      <c r="U69" s="752">
        <f t="shared" si="129"/>
        <v>0</v>
      </c>
      <c r="V69" s="752">
        <f t="shared" si="129"/>
        <v>0</v>
      </c>
      <c r="W69" s="752">
        <f t="shared" si="129"/>
        <v>0</v>
      </c>
      <c r="X69" s="752">
        <f t="shared" si="129"/>
        <v>0</v>
      </c>
      <c r="Y69" s="752">
        <f t="shared" si="129"/>
        <v>0</v>
      </c>
      <c r="Z69" s="752">
        <f t="shared" si="129"/>
        <v>0</v>
      </c>
      <c r="AA69" s="1038"/>
      <c r="AB69" s="1038"/>
      <c r="AC69" s="1038"/>
      <c r="AD69" s="816"/>
      <c r="AE69" s="1033"/>
      <c r="AF69" s="1033"/>
      <c r="AG69" s="1033"/>
      <c r="AH69" s="1039"/>
      <c r="AI69" s="1036"/>
      <c r="AJ69" s="751" t="s">
        <v>34</v>
      </c>
      <c r="AK69" s="752">
        <f t="shared" ref="AK69:BG69" si="130">(AK$19*AK68)/1000</f>
        <v>0</v>
      </c>
      <c r="AL69" s="752">
        <f t="shared" si="130"/>
        <v>0</v>
      </c>
      <c r="AM69" s="752">
        <f t="shared" si="130"/>
        <v>0</v>
      </c>
      <c r="AN69" s="752">
        <f t="shared" si="130"/>
        <v>0</v>
      </c>
      <c r="AO69" s="752">
        <f t="shared" si="130"/>
        <v>0</v>
      </c>
      <c r="AP69" s="752">
        <f t="shared" si="130"/>
        <v>0</v>
      </c>
      <c r="AQ69" s="752">
        <f t="shared" si="130"/>
        <v>0</v>
      </c>
      <c r="AR69" s="752">
        <f t="shared" si="130"/>
        <v>0</v>
      </c>
      <c r="AS69" s="752">
        <f t="shared" si="130"/>
        <v>0</v>
      </c>
      <c r="AT69" s="752">
        <f t="shared" si="130"/>
        <v>0</v>
      </c>
      <c r="AU69" s="752">
        <f t="shared" si="130"/>
        <v>0</v>
      </c>
      <c r="AV69" s="752">
        <f t="shared" si="130"/>
        <v>0</v>
      </c>
      <c r="AW69" s="752">
        <f t="shared" si="130"/>
        <v>0</v>
      </c>
      <c r="AX69" s="752">
        <f t="shared" si="130"/>
        <v>0</v>
      </c>
      <c r="AY69" s="752">
        <f t="shared" si="130"/>
        <v>0</v>
      </c>
      <c r="AZ69" s="752">
        <f t="shared" si="130"/>
        <v>0</v>
      </c>
      <c r="BA69" s="752">
        <f t="shared" si="130"/>
        <v>0</v>
      </c>
      <c r="BB69" s="752">
        <f t="shared" si="130"/>
        <v>0</v>
      </c>
      <c r="BC69" s="752">
        <f t="shared" si="130"/>
        <v>0</v>
      </c>
      <c r="BD69" s="752">
        <f t="shared" si="130"/>
        <v>0</v>
      </c>
      <c r="BE69" s="752">
        <f t="shared" si="130"/>
        <v>0</v>
      </c>
      <c r="BF69" s="752">
        <f t="shared" si="130"/>
        <v>0</v>
      </c>
      <c r="BG69" s="752">
        <f t="shared" si="130"/>
        <v>0</v>
      </c>
      <c r="BH69" s="1038"/>
      <c r="BI69" s="1038"/>
      <c r="BJ69" s="1038"/>
      <c r="BK69" s="816"/>
      <c r="BL69" s="1033"/>
      <c r="BM69" s="1033"/>
      <c r="BN69" s="1033"/>
      <c r="BO69" s="774"/>
      <c r="BP69" s="774"/>
      <c r="BQ69" s="774"/>
      <c r="BR69" s="774"/>
      <c r="BS69" s="774"/>
      <c r="BT69" s="774"/>
      <c r="BU69" s="774"/>
      <c r="BV69" s="774"/>
      <c r="BW69" s="774"/>
      <c r="BX69" s="774"/>
      <c r="BY69" s="774"/>
      <c r="BZ69" s="774"/>
      <c r="CA69" s="774"/>
      <c r="CB69" s="774"/>
      <c r="CC69" s="774"/>
      <c r="CD69" s="774"/>
      <c r="CE69" s="774"/>
      <c r="CF69" s="774"/>
      <c r="CG69" s="774"/>
      <c r="CH69" s="774"/>
      <c r="CI69" s="774"/>
      <c r="CJ69" s="773"/>
      <c r="CK69" s="623"/>
      <c r="DI69" s="623"/>
      <c r="DJ69" s="623"/>
      <c r="DK69" s="623"/>
      <c r="DL69" s="623"/>
    </row>
    <row r="70" spans="1:116" s="593" customFormat="1" ht="18.75" customHeight="1">
      <c r="A70" s="1039" t="s">
        <v>465</v>
      </c>
      <c r="B70" s="1036"/>
      <c r="C70" s="753" t="s">
        <v>35</v>
      </c>
      <c r="D70" s="754"/>
      <c r="E70" s="755">
        <v>0</v>
      </c>
      <c r="F70" s="755"/>
      <c r="G70" s="755"/>
      <c r="H70" s="756"/>
      <c r="I70" s="754"/>
      <c r="J70" s="756"/>
      <c r="K70" s="754"/>
      <c r="L70" s="755"/>
      <c r="M70" s="755"/>
      <c r="N70" s="755"/>
      <c r="O70" s="755">
        <v>0</v>
      </c>
      <c r="P70" s="755">
        <v>0</v>
      </c>
      <c r="Q70" s="755">
        <v>0</v>
      </c>
      <c r="R70" s="755"/>
      <c r="S70" s="756"/>
      <c r="T70" s="754"/>
      <c r="U70" s="755">
        <v>19</v>
      </c>
      <c r="V70" s="755"/>
      <c r="W70" s="756"/>
      <c r="X70" s="754"/>
      <c r="Y70" s="755"/>
      <c r="Z70" s="757"/>
      <c r="AA70" s="1038">
        <f>SUM(D71:H71)</f>
        <v>0</v>
      </c>
      <c r="AB70" s="1038">
        <f>SUM(I71:W71)</f>
        <v>0.39900000000000002</v>
      </c>
      <c r="AC70" s="1038">
        <f t="shared" ref="AC70" si="131">SUM(AA70+AB70)</f>
        <v>0.39900000000000002</v>
      </c>
      <c r="AD70" s="816">
        <v>118.42</v>
      </c>
      <c r="AE70" s="1032">
        <f>SUM(AA70*AD70)</f>
        <v>0</v>
      </c>
      <c r="AF70" s="1032">
        <f>SUM(AB70*AD70)</f>
        <v>47.25</v>
      </c>
      <c r="AG70" s="1032">
        <f>SUM(AE70:AF71)</f>
        <v>47.25</v>
      </c>
      <c r="AH70" s="1039" t="s">
        <v>465</v>
      </c>
      <c r="AI70" s="1036"/>
      <c r="AJ70" s="753" t="s">
        <v>35</v>
      </c>
      <c r="AK70" s="754"/>
      <c r="AL70" s="755">
        <v>0</v>
      </c>
      <c r="AM70" s="755"/>
      <c r="AN70" s="755"/>
      <c r="AO70" s="756"/>
      <c r="AP70" s="754"/>
      <c r="AQ70" s="756"/>
      <c r="AR70" s="754"/>
      <c r="AS70" s="755"/>
      <c r="AT70" s="755"/>
      <c r="AU70" s="755"/>
      <c r="AV70" s="755">
        <v>0</v>
      </c>
      <c r="AW70" s="755">
        <v>0</v>
      </c>
      <c r="AX70" s="755">
        <v>0</v>
      </c>
      <c r="AY70" s="755"/>
      <c r="AZ70" s="756"/>
      <c r="BA70" s="754"/>
      <c r="BB70" s="755">
        <v>19</v>
      </c>
      <c r="BC70" s="755"/>
      <c r="BD70" s="756"/>
      <c r="BE70" s="754"/>
      <c r="BF70" s="755"/>
      <c r="BG70" s="757"/>
      <c r="BH70" s="1038">
        <f>SUM(AK71:AO71)</f>
        <v>0</v>
      </c>
      <c r="BI70" s="1038">
        <f>SUM(AP71:BD71)</f>
        <v>0.74099999999999999</v>
      </c>
      <c r="BJ70" s="1038">
        <f t="shared" ref="BJ70" si="132">SUM(BH70+BI70)</f>
        <v>0.74099999999999999</v>
      </c>
      <c r="BK70" s="1026">
        <f t="shared" ref="BK70" si="133">AD70</f>
        <v>118.42</v>
      </c>
      <c r="BL70" s="1032">
        <f>SUM(BH70*BK70)</f>
        <v>0</v>
      </c>
      <c r="BM70" s="1032">
        <f>SUM(BI70*BK70)</f>
        <v>87.75</v>
      </c>
      <c r="BN70" s="1032">
        <f>SUM(BL70:BM71)</f>
        <v>87.75</v>
      </c>
      <c r="BO70" s="774"/>
      <c r="BP70" s="774"/>
      <c r="BQ70" s="774"/>
      <c r="BR70" s="774"/>
      <c r="BS70" s="774"/>
      <c r="BT70" s="774"/>
      <c r="BU70" s="774"/>
      <c r="BV70" s="774"/>
      <c r="BW70" s="774"/>
      <c r="BX70" s="774"/>
      <c r="BY70" s="774"/>
      <c r="BZ70" s="774"/>
      <c r="CA70" s="774"/>
      <c r="CB70" s="774"/>
      <c r="CC70" s="774"/>
      <c r="CD70" s="774"/>
      <c r="CE70" s="774"/>
      <c r="CF70" s="774"/>
      <c r="CG70" s="774"/>
      <c r="CH70" s="774"/>
      <c r="CI70" s="774"/>
      <c r="CJ70" s="656"/>
    </row>
    <row r="71" spans="1:116" ht="18.75" customHeight="1" thickBot="1">
      <c r="A71" s="1039"/>
      <c r="B71" s="1036"/>
      <c r="C71" s="751" t="s">
        <v>34</v>
      </c>
      <c r="D71" s="752">
        <f t="shared" ref="D71:Z71" si="134">(D$19*D70)/1000</f>
        <v>0</v>
      </c>
      <c r="E71" s="752">
        <f t="shared" si="134"/>
        <v>0</v>
      </c>
      <c r="F71" s="752">
        <f t="shared" si="134"/>
        <v>0</v>
      </c>
      <c r="G71" s="752">
        <f t="shared" si="134"/>
        <v>0</v>
      </c>
      <c r="H71" s="752">
        <f t="shared" si="134"/>
        <v>0</v>
      </c>
      <c r="I71" s="752">
        <f t="shared" si="134"/>
        <v>0</v>
      </c>
      <c r="J71" s="752">
        <f t="shared" si="134"/>
        <v>0</v>
      </c>
      <c r="K71" s="752">
        <f t="shared" si="134"/>
        <v>0</v>
      </c>
      <c r="L71" s="752">
        <f t="shared" si="134"/>
        <v>0</v>
      </c>
      <c r="M71" s="752">
        <f t="shared" si="134"/>
        <v>0</v>
      </c>
      <c r="N71" s="752">
        <f t="shared" si="134"/>
        <v>0</v>
      </c>
      <c r="O71" s="752">
        <f t="shared" si="134"/>
        <v>0</v>
      </c>
      <c r="P71" s="752">
        <f t="shared" si="134"/>
        <v>0</v>
      </c>
      <c r="Q71" s="752">
        <f t="shared" si="134"/>
        <v>0</v>
      </c>
      <c r="R71" s="752">
        <f t="shared" si="134"/>
        <v>0</v>
      </c>
      <c r="S71" s="752">
        <f t="shared" si="134"/>
        <v>0</v>
      </c>
      <c r="T71" s="752">
        <f t="shared" si="134"/>
        <v>0</v>
      </c>
      <c r="U71" s="752">
        <f t="shared" si="134"/>
        <v>0.39900000000000002</v>
      </c>
      <c r="V71" s="752">
        <f t="shared" si="134"/>
        <v>0</v>
      </c>
      <c r="W71" s="752">
        <f t="shared" si="134"/>
        <v>0</v>
      </c>
      <c r="X71" s="752">
        <f t="shared" si="134"/>
        <v>0</v>
      </c>
      <c r="Y71" s="752">
        <f t="shared" si="134"/>
        <v>0</v>
      </c>
      <c r="Z71" s="752">
        <f t="shared" si="134"/>
        <v>0</v>
      </c>
      <c r="AA71" s="1038"/>
      <c r="AB71" s="1038"/>
      <c r="AC71" s="1038"/>
      <c r="AD71" s="816"/>
      <c r="AE71" s="1033"/>
      <c r="AF71" s="1033"/>
      <c r="AG71" s="1033"/>
      <c r="AH71" s="1039"/>
      <c r="AI71" s="1036"/>
      <c r="AJ71" s="751" t="s">
        <v>34</v>
      </c>
      <c r="AK71" s="752">
        <f t="shared" ref="AK71:BG71" si="135">(AK$19*AK70)/1000</f>
        <v>0</v>
      </c>
      <c r="AL71" s="752">
        <f t="shared" si="135"/>
        <v>0</v>
      </c>
      <c r="AM71" s="752">
        <f t="shared" si="135"/>
        <v>0</v>
      </c>
      <c r="AN71" s="752">
        <f t="shared" si="135"/>
        <v>0</v>
      </c>
      <c r="AO71" s="752">
        <f t="shared" si="135"/>
        <v>0</v>
      </c>
      <c r="AP71" s="752">
        <f t="shared" si="135"/>
        <v>0</v>
      </c>
      <c r="AQ71" s="752">
        <f t="shared" si="135"/>
        <v>0</v>
      </c>
      <c r="AR71" s="752">
        <f t="shared" si="135"/>
        <v>0</v>
      </c>
      <c r="AS71" s="752">
        <f t="shared" si="135"/>
        <v>0</v>
      </c>
      <c r="AT71" s="752">
        <f t="shared" si="135"/>
        <v>0</v>
      </c>
      <c r="AU71" s="752">
        <f t="shared" si="135"/>
        <v>0</v>
      </c>
      <c r="AV71" s="752">
        <f t="shared" si="135"/>
        <v>0</v>
      </c>
      <c r="AW71" s="752">
        <f t="shared" si="135"/>
        <v>0</v>
      </c>
      <c r="AX71" s="752">
        <f t="shared" si="135"/>
        <v>0</v>
      </c>
      <c r="AY71" s="752">
        <f t="shared" si="135"/>
        <v>0</v>
      </c>
      <c r="AZ71" s="752">
        <f t="shared" si="135"/>
        <v>0</v>
      </c>
      <c r="BA71" s="752">
        <f t="shared" si="135"/>
        <v>0</v>
      </c>
      <c r="BB71" s="752">
        <f t="shared" si="135"/>
        <v>0.74099999999999999</v>
      </c>
      <c r="BC71" s="752">
        <f t="shared" si="135"/>
        <v>0</v>
      </c>
      <c r="BD71" s="752">
        <f t="shared" si="135"/>
        <v>0</v>
      </c>
      <c r="BE71" s="752">
        <f t="shared" si="135"/>
        <v>0</v>
      </c>
      <c r="BF71" s="752">
        <f t="shared" si="135"/>
        <v>0</v>
      </c>
      <c r="BG71" s="752">
        <f t="shared" si="135"/>
        <v>0</v>
      </c>
      <c r="BH71" s="1038"/>
      <c r="BI71" s="1038"/>
      <c r="BJ71" s="1038"/>
      <c r="BK71" s="816"/>
      <c r="BL71" s="1033"/>
      <c r="BM71" s="1033"/>
      <c r="BN71" s="1033"/>
      <c r="BO71" s="774"/>
      <c r="BP71" s="774"/>
      <c r="BQ71" s="774"/>
      <c r="BR71" s="774"/>
      <c r="BS71" s="774"/>
      <c r="BT71" s="774"/>
      <c r="BU71" s="774"/>
      <c r="BV71" s="774"/>
      <c r="BW71" s="774"/>
      <c r="BX71" s="774"/>
      <c r="BY71" s="774"/>
      <c r="BZ71" s="774"/>
      <c r="CA71" s="774"/>
      <c r="CB71" s="774"/>
      <c r="CC71" s="774"/>
      <c r="CD71" s="774"/>
      <c r="CE71" s="774"/>
      <c r="CF71" s="774"/>
      <c r="CG71" s="774"/>
      <c r="CH71" s="774"/>
      <c r="CI71" s="774"/>
      <c r="CJ71" s="773"/>
      <c r="CK71" s="623"/>
      <c r="DI71" s="623"/>
      <c r="DJ71" s="623"/>
      <c r="DK71" s="623"/>
      <c r="DL71" s="623"/>
    </row>
    <row r="72" spans="1:116" s="593" customFormat="1" ht="18.75" customHeight="1">
      <c r="A72" s="1039" t="s">
        <v>388</v>
      </c>
      <c r="B72" s="1036"/>
      <c r="C72" s="753" t="s">
        <v>35</v>
      </c>
      <c r="D72" s="754"/>
      <c r="E72" s="755">
        <v>0</v>
      </c>
      <c r="F72" s="755"/>
      <c r="G72" s="755"/>
      <c r="H72" s="756"/>
      <c r="I72" s="754"/>
      <c r="J72" s="756"/>
      <c r="K72" s="754">
        <v>7.0000000000000007E-2</v>
      </c>
      <c r="L72" s="755"/>
      <c r="M72" s="755"/>
      <c r="N72" s="755"/>
      <c r="O72" s="755">
        <v>0</v>
      </c>
      <c r="P72" s="755">
        <v>0</v>
      </c>
      <c r="Q72" s="755">
        <v>0</v>
      </c>
      <c r="R72" s="755"/>
      <c r="S72" s="756"/>
      <c r="T72" s="754"/>
      <c r="U72" s="755"/>
      <c r="V72" s="755"/>
      <c r="W72" s="756"/>
      <c r="X72" s="754"/>
      <c r="Y72" s="755"/>
      <c r="Z72" s="757"/>
      <c r="AA72" s="1038">
        <f>SUM(D73:H73)</f>
        <v>0</v>
      </c>
      <c r="AB72" s="1038">
        <f>SUM(I73:W73)</f>
        <v>1E-3</v>
      </c>
      <c r="AC72" s="1038">
        <f t="shared" ref="AC72" si="136">SUM(AA72+AB72)</f>
        <v>1E-3</v>
      </c>
      <c r="AD72" s="816">
        <v>210</v>
      </c>
      <c r="AE72" s="1032">
        <f>SUM(AA72*AD72)</f>
        <v>0</v>
      </c>
      <c r="AF72" s="1032">
        <f>SUM(AB72*AD72)</f>
        <v>0.21</v>
      </c>
      <c r="AG72" s="1032">
        <f>SUM(AE72:AF73)</f>
        <v>0.21</v>
      </c>
      <c r="AH72" s="1039" t="s">
        <v>388</v>
      </c>
      <c r="AI72" s="1036"/>
      <c r="AJ72" s="753" t="s">
        <v>35</v>
      </c>
      <c r="AK72" s="754"/>
      <c r="AL72" s="755">
        <v>0</v>
      </c>
      <c r="AM72" s="755"/>
      <c r="AN72" s="755"/>
      <c r="AO72" s="756"/>
      <c r="AP72" s="754"/>
      <c r="AQ72" s="756"/>
      <c r="AR72" s="754">
        <v>0.1</v>
      </c>
      <c r="AS72" s="755"/>
      <c r="AT72" s="755"/>
      <c r="AU72" s="755"/>
      <c r="AV72" s="755">
        <v>0</v>
      </c>
      <c r="AW72" s="755">
        <v>0</v>
      </c>
      <c r="AX72" s="755">
        <v>0</v>
      </c>
      <c r="AY72" s="755"/>
      <c r="AZ72" s="756"/>
      <c r="BA72" s="754"/>
      <c r="BB72" s="755"/>
      <c r="BC72" s="755"/>
      <c r="BD72" s="756"/>
      <c r="BE72" s="754"/>
      <c r="BF72" s="755"/>
      <c r="BG72" s="757"/>
      <c r="BH72" s="1038">
        <f>SUM(AK73:AO73)</f>
        <v>0</v>
      </c>
      <c r="BI72" s="1038">
        <f>SUM(AP73:BD73)</f>
        <v>4.0000000000000001E-3</v>
      </c>
      <c r="BJ72" s="1038">
        <f t="shared" ref="BJ72" si="137">SUM(BH72+BI72)</f>
        <v>4.0000000000000001E-3</v>
      </c>
      <c r="BK72" s="1026">
        <f t="shared" ref="BK72" si="138">AD72</f>
        <v>210</v>
      </c>
      <c r="BL72" s="1032">
        <f>SUM(BH72*BK72)</f>
        <v>0</v>
      </c>
      <c r="BM72" s="1032">
        <f>SUM(BI72*BK72)</f>
        <v>0.84</v>
      </c>
      <c r="BN72" s="1032">
        <f>SUM(BL72:BM73)</f>
        <v>0.84</v>
      </c>
      <c r="BO72" s="774"/>
      <c r="BP72" s="774"/>
      <c r="BQ72" s="774"/>
      <c r="BR72" s="774"/>
      <c r="BS72" s="774"/>
      <c r="BT72" s="774"/>
      <c r="BU72" s="774"/>
      <c r="BV72" s="774"/>
      <c r="BW72" s="774"/>
      <c r="BX72" s="774"/>
      <c r="BY72" s="774"/>
      <c r="BZ72" s="774"/>
      <c r="CA72" s="774"/>
      <c r="CB72" s="774"/>
      <c r="CC72" s="774"/>
      <c r="CD72" s="774"/>
      <c r="CE72" s="774"/>
      <c r="CF72" s="774"/>
      <c r="CG72" s="774"/>
      <c r="CH72" s="774"/>
      <c r="CI72" s="774"/>
      <c r="CJ72" s="656"/>
    </row>
    <row r="73" spans="1:116" ht="18.75" customHeight="1" thickBot="1">
      <c r="A73" s="1039"/>
      <c r="B73" s="1036"/>
      <c r="C73" s="751" t="s">
        <v>34</v>
      </c>
      <c r="D73" s="752">
        <f t="shared" ref="D73:Z73" si="139">(D$19*D72)/1000</f>
        <v>0</v>
      </c>
      <c r="E73" s="752">
        <f t="shared" si="139"/>
        <v>0</v>
      </c>
      <c r="F73" s="752">
        <f t="shared" si="139"/>
        <v>0</v>
      </c>
      <c r="G73" s="752">
        <f t="shared" si="139"/>
        <v>0</v>
      </c>
      <c r="H73" s="752">
        <f t="shared" si="139"/>
        <v>0</v>
      </c>
      <c r="I73" s="752">
        <f t="shared" si="139"/>
        <v>0</v>
      </c>
      <c r="J73" s="752">
        <f t="shared" si="139"/>
        <v>0</v>
      </c>
      <c r="K73" s="752">
        <f t="shared" si="139"/>
        <v>1E-3</v>
      </c>
      <c r="L73" s="752">
        <f t="shared" si="139"/>
        <v>0</v>
      </c>
      <c r="M73" s="752">
        <f t="shared" si="139"/>
        <v>0</v>
      </c>
      <c r="N73" s="752">
        <f t="shared" si="139"/>
        <v>0</v>
      </c>
      <c r="O73" s="752">
        <f t="shared" si="139"/>
        <v>0</v>
      </c>
      <c r="P73" s="752">
        <f t="shared" si="139"/>
        <v>0</v>
      </c>
      <c r="Q73" s="752">
        <f t="shared" si="139"/>
        <v>0</v>
      </c>
      <c r="R73" s="752">
        <f t="shared" si="139"/>
        <v>0</v>
      </c>
      <c r="S73" s="752">
        <f t="shared" si="139"/>
        <v>0</v>
      </c>
      <c r="T73" s="752">
        <f t="shared" si="139"/>
        <v>0</v>
      </c>
      <c r="U73" s="752">
        <f t="shared" si="139"/>
        <v>0</v>
      </c>
      <c r="V73" s="752">
        <f t="shared" si="139"/>
        <v>0</v>
      </c>
      <c r="W73" s="752">
        <f t="shared" si="139"/>
        <v>0</v>
      </c>
      <c r="X73" s="752">
        <f t="shared" si="139"/>
        <v>0</v>
      </c>
      <c r="Y73" s="752">
        <f t="shared" si="139"/>
        <v>0</v>
      </c>
      <c r="Z73" s="752">
        <f t="shared" si="139"/>
        <v>0</v>
      </c>
      <c r="AA73" s="1038"/>
      <c r="AB73" s="1038"/>
      <c r="AC73" s="1038"/>
      <c r="AD73" s="816"/>
      <c r="AE73" s="1033"/>
      <c r="AF73" s="1033"/>
      <c r="AG73" s="1033"/>
      <c r="AH73" s="1039"/>
      <c r="AI73" s="1036"/>
      <c r="AJ73" s="751" t="s">
        <v>34</v>
      </c>
      <c r="AK73" s="752">
        <f t="shared" ref="AK73:BG73" si="140">(AK$19*AK72)/1000</f>
        <v>0</v>
      </c>
      <c r="AL73" s="752">
        <f t="shared" si="140"/>
        <v>0</v>
      </c>
      <c r="AM73" s="752">
        <f t="shared" si="140"/>
        <v>0</v>
      </c>
      <c r="AN73" s="752">
        <f t="shared" si="140"/>
        <v>0</v>
      </c>
      <c r="AO73" s="752">
        <f t="shared" si="140"/>
        <v>0</v>
      </c>
      <c r="AP73" s="752">
        <f t="shared" si="140"/>
        <v>0</v>
      </c>
      <c r="AQ73" s="752">
        <f t="shared" si="140"/>
        <v>0</v>
      </c>
      <c r="AR73" s="752">
        <f t="shared" si="140"/>
        <v>4.0000000000000001E-3</v>
      </c>
      <c r="AS73" s="752">
        <f t="shared" si="140"/>
        <v>0</v>
      </c>
      <c r="AT73" s="752">
        <f t="shared" si="140"/>
        <v>0</v>
      </c>
      <c r="AU73" s="752">
        <f t="shared" si="140"/>
        <v>0</v>
      </c>
      <c r="AV73" s="752">
        <f t="shared" si="140"/>
        <v>0</v>
      </c>
      <c r="AW73" s="752">
        <f t="shared" si="140"/>
        <v>0</v>
      </c>
      <c r="AX73" s="752">
        <f t="shared" si="140"/>
        <v>0</v>
      </c>
      <c r="AY73" s="752">
        <f t="shared" si="140"/>
        <v>0</v>
      </c>
      <c r="AZ73" s="752">
        <f t="shared" si="140"/>
        <v>0</v>
      </c>
      <c r="BA73" s="752">
        <f t="shared" si="140"/>
        <v>0</v>
      </c>
      <c r="BB73" s="752">
        <f t="shared" si="140"/>
        <v>0</v>
      </c>
      <c r="BC73" s="752">
        <f t="shared" si="140"/>
        <v>0</v>
      </c>
      <c r="BD73" s="752">
        <f t="shared" si="140"/>
        <v>0</v>
      </c>
      <c r="BE73" s="752">
        <f t="shared" si="140"/>
        <v>0</v>
      </c>
      <c r="BF73" s="752">
        <f t="shared" si="140"/>
        <v>0</v>
      </c>
      <c r="BG73" s="752">
        <f t="shared" si="140"/>
        <v>0</v>
      </c>
      <c r="BH73" s="1038"/>
      <c r="BI73" s="1038"/>
      <c r="BJ73" s="1038"/>
      <c r="BK73" s="816"/>
      <c r="BL73" s="1033"/>
      <c r="BM73" s="1033"/>
      <c r="BN73" s="1033"/>
      <c r="BO73" s="774"/>
      <c r="BP73" s="774"/>
      <c r="BQ73" s="774"/>
      <c r="BR73" s="774"/>
      <c r="BS73" s="774"/>
      <c r="BT73" s="774"/>
      <c r="BU73" s="774"/>
      <c r="BV73" s="774"/>
      <c r="BW73" s="774"/>
      <c r="BX73" s="774"/>
      <c r="BY73" s="774"/>
      <c r="BZ73" s="774"/>
      <c r="CA73" s="774"/>
      <c r="CB73" s="774"/>
      <c r="CC73" s="774"/>
      <c r="CD73" s="774"/>
      <c r="CE73" s="774"/>
      <c r="CF73" s="774"/>
      <c r="CG73" s="774"/>
      <c r="CH73" s="774"/>
      <c r="CI73" s="774"/>
      <c r="CJ73" s="773"/>
      <c r="CK73" s="623"/>
      <c r="DI73" s="623"/>
      <c r="DJ73" s="623"/>
      <c r="DK73" s="623"/>
      <c r="DL73" s="623"/>
    </row>
    <row r="74" spans="1:116" s="593" customFormat="1" ht="18.75" customHeight="1">
      <c r="A74" s="1113"/>
      <c r="B74" s="1115"/>
      <c r="C74" s="775"/>
      <c r="D74" s="776"/>
      <c r="E74" s="776"/>
      <c r="F74" s="776"/>
      <c r="G74" s="776"/>
      <c r="H74" s="776"/>
      <c r="I74" s="776"/>
      <c r="J74" s="776"/>
      <c r="K74" s="776"/>
      <c r="L74" s="776"/>
      <c r="M74" s="776"/>
      <c r="N74" s="776"/>
      <c r="O74" s="776"/>
      <c r="P74" s="776"/>
      <c r="Q74" s="776"/>
      <c r="R74" s="776"/>
      <c r="S74" s="776"/>
      <c r="T74" s="776"/>
      <c r="U74" s="776"/>
      <c r="V74" s="776"/>
      <c r="W74" s="776"/>
      <c r="X74" s="776"/>
      <c r="Y74" s="776"/>
      <c r="Z74" s="776"/>
      <c r="AA74" s="1099" t="s">
        <v>75</v>
      </c>
      <c r="AB74" s="1100"/>
      <c r="AC74" s="1100"/>
      <c r="AD74" s="1101"/>
      <c r="AE74" s="1044">
        <f>SUM(AE20:AE73)</f>
        <v>215.42</v>
      </c>
      <c r="AF74" s="1044">
        <f>SUM(AF20:AF73)</f>
        <v>1582.8</v>
      </c>
      <c r="AG74" s="1044">
        <f>SUM(AG20:AG73)-0.02</f>
        <v>1798.2</v>
      </c>
      <c r="AH74" s="1117"/>
      <c r="AI74" s="1115"/>
      <c r="AJ74" s="775"/>
      <c r="AK74" s="776"/>
      <c r="AL74" s="776"/>
      <c r="AM74" s="776"/>
      <c r="AN74" s="776"/>
      <c r="AO74" s="776"/>
      <c r="AP74" s="776"/>
      <c r="AQ74" s="776"/>
      <c r="AR74" s="776"/>
      <c r="AS74" s="776"/>
      <c r="AT74" s="776"/>
      <c r="AU74" s="776"/>
      <c r="AV74" s="776"/>
      <c r="AW74" s="776"/>
      <c r="AX74" s="776"/>
      <c r="AY74" s="776"/>
      <c r="AZ74" s="776"/>
      <c r="BA74" s="776"/>
      <c r="BB74" s="776"/>
      <c r="BC74" s="776"/>
      <c r="BD74" s="776"/>
      <c r="BE74" s="776"/>
      <c r="BF74" s="776"/>
      <c r="BG74" s="776"/>
      <c r="BH74" s="1099" t="s">
        <v>75</v>
      </c>
      <c r="BI74" s="1100"/>
      <c r="BJ74" s="1100"/>
      <c r="BK74" s="1101"/>
      <c r="BL74" s="1044">
        <f>SUM(BL20:BL73)</f>
        <v>464.46</v>
      </c>
      <c r="BM74" s="1044">
        <f>SUM(BM20:BM73)</f>
        <v>3204.75</v>
      </c>
      <c r="BN74" s="1044">
        <f>SUM(BN20:BN73)</f>
        <v>3669.21</v>
      </c>
      <c r="BO74" s="774"/>
      <c r="BP74" s="774"/>
      <c r="BQ74" s="774"/>
      <c r="BR74" s="774"/>
      <c r="BS74" s="774"/>
      <c r="BT74" s="774"/>
      <c r="BU74" s="774"/>
      <c r="BV74" s="774"/>
      <c r="BW74" s="774"/>
      <c r="BX74" s="774"/>
      <c r="BY74" s="774"/>
      <c r="BZ74" s="774"/>
      <c r="CA74" s="774"/>
      <c r="CB74" s="774"/>
      <c r="CC74" s="774"/>
      <c r="CD74" s="774"/>
      <c r="CE74" s="774"/>
      <c r="CF74" s="774"/>
      <c r="CG74" s="774"/>
      <c r="CH74" s="774"/>
      <c r="CI74" s="774"/>
      <c r="CJ74" s="656"/>
    </row>
    <row r="75" spans="1:116" ht="18.75" customHeight="1">
      <c r="A75" s="1114"/>
      <c r="B75" s="1116"/>
      <c r="C75" s="775"/>
      <c r="D75" s="777"/>
      <c r="E75" s="777"/>
      <c r="F75" s="777"/>
      <c r="G75" s="777"/>
      <c r="H75" s="777"/>
      <c r="I75" s="777"/>
      <c r="J75" s="777"/>
      <c r="K75" s="777"/>
      <c r="L75" s="777"/>
      <c r="M75" s="777"/>
      <c r="N75" s="777"/>
      <c r="O75" s="777"/>
      <c r="P75" s="777"/>
      <c r="Q75" s="777"/>
      <c r="R75" s="778"/>
      <c r="S75" s="777"/>
      <c r="T75" s="777"/>
      <c r="U75" s="777"/>
      <c r="V75" s="777"/>
      <c r="W75" s="777"/>
      <c r="X75" s="777"/>
      <c r="Y75" s="777"/>
      <c r="Z75" s="777"/>
      <c r="AA75" s="1102"/>
      <c r="AB75" s="1103"/>
      <c r="AC75" s="1103"/>
      <c r="AD75" s="1104"/>
      <c r="AE75" s="1105"/>
      <c r="AF75" s="1105"/>
      <c r="AG75" s="1105"/>
      <c r="AH75" s="1118"/>
      <c r="AI75" s="1116"/>
      <c r="AJ75" s="775"/>
      <c r="AK75" s="777"/>
      <c r="AL75" s="777"/>
      <c r="AM75" s="777"/>
      <c r="AN75" s="777"/>
      <c r="AO75" s="777"/>
      <c r="AP75" s="777"/>
      <c r="AQ75" s="777"/>
      <c r="AR75" s="777"/>
      <c r="AS75" s="777"/>
      <c r="AT75" s="777"/>
      <c r="AU75" s="777"/>
      <c r="AV75" s="777"/>
      <c r="AW75" s="777"/>
      <c r="AX75" s="777"/>
      <c r="AY75" s="777"/>
      <c r="AZ75" s="777"/>
      <c r="BA75" s="777"/>
      <c r="BB75" s="777"/>
      <c r="BC75" s="777"/>
      <c r="BD75" s="777"/>
      <c r="BE75" s="777"/>
      <c r="BF75" s="777"/>
      <c r="BG75" s="777"/>
      <c r="BH75" s="1102"/>
      <c r="BI75" s="1103"/>
      <c r="BJ75" s="1103"/>
      <c r="BK75" s="1104"/>
      <c r="BL75" s="1105"/>
      <c r="BM75" s="1105"/>
      <c r="BN75" s="1105"/>
      <c r="BO75" s="774"/>
      <c r="BP75" s="774"/>
      <c r="BQ75" s="774"/>
      <c r="BR75" s="774"/>
      <c r="BS75" s="774"/>
      <c r="BT75" s="774"/>
      <c r="BU75" s="774"/>
      <c r="BV75" s="774"/>
      <c r="BW75" s="774"/>
      <c r="BX75" s="774"/>
      <c r="BY75" s="774"/>
      <c r="BZ75" s="774"/>
      <c r="CA75" s="774"/>
      <c r="CB75" s="774"/>
      <c r="CC75" s="774"/>
      <c r="CD75" s="774"/>
      <c r="CE75" s="774"/>
      <c r="CF75" s="774"/>
      <c r="CG75" s="774"/>
      <c r="CH75" s="774"/>
      <c r="CI75" s="774"/>
      <c r="CJ75" s="773"/>
      <c r="CK75" s="623"/>
      <c r="DI75" s="623"/>
      <c r="DJ75" s="623"/>
      <c r="DK75" s="623"/>
      <c r="DL75" s="623"/>
    </row>
    <row r="76" spans="1:116" ht="27" customHeight="1">
      <c r="A76" s="779" t="s">
        <v>33</v>
      </c>
      <c r="B76" s="1111"/>
      <c r="C76" s="1111"/>
      <c r="D76" s="780"/>
      <c r="E76" s="1112"/>
      <c r="F76" s="1112"/>
      <c r="G76" s="1112"/>
      <c r="H76" s="780"/>
      <c r="I76" s="781"/>
      <c r="J76" s="781"/>
      <c r="K76" s="781"/>
      <c r="L76" s="780"/>
      <c r="M76" s="782"/>
      <c r="N76" s="780"/>
      <c r="O76" s="780"/>
      <c r="P76" s="783"/>
      <c r="Q76" s="783"/>
      <c r="R76" s="1098" t="s">
        <v>32</v>
      </c>
      <c r="S76" s="1098"/>
      <c r="T76" s="1106"/>
      <c r="U76" s="1106"/>
      <c r="V76" s="783"/>
      <c r="W76" s="1107"/>
      <c r="X76" s="1107"/>
      <c r="Y76" s="1107"/>
      <c r="Z76" s="784"/>
      <c r="AA76" s="780"/>
      <c r="AB76" s="780"/>
      <c r="AC76" s="780"/>
      <c r="AD76" s="785"/>
      <c r="AE76" s="778"/>
      <c r="AF76" s="778"/>
      <c r="AG76" s="786"/>
      <c r="AH76" s="779" t="s">
        <v>33</v>
      </c>
      <c r="AI76" s="1111"/>
      <c r="AJ76" s="1111"/>
      <c r="AK76" s="780"/>
      <c r="AL76" s="1112"/>
      <c r="AM76" s="1112"/>
      <c r="AN76" s="1112"/>
      <c r="AO76" s="780"/>
      <c r="AP76" s="781"/>
      <c r="AQ76" s="781"/>
      <c r="AR76" s="781"/>
      <c r="AS76" s="780"/>
      <c r="AT76" s="782"/>
      <c r="AU76" s="780"/>
      <c r="AV76" s="780"/>
      <c r="AW76" s="783"/>
      <c r="AX76" s="783"/>
      <c r="AY76" s="1098" t="s">
        <v>32</v>
      </c>
      <c r="AZ76" s="1098"/>
      <c r="BA76" s="1106"/>
      <c r="BB76" s="1106"/>
      <c r="BC76" s="783"/>
      <c r="BD76" s="1107" t="s">
        <v>542</v>
      </c>
      <c r="BE76" s="1107"/>
      <c r="BF76" s="1107"/>
      <c r="BG76" s="784"/>
      <c r="BH76" s="780"/>
      <c r="BI76" s="780"/>
      <c r="BJ76" s="780"/>
      <c r="BK76" s="785"/>
      <c r="BL76" s="778"/>
      <c r="BM76" s="778"/>
      <c r="BN76" s="778"/>
      <c r="BO76" s="774"/>
      <c r="BP76" s="774"/>
      <c r="BQ76" s="774"/>
      <c r="BR76" s="774"/>
      <c r="BS76" s="774"/>
      <c r="BT76" s="774"/>
      <c r="BU76" s="774"/>
      <c r="BV76" s="774"/>
      <c r="BW76" s="774"/>
      <c r="BX76" s="774"/>
      <c r="BY76" s="774"/>
      <c r="BZ76" s="774"/>
      <c r="CA76" s="774"/>
      <c r="CB76" s="774"/>
      <c r="CC76" s="774"/>
      <c r="CD76" s="774"/>
      <c r="CE76" s="774"/>
      <c r="CF76" s="774"/>
      <c r="CG76" s="774"/>
      <c r="CH76" s="774"/>
      <c r="CI76" s="774"/>
      <c r="CJ76" s="639"/>
    </row>
    <row r="77" spans="1:116" s="623" customFormat="1" ht="27" customHeight="1">
      <c r="A77" s="700"/>
      <c r="B77" s="1096" t="s">
        <v>30</v>
      </c>
      <c r="C77" s="1096"/>
      <c r="D77" s="787"/>
      <c r="E77" s="696" t="s">
        <v>72</v>
      </c>
      <c r="F77" s="696"/>
      <c r="G77" s="700"/>
      <c r="H77" s="787"/>
      <c r="I77" s="700"/>
      <c r="J77" s="700"/>
      <c r="K77" s="700"/>
      <c r="L77" s="780"/>
      <c r="M77" s="782"/>
      <c r="N77" s="780"/>
      <c r="O77" s="787"/>
      <c r="P77" s="788">
        <v>0</v>
      </c>
      <c r="Q77" s="788">
        <v>0</v>
      </c>
      <c r="R77" s="700"/>
      <c r="S77" s="700"/>
      <c r="T77" s="1108" t="s">
        <v>30</v>
      </c>
      <c r="U77" s="1108"/>
      <c r="V77" s="788"/>
      <c r="W77" s="1109" t="s">
        <v>72</v>
      </c>
      <c r="X77" s="1109"/>
      <c r="Y77" s="1109"/>
      <c r="Z77" s="1109"/>
      <c r="AA77" s="787"/>
      <c r="AB77" s="787"/>
      <c r="AC77" s="787"/>
      <c r="AD77" s="789"/>
      <c r="AE77" s="790"/>
      <c r="AF77" s="790"/>
      <c r="AG77" s="790"/>
      <c r="AH77" s="700"/>
      <c r="AI77" s="1096" t="s">
        <v>30</v>
      </c>
      <c r="AJ77" s="1096"/>
      <c r="AK77" s="787"/>
      <c r="AL77" s="696" t="s">
        <v>72</v>
      </c>
      <c r="AM77" s="696"/>
      <c r="AN77" s="700"/>
      <c r="AO77" s="787"/>
      <c r="AP77" s="700"/>
      <c r="AQ77" s="700"/>
      <c r="AR77" s="700"/>
      <c r="AS77" s="780"/>
      <c r="AT77" s="782"/>
      <c r="AU77" s="780"/>
      <c r="AV77" s="787"/>
      <c r="AW77" s="788">
        <v>0</v>
      </c>
      <c r="AX77" s="788">
        <v>0</v>
      </c>
      <c r="AY77" s="700"/>
      <c r="AZ77" s="700"/>
      <c r="BA77" s="1108" t="s">
        <v>30</v>
      </c>
      <c r="BB77" s="1108"/>
      <c r="BC77" s="788"/>
      <c r="BD77" s="1109" t="s">
        <v>72</v>
      </c>
      <c r="BE77" s="1109"/>
      <c r="BF77" s="1109"/>
      <c r="BG77" s="1109"/>
      <c r="BH77" s="787"/>
      <c r="BI77" s="787"/>
      <c r="BJ77" s="787"/>
      <c r="BK77" s="789"/>
      <c r="BL77" s="790"/>
      <c r="BM77" s="790"/>
      <c r="BN77" s="790"/>
      <c r="BO77" s="774"/>
      <c r="BP77" s="774"/>
      <c r="BQ77" s="774"/>
      <c r="BR77" s="774"/>
      <c r="BS77" s="774"/>
      <c r="BT77" s="774"/>
      <c r="BU77" s="774"/>
      <c r="BV77" s="774"/>
      <c r="BW77" s="774"/>
      <c r="BX77" s="774"/>
      <c r="BY77" s="774"/>
      <c r="BZ77" s="774"/>
      <c r="CA77" s="774"/>
      <c r="CB77" s="774"/>
      <c r="CC77" s="774"/>
      <c r="CD77" s="774"/>
      <c r="CE77" s="774"/>
      <c r="CF77" s="774"/>
      <c r="CG77" s="774"/>
      <c r="CH77" s="774"/>
      <c r="CI77" s="774"/>
      <c r="CJ77" s="639"/>
      <c r="CK77" s="591"/>
      <c r="CL77" s="591"/>
      <c r="CM77" s="591"/>
      <c r="CN77" s="591"/>
      <c r="CO77" s="591"/>
      <c r="CP77" s="591"/>
      <c r="CQ77" s="591"/>
      <c r="CR77" s="591"/>
      <c r="CS77" s="591"/>
      <c r="CT77" s="591"/>
      <c r="CU77" s="591"/>
      <c r="CV77" s="591"/>
      <c r="CW77" s="591"/>
      <c r="CX77" s="591"/>
      <c r="CY77" s="591"/>
      <c r="CZ77" s="591"/>
      <c r="DA77" s="591"/>
      <c r="DB77" s="591"/>
      <c r="DC77" s="591"/>
      <c r="DD77" s="591"/>
      <c r="DE77" s="591"/>
      <c r="DF77" s="591"/>
      <c r="DG77" s="591"/>
      <c r="DH77" s="591"/>
      <c r="DI77" s="591"/>
      <c r="DJ77" s="591"/>
      <c r="DK77" s="591"/>
      <c r="DL77" s="591"/>
    </row>
    <row r="78" spans="1:116" ht="27" customHeight="1">
      <c r="A78" s="779" t="s">
        <v>74</v>
      </c>
      <c r="B78" s="1111"/>
      <c r="C78" s="1111"/>
      <c r="D78" s="780"/>
      <c r="E78" s="1107"/>
      <c r="F78" s="1107"/>
      <c r="G78" s="1107"/>
      <c r="H78" s="780"/>
      <c r="I78" s="781"/>
      <c r="J78" s="781"/>
      <c r="K78" s="781"/>
      <c r="L78" s="780"/>
      <c r="M78" s="782"/>
      <c r="N78" s="780"/>
      <c r="O78" s="780"/>
      <c r="P78" s="791"/>
      <c r="Q78" s="791"/>
      <c r="R78" s="1098" t="s">
        <v>488</v>
      </c>
      <c r="S78" s="1098"/>
      <c r="T78" s="1106"/>
      <c r="U78" s="1106"/>
      <c r="V78" s="788"/>
      <c r="W78" s="1107" t="s">
        <v>483</v>
      </c>
      <c r="X78" s="1107"/>
      <c r="Y78" s="1107"/>
      <c r="Z78" s="792"/>
      <c r="AA78" s="780"/>
      <c r="AB78" s="780"/>
      <c r="AC78" s="780"/>
      <c r="AD78" s="785"/>
      <c r="AE78" s="778"/>
      <c r="AF78" s="778"/>
      <c r="AG78" s="778"/>
      <c r="AH78" s="779" t="s">
        <v>74</v>
      </c>
      <c r="AI78" s="1111"/>
      <c r="AJ78" s="1111"/>
      <c r="AK78" s="780"/>
      <c r="AL78" s="1107"/>
      <c r="AM78" s="1107"/>
      <c r="AN78" s="1107"/>
      <c r="AO78" s="780"/>
      <c r="AP78" s="781"/>
      <c r="AQ78" s="781"/>
      <c r="AR78" s="781"/>
      <c r="AS78" s="780"/>
      <c r="AT78" s="782"/>
      <c r="AU78" s="780"/>
      <c r="AV78" s="780"/>
      <c r="AW78" s="791"/>
      <c r="AX78" s="791"/>
      <c r="AY78" s="1098" t="s">
        <v>488</v>
      </c>
      <c r="AZ78" s="1098"/>
      <c r="BA78" s="1106"/>
      <c r="BB78" s="1106"/>
      <c r="BC78" s="788"/>
      <c r="BD78" s="1107" t="s">
        <v>618</v>
      </c>
      <c r="BE78" s="1107"/>
      <c r="BF78" s="1107"/>
      <c r="BG78" s="792"/>
      <c r="BH78" s="780"/>
      <c r="BI78" s="780"/>
      <c r="BJ78" s="780"/>
      <c r="BK78" s="785"/>
      <c r="BL78" s="778"/>
      <c r="BM78" s="778"/>
      <c r="BN78" s="778"/>
      <c r="BO78" s="774"/>
      <c r="BP78" s="774"/>
      <c r="BQ78" s="774"/>
      <c r="BR78" s="774"/>
      <c r="BS78" s="774"/>
      <c r="BT78" s="774"/>
      <c r="BU78" s="774"/>
      <c r="BV78" s="774"/>
      <c r="BW78" s="774"/>
      <c r="BX78" s="774"/>
      <c r="BY78" s="774"/>
      <c r="BZ78" s="774"/>
      <c r="CA78" s="774"/>
      <c r="CB78" s="774"/>
      <c r="CC78" s="774"/>
      <c r="CD78" s="774"/>
      <c r="CE78" s="774"/>
      <c r="CF78" s="774"/>
      <c r="CG78" s="774"/>
      <c r="CH78" s="774"/>
      <c r="CI78" s="774"/>
      <c r="CJ78" s="639"/>
    </row>
    <row r="79" spans="1:116" ht="27" customHeight="1">
      <c r="A79" s="654"/>
      <c r="B79" s="1096" t="s">
        <v>30</v>
      </c>
      <c r="C79" s="1096"/>
      <c r="D79" s="780"/>
      <c r="E79" s="1110" t="s">
        <v>72</v>
      </c>
      <c r="F79" s="1110"/>
      <c r="G79" s="1110"/>
      <c r="H79" s="780"/>
      <c r="I79" s="781"/>
      <c r="J79" s="781"/>
      <c r="K79" s="781"/>
      <c r="L79" s="791"/>
      <c r="M79" s="791"/>
      <c r="N79" s="791"/>
      <c r="O79" s="780"/>
      <c r="P79" s="780"/>
      <c r="Q79" s="780"/>
      <c r="R79" s="781"/>
      <c r="S79" s="781"/>
      <c r="T79" s="1096" t="s">
        <v>30</v>
      </c>
      <c r="U79" s="1096"/>
      <c r="V79" s="783">
        <f>(V$19*V78)/1000</f>
        <v>0</v>
      </c>
      <c r="W79" s="1097" t="s">
        <v>72</v>
      </c>
      <c r="X79" s="1097"/>
      <c r="Y79" s="1097"/>
      <c r="Z79" s="1097"/>
      <c r="AA79" s="780"/>
      <c r="AB79" s="780"/>
      <c r="AC79" s="780"/>
      <c r="AD79" s="785"/>
      <c r="AE79" s="778"/>
      <c r="AF79" s="778"/>
      <c r="AG79" s="778"/>
      <c r="AH79" s="654"/>
      <c r="AI79" s="1096" t="s">
        <v>30</v>
      </c>
      <c r="AJ79" s="1096"/>
      <c r="AK79" s="780"/>
      <c r="AL79" s="1110" t="s">
        <v>72</v>
      </c>
      <c r="AM79" s="1110"/>
      <c r="AN79" s="1110"/>
      <c r="AO79" s="780"/>
      <c r="AP79" s="781"/>
      <c r="AQ79" s="781"/>
      <c r="AR79" s="781"/>
      <c r="AS79" s="791"/>
      <c r="AT79" s="791"/>
      <c r="AU79" s="791"/>
      <c r="AV79" s="780"/>
      <c r="AW79" s="780"/>
      <c r="AX79" s="780"/>
      <c r="AY79" s="781"/>
      <c r="AZ79" s="781"/>
      <c r="BA79" s="1096" t="s">
        <v>30</v>
      </c>
      <c r="BB79" s="1096"/>
      <c r="BC79" s="783">
        <f>(BC$19*BC78)/1000</f>
        <v>0</v>
      </c>
      <c r="BD79" s="1097" t="s">
        <v>72</v>
      </c>
      <c r="BE79" s="1097"/>
      <c r="BF79" s="1097"/>
      <c r="BG79" s="1097"/>
      <c r="BH79" s="780"/>
      <c r="BI79" s="780"/>
      <c r="BJ79" s="780"/>
      <c r="BK79" s="785"/>
      <c r="BL79" s="778"/>
      <c r="BM79" s="778"/>
      <c r="BN79" s="778"/>
      <c r="BO79" s="774"/>
      <c r="BP79" s="774"/>
      <c r="BQ79" s="774"/>
      <c r="BR79" s="774"/>
      <c r="BS79" s="774"/>
      <c r="BT79" s="774"/>
      <c r="BU79" s="774"/>
      <c r="BV79" s="774"/>
      <c r="BW79" s="774"/>
      <c r="BX79" s="774"/>
      <c r="BY79" s="774"/>
      <c r="BZ79" s="774"/>
      <c r="CA79" s="774"/>
      <c r="CB79" s="774"/>
      <c r="CC79" s="774"/>
      <c r="CD79" s="774"/>
      <c r="CE79" s="774"/>
      <c r="CF79" s="774"/>
      <c r="CG79" s="774"/>
      <c r="CH79" s="774"/>
      <c r="CI79" s="774"/>
      <c r="CJ79" s="639"/>
    </row>
    <row r="80" spans="1:116" ht="27" customHeight="1">
      <c r="A80" s="594"/>
      <c r="B80" s="632"/>
      <c r="C80" s="632"/>
      <c r="D80" s="626"/>
      <c r="E80" s="633"/>
      <c r="F80" s="633"/>
      <c r="G80" s="633"/>
      <c r="H80" s="626"/>
      <c r="I80" s="627"/>
      <c r="J80" s="627"/>
      <c r="K80" s="627"/>
      <c r="L80" s="631"/>
      <c r="M80" s="631"/>
      <c r="N80" s="631"/>
      <c r="O80" s="626"/>
      <c r="P80" s="626"/>
      <c r="Q80" s="626"/>
      <c r="R80" s="627"/>
      <c r="S80" s="627"/>
      <c r="T80" s="606"/>
      <c r="U80" s="606"/>
      <c r="V80" s="628"/>
      <c r="W80" s="634"/>
      <c r="X80" s="634"/>
      <c r="Y80" s="634"/>
      <c r="Z80" s="634"/>
      <c r="AA80" s="626"/>
      <c r="AB80" s="626"/>
      <c r="AC80" s="626"/>
      <c r="AD80" s="629"/>
      <c r="AE80" s="625"/>
      <c r="AF80" s="625"/>
      <c r="AG80" s="625"/>
      <c r="AH80" s="594"/>
      <c r="AI80" s="606"/>
      <c r="AJ80" s="606"/>
      <c r="AK80" s="626"/>
      <c r="AL80" s="634"/>
      <c r="AM80" s="634"/>
      <c r="AN80" s="634"/>
      <c r="AO80" s="626"/>
      <c r="AP80" s="627"/>
      <c r="AQ80" s="627"/>
      <c r="AR80" s="627"/>
      <c r="AS80" s="631"/>
      <c r="AT80" s="631"/>
      <c r="AU80" s="631"/>
      <c r="AV80" s="626"/>
      <c r="AW80" s="626"/>
      <c r="AX80" s="626"/>
      <c r="AY80" s="627"/>
      <c r="AZ80" s="627"/>
      <c r="BA80" s="606"/>
      <c r="BB80" s="606"/>
      <c r="BC80" s="628"/>
      <c r="BD80" s="634"/>
      <c r="BE80" s="634"/>
      <c r="BF80" s="634"/>
      <c r="BG80" s="634"/>
      <c r="BH80" s="626"/>
      <c r="BI80" s="626"/>
      <c r="BJ80" s="626"/>
      <c r="BK80" s="629"/>
      <c r="BL80" s="625"/>
      <c r="BM80" s="625"/>
      <c r="BN80" s="625"/>
      <c r="BO80" s="623"/>
      <c r="BP80" s="623"/>
      <c r="BQ80" s="623"/>
      <c r="BR80" s="623"/>
      <c r="BS80" s="623"/>
      <c r="BT80" s="623"/>
      <c r="BU80" s="623"/>
      <c r="BV80" s="623"/>
      <c r="BW80" s="623"/>
      <c r="BX80" s="623"/>
      <c r="BY80" s="623"/>
      <c r="BZ80" s="623"/>
      <c r="CA80" s="623"/>
      <c r="CB80" s="623"/>
      <c r="CC80" s="623"/>
      <c r="CD80" s="623"/>
      <c r="CE80" s="623"/>
      <c r="CF80" s="623"/>
      <c r="CG80" s="623"/>
      <c r="CH80" s="623"/>
    </row>
    <row r="81" spans="4:87" ht="15.75" customHeight="1">
      <c r="D81" s="631"/>
      <c r="E81" s="631"/>
      <c r="F81" s="631"/>
      <c r="G81" s="631"/>
      <c r="H81" s="631"/>
      <c r="I81" s="631"/>
      <c r="J81" s="631"/>
      <c r="K81" s="631"/>
      <c r="L81" s="631"/>
      <c r="M81" s="631"/>
      <c r="N81" s="631"/>
      <c r="O81" s="631"/>
      <c r="P81" s="631"/>
      <c r="Q81" s="631"/>
      <c r="R81" s="631"/>
      <c r="S81" s="631"/>
      <c r="T81" s="631"/>
      <c r="U81" s="631"/>
      <c r="V81" s="631"/>
      <c r="W81" s="631"/>
      <c r="X81" s="631"/>
      <c r="Y81" s="631"/>
      <c r="Z81" s="631"/>
      <c r="AA81" s="631"/>
      <c r="AB81" s="631"/>
      <c r="AC81" s="631"/>
      <c r="AD81" s="635"/>
      <c r="AE81" s="636"/>
      <c r="AF81" s="636"/>
      <c r="AG81" s="636"/>
      <c r="AK81" s="631"/>
      <c r="AL81" s="631"/>
      <c r="AM81" s="631"/>
      <c r="AN81" s="631"/>
      <c r="AO81" s="631"/>
      <c r="AP81" s="631"/>
      <c r="AQ81" s="631"/>
      <c r="AR81" s="631"/>
      <c r="AS81" s="631"/>
      <c r="AT81" s="631"/>
      <c r="AU81" s="631"/>
      <c r="AV81" s="631"/>
      <c r="AW81" s="631"/>
      <c r="AX81" s="631"/>
      <c r="AY81" s="631"/>
      <c r="AZ81" s="631"/>
      <c r="BA81" s="631"/>
      <c r="BB81" s="631"/>
      <c r="BC81" s="631"/>
      <c r="BD81" s="631"/>
      <c r="BE81" s="631"/>
      <c r="BF81" s="631"/>
      <c r="BG81" s="631"/>
      <c r="BH81" s="631"/>
      <c r="BI81" s="631"/>
      <c r="BJ81" s="631"/>
      <c r="BK81" s="635"/>
      <c r="BL81" s="636"/>
      <c r="BM81" s="636"/>
      <c r="BN81" s="636"/>
    </row>
    <row r="82" spans="4:87">
      <c r="D82" s="631"/>
      <c r="E82" s="631"/>
      <c r="F82" s="631"/>
      <c r="G82" s="631"/>
      <c r="H82" s="631"/>
      <c r="I82" s="631"/>
      <c r="J82" s="631"/>
      <c r="K82" s="631"/>
      <c r="L82" s="631"/>
      <c r="M82" s="631"/>
      <c r="N82" s="631"/>
      <c r="O82" s="631"/>
      <c r="P82" s="631"/>
      <c r="Q82" s="631"/>
      <c r="R82" s="631"/>
      <c r="S82" s="631"/>
      <c r="T82" s="631"/>
      <c r="U82" s="631"/>
      <c r="V82" s="631"/>
      <c r="W82" s="631"/>
      <c r="X82" s="631"/>
      <c r="Y82" s="631"/>
      <c r="Z82" s="631"/>
      <c r="AA82" s="631"/>
      <c r="AB82" s="631"/>
      <c r="AC82" s="631"/>
      <c r="AD82" s="635"/>
      <c r="AE82" s="636"/>
      <c r="AF82" s="636"/>
      <c r="AG82" s="636"/>
      <c r="AK82" s="631"/>
      <c r="AL82" s="631"/>
      <c r="AM82" s="631"/>
      <c r="AN82" s="631"/>
      <c r="AO82" s="631"/>
      <c r="AP82" s="631"/>
      <c r="AQ82" s="631"/>
      <c r="AR82" s="631"/>
      <c r="AS82" s="631"/>
      <c r="AT82" s="631"/>
      <c r="AU82" s="631"/>
      <c r="AV82" s="631"/>
      <c r="AW82" s="631"/>
      <c r="AX82" s="631"/>
      <c r="AY82" s="631"/>
      <c r="AZ82" s="631"/>
      <c r="BA82" s="631"/>
      <c r="BB82" s="631"/>
      <c r="BC82" s="631"/>
      <c r="BD82" s="631"/>
      <c r="BE82" s="631"/>
      <c r="BF82" s="631"/>
      <c r="BG82" s="631"/>
      <c r="BH82" s="631"/>
      <c r="BI82" s="631"/>
      <c r="BJ82" s="631"/>
      <c r="BK82" s="635"/>
      <c r="BL82" s="636"/>
      <c r="BM82" s="636"/>
      <c r="BN82" s="636"/>
    </row>
    <row r="83" spans="4:87">
      <c r="D83" s="631"/>
      <c r="E83" s="631"/>
      <c r="F83" s="631"/>
      <c r="G83" s="631"/>
      <c r="H83" s="631"/>
      <c r="I83" s="631"/>
      <c r="J83" s="631"/>
      <c r="K83" s="631"/>
      <c r="L83" s="631"/>
      <c r="M83" s="631"/>
      <c r="N83" s="631"/>
      <c r="O83" s="631"/>
      <c r="P83" s="631"/>
      <c r="Q83" s="631"/>
      <c r="R83" s="631"/>
      <c r="S83" s="631"/>
      <c r="T83" s="631"/>
      <c r="U83" s="631"/>
      <c r="V83" s="631"/>
      <c r="W83" s="631"/>
      <c r="X83" s="631"/>
      <c r="Y83" s="631"/>
      <c r="Z83" s="631"/>
      <c r="AA83" s="631"/>
      <c r="AB83" s="631"/>
      <c r="AC83" s="631"/>
      <c r="AD83" s="635"/>
      <c r="AE83" s="636"/>
      <c r="AF83" s="636"/>
      <c r="AG83" s="636"/>
      <c r="AK83" s="631"/>
      <c r="AL83" s="631"/>
      <c r="AM83" s="631"/>
      <c r="AN83" s="631"/>
      <c r="AO83" s="631"/>
      <c r="AP83" s="631"/>
      <c r="AQ83" s="631"/>
      <c r="AR83" s="631"/>
      <c r="AS83" s="631"/>
      <c r="AT83" s="631"/>
      <c r="AU83" s="631"/>
      <c r="AV83" s="631"/>
      <c r="AW83" s="631"/>
      <c r="AX83" s="631"/>
      <c r="AY83" s="631"/>
      <c r="AZ83" s="631"/>
      <c r="BA83" s="631"/>
      <c r="BB83" s="631"/>
      <c r="BC83" s="631"/>
      <c r="BD83" s="631"/>
      <c r="BE83" s="631"/>
      <c r="BF83" s="631"/>
      <c r="BG83" s="631"/>
      <c r="BH83" s="631"/>
      <c r="BI83" s="631"/>
      <c r="BJ83" s="631"/>
      <c r="BK83" s="635"/>
      <c r="BL83" s="636"/>
      <c r="BM83" s="636"/>
      <c r="BN83" s="636"/>
    </row>
    <row r="84" spans="4:87">
      <c r="D84" s="631"/>
      <c r="E84" s="631"/>
      <c r="F84" s="631"/>
      <c r="G84" s="631"/>
      <c r="H84" s="631"/>
      <c r="I84" s="631"/>
      <c r="J84" s="631"/>
      <c r="K84" s="631"/>
      <c r="L84" s="631"/>
      <c r="M84" s="631"/>
      <c r="N84" s="631"/>
      <c r="O84" s="631"/>
      <c r="P84" s="631"/>
      <c r="Q84" s="631"/>
      <c r="R84" s="631"/>
      <c r="S84" s="631"/>
      <c r="T84" s="631"/>
      <c r="U84" s="631"/>
      <c r="V84" s="631"/>
      <c r="W84" s="631"/>
      <c r="X84" s="631"/>
      <c r="Y84" s="631"/>
      <c r="Z84" s="631"/>
      <c r="AA84" s="631"/>
      <c r="AB84" s="631"/>
      <c r="AC84" s="631"/>
      <c r="AD84" s="635"/>
      <c r="AE84" s="636"/>
      <c r="AF84" s="636"/>
      <c r="AG84" s="636"/>
      <c r="AK84" s="631"/>
      <c r="AL84" s="631"/>
      <c r="AM84" s="631"/>
      <c r="AN84" s="631"/>
      <c r="AO84" s="631"/>
      <c r="AP84" s="631"/>
      <c r="AQ84" s="631"/>
      <c r="AR84" s="631"/>
      <c r="AS84" s="631"/>
      <c r="AT84" s="631"/>
      <c r="AU84" s="631"/>
      <c r="AV84" s="631"/>
      <c r="AW84" s="631"/>
      <c r="AX84" s="631"/>
      <c r="AY84" s="631"/>
      <c r="AZ84" s="631"/>
      <c r="BA84" s="631"/>
      <c r="BB84" s="631"/>
      <c r="BC84" s="631"/>
      <c r="BD84" s="631"/>
      <c r="BE84" s="631"/>
      <c r="BF84" s="631"/>
      <c r="BG84" s="631"/>
      <c r="BH84" s="631"/>
      <c r="BI84" s="631"/>
      <c r="BJ84" s="631"/>
      <c r="BK84" s="635"/>
      <c r="BL84" s="636"/>
      <c r="BM84" s="636"/>
      <c r="BN84" s="636"/>
    </row>
    <row r="85" spans="4:87">
      <c r="D85" s="631"/>
      <c r="E85" s="631"/>
      <c r="F85" s="631"/>
      <c r="G85" s="631"/>
      <c r="H85" s="631"/>
      <c r="I85" s="631"/>
      <c r="J85" s="631"/>
      <c r="K85" s="631"/>
      <c r="L85" s="631"/>
      <c r="M85" s="631"/>
      <c r="N85" s="631"/>
      <c r="O85" s="631"/>
      <c r="P85" s="631"/>
      <c r="Q85" s="631"/>
      <c r="R85" s="631"/>
      <c r="S85" s="631"/>
      <c r="T85" s="631"/>
      <c r="U85" s="631"/>
      <c r="V85" s="631"/>
      <c r="W85" s="631"/>
      <c r="X85" s="631"/>
      <c r="Y85" s="631"/>
      <c r="Z85" s="631"/>
      <c r="AA85" s="631"/>
      <c r="AB85" s="631"/>
      <c r="AC85" s="631"/>
      <c r="AD85" s="635"/>
      <c r="AE85" s="636"/>
      <c r="AF85" s="636"/>
      <c r="AG85" s="636"/>
      <c r="AK85" s="631"/>
      <c r="AL85" s="631"/>
      <c r="AM85" s="631"/>
      <c r="AN85" s="631"/>
      <c r="AO85" s="631"/>
      <c r="AP85" s="631"/>
      <c r="AQ85" s="631"/>
      <c r="AR85" s="631"/>
      <c r="AS85" s="631"/>
      <c r="AT85" s="631"/>
      <c r="AU85" s="631"/>
      <c r="AV85" s="631"/>
      <c r="AW85" s="631"/>
      <c r="AX85" s="631"/>
      <c r="AY85" s="631"/>
      <c r="AZ85" s="631"/>
      <c r="BA85" s="631"/>
      <c r="BB85" s="631"/>
      <c r="BC85" s="631"/>
      <c r="BD85" s="631"/>
      <c r="BE85" s="631"/>
      <c r="BF85" s="631"/>
      <c r="BG85" s="631"/>
      <c r="BH85" s="631"/>
      <c r="BI85" s="631"/>
      <c r="BJ85" s="631"/>
      <c r="BK85" s="635"/>
      <c r="BL85" s="636"/>
      <c r="BM85" s="636"/>
      <c r="BN85" s="636"/>
    </row>
    <row r="86" spans="4:87">
      <c r="D86" s="631"/>
      <c r="E86" s="631"/>
      <c r="F86" s="631"/>
      <c r="G86" s="631"/>
      <c r="H86" s="631"/>
      <c r="I86" s="631"/>
      <c r="J86" s="631"/>
      <c r="K86" s="631"/>
      <c r="L86" s="631"/>
      <c r="M86" s="631"/>
      <c r="N86" s="631"/>
      <c r="O86" s="631"/>
      <c r="P86" s="631"/>
      <c r="Q86" s="631"/>
      <c r="R86" s="631"/>
      <c r="S86" s="631"/>
      <c r="T86" s="631"/>
      <c r="U86" s="631"/>
      <c r="V86" s="631"/>
      <c r="W86" s="631"/>
      <c r="X86" s="631"/>
      <c r="Y86" s="631"/>
      <c r="Z86" s="631"/>
      <c r="AA86" s="631"/>
      <c r="AB86" s="631"/>
      <c r="AC86" s="631"/>
      <c r="AD86" s="635"/>
      <c r="AE86" s="636"/>
      <c r="AF86" s="636"/>
      <c r="AG86" s="636"/>
      <c r="AK86" s="631"/>
      <c r="AL86" s="631"/>
      <c r="AM86" s="631"/>
      <c r="AN86" s="631"/>
      <c r="AO86" s="631"/>
      <c r="AP86" s="631"/>
      <c r="AQ86" s="631"/>
      <c r="AR86" s="631"/>
      <c r="AS86" s="631"/>
      <c r="AT86" s="631"/>
      <c r="AU86" s="631"/>
      <c r="AV86" s="631"/>
      <c r="AW86" s="631"/>
      <c r="AX86" s="631"/>
      <c r="AY86" s="631"/>
      <c r="AZ86" s="631"/>
      <c r="BA86" s="631"/>
      <c r="BB86" s="631"/>
      <c r="BC86" s="631"/>
      <c r="BD86" s="631"/>
      <c r="BE86" s="631"/>
      <c r="BF86" s="631"/>
      <c r="BG86" s="631"/>
      <c r="BH86" s="631"/>
      <c r="BI86" s="631"/>
      <c r="BJ86" s="631"/>
      <c r="BK86" s="635"/>
      <c r="BL86" s="636"/>
      <c r="BM86" s="636"/>
      <c r="BN86" s="636"/>
      <c r="BO86" s="637"/>
      <c r="BP86" s="637"/>
      <c r="BQ86" s="637"/>
      <c r="BR86" s="637"/>
      <c r="BS86" s="637"/>
      <c r="BT86" s="637"/>
      <c r="BU86" s="637"/>
      <c r="BV86" s="637"/>
      <c r="BW86" s="637"/>
      <c r="BX86" s="637"/>
      <c r="BY86" s="637"/>
      <c r="BZ86" s="637"/>
      <c r="CA86" s="637"/>
      <c r="CB86" s="637"/>
      <c r="CC86" s="637"/>
      <c r="CD86" s="637"/>
      <c r="CE86" s="637"/>
      <c r="CF86" s="637"/>
      <c r="CG86" s="637"/>
      <c r="CH86" s="637"/>
      <c r="CI86" s="637"/>
    </row>
    <row r="87" spans="4:87">
      <c r="D87" s="631"/>
      <c r="E87" s="631"/>
      <c r="F87" s="631"/>
      <c r="G87" s="631"/>
      <c r="H87" s="631"/>
      <c r="I87" s="631"/>
      <c r="J87" s="631"/>
      <c r="K87" s="631"/>
      <c r="L87" s="631"/>
      <c r="M87" s="631"/>
      <c r="N87" s="631"/>
      <c r="O87" s="631"/>
      <c r="P87" s="631"/>
      <c r="Q87" s="631"/>
      <c r="R87" s="631"/>
      <c r="S87" s="631"/>
      <c r="T87" s="631"/>
      <c r="U87" s="631"/>
      <c r="V87" s="631"/>
      <c r="W87" s="631"/>
      <c r="X87" s="631"/>
      <c r="Y87" s="631"/>
      <c r="Z87" s="631"/>
      <c r="AA87" s="631"/>
      <c r="AB87" s="631"/>
      <c r="AC87" s="631"/>
      <c r="AD87" s="635"/>
      <c r="AE87" s="636"/>
      <c r="AF87" s="636"/>
      <c r="AG87" s="636"/>
      <c r="AK87" s="631"/>
      <c r="AL87" s="631"/>
      <c r="AM87" s="631"/>
      <c r="AN87" s="631"/>
      <c r="AO87" s="631"/>
      <c r="AP87" s="631"/>
      <c r="AQ87" s="631"/>
      <c r="AR87" s="631"/>
      <c r="AS87" s="631"/>
      <c r="AT87" s="631"/>
      <c r="AU87" s="631"/>
      <c r="AV87" s="631"/>
      <c r="AW87" s="631"/>
      <c r="AX87" s="631"/>
      <c r="AY87" s="631"/>
      <c r="AZ87" s="631"/>
      <c r="BA87" s="631"/>
      <c r="BB87" s="631"/>
      <c r="BC87" s="631"/>
      <c r="BD87" s="631"/>
      <c r="BE87" s="631"/>
      <c r="BF87" s="631"/>
      <c r="BG87" s="631"/>
      <c r="BH87" s="631"/>
      <c r="BI87" s="631"/>
      <c r="BJ87" s="631"/>
      <c r="BK87" s="635"/>
      <c r="BL87" s="636"/>
      <c r="BM87" s="636"/>
      <c r="BN87" s="636"/>
      <c r="BO87" s="637"/>
      <c r="BP87" s="637"/>
      <c r="BQ87" s="637"/>
      <c r="BR87" s="637"/>
      <c r="BS87" s="637"/>
      <c r="BT87" s="637"/>
      <c r="BU87" s="637"/>
      <c r="BV87" s="637"/>
      <c r="BW87" s="637"/>
      <c r="BX87" s="637"/>
      <c r="BY87" s="637"/>
      <c r="BZ87" s="637"/>
      <c r="CA87" s="637"/>
      <c r="CB87" s="637"/>
      <c r="CC87" s="637"/>
      <c r="CD87" s="637"/>
      <c r="CE87" s="637"/>
      <c r="CF87" s="637"/>
      <c r="CG87" s="637"/>
      <c r="CH87" s="637"/>
      <c r="CI87" s="637"/>
    </row>
    <row r="88" spans="4:87" ht="21">
      <c r="D88" s="631"/>
      <c r="E88" s="631"/>
      <c r="F88" s="631"/>
      <c r="G88" s="631"/>
      <c r="H88" s="631"/>
      <c r="I88" s="631"/>
      <c r="J88" s="631"/>
      <c r="K88" s="631"/>
      <c r="L88" s="631"/>
      <c r="M88" s="631"/>
      <c r="N88" s="631"/>
      <c r="O88" s="631"/>
      <c r="P88" s="631"/>
      <c r="Q88" s="631"/>
      <c r="R88" s="631"/>
      <c r="S88" s="631"/>
      <c r="T88" s="631"/>
      <c r="U88" s="631"/>
      <c r="V88" s="631"/>
      <c r="W88" s="631"/>
      <c r="X88" s="631"/>
      <c r="Y88" s="631"/>
      <c r="Z88" s="631"/>
      <c r="AA88" s="631"/>
      <c r="AB88" s="631"/>
      <c r="AC88" s="631"/>
      <c r="AD88" s="635"/>
      <c r="AE88" s="636"/>
      <c r="AF88" s="636"/>
      <c r="AG88" s="636"/>
      <c r="AK88" s="631"/>
      <c r="AL88" s="631"/>
      <c r="AM88" s="631"/>
      <c r="AN88" s="631"/>
      <c r="AO88" s="631"/>
      <c r="AP88" s="631"/>
      <c r="AQ88" s="631"/>
      <c r="AR88" s="631"/>
      <c r="AS88" s="631"/>
      <c r="AT88" s="631"/>
      <c r="AU88" s="631"/>
      <c r="AV88" s="631"/>
      <c r="AW88" s="631"/>
      <c r="AX88" s="631"/>
      <c r="AY88" s="631"/>
      <c r="AZ88" s="631"/>
      <c r="BA88" s="631"/>
      <c r="BB88" s="631"/>
      <c r="BC88" s="631"/>
      <c r="BD88" s="631"/>
      <c r="BE88" s="631"/>
      <c r="BF88" s="631"/>
      <c r="BG88" s="631"/>
      <c r="BH88" s="631"/>
      <c r="BI88" s="631"/>
      <c r="BJ88" s="631"/>
      <c r="BK88" s="635"/>
      <c r="BL88" s="636"/>
      <c r="BM88" s="636"/>
      <c r="BN88" s="636"/>
      <c r="BO88" s="638"/>
      <c r="BP88" s="638"/>
      <c r="BQ88" s="638"/>
      <c r="BR88" s="638"/>
      <c r="BS88" s="638"/>
      <c r="BT88" s="638"/>
      <c r="BU88" s="638"/>
      <c r="BV88" s="638"/>
      <c r="BW88" s="638"/>
      <c r="BX88" s="638"/>
      <c r="BY88" s="638"/>
      <c r="BZ88" s="638"/>
      <c r="CA88" s="638"/>
      <c r="CB88" s="638"/>
      <c r="CC88" s="638"/>
      <c r="CD88" s="638"/>
      <c r="CE88" s="638"/>
      <c r="CF88" s="638"/>
      <c r="CG88" s="638"/>
      <c r="CH88" s="638"/>
      <c r="CI88" s="638"/>
    </row>
    <row r="89" spans="4:87" ht="21">
      <c r="D89" s="631"/>
      <c r="E89" s="631"/>
      <c r="F89" s="631"/>
      <c r="G89" s="631"/>
      <c r="H89" s="631"/>
      <c r="I89" s="631"/>
      <c r="J89" s="631"/>
      <c r="K89" s="631"/>
      <c r="L89" s="631"/>
      <c r="M89" s="631"/>
      <c r="N89" s="631"/>
      <c r="O89" s="631"/>
      <c r="P89" s="631"/>
      <c r="Q89" s="631"/>
      <c r="R89" s="631"/>
      <c r="S89" s="631"/>
      <c r="T89" s="631"/>
      <c r="U89" s="631"/>
      <c r="V89" s="631"/>
      <c r="W89" s="631"/>
      <c r="X89" s="631"/>
      <c r="Y89" s="631"/>
      <c r="Z89" s="631"/>
      <c r="AA89" s="631"/>
      <c r="AB89" s="631"/>
      <c r="AC89" s="631"/>
      <c r="AD89" s="635"/>
      <c r="AE89" s="636"/>
      <c r="AF89" s="636"/>
      <c r="AG89" s="636"/>
      <c r="AK89" s="631"/>
      <c r="AL89" s="631"/>
      <c r="AM89" s="631"/>
      <c r="AN89" s="631"/>
      <c r="AO89" s="631"/>
      <c r="AP89" s="631"/>
      <c r="AQ89" s="631"/>
      <c r="AR89" s="631"/>
      <c r="AS89" s="631"/>
      <c r="AT89" s="631"/>
      <c r="AU89" s="631"/>
      <c r="AV89" s="631"/>
      <c r="AW89" s="631"/>
      <c r="AX89" s="631"/>
      <c r="AY89" s="631"/>
      <c r="AZ89" s="631"/>
      <c r="BA89" s="631"/>
      <c r="BB89" s="631"/>
      <c r="BC89" s="631"/>
      <c r="BD89" s="631"/>
      <c r="BE89" s="631"/>
      <c r="BF89" s="631"/>
      <c r="BG89" s="631"/>
      <c r="BH89" s="631"/>
      <c r="BI89" s="631"/>
      <c r="BJ89" s="631"/>
      <c r="BK89" s="635"/>
      <c r="BL89" s="636"/>
      <c r="BM89" s="636"/>
      <c r="BN89" s="636"/>
      <c r="BO89" s="638"/>
      <c r="BP89" s="638"/>
      <c r="BQ89" s="638"/>
      <c r="BR89" s="638"/>
      <c r="BS89" s="638"/>
      <c r="BT89" s="638"/>
      <c r="BU89" s="638"/>
      <c r="BV89" s="638"/>
      <c r="BW89" s="638"/>
      <c r="BX89" s="638"/>
      <c r="BY89" s="638"/>
      <c r="BZ89" s="638"/>
      <c r="CA89" s="638"/>
      <c r="CB89" s="638"/>
      <c r="CC89" s="638"/>
      <c r="CD89" s="638"/>
      <c r="CE89" s="638"/>
      <c r="CF89" s="638"/>
      <c r="CG89" s="638"/>
      <c r="CH89" s="638"/>
      <c r="CI89" s="638"/>
    </row>
    <row r="90" spans="4:87" ht="21">
      <c r="D90" s="631"/>
      <c r="E90" s="631"/>
      <c r="F90" s="631"/>
      <c r="G90" s="631"/>
      <c r="H90" s="631"/>
      <c r="I90" s="631"/>
      <c r="J90" s="631"/>
      <c r="K90" s="631"/>
      <c r="L90" s="631"/>
      <c r="M90" s="631"/>
      <c r="N90" s="631"/>
      <c r="O90" s="631"/>
      <c r="P90" s="631"/>
      <c r="Q90" s="631"/>
      <c r="R90" s="631"/>
      <c r="S90" s="631"/>
      <c r="T90" s="631"/>
      <c r="U90" s="631"/>
      <c r="V90" s="631"/>
      <c r="W90" s="631"/>
      <c r="X90" s="631"/>
      <c r="Y90" s="631"/>
      <c r="Z90" s="631"/>
      <c r="AA90" s="631"/>
      <c r="AB90" s="631"/>
      <c r="AC90" s="631"/>
      <c r="AD90" s="635"/>
      <c r="AE90" s="636"/>
      <c r="AF90" s="636"/>
      <c r="AG90" s="636"/>
      <c r="AK90" s="631"/>
      <c r="AL90" s="631"/>
      <c r="AM90" s="631"/>
      <c r="AN90" s="631"/>
      <c r="AO90" s="631"/>
      <c r="AP90" s="631"/>
      <c r="AQ90" s="631"/>
      <c r="AR90" s="631"/>
      <c r="AS90" s="631"/>
      <c r="AT90" s="631"/>
      <c r="AU90" s="631"/>
      <c r="AV90" s="631"/>
      <c r="AW90" s="631"/>
      <c r="AX90" s="631"/>
      <c r="AY90" s="631"/>
      <c r="AZ90" s="631"/>
      <c r="BA90" s="631"/>
      <c r="BB90" s="631"/>
      <c r="BC90" s="631"/>
      <c r="BD90" s="631"/>
      <c r="BE90" s="631"/>
      <c r="BF90" s="631"/>
      <c r="BG90" s="631"/>
      <c r="BH90" s="631"/>
      <c r="BI90" s="631"/>
      <c r="BJ90" s="631"/>
      <c r="BK90" s="635"/>
      <c r="BL90" s="636"/>
      <c r="BM90" s="636"/>
      <c r="BN90" s="636"/>
      <c r="BO90" s="638"/>
      <c r="BP90" s="638"/>
      <c r="BQ90" s="638"/>
      <c r="BR90" s="638"/>
      <c r="BS90" s="638"/>
      <c r="BT90" s="638"/>
      <c r="BU90" s="638"/>
      <c r="BV90" s="638"/>
      <c r="BW90" s="638"/>
      <c r="BX90" s="638"/>
      <c r="BY90" s="638"/>
      <c r="BZ90" s="638"/>
      <c r="CA90" s="638"/>
      <c r="CB90" s="638"/>
      <c r="CC90" s="638"/>
      <c r="CD90" s="638"/>
      <c r="CE90" s="638"/>
      <c r="CF90" s="638"/>
      <c r="CG90" s="638"/>
      <c r="CH90" s="638"/>
      <c r="CI90" s="638"/>
    </row>
    <row r="91" spans="4:87" ht="21">
      <c r="D91" s="631"/>
      <c r="E91" s="631"/>
      <c r="F91" s="631"/>
      <c r="G91" s="631"/>
      <c r="H91" s="631"/>
      <c r="I91" s="631"/>
      <c r="J91" s="631"/>
      <c r="K91" s="631"/>
      <c r="L91" s="631"/>
      <c r="M91" s="631"/>
      <c r="N91" s="631"/>
      <c r="O91" s="631"/>
      <c r="P91" s="631"/>
      <c r="Q91" s="631"/>
      <c r="R91" s="631"/>
      <c r="S91" s="631"/>
      <c r="T91" s="631"/>
      <c r="U91" s="631"/>
      <c r="V91" s="631"/>
      <c r="W91" s="631"/>
      <c r="X91" s="631"/>
      <c r="Y91" s="631"/>
      <c r="Z91" s="631"/>
      <c r="AA91" s="631"/>
      <c r="AB91" s="631"/>
      <c r="AC91" s="631"/>
      <c r="AD91" s="635"/>
      <c r="AE91" s="636"/>
      <c r="AF91" s="636"/>
      <c r="AG91" s="636"/>
      <c r="AK91" s="631"/>
      <c r="AL91" s="631"/>
      <c r="AM91" s="631"/>
      <c r="AN91" s="631"/>
      <c r="AO91" s="631"/>
      <c r="AP91" s="631"/>
      <c r="AQ91" s="631"/>
      <c r="AR91" s="631"/>
      <c r="AS91" s="631"/>
      <c r="AT91" s="631"/>
      <c r="AU91" s="631"/>
      <c r="AV91" s="631"/>
      <c r="AW91" s="631"/>
      <c r="AX91" s="631"/>
      <c r="AY91" s="631"/>
      <c r="AZ91" s="631"/>
      <c r="BA91" s="631"/>
      <c r="BB91" s="631"/>
      <c r="BC91" s="631"/>
      <c r="BD91" s="631"/>
      <c r="BE91" s="631"/>
      <c r="BF91" s="631"/>
      <c r="BG91" s="631"/>
      <c r="BH91" s="631"/>
      <c r="BI91" s="631"/>
      <c r="BJ91" s="631"/>
      <c r="BK91" s="635"/>
      <c r="BL91" s="636"/>
      <c r="BM91" s="636"/>
      <c r="BN91" s="636"/>
      <c r="BO91" s="638"/>
      <c r="BP91" s="638"/>
      <c r="BQ91" s="638"/>
      <c r="BR91" s="638"/>
      <c r="BS91" s="638"/>
      <c r="BT91" s="638"/>
      <c r="BU91" s="638"/>
      <c r="BV91" s="638"/>
      <c r="BW91" s="638"/>
      <c r="BX91" s="638"/>
      <c r="BY91" s="638"/>
      <c r="BZ91" s="638"/>
      <c r="CA91" s="638"/>
      <c r="CB91" s="638"/>
      <c r="CC91" s="638"/>
      <c r="CD91" s="638"/>
      <c r="CE91" s="638"/>
      <c r="CF91" s="638"/>
      <c r="CG91" s="638"/>
      <c r="CH91" s="638"/>
      <c r="CI91" s="638"/>
    </row>
    <row r="92" spans="4:87" ht="21">
      <c r="D92" s="631"/>
      <c r="E92" s="631"/>
      <c r="F92" s="631"/>
      <c r="G92" s="631"/>
      <c r="H92" s="631"/>
      <c r="I92" s="631"/>
      <c r="J92" s="631"/>
      <c r="K92" s="631"/>
      <c r="L92" s="631"/>
      <c r="M92" s="631"/>
      <c r="N92" s="631"/>
      <c r="O92" s="631"/>
      <c r="P92" s="631"/>
      <c r="Q92" s="631"/>
      <c r="R92" s="631"/>
      <c r="S92" s="631"/>
      <c r="T92" s="631"/>
      <c r="U92" s="631"/>
      <c r="V92" s="631"/>
      <c r="W92" s="631"/>
      <c r="X92" s="631"/>
      <c r="Y92" s="631"/>
      <c r="Z92" s="631"/>
      <c r="AA92" s="631"/>
      <c r="AB92" s="631"/>
      <c r="AC92" s="631"/>
      <c r="AD92" s="635"/>
      <c r="AE92" s="636"/>
      <c r="AF92" s="636"/>
      <c r="AG92" s="636"/>
      <c r="AK92" s="631"/>
      <c r="AL92" s="631"/>
      <c r="AM92" s="631"/>
      <c r="AN92" s="631"/>
      <c r="AO92" s="631"/>
      <c r="AP92" s="631"/>
      <c r="AQ92" s="631"/>
      <c r="AR92" s="631"/>
      <c r="AS92" s="631"/>
      <c r="AT92" s="631"/>
      <c r="AU92" s="631"/>
      <c r="AV92" s="631"/>
      <c r="AW92" s="631"/>
      <c r="AX92" s="631"/>
      <c r="AY92" s="631"/>
      <c r="AZ92" s="631"/>
      <c r="BA92" s="631"/>
      <c r="BB92" s="631"/>
      <c r="BC92" s="631"/>
      <c r="BD92" s="631"/>
      <c r="BE92" s="631"/>
      <c r="BF92" s="631"/>
      <c r="BG92" s="631"/>
      <c r="BH92" s="631"/>
      <c r="BI92" s="631"/>
      <c r="BJ92" s="631"/>
      <c r="BK92" s="635"/>
      <c r="BL92" s="636"/>
      <c r="BM92" s="636"/>
      <c r="BN92" s="636"/>
      <c r="BO92" s="638"/>
      <c r="BP92" s="638"/>
      <c r="BQ92" s="638"/>
      <c r="BR92" s="638"/>
      <c r="BS92" s="638"/>
      <c r="BT92" s="638"/>
      <c r="BU92" s="638"/>
      <c r="BV92" s="638"/>
      <c r="BW92" s="638"/>
      <c r="BX92" s="638"/>
      <c r="BY92" s="638"/>
      <c r="BZ92" s="638"/>
      <c r="CA92" s="638"/>
      <c r="CB92" s="638"/>
      <c r="CC92" s="638"/>
      <c r="CD92" s="638"/>
      <c r="CE92" s="638"/>
      <c r="CF92" s="638"/>
      <c r="CG92" s="638"/>
      <c r="CH92" s="638"/>
      <c r="CI92" s="638"/>
    </row>
    <row r="93" spans="4:87" ht="21">
      <c r="D93" s="631"/>
      <c r="E93" s="631"/>
      <c r="F93" s="631"/>
      <c r="G93" s="631"/>
      <c r="H93" s="631"/>
      <c r="I93" s="631"/>
      <c r="J93" s="631"/>
      <c r="K93" s="631"/>
      <c r="L93" s="631"/>
      <c r="M93" s="631"/>
      <c r="N93" s="631"/>
      <c r="O93" s="631"/>
      <c r="P93" s="631"/>
      <c r="Q93" s="631"/>
      <c r="R93" s="631"/>
      <c r="S93" s="631"/>
      <c r="T93" s="631"/>
      <c r="U93" s="631"/>
      <c r="V93" s="631"/>
      <c r="W93" s="631"/>
      <c r="X93" s="631"/>
      <c r="Y93" s="631"/>
      <c r="Z93" s="631"/>
      <c r="AA93" s="631"/>
      <c r="AB93" s="631"/>
      <c r="AC93" s="631"/>
      <c r="AD93" s="635"/>
      <c r="AE93" s="636"/>
      <c r="AF93" s="636"/>
      <c r="AG93" s="636"/>
      <c r="AK93" s="631"/>
      <c r="AL93" s="631"/>
      <c r="AM93" s="631"/>
      <c r="AN93" s="631"/>
      <c r="AO93" s="631"/>
      <c r="AP93" s="631"/>
      <c r="AQ93" s="631"/>
      <c r="AR93" s="631"/>
      <c r="AS93" s="631"/>
      <c r="AT93" s="631"/>
      <c r="AU93" s="631"/>
      <c r="AV93" s="631"/>
      <c r="AW93" s="631"/>
      <c r="AX93" s="631"/>
      <c r="AY93" s="631"/>
      <c r="AZ93" s="631"/>
      <c r="BA93" s="631"/>
      <c r="BB93" s="631"/>
      <c r="BC93" s="631"/>
      <c r="BD93" s="631"/>
      <c r="BE93" s="631"/>
      <c r="BF93" s="631"/>
      <c r="BG93" s="631"/>
      <c r="BH93" s="631"/>
      <c r="BI93" s="631"/>
      <c r="BJ93" s="631"/>
      <c r="BK93" s="635"/>
      <c r="BL93" s="636"/>
      <c r="BM93" s="636"/>
      <c r="BN93" s="636"/>
      <c r="BO93" s="638"/>
      <c r="BP93" s="638"/>
      <c r="BQ93" s="638"/>
      <c r="BR93" s="638"/>
      <c r="BS93" s="638"/>
      <c r="BT93" s="638"/>
      <c r="BU93" s="638"/>
      <c r="BV93" s="638"/>
      <c r="BW93" s="638"/>
      <c r="BX93" s="638"/>
      <c r="BY93" s="638"/>
      <c r="BZ93" s="638"/>
      <c r="CA93" s="638"/>
      <c r="CB93" s="638"/>
      <c r="CC93" s="638"/>
      <c r="CD93" s="638"/>
      <c r="CE93" s="638"/>
      <c r="CF93" s="638"/>
      <c r="CG93" s="638"/>
      <c r="CH93" s="638"/>
      <c r="CI93" s="638"/>
    </row>
    <row r="94" spans="4:87" ht="21">
      <c r="D94" s="631"/>
      <c r="E94" s="631"/>
      <c r="F94" s="631"/>
      <c r="G94" s="631"/>
      <c r="H94" s="631"/>
      <c r="I94" s="631"/>
      <c r="J94" s="631"/>
      <c r="K94" s="631"/>
      <c r="L94" s="631"/>
      <c r="M94" s="631"/>
      <c r="N94" s="631"/>
      <c r="O94" s="631"/>
      <c r="P94" s="631"/>
      <c r="Q94" s="631"/>
      <c r="R94" s="631"/>
      <c r="S94" s="631"/>
      <c r="T94" s="631"/>
      <c r="U94" s="631"/>
      <c r="V94" s="631"/>
      <c r="W94" s="631"/>
      <c r="X94" s="631"/>
      <c r="Y94" s="631"/>
      <c r="Z94" s="631"/>
      <c r="AA94" s="631"/>
      <c r="AB94" s="631"/>
      <c r="AC94" s="631"/>
      <c r="AD94" s="635"/>
      <c r="AE94" s="636"/>
      <c r="AF94" s="636"/>
      <c r="AG94" s="636"/>
      <c r="AK94" s="631"/>
      <c r="AL94" s="631"/>
      <c r="AM94" s="631"/>
      <c r="AN94" s="631"/>
      <c r="AO94" s="631"/>
      <c r="AP94" s="631"/>
      <c r="AQ94" s="631"/>
      <c r="AR94" s="631"/>
      <c r="AS94" s="631"/>
      <c r="AT94" s="631"/>
      <c r="AU94" s="631"/>
      <c r="AV94" s="631"/>
      <c r="AW94" s="631"/>
      <c r="AX94" s="631"/>
      <c r="AY94" s="631"/>
      <c r="AZ94" s="631"/>
      <c r="BA94" s="631"/>
      <c r="BB94" s="631"/>
      <c r="BC94" s="631"/>
      <c r="BD94" s="631"/>
      <c r="BE94" s="631"/>
      <c r="BF94" s="631"/>
      <c r="BG94" s="631"/>
      <c r="BH94" s="631"/>
      <c r="BI94" s="631"/>
      <c r="BJ94" s="631"/>
      <c r="BK94" s="635"/>
      <c r="BL94" s="636"/>
      <c r="BM94" s="636"/>
      <c r="BN94" s="636"/>
      <c r="BO94" s="638"/>
      <c r="BP94" s="638"/>
      <c r="BQ94" s="638"/>
      <c r="BR94" s="638"/>
      <c r="BS94" s="638"/>
      <c r="BT94" s="638"/>
      <c r="BU94" s="638"/>
      <c r="BV94" s="638"/>
      <c r="BW94" s="638"/>
      <c r="BX94" s="638"/>
      <c r="BY94" s="638"/>
      <c r="BZ94" s="638"/>
      <c r="CA94" s="638"/>
      <c r="CB94" s="638"/>
      <c r="CC94" s="638"/>
      <c r="CD94" s="638"/>
      <c r="CE94" s="638"/>
      <c r="CF94" s="638"/>
      <c r="CG94" s="638"/>
      <c r="CH94" s="638"/>
      <c r="CI94" s="638"/>
    </row>
    <row r="95" spans="4:87" ht="21">
      <c r="D95" s="631"/>
      <c r="E95" s="631"/>
      <c r="F95" s="631"/>
      <c r="G95" s="631"/>
      <c r="H95" s="631"/>
      <c r="I95" s="631"/>
      <c r="J95" s="631"/>
      <c r="K95" s="631"/>
      <c r="L95" s="631"/>
      <c r="M95" s="631"/>
      <c r="N95" s="631"/>
      <c r="O95" s="631"/>
      <c r="P95" s="631"/>
      <c r="Q95" s="631"/>
      <c r="R95" s="631"/>
      <c r="S95" s="631"/>
      <c r="T95" s="631"/>
      <c r="U95" s="631"/>
      <c r="V95" s="631"/>
      <c r="W95" s="631"/>
      <c r="X95" s="631"/>
      <c r="Y95" s="631"/>
      <c r="Z95" s="631"/>
      <c r="AA95" s="631"/>
      <c r="AB95" s="631"/>
      <c r="AC95" s="631"/>
      <c r="AD95" s="635"/>
      <c r="AE95" s="636"/>
      <c r="AF95" s="636"/>
      <c r="AG95" s="636"/>
      <c r="AK95" s="631"/>
      <c r="AL95" s="631"/>
      <c r="AM95" s="631"/>
      <c r="AN95" s="631"/>
      <c r="AO95" s="631"/>
      <c r="AP95" s="631"/>
      <c r="AQ95" s="631"/>
      <c r="AR95" s="631"/>
      <c r="AS95" s="631"/>
      <c r="AT95" s="631"/>
      <c r="AU95" s="631"/>
      <c r="AV95" s="631"/>
      <c r="AW95" s="631"/>
      <c r="AX95" s="631"/>
      <c r="AY95" s="631"/>
      <c r="AZ95" s="631"/>
      <c r="BA95" s="631"/>
      <c r="BB95" s="631"/>
      <c r="BC95" s="631"/>
      <c r="BD95" s="631"/>
      <c r="BE95" s="631"/>
      <c r="BF95" s="631"/>
      <c r="BG95" s="631"/>
      <c r="BH95" s="631"/>
      <c r="BI95" s="631"/>
      <c r="BJ95" s="631"/>
      <c r="BK95" s="635"/>
      <c r="BL95" s="636"/>
      <c r="BM95" s="636"/>
      <c r="BN95" s="636"/>
      <c r="BO95" s="638"/>
      <c r="BP95" s="638"/>
      <c r="BQ95" s="638"/>
      <c r="BR95" s="638"/>
      <c r="BS95" s="638"/>
      <c r="BT95" s="638"/>
      <c r="BU95" s="638"/>
      <c r="BV95" s="638"/>
      <c r="BW95" s="638"/>
      <c r="BX95" s="638"/>
      <c r="BY95" s="638"/>
      <c r="BZ95" s="638"/>
      <c r="CA95" s="638"/>
      <c r="CB95" s="638"/>
      <c r="CC95" s="638"/>
      <c r="CD95" s="638"/>
      <c r="CE95" s="638"/>
      <c r="CF95" s="638"/>
      <c r="CG95" s="638"/>
      <c r="CH95" s="638"/>
      <c r="CI95" s="638"/>
    </row>
    <row r="96" spans="4:87" ht="21">
      <c r="D96" s="631"/>
      <c r="E96" s="631"/>
      <c r="F96" s="631"/>
      <c r="G96" s="631"/>
      <c r="H96" s="631"/>
      <c r="I96" s="631"/>
      <c r="J96" s="631"/>
      <c r="K96" s="631"/>
      <c r="L96" s="631"/>
      <c r="M96" s="631"/>
      <c r="N96" s="631"/>
      <c r="O96" s="631"/>
      <c r="P96" s="631"/>
      <c r="Q96" s="631"/>
      <c r="R96" s="631"/>
      <c r="S96" s="631"/>
      <c r="T96" s="631"/>
      <c r="U96" s="631"/>
      <c r="V96" s="631"/>
      <c r="W96" s="631"/>
      <c r="X96" s="631"/>
      <c r="Y96" s="631"/>
      <c r="Z96" s="631"/>
      <c r="AA96" s="631"/>
      <c r="AB96" s="631"/>
      <c r="AC96" s="631"/>
      <c r="AD96" s="635"/>
      <c r="AE96" s="636"/>
      <c r="AF96" s="636"/>
      <c r="AG96" s="636"/>
      <c r="AK96" s="631"/>
      <c r="AL96" s="631"/>
      <c r="AM96" s="631"/>
      <c r="AN96" s="631"/>
      <c r="AO96" s="631"/>
      <c r="AP96" s="631"/>
      <c r="AQ96" s="631"/>
      <c r="AR96" s="631"/>
      <c r="AS96" s="631"/>
      <c r="AT96" s="631"/>
      <c r="AU96" s="631"/>
      <c r="AV96" s="631"/>
      <c r="AW96" s="631"/>
      <c r="AX96" s="631"/>
      <c r="AY96" s="631"/>
      <c r="AZ96" s="631"/>
      <c r="BA96" s="631"/>
      <c r="BB96" s="631"/>
      <c r="BC96" s="631"/>
      <c r="BD96" s="631"/>
      <c r="BE96" s="631"/>
      <c r="BF96" s="631"/>
      <c r="BG96" s="631"/>
      <c r="BH96" s="631"/>
      <c r="BI96" s="631"/>
      <c r="BJ96" s="631"/>
      <c r="BK96" s="635"/>
      <c r="BL96" s="636"/>
      <c r="BM96" s="636"/>
      <c r="BN96" s="636"/>
      <c r="BO96" s="638"/>
      <c r="BP96" s="638"/>
      <c r="BQ96" s="638"/>
      <c r="BR96" s="638"/>
      <c r="BS96" s="638"/>
      <c r="BT96" s="638"/>
      <c r="BU96" s="638"/>
      <c r="BV96" s="638"/>
      <c r="BW96" s="638"/>
      <c r="BX96" s="638"/>
      <c r="BY96" s="638"/>
      <c r="BZ96" s="638"/>
      <c r="CA96" s="638"/>
      <c r="CB96" s="638"/>
      <c r="CC96" s="638"/>
      <c r="CD96" s="638"/>
      <c r="CE96" s="638"/>
      <c r="CF96" s="638"/>
      <c r="CG96" s="638"/>
      <c r="CH96" s="638"/>
      <c r="CI96" s="638"/>
    </row>
    <row r="97" spans="4:87" ht="21">
      <c r="D97" s="631"/>
      <c r="E97" s="631"/>
      <c r="F97" s="631"/>
      <c r="G97" s="631"/>
      <c r="H97" s="631"/>
      <c r="I97" s="631"/>
      <c r="J97" s="631"/>
      <c r="K97" s="631"/>
      <c r="L97" s="631"/>
      <c r="M97" s="631"/>
      <c r="N97" s="631"/>
      <c r="O97" s="631"/>
      <c r="P97" s="631"/>
      <c r="Q97" s="631"/>
      <c r="R97" s="631"/>
      <c r="S97" s="631"/>
      <c r="T97" s="631"/>
      <c r="U97" s="631"/>
      <c r="V97" s="631"/>
      <c r="W97" s="631"/>
      <c r="X97" s="631"/>
      <c r="Y97" s="631"/>
      <c r="Z97" s="631"/>
      <c r="AA97" s="631"/>
      <c r="AB97" s="631"/>
      <c r="AC97" s="631"/>
      <c r="AD97" s="635"/>
      <c r="AE97" s="636"/>
      <c r="AF97" s="636"/>
      <c r="AG97" s="636"/>
      <c r="AK97" s="631"/>
      <c r="AL97" s="631"/>
      <c r="AM97" s="631"/>
      <c r="AN97" s="631"/>
      <c r="AO97" s="631"/>
      <c r="AP97" s="631"/>
      <c r="AQ97" s="631"/>
      <c r="AR97" s="631"/>
      <c r="AS97" s="631"/>
      <c r="AT97" s="631"/>
      <c r="AU97" s="631"/>
      <c r="AV97" s="631"/>
      <c r="AW97" s="631"/>
      <c r="AX97" s="631"/>
      <c r="AY97" s="631"/>
      <c r="AZ97" s="631"/>
      <c r="BA97" s="631"/>
      <c r="BB97" s="631"/>
      <c r="BC97" s="631"/>
      <c r="BD97" s="631"/>
      <c r="BE97" s="631"/>
      <c r="BF97" s="631"/>
      <c r="BG97" s="631"/>
      <c r="BH97" s="631"/>
      <c r="BI97" s="631"/>
      <c r="BJ97" s="631"/>
      <c r="BK97" s="635"/>
      <c r="BL97" s="636"/>
      <c r="BM97" s="636"/>
      <c r="BN97" s="636"/>
      <c r="BO97" s="638"/>
      <c r="BP97" s="638"/>
      <c r="BQ97" s="638"/>
      <c r="BR97" s="638"/>
      <c r="BS97" s="638"/>
      <c r="BT97" s="638"/>
      <c r="BU97" s="638"/>
      <c r="BV97" s="638"/>
      <c r="BW97" s="638"/>
      <c r="BX97" s="638"/>
      <c r="BY97" s="638"/>
      <c r="BZ97" s="638"/>
      <c r="CA97" s="638"/>
      <c r="CB97" s="638"/>
      <c r="CC97" s="638"/>
      <c r="CD97" s="638"/>
      <c r="CE97" s="638"/>
      <c r="CF97" s="638"/>
      <c r="CG97" s="638"/>
      <c r="CH97" s="638"/>
      <c r="CI97" s="638"/>
    </row>
    <row r="98" spans="4:87" ht="21">
      <c r="D98" s="631"/>
      <c r="E98" s="631"/>
      <c r="F98" s="631"/>
      <c r="G98" s="631"/>
      <c r="H98" s="631"/>
      <c r="I98" s="631"/>
      <c r="J98" s="631"/>
      <c r="K98" s="631"/>
      <c r="L98" s="631"/>
      <c r="M98" s="631"/>
      <c r="N98" s="631"/>
      <c r="O98" s="631"/>
      <c r="P98" s="631"/>
      <c r="Q98" s="631"/>
      <c r="R98" s="631"/>
      <c r="S98" s="631"/>
      <c r="T98" s="631"/>
      <c r="U98" s="631"/>
      <c r="V98" s="631"/>
      <c r="W98" s="631"/>
      <c r="X98" s="631"/>
      <c r="Y98" s="631"/>
      <c r="Z98" s="631"/>
      <c r="AA98" s="631"/>
      <c r="AB98" s="631"/>
      <c r="AC98" s="631"/>
      <c r="AD98" s="635"/>
      <c r="AE98" s="636"/>
      <c r="AF98" s="636"/>
      <c r="AG98" s="636"/>
      <c r="AK98" s="631"/>
      <c r="AL98" s="631"/>
      <c r="AM98" s="631"/>
      <c r="AN98" s="631"/>
      <c r="AO98" s="631"/>
      <c r="AP98" s="631"/>
      <c r="AQ98" s="631"/>
      <c r="AR98" s="631"/>
      <c r="AS98" s="631"/>
      <c r="AT98" s="631"/>
      <c r="AU98" s="631"/>
      <c r="AV98" s="631"/>
      <c r="AW98" s="631"/>
      <c r="AX98" s="631"/>
      <c r="AY98" s="631"/>
      <c r="AZ98" s="631"/>
      <c r="BA98" s="631"/>
      <c r="BB98" s="631"/>
      <c r="BC98" s="631"/>
      <c r="BD98" s="631"/>
      <c r="BE98" s="631"/>
      <c r="BF98" s="631"/>
      <c r="BG98" s="631"/>
      <c r="BH98" s="631"/>
      <c r="BI98" s="631"/>
      <c r="BJ98" s="631"/>
      <c r="BK98" s="635"/>
      <c r="BL98" s="636"/>
      <c r="BM98" s="636"/>
      <c r="BN98" s="636"/>
      <c r="BO98" s="638"/>
      <c r="BP98" s="638"/>
      <c r="BQ98" s="638"/>
      <c r="BR98" s="638"/>
      <c r="BS98" s="638"/>
      <c r="BT98" s="638"/>
      <c r="BU98" s="638"/>
      <c r="BV98" s="638"/>
      <c r="BW98" s="638"/>
      <c r="BX98" s="638"/>
      <c r="BY98" s="638"/>
      <c r="BZ98" s="638"/>
      <c r="CA98" s="638"/>
      <c r="CB98" s="638"/>
      <c r="CC98" s="638"/>
      <c r="CD98" s="638"/>
      <c r="CE98" s="638"/>
      <c r="CF98" s="638"/>
      <c r="CG98" s="638"/>
      <c r="CH98" s="638"/>
      <c r="CI98" s="638"/>
    </row>
    <row r="99" spans="4:87" ht="21">
      <c r="D99" s="631"/>
      <c r="E99" s="631"/>
      <c r="F99" s="631"/>
      <c r="G99" s="631"/>
      <c r="H99" s="631"/>
      <c r="I99" s="631"/>
      <c r="J99" s="631"/>
      <c r="K99" s="631"/>
      <c r="L99" s="631"/>
      <c r="M99" s="631"/>
      <c r="N99" s="631"/>
      <c r="O99" s="631"/>
      <c r="P99" s="631"/>
      <c r="Q99" s="631"/>
      <c r="R99" s="631"/>
      <c r="S99" s="631"/>
      <c r="T99" s="631"/>
      <c r="U99" s="631"/>
      <c r="V99" s="631"/>
      <c r="W99" s="631"/>
      <c r="X99" s="631"/>
      <c r="Y99" s="631"/>
      <c r="Z99" s="631"/>
      <c r="AA99" s="631"/>
      <c r="AB99" s="631"/>
      <c r="AC99" s="631"/>
      <c r="AD99" s="635"/>
      <c r="AE99" s="636"/>
      <c r="AF99" s="636"/>
      <c r="AG99" s="636"/>
      <c r="AK99" s="631"/>
      <c r="AL99" s="631"/>
      <c r="AM99" s="631"/>
      <c r="AN99" s="631"/>
      <c r="AO99" s="631"/>
      <c r="AP99" s="631"/>
      <c r="AQ99" s="631"/>
      <c r="AR99" s="631"/>
      <c r="AS99" s="631"/>
      <c r="AT99" s="631"/>
      <c r="AU99" s="631"/>
      <c r="AV99" s="631"/>
      <c r="AW99" s="631"/>
      <c r="AX99" s="631"/>
      <c r="AY99" s="631"/>
      <c r="AZ99" s="631"/>
      <c r="BA99" s="631"/>
      <c r="BB99" s="631"/>
      <c r="BC99" s="631"/>
      <c r="BD99" s="631"/>
      <c r="BE99" s="631"/>
      <c r="BF99" s="631"/>
      <c r="BG99" s="631"/>
      <c r="BH99" s="631"/>
      <c r="BI99" s="631"/>
      <c r="BJ99" s="631"/>
      <c r="BK99" s="635"/>
      <c r="BL99" s="636"/>
      <c r="BM99" s="636"/>
      <c r="BN99" s="636"/>
      <c r="BO99" s="638"/>
      <c r="BP99" s="638"/>
      <c r="BQ99" s="638"/>
      <c r="BR99" s="638"/>
      <c r="BS99" s="638"/>
      <c r="BT99" s="638"/>
      <c r="BU99" s="638"/>
      <c r="BV99" s="638"/>
      <c r="BW99" s="638"/>
      <c r="BX99" s="638"/>
      <c r="BY99" s="638"/>
      <c r="BZ99" s="638"/>
      <c r="CA99" s="638"/>
      <c r="CB99" s="638"/>
      <c r="CC99" s="638"/>
      <c r="CD99" s="638"/>
      <c r="CE99" s="638"/>
      <c r="CF99" s="638"/>
      <c r="CG99" s="638"/>
      <c r="CH99" s="638"/>
      <c r="CI99" s="638"/>
    </row>
    <row r="100" spans="4:87" ht="21">
      <c r="D100" s="631"/>
      <c r="E100" s="631"/>
      <c r="F100" s="631"/>
      <c r="G100" s="631"/>
      <c r="H100" s="631"/>
      <c r="I100" s="631"/>
      <c r="J100" s="631"/>
      <c r="K100" s="631"/>
      <c r="L100" s="631"/>
      <c r="M100" s="631"/>
      <c r="N100" s="631"/>
      <c r="O100" s="631"/>
      <c r="P100" s="631"/>
      <c r="Q100" s="631"/>
      <c r="R100" s="631"/>
      <c r="S100" s="631"/>
      <c r="T100" s="631"/>
      <c r="U100" s="631"/>
      <c r="V100" s="631"/>
      <c r="W100" s="631"/>
      <c r="X100" s="631"/>
      <c r="Y100" s="631"/>
      <c r="Z100" s="631"/>
      <c r="AA100" s="631"/>
      <c r="AB100" s="631"/>
      <c r="AC100" s="631"/>
      <c r="AD100" s="635"/>
      <c r="AE100" s="636"/>
      <c r="AF100" s="636"/>
      <c r="AG100" s="636"/>
      <c r="AK100" s="631"/>
      <c r="AL100" s="631"/>
      <c r="AM100" s="631"/>
      <c r="AN100" s="631"/>
      <c r="AO100" s="631"/>
      <c r="AP100" s="631"/>
      <c r="AQ100" s="631"/>
      <c r="AR100" s="631"/>
      <c r="AS100" s="631"/>
      <c r="AT100" s="631"/>
      <c r="AU100" s="631"/>
      <c r="AV100" s="631"/>
      <c r="AW100" s="631"/>
      <c r="AX100" s="631"/>
      <c r="AY100" s="631"/>
      <c r="AZ100" s="631"/>
      <c r="BA100" s="631"/>
      <c r="BB100" s="631"/>
      <c r="BC100" s="631"/>
      <c r="BD100" s="631"/>
      <c r="BE100" s="631"/>
      <c r="BF100" s="631"/>
      <c r="BG100" s="631"/>
      <c r="BH100" s="631"/>
      <c r="BI100" s="631"/>
      <c r="BJ100" s="631"/>
      <c r="BK100" s="635"/>
      <c r="BL100" s="636"/>
      <c r="BM100" s="636"/>
      <c r="BN100" s="636"/>
      <c r="BO100" s="638"/>
      <c r="BP100" s="638"/>
      <c r="BQ100" s="638"/>
      <c r="BR100" s="638"/>
      <c r="BS100" s="638"/>
      <c r="BT100" s="638"/>
      <c r="BU100" s="638"/>
      <c r="BV100" s="638"/>
      <c r="BW100" s="638"/>
      <c r="BX100" s="638"/>
      <c r="BY100" s="638"/>
      <c r="BZ100" s="638"/>
      <c r="CA100" s="638"/>
      <c r="CB100" s="638"/>
      <c r="CC100" s="638"/>
      <c r="CD100" s="638"/>
      <c r="CE100" s="638"/>
      <c r="CF100" s="638"/>
      <c r="CG100" s="638"/>
      <c r="CH100" s="638"/>
      <c r="CI100" s="638"/>
    </row>
    <row r="101" spans="4:87" ht="21">
      <c r="D101" s="631"/>
      <c r="E101" s="631"/>
      <c r="F101" s="631"/>
      <c r="G101" s="631"/>
      <c r="H101" s="631"/>
      <c r="I101" s="631"/>
      <c r="J101" s="631"/>
      <c r="K101" s="631"/>
      <c r="L101" s="631"/>
      <c r="M101" s="631"/>
      <c r="N101" s="631"/>
      <c r="O101" s="631"/>
      <c r="P101" s="631"/>
      <c r="Q101" s="631"/>
      <c r="R101" s="631"/>
      <c r="S101" s="631"/>
      <c r="T101" s="631"/>
      <c r="U101" s="631"/>
      <c r="V101" s="631"/>
      <c r="W101" s="631"/>
      <c r="X101" s="631"/>
      <c r="Y101" s="631"/>
      <c r="Z101" s="631"/>
      <c r="AA101" s="631"/>
      <c r="AB101" s="631"/>
      <c r="AC101" s="631"/>
      <c r="AD101" s="635"/>
      <c r="AE101" s="636"/>
      <c r="AF101" s="636"/>
      <c r="AG101" s="636"/>
      <c r="AK101" s="631"/>
      <c r="AL101" s="631"/>
      <c r="AM101" s="631"/>
      <c r="AN101" s="631"/>
      <c r="AO101" s="631"/>
      <c r="AP101" s="631"/>
      <c r="AQ101" s="631"/>
      <c r="AR101" s="631"/>
      <c r="AS101" s="631"/>
      <c r="AT101" s="631"/>
      <c r="AU101" s="631"/>
      <c r="AV101" s="631"/>
      <c r="AW101" s="631"/>
      <c r="AX101" s="631"/>
      <c r="AY101" s="631"/>
      <c r="AZ101" s="631"/>
      <c r="BA101" s="631"/>
      <c r="BB101" s="631"/>
      <c r="BC101" s="631"/>
      <c r="BD101" s="631"/>
      <c r="BE101" s="631"/>
      <c r="BF101" s="631"/>
      <c r="BG101" s="631"/>
      <c r="BH101" s="631"/>
      <c r="BI101" s="631"/>
      <c r="BJ101" s="631"/>
      <c r="BK101" s="635"/>
      <c r="BL101" s="636"/>
      <c r="BM101" s="636"/>
      <c r="BN101" s="636"/>
      <c r="BO101" s="638"/>
      <c r="BP101" s="638"/>
      <c r="BQ101" s="638"/>
      <c r="BR101" s="638"/>
      <c r="BS101" s="638"/>
      <c r="BT101" s="638"/>
      <c r="BU101" s="638"/>
      <c r="BV101" s="638"/>
      <c r="BW101" s="638"/>
      <c r="BX101" s="638"/>
      <c r="BY101" s="638"/>
      <c r="BZ101" s="638"/>
      <c r="CA101" s="638"/>
      <c r="CB101" s="638"/>
      <c r="CC101" s="638"/>
      <c r="CD101" s="638"/>
      <c r="CE101" s="638"/>
      <c r="CF101" s="638"/>
      <c r="CG101" s="638"/>
      <c r="CH101" s="638"/>
      <c r="CI101" s="638"/>
    </row>
    <row r="102" spans="4:87" ht="21">
      <c r="D102" s="631"/>
      <c r="E102" s="631"/>
      <c r="F102" s="631"/>
      <c r="G102" s="631"/>
      <c r="H102" s="631"/>
      <c r="I102" s="631"/>
      <c r="J102" s="631"/>
      <c r="K102" s="631"/>
      <c r="L102" s="631"/>
      <c r="M102" s="631"/>
      <c r="N102" s="631"/>
      <c r="O102" s="631"/>
      <c r="P102" s="631"/>
      <c r="Q102" s="631"/>
      <c r="R102" s="631"/>
      <c r="S102" s="631"/>
      <c r="T102" s="631"/>
      <c r="U102" s="631"/>
      <c r="V102" s="631"/>
      <c r="W102" s="631"/>
      <c r="X102" s="631"/>
      <c r="Y102" s="631"/>
      <c r="Z102" s="631"/>
      <c r="AA102" s="631"/>
      <c r="AB102" s="631"/>
      <c r="AC102" s="631"/>
      <c r="AD102" s="635"/>
      <c r="AE102" s="636"/>
      <c r="AF102" s="636"/>
      <c r="AG102" s="636"/>
      <c r="AK102" s="631"/>
      <c r="AL102" s="631"/>
      <c r="AM102" s="631"/>
      <c r="AN102" s="631"/>
      <c r="AO102" s="631"/>
      <c r="AP102" s="631"/>
      <c r="AQ102" s="631"/>
      <c r="AR102" s="631"/>
      <c r="AS102" s="631"/>
      <c r="AT102" s="631"/>
      <c r="AU102" s="631"/>
      <c r="AV102" s="631"/>
      <c r="AW102" s="631"/>
      <c r="AX102" s="631"/>
      <c r="AY102" s="631"/>
      <c r="AZ102" s="631"/>
      <c r="BA102" s="631"/>
      <c r="BB102" s="631"/>
      <c r="BC102" s="631"/>
      <c r="BD102" s="631"/>
      <c r="BE102" s="631"/>
      <c r="BF102" s="631"/>
      <c r="BG102" s="631"/>
      <c r="BH102" s="631"/>
      <c r="BI102" s="631"/>
      <c r="BJ102" s="631"/>
      <c r="BK102" s="635"/>
      <c r="BL102" s="636"/>
      <c r="BM102" s="636"/>
      <c r="BN102" s="636"/>
      <c r="BO102" s="638"/>
      <c r="BP102" s="638"/>
      <c r="BQ102" s="638"/>
      <c r="BR102" s="638"/>
      <c r="BS102" s="638"/>
      <c r="BT102" s="638"/>
      <c r="BU102" s="638"/>
      <c r="BV102" s="638"/>
      <c r="BW102" s="638"/>
      <c r="BX102" s="638"/>
      <c r="BY102" s="638"/>
      <c r="BZ102" s="638"/>
      <c r="CA102" s="638"/>
      <c r="CB102" s="638"/>
      <c r="CC102" s="638"/>
      <c r="CD102" s="638"/>
      <c r="CE102" s="638"/>
      <c r="CF102" s="638"/>
      <c r="CG102" s="638"/>
      <c r="CH102" s="638"/>
      <c r="CI102" s="638"/>
    </row>
    <row r="103" spans="4:87" ht="21">
      <c r="D103" s="631"/>
      <c r="E103" s="631"/>
      <c r="F103" s="631"/>
      <c r="G103" s="631"/>
      <c r="H103" s="631"/>
      <c r="I103" s="631"/>
      <c r="J103" s="631"/>
      <c r="K103" s="631"/>
      <c r="L103" s="631"/>
      <c r="M103" s="631"/>
      <c r="N103" s="631"/>
      <c r="O103" s="631"/>
      <c r="P103" s="631"/>
      <c r="Q103" s="631"/>
      <c r="R103" s="631"/>
      <c r="S103" s="631"/>
      <c r="T103" s="631"/>
      <c r="U103" s="631"/>
      <c r="V103" s="631"/>
      <c r="W103" s="631"/>
      <c r="X103" s="631"/>
      <c r="Y103" s="631"/>
      <c r="Z103" s="631"/>
      <c r="AA103" s="631"/>
      <c r="AB103" s="631"/>
      <c r="AC103" s="631"/>
      <c r="AD103" s="635"/>
      <c r="AE103" s="636"/>
      <c r="AF103" s="636"/>
      <c r="AG103" s="636"/>
      <c r="AK103" s="631"/>
      <c r="AL103" s="631"/>
      <c r="AM103" s="631"/>
      <c r="AN103" s="631"/>
      <c r="AO103" s="631"/>
      <c r="AP103" s="631"/>
      <c r="AQ103" s="631"/>
      <c r="AR103" s="631"/>
      <c r="AS103" s="631"/>
      <c r="AT103" s="631"/>
      <c r="AU103" s="631"/>
      <c r="AV103" s="631"/>
      <c r="AW103" s="631"/>
      <c r="AX103" s="631"/>
      <c r="AY103" s="631"/>
      <c r="AZ103" s="631"/>
      <c r="BA103" s="631"/>
      <c r="BB103" s="631"/>
      <c r="BC103" s="631"/>
      <c r="BD103" s="631"/>
      <c r="BE103" s="631"/>
      <c r="BF103" s="631"/>
      <c r="BG103" s="631"/>
      <c r="BH103" s="631"/>
      <c r="BI103" s="631"/>
      <c r="BJ103" s="631"/>
      <c r="BK103" s="635"/>
      <c r="BL103" s="636"/>
      <c r="BM103" s="636"/>
      <c r="BN103" s="636"/>
      <c r="BO103" s="638"/>
      <c r="BP103" s="638"/>
      <c r="BQ103" s="638"/>
      <c r="BR103" s="638"/>
      <c r="BS103" s="638"/>
      <c r="BT103" s="638"/>
      <c r="BU103" s="638"/>
      <c r="BV103" s="638"/>
      <c r="BW103" s="638"/>
      <c r="BX103" s="638"/>
      <c r="BY103" s="638"/>
      <c r="BZ103" s="638"/>
      <c r="CA103" s="638"/>
      <c r="CB103" s="638"/>
      <c r="CC103" s="638"/>
      <c r="CD103" s="638"/>
      <c r="CE103" s="638"/>
      <c r="CF103" s="638"/>
      <c r="CG103" s="638"/>
      <c r="CH103" s="638"/>
      <c r="CI103" s="638"/>
    </row>
    <row r="104" spans="4:87" ht="21">
      <c r="D104" s="631"/>
      <c r="E104" s="631"/>
      <c r="F104" s="631"/>
      <c r="G104" s="631"/>
      <c r="H104" s="631"/>
      <c r="I104" s="631"/>
      <c r="J104" s="631"/>
      <c r="K104" s="631"/>
      <c r="L104" s="631"/>
      <c r="M104" s="631"/>
      <c r="N104" s="631"/>
      <c r="O104" s="631"/>
      <c r="P104" s="631"/>
      <c r="Q104" s="631"/>
      <c r="R104" s="631"/>
      <c r="S104" s="631"/>
      <c r="T104" s="631"/>
      <c r="U104" s="631"/>
      <c r="V104" s="631"/>
      <c r="W104" s="631"/>
      <c r="X104" s="631"/>
      <c r="Y104" s="631"/>
      <c r="Z104" s="631"/>
      <c r="AA104" s="631"/>
      <c r="AB104" s="631"/>
      <c r="AC104" s="631"/>
      <c r="AD104" s="635"/>
      <c r="AE104" s="636"/>
      <c r="AF104" s="636"/>
      <c r="AG104" s="636"/>
      <c r="AK104" s="631"/>
      <c r="AL104" s="631"/>
      <c r="AM104" s="631"/>
      <c r="AN104" s="631"/>
      <c r="AO104" s="631"/>
      <c r="AP104" s="631"/>
      <c r="AQ104" s="631"/>
      <c r="AR104" s="631"/>
      <c r="AS104" s="631"/>
      <c r="AT104" s="631"/>
      <c r="AU104" s="631"/>
      <c r="AV104" s="631"/>
      <c r="AW104" s="631"/>
      <c r="AX104" s="631"/>
      <c r="AY104" s="631"/>
      <c r="AZ104" s="631"/>
      <c r="BA104" s="631"/>
      <c r="BB104" s="631"/>
      <c r="BC104" s="631"/>
      <c r="BD104" s="631"/>
      <c r="BE104" s="631"/>
      <c r="BF104" s="631"/>
      <c r="BG104" s="631"/>
      <c r="BH104" s="631"/>
      <c r="BI104" s="631"/>
      <c r="BJ104" s="631"/>
      <c r="BK104" s="635"/>
      <c r="BL104" s="636"/>
      <c r="BM104" s="636"/>
      <c r="BN104" s="636"/>
      <c r="BO104" s="638"/>
      <c r="BP104" s="638"/>
      <c r="BQ104" s="638"/>
      <c r="BR104" s="638"/>
      <c r="BS104" s="638"/>
      <c r="BT104" s="638"/>
      <c r="BU104" s="638"/>
      <c r="BV104" s="638"/>
      <c r="BW104" s="638"/>
      <c r="BX104" s="638"/>
      <c r="BY104" s="638"/>
      <c r="BZ104" s="638"/>
      <c r="CA104" s="638"/>
      <c r="CB104" s="638"/>
      <c r="CC104" s="638"/>
      <c r="CD104" s="638"/>
      <c r="CE104" s="638"/>
      <c r="CF104" s="638"/>
      <c r="CG104" s="638"/>
      <c r="CH104" s="638"/>
      <c r="CI104" s="638"/>
    </row>
    <row r="105" spans="4:87" ht="21">
      <c r="D105" s="631"/>
      <c r="E105" s="631"/>
      <c r="F105" s="631"/>
      <c r="G105" s="631"/>
      <c r="H105" s="631"/>
      <c r="I105" s="631"/>
      <c r="J105" s="631"/>
      <c r="K105" s="631"/>
      <c r="L105" s="631"/>
      <c r="M105" s="631"/>
      <c r="N105" s="631"/>
      <c r="O105" s="631"/>
      <c r="P105" s="631"/>
      <c r="Q105" s="631"/>
      <c r="R105" s="631"/>
      <c r="S105" s="631"/>
      <c r="T105" s="631"/>
      <c r="U105" s="631"/>
      <c r="V105" s="631"/>
      <c r="W105" s="631"/>
      <c r="X105" s="631"/>
      <c r="Y105" s="631"/>
      <c r="Z105" s="631"/>
      <c r="AA105" s="631"/>
      <c r="AB105" s="631"/>
      <c r="AC105" s="631"/>
      <c r="AD105" s="635"/>
      <c r="AE105" s="636"/>
      <c r="AF105" s="636"/>
      <c r="AG105" s="636"/>
      <c r="AK105" s="631"/>
      <c r="AL105" s="631"/>
      <c r="AM105" s="631"/>
      <c r="AN105" s="631"/>
      <c r="AO105" s="631"/>
      <c r="AP105" s="631"/>
      <c r="AQ105" s="631"/>
      <c r="AR105" s="631"/>
      <c r="AS105" s="631"/>
      <c r="AT105" s="631"/>
      <c r="AU105" s="631"/>
      <c r="AV105" s="631"/>
      <c r="AW105" s="631"/>
      <c r="AX105" s="631"/>
      <c r="AY105" s="631"/>
      <c r="AZ105" s="631"/>
      <c r="BA105" s="631"/>
      <c r="BB105" s="631"/>
      <c r="BC105" s="631"/>
      <c r="BD105" s="631"/>
      <c r="BE105" s="631"/>
      <c r="BF105" s="631"/>
      <c r="BG105" s="631"/>
      <c r="BH105" s="631"/>
      <c r="BI105" s="631"/>
      <c r="BJ105" s="631"/>
      <c r="BK105" s="635"/>
      <c r="BL105" s="636"/>
      <c r="BM105" s="636"/>
      <c r="BN105" s="636"/>
      <c r="BO105" s="638"/>
      <c r="BP105" s="638"/>
      <c r="BQ105" s="638"/>
      <c r="BR105" s="638"/>
      <c r="BS105" s="638"/>
      <c r="BT105" s="638"/>
      <c r="BU105" s="638"/>
      <c r="BV105" s="638"/>
      <c r="BW105" s="638"/>
      <c r="BX105" s="638"/>
      <c r="BY105" s="638"/>
      <c r="BZ105" s="638"/>
      <c r="CA105" s="638"/>
      <c r="CB105" s="638"/>
      <c r="CC105" s="638"/>
      <c r="CD105" s="638"/>
      <c r="CE105" s="638"/>
      <c r="CF105" s="638"/>
      <c r="CG105" s="638"/>
      <c r="CH105" s="638"/>
      <c r="CI105" s="638"/>
    </row>
    <row r="106" spans="4:87" ht="21">
      <c r="D106" s="631"/>
      <c r="E106" s="631"/>
      <c r="F106" s="631"/>
      <c r="G106" s="631"/>
      <c r="H106" s="631"/>
      <c r="I106" s="631"/>
      <c r="J106" s="631"/>
      <c r="K106" s="631"/>
      <c r="L106" s="631"/>
      <c r="M106" s="631"/>
      <c r="N106" s="631"/>
      <c r="O106" s="631"/>
      <c r="P106" s="631"/>
      <c r="Q106" s="631"/>
      <c r="R106" s="631"/>
      <c r="S106" s="631"/>
      <c r="T106" s="631"/>
      <c r="U106" s="631"/>
      <c r="V106" s="631"/>
      <c r="W106" s="631"/>
      <c r="X106" s="631"/>
      <c r="Y106" s="631"/>
      <c r="Z106" s="631"/>
      <c r="AA106" s="631"/>
      <c r="AB106" s="631"/>
      <c r="AC106" s="631"/>
      <c r="AD106" s="635"/>
      <c r="AE106" s="636"/>
      <c r="AF106" s="636"/>
      <c r="AG106" s="636"/>
      <c r="AK106" s="631"/>
      <c r="AL106" s="631"/>
      <c r="AM106" s="631"/>
      <c r="AN106" s="631"/>
      <c r="AO106" s="631"/>
      <c r="AP106" s="631"/>
      <c r="AQ106" s="631"/>
      <c r="AR106" s="631"/>
      <c r="AS106" s="631"/>
      <c r="AT106" s="631"/>
      <c r="AU106" s="631"/>
      <c r="AV106" s="631"/>
      <c r="AW106" s="631"/>
      <c r="AX106" s="631"/>
      <c r="AY106" s="631"/>
      <c r="AZ106" s="631"/>
      <c r="BA106" s="631"/>
      <c r="BB106" s="631"/>
      <c r="BC106" s="631"/>
      <c r="BD106" s="631"/>
      <c r="BE106" s="631"/>
      <c r="BF106" s="631"/>
      <c r="BG106" s="631"/>
      <c r="BH106" s="631"/>
      <c r="BI106" s="631"/>
      <c r="BJ106" s="631"/>
      <c r="BK106" s="635"/>
      <c r="BL106" s="636"/>
      <c r="BM106" s="636"/>
      <c r="BN106" s="636"/>
      <c r="BO106" s="638"/>
      <c r="BP106" s="638"/>
      <c r="BQ106" s="638"/>
      <c r="BR106" s="638"/>
      <c r="BS106" s="638"/>
      <c r="BT106" s="638"/>
      <c r="BU106" s="638"/>
      <c r="BV106" s="638"/>
      <c r="BW106" s="638"/>
      <c r="BX106" s="638"/>
      <c r="BY106" s="638"/>
      <c r="BZ106" s="638"/>
      <c r="CA106" s="638"/>
      <c r="CB106" s="638"/>
      <c r="CC106" s="638"/>
      <c r="CD106" s="638"/>
      <c r="CE106" s="638"/>
      <c r="CF106" s="638"/>
      <c r="CG106" s="638"/>
      <c r="CH106" s="638"/>
      <c r="CI106" s="638"/>
    </row>
    <row r="107" spans="4:87" ht="21">
      <c r="D107" s="631"/>
      <c r="E107" s="631"/>
      <c r="F107" s="631"/>
      <c r="G107" s="631"/>
      <c r="H107" s="631"/>
      <c r="I107" s="631"/>
      <c r="J107" s="631"/>
      <c r="K107" s="631"/>
      <c r="L107" s="631"/>
      <c r="M107" s="631"/>
      <c r="N107" s="631"/>
      <c r="O107" s="631"/>
      <c r="P107" s="631"/>
      <c r="Q107" s="631"/>
      <c r="R107" s="631"/>
      <c r="S107" s="631"/>
      <c r="T107" s="631"/>
      <c r="U107" s="631"/>
      <c r="V107" s="631"/>
      <c r="W107" s="631"/>
      <c r="X107" s="631"/>
      <c r="Y107" s="631"/>
      <c r="Z107" s="631"/>
      <c r="AA107" s="631"/>
      <c r="AB107" s="631"/>
      <c r="AC107" s="631"/>
      <c r="AD107" s="635"/>
      <c r="AE107" s="636"/>
      <c r="AF107" s="636"/>
      <c r="AG107" s="636"/>
      <c r="AK107" s="631"/>
      <c r="AL107" s="631"/>
      <c r="AM107" s="631"/>
      <c r="AN107" s="631"/>
      <c r="AO107" s="631"/>
      <c r="AP107" s="631"/>
      <c r="AQ107" s="631"/>
      <c r="AR107" s="631"/>
      <c r="AS107" s="631"/>
      <c r="AT107" s="631"/>
      <c r="AU107" s="631"/>
      <c r="AV107" s="631"/>
      <c r="AW107" s="631"/>
      <c r="AX107" s="631"/>
      <c r="AY107" s="631"/>
      <c r="AZ107" s="631"/>
      <c r="BA107" s="631"/>
      <c r="BB107" s="631"/>
      <c r="BC107" s="631"/>
      <c r="BD107" s="631"/>
      <c r="BE107" s="631"/>
      <c r="BF107" s="631"/>
      <c r="BG107" s="631"/>
      <c r="BH107" s="631"/>
      <c r="BI107" s="631"/>
      <c r="BJ107" s="631"/>
      <c r="BK107" s="635"/>
      <c r="BL107" s="636"/>
      <c r="BM107" s="636"/>
      <c r="BN107" s="636"/>
      <c r="BO107" s="638"/>
      <c r="BP107" s="638"/>
      <c r="BQ107" s="638"/>
      <c r="BR107" s="638"/>
      <c r="BS107" s="638"/>
      <c r="BT107" s="638"/>
      <c r="BU107" s="638"/>
      <c r="BV107" s="638"/>
      <c r="BW107" s="638"/>
      <c r="BX107" s="638"/>
      <c r="BY107" s="638"/>
      <c r="BZ107" s="638"/>
      <c r="CA107" s="638"/>
      <c r="CB107" s="638"/>
      <c r="CC107" s="638"/>
      <c r="CD107" s="638"/>
      <c r="CE107" s="638"/>
      <c r="CF107" s="638"/>
      <c r="CG107" s="638"/>
      <c r="CH107" s="638"/>
      <c r="CI107" s="638"/>
    </row>
    <row r="108" spans="4:87" ht="21">
      <c r="D108" s="631"/>
      <c r="E108" s="631"/>
      <c r="F108" s="631"/>
      <c r="G108" s="631"/>
      <c r="H108" s="631"/>
      <c r="I108" s="631"/>
      <c r="J108" s="631"/>
      <c r="K108" s="631"/>
      <c r="L108" s="631"/>
      <c r="M108" s="631"/>
      <c r="N108" s="631"/>
      <c r="O108" s="631"/>
      <c r="P108" s="631"/>
      <c r="Q108" s="631"/>
      <c r="R108" s="631"/>
      <c r="S108" s="631"/>
      <c r="T108" s="631"/>
      <c r="U108" s="631"/>
      <c r="V108" s="631"/>
      <c r="W108" s="631"/>
      <c r="X108" s="631"/>
      <c r="Y108" s="631"/>
      <c r="Z108" s="631"/>
      <c r="AA108" s="631"/>
      <c r="AB108" s="631"/>
      <c r="AC108" s="631"/>
      <c r="AD108" s="635"/>
      <c r="AE108" s="636"/>
      <c r="AF108" s="636"/>
      <c r="AG108" s="636"/>
      <c r="AK108" s="631"/>
      <c r="AL108" s="631"/>
      <c r="AM108" s="631"/>
      <c r="AN108" s="631"/>
      <c r="AO108" s="631"/>
      <c r="AP108" s="631"/>
      <c r="AQ108" s="631"/>
      <c r="AR108" s="631"/>
      <c r="AS108" s="631"/>
      <c r="AT108" s="631"/>
      <c r="AU108" s="631"/>
      <c r="AV108" s="631"/>
      <c r="AW108" s="631"/>
      <c r="AX108" s="631"/>
      <c r="AY108" s="631"/>
      <c r="AZ108" s="631"/>
      <c r="BA108" s="631"/>
      <c r="BB108" s="631"/>
      <c r="BC108" s="631"/>
      <c r="BD108" s="631"/>
      <c r="BE108" s="631"/>
      <c r="BF108" s="631"/>
      <c r="BG108" s="631"/>
      <c r="BH108" s="631"/>
      <c r="BI108" s="631"/>
      <c r="BJ108" s="631"/>
      <c r="BK108" s="635"/>
      <c r="BL108" s="636"/>
      <c r="BM108" s="636"/>
      <c r="BN108" s="636"/>
      <c r="BO108" s="638"/>
      <c r="BP108" s="638"/>
      <c r="BQ108" s="638"/>
      <c r="BR108" s="638"/>
      <c r="BS108" s="638"/>
      <c r="BT108" s="638"/>
      <c r="BU108" s="638"/>
      <c r="BV108" s="638"/>
      <c r="BW108" s="638"/>
      <c r="BX108" s="638"/>
      <c r="BY108" s="638"/>
      <c r="BZ108" s="638"/>
      <c r="CA108" s="638"/>
      <c r="CB108" s="638"/>
      <c r="CC108" s="638"/>
      <c r="CD108" s="638"/>
      <c r="CE108" s="638"/>
      <c r="CF108" s="638"/>
      <c r="CG108" s="638"/>
      <c r="CH108" s="638"/>
      <c r="CI108" s="638"/>
    </row>
    <row r="109" spans="4:87" ht="21">
      <c r="D109" s="631"/>
      <c r="E109" s="631"/>
      <c r="F109" s="631"/>
      <c r="G109" s="631"/>
      <c r="H109" s="631"/>
      <c r="I109" s="631"/>
      <c r="J109" s="631"/>
      <c r="K109" s="631"/>
      <c r="L109" s="631"/>
      <c r="M109" s="631"/>
      <c r="N109" s="631"/>
      <c r="O109" s="631"/>
      <c r="P109" s="631"/>
      <c r="Q109" s="631"/>
      <c r="R109" s="631"/>
      <c r="S109" s="631"/>
      <c r="T109" s="631"/>
      <c r="U109" s="631"/>
      <c r="V109" s="631"/>
      <c r="W109" s="631"/>
      <c r="X109" s="631"/>
      <c r="Y109" s="631"/>
      <c r="Z109" s="631"/>
      <c r="AA109" s="631"/>
      <c r="AB109" s="631"/>
      <c r="AC109" s="631"/>
      <c r="AD109" s="635"/>
      <c r="AE109" s="636"/>
      <c r="AF109" s="636"/>
      <c r="AG109" s="636"/>
      <c r="AK109" s="631"/>
      <c r="AL109" s="631"/>
      <c r="AM109" s="631"/>
      <c r="AN109" s="631"/>
      <c r="AO109" s="631"/>
      <c r="AP109" s="631"/>
      <c r="AQ109" s="631"/>
      <c r="AR109" s="631"/>
      <c r="AS109" s="631"/>
      <c r="AT109" s="631"/>
      <c r="AU109" s="631"/>
      <c r="AV109" s="631"/>
      <c r="AW109" s="631"/>
      <c r="AX109" s="631"/>
      <c r="AY109" s="631"/>
      <c r="AZ109" s="631"/>
      <c r="BA109" s="631"/>
      <c r="BB109" s="631"/>
      <c r="BC109" s="631"/>
      <c r="BD109" s="631"/>
      <c r="BE109" s="631"/>
      <c r="BF109" s="631"/>
      <c r="BG109" s="631"/>
      <c r="BH109" s="631"/>
      <c r="BI109" s="631"/>
      <c r="BJ109" s="631"/>
      <c r="BK109" s="635"/>
      <c r="BL109" s="636"/>
      <c r="BM109" s="636"/>
      <c r="BN109" s="636"/>
      <c r="BO109" s="638"/>
      <c r="BP109" s="638"/>
      <c r="BQ109" s="638"/>
      <c r="BR109" s="638"/>
      <c r="BS109" s="638"/>
      <c r="BT109" s="638"/>
      <c r="BU109" s="638"/>
      <c r="BV109" s="638"/>
      <c r="BW109" s="638"/>
      <c r="BX109" s="638"/>
      <c r="BY109" s="638"/>
      <c r="BZ109" s="638"/>
      <c r="CA109" s="638"/>
      <c r="CB109" s="638"/>
      <c r="CC109" s="638"/>
      <c r="CD109" s="638"/>
      <c r="CE109" s="638"/>
      <c r="CF109" s="638"/>
      <c r="CG109" s="638"/>
      <c r="CH109" s="638"/>
      <c r="CI109" s="638"/>
    </row>
    <row r="110" spans="4:87" ht="21">
      <c r="D110" s="631"/>
      <c r="E110" s="631"/>
      <c r="F110" s="631"/>
      <c r="G110" s="631"/>
      <c r="H110" s="631"/>
      <c r="I110" s="631"/>
      <c r="J110" s="631"/>
      <c r="K110" s="631"/>
      <c r="L110" s="631"/>
      <c r="M110" s="631"/>
      <c r="N110" s="631"/>
      <c r="O110" s="631"/>
      <c r="P110" s="631"/>
      <c r="Q110" s="631"/>
      <c r="R110" s="631"/>
      <c r="S110" s="631"/>
      <c r="T110" s="631"/>
      <c r="U110" s="631"/>
      <c r="V110" s="631"/>
      <c r="W110" s="631"/>
      <c r="X110" s="631"/>
      <c r="Y110" s="631"/>
      <c r="Z110" s="631"/>
      <c r="AA110" s="631"/>
      <c r="AB110" s="631"/>
      <c r="AC110" s="631"/>
      <c r="AD110" s="635"/>
      <c r="AE110" s="636"/>
      <c r="AF110" s="636"/>
      <c r="AG110" s="636"/>
      <c r="AK110" s="631"/>
      <c r="AL110" s="631"/>
      <c r="AM110" s="631"/>
      <c r="AN110" s="631"/>
      <c r="AO110" s="631"/>
      <c r="AP110" s="631"/>
      <c r="AQ110" s="631"/>
      <c r="AR110" s="631"/>
      <c r="AS110" s="631"/>
      <c r="AT110" s="631"/>
      <c r="AU110" s="631"/>
      <c r="AV110" s="631"/>
      <c r="AW110" s="631"/>
      <c r="AX110" s="631"/>
      <c r="AY110" s="631"/>
      <c r="AZ110" s="631"/>
      <c r="BA110" s="631"/>
      <c r="BB110" s="631"/>
      <c r="BC110" s="631"/>
      <c r="BD110" s="631"/>
      <c r="BE110" s="631"/>
      <c r="BF110" s="631"/>
      <c r="BG110" s="631"/>
      <c r="BH110" s="631"/>
      <c r="BI110" s="631"/>
      <c r="BJ110" s="631"/>
      <c r="BK110" s="635"/>
      <c r="BL110" s="636"/>
      <c r="BM110" s="636"/>
      <c r="BN110" s="636"/>
      <c r="BO110" s="638"/>
      <c r="BP110" s="638"/>
      <c r="BQ110" s="638"/>
      <c r="BR110" s="638"/>
      <c r="BS110" s="638"/>
      <c r="BT110" s="638"/>
      <c r="BU110" s="638"/>
      <c r="BV110" s="638"/>
      <c r="BW110" s="638"/>
      <c r="BX110" s="638"/>
      <c r="BY110" s="638"/>
      <c r="BZ110" s="638"/>
      <c r="CA110" s="638"/>
      <c r="CB110" s="638"/>
      <c r="CC110" s="638"/>
      <c r="CD110" s="638"/>
      <c r="CE110" s="638"/>
      <c r="CF110" s="638"/>
      <c r="CG110" s="638"/>
      <c r="CH110" s="638"/>
      <c r="CI110" s="638"/>
    </row>
    <row r="111" spans="4:87" ht="21">
      <c r="D111" s="631"/>
      <c r="E111" s="631"/>
      <c r="F111" s="631"/>
      <c r="G111" s="631"/>
      <c r="H111" s="631"/>
      <c r="I111" s="631"/>
      <c r="J111" s="631"/>
      <c r="K111" s="631"/>
      <c r="L111" s="631"/>
      <c r="M111" s="631"/>
      <c r="N111" s="631"/>
      <c r="O111" s="631"/>
      <c r="P111" s="631"/>
      <c r="Q111" s="631"/>
      <c r="R111" s="631"/>
      <c r="S111" s="631"/>
      <c r="T111" s="631"/>
      <c r="U111" s="631"/>
      <c r="V111" s="631"/>
      <c r="W111" s="631"/>
      <c r="X111" s="631"/>
      <c r="Y111" s="631"/>
      <c r="Z111" s="631"/>
      <c r="AA111" s="631"/>
      <c r="AB111" s="631"/>
      <c r="AC111" s="631"/>
      <c r="AD111" s="635"/>
      <c r="AE111" s="636"/>
      <c r="AF111" s="636"/>
      <c r="AG111" s="636"/>
      <c r="AK111" s="631"/>
      <c r="AL111" s="631"/>
      <c r="AM111" s="631"/>
      <c r="AN111" s="631"/>
      <c r="AO111" s="631"/>
      <c r="AP111" s="631"/>
      <c r="AQ111" s="631"/>
      <c r="AR111" s="631"/>
      <c r="AS111" s="631"/>
      <c r="AT111" s="631"/>
      <c r="AU111" s="631"/>
      <c r="AV111" s="631"/>
      <c r="AW111" s="631"/>
      <c r="AX111" s="631"/>
      <c r="AY111" s="631"/>
      <c r="AZ111" s="631"/>
      <c r="BA111" s="631"/>
      <c r="BB111" s="631"/>
      <c r="BC111" s="631"/>
      <c r="BD111" s="631"/>
      <c r="BE111" s="631"/>
      <c r="BF111" s="631"/>
      <c r="BG111" s="631"/>
      <c r="BH111" s="631"/>
      <c r="BI111" s="631"/>
      <c r="BJ111" s="631"/>
      <c r="BK111" s="635"/>
      <c r="BL111" s="636"/>
      <c r="BM111" s="636"/>
      <c r="BN111" s="636"/>
      <c r="BO111" s="638"/>
      <c r="BP111" s="638"/>
      <c r="BQ111" s="638"/>
      <c r="BR111" s="638"/>
      <c r="BS111" s="638"/>
      <c r="BT111" s="638"/>
      <c r="BU111" s="638"/>
      <c r="BV111" s="638"/>
      <c r="BW111" s="638"/>
      <c r="BX111" s="638"/>
      <c r="BY111" s="638"/>
      <c r="BZ111" s="638"/>
      <c r="CA111" s="638"/>
      <c r="CB111" s="638"/>
      <c r="CC111" s="638"/>
      <c r="CD111" s="638"/>
      <c r="CE111" s="638"/>
      <c r="CF111" s="638"/>
      <c r="CG111" s="638"/>
      <c r="CH111" s="638"/>
      <c r="CI111" s="638"/>
    </row>
    <row r="112" spans="4:87" ht="21">
      <c r="D112" s="631"/>
      <c r="E112" s="631"/>
      <c r="F112" s="631"/>
      <c r="G112" s="631"/>
      <c r="H112" s="631"/>
      <c r="I112" s="631"/>
      <c r="J112" s="631"/>
      <c r="K112" s="631"/>
      <c r="L112" s="631"/>
      <c r="M112" s="631"/>
      <c r="N112" s="631"/>
      <c r="O112" s="631"/>
      <c r="P112" s="631"/>
      <c r="Q112" s="631"/>
      <c r="R112" s="631"/>
      <c r="S112" s="631"/>
      <c r="T112" s="631"/>
      <c r="U112" s="631"/>
      <c r="V112" s="631"/>
      <c r="W112" s="631"/>
      <c r="X112" s="631"/>
      <c r="Y112" s="631"/>
      <c r="Z112" s="631"/>
      <c r="AA112" s="631"/>
      <c r="AB112" s="631"/>
      <c r="AC112" s="631"/>
      <c r="AD112" s="635"/>
      <c r="AE112" s="636"/>
      <c r="AF112" s="636"/>
      <c r="AG112" s="636"/>
      <c r="AK112" s="631"/>
      <c r="AL112" s="631"/>
      <c r="AM112" s="631"/>
      <c r="AN112" s="631"/>
      <c r="AO112" s="631"/>
      <c r="AP112" s="631"/>
      <c r="AQ112" s="631"/>
      <c r="AR112" s="631"/>
      <c r="AS112" s="631"/>
      <c r="AT112" s="631"/>
      <c r="AU112" s="631"/>
      <c r="AV112" s="631"/>
      <c r="AW112" s="631"/>
      <c r="AX112" s="631"/>
      <c r="AY112" s="631"/>
      <c r="AZ112" s="631"/>
      <c r="BA112" s="631"/>
      <c r="BB112" s="631"/>
      <c r="BC112" s="631"/>
      <c r="BD112" s="631"/>
      <c r="BE112" s="631"/>
      <c r="BF112" s="631"/>
      <c r="BG112" s="631"/>
      <c r="BH112" s="631"/>
      <c r="BI112" s="631"/>
      <c r="BJ112" s="631"/>
      <c r="BK112" s="635"/>
      <c r="BL112" s="636"/>
      <c r="BM112" s="636"/>
      <c r="BN112" s="636"/>
      <c r="BO112" s="638"/>
      <c r="BP112" s="638"/>
      <c r="BQ112" s="638"/>
      <c r="BR112" s="638"/>
      <c r="BS112" s="638"/>
      <c r="BT112" s="638"/>
      <c r="BU112" s="638"/>
      <c r="BV112" s="638"/>
      <c r="BW112" s="638"/>
      <c r="BX112" s="638"/>
      <c r="BY112" s="638"/>
      <c r="BZ112" s="638"/>
      <c r="CA112" s="638"/>
      <c r="CB112" s="638"/>
      <c r="CC112" s="638"/>
      <c r="CD112" s="638"/>
      <c r="CE112" s="638"/>
      <c r="CF112" s="638"/>
      <c r="CG112" s="638"/>
      <c r="CH112" s="638"/>
      <c r="CI112" s="638"/>
    </row>
    <row r="113" spans="4:87" ht="21">
      <c r="D113" s="631"/>
      <c r="E113" s="631"/>
      <c r="F113" s="631"/>
      <c r="G113" s="631"/>
      <c r="H113" s="631"/>
      <c r="I113" s="631"/>
      <c r="J113" s="631"/>
      <c r="K113" s="631"/>
      <c r="L113" s="631"/>
      <c r="M113" s="631"/>
      <c r="N113" s="631"/>
      <c r="O113" s="631"/>
      <c r="P113" s="631"/>
      <c r="Q113" s="631"/>
      <c r="R113" s="631"/>
      <c r="S113" s="631"/>
      <c r="T113" s="631"/>
      <c r="U113" s="631"/>
      <c r="V113" s="631"/>
      <c r="W113" s="631"/>
      <c r="X113" s="631"/>
      <c r="Y113" s="631"/>
      <c r="Z113" s="631"/>
      <c r="AA113" s="631"/>
      <c r="AB113" s="631"/>
      <c r="AC113" s="631"/>
      <c r="AD113" s="635"/>
      <c r="AE113" s="636"/>
      <c r="AF113" s="636"/>
      <c r="AG113" s="636"/>
      <c r="AK113" s="631"/>
      <c r="AL113" s="631"/>
      <c r="AM113" s="631"/>
      <c r="AN113" s="631"/>
      <c r="AO113" s="631"/>
      <c r="AP113" s="631"/>
      <c r="AQ113" s="631"/>
      <c r="AR113" s="631"/>
      <c r="AS113" s="631"/>
      <c r="AT113" s="631"/>
      <c r="AU113" s="631"/>
      <c r="AV113" s="631"/>
      <c r="AW113" s="631"/>
      <c r="AX113" s="631"/>
      <c r="AY113" s="631"/>
      <c r="AZ113" s="631"/>
      <c r="BA113" s="631"/>
      <c r="BB113" s="631"/>
      <c r="BC113" s="631"/>
      <c r="BD113" s="631"/>
      <c r="BE113" s="631"/>
      <c r="BF113" s="631"/>
      <c r="BG113" s="631"/>
      <c r="BH113" s="631"/>
      <c r="BI113" s="631"/>
      <c r="BJ113" s="631"/>
      <c r="BK113" s="635"/>
      <c r="BL113" s="636"/>
      <c r="BM113" s="636"/>
      <c r="BN113" s="636"/>
      <c r="BO113" s="638"/>
      <c r="BP113" s="638"/>
      <c r="BQ113" s="638"/>
      <c r="BR113" s="638"/>
      <c r="BS113" s="638"/>
      <c r="BT113" s="638"/>
      <c r="BU113" s="638"/>
      <c r="BV113" s="638"/>
      <c r="BW113" s="638"/>
      <c r="BX113" s="638"/>
      <c r="BY113" s="638"/>
      <c r="BZ113" s="638"/>
      <c r="CA113" s="638"/>
      <c r="CB113" s="638"/>
      <c r="CC113" s="638"/>
      <c r="CD113" s="638"/>
      <c r="CE113" s="638"/>
      <c r="CF113" s="638"/>
      <c r="CG113" s="638"/>
      <c r="CH113" s="638"/>
      <c r="CI113" s="638"/>
    </row>
    <row r="114" spans="4:87" ht="21">
      <c r="D114" s="631"/>
      <c r="E114" s="631"/>
      <c r="F114" s="631"/>
      <c r="G114" s="631"/>
      <c r="H114" s="631"/>
      <c r="I114" s="631"/>
      <c r="J114" s="631"/>
      <c r="K114" s="631"/>
      <c r="L114" s="631"/>
      <c r="M114" s="631"/>
      <c r="N114" s="631"/>
      <c r="O114" s="631"/>
      <c r="P114" s="631"/>
      <c r="Q114" s="631"/>
      <c r="R114" s="631"/>
      <c r="S114" s="631"/>
      <c r="T114" s="631"/>
      <c r="U114" s="631"/>
      <c r="V114" s="631"/>
      <c r="W114" s="631"/>
      <c r="X114" s="631"/>
      <c r="Y114" s="631"/>
      <c r="Z114" s="631"/>
      <c r="AA114" s="631"/>
      <c r="AB114" s="631"/>
      <c r="AC114" s="631"/>
      <c r="AD114" s="635"/>
      <c r="AE114" s="636"/>
      <c r="AF114" s="636"/>
      <c r="AG114" s="636"/>
      <c r="AK114" s="631"/>
      <c r="AL114" s="631"/>
      <c r="AM114" s="631"/>
      <c r="AN114" s="631"/>
      <c r="AO114" s="631"/>
      <c r="AP114" s="631"/>
      <c r="AQ114" s="631"/>
      <c r="AR114" s="631"/>
      <c r="AS114" s="631"/>
      <c r="AT114" s="631"/>
      <c r="AU114" s="631"/>
      <c r="AV114" s="631"/>
      <c r="AW114" s="631"/>
      <c r="AX114" s="631"/>
      <c r="AY114" s="631"/>
      <c r="AZ114" s="631"/>
      <c r="BA114" s="631"/>
      <c r="BB114" s="631"/>
      <c r="BC114" s="631"/>
      <c r="BD114" s="631"/>
      <c r="BE114" s="631"/>
      <c r="BF114" s="631"/>
      <c r="BG114" s="631"/>
      <c r="BH114" s="631"/>
      <c r="BI114" s="631"/>
      <c r="BJ114" s="631"/>
      <c r="BK114" s="635"/>
      <c r="BL114" s="636"/>
      <c r="BM114" s="636"/>
      <c r="BN114" s="636"/>
      <c r="BO114" s="638"/>
      <c r="BP114" s="638"/>
      <c r="BQ114" s="638"/>
      <c r="BR114" s="638"/>
      <c r="BS114" s="638"/>
      <c r="BT114" s="638"/>
      <c r="BU114" s="638"/>
      <c r="BV114" s="638"/>
      <c r="BW114" s="638"/>
      <c r="BX114" s="638"/>
      <c r="BY114" s="638"/>
      <c r="BZ114" s="638"/>
      <c r="CA114" s="638"/>
      <c r="CB114" s="638"/>
      <c r="CC114" s="638"/>
      <c r="CD114" s="638"/>
      <c r="CE114" s="638"/>
      <c r="CF114" s="638"/>
      <c r="CG114" s="638"/>
      <c r="CH114" s="638"/>
      <c r="CI114" s="638"/>
    </row>
    <row r="115" spans="4:87" ht="21">
      <c r="D115" s="631"/>
      <c r="E115" s="631"/>
      <c r="F115" s="631"/>
      <c r="G115" s="631"/>
      <c r="H115" s="631"/>
      <c r="I115" s="631"/>
      <c r="J115" s="631"/>
      <c r="K115" s="631"/>
      <c r="L115" s="631"/>
      <c r="M115" s="631"/>
      <c r="N115" s="631"/>
      <c r="O115" s="631"/>
      <c r="P115" s="631"/>
      <c r="Q115" s="631"/>
      <c r="R115" s="631"/>
      <c r="S115" s="631"/>
      <c r="T115" s="631"/>
      <c r="U115" s="631"/>
      <c r="V115" s="631"/>
      <c r="W115" s="631"/>
      <c r="X115" s="631"/>
      <c r="Y115" s="631"/>
      <c r="Z115" s="631"/>
      <c r="AA115" s="631"/>
      <c r="AB115" s="631"/>
      <c r="AC115" s="631"/>
      <c r="AD115" s="635"/>
      <c r="AE115" s="636"/>
      <c r="AF115" s="636"/>
      <c r="AG115" s="636"/>
      <c r="AK115" s="631"/>
      <c r="AL115" s="631"/>
      <c r="AM115" s="631"/>
      <c r="AN115" s="631"/>
      <c r="AO115" s="631"/>
      <c r="AP115" s="631"/>
      <c r="AQ115" s="631"/>
      <c r="AR115" s="631"/>
      <c r="AS115" s="631"/>
      <c r="AT115" s="631"/>
      <c r="AU115" s="631"/>
      <c r="AV115" s="631"/>
      <c r="AW115" s="631"/>
      <c r="AX115" s="631"/>
      <c r="AY115" s="631"/>
      <c r="AZ115" s="631"/>
      <c r="BA115" s="631"/>
      <c r="BB115" s="631"/>
      <c r="BC115" s="631"/>
      <c r="BD115" s="631"/>
      <c r="BE115" s="631"/>
      <c r="BF115" s="631"/>
      <c r="BG115" s="631"/>
      <c r="BH115" s="631"/>
      <c r="BI115" s="631"/>
      <c r="BJ115" s="631"/>
      <c r="BK115" s="635"/>
      <c r="BL115" s="636"/>
      <c r="BM115" s="636"/>
      <c r="BN115" s="636"/>
      <c r="BO115" s="638"/>
      <c r="BP115" s="638"/>
      <c r="BQ115" s="638"/>
      <c r="BR115" s="638"/>
      <c r="BS115" s="638"/>
      <c r="BT115" s="638"/>
      <c r="BU115" s="638"/>
      <c r="BV115" s="638"/>
      <c r="BW115" s="638"/>
      <c r="BX115" s="638"/>
      <c r="BY115" s="638"/>
      <c r="BZ115" s="638"/>
      <c r="CA115" s="638"/>
      <c r="CB115" s="638"/>
      <c r="CC115" s="638"/>
      <c r="CD115" s="638"/>
      <c r="CE115" s="638"/>
      <c r="CF115" s="638"/>
      <c r="CG115" s="638"/>
      <c r="CH115" s="638"/>
      <c r="CI115" s="638"/>
    </row>
    <row r="116" spans="4:87" ht="21">
      <c r="D116" s="631"/>
      <c r="E116" s="631"/>
      <c r="F116" s="631"/>
      <c r="G116" s="631"/>
      <c r="H116" s="631"/>
      <c r="I116" s="631"/>
      <c r="J116" s="631"/>
      <c r="K116" s="631"/>
      <c r="L116" s="631"/>
      <c r="M116" s="631"/>
      <c r="N116" s="631"/>
      <c r="O116" s="631"/>
      <c r="P116" s="631"/>
      <c r="Q116" s="631"/>
      <c r="R116" s="631"/>
      <c r="S116" s="631"/>
      <c r="T116" s="631"/>
      <c r="U116" s="631"/>
      <c r="V116" s="631"/>
      <c r="W116" s="631"/>
      <c r="X116" s="631"/>
      <c r="Y116" s="631"/>
      <c r="Z116" s="631"/>
      <c r="AA116" s="631"/>
      <c r="AB116" s="631"/>
      <c r="AC116" s="631"/>
      <c r="AD116" s="635"/>
      <c r="AE116" s="636"/>
      <c r="AF116" s="636"/>
      <c r="AG116" s="636"/>
      <c r="AK116" s="631"/>
      <c r="AL116" s="631"/>
      <c r="AM116" s="631"/>
      <c r="AN116" s="631"/>
      <c r="AO116" s="631"/>
      <c r="AP116" s="631"/>
      <c r="AQ116" s="631"/>
      <c r="AR116" s="631"/>
      <c r="AS116" s="631"/>
      <c r="AT116" s="631"/>
      <c r="AU116" s="631"/>
      <c r="AV116" s="631"/>
      <c r="AW116" s="631"/>
      <c r="AX116" s="631"/>
      <c r="AY116" s="631"/>
      <c r="AZ116" s="631"/>
      <c r="BA116" s="631"/>
      <c r="BB116" s="631"/>
      <c r="BC116" s="631"/>
      <c r="BD116" s="631"/>
      <c r="BE116" s="631"/>
      <c r="BF116" s="631"/>
      <c r="BG116" s="631"/>
      <c r="BH116" s="631"/>
      <c r="BI116" s="631"/>
      <c r="BJ116" s="631"/>
      <c r="BK116" s="635"/>
      <c r="BL116" s="636"/>
      <c r="BM116" s="636"/>
      <c r="BN116" s="636"/>
      <c r="BO116" s="638"/>
      <c r="BP116" s="638"/>
      <c r="BQ116" s="638"/>
      <c r="BR116" s="638"/>
      <c r="BS116" s="638"/>
      <c r="BT116" s="638"/>
      <c r="BU116" s="638"/>
      <c r="BV116" s="638"/>
      <c r="BW116" s="638"/>
      <c r="BX116" s="638"/>
      <c r="BY116" s="638"/>
      <c r="BZ116" s="638"/>
      <c r="CA116" s="638"/>
      <c r="CB116" s="638"/>
      <c r="CC116" s="638"/>
      <c r="CD116" s="638"/>
      <c r="CE116" s="638"/>
      <c r="CF116" s="638"/>
      <c r="CG116" s="638"/>
      <c r="CH116" s="638"/>
      <c r="CI116" s="638"/>
    </row>
    <row r="117" spans="4:87" ht="21">
      <c r="D117" s="631"/>
      <c r="E117" s="631"/>
      <c r="F117" s="631"/>
      <c r="G117" s="631"/>
      <c r="H117" s="631"/>
      <c r="I117" s="631"/>
      <c r="J117" s="631"/>
      <c r="K117" s="631"/>
      <c r="L117" s="631"/>
      <c r="M117" s="631"/>
      <c r="N117" s="631"/>
      <c r="O117" s="631"/>
      <c r="P117" s="631"/>
      <c r="Q117" s="631"/>
      <c r="R117" s="631"/>
      <c r="S117" s="631"/>
      <c r="T117" s="631"/>
      <c r="U117" s="631"/>
      <c r="V117" s="631"/>
      <c r="W117" s="631"/>
      <c r="X117" s="631"/>
      <c r="Y117" s="631"/>
      <c r="Z117" s="631"/>
      <c r="AA117" s="631"/>
      <c r="AB117" s="631"/>
      <c r="AC117" s="631"/>
      <c r="AD117" s="635"/>
      <c r="AE117" s="636"/>
      <c r="AF117" s="636"/>
      <c r="AG117" s="636"/>
      <c r="AK117" s="631"/>
      <c r="AL117" s="631"/>
      <c r="AM117" s="631"/>
      <c r="AN117" s="631"/>
      <c r="AO117" s="631"/>
      <c r="AP117" s="631"/>
      <c r="AQ117" s="631"/>
      <c r="AR117" s="631"/>
      <c r="AS117" s="631"/>
      <c r="AT117" s="631"/>
      <c r="AU117" s="631"/>
      <c r="AV117" s="631"/>
      <c r="AW117" s="631"/>
      <c r="AX117" s="631"/>
      <c r="AY117" s="631"/>
      <c r="AZ117" s="631"/>
      <c r="BA117" s="631"/>
      <c r="BB117" s="631"/>
      <c r="BC117" s="631"/>
      <c r="BD117" s="631"/>
      <c r="BE117" s="631"/>
      <c r="BF117" s="631"/>
      <c r="BG117" s="631"/>
      <c r="BH117" s="631"/>
      <c r="BI117" s="631"/>
      <c r="BJ117" s="631"/>
      <c r="BK117" s="635"/>
      <c r="BL117" s="636"/>
      <c r="BM117" s="636"/>
      <c r="BN117" s="636"/>
      <c r="BO117" s="638"/>
      <c r="BP117" s="638"/>
      <c r="BQ117" s="638"/>
      <c r="BR117" s="638"/>
      <c r="BS117" s="638"/>
      <c r="BT117" s="638"/>
      <c r="BU117" s="638"/>
      <c r="BV117" s="638"/>
      <c r="BW117" s="638"/>
      <c r="BX117" s="638"/>
      <c r="BY117" s="638"/>
      <c r="BZ117" s="638"/>
      <c r="CA117" s="638"/>
      <c r="CB117" s="638"/>
      <c r="CC117" s="638"/>
      <c r="CD117" s="638"/>
      <c r="CE117" s="638"/>
      <c r="CF117" s="638"/>
      <c r="CG117" s="638"/>
      <c r="CH117" s="638"/>
      <c r="CI117" s="638"/>
    </row>
    <row r="118" spans="4:87" ht="21">
      <c r="D118" s="631"/>
      <c r="E118" s="631"/>
      <c r="F118" s="631"/>
      <c r="G118" s="631"/>
      <c r="H118" s="631"/>
      <c r="I118" s="631"/>
      <c r="J118" s="631"/>
      <c r="K118" s="631"/>
      <c r="L118" s="631"/>
      <c r="M118" s="631"/>
      <c r="N118" s="631"/>
      <c r="O118" s="631"/>
      <c r="P118" s="631"/>
      <c r="Q118" s="631"/>
      <c r="R118" s="631"/>
      <c r="S118" s="631"/>
      <c r="T118" s="631"/>
      <c r="U118" s="631"/>
      <c r="V118" s="631"/>
      <c r="W118" s="631"/>
      <c r="X118" s="631"/>
      <c r="Y118" s="631"/>
      <c r="Z118" s="631"/>
      <c r="AA118" s="631"/>
      <c r="AB118" s="631"/>
      <c r="AC118" s="631"/>
      <c r="AD118" s="635"/>
      <c r="AE118" s="636"/>
      <c r="AF118" s="636"/>
      <c r="AG118" s="636"/>
      <c r="AK118" s="631"/>
      <c r="AL118" s="631"/>
      <c r="AM118" s="631"/>
      <c r="AN118" s="631"/>
      <c r="AO118" s="631"/>
      <c r="AP118" s="631"/>
      <c r="AQ118" s="631"/>
      <c r="AR118" s="631"/>
      <c r="AS118" s="631"/>
      <c r="AT118" s="631"/>
      <c r="AU118" s="631"/>
      <c r="AV118" s="631"/>
      <c r="AW118" s="631"/>
      <c r="AX118" s="631"/>
      <c r="AY118" s="631"/>
      <c r="AZ118" s="631"/>
      <c r="BA118" s="631"/>
      <c r="BB118" s="631"/>
      <c r="BC118" s="631"/>
      <c r="BD118" s="631"/>
      <c r="BE118" s="631"/>
      <c r="BF118" s="631"/>
      <c r="BG118" s="631"/>
      <c r="BH118" s="631"/>
      <c r="BI118" s="631"/>
      <c r="BJ118" s="631"/>
      <c r="BK118" s="635"/>
      <c r="BL118" s="636"/>
      <c r="BM118" s="636"/>
      <c r="BN118" s="636"/>
      <c r="BO118" s="638"/>
      <c r="BP118" s="638"/>
      <c r="BQ118" s="638"/>
      <c r="BR118" s="638"/>
      <c r="BS118" s="638"/>
      <c r="BT118" s="638"/>
      <c r="BU118" s="638"/>
      <c r="BV118" s="638"/>
      <c r="BW118" s="638"/>
      <c r="BX118" s="638"/>
      <c r="BY118" s="638"/>
      <c r="BZ118" s="638"/>
      <c r="CA118" s="638"/>
      <c r="CB118" s="638"/>
      <c r="CC118" s="638"/>
      <c r="CD118" s="638"/>
      <c r="CE118" s="638"/>
      <c r="CF118" s="638"/>
      <c r="CG118" s="638"/>
      <c r="CH118" s="638"/>
      <c r="CI118" s="638"/>
    </row>
    <row r="119" spans="4:87" ht="21">
      <c r="D119" s="631"/>
      <c r="E119" s="631"/>
      <c r="F119" s="631"/>
      <c r="G119" s="631"/>
      <c r="H119" s="631"/>
      <c r="I119" s="631"/>
      <c r="J119" s="631"/>
      <c r="K119" s="631"/>
      <c r="L119" s="631"/>
      <c r="M119" s="631"/>
      <c r="N119" s="631"/>
      <c r="O119" s="631"/>
      <c r="P119" s="631"/>
      <c r="Q119" s="631"/>
      <c r="R119" s="631"/>
      <c r="S119" s="631"/>
      <c r="T119" s="631"/>
      <c r="U119" s="631"/>
      <c r="V119" s="631"/>
      <c r="W119" s="631"/>
      <c r="X119" s="631"/>
      <c r="Y119" s="631"/>
      <c r="Z119" s="631"/>
      <c r="AA119" s="631"/>
      <c r="AB119" s="631"/>
      <c r="AC119" s="631"/>
      <c r="AD119" s="635"/>
      <c r="AE119" s="636"/>
      <c r="AF119" s="636"/>
      <c r="AG119" s="636"/>
      <c r="AK119" s="631"/>
      <c r="AL119" s="631"/>
      <c r="AM119" s="631"/>
      <c r="AN119" s="631"/>
      <c r="AO119" s="631"/>
      <c r="AP119" s="631"/>
      <c r="AQ119" s="631"/>
      <c r="AR119" s="631"/>
      <c r="AS119" s="631"/>
      <c r="AT119" s="631"/>
      <c r="AU119" s="631"/>
      <c r="AV119" s="631"/>
      <c r="AW119" s="631"/>
      <c r="AX119" s="631"/>
      <c r="AY119" s="631"/>
      <c r="AZ119" s="631"/>
      <c r="BA119" s="631"/>
      <c r="BB119" s="631"/>
      <c r="BC119" s="631"/>
      <c r="BD119" s="631"/>
      <c r="BE119" s="631"/>
      <c r="BF119" s="631"/>
      <c r="BG119" s="631"/>
      <c r="BH119" s="631"/>
      <c r="BI119" s="631"/>
      <c r="BJ119" s="631"/>
      <c r="BK119" s="635"/>
      <c r="BL119" s="636"/>
      <c r="BM119" s="636"/>
      <c r="BN119" s="636"/>
      <c r="BO119" s="638"/>
      <c r="BP119" s="638"/>
      <c r="BQ119" s="638"/>
      <c r="BR119" s="638"/>
      <c r="BS119" s="638"/>
      <c r="BT119" s="638"/>
      <c r="BU119" s="638"/>
      <c r="BV119" s="638"/>
      <c r="BW119" s="638"/>
      <c r="BX119" s="638"/>
      <c r="BY119" s="638"/>
      <c r="BZ119" s="638"/>
      <c r="CA119" s="638"/>
      <c r="CB119" s="638"/>
      <c r="CC119" s="638"/>
      <c r="CD119" s="638"/>
      <c r="CE119" s="638"/>
      <c r="CF119" s="638"/>
      <c r="CG119" s="638"/>
      <c r="CH119" s="638"/>
      <c r="CI119" s="638"/>
    </row>
    <row r="120" spans="4:87" ht="21">
      <c r="D120" s="631"/>
      <c r="E120" s="631"/>
      <c r="F120" s="631"/>
      <c r="G120" s="631"/>
      <c r="H120" s="631"/>
      <c r="I120" s="631"/>
      <c r="J120" s="631"/>
      <c r="K120" s="631"/>
      <c r="L120" s="631"/>
      <c r="M120" s="631"/>
      <c r="N120" s="631"/>
      <c r="O120" s="631"/>
      <c r="P120" s="631"/>
      <c r="Q120" s="631"/>
      <c r="R120" s="631"/>
      <c r="S120" s="631"/>
      <c r="T120" s="631"/>
      <c r="U120" s="631"/>
      <c r="V120" s="631"/>
      <c r="W120" s="631"/>
      <c r="X120" s="631"/>
      <c r="Y120" s="631"/>
      <c r="Z120" s="631"/>
      <c r="AA120" s="631"/>
      <c r="AB120" s="631"/>
      <c r="AC120" s="631"/>
      <c r="AD120" s="635"/>
      <c r="AE120" s="636"/>
      <c r="AF120" s="636"/>
      <c r="AG120" s="636"/>
      <c r="AK120" s="631"/>
      <c r="AL120" s="631"/>
      <c r="AM120" s="631"/>
      <c r="AN120" s="631"/>
      <c r="AO120" s="631"/>
      <c r="AP120" s="631"/>
      <c r="AQ120" s="631"/>
      <c r="AR120" s="631"/>
      <c r="AS120" s="631"/>
      <c r="AT120" s="631"/>
      <c r="AU120" s="631"/>
      <c r="AV120" s="631"/>
      <c r="AW120" s="631"/>
      <c r="AX120" s="631"/>
      <c r="AY120" s="631"/>
      <c r="AZ120" s="631"/>
      <c r="BA120" s="631"/>
      <c r="BB120" s="631"/>
      <c r="BC120" s="631"/>
      <c r="BD120" s="631"/>
      <c r="BE120" s="631"/>
      <c r="BF120" s="631"/>
      <c r="BG120" s="631"/>
      <c r="BH120" s="631"/>
      <c r="BI120" s="631"/>
      <c r="BJ120" s="631"/>
      <c r="BK120" s="635"/>
      <c r="BL120" s="636"/>
      <c r="BM120" s="636"/>
      <c r="BN120" s="636"/>
      <c r="BO120" s="638"/>
      <c r="BP120" s="638"/>
      <c r="BQ120" s="638"/>
      <c r="BR120" s="638"/>
      <c r="BS120" s="638"/>
      <c r="BT120" s="638"/>
      <c r="BU120" s="638"/>
      <c r="BV120" s="638"/>
      <c r="BW120" s="638"/>
      <c r="BX120" s="638"/>
      <c r="BY120" s="638"/>
      <c r="BZ120" s="638"/>
      <c r="CA120" s="638"/>
      <c r="CB120" s="638"/>
      <c r="CC120" s="638"/>
      <c r="CD120" s="638"/>
      <c r="CE120" s="638"/>
      <c r="CF120" s="638"/>
      <c r="CG120" s="638"/>
      <c r="CH120" s="638"/>
      <c r="CI120" s="638"/>
    </row>
    <row r="121" spans="4:87" ht="21">
      <c r="D121" s="631"/>
      <c r="E121" s="631"/>
      <c r="F121" s="631"/>
      <c r="G121" s="631"/>
      <c r="H121" s="631"/>
      <c r="I121" s="631"/>
      <c r="J121" s="631"/>
      <c r="K121" s="631"/>
      <c r="L121" s="631"/>
      <c r="M121" s="631"/>
      <c r="N121" s="631"/>
      <c r="O121" s="631"/>
      <c r="P121" s="631"/>
      <c r="Q121" s="631"/>
      <c r="R121" s="631"/>
      <c r="S121" s="631"/>
      <c r="T121" s="631"/>
      <c r="U121" s="631"/>
      <c r="V121" s="631"/>
      <c r="W121" s="631"/>
      <c r="X121" s="631"/>
      <c r="Y121" s="631"/>
      <c r="Z121" s="631"/>
      <c r="AA121" s="631"/>
      <c r="AB121" s="631"/>
      <c r="AC121" s="631"/>
      <c r="AD121" s="635"/>
      <c r="AE121" s="636"/>
      <c r="AF121" s="636"/>
      <c r="AG121" s="636"/>
      <c r="AK121" s="631"/>
      <c r="AL121" s="631"/>
      <c r="AM121" s="631"/>
      <c r="AN121" s="631"/>
      <c r="AO121" s="631"/>
      <c r="AP121" s="631"/>
      <c r="AQ121" s="631"/>
      <c r="AR121" s="631"/>
      <c r="AS121" s="631"/>
      <c r="AT121" s="631"/>
      <c r="AU121" s="631"/>
      <c r="AV121" s="631"/>
      <c r="AW121" s="631"/>
      <c r="AX121" s="631"/>
      <c r="AY121" s="631"/>
      <c r="AZ121" s="631"/>
      <c r="BA121" s="631"/>
      <c r="BB121" s="631"/>
      <c r="BC121" s="631"/>
      <c r="BD121" s="631"/>
      <c r="BE121" s="631"/>
      <c r="BF121" s="631"/>
      <c r="BG121" s="631"/>
      <c r="BH121" s="631"/>
      <c r="BI121" s="631"/>
      <c r="BJ121" s="631"/>
      <c r="BK121" s="635"/>
      <c r="BL121" s="636"/>
      <c r="BM121" s="636"/>
      <c r="BN121" s="636"/>
      <c r="BO121" s="638"/>
      <c r="BP121" s="638"/>
      <c r="BQ121" s="638"/>
      <c r="BR121" s="638"/>
      <c r="BS121" s="638"/>
      <c r="BT121" s="638"/>
      <c r="BU121" s="638"/>
      <c r="BV121" s="638"/>
      <c r="BW121" s="638"/>
      <c r="BX121" s="638"/>
      <c r="BY121" s="638"/>
      <c r="BZ121" s="638"/>
      <c r="CA121" s="638"/>
      <c r="CB121" s="638"/>
      <c r="CC121" s="638"/>
      <c r="CD121" s="638"/>
      <c r="CE121" s="638"/>
      <c r="CF121" s="638"/>
      <c r="CG121" s="638"/>
      <c r="CH121" s="638"/>
      <c r="CI121" s="638"/>
    </row>
    <row r="122" spans="4:87" ht="21">
      <c r="D122" s="631"/>
      <c r="E122" s="631"/>
      <c r="F122" s="631"/>
      <c r="G122" s="631"/>
      <c r="H122" s="631"/>
      <c r="I122" s="631"/>
      <c r="J122" s="631"/>
      <c r="K122" s="631"/>
      <c r="L122" s="631"/>
      <c r="M122" s="631"/>
      <c r="N122" s="631"/>
      <c r="O122" s="631"/>
      <c r="P122" s="631"/>
      <c r="Q122" s="631"/>
      <c r="R122" s="631"/>
      <c r="S122" s="631"/>
      <c r="T122" s="631"/>
      <c r="U122" s="631"/>
      <c r="V122" s="631"/>
      <c r="W122" s="631"/>
      <c r="X122" s="631"/>
      <c r="Y122" s="631"/>
      <c r="Z122" s="631"/>
      <c r="AA122" s="631"/>
      <c r="AB122" s="631"/>
      <c r="AC122" s="631"/>
      <c r="AD122" s="635"/>
      <c r="AE122" s="636"/>
      <c r="AF122" s="636"/>
      <c r="AG122" s="636"/>
      <c r="AK122" s="631"/>
      <c r="AL122" s="631"/>
      <c r="AM122" s="631"/>
      <c r="AN122" s="631"/>
      <c r="AO122" s="631"/>
      <c r="AP122" s="631"/>
      <c r="AQ122" s="631"/>
      <c r="AR122" s="631"/>
      <c r="AS122" s="631"/>
      <c r="AT122" s="631"/>
      <c r="AU122" s="631"/>
      <c r="AV122" s="631"/>
      <c r="AW122" s="631"/>
      <c r="AX122" s="631"/>
      <c r="AY122" s="631"/>
      <c r="AZ122" s="631"/>
      <c r="BA122" s="631"/>
      <c r="BB122" s="631"/>
      <c r="BC122" s="631"/>
      <c r="BD122" s="631"/>
      <c r="BE122" s="631"/>
      <c r="BF122" s="631"/>
      <c r="BG122" s="631"/>
      <c r="BH122" s="631"/>
      <c r="BI122" s="631"/>
      <c r="BJ122" s="631"/>
      <c r="BK122" s="635"/>
      <c r="BL122" s="636"/>
      <c r="BM122" s="636"/>
      <c r="BN122" s="636"/>
      <c r="BO122" s="638"/>
      <c r="BP122" s="638"/>
      <c r="BQ122" s="638"/>
      <c r="BR122" s="638"/>
      <c r="BS122" s="638"/>
      <c r="BT122" s="638"/>
      <c r="BU122" s="638"/>
      <c r="BV122" s="638"/>
      <c r="BW122" s="638"/>
      <c r="BX122" s="638"/>
      <c r="BY122" s="638"/>
      <c r="BZ122" s="638"/>
      <c r="CA122" s="638"/>
      <c r="CB122" s="638"/>
      <c r="CC122" s="638"/>
      <c r="CD122" s="638"/>
      <c r="CE122" s="638"/>
      <c r="CF122" s="638"/>
      <c r="CG122" s="638"/>
      <c r="CH122" s="638"/>
      <c r="CI122" s="638"/>
    </row>
    <row r="123" spans="4:87" ht="21">
      <c r="D123" s="631"/>
      <c r="E123" s="631"/>
      <c r="F123" s="631"/>
      <c r="G123" s="631"/>
      <c r="H123" s="631"/>
      <c r="I123" s="631"/>
      <c r="J123" s="631"/>
      <c r="K123" s="631"/>
      <c r="L123" s="631"/>
      <c r="M123" s="631"/>
      <c r="N123" s="631"/>
      <c r="O123" s="631"/>
      <c r="P123" s="631"/>
      <c r="Q123" s="631"/>
      <c r="R123" s="631"/>
      <c r="S123" s="631"/>
      <c r="T123" s="631"/>
      <c r="U123" s="631"/>
      <c r="V123" s="631"/>
      <c r="W123" s="631"/>
      <c r="X123" s="631"/>
      <c r="Y123" s="631"/>
      <c r="Z123" s="631"/>
      <c r="AA123" s="631"/>
      <c r="AB123" s="631"/>
      <c r="AC123" s="631"/>
      <c r="AD123" s="635"/>
      <c r="AE123" s="636"/>
      <c r="AF123" s="636"/>
      <c r="AG123" s="636"/>
      <c r="AK123" s="631"/>
      <c r="AL123" s="631"/>
      <c r="AM123" s="631"/>
      <c r="AN123" s="631"/>
      <c r="AO123" s="631"/>
      <c r="AP123" s="631"/>
      <c r="AQ123" s="631"/>
      <c r="AR123" s="631"/>
      <c r="AS123" s="631"/>
      <c r="AT123" s="631"/>
      <c r="AU123" s="631"/>
      <c r="AV123" s="631"/>
      <c r="AW123" s="631"/>
      <c r="AX123" s="631"/>
      <c r="AY123" s="631"/>
      <c r="AZ123" s="631"/>
      <c r="BA123" s="631"/>
      <c r="BB123" s="631"/>
      <c r="BC123" s="631"/>
      <c r="BD123" s="631"/>
      <c r="BE123" s="631"/>
      <c r="BF123" s="631"/>
      <c r="BG123" s="631"/>
      <c r="BH123" s="631"/>
      <c r="BI123" s="631"/>
      <c r="BJ123" s="631"/>
      <c r="BK123" s="635"/>
      <c r="BL123" s="636"/>
      <c r="BM123" s="636"/>
      <c r="BN123" s="636"/>
      <c r="BO123" s="638"/>
      <c r="BP123" s="638"/>
      <c r="BQ123" s="638"/>
      <c r="BR123" s="638"/>
      <c r="BS123" s="638"/>
      <c r="BT123" s="638"/>
      <c r="BU123" s="638"/>
      <c r="BV123" s="638"/>
      <c r="BW123" s="638"/>
      <c r="BX123" s="638"/>
      <c r="BY123" s="638"/>
      <c r="BZ123" s="638"/>
      <c r="CA123" s="638"/>
      <c r="CB123" s="638"/>
      <c r="CC123" s="638"/>
      <c r="CD123" s="638"/>
      <c r="CE123" s="638"/>
      <c r="CF123" s="638"/>
      <c r="CG123" s="638"/>
      <c r="CH123" s="638"/>
      <c r="CI123" s="638"/>
    </row>
    <row r="124" spans="4:87" ht="21">
      <c r="D124" s="631"/>
      <c r="E124" s="631"/>
      <c r="F124" s="631"/>
      <c r="G124" s="631"/>
      <c r="H124" s="631"/>
      <c r="I124" s="631"/>
      <c r="J124" s="631"/>
      <c r="K124" s="631"/>
      <c r="L124" s="631"/>
      <c r="M124" s="631"/>
      <c r="N124" s="631"/>
      <c r="O124" s="631"/>
      <c r="P124" s="631"/>
      <c r="Q124" s="631"/>
      <c r="R124" s="631"/>
      <c r="S124" s="631"/>
      <c r="T124" s="631"/>
      <c r="U124" s="631"/>
      <c r="V124" s="631"/>
      <c r="W124" s="631"/>
      <c r="X124" s="631"/>
      <c r="Y124" s="631"/>
      <c r="Z124" s="631"/>
      <c r="AA124" s="631"/>
      <c r="AB124" s="631"/>
      <c r="AC124" s="631"/>
      <c r="AD124" s="635"/>
      <c r="AE124" s="636"/>
      <c r="AF124" s="636"/>
      <c r="AG124" s="636"/>
      <c r="AK124" s="631"/>
      <c r="AL124" s="631"/>
      <c r="AM124" s="631"/>
      <c r="AN124" s="631"/>
      <c r="AO124" s="631"/>
      <c r="AP124" s="631"/>
      <c r="AQ124" s="631"/>
      <c r="AR124" s="631"/>
      <c r="AS124" s="631"/>
      <c r="AT124" s="631"/>
      <c r="AU124" s="631"/>
      <c r="AV124" s="631"/>
      <c r="AW124" s="631"/>
      <c r="AX124" s="631"/>
      <c r="AY124" s="631"/>
      <c r="AZ124" s="631"/>
      <c r="BA124" s="631"/>
      <c r="BB124" s="631"/>
      <c r="BC124" s="631"/>
      <c r="BD124" s="631"/>
      <c r="BE124" s="631"/>
      <c r="BF124" s="631"/>
      <c r="BG124" s="631"/>
      <c r="BH124" s="631"/>
      <c r="BI124" s="631"/>
      <c r="BJ124" s="631"/>
      <c r="BK124" s="635"/>
      <c r="BL124" s="636"/>
      <c r="BM124" s="636"/>
      <c r="BN124" s="636"/>
      <c r="BO124" s="638"/>
      <c r="BP124" s="638"/>
      <c r="BQ124" s="638"/>
      <c r="BR124" s="638"/>
      <c r="BS124" s="638"/>
      <c r="BT124" s="638"/>
      <c r="BU124" s="638"/>
      <c r="BV124" s="638"/>
      <c r="BW124" s="638"/>
      <c r="BX124" s="638"/>
      <c r="BY124" s="638"/>
      <c r="BZ124" s="638"/>
      <c r="CA124" s="638"/>
      <c r="CB124" s="638"/>
      <c r="CC124" s="638"/>
      <c r="CD124" s="638"/>
      <c r="CE124" s="638"/>
      <c r="CF124" s="638"/>
      <c r="CG124" s="638"/>
      <c r="CH124" s="638"/>
      <c r="CI124" s="638"/>
    </row>
    <row r="125" spans="4:87" ht="21">
      <c r="D125" s="631"/>
      <c r="E125" s="631"/>
      <c r="F125" s="631"/>
      <c r="G125" s="631"/>
      <c r="H125" s="631"/>
      <c r="I125" s="631"/>
      <c r="J125" s="631"/>
      <c r="K125" s="631"/>
      <c r="L125" s="631"/>
      <c r="M125" s="631"/>
      <c r="N125" s="631"/>
      <c r="O125" s="631"/>
      <c r="P125" s="631"/>
      <c r="Q125" s="631"/>
      <c r="R125" s="631"/>
      <c r="S125" s="631"/>
      <c r="T125" s="631"/>
      <c r="U125" s="631"/>
      <c r="V125" s="631"/>
      <c r="W125" s="631"/>
      <c r="X125" s="631"/>
      <c r="Y125" s="631"/>
      <c r="Z125" s="631"/>
      <c r="AA125" s="631"/>
      <c r="AB125" s="631"/>
      <c r="AC125" s="631"/>
      <c r="AD125" s="635"/>
      <c r="AE125" s="636"/>
      <c r="AF125" s="636"/>
      <c r="AG125" s="636"/>
      <c r="AK125" s="631"/>
      <c r="AL125" s="631"/>
      <c r="AM125" s="631"/>
      <c r="AN125" s="631"/>
      <c r="AO125" s="631"/>
      <c r="AP125" s="631"/>
      <c r="AQ125" s="631"/>
      <c r="AR125" s="631"/>
      <c r="AS125" s="631"/>
      <c r="AT125" s="631"/>
      <c r="AU125" s="631"/>
      <c r="AV125" s="631"/>
      <c r="AW125" s="631"/>
      <c r="AX125" s="631"/>
      <c r="AY125" s="631"/>
      <c r="AZ125" s="631"/>
      <c r="BA125" s="631"/>
      <c r="BB125" s="631"/>
      <c r="BC125" s="631"/>
      <c r="BD125" s="631"/>
      <c r="BE125" s="631"/>
      <c r="BF125" s="631"/>
      <c r="BG125" s="631"/>
      <c r="BH125" s="631"/>
      <c r="BI125" s="631"/>
      <c r="BJ125" s="631"/>
      <c r="BK125" s="635"/>
      <c r="BL125" s="636"/>
      <c r="BM125" s="636"/>
      <c r="BN125" s="636"/>
      <c r="BO125" s="638"/>
      <c r="BP125" s="638"/>
      <c r="BQ125" s="638"/>
      <c r="BR125" s="638"/>
      <c r="BS125" s="638"/>
      <c r="BT125" s="638"/>
      <c r="BU125" s="638"/>
      <c r="BV125" s="638"/>
      <c r="BW125" s="638"/>
      <c r="BX125" s="638"/>
      <c r="BY125" s="638"/>
      <c r="BZ125" s="638"/>
      <c r="CA125" s="638"/>
      <c r="CB125" s="638"/>
      <c r="CC125" s="638"/>
      <c r="CD125" s="638"/>
      <c r="CE125" s="638"/>
      <c r="CF125" s="638"/>
      <c r="CG125" s="638"/>
      <c r="CH125" s="638"/>
      <c r="CI125" s="638"/>
    </row>
    <row r="126" spans="4:87" ht="21">
      <c r="D126" s="631"/>
      <c r="E126" s="631"/>
      <c r="F126" s="631"/>
      <c r="G126" s="631"/>
      <c r="H126" s="631"/>
      <c r="I126" s="631"/>
      <c r="J126" s="631"/>
      <c r="K126" s="631"/>
      <c r="L126" s="631"/>
      <c r="M126" s="631"/>
      <c r="N126" s="631"/>
      <c r="O126" s="631"/>
      <c r="P126" s="631"/>
      <c r="Q126" s="631"/>
      <c r="R126" s="631"/>
      <c r="S126" s="631"/>
      <c r="T126" s="631"/>
      <c r="U126" s="631"/>
      <c r="V126" s="631"/>
      <c r="W126" s="631"/>
      <c r="X126" s="631"/>
      <c r="Y126" s="631"/>
      <c r="Z126" s="631"/>
      <c r="AA126" s="631"/>
      <c r="AB126" s="631"/>
      <c r="AC126" s="631"/>
      <c r="AD126" s="635"/>
      <c r="AE126" s="636"/>
      <c r="AF126" s="636"/>
      <c r="AG126" s="636"/>
      <c r="AK126" s="631"/>
      <c r="AL126" s="631"/>
      <c r="AM126" s="631"/>
      <c r="AN126" s="631"/>
      <c r="AO126" s="631"/>
      <c r="AP126" s="631"/>
      <c r="AQ126" s="631"/>
      <c r="AR126" s="631"/>
      <c r="AS126" s="631"/>
      <c r="AT126" s="631"/>
      <c r="AU126" s="631"/>
      <c r="AV126" s="631"/>
      <c r="AW126" s="631"/>
      <c r="AX126" s="631"/>
      <c r="AY126" s="631"/>
      <c r="AZ126" s="631"/>
      <c r="BA126" s="631"/>
      <c r="BB126" s="631"/>
      <c r="BC126" s="631"/>
      <c r="BD126" s="631"/>
      <c r="BE126" s="631"/>
      <c r="BF126" s="631"/>
      <c r="BG126" s="631"/>
      <c r="BH126" s="631"/>
      <c r="BI126" s="631"/>
      <c r="BJ126" s="631"/>
      <c r="BK126" s="635"/>
      <c r="BL126" s="636"/>
      <c r="BM126" s="636"/>
      <c r="BN126" s="636"/>
      <c r="BO126" s="638"/>
      <c r="BP126" s="638"/>
      <c r="BQ126" s="638"/>
      <c r="BR126" s="638"/>
      <c r="BS126" s="638"/>
      <c r="BT126" s="638"/>
      <c r="BU126" s="638"/>
      <c r="BV126" s="638"/>
      <c r="BW126" s="638"/>
      <c r="BX126" s="638"/>
      <c r="BY126" s="638"/>
      <c r="BZ126" s="638"/>
      <c r="CA126" s="638"/>
      <c r="CB126" s="638"/>
      <c r="CC126" s="638"/>
      <c r="CD126" s="638"/>
      <c r="CE126" s="638"/>
      <c r="CF126" s="638"/>
      <c r="CG126" s="638"/>
      <c r="CH126" s="638"/>
      <c r="CI126" s="638"/>
    </row>
    <row r="127" spans="4:87" ht="21">
      <c r="D127" s="631"/>
      <c r="E127" s="631"/>
      <c r="F127" s="631"/>
      <c r="G127" s="631"/>
      <c r="H127" s="631"/>
      <c r="I127" s="631"/>
      <c r="J127" s="631"/>
      <c r="K127" s="631"/>
      <c r="L127" s="631"/>
      <c r="M127" s="631"/>
      <c r="N127" s="631"/>
      <c r="O127" s="631"/>
      <c r="P127" s="631"/>
      <c r="Q127" s="631"/>
      <c r="R127" s="631"/>
      <c r="S127" s="631"/>
      <c r="T127" s="631"/>
      <c r="U127" s="631"/>
      <c r="V127" s="631"/>
      <c r="W127" s="631"/>
      <c r="X127" s="631"/>
      <c r="Y127" s="631"/>
      <c r="Z127" s="631"/>
      <c r="AA127" s="631"/>
      <c r="AB127" s="631"/>
      <c r="AC127" s="631"/>
      <c r="AD127" s="635"/>
      <c r="AE127" s="636"/>
      <c r="AF127" s="636"/>
      <c r="AG127" s="636"/>
      <c r="AK127" s="631"/>
      <c r="AL127" s="631"/>
      <c r="AM127" s="631"/>
      <c r="AN127" s="631"/>
      <c r="AO127" s="631"/>
      <c r="AP127" s="631"/>
      <c r="AQ127" s="631"/>
      <c r="AR127" s="631"/>
      <c r="AS127" s="631"/>
      <c r="AT127" s="631"/>
      <c r="AU127" s="631"/>
      <c r="AV127" s="631"/>
      <c r="AW127" s="631"/>
      <c r="AX127" s="631"/>
      <c r="AY127" s="631"/>
      <c r="AZ127" s="631"/>
      <c r="BA127" s="631"/>
      <c r="BB127" s="631"/>
      <c r="BC127" s="631"/>
      <c r="BD127" s="631"/>
      <c r="BE127" s="631"/>
      <c r="BF127" s="631"/>
      <c r="BG127" s="631"/>
      <c r="BH127" s="631"/>
      <c r="BI127" s="631"/>
      <c r="BJ127" s="631"/>
      <c r="BK127" s="635"/>
      <c r="BL127" s="636"/>
      <c r="BM127" s="636"/>
      <c r="BN127" s="636"/>
      <c r="BO127" s="638"/>
      <c r="BP127" s="638"/>
      <c r="BQ127" s="638"/>
      <c r="BR127" s="638"/>
      <c r="BS127" s="638"/>
      <c r="BT127" s="638"/>
      <c r="BU127" s="638"/>
      <c r="BV127" s="638"/>
      <c r="BW127" s="638"/>
      <c r="BX127" s="638"/>
      <c r="BY127" s="638"/>
      <c r="BZ127" s="638"/>
      <c r="CA127" s="638"/>
      <c r="CB127" s="638"/>
      <c r="CC127" s="638"/>
      <c r="CD127" s="638"/>
      <c r="CE127" s="638"/>
      <c r="CF127" s="638"/>
      <c r="CG127" s="638"/>
      <c r="CH127" s="638"/>
      <c r="CI127" s="638"/>
    </row>
    <row r="128" spans="4:87" ht="21">
      <c r="D128" s="631"/>
      <c r="E128" s="631"/>
      <c r="F128" s="631"/>
      <c r="G128" s="631"/>
      <c r="H128" s="631"/>
      <c r="I128" s="631"/>
      <c r="J128" s="631"/>
      <c r="K128" s="631"/>
      <c r="L128" s="631"/>
      <c r="M128" s="631"/>
      <c r="N128" s="631"/>
      <c r="O128" s="631"/>
      <c r="P128" s="631"/>
      <c r="Q128" s="631"/>
      <c r="R128" s="631"/>
      <c r="S128" s="631"/>
      <c r="T128" s="631"/>
      <c r="U128" s="631"/>
      <c r="V128" s="631"/>
      <c r="W128" s="631"/>
      <c r="X128" s="631"/>
      <c r="Y128" s="631"/>
      <c r="Z128" s="631"/>
      <c r="AA128" s="631"/>
      <c r="AB128" s="631"/>
      <c r="AC128" s="631"/>
      <c r="AD128" s="635"/>
      <c r="AE128" s="636"/>
      <c r="AF128" s="636"/>
      <c r="AG128" s="636"/>
      <c r="AK128" s="631"/>
      <c r="AL128" s="631"/>
      <c r="AM128" s="631"/>
      <c r="AN128" s="631"/>
      <c r="AO128" s="631"/>
      <c r="AP128" s="631"/>
      <c r="AQ128" s="631"/>
      <c r="AR128" s="631"/>
      <c r="AS128" s="631"/>
      <c r="AT128" s="631"/>
      <c r="AU128" s="631"/>
      <c r="AV128" s="631"/>
      <c r="AW128" s="631"/>
      <c r="AX128" s="631"/>
      <c r="AY128" s="631"/>
      <c r="AZ128" s="631"/>
      <c r="BA128" s="631"/>
      <c r="BB128" s="631"/>
      <c r="BC128" s="631"/>
      <c r="BD128" s="631"/>
      <c r="BE128" s="631"/>
      <c r="BF128" s="631"/>
      <c r="BG128" s="631"/>
      <c r="BH128" s="631"/>
      <c r="BI128" s="631"/>
      <c r="BJ128" s="631"/>
      <c r="BK128" s="635"/>
      <c r="BL128" s="636"/>
      <c r="BM128" s="636"/>
      <c r="BN128" s="636"/>
      <c r="BO128" s="638"/>
      <c r="BP128" s="638"/>
      <c r="BQ128" s="638"/>
      <c r="BR128" s="638"/>
      <c r="BS128" s="638"/>
      <c r="BT128" s="638"/>
      <c r="BU128" s="638"/>
      <c r="BV128" s="638"/>
      <c r="BW128" s="638"/>
      <c r="BX128" s="638"/>
      <c r="BY128" s="638"/>
      <c r="BZ128" s="638"/>
      <c r="CA128" s="638"/>
      <c r="CB128" s="638"/>
      <c r="CC128" s="638"/>
      <c r="CD128" s="638"/>
      <c r="CE128" s="638"/>
      <c r="CF128" s="638"/>
      <c r="CG128" s="638"/>
      <c r="CH128" s="638"/>
      <c r="CI128" s="638"/>
    </row>
    <row r="129" spans="4:87" ht="21">
      <c r="D129" s="631"/>
      <c r="E129" s="631"/>
      <c r="F129" s="631"/>
      <c r="G129" s="631"/>
      <c r="H129" s="631"/>
      <c r="I129" s="631"/>
      <c r="J129" s="631"/>
      <c r="K129" s="631"/>
      <c r="L129" s="631"/>
      <c r="M129" s="631"/>
      <c r="N129" s="631"/>
      <c r="O129" s="631"/>
      <c r="P129" s="631"/>
      <c r="Q129" s="631"/>
      <c r="R129" s="631"/>
      <c r="S129" s="631"/>
      <c r="T129" s="631"/>
      <c r="U129" s="631"/>
      <c r="V129" s="631"/>
      <c r="W129" s="631"/>
      <c r="X129" s="631"/>
      <c r="Y129" s="631"/>
      <c r="Z129" s="631"/>
      <c r="AA129" s="631"/>
      <c r="AB129" s="631"/>
      <c r="AC129" s="631"/>
      <c r="AD129" s="635"/>
      <c r="AE129" s="636"/>
      <c r="AF129" s="636"/>
      <c r="AG129" s="636"/>
      <c r="AK129" s="631"/>
      <c r="AL129" s="631"/>
      <c r="AM129" s="631"/>
      <c r="AN129" s="631"/>
      <c r="AO129" s="631"/>
      <c r="AP129" s="631"/>
      <c r="AQ129" s="631"/>
      <c r="AR129" s="631"/>
      <c r="AS129" s="631"/>
      <c r="AT129" s="631"/>
      <c r="AU129" s="631"/>
      <c r="AV129" s="631"/>
      <c r="AW129" s="631"/>
      <c r="AX129" s="631"/>
      <c r="AY129" s="631"/>
      <c r="AZ129" s="631"/>
      <c r="BA129" s="631"/>
      <c r="BB129" s="631"/>
      <c r="BC129" s="631"/>
      <c r="BD129" s="631"/>
      <c r="BE129" s="631"/>
      <c r="BF129" s="631"/>
      <c r="BG129" s="631"/>
      <c r="BH129" s="631"/>
      <c r="BI129" s="631"/>
      <c r="BJ129" s="631"/>
      <c r="BK129" s="635"/>
      <c r="BL129" s="636"/>
      <c r="BM129" s="636"/>
      <c r="BN129" s="636"/>
      <c r="BO129" s="638"/>
      <c r="BP129" s="638"/>
      <c r="BQ129" s="638"/>
      <c r="BR129" s="638"/>
      <c r="BS129" s="638"/>
      <c r="BT129" s="638"/>
      <c r="BU129" s="638"/>
      <c r="BV129" s="638"/>
      <c r="BW129" s="638"/>
      <c r="BX129" s="638"/>
      <c r="BY129" s="638"/>
      <c r="BZ129" s="638"/>
      <c r="CA129" s="638"/>
      <c r="CB129" s="638"/>
      <c r="CC129" s="638"/>
      <c r="CD129" s="638"/>
      <c r="CE129" s="638"/>
      <c r="CF129" s="638"/>
      <c r="CG129" s="638"/>
      <c r="CH129" s="638"/>
      <c r="CI129" s="638"/>
    </row>
    <row r="130" spans="4:87" ht="21">
      <c r="D130" s="631"/>
      <c r="E130" s="631"/>
      <c r="F130" s="631"/>
      <c r="G130" s="631"/>
      <c r="H130" s="631"/>
      <c r="I130" s="631"/>
      <c r="J130" s="631"/>
      <c r="K130" s="631"/>
      <c r="L130" s="631"/>
      <c r="M130" s="631"/>
      <c r="N130" s="631"/>
      <c r="O130" s="631"/>
      <c r="P130" s="631"/>
      <c r="Q130" s="631"/>
      <c r="R130" s="631"/>
      <c r="S130" s="631"/>
      <c r="T130" s="631"/>
      <c r="U130" s="631"/>
      <c r="V130" s="631"/>
      <c r="W130" s="631"/>
      <c r="X130" s="631"/>
      <c r="Y130" s="631"/>
      <c r="Z130" s="631"/>
      <c r="AA130" s="631"/>
      <c r="AB130" s="631"/>
      <c r="AC130" s="631"/>
      <c r="AD130" s="635"/>
      <c r="AE130" s="636"/>
      <c r="AF130" s="636"/>
      <c r="AG130" s="636"/>
      <c r="AK130" s="631"/>
      <c r="AL130" s="631"/>
      <c r="AM130" s="631"/>
      <c r="AN130" s="631"/>
      <c r="AO130" s="631"/>
      <c r="AP130" s="631"/>
      <c r="AQ130" s="631"/>
      <c r="AR130" s="631"/>
      <c r="AS130" s="631"/>
      <c r="AT130" s="631"/>
      <c r="AU130" s="631"/>
      <c r="AV130" s="631"/>
      <c r="AW130" s="631"/>
      <c r="AX130" s="631"/>
      <c r="AY130" s="631"/>
      <c r="AZ130" s="631"/>
      <c r="BA130" s="631"/>
      <c r="BB130" s="631"/>
      <c r="BC130" s="631"/>
      <c r="BD130" s="631"/>
      <c r="BE130" s="631"/>
      <c r="BF130" s="631"/>
      <c r="BG130" s="631"/>
      <c r="BH130" s="631"/>
      <c r="BI130" s="631"/>
      <c r="BJ130" s="631"/>
      <c r="BK130" s="635"/>
      <c r="BL130" s="636"/>
      <c r="BM130" s="636"/>
      <c r="BN130" s="636"/>
      <c r="BO130" s="638"/>
      <c r="BP130" s="638"/>
      <c r="BQ130" s="638"/>
      <c r="BR130" s="638"/>
      <c r="BS130" s="638"/>
      <c r="BT130" s="638"/>
      <c r="BU130" s="638"/>
      <c r="BV130" s="638"/>
      <c r="BW130" s="638"/>
      <c r="BX130" s="638"/>
      <c r="BY130" s="638"/>
      <c r="BZ130" s="638"/>
      <c r="CA130" s="638"/>
      <c r="CB130" s="638"/>
      <c r="CC130" s="638"/>
      <c r="CD130" s="638"/>
      <c r="CE130" s="638"/>
      <c r="CF130" s="638"/>
      <c r="CG130" s="638"/>
      <c r="CH130" s="638"/>
      <c r="CI130" s="638"/>
    </row>
    <row r="131" spans="4:87" ht="21">
      <c r="D131" s="631"/>
      <c r="E131" s="631"/>
      <c r="F131" s="631"/>
      <c r="G131" s="631"/>
      <c r="H131" s="631"/>
      <c r="I131" s="631"/>
      <c r="J131" s="631"/>
      <c r="K131" s="631"/>
      <c r="L131" s="631"/>
      <c r="M131" s="631"/>
      <c r="N131" s="631"/>
      <c r="O131" s="631"/>
      <c r="P131" s="631"/>
      <c r="Q131" s="631"/>
      <c r="R131" s="631"/>
      <c r="S131" s="631"/>
      <c r="T131" s="631"/>
      <c r="U131" s="631"/>
      <c r="V131" s="631"/>
      <c r="W131" s="631"/>
      <c r="X131" s="631"/>
      <c r="Y131" s="631"/>
      <c r="Z131" s="631"/>
      <c r="AA131" s="631"/>
      <c r="AB131" s="631"/>
      <c r="AC131" s="631"/>
      <c r="AD131" s="635"/>
      <c r="AE131" s="636"/>
      <c r="AF131" s="636"/>
      <c r="AG131" s="636"/>
      <c r="AK131" s="631"/>
      <c r="AL131" s="631"/>
      <c r="AM131" s="631"/>
      <c r="AN131" s="631"/>
      <c r="AO131" s="631"/>
      <c r="AP131" s="631"/>
      <c r="AQ131" s="631"/>
      <c r="AR131" s="631"/>
      <c r="AS131" s="631"/>
      <c r="AT131" s="631"/>
      <c r="AU131" s="631"/>
      <c r="AV131" s="631"/>
      <c r="AW131" s="631"/>
      <c r="AX131" s="631"/>
      <c r="AY131" s="631"/>
      <c r="AZ131" s="631"/>
      <c r="BA131" s="631"/>
      <c r="BB131" s="631"/>
      <c r="BC131" s="631"/>
      <c r="BD131" s="631"/>
      <c r="BE131" s="631"/>
      <c r="BF131" s="631"/>
      <c r="BG131" s="631"/>
      <c r="BH131" s="631"/>
      <c r="BI131" s="631"/>
      <c r="BJ131" s="631"/>
      <c r="BK131" s="635"/>
      <c r="BL131" s="636"/>
      <c r="BM131" s="636"/>
      <c r="BN131" s="636"/>
      <c r="BO131" s="638"/>
      <c r="BP131" s="638"/>
      <c r="BQ131" s="638"/>
      <c r="BR131" s="638"/>
      <c r="BS131" s="638"/>
      <c r="BT131" s="638"/>
      <c r="BU131" s="638"/>
      <c r="BV131" s="638"/>
      <c r="BW131" s="638"/>
      <c r="BX131" s="638"/>
      <c r="BY131" s="638"/>
      <c r="BZ131" s="638"/>
      <c r="CA131" s="638"/>
      <c r="CB131" s="638"/>
      <c r="CC131" s="638"/>
      <c r="CD131" s="638"/>
      <c r="CE131" s="638"/>
      <c r="CF131" s="638"/>
      <c r="CG131" s="638"/>
      <c r="CH131" s="638"/>
      <c r="CI131" s="638"/>
    </row>
    <row r="132" spans="4:87" ht="21">
      <c r="D132" s="631"/>
      <c r="E132" s="631"/>
      <c r="F132" s="631"/>
      <c r="G132" s="631"/>
      <c r="H132" s="631"/>
      <c r="I132" s="631"/>
      <c r="J132" s="631"/>
      <c r="K132" s="631"/>
      <c r="L132" s="631"/>
      <c r="M132" s="631"/>
      <c r="N132" s="631"/>
      <c r="O132" s="631"/>
      <c r="P132" s="631"/>
      <c r="Q132" s="631"/>
      <c r="R132" s="631"/>
      <c r="S132" s="631"/>
      <c r="T132" s="631"/>
      <c r="U132" s="631"/>
      <c r="V132" s="631"/>
      <c r="W132" s="631"/>
      <c r="X132" s="631"/>
      <c r="Y132" s="631"/>
      <c r="Z132" s="631"/>
      <c r="AA132" s="631"/>
      <c r="AB132" s="631"/>
      <c r="AC132" s="631"/>
      <c r="AD132" s="635"/>
      <c r="AE132" s="636"/>
      <c r="AF132" s="636"/>
      <c r="AG132" s="636"/>
      <c r="AK132" s="631"/>
      <c r="AL132" s="631"/>
      <c r="AM132" s="631"/>
      <c r="AN132" s="631"/>
      <c r="AO132" s="631"/>
      <c r="AP132" s="631"/>
      <c r="AQ132" s="631"/>
      <c r="AR132" s="631"/>
      <c r="AS132" s="631"/>
      <c r="AT132" s="631"/>
      <c r="AU132" s="631"/>
      <c r="AV132" s="631"/>
      <c r="AW132" s="631"/>
      <c r="AX132" s="631"/>
      <c r="AY132" s="631"/>
      <c r="AZ132" s="631"/>
      <c r="BA132" s="631"/>
      <c r="BB132" s="631"/>
      <c r="BC132" s="631"/>
      <c r="BD132" s="631"/>
      <c r="BE132" s="631"/>
      <c r="BF132" s="631"/>
      <c r="BG132" s="631"/>
      <c r="BH132" s="631"/>
      <c r="BI132" s="631"/>
      <c r="BJ132" s="631"/>
      <c r="BK132" s="635"/>
      <c r="BL132" s="636"/>
      <c r="BM132" s="636"/>
      <c r="BN132" s="636"/>
      <c r="BO132" s="638"/>
      <c r="BP132" s="638"/>
      <c r="BQ132" s="638"/>
      <c r="BR132" s="638"/>
      <c r="BS132" s="638"/>
      <c r="BT132" s="638"/>
      <c r="BU132" s="638"/>
      <c r="BV132" s="638"/>
      <c r="BW132" s="638"/>
      <c r="BX132" s="638"/>
      <c r="BY132" s="638"/>
      <c r="BZ132" s="638"/>
      <c r="CA132" s="638"/>
      <c r="CB132" s="638"/>
      <c r="CC132" s="638"/>
      <c r="CD132" s="638"/>
      <c r="CE132" s="638"/>
      <c r="CF132" s="638"/>
      <c r="CG132" s="638"/>
      <c r="CH132" s="638"/>
      <c r="CI132" s="638"/>
    </row>
    <row r="133" spans="4:87" ht="21">
      <c r="D133" s="631"/>
      <c r="E133" s="631"/>
      <c r="F133" s="631"/>
      <c r="G133" s="631"/>
      <c r="H133" s="631"/>
      <c r="I133" s="631"/>
      <c r="J133" s="631"/>
      <c r="K133" s="631"/>
      <c r="L133" s="631"/>
      <c r="M133" s="631"/>
      <c r="N133" s="631"/>
      <c r="O133" s="631"/>
      <c r="P133" s="631"/>
      <c r="Q133" s="631"/>
      <c r="R133" s="631"/>
      <c r="S133" s="631"/>
      <c r="T133" s="631"/>
      <c r="U133" s="631"/>
      <c r="V133" s="631"/>
      <c r="W133" s="631"/>
      <c r="X133" s="631"/>
      <c r="Y133" s="631"/>
      <c r="Z133" s="631"/>
      <c r="AA133" s="631"/>
      <c r="AB133" s="631"/>
      <c r="AC133" s="631"/>
      <c r="AD133" s="635"/>
      <c r="AE133" s="636"/>
      <c r="AF133" s="636"/>
      <c r="AG133" s="636"/>
      <c r="AK133" s="631"/>
      <c r="AL133" s="631"/>
      <c r="AM133" s="631"/>
      <c r="AN133" s="631"/>
      <c r="AO133" s="631"/>
      <c r="AP133" s="631"/>
      <c r="AQ133" s="631"/>
      <c r="AR133" s="631"/>
      <c r="AS133" s="631"/>
      <c r="AT133" s="631"/>
      <c r="AU133" s="631"/>
      <c r="AV133" s="631"/>
      <c r="AW133" s="631"/>
      <c r="AX133" s="631"/>
      <c r="AY133" s="631"/>
      <c r="AZ133" s="631"/>
      <c r="BA133" s="631"/>
      <c r="BB133" s="631"/>
      <c r="BC133" s="631"/>
      <c r="BD133" s="631"/>
      <c r="BE133" s="631"/>
      <c r="BF133" s="631"/>
      <c r="BG133" s="631"/>
      <c r="BH133" s="631"/>
      <c r="BI133" s="631"/>
      <c r="BJ133" s="631"/>
      <c r="BK133" s="635"/>
      <c r="BL133" s="636"/>
      <c r="BM133" s="636"/>
      <c r="BN133" s="636"/>
      <c r="BO133" s="638"/>
      <c r="BP133" s="638"/>
      <c r="BQ133" s="638"/>
      <c r="BR133" s="638"/>
      <c r="BS133" s="638"/>
      <c r="BT133" s="638"/>
      <c r="BU133" s="638"/>
      <c r="BV133" s="638"/>
      <c r="BW133" s="638"/>
      <c r="BX133" s="638"/>
      <c r="BY133" s="638"/>
      <c r="BZ133" s="638"/>
      <c r="CA133" s="638"/>
      <c r="CB133" s="638"/>
      <c r="CC133" s="638"/>
      <c r="CD133" s="638"/>
      <c r="CE133" s="638"/>
      <c r="CF133" s="638"/>
      <c r="CG133" s="638"/>
      <c r="CH133" s="638"/>
      <c r="CI133" s="638"/>
    </row>
    <row r="134" spans="4:87" ht="21">
      <c r="D134" s="631"/>
      <c r="E134" s="631"/>
      <c r="F134" s="631"/>
      <c r="G134" s="631"/>
      <c r="H134" s="631"/>
      <c r="I134" s="631"/>
      <c r="J134" s="631"/>
      <c r="K134" s="631"/>
      <c r="L134" s="631"/>
      <c r="M134" s="631"/>
      <c r="N134" s="631"/>
      <c r="O134" s="631"/>
      <c r="P134" s="631"/>
      <c r="Q134" s="631"/>
      <c r="R134" s="631"/>
      <c r="S134" s="631"/>
      <c r="T134" s="631"/>
      <c r="U134" s="631"/>
      <c r="V134" s="631"/>
      <c r="W134" s="631"/>
      <c r="X134" s="631"/>
      <c r="Y134" s="631"/>
      <c r="Z134" s="631"/>
      <c r="AA134" s="631"/>
      <c r="AB134" s="631"/>
      <c r="AC134" s="631"/>
      <c r="AD134" s="635"/>
      <c r="AE134" s="636"/>
      <c r="AF134" s="636"/>
      <c r="AG134" s="636"/>
      <c r="AK134" s="631"/>
      <c r="AL134" s="631"/>
      <c r="AM134" s="631"/>
      <c r="AN134" s="631"/>
      <c r="AO134" s="631"/>
      <c r="AP134" s="631"/>
      <c r="AQ134" s="631"/>
      <c r="AR134" s="631"/>
      <c r="AS134" s="631"/>
      <c r="AT134" s="631"/>
      <c r="AU134" s="631"/>
      <c r="AV134" s="631"/>
      <c r="AW134" s="631"/>
      <c r="AX134" s="631"/>
      <c r="AY134" s="631"/>
      <c r="AZ134" s="631"/>
      <c r="BA134" s="631"/>
      <c r="BB134" s="631"/>
      <c r="BC134" s="631"/>
      <c r="BD134" s="631"/>
      <c r="BE134" s="631"/>
      <c r="BF134" s="631"/>
      <c r="BG134" s="631"/>
      <c r="BH134" s="631"/>
      <c r="BI134" s="631"/>
      <c r="BJ134" s="631"/>
      <c r="BK134" s="635"/>
      <c r="BL134" s="636"/>
      <c r="BM134" s="636"/>
      <c r="BN134" s="636"/>
      <c r="BO134" s="638"/>
      <c r="BP134" s="638"/>
      <c r="BQ134" s="638"/>
      <c r="BR134" s="638"/>
      <c r="BS134" s="638"/>
      <c r="BT134" s="638"/>
      <c r="BU134" s="638"/>
      <c r="BV134" s="638"/>
      <c r="BW134" s="638"/>
      <c r="BX134" s="638"/>
      <c r="BY134" s="638"/>
      <c r="BZ134" s="638"/>
      <c r="CA134" s="638"/>
      <c r="CB134" s="638"/>
      <c r="CC134" s="638"/>
      <c r="CD134" s="638"/>
      <c r="CE134" s="638"/>
      <c r="CF134" s="638"/>
      <c r="CG134" s="638"/>
      <c r="CH134" s="638"/>
      <c r="CI134" s="638"/>
    </row>
    <row r="135" spans="4:87" ht="21">
      <c r="D135" s="631"/>
      <c r="E135" s="631"/>
      <c r="F135" s="631"/>
      <c r="G135" s="631"/>
      <c r="H135" s="631"/>
      <c r="I135" s="631"/>
      <c r="J135" s="631"/>
      <c r="K135" s="631"/>
      <c r="L135" s="631"/>
      <c r="M135" s="631"/>
      <c r="N135" s="631"/>
      <c r="O135" s="631"/>
      <c r="P135" s="631"/>
      <c r="Q135" s="631"/>
      <c r="R135" s="631"/>
      <c r="S135" s="631"/>
      <c r="T135" s="631"/>
      <c r="U135" s="631"/>
      <c r="V135" s="631"/>
      <c r="W135" s="631"/>
      <c r="X135" s="631"/>
      <c r="Y135" s="631"/>
      <c r="Z135" s="631"/>
      <c r="AA135" s="631"/>
      <c r="AB135" s="631"/>
      <c r="AC135" s="631"/>
      <c r="AD135" s="635"/>
      <c r="AE135" s="636"/>
      <c r="AF135" s="636"/>
      <c r="AG135" s="636"/>
      <c r="AK135" s="631"/>
      <c r="AL135" s="631"/>
      <c r="AM135" s="631"/>
      <c r="AN135" s="631"/>
      <c r="AO135" s="631"/>
      <c r="AP135" s="631"/>
      <c r="AQ135" s="631"/>
      <c r="AR135" s="631"/>
      <c r="AS135" s="631"/>
      <c r="AT135" s="631"/>
      <c r="AU135" s="631"/>
      <c r="AV135" s="631"/>
      <c r="AW135" s="631"/>
      <c r="AX135" s="631"/>
      <c r="AY135" s="631"/>
      <c r="AZ135" s="631"/>
      <c r="BA135" s="631"/>
      <c r="BB135" s="631"/>
      <c r="BC135" s="631"/>
      <c r="BD135" s="631"/>
      <c r="BE135" s="631"/>
      <c r="BF135" s="631"/>
      <c r="BG135" s="631"/>
      <c r="BH135" s="631"/>
      <c r="BI135" s="631"/>
      <c r="BJ135" s="631"/>
      <c r="BK135" s="635"/>
      <c r="BL135" s="636"/>
      <c r="BM135" s="636"/>
      <c r="BN135" s="636"/>
      <c r="BO135" s="638"/>
      <c r="BP135" s="638"/>
      <c r="BQ135" s="638"/>
      <c r="BR135" s="638"/>
      <c r="BS135" s="638"/>
      <c r="BT135" s="638"/>
      <c r="BU135" s="638"/>
      <c r="BV135" s="638"/>
      <c r="BW135" s="638"/>
      <c r="BX135" s="638"/>
      <c r="BY135" s="638"/>
      <c r="BZ135" s="638"/>
      <c r="CA135" s="638"/>
      <c r="CB135" s="638"/>
      <c r="CC135" s="638"/>
      <c r="CD135" s="638"/>
      <c r="CE135" s="638"/>
      <c r="CF135" s="638"/>
      <c r="CG135" s="638"/>
      <c r="CH135" s="638"/>
      <c r="CI135" s="638"/>
    </row>
    <row r="136" spans="4:87" ht="21">
      <c r="D136" s="631"/>
      <c r="E136" s="631"/>
      <c r="F136" s="631"/>
      <c r="G136" s="631"/>
      <c r="H136" s="631"/>
      <c r="I136" s="631"/>
      <c r="J136" s="631"/>
      <c r="K136" s="631"/>
      <c r="L136" s="631"/>
      <c r="M136" s="631"/>
      <c r="N136" s="631"/>
      <c r="O136" s="631"/>
      <c r="P136" s="631"/>
      <c r="Q136" s="631"/>
      <c r="R136" s="631"/>
      <c r="S136" s="631"/>
      <c r="T136" s="631"/>
      <c r="U136" s="631"/>
      <c r="V136" s="631"/>
      <c r="W136" s="631"/>
      <c r="X136" s="631"/>
      <c r="Y136" s="631"/>
      <c r="Z136" s="631"/>
      <c r="AA136" s="631"/>
      <c r="AB136" s="631"/>
      <c r="AC136" s="631"/>
      <c r="AD136" s="635"/>
      <c r="AE136" s="636"/>
      <c r="AF136" s="636"/>
      <c r="AG136" s="636"/>
      <c r="AK136" s="631"/>
      <c r="AL136" s="631"/>
      <c r="AM136" s="631"/>
      <c r="AN136" s="631"/>
      <c r="AO136" s="631"/>
      <c r="AP136" s="631"/>
      <c r="AQ136" s="631"/>
      <c r="AR136" s="631"/>
      <c r="AS136" s="631"/>
      <c r="AT136" s="631"/>
      <c r="AU136" s="631"/>
      <c r="AV136" s="631"/>
      <c r="AW136" s="631"/>
      <c r="AX136" s="631"/>
      <c r="AY136" s="631"/>
      <c r="AZ136" s="631"/>
      <c r="BA136" s="631"/>
      <c r="BB136" s="631"/>
      <c r="BC136" s="631"/>
      <c r="BD136" s="631"/>
      <c r="BE136" s="631"/>
      <c r="BF136" s="631"/>
      <c r="BG136" s="631"/>
      <c r="BH136" s="631"/>
      <c r="BI136" s="631"/>
      <c r="BJ136" s="631"/>
      <c r="BK136" s="635"/>
      <c r="BL136" s="636"/>
      <c r="BM136" s="636"/>
      <c r="BN136" s="636"/>
      <c r="BO136" s="638"/>
      <c r="BP136" s="638"/>
      <c r="BQ136" s="638"/>
      <c r="BR136" s="638"/>
      <c r="BS136" s="638"/>
      <c r="BT136" s="638"/>
      <c r="BU136" s="638"/>
      <c r="BV136" s="638"/>
      <c r="BW136" s="638"/>
      <c r="BX136" s="638"/>
      <c r="BY136" s="638"/>
      <c r="BZ136" s="638"/>
      <c r="CA136" s="638"/>
      <c r="CB136" s="638"/>
      <c r="CC136" s="638"/>
      <c r="CD136" s="638"/>
      <c r="CE136" s="638"/>
      <c r="CF136" s="638"/>
      <c r="CG136" s="638"/>
      <c r="CH136" s="638"/>
      <c r="CI136" s="638"/>
    </row>
    <row r="137" spans="4:87" ht="21">
      <c r="D137" s="631"/>
      <c r="E137" s="631"/>
      <c r="F137" s="631"/>
      <c r="G137" s="631"/>
      <c r="H137" s="631"/>
      <c r="I137" s="631"/>
      <c r="J137" s="631"/>
      <c r="K137" s="631"/>
      <c r="L137" s="631"/>
      <c r="M137" s="631"/>
      <c r="N137" s="631"/>
      <c r="O137" s="631"/>
      <c r="P137" s="631"/>
      <c r="Q137" s="631"/>
      <c r="R137" s="631"/>
      <c r="S137" s="631"/>
      <c r="T137" s="631"/>
      <c r="U137" s="631"/>
      <c r="V137" s="631"/>
      <c r="W137" s="631"/>
      <c r="X137" s="631"/>
      <c r="Y137" s="631"/>
      <c r="Z137" s="631"/>
      <c r="AA137" s="631"/>
      <c r="AB137" s="631"/>
      <c r="AC137" s="631"/>
      <c r="AD137" s="635"/>
      <c r="AE137" s="636"/>
      <c r="AF137" s="636"/>
      <c r="AG137" s="636"/>
      <c r="AK137" s="631"/>
      <c r="AL137" s="631"/>
      <c r="AM137" s="631"/>
      <c r="AN137" s="631"/>
      <c r="AO137" s="631"/>
      <c r="AP137" s="631"/>
      <c r="AQ137" s="631"/>
      <c r="AR137" s="631"/>
      <c r="AS137" s="631"/>
      <c r="AT137" s="631"/>
      <c r="AU137" s="631"/>
      <c r="AV137" s="631"/>
      <c r="AW137" s="631"/>
      <c r="AX137" s="631"/>
      <c r="AY137" s="631"/>
      <c r="AZ137" s="631"/>
      <c r="BA137" s="631"/>
      <c r="BB137" s="631"/>
      <c r="BC137" s="631"/>
      <c r="BD137" s="631"/>
      <c r="BE137" s="631"/>
      <c r="BF137" s="631"/>
      <c r="BG137" s="631"/>
      <c r="BH137" s="631"/>
      <c r="BI137" s="631"/>
      <c r="BJ137" s="631"/>
      <c r="BK137" s="635"/>
      <c r="BL137" s="636"/>
      <c r="BM137" s="636"/>
      <c r="BN137" s="636"/>
      <c r="BO137" s="638"/>
      <c r="BP137" s="638"/>
      <c r="BQ137" s="638"/>
      <c r="BR137" s="638"/>
      <c r="BS137" s="638"/>
      <c r="BT137" s="638"/>
      <c r="BU137" s="638"/>
      <c r="BV137" s="638"/>
      <c r="BW137" s="638"/>
      <c r="BX137" s="638"/>
      <c r="BY137" s="638"/>
      <c r="BZ137" s="638"/>
      <c r="CA137" s="638"/>
      <c r="CB137" s="638"/>
      <c r="CC137" s="638"/>
      <c r="CD137" s="638"/>
      <c r="CE137" s="638"/>
      <c r="CF137" s="638"/>
      <c r="CG137" s="638"/>
      <c r="CH137" s="638"/>
      <c r="CI137" s="638"/>
    </row>
    <row r="138" spans="4:87" ht="21">
      <c r="D138" s="631"/>
      <c r="E138" s="631"/>
      <c r="F138" s="631"/>
      <c r="G138" s="631"/>
      <c r="H138" s="631"/>
      <c r="I138" s="631"/>
      <c r="J138" s="631"/>
      <c r="K138" s="631"/>
      <c r="L138" s="631"/>
      <c r="M138" s="631"/>
      <c r="N138" s="631"/>
      <c r="O138" s="631"/>
      <c r="P138" s="631"/>
      <c r="Q138" s="631"/>
      <c r="R138" s="631"/>
      <c r="S138" s="631"/>
      <c r="T138" s="631"/>
      <c r="U138" s="631"/>
      <c r="V138" s="631"/>
      <c r="W138" s="631"/>
      <c r="X138" s="631"/>
      <c r="Y138" s="631"/>
      <c r="Z138" s="631"/>
      <c r="AA138" s="631"/>
      <c r="AB138" s="631"/>
      <c r="AC138" s="631"/>
      <c r="AD138" s="635"/>
      <c r="AE138" s="636"/>
      <c r="AF138" s="636"/>
      <c r="AG138" s="636"/>
      <c r="AK138" s="631"/>
      <c r="AL138" s="631"/>
      <c r="AM138" s="631"/>
      <c r="AN138" s="631"/>
      <c r="AO138" s="631"/>
      <c r="AP138" s="631"/>
      <c r="AQ138" s="631"/>
      <c r="AR138" s="631"/>
      <c r="AS138" s="631"/>
      <c r="AT138" s="631"/>
      <c r="AU138" s="631"/>
      <c r="AV138" s="631"/>
      <c r="AW138" s="631"/>
      <c r="AX138" s="631"/>
      <c r="AY138" s="631"/>
      <c r="AZ138" s="631"/>
      <c r="BA138" s="631"/>
      <c r="BB138" s="631"/>
      <c r="BC138" s="631"/>
      <c r="BD138" s="631"/>
      <c r="BE138" s="631"/>
      <c r="BF138" s="631"/>
      <c r="BG138" s="631"/>
      <c r="BH138" s="631"/>
      <c r="BI138" s="631"/>
      <c r="BJ138" s="631"/>
      <c r="BK138" s="635"/>
      <c r="BL138" s="636"/>
      <c r="BM138" s="636"/>
      <c r="BN138" s="636"/>
      <c r="BO138" s="638"/>
      <c r="BP138" s="638"/>
      <c r="BQ138" s="638"/>
      <c r="BR138" s="638"/>
      <c r="BS138" s="638"/>
      <c r="BT138" s="638"/>
      <c r="BU138" s="638"/>
      <c r="BV138" s="638"/>
      <c r="BW138" s="638"/>
      <c r="BX138" s="638"/>
      <c r="BY138" s="638"/>
      <c r="BZ138" s="638"/>
      <c r="CA138" s="638"/>
      <c r="CB138" s="638"/>
      <c r="CC138" s="638"/>
      <c r="CD138" s="638"/>
      <c r="CE138" s="638"/>
      <c r="CF138" s="638"/>
      <c r="CG138" s="638"/>
      <c r="CH138" s="638"/>
      <c r="CI138" s="638"/>
    </row>
    <row r="139" spans="4:87" ht="21">
      <c r="D139" s="631"/>
      <c r="E139" s="631"/>
      <c r="F139" s="631"/>
      <c r="G139" s="631"/>
      <c r="H139" s="631"/>
      <c r="I139" s="631"/>
      <c r="J139" s="631"/>
      <c r="K139" s="631"/>
      <c r="L139" s="631"/>
      <c r="M139" s="631"/>
      <c r="N139" s="631"/>
      <c r="O139" s="631"/>
      <c r="P139" s="631"/>
      <c r="Q139" s="631"/>
      <c r="R139" s="631"/>
      <c r="S139" s="631"/>
      <c r="T139" s="631"/>
      <c r="U139" s="631"/>
      <c r="V139" s="631"/>
      <c r="W139" s="631"/>
      <c r="X139" s="631"/>
      <c r="Y139" s="631"/>
      <c r="Z139" s="631"/>
      <c r="AA139" s="631"/>
      <c r="AB139" s="631"/>
      <c r="AC139" s="631"/>
      <c r="AD139" s="635"/>
      <c r="AE139" s="636"/>
      <c r="AF139" s="636"/>
      <c r="AG139" s="636"/>
      <c r="AK139" s="631"/>
      <c r="AL139" s="631"/>
      <c r="AM139" s="631"/>
      <c r="AN139" s="631"/>
      <c r="AO139" s="631"/>
      <c r="AP139" s="631"/>
      <c r="AQ139" s="631"/>
      <c r="AR139" s="631"/>
      <c r="AS139" s="631"/>
      <c r="AT139" s="631"/>
      <c r="AU139" s="631"/>
      <c r="AV139" s="631"/>
      <c r="AW139" s="631"/>
      <c r="AX139" s="631"/>
      <c r="AY139" s="631"/>
      <c r="AZ139" s="631"/>
      <c r="BA139" s="631"/>
      <c r="BB139" s="631"/>
      <c r="BC139" s="631"/>
      <c r="BD139" s="631"/>
      <c r="BE139" s="631"/>
      <c r="BF139" s="631"/>
      <c r="BG139" s="631"/>
      <c r="BH139" s="631"/>
      <c r="BI139" s="631"/>
      <c r="BJ139" s="631"/>
      <c r="BK139" s="635"/>
      <c r="BL139" s="636"/>
      <c r="BM139" s="636"/>
      <c r="BN139" s="636"/>
      <c r="BO139" s="638"/>
      <c r="BP139" s="638"/>
      <c r="BQ139" s="638"/>
      <c r="BR139" s="638"/>
      <c r="BS139" s="638"/>
      <c r="BT139" s="638"/>
      <c r="BU139" s="638"/>
      <c r="BV139" s="638"/>
      <c r="BW139" s="638"/>
      <c r="BX139" s="638"/>
      <c r="BY139" s="638"/>
      <c r="BZ139" s="638"/>
      <c r="CA139" s="638"/>
      <c r="CB139" s="638"/>
      <c r="CC139" s="638"/>
      <c r="CD139" s="638"/>
      <c r="CE139" s="638"/>
      <c r="CF139" s="638"/>
      <c r="CG139" s="638"/>
      <c r="CH139" s="638"/>
      <c r="CI139" s="638"/>
    </row>
    <row r="140" spans="4:87" ht="21">
      <c r="D140" s="631"/>
      <c r="E140" s="631"/>
      <c r="F140" s="631"/>
      <c r="G140" s="631"/>
      <c r="H140" s="631"/>
      <c r="I140" s="631"/>
      <c r="J140" s="631"/>
      <c r="K140" s="631"/>
      <c r="L140" s="631"/>
      <c r="M140" s="631"/>
      <c r="N140" s="631"/>
      <c r="O140" s="631"/>
      <c r="P140" s="631"/>
      <c r="Q140" s="631"/>
      <c r="R140" s="631"/>
      <c r="S140" s="631"/>
      <c r="T140" s="631"/>
      <c r="U140" s="631"/>
      <c r="V140" s="631"/>
      <c r="W140" s="631"/>
      <c r="X140" s="631"/>
      <c r="Y140" s="631"/>
      <c r="Z140" s="631"/>
      <c r="AA140" s="631"/>
      <c r="AB140" s="631"/>
      <c r="AC140" s="631"/>
      <c r="AD140" s="635"/>
      <c r="AE140" s="636"/>
      <c r="AF140" s="636"/>
      <c r="AG140" s="636"/>
      <c r="AK140" s="631"/>
      <c r="AL140" s="631"/>
      <c r="AM140" s="631"/>
      <c r="AN140" s="631"/>
      <c r="AO140" s="631"/>
      <c r="AP140" s="631"/>
      <c r="AQ140" s="631"/>
      <c r="AR140" s="631"/>
      <c r="AS140" s="631"/>
      <c r="AT140" s="631"/>
      <c r="AU140" s="631"/>
      <c r="AV140" s="631"/>
      <c r="AW140" s="631"/>
      <c r="AX140" s="631"/>
      <c r="AY140" s="631"/>
      <c r="AZ140" s="631"/>
      <c r="BA140" s="631"/>
      <c r="BB140" s="631"/>
      <c r="BC140" s="631"/>
      <c r="BD140" s="631"/>
      <c r="BE140" s="631"/>
      <c r="BF140" s="631"/>
      <c r="BG140" s="631"/>
      <c r="BH140" s="631"/>
      <c r="BI140" s="631"/>
      <c r="BJ140" s="631"/>
      <c r="BK140" s="635"/>
      <c r="BL140" s="636"/>
      <c r="BM140" s="636"/>
      <c r="BN140" s="636"/>
      <c r="BO140" s="638"/>
      <c r="BP140" s="638"/>
      <c r="BQ140" s="638"/>
      <c r="BR140" s="638"/>
      <c r="BS140" s="638"/>
      <c r="BT140" s="638"/>
      <c r="BU140" s="638"/>
      <c r="BV140" s="638"/>
      <c r="BW140" s="638"/>
      <c r="BX140" s="638"/>
      <c r="BY140" s="638"/>
      <c r="BZ140" s="638"/>
      <c r="CA140" s="638"/>
      <c r="CB140" s="638"/>
      <c r="CC140" s="638"/>
      <c r="CD140" s="638"/>
      <c r="CE140" s="638"/>
      <c r="CF140" s="638"/>
      <c r="CG140" s="638"/>
      <c r="CH140" s="638"/>
      <c r="CI140" s="638"/>
    </row>
    <row r="141" spans="4:87" ht="21">
      <c r="D141" s="631"/>
      <c r="E141" s="631"/>
      <c r="F141" s="631"/>
      <c r="G141" s="631"/>
      <c r="H141" s="631"/>
      <c r="I141" s="631"/>
      <c r="J141" s="631"/>
      <c r="K141" s="631"/>
      <c r="L141" s="631"/>
      <c r="M141" s="631"/>
      <c r="N141" s="631"/>
      <c r="O141" s="631"/>
      <c r="P141" s="631"/>
      <c r="Q141" s="631"/>
      <c r="R141" s="631"/>
      <c r="S141" s="631"/>
      <c r="T141" s="631"/>
      <c r="U141" s="631"/>
      <c r="V141" s="631"/>
      <c r="W141" s="631"/>
      <c r="X141" s="631"/>
      <c r="Y141" s="631"/>
      <c r="Z141" s="631"/>
      <c r="AA141" s="631"/>
      <c r="AB141" s="631"/>
      <c r="AC141" s="631"/>
      <c r="AD141" s="635"/>
      <c r="AE141" s="636"/>
      <c r="AF141" s="636"/>
      <c r="AG141" s="636"/>
      <c r="AK141" s="631"/>
      <c r="AL141" s="631"/>
      <c r="AM141" s="631"/>
      <c r="AN141" s="631"/>
      <c r="AO141" s="631"/>
      <c r="AP141" s="631"/>
      <c r="AQ141" s="631"/>
      <c r="AR141" s="631"/>
      <c r="AS141" s="631"/>
      <c r="AT141" s="631"/>
      <c r="AU141" s="631"/>
      <c r="AV141" s="631"/>
      <c r="AW141" s="631"/>
      <c r="AX141" s="631"/>
      <c r="AY141" s="631"/>
      <c r="AZ141" s="631"/>
      <c r="BA141" s="631"/>
      <c r="BB141" s="631"/>
      <c r="BC141" s="631"/>
      <c r="BD141" s="631"/>
      <c r="BE141" s="631"/>
      <c r="BF141" s="631"/>
      <c r="BG141" s="631"/>
      <c r="BH141" s="631"/>
      <c r="BI141" s="631"/>
      <c r="BJ141" s="631"/>
      <c r="BK141" s="635"/>
      <c r="BL141" s="636"/>
      <c r="BM141" s="636"/>
      <c r="BN141" s="636"/>
      <c r="BO141" s="638"/>
      <c r="BP141" s="638"/>
      <c r="BQ141" s="638"/>
      <c r="BR141" s="638"/>
      <c r="BS141" s="638"/>
      <c r="BT141" s="638"/>
      <c r="BU141" s="638"/>
      <c r="BV141" s="638"/>
      <c r="BW141" s="638"/>
      <c r="BX141" s="638"/>
      <c r="BY141" s="638"/>
      <c r="BZ141" s="638"/>
      <c r="CA141" s="638"/>
      <c r="CB141" s="638"/>
      <c r="CC141" s="638"/>
      <c r="CD141" s="638"/>
      <c r="CE141" s="638"/>
      <c r="CF141" s="638"/>
      <c r="CG141" s="638"/>
      <c r="CH141" s="638"/>
      <c r="CI141" s="638"/>
    </row>
    <row r="142" spans="4:87">
      <c r="D142" s="631"/>
      <c r="E142" s="631"/>
      <c r="F142" s="631"/>
      <c r="G142" s="631"/>
      <c r="H142" s="631"/>
      <c r="I142" s="631"/>
      <c r="J142" s="631"/>
      <c r="K142" s="631"/>
      <c r="L142" s="631"/>
      <c r="M142" s="631"/>
      <c r="N142" s="631"/>
      <c r="O142" s="631"/>
      <c r="P142" s="631"/>
      <c r="Q142" s="631"/>
      <c r="R142" s="631"/>
      <c r="S142" s="631"/>
      <c r="T142" s="631"/>
      <c r="U142" s="631"/>
      <c r="V142" s="631"/>
      <c r="W142" s="631"/>
      <c r="X142" s="631"/>
      <c r="Y142" s="631"/>
      <c r="Z142" s="631"/>
      <c r="AA142" s="631"/>
      <c r="AB142" s="631"/>
      <c r="AC142" s="631"/>
      <c r="AD142" s="635"/>
      <c r="AE142" s="636"/>
      <c r="AF142" s="636"/>
      <c r="AG142" s="636"/>
      <c r="AK142" s="631"/>
      <c r="AL142" s="631"/>
      <c r="AM142" s="631"/>
      <c r="AN142" s="631"/>
      <c r="AO142" s="631"/>
      <c r="AP142" s="631"/>
      <c r="AQ142" s="631"/>
      <c r="AR142" s="631"/>
      <c r="AS142" s="631"/>
      <c r="AT142" s="631"/>
      <c r="AU142" s="631"/>
      <c r="AV142" s="631"/>
      <c r="AW142" s="631"/>
      <c r="AX142" s="631"/>
      <c r="AY142" s="631"/>
      <c r="AZ142" s="631"/>
      <c r="BA142" s="631"/>
      <c r="BB142" s="631"/>
      <c r="BC142" s="631"/>
      <c r="BD142" s="631"/>
      <c r="BE142" s="631"/>
      <c r="BF142" s="631"/>
      <c r="BG142" s="631"/>
      <c r="BH142" s="631"/>
      <c r="BI142" s="631"/>
      <c r="BJ142" s="631"/>
      <c r="BK142" s="635"/>
      <c r="BL142" s="636"/>
      <c r="BM142" s="636"/>
      <c r="BN142" s="636"/>
    </row>
    <row r="143" spans="4:87">
      <c r="D143" s="631"/>
      <c r="E143" s="631"/>
      <c r="F143" s="631"/>
      <c r="G143" s="631"/>
      <c r="H143" s="631"/>
      <c r="I143" s="631"/>
      <c r="J143" s="631"/>
      <c r="K143" s="631"/>
      <c r="L143" s="631"/>
      <c r="M143" s="631"/>
      <c r="N143" s="631"/>
      <c r="O143" s="631"/>
      <c r="P143" s="631"/>
      <c r="Q143" s="631"/>
      <c r="R143" s="631"/>
      <c r="S143" s="631"/>
      <c r="T143" s="631"/>
      <c r="U143" s="631"/>
      <c r="V143" s="631"/>
      <c r="W143" s="631"/>
      <c r="X143" s="631"/>
      <c r="Y143" s="631"/>
      <c r="Z143" s="631"/>
      <c r="AA143" s="631"/>
      <c r="AB143" s="631"/>
      <c r="AC143" s="631"/>
      <c r="AD143" s="635"/>
      <c r="AE143" s="636"/>
      <c r="AF143" s="636"/>
      <c r="AG143" s="636"/>
      <c r="AK143" s="631"/>
      <c r="AL143" s="631"/>
      <c r="AM143" s="631"/>
      <c r="AN143" s="631"/>
      <c r="AO143" s="631"/>
      <c r="AP143" s="631"/>
      <c r="AQ143" s="631"/>
      <c r="AR143" s="631"/>
      <c r="AS143" s="631"/>
      <c r="AT143" s="631"/>
      <c r="AU143" s="631"/>
      <c r="AV143" s="631"/>
      <c r="AW143" s="631"/>
      <c r="AX143" s="631"/>
      <c r="AY143" s="631"/>
      <c r="AZ143" s="631"/>
      <c r="BA143" s="631"/>
      <c r="BB143" s="631"/>
      <c r="BC143" s="631"/>
      <c r="BD143" s="631"/>
      <c r="BE143" s="631"/>
      <c r="BF143" s="631"/>
      <c r="BG143" s="631"/>
      <c r="BH143" s="631"/>
      <c r="BI143" s="631"/>
      <c r="BJ143" s="631"/>
      <c r="BK143" s="635"/>
      <c r="BL143" s="636"/>
      <c r="BM143" s="636"/>
      <c r="BN143" s="636"/>
    </row>
    <row r="144" spans="4:87">
      <c r="D144" s="631"/>
      <c r="E144" s="631"/>
      <c r="F144" s="631"/>
      <c r="G144" s="631"/>
      <c r="H144" s="631"/>
      <c r="I144" s="631"/>
      <c r="J144" s="631"/>
      <c r="K144" s="631"/>
      <c r="L144" s="631"/>
      <c r="M144" s="631"/>
      <c r="N144" s="631"/>
      <c r="O144" s="631"/>
      <c r="P144" s="631"/>
      <c r="Q144" s="631"/>
      <c r="R144" s="631"/>
      <c r="S144" s="631"/>
      <c r="T144" s="631"/>
      <c r="U144" s="631"/>
      <c r="V144" s="631"/>
      <c r="W144" s="631"/>
      <c r="X144" s="631"/>
      <c r="Y144" s="631"/>
      <c r="Z144" s="631"/>
      <c r="AA144" s="631"/>
      <c r="AB144" s="631"/>
      <c r="AC144" s="631"/>
      <c r="AD144" s="635"/>
      <c r="AE144" s="636"/>
      <c r="AF144" s="636"/>
      <c r="AG144" s="636"/>
      <c r="AK144" s="631"/>
      <c r="AL144" s="631"/>
      <c r="AM144" s="631"/>
      <c r="AN144" s="631"/>
      <c r="AO144" s="631"/>
      <c r="AP144" s="631"/>
      <c r="AQ144" s="631"/>
      <c r="AR144" s="631"/>
      <c r="AS144" s="631"/>
      <c r="AT144" s="631"/>
      <c r="AU144" s="631"/>
      <c r="AV144" s="631"/>
      <c r="AW144" s="631"/>
      <c r="AX144" s="631"/>
      <c r="AY144" s="631"/>
      <c r="AZ144" s="631"/>
      <c r="BA144" s="631"/>
      <c r="BB144" s="631"/>
      <c r="BC144" s="631"/>
      <c r="BD144" s="631"/>
      <c r="BE144" s="631"/>
      <c r="BF144" s="631"/>
      <c r="BG144" s="631"/>
      <c r="BH144" s="631"/>
      <c r="BI144" s="631"/>
      <c r="BJ144" s="631"/>
      <c r="BK144" s="635"/>
      <c r="BL144" s="636"/>
      <c r="BM144" s="636"/>
      <c r="BN144" s="636"/>
    </row>
    <row r="145" spans="4:66">
      <c r="D145" s="631"/>
      <c r="E145" s="631"/>
      <c r="F145" s="631"/>
      <c r="G145" s="631"/>
      <c r="H145" s="631"/>
      <c r="I145" s="631"/>
      <c r="J145" s="631"/>
      <c r="K145" s="631"/>
      <c r="L145" s="631"/>
      <c r="M145" s="631"/>
      <c r="N145" s="631"/>
      <c r="O145" s="631"/>
      <c r="P145" s="631"/>
      <c r="Q145" s="631"/>
      <c r="R145" s="631"/>
      <c r="S145" s="631"/>
      <c r="T145" s="631"/>
      <c r="U145" s="631"/>
      <c r="V145" s="631"/>
      <c r="W145" s="631"/>
      <c r="X145" s="631"/>
      <c r="Y145" s="631"/>
      <c r="Z145" s="631"/>
      <c r="AA145" s="631"/>
      <c r="AB145" s="631"/>
      <c r="AC145" s="631"/>
      <c r="AD145" s="635"/>
      <c r="AE145" s="636"/>
      <c r="AF145" s="636"/>
      <c r="AG145" s="636"/>
      <c r="AK145" s="631"/>
      <c r="AL145" s="631"/>
      <c r="AM145" s="631"/>
      <c r="AN145" s="631"/>
      <c r="AO145" s="631"/>
      <c r="AP145" s="631"/>
      <c r="AQ145" s="631"/>
      <c r="AR145" s="631"/>
      <c r="AS145" s="631"/>
      <c r="AT145" s="631"/>
      <c r="AU145" s="631"/>
      <c r="AV145" s="631"/>
      <c r="AW145" s="631"/>
      <c r="AX145" s="631"/>
      <c r="AY145" s="631"/>
      <c r="AZ145" s="631"/>
      <c r="BA145" s="631"/>
      <c r="BB145" s="631"/>
      <c r="BC145" s="631"/>
      <c r="BD145" s="631"/>
      <c r="BE145" s="631"/>
      <c r="BF145" s="631"/>
      <c r="BG145" s="631"/>
      <c r="BH145" s="631"/>
      <c r="BI145" s="631"/>
      <c r="BJ145" s="631"/>
      <c r="BK145" s="635"/>
      <c r="BL145" s="636"/>
      <c r="BM145" s="636"/>
      <c r="BN145" s="636"/>
    </row>
    <row r="146" spans="4:66">
      <c r="D146" s="631"/>
      <c r="E146" s="631"/>
      <c r="F146" s="631"/>
      <c r="G146" s="631"/>
      <c r="H146" s="631"/>
      <c r="I146" s="631"/>
      <c r="J146" s="631"/>
      <c r="K146" s="631"/>
      <c r="L146" s="631"/>
      <c r="M146" s="631"/>
      <c r="N146" s="631"/>
      <c r="O146" s="631"/>
      <c r="P146" s="631"/>
      <c r="Q146" s="631"/>
      <c r="R146" s="631"/>
      <c r="S146" s="631"/>
      <c r="T146" s="631"/>
      <c r="U146" s="631"/>
      <c r="V146" s="631"/>
      <c r="W146" s="631"/>
      <c r="X146" s="631"/>
      <c r="Y146" s="631"/>
      <c r="Z146" s="631"/>
      <c r="AA146" s="631"/>
      <c r="AB146" s="631"/>
      <c r="AC146" s="631"/>
      <c r="AD146" s="635"/>
      <c r="AE146" s="636"/>
      <c r="AF146" s="636"/>
      <c r="AG146" s="636"/>
      <c r="AK146" s="631"/>
      <c r="AL146" s="631"/>
      <c r="AM146" s="631"/>
      <c r="AN146" s="631"/>
      <c r="AO146" s="631"/>
      <c r="AP146" s="631"/>
      <c r="AQ146" s="631"/>
      <c r="AR146" s="631"/>
      <c r="AS146" s="631"/>
      <c r="AT146" s="631"/>
      <c r="AU146" s="631"/>
      <c r="AV146" s="631"/>
      <c r="AW146" s="631"/>
      <c r="AX146" s="631"/>
      <c r="AY146" s="631"/>
      <c r="AZ146" s="631"/>
      <c r="BA146" s="631"/>
      <c r="BB146" s="631"/>
      <c r="BC146" s="631"/>
      <c r="BD146" s="631"/>
      <c r="BE146" s="631"/>
      <c r="BF146" s="631"/>
      <c r="BG146" s="631"/>
      <c r="BH146" s="631"/>
      <c r="BI146" s="631"/>
      <c r="BJ146" s="631"/>
      <c r="BK146" s="635"/>
      <c r="BL146" s="636"/>
      <c r="BM146" s="636"/>
      <c r="BN146" s="636"/>
    </row>
    <row r="147" spans="4:66">
      <c r="D147" s="631"/>
      <c r="E147" s="631"/>
      <c r="F147" s="631"/>
      <c r="G147" s="631"/>
      <c r="H147" s="631"/>
      <c r="I147" s="631"/>
      <c r="J147" s="631"/>
      <c r="K147" s="631"/>
      <c r="L147" s="631"/>
      <c r="M147" s="631"/>
      <c r="N147" s="631"/>
      <c r="O147" s="631"/>
      <c r="P147" s="631"/>
      <c r="Q147" s="631"/>
      <c r="R147" s="631"/>
      <c r="S147" s="631"/>
      <c r="T147" s="631"/>
      <c r="U147" s="631"/>
      <c r="V147" s="631"/>
      <c r="W147" s="631"/>
      <c r="X147" s="631"/>
      <c r="Y147" s="631"/>
      <c r="Z147" s="631"/>
      <c r="AA147" s="631"/>
      <c r="AB147" s="631"/>
      <c r="AC147" s="631"/>
      <c r="AD147" s="635"/>
      <c r="AE147" s="636"/>
      <c r="AF147" s="636"/>
      <c r="AG147" s="636"/>
      <c r="AK147" s="631"/>
      <c r="AL147" s="631"/>
      <c r="AM147" s="631"/>
      <c r="AN147" s="631"/>
      <c r="AO147" s="631"/>
      <c r="AP147" s="631"/>
      <c r="AQ147" s="631"/>
      <c r="AR147" s="631"/>
      <c r="AS147" s="631"/>
      <c r="AT147" s="631"/>
      <c r="AU147" s="631"/>
      <c r="AV147" s="631"/>
      <c r="AW147" s="631"/>
      <c r="AX147" s="631"/>
      <c r="AY147" s="631"/>
      <c r="AZ147" s="631"/>
      <c r="BA147" s="631"/>
      <c r="BB147" s="631"/>
      <c r="BC147" s="631"/>
      <c r="BD147" s="631"/>
      <c r="BE147" s="631"/>
      <c r="BF147" s="631"/>
      <c r="BG147" s="631"/>
      <c r="BH147" s="631"/>
      <c r="BI147" s="631"/>
      <c r="BJ147" s="631"/>
      <c r="BK147" s="635"/>
      <c r="BL147" s="636"/>
      <c r="BM147" s="636"/>
      <c r="BN147" s="636"/>
    </row>
    <row r="148" spans="4:66">
      <c r="D148" s="631"/>
      <c r="E148" s="631"/>
      <c r="F148" s="631"/>
      <c r="G148" s="631"/>
      <c r="H148" s="631"/>
      <c r="I148" s="631"/>
      <c r="J148" s="631"/>
      <c r="K148" s="631"/>
      <c r="L148" s="631"/>
      <c r="M148" s="631"/>
      <c r="N148" s="631"/>
      <c r="O148" s="631"/>
      <c r="P148" s="631"/>
      <c r="Q148" s="631"/>
      <c r="R148" s="631"/>
      <c r="S148" s="631"/>
      <c r="T148" s="631"/>
      <c r="U148" s="631"/>
      <c r="V148" s="631"/>
      <c r="W148" s="631"/>
      <c r="X148" s="631"/>
      <c r="Y148" s="631"/>
      <c r="Z148" s="631"/>
      <c r="AA148" s="631"/>
      <c r="AB148" s="631"/>
      <c r="AC148" s="631"/>
      <c r="AD148" s="635"/>
      <c r="AE148" s="636"/>
      <c r="AF148" s="636"/>
      <c r="AG148" s="636"/>
      <c r="AK148" s="631"/>
      <c r="AL148" s="631"/>
      <c r="AM148" s="631"/>
      <c r="AN148" s="631"/>
      <c r="AO148" s="631"/>
      <c r="AP148" s="631"/>
      <c r="AQ148" s="631"/>
      <c r="AR148" s="631"/>
      <c r="AS148" s="631"/>
      <c r="AT148" s="631"/>
      <c r="AU148" s="631"/>
      <c r="AV148" s="631"/>
      <c r="AW148" s="631"/>
      <c r="AX148" s="631"/>
      <c r="AY148" s="631"/>
      <c r="AZ148" s="631"/>
      <c r="BA148" s="631"/>
      <c r="BB148" s="631"/>
      <c r="BC148" s="631"/>
      <c r="BD148" s="631"/>
      <c r="BE148" s="631"/>
      <c r="BF148" s="631"/>
      <c r="BG148" s="631"/>
      <c r="BH148" s="631"/>
      <c r="BI148" s="631"/>
      <c r="BJ148" s="631"/>
      <c r="BK148" s="635"/>
      <c r="BL148" s="636"/>
      <c r="BM148" s="636"/>
      <c r="BN148" s="636"/>
    </row>
    <row r="149" spans="4:66">
      <c r="D149" s="631"/>
      <c r="E149" s="631"/>
      <c r="F149" s="631"/>
      <c r="G149" s="631"/>
      <c r="H149" s="631"/>
      <c r="I149" s="631"/>
      <c r="J149" s="631"/>
      <c r="K149" s="631"/>
      <c r="L149" s="631"/>
      <c r="M149" s="631"/>
      <c r="N149" s="631"/>
      <c r="O149" s="631"/>
      <c r="P149" s="631"/>
      <c r="Q149" s="631"/>
      <c r="R149" s="631"/>
      <c r="S149" s="631"/>
      <c r="T149" s="631"/>
      <c r="U149" s="631"/>
      <c r="V149" s="631"/>
      <c r="W149" s="631"/>
      <c r="X149" s="631"/>
      <c r="Y149" s="631"/>
      <c r="Z149" s="631"/>
      <c r="AA149" s="631"/>
      <c r="AB149" s="631"/>
      <c r="AC149" s="631"/>
      <c r="AD149" s="635"/>
      <c r="AE149" s="636"/>
      <c r="AF149" s="636"/>
      <c r="AG149" s="636"/>
      <c r="AK149" s="631"/>
      <c r="AL149" s="631"/>
      <c r="AM149" s="631"/>
      <c r="AN149" s="631"/>
      <c r="AO149" s="631"/>
      <c r="AP149" s="631"/>
      <c r="AQ149" s="631"/>
      <c r="AR149" s="631"/>
      <c r="AS149" s="631"/>
      <c r="AT149" s="631"/>
      <c r="AU149" s="631"/>
      <c r="AV149" s="631"/>
      <c r="AW149" s="631"/>
      <c r="AX149" s="631"/>
      <c r="AY149" s="631"/>
      <c r="AZ149" s="631"/>
      <c r="BA149" s="631"/>
      <c r="BB149" s="631"/>
      <c r="BC149" s="631"/>
      <c r="BD149" s="631"/>
      <c r="BE149" s="631"/>
      <c r="BF149" s="631"/>
      <c r="BG149" s="631"/>
      <c r="BH149" s="631"/>
      <c r="BI149" s="631"/>
      <c r="BJ149" s="631"/>
      <c r="BK149" s="635"/>
      <c r="BL149" s="636"/>
      <c r="BM149" s="636"/>
      <c r="BN149" s="636"/>
    </row>
    <row r="150" spans="4:66">
      <c r="D150" s="631"/>
      <c r="E150" s="631"/>
      <c r="F150" s="631"/>
      <c r="G150" s="631"/>
      <c r="H150" s="631"/>
      <c r="I150" s="631"/>
      <c r="J150" s="631"/>
      <c r="K150" s="631"/>
      <c r="L150" s="631"/>
      <c r="M150" s="631"/>
      <c r="N150" s="631"/>
      <c r="O150" s="631"/>
      <c r="P150" s="631"/>
      <c r="Q150" s="631"/>
      <c r="R150" s="631"/>
      <c r="S150" s="631"/>
      <c r="T150" s="631"/>
      <c r="U150" s="631"/>
      <c r="V150" s="631"/>
      <c r="W150" s="631"/>
      <c r="X150" s="631"/>
      <c r="Y150" s="631"/>
      <c r="Z150" s="631"/>
      <c r="AA150" s="631"/>
      <c r="AB150" s="631"/>
      <c r="AC150" s="631"/>
      <c r="AD150" s="635"/>
      <c r="AE150" s="636"/>
      <c r="AF150" s="636"/>
      <c r="AG150" s="636"/>
      <c r="AK150" s="631"/>
      <c r="AL150" s="631"/>
      <c r="AM150" s="631"/>
      <c r="AN150" s="631"/>
      <c r="AO150" s="631"/>
      <c r="AP150" s="631"/>
      <c r="AQ150" s="631"/>
      <c r="AR150" s="631"/>
      <c r="AS150" s="631"/>
      <c r="AT150" s="631"/>
      <c r="AU150" s="631"/>
      <c r="AV150" s="631"/>
      <c r="AW150" s="631"/>
      <c r="AX150" s="631"/>
      <c r="AY150" s="631"/>
      <c r="AZ150" s="631"/>
      <c r="BA150" s="631"/>
      <c r="BB150" s="631"/>
      <c r="BC150" s="631"/>
      <c r="BD150" s="631"/>
      <c r="BE150" s="631"/>
      <c r="BF150" s="631"/>
      <c r="BG150" s="631"/>
      <c r="BH150" s="631"/>
      <c r="BI150" s="631"/>
      <c r="BJ150" s="631"/>
      <c r="BK150" s="635"/>
      <c r="BL150" s="636"/>
      <c r="BM150" s="636"/>
      <c r="BN150" s="636"/>
    </row>
    <row r="151" spans="4:66">
      <c r="D151" s="631"/>
      <c r="E151" s="631"/>
      <c r="F151" s="631"/>
      <c r="G151" s="631"/>
      <c r="H151" s="631"/>
      <c r="I151" s="631"/>
      <c r="J151" s="631"/>
      <c r="K151" s="631"/>
      <c r="L151" s="631"/>
      <c r="M151" s="631"/>
      <c r="N151" s="631"/>
      <c r="O151" s="631"/>
      <c r="P151" s="631"/>
      <c r="Q151" s="631"/>
      <c r="R151" s="631"/>
      <c r="S151" s="631"/>
      <c r="T151" s="631"/>
      <c r="U151" s="631"/>
      <c r="V151" s="631"/>
      <c r="W151" s="631"/>
      <c r="X151" s="631"/>
      <c r="Y151" s="631"/>
      <c r="Z151" s="631"/>
      <c r="AA151" s="631"/>
      <c r="AB151" s="631"/>
      <c r="AC151" s="631"/>
      <c r="AD151" s="635"/>
      <c r="AE151" s="636"/>
      <c r="AF151" s="636"/>
      <c r="AG151" s="636"/>
      <c r="AK151" s="631"/>
      <c r="AL151" s="631"/>
      <c r="AM151" s="631"/>
      <c r="AN151" s="631"/>
      <c r="AO151" s="631"/>
      <c r="AP151" s="631"/>
      <c r="AQ151" s="631"/>
      <c r="AR151" s="631"/>
      <c r="AS151" s="631"/>
      <c r="AT151" s="631"/>
      <c r="AU151" s="631"/>
      <c r="AV151" s="631"/>
      <c r="AW151" s="631"/>
      <c r="AX151" s="631"/>
      <c r="AY151" s="631"/>
      <c r="AZ151" s="631"/>
      <c r="BA151" s="631"/>
      <c r="BB151" s="631"/>
      <c r="BC151" s="631"/>
      <c r="BD151" s="631"/>
      <c r="BE151" s="631"/>
      <c r="BF151" s="631"/>
      <c r="BG151" s="631"/>
      <c r="BH151" s="631"/>
      <c r="BI151" s="631"/>
      <c r="BJ151" s="631"/>
      <c r="BK151" s="635"/>
      <c r="BL151" s="636"/>
      <c r="BM151" s="636"/>
      <c r="BN151" s="636"/>
    </row>
    <row r="152" spans="4:66">
      <c r="D152" s="631"/>
      <c r="E152" s="631"/>
      <c r="F152" s="631"/>
      <c r="G152" s="631"/>
      <c r="H152" s="631"/>
      <c r="I152" s="631"/>
      <c r="J152" s="631"/>
      <c r="K152" s="631"/>
      <c r="L152" s="631"/>
      <c r="M152" s="631"/>
      <c r="N152" s="631"/>
      <c r="O152" s="631"/>
      <c r="P152" s="631"/>
      <c r="Q152" s="631"/>
      <c r="R152" s="631"/>
      <c r="S152" s="631"/>
      <c r="T152" s="631"/>
      <c r="U152" s="631"/>
      <c r="V152" s="631"/>
      <c r="W152" s="631"/>
      <c r="X152" s="631"/>
      <c r="Y152" s="631"/>
      <c r="Z152" s="631"/>
      <c r="AA152" s="631"/>
      <c r="AB152" s="631"/>
      <c r="AC152" s="631"/>
      <c r="AD152" s="635"/>
      <c r="AE152" s="636"/>
      <c r="AF152" s="636"/>
      <c r="AG152" s="636"/>
      <c r="AK152" s="631"/>
      <c r="AL152" s="631"/>
      <c r="AM152" s="631"/>
      <c r="AN152" s="631"/>
      <c r="AO152" s="631"/>
      <c r="AP152" s="631"/>
      <c r="AQ152" s="631"/>
      <c r="AR152" s="631"/>
      <c r="AS152" s="631"/>
      <c r="AT152" s="631"/>
      <c r="AU152" s="631"/>
      <c r="AV152" s="631"/>
      <c r="AW152" s="631"/>
      <c r="AX152" s="631"/>
      <c r="AY152" s="631"/>
      <c r="AZ152" s="631"/>
      <c r="BA152" s="631"/>
      <c r="BB152" s="631"/>
      <c r="BC152" s="631"/>
      <c r="BD152" s="631"/>
      <c r="BE152" s="631"/>
      <c r="BF152" s="631"/>
      <c r="BG152" s="631"/>
      <c r="BH152" s="631"/>
      <c r="BI152" s="631"/>
      <c r="BJ152" s="631"/>
      <c r="BK152" s="635"/>
      <c r="BL152" s="636"/>
      <c r="BM152" s="636"/>
      <c r="BN152" s="636"/>
    </row>
    <row r="153" spans="4:66">
      <c r="D153" s="631"/>
      <c r="E153" s="631"/>
      <c r="F153" s="631"/>
      <c r="G153" s="631"/>
      <c r="H153" s="631"/>
      <c r="I153" s="631"/>
      <c r="J153" s="631"/>
      <c r="K153" s="631"/>
      <c r="L153" s="631"/>
      <c r="M153" s="631"/>
      <c r="N153" s="631"/>
      <c r="O153" s="631"/>
      <c r="P153" s="631"/>
      <c r="Q153" s="631"/>
      <c r="R153" s="631"/>
      <c r="S153" s="631"/>
      <c r="T153" s="631"/>
      <c r="U153" s="631"/>
      <c r="V153" s="631"/>
      <c r="W153" s="631"/>
      <c r="X153" s="631"/>
      <c r="Y153" s="631"/>
      <c r="Z153" s="631"/>
      <c r="AA153" s="631"/>
      <c r="AB153" s="631"/>
      <c r="AC153" s="631"/>
      <c r="AD153" s="635"/>
      <c r="AE153" s="636"/>
      <c r="AF153" s="636"/>
      <c r="AG153" s="636"/>
      <c r="AK153" s="631"/>
      <c r="AL153" s="631"/>
      <c r="AM153" s="631"/>
      <c r="AN153" s="631"/>
      <c r="AO153" s="631"/>
      <c r="AP153" s="631"/>
      <c r="AQ153" s="631"/>
      <c r="AR153" s="631"/>
      <c r="AS153" s="631"/>
      <c r="AT153" s="631"/>
      <c r="AU153" s="631"/>
      <c r="AV153" s="631"/>
      <c r="AW153" s="631"/>
      <c r="AX153" s="631"/>
      <c r="AY153" s="631"/>
      <c r="AZ153" s="631"/>
      <c r="BA153" s="631"/>
      <c r="BB153" s="631"/>
      <c r="BC153" s="631"/>
      <c r="BD153" s="631"/>
      <c r="BE153" s="631"/>
      <c r="BF153" s="631"/>
      <c r="BG153" s="631"/>
      <c r="BH153" s="631"/>
      <c r="BI153" s="631"/>
      <c r="BJ153" s="631"/>
      <c r="BK153" s="635"/>
      <c r="BL153" s="636"/>
      <c r="BM153" s="636"/>
      <c r="BN153" s="636"/>
    </row>
    <row r="154" spans="4:66">
      <c r="D154" s="631"/>
      <c r="E154" s="631"/>
      <c r="F154" s="631"/>
      <c r="G154" s="631"/>
      <c r="H154" s="631"/>
      <c r="I154" s="631"/>
      <c r="J154" s="631"/>
      <c r="K154" s="631"/>
      <c r="L154" s="631"/>
      <c r="M154" s="631"/>
      <c r="N154" s="631"/>
      <c r="O154" s="631"/>
      <c r="P154" s="631"/>
      <c r="Q154" s="631"/>
      <c r="R154" s="631"/>
      <c r="S154" s="631"/>
      <c r="T154" s="631"/>
      <c r="U154" s="631"/>
      <c r="V154" s="631"/>
      <c r="W154" s="631"/>
      <c r="X154" s="631"/>
      <c r="Y154" s="631"/>
      <c r="Z154" s="631"/>
      <c r="AA154" s="631"/>
      <c r="AB154" s="631"/>
      <c r="AC154" s="631"/>
      <c r="AD154" s="635"/>
      <c r="AE154" s="636"/>
      <c r="AF154" s="636"/>
      <c r="AG154" s="636"/>
      <c r="AK154" s="631"/>
      <c r="AL154" s="631"/>
      <c r="AM154" s="631"/>
      <c r="AN154" s="631"/>
      <c r="AO154" s="631"/>
      <c r="AP154" s="631"/>
      <c r="AQ154" s="631"/>
      <c r="AR154" s="631"/>
      <c r="AS154" s="631"/>
      <c r="AT154" s="631"/>
      <c r="AU154" s="631"/>
      <c r="AV154" s="631"/>
      <c r="AW154" s="631"/>
      <c r="AX154" s="631"/>
      <c r="AY154" s="631"/>
      <c r="AZ154" s="631"/>
      <c r="BA154" s="631"/>
      <c r="BB154" s="631"/>
      <c r="BC154" s="631"/>
      <c r="BD154" s="631"/>
      <c r="BE154" s="631"/>
      <c r="BF154" s="631"/>
      <c r="BG154" s="631"/>
      <c r="BH154" s="631"/>
      <c r="BI154" s="631"/>
      <c r="BJ154" s="631"/>
      <c r="BK154" s="635"/>
      <c r="BL154" s="636"/>
      <c r="BM154" s="636"/>
      <c r="BN154" s="636"/>
    </row>
    <row r="155" spans="4:66">
      <c r="D155" s="631"/>
      <c r="E155" s="631"/>
      <c r="F155" s="631"/>
      <c r="G155" s="631"/>
      <c r="H155" s="631"/>
      <c r="I155" s="631"/>
      <c r="J155" s="631"/>
      <c r="K155" s="631"/>
      <c r="L155" s="631"/>
      <c r="M155" s="631"/>
      <c r="N155" s="631"/>
      <c r="O155" s="631"/>
      <c r="P155" s="631"/>
      <c r="Q155" s="631"/>
      <c r="R155" s="631"/>
      <c r="S155" s="631"/>
      <c r="T155" s="631"/>
      <c r="U155" s="631"/>
      <c r="V155" s="631"/>
      <c r="W155" s="631"/>
      <c r="X155" s="631"/>
      <c r="Y155" s="631"/>
      <c r="Z155" s="631"/>
      <c r="AA155" s="631"/>
      <c r="AB155" s="631"/>
      <c r="AC155" s="631"/>
      <c r="AD155" s="635"/>
      <c r="AE155" s="636"/>
      <c r="AF155" s="636"/>
      <c r="AG155" s="636"/>
      <c r="AK155" s="631"/>
      <c r="AL155" s="631"/>
      <c r="AM155" s="631"/>
      <c r="AN155" s="631"/>
      <c r="AO155" s="631"/>
      <c r="AP155" s="631"/>
      <c r="AQ155" s="631"/>
      <c r="AR155" s="631"/>
      <c r="AS155" s="631"/>
      <c r="AT155" s="631"/>
      <c r="AU155" s="631"/>
      <c r="AV155" s="631"/>
      <c r="AW155" s="631"/>
      <c r="AX155" s="631"/>
      <c r="AY155" s="631"/>
      <c r="AZ155" s="631"/>
      <c r="BA155" s="631"/>
      <c r="BB155" s="631"/>
      <c r="BC155" s="631"/>
      <c r="BD155" s="631"/>
      <c r="BE155" s="631"/>
      <c r="BF155" s="631"/>
      <c r="BG155" s="631"/>
      <c r="BH155" s="631"/>
      <c r="BI155" s="631"/>
      <c r="BJ155" s="631"/>
      <c r="BK155" s="635"/>
      <c r="BL155" s="636"/>
      <c r="BM155" s="636"/>
      <c r="BN155" s="636"/>
    </row>
    <row r="156" spans="4:66">
      <c r="D156" s="631"/>
      <c r="E156" s="631"/>
      <c r="F156" s="631"/>
      <c r="G156" s="631"/>
      <c r="H156" s="631"/>
      <c r="I156" s="631"/>
      <c r="J156" s="631"/>
      <c r="K156" s="631"/>
      <c r="L156" s="631"/>
      <c r="M156" s="631"/>
      <c r="N156" s="631"/>
      <c r="O156" s="631"/>
      <c r="P156" s="631"/>
      <c r="Q156" s="631"/>
      <c r="R156" s="631"/>
      <c r="S156" s="631"/>
      <c r="T156" s="631"/>
      <c r="U156" s="631"/>
      <c r="V156" s="631"/>
      <c r="W156" s="631"/>
      <c r="X156" s="631"/>
      <c r="Y156" s="631"/>
      <c r="Z156" s="631"/>
      <c r="AA156" s="631"/>
      <c r="AB156" s="631"/>
      <c r="AC156" s="631"/>
      <c r="AD156" s="635"/>
      <c r="AE156" s="636"/>
      <c r="AF156" s="636"/>
      <c r="AG156" s="636"/>
      <c r="AK156" s="631"/>
      <c r="AL156" s="631"/>
      <c r="AM156" s="631"/>
      <c r="AN156" s="631"/>
      <c r="AO156" s="631"/>
      <c r="AP156" s="631"/>
      <c r="AQ156" s="631"/>
      <c r="AR156" s="631"/>
      <c r="AS156" s="631"/>
      <c r="AT156" s="631"/>
      <c r="AU156" s="631"/>
      <c r="AV156" s="631"/>
      <c r="AW156" s="631"/>
      <c r="AX156" s="631"/>
      <c r="AY156" s="631"/>
      <c r="AZ156" s="631"/>
      <c r="BA156" s="631"/>
      <c r="BB156" s="631"/>
      <c r="BC156" s="631"/>
      <c r="BD156" s="631"/>
      <c r="BE156" s="631"/>
      <c r="BF156" s="631"/>
      <c r="BG156" s="631"/>
      <c r="BH156" s="631"/>
      <c r="BI156" s="631"/>
      <c r="BJ156" s="631"/>
      <c r="BK156" s="635"/>
      <c r="BL156" s="636"/>
      <c r="BM156" s="636"/>
      <c r="BN156" s="636"/>
    </row>
    <row r="157" spans="4:66">
      <c r="D157" s="631"/>
      <c r="E157" s="631"/>
      <c r="F157" s="631"/>
      <c r="G157" s="631"/>
      <c r="H157" s="631"/>
      <c r="I157" s="631"/>
      <c r="J157" s="631"/>
      <c r="K157" s="631"/>
      <c r="L157" s="631"/>
      <c r="M157" s="631"/>
      <c r="N157" s="631"/>
      <c r="O157" s="631"/>
      <c r="P157" s="631"/>
      <c r="Q157" s="631"/>
      <c r="R157" s="631"/>
      <c r="S157" s="631"/>
      <c r="T157" s="631"/>
      <c r="U157" s="631"/>
      <c r="V157" s="631"/>
      <c r="W157" s="631"/>
      <c r="X157" s="631"/>
      <c r="Y157" s="631"/>
      <c r="Z157" s="631"/>
      <c r="AA157" s="631"/>
      <c r="AB157" s="631"/>
      <c r="AC157" s="631"/>
      <c r="AD157" s="635"/>
      <c r="AE157" s="636"/>
      <c r="AF157" s="636"/>
      <c r="AG157" s="636"/>
      <c r="AK157" s="631"/>
      <c r="AL157" s="631"/>
      <c r="AM157" s="631"/>
      <c r="AN157" s="631"/>
      <c r="AO157" s="631"/>
      <c r="AP157" s="631"/>
      <c r="AQ157" s="631"/>
      <c r="AR157" s="631"/>
      <c r="AS157" s="631"/>
      <c r="AT157" s="631"/>
      <c r="AU157" s="631"/>
      <c r="AV157" s="631"/>
      <c r="AW157" s="631"/>
      <c r="AX157" s="631"/>
      <c r="AY157" s="631"/>
      <c r="AZ157" s="631"/>
      <c r="BA157" s="631"/>
      <c r="BB157" s="631"/>
      <c r="BC157" s="631"/>
      <c r="BD157" s="631"/>
      <c r="BE157" s="631"/>
      <c r="BF157" s="631"/>
      <c r="BG157" s="631"/>
      <c r="BH157" s="631"/>
      <c r="BI157" s="631"/>
      <c r="BJ157" s="631"/>
      <c r="BK157" s="635"/>
      <c r="BL157" s="636"/>
      <c r="BM157" s="636"/>
      <c r="BN157" s="636"/>
    </row>
    <row r="158" spans="4:66">
      <c r="D158" s="631"/>
      <c r="E158" s="631"/>
      <c r="F158" s="631"/>
      <c r="G158" s="631"/>
      <c r="H158" s="631"/>
      <c r="I158" s="631"/>
      <c r="J158" s="631"/>
      <c r="K158" s="631"/>
      <c r="L158" s="631"/>
      <c r="M158" s="631"/>
      <c r="N158" s="631"/>
      <c r="O158" s="631"/>
      <c r="P158" s="631"/>
      <c r="Q158" s="631"/>
      <c r="R158" s="631"/>
      <c r="S158" s="631"/>
      <c r="T158" s="631"/>
      <c r="U158" s="631"/>
      <c r="V158" s="631"/>
      <c r="W158" s="631"/>
      <c r="X158" s="631"/>
      <c r="Y158" s="631"/>
      <c r="Z158" s="631"/>
      <c r="AA158" s="631"/>
      <c r="AB158" s="631"/>
      <c r="AC158" s="631"/>
      <c r="AD158" s="635"/>
      <c r="AE158" s="636"/>
      <c r="AF158" s="636"/>
      <c r="AG158" s="636"/>
      <c r="AK158" s="631"/>
      <c r="AL158" s="631"/>
      <c r="AM158" s="631"/>
      <c r="AN158" s="631"/>
      <c r="AO158" s="631"/>
      <c r="AP158" s="631"/>
      <c r="AQ158" s="631"/>
      <c r="AR158" s="631"/>
      <c r="AS158" s="631"/>
      <c r="AT158" s="631"/>
      <c r="AU158" s="631"/>
      <c r="AV158" s="631"/>
      <c r="AW158" s="631"/>
      <c r="AX158" s="631"/>
      <c r="AY158" s="631"/>
      <c r="AZ158" s="631"/>
      <c r="BA158" s="631"/>
      <c r="BB158" s="631"/>
      <c r="BC158" s="631"/>
      <c r="BD158" s="631"/>
      <c r="BE158" s="631"/>
      <c r="BF158" s="631"/>
      <c r="BG158" s="631"/>
      <c r="BH158" s="631"/>
      <c r="BI158" s="631"/>
      <c r="BJ158" s="631"/>
      <c r="BK158" s="635"/>
      <c r="BL158" s="636"/>
      <c r="BM158" s="636"/>
      <c r="BN158" s="636"/>
    </row>
    <row r="159" spans="4:66">
      <c r="D159" s="631"/>
      <c r="E159" s="631"/>
      <c r="F159" s="631"/>
      <c r="G159" s="631"/>
      <c r="H159" s="631"/>
      <c r="I159" s="631"/>
      <c r="J159" s="631"/>
      <c r="K159" s="631"/>
      <c r="L159" s="631"/>
      <c r="M159" s="631"/>
      <c r="N159" s="631"/>
      <c r="O159" s="631"/>
      <c r="P159" s="631"/>
      <c r="Q159" s="631"/>
      <c r="R159" s="631"/>
      <c r="S159" s="631"/>
      <c r="T159" s="631"/>
      <c r="U159" s="631"/>
      <c r="V159" s="631"/>
      <c r="W159" s="631"/>
      <c r="X159" s="631"/>
      <c r="Y159" s="631"/>
      <c r="Z159" s="631"/>
      <c r="AA159" s="631"/>
      <c r="AB159" s="631"/>
      <c r="AC159" s="631"/>
      <c r="AD159" s="635"/>
      <c r="AE159" s="636"/>
      <c r="AF159" s="636"/>
      <c r="AG159" s="636"/>
      <c r="AK159" s="631"/>
      <c r="AL159" s="631"/>
      <c r="AM159" s="631"/>
      <c r="AN159" s="631"/>
      <c r="AO159" s="631"/>
      <c r="AP159" s="631"/>
      <c r="AQ159" s="631"/>
      <c r="AR159" s="631"/>
      <c r="AS159" s="631"/>
      <c r="AT159" s="631"/>
      <c r="AU159" s="631"/>
      <c r="AV159" s="631"/>
      <c r="AW159" s="631"/>
      <c r="AX159" s="631"/>
      <c r="AY159" s="631"/>
      <c r="AZ159" s="631"/>
      <c r="BA159" s="631"/>
      <c r="BB159" s="631"/>
      <c r="BC159" s="631"/>
      <c r="BD159" s="631"/>
      <c r="BE159" s="631"/>
      <c r="BF159" s="631"/>
      <c r="BG159" s="631"/>
      <c r="BH159" s="631"/>
      <c r="BI159" s="631"/>
      <c r="BJ159" s="631"/>
      <c r="BK159" s="635"/>
      <c r="BL159" s="636"/>
      <c r="BM159" s="636"/>
      <c r="BN159" s="636"/>
    </row>
    <row r="160" spans="4:66">
      <c r="D160" s="631"/>
      <c r="E160" s="631"/>
      <c r="F160" s="631"/>
      <c r="G160" s="631"/>
      <c r="H160" s="631"/>
      <c r="I160" s="631"/>
      <c r="J160" s="631"/>
      <c r="K160" s="631"/>
      <c r="L160" s="631"/>
      <c r="M160" s="631"/>
      <c r="N160" s="631"/>
      <c r="O160" s="631"/>
      <c r="P160" s="631"/>
      <c r="Q160" s="631"/>
      <c r="R160" s="631"/>
      <c r="S160" s="631"/>
      <c r="T160" s="631"/>
      <c r="U160" s="631"/>
      <c r="V160" s="631"/>
      <c r="W160" s="631"/>
      <c r="X160" s="631"/>
      <c r="Y160" s="631"/>
      <c r="Z160" s="631"/>
      <c r="AA160" s="631"/>
      <c r="AB160" s="631"/>
      <c r="AC160" s="631"/>
      <c r="AD160" s="635"/>
      <c r="AE160" s="636"/>
      <c r="AF160" s="636"/>
      <c r="AG160" s="636"/>
      <c r="AK160" s="631"/>
      <c r="AL160" s="631"/>
      <c r="AM160" s="631"/>
      <c r="AN160" s="631"/>
      <c r="AO160" s="631"/>
      <c r="AP160" s="631"/>
      <c r="AQ160" s="631"/>
      <c r="AR160" s="631"/>
      <c r="AS160" s="631"/>
      <c r="AT160" s="631"/>
      <c r="AU160" s="631"/>
      <c r="AV160" s="631"/>
      <c r="AW160" s="631"/>
      <c r="AX160" s="631"/>
      <c r="AY160" s="631"/>
      <c r="AZ160" s="631"/>
      <c r="BA160" s="631"/>
      <c r="BB160" s="631"/>
      <c r="BC160" s="631"/>
      <c r="BD160" s="631"/>
      <c r="BE160" s="631"/>
      <c r="BF160" s="631"/>
      <c r="BG160" s="631"/>
      <c r="BH160" s="631"/>
      <c r="BI160" s="631"/>
      <c r="BJ160" s="631"/>
      <c r="BK160" s="635"/>
      <c r="BL160" s="636"/>
      <c r="BM160" s="636"/>
      <c r="BN160" s="636"/>
    </row>
    <row r="161" spans="4:66">
      <c r="D161" s="631"/>
      <c r="E161" s="631"/>
      <c r="F161" s="631"/>
      <c r="G161" s="631"/>
      <c r="H161" s="631"/>
      <c r="I161" s="631"/>
      <c r="J161" s="631"/>
      <c r="K161" s="631"/>
      <c r="L161" s="631"/>
      <c r="M161" s="631"/>
      <c r="N161" s="631"/>
      <c r="O161" s="631"/>
      <c r="P161" s="631"/>
      <c r="Q161" s="631"/>
      <c r="R161" s="631"/>
      <c r="S161" s="631"/>
      <c r="T161" s="631"/>
      <c r="U161" s="631"/>
      <c r="V161" s="631"/>
      <c r="W161" s="631"/>
      <c r="X161" s="631"/>
      <c r="Y161" s="631"/>
      <c r="Z161" s="631"/>
      <c r="AA161" s="631"/>
      <c r="AB161" s="631"/>
      <c r="AC161" s="631"/>
      <c r="AD161" s="635"/>
      <c r="AE161" s="636"/>
      <c r="AF161" s="636"/>
      <c r="AG161" s="636"/>
      <c r="AK161" s="631"/>
      <c r="AL161" s="631"/>
      <c r="AM161" s="631"/>
      <c r="AN161" s="631"/>
      <c r="AO161" s="631"/>
      <c r="AP161" s="631"/>
      <c r="AQ161" s="631"/>
      <c r="AR161" s="631"/>
      <c r="AS161" s="631"/>
      <c r="AT161" s="631"/>
      <c r="AU161" s="631"/>
      <c r="AV161" s="631"/>
      <c r="AW161" s="631"/>
      <c r="AX161" s="631"/>
      <c r="AY161" s="631"/>
      <c r="AZ161" s="631"/>
      <c r="BA161" s="631"/>
      <c r="BB161" s="631"/>
      <c r="BC161" s="631"/>
      <c r="BD161" s="631"/>
      <c r="BE161" s="631"/>
      <c r="BF161" s="631"/>
      <c r="BG161" s="631"/>
      <c r="BH161" s="631"/>
      <c r="BI161" s="631"/>
      <c r="BJ161" s="631"/>
      <c r="BK161" s="635"/>
      <c r="BL161" s="636"/>
      <c r="BM161" s="636"/>
      <c r="BN161" s="636"/>
    </row>
    <row r="162" spans="4:66">
      <c r="D162" s="631"/>
      <c r="E162" s="631"/>
      <c r="F162" s="631"/>
      <c r="G162" s="631"/>
      <c r="H162" s="631"/>
      <c r="I162" s="631"/>
      <c r="J162" s="631"/>
      <c r="K162" s="631"/>
      <c r="L162" s="631"/>
      <c r="M162" s="631"/>
      <c r="N162" s="631"/>
      <c r="O162" s="631"/>
      <c r="P162" s="631"/>
      <c r="Q162" s="631"/>
      <c r="R162" s="631"/>
      <c r="S162" s="631"/>
      <c r="T162" s="631"/>
      <c r="U162" s="631"/>
      <c r="V162" s="631"/>
      <c r="W162" s="631"/>
      <c r="X162" s="631"/>
      <c r="Y162" s="631"/>
      <c r="Z162" s="631"/>
      <c r="AA162" s="631"/>
      <c r="AB162" s="631"/>
      <c r="AC162" s="631"/>
      <c r="AD162" s="635"/>
      <c r="AE162" s="636"/>
      <c r="AF162" s="636"/>
      <c r="AG162" s="636"/>
      <c r="AK162" s="631"/>
      <c r="AL162" s="631"/>
      <c r="AM162" s="631"/>
      <c r="AN162" s="631"/>
      <c r="AO162" s="631"/>
      <c r="AP162" s="631"/>
      <c r="AQ162" s="631"/>
      <c r="AR162" s="631"/>
      <c r="AS162" s="631"/>
      <c r="AT162" s="631"/>
      <c r="AU162" s="631"/>
      <c r="AV162" s="631"/>
      <c r="AW162" s="631"/>
      <c r="AX162" s="631"/>
      <c r="AY162" s="631"/>
      <c r="AZ162" s="631"/>
      <c r="BA162" s="631"/>
      <c r="BB162" s="631"/>
      <c r="BC162" s="631"/>
      <c r="BD162" s="631"/>
      <c r="BE162" s="631"/>
      <c r="BF162" s="631"/>
      <c r="BG162" s="631"/>
      <c r="BH162" s="631"/>
      <c r="BI162" s="631"/>
      <c r="BJ162" s="631"/>
      <c r="BK162" s="635"/>
      <c r="BL162" s="636"/>
      <c r="BM162" s="636"/>
      <c r="BN162" s="636"/>
    </row>
    <row r="163" spans="4:66">
      <c r="D163" s="631"/>
      <c r="E163" s="631"/>
      <c r="F163" s="631"/>
      <c r="G163" s="631"/>
      <c r="H163" s="631"/>
      <c r="I163" s="631"/>
      <c r="J163" s="631"/>
      <c r="K163" s="631"/>
      <c r="L163" s="631"/>
      <c r="M163" s="631"/>
      <c r="N163" s="631"/>
      <c r="O163" s="631"/>
      <c r="P163" s="631"/>
      <c r="Q163" s="631"/>
      <c r="R163" s="631"/>
      <c r="S163" s="631"/>
      <c r="T163" s="631"/>
      <c r="U163" s="631"/>
      <c r="V163" s="631"/>
      <c r="W163" s="631"/>
      <c r="X163" s="631"/>
      <c r="Y163" s="631"/>
      <c r="Z163" s="631"/>
      <c r="AA163" s="631"/>
      <c r="AB163" s="631"/>
      <c r="AC163" s="631"/>
      <c r="AD163" s="635"/>
      <c r="AE163" s="636"/>
      <c r="AF163" s="636"/>
      <c r="AG163" s="636"/>
      <c r="AK163" s="631"/>
      <c r="AL163" s="631"/>
      <c r="AM163" s="631"/>
      <c r="AN163" s="631"/>
      <c r="AO163" s="631"/>
      <c r="AP163" s="631"/>
      <c r="AQ163" s="631"/>
      <c r="AR163" s="631"/>
      <c r="AS163" s="631"/>
      <c r="AT163" s="631"/>
      <c r="AU163" s="631"/>
      <c r="AV163" s="631"/>
      <c r="AW163" s="631"/>
      <c r="AX163" s="631"/>
      <c r="AY163" s="631"/>
      <c r="AZ163" s="631"/>
      <c r="BA163" s="631"/>
      <c r="BB163" s="631"/>
      <c r="BC163" s="631"/>
      <c r="BD163" s="631"/>
      <c r="BE163" s="631"/>
      <c r="BF163" s="631"/>
      <c r="BG163" s="631"/>
      <c r="BH163" s="631"/>
      <c r="BI163" s="631"/>
      <c r="BJ163" s="631"/>
      <c r="BK163" s="635"/>
      <c r="BL163" s="636"/>
      <c r="BM163" s="636"/>
      <c r="BN163" s="636"/>
    </row>
    <row r="164" spans="4:66">
      <c r="D164" s="631"/>
      <c r="E164" s="631"/>
      <c r="F164" s="631"/>
      <c r="G164" s="631"/>
      <c r="H164" s="631"/>
      <c r="I164" s="631"/>
      <c r="J164" s="631"/>
      <c r="K164" s="631"/>
      <c r="L164" s="631"/>
      <c r="M164" s="631"/>
      <c r="N164" s="631"/>
      <c r="O164" s="631"/>
      <c r="P164" s="631"/>
      <c r="Q164" s="631"/>
      <c r="R164" s="631"/>
      <c r="S164" s="631"/>
      <c r="T164" s="631"/>
      <c r="U164" s="631"/>
      <c r="V164" s="631"/>
      <c r="W164" s="631"/>
      <c r="X164" s="631"/>
      <c r="Y164" s="631"/>
      <c r="Z164" s="631"/>
      <c r="AA164" s="631"/>
      <c r="AB164" s="631"/>
      <c r="AC164" s="631"/>
      <c r="AD164" s="635"/>
      <c r="AE164" s="636"/>
      <c r="AF164" s="636"/>
      <c r="AG164" s="636"/>
      <c r="AK164" s="631"/>
      <c r="AL164" s="631"/>
      <c r="AM164" s="631"/>
      <c r="AN164" s="631"/>
      <c r="AO164" s="631"/>
      <c r="AP164" s="631"/>
      <c r="AQ164" s="631"/>
      <c r="AR164" s="631"/>
      <c r="AS164" s="631"/>
      <c r="AT164" s="631"/>
      <c r="AU164" s="631"/>
      <c r="AV164" s="631"/>
      <c r="AW164" s="631"/>
      <c r="AX164" s="631"/>
      <c r="AY164" s="631"/>
      <c r="AZ164" s="631"/>
      <c r="BA164" s="631"/>
      <c r="BB164" s="631"/>
      <c r="BC164" s="631"/>
      <c r="BD164" s="631"/>
      <c r="BE164" s="631"/>
      <c r="BF164" s="631"/>
      <c r="BG164" s="631"/>
      <c r="BH164" s="631"/>
      <c r="BI164" s="631"/>
      <c r="BJ164" s="631"/>
      <c r="BK164" s="635"/>
      <c r="BL164" s="636"/>
      <c r="BM164" s="636"/>
      <c r="BN164" s="636"/>
    </row>
    <row r="165" spans="4:66">
      <c r="D165" s="631"/>
      <c r="E165" s="631"/>
      <c r="F165" s="631"/>
      <c r="G165" s="631"/>
      <c r="H165" s="631"/>
      <c r="I165" s="631"/>
      <c r="J165" s="631"/>
      <c r="K165" s="631"/>
      <c r="L165" s="631"/>
      <c r="M165" s="631"/>
      <c r="N165" s="631"/>
      <c r="O165" s="631"/>
      <c r="P165" s="631"/>
      <c r="Q165" s="631"/>
      <c r="R165" s="631"/>
      <c r="S165" s="631"/>
      <c r="T165" s="631"/>
      <c r="U165" s="631"/>
      <c r="V165" s="631"/>
      <c r="W165" s="631"/>
      <c r="X165" s="631"/>
      <c r="Y165" s="631"/>
      <c r="Z165" s="631"/>
      <c r="AA165" s="631"/>
      <c r="AB165" s="631"/>
      <c r="AC165" s="631"/>
      <c r="AD165" s="635"/>
      <c r="AE165" s="636"/>
      <c r="AF165" s="636"/>
      <c r="AG165" s="636"/>
      <c r="AK165" s="631"/>
      <c r="AL165" s="631"/>
      <c r="AM165" s="631"/>
      <c r="AN165" s="631"/>
      <c r="AO165" s="631"/>
      <c r="AP165" s="631"/>
      <c r="AQ165" s="631"/>
      <c r="AR165" s="631"/>
      <c r="AS165" s="631"/>
      <c r="AT165" s="631"/>
      <c r="AU165" s="631"/>
      <c r="AV165" s="631"/>
      <c r="AW165" s="631"/>
      <c r="AX165" s="631"/>
      <c r="AY165" s="631"/>
      <c r="AZ165" s="631"/>
      <c r="BA165" s="631"/>
      <c r="BB165" s="631"/>
      <c r="BC165" s="631"/>
      <c r="BD165" s="631"/>
      <c r="BE165" s="631"/>
      <c r="BF165" s="631"/>
      <c r="BG165" s="631"/>
      <c r="BH165" s="631"/>
      <c r="BI165" s="631"/>
      <c r="BJ165" s="631"/>
      <c r="BK165" s="635"/>
      <c r="BL165" s="636"/>
      <c r="BM165" s="636"/>
      <c r="BN165" s="636"/>
    </row>
    <row r="166" spans="4:66">
      <c r="D166" s="631"/>
      <c r="E166" s="631"/>
      <c r="F166" s="631"/>
      <c r="G166" s="631"/>
      <c r="H166" s="631"/>
      <c r="I166" s="631"/>
      <c r="J166" s="631"/>
      <c r="K166" s="631"/>
      <c r="L166" s="631"/>
      <c r="M166" s="631"/>
      <c r="N166" s="631"/>
      <c r="O166" s="631"/>
      <c r="P166" s="631"/>
      <c r="Q166" s="631"/>
      <c r="R166" s="631"/>
      <c r="S166" s="631"/>
      <c r="T166" s="631"/>
      <c r="U166" s="631"/>
      <c r="V166" s="631"/>
      <c r="W166" s="631"/>
      <c r="X166" s="631"/>
      <c r="Y166" s="631"/>
      <c r="Z166" s="631"/>
      <c r="AA166" s="631"/>
      <c r="AB166" s="631"/>
      <c r="AC166" s="631"/>
      <c r="AD166" s="635"/>
      <c r="AE166" s="636"/>
      <c r="AF166" s="636"/>
      <c r="AG166" s="636"/>
      <c r="AK166" s="631"/>
      <c r="AL166" s="631"/>
      <c r="AM166" s="631"/>
      <c r="AN166" s="631"/>
      <c r="AO166" s="631"/>
      <c r="AP166" s="631"/>
      <c r="AQ166" s="631"/>
      <c r="AR166" s="631"/>
      <c r="AS166" s="631"/>
      <c r="AT166" s="631"/>
      <c r="AU166" s="631"/>
      <c r="AV166" s="631"/>
      <c r="AW166" s="631"/>
      <c r="AX166" s="631"/>
      <c r="AY166" s="631"/>
      <c r="AZ166" s="631"/>
      <c r="BA166" s="631"/>
      <c r="BB166" s="631"/>
      <c r="BC166" s="631"/>
      <c r="BD166" s="631"/>
      <c r="BE166" s="631"/>
      <c r="BF166" s="631"/>
      <c r="BG166" s="631"/>
      <c r="BH166" s="631"/>
      <c r="BI166" s="631"/>
      <c r="BJ166" s="631"/>
      <c r="BK166" s="635"/>
      <c r="BL166" s="636"/>
      <c r="BM166" s="636"/>
      <c r="BN166" s="636"/>
    </row>
    <row r="167" spans="4:66">
      <c r="D167" s="631"/>
      <c r="E167" s="631"/>
      <c r="F167" s="631"/>
      <c r="G167" s="631"/>
      <c r="H167" s="631"/>
      <c r="I167" s="631"/>
      <c r="J167" s="631"/>
      <c r="K167" s="631"/>
      <c r="L167" s="631"/>
      <c r="M167" s="631"/>
      <c r="N167" s="631"/>
      <c r="O167" s="631"/>
      <c r="P167" s="631"/>
      <c r="Q167" s="631"/>
      <c r="R167" s="631"/>
      <c r="S167" s="631"/>
      <c r="T167" s="631"/>
      <c r="U167" s="631"/>
      <c r="V167" s="631"/>
      <c r="W167" s="631"/>
      <c r="X167" s="631"/>
      <c r="Y167" s="631"/>
      <c r="Z167" s="631"/>
      <c r="AA167" s="631"/>
      <c r="AB167" s="631"/>
      <c r="AC167" s="631"/>
      <c r="AD167" s="635"/>
      <c r="AE167" s="636"/>
      <c r="AF167" s="636"/>
      <c r="AG167" s="636"/>
      <c r="AK167" s="631"/>
      <c r="AL167" s="631"/>
      <c r="AM167" s="631"/>
      <c r="AN167" s="631"/>
      <c r="AO167" s="631"/>
      <c r="AP167" s="631"/>
      <c r="AQ167" s="631"/>
      <c r="AR167" s="631"/>
      <c r="AS167" s="631"/>
      <c r="AT167" s="631"/>
      <c r="AU167" s="631"/>
      <c r="AV167" s="631"/>
      <c r="AW167" s="631"/>
      <c r="AX167" s="631"/>
      <c r="AY167" s="631"/>
      <c r="AZ167" s="631"/>
      <c r="BA167" s="631"/>
      <c r="BB167" s="631"/>
      <c r="BC167" s="631"/>
      <c r="BD167" s="631"/>
      <c r="BE167" s="631"/>
      <c r="BF167" s="631"/>
      <c r="BG167" s="631"/>
      <c r="BH167" s="631"/>
      <c r="BI167" s="631"/>
      <c r="BJ167" s="631"/>
      <c r="BK167" s="635"/>
      <c r="BL167" s="636"/>
      <c r="BM167" s="636"/>
      <c r="BN167" s="636"/>
    </row>
    <row r="168" spans="4:66">
      <c r="D168" s="631"/>
      <c r="E168" s="631"/>
      <c r="F168" s="631"/>
      <c r="G168" s="631"/>
      <c r="H168" s="631"/>
      <c r="I168" s="631"/>
      <c r="J168" s="631"/>
      <c r="K168" s="631"/>
      <c r="L168" s="631"/>
      <c r="M168" s="631"/>
      <c r="N168" s="631"/>
      <c r="O168" s="631"/>
      <c r="P168" s="631"/>
      <c r="Q168" s="631"/>
      <c r="R168" s="631"/>
      <c r="S168" s="631"/>
      <c r="T168" s="631"/>
      <c r="U168" s="631"/>
      <c r="V168" s="631"/>
      <c r="W168" s="631"/>
      <c r="X168" s="631"/>
      <c r="Y168" s="631"/>
      <c r="Z168" s="631"/>
      <c r="AA168" s="631"/>
      <c r="AB168" s="631"/>
      <c r="AC168" s="631"/>
      <c r="AD168" s="635"/>
      <c r="AE168" s="636"/>
      <c r="AF168" s="636"/>
      <c r="AG168" s="636"/>
      <c r="AK168" s="631"/>
      <c r="AL168" s="631"/>
      <c r="AM168" s="631"/>
      <c r="AN168" s="631"/>
      <c r="AO168" s="631"/>
      <c r="AP168" s="631"/>
      <c r="AQ168" s="631"/>
      <c r="AR168" s="631"/>
      <c r="AS168" s="631"/>
      <c r="AT168" s="631"/>
      <c r="AU168" s="631"/>
      <c r="AV168" s="631"/>
      <c r="AW168" s="631"/>
      <c r="AX168" s="631"/>
      <c r="AY168" s="631"/>
      <c r="AZ168" s="631"/>
      <c r="BA168" s="631"/>
      <c r="BB168" s="631"/>
      <c r="BC168" s="631"/>
      <c r="BD168" s="631"/>
      <c r="BE168" s="631"/>
      <c r="BF168" s="631"/>
      <c r="BG168" s="631"/>
      <c r="BH168" s="631"/>
      <c r="BI168" s="631"/>
      <c r="BJ168" s="631"/>
      <c r="BK168" s="635"/>
      <c r="BL168" s="636"/>
      <c r="BM168" s="636"/>
      <c r="BN168" s="636"/>
    </row>
    <row r="169" spans="4:66">
      <c r="D169" s="631"/>
      <c r="E169" s="631"/>
      <c r="F169" s="631"/>
      <c r="G169" s="631"/>
      <c r="H169" s="631"/>
      <c r="I169" s="631"/>
      <c r="J169" s="631"/>
      <c r="K169" s="631"/>
      <c r="L169" s="631"/>
      <c r="M169" s="631"/>
      <c r="N169" s="631"/>
      <c r="O169" s="631"/>
      <c r="P169" s="631"/>
      <c r="Q169" s="631"/>
      <c r="R169" s="631"/>
      <c r="S169" s="631"/>
      <c r="T169" s="631"/>
      <c r="U169" s="631"/>
      <c r="V169" s="631"/>
      <c r="W169" s="631"/>
      <c r="X169" s="631"/>
      <c r="Y169" s="631"/>
      <c r="Z169" s="631"/>
      <c r="AA169" s="631"/>
      <c r="AB169" s="631"/>
      <c r="AC169" s="631"/>
      <c r="AD169" s="635"/>
      <c r="AE169" s="636"/>
      <c r="AF169" s="636"/>
      <c r="AG169" s="636"/>
      <c r="AK169" s="631"/>
      <c r="AL169" s="631"/>
      <c r="AM169" s="631"/>
      <c r="AN169" s="631"/>
      <c r="AO169" s="631"/>
      <c r="AP169" s="631"/>
      <c r="AQ169" s="631"/>
      <c r="AR169" s="631"/>
      <c r="AS169" s="631"/>
      <c r="AT169" s="631"/>
      <c r="AU169" s="631"/>
      <c r="AV169" s="631"/>
      <c r="AW169" s="631"/>
      <c r="AX169" s="631"/>
      <c r="AY169" s="631"/>
      <c r="AZ169" s="631"/>
      <c r="BA169" s="631"/>
      <c r="BB169" s="631"/>
      <c r="BC169" s="631"/>
      <c r="BD169" s="631"/>
      <c r="BE169" s="631"/>
      <c r="BF169" s="631"/>
      <c r="BG169" s="631"/>
      <c r="BH169" s="631"/>
      <c r="BI169" s="631"/>
      <c r="BJ169" s="631"/>
      <c r="BK169" s="635"/>
      <c r="BL169" s="636"/>
      <c r="BM169" s="636"/>
      <c r="BN169" s="636"/>
    </row>
    <row r="170" spans="4:66">
      <c r="D170" s="631"/>
      <c r="E170" s="631"/>
      <c r="F170" s="631"/>
      <c r="G170" s="631"/>
      <c r="H170" s="631"/>
      <c r="I170" s="631"/>
      <c r="J170" s="631"/>
      <c r="K170" s="631"/>
      <c r="L170" s="631"/>
      <c r="M170" s="631"/>
      <c r="N170" s="631"/>
      <c r="O170" s="631"/>
      <c r="P170" s="631"/>
      <c r="Q170" s="631"/>
      <c r="R170" s="631"/>
      <c r="S170" s="631"/>
      <c r="T170" s="631"/>
      <c r="U170" s="631"/>
      <c r="V170" s="631"/>
      <c r="W170" s="631"/>
      <c r="X170" s="631"/>
      <c r="Y170" s="631"/>
      <c r="Z170" s="631"/>
      <c r="AA170" s="631"/>
      <c r="AB170" s="631"/>
      <c r="AC170" s="631"/>
      <c r="AD170" s="635"/>
      <c r="AE170" s="636"/>
      <c r="AF170" s="636"/>
      <c r="AG170" s="636"/>
      <c r="AK170" s="631"/>
      <c r="AL170" s="631"/>
      <c r="AM170" s="631"/>
      <c r="AN170" s="631"/>
      <c r="AO170" s="631"/>
      <c r="AP170" s="631"/>
      <c r="AQ170" s="631"/>
      <c r="AR170" s="631"/>
      <c r="AS170" s="631"/>
      <c r="AT170" s="631"/>
      <c r="AU170" s="631"/>
      <c r="AV170" s="631"/>
      <c r="AW170" s="631"/>
      <c r="AX170" s="631"/>
      <c r="AY170" s="631"/>
      <c r="AZ170" s="631"/>
      <c r="BA170" s="631"/>
      <c r="BB170" s="631"/>
      <c r="BC170" s="631"/>
      <c r="BD170" s="631"/>
      <c r="BE170" s="631"/>
      <c r="BF170" s="631"/>
      <c r="BG170" s="631"/>
      <c r="BH170" s="631"/>
      <c r="BI170" s="631"/>
      <c r="BJ170" s="631"/>
      <c r="BK170" s="635"/>
      <c r="BL170" s="636"/>
      <c r="BM170" s="636"/>
      <c r="BN170" s="636"/>
    </row>
    <row r="171" spans="4:66">
      <c r="D171" s="631"/>
      <c r="E171" s="631"/>
      <c r="F171" s="631"/>
      <c r="G171" s="631"/>
      <c r="H171" s="631"/>
      <c r="I171" s="631"/>
      <c r="J171" s="631"/>
      <c r="K171" s="631"/>
      <c r="L171" s="631"/>
      <c r="M171" s="631"/>
      <c r="N171" s="631"/>
      <c r="O171" s="631"/>
      <c r="P171" s="631"/>
      <c r="Q171" s="631"/>
      <c r="R171" s="631"/>
      <c r="S171" s="631"/>
      <c r="T171" s="631"/>
      <c r="U171" s="631"/>
      <c r="V171" s="631"/>
      <c r="W171" s="631"/>
      <c r="X171" s="631"/>
      <c r="Y171" s="631"/>
      <c r="Z171" s="631"/>
      <c r="AA171" s="631"/>
      <c r="AB171" s="631"/>
      <c r="AC171" s="631"/>
      <c r="AD171" s="635"/>
      <c r="AE171" s="636"/>
      <c r="AF171" s="636"/>
      <c r="AG171" s="636"/>
      <c r="AK171" s="631"/>
      <c r="AL171" s="631"/>
      <c r="AM171" s="631"/>
      <c r="AN171" s="631"/>
      <c r="AO171" s="631"/>
      <c r="AP171" s="631"/>
      <c r="AQ171" s="631"/>
      <c r="AR171" s="631"/>
      <c r="AS171" s="631"/>
      <c r="AT171" s="631"/>
      <c r="AU171" s="631"/>
      <c r="AV171" s="631"/>
      <c r="AW171" s="631"/>
      <c r="AX171" s="631"/>
      <c r="AY171" s="631"/>
      <c r="AZ171" s="631"/>
      <c r="BA171" s="631"/>
      <c r="BB171" s="631"/>
      <c r="BC171" s="631"/>
      <c r="BD171" s="631"/>
      <c r="BE171" s="631"/>
      <c r="BF171" s="631"/>
      <c r="BG171" s="631"/>
      <c r="BH171" s="631"/>
      <c r="BI171" s="631"/>
      <c r="BJ171" s="631"/>
      <c r="BK171" s="635"/>
      <c r="BL171" s="636"/>
      <c r="BM171" s="636"/>
      <c r="BN171" s="636"/>
    </row>
    <row r="172" spans="4:66">
      <c r="D172" s="631"/>
      <c r="E172" s="631"/>
      <c r="F172" s="631"/>
      <c r="G172" s="631"/>
      <c r="H172" s="631"/>
      <c r="I172" s="631"/>
      <c r="J172" s="631"/>
      <c r="K172" s="631"/>
      <c r="L172" s="631"/>
      <c r="M172" s="631"/>
      <c r="N172" s="631"/>
      <c r="O172" s="631"/>
      <c r="P172" s="631"/>
      <c r="Q172" s="631"/>
      <c r="R172" s="631"/>
      <c r="S172" s="631"/>
      <c r="T172" s="631"/>
      <c r="U172" s="631"/>
      <c r="V172" s="631"/>
      <c r="W172" s="631"/>
      <c r="X172" s="631"/>
      <c r="Y172" s="631"/>
      <c r="Z172" s="631"/>
      <c r="AA172" s="631"/>
      <c r="AB172" s="631"/>
      <c r="AC172" s="631"/>
      <c r="AD172" s="635"/>
      <c r="AE172" s="636"/>
      <c r="AF172" s="636"/>
      <c r="AG172" s="636"/>
      <c r="AK172" s="631"/>
      <c r="AL172" s="631"/>
      <c r="AM172" s="631"/>
      <c r="AN172" s="631"/>
      <c r="AO172" s="631"/>
      <c r="AP172" s="631"/>
      <c r="AQ172" s="631"/>
      <c r="AR172" s="631"/>
      <c r="AS172" s="631"/>
      <c r="AT172" s="631"/>
      <c r="AU172" s="631"/>
      <c r="AV172" s="631"/>
      <c r="AW172" s="631"/>
      <c r="AX172" s="631"/>
      <c r="AY172" s="631"/>
      <c r="AZ172" s="631"/>
      <c r="BA172" s="631"/>
      <c r="BB172" s="631"/>
      <c r="BC172" s="631"/>
      <c r="BD172" s="631"/>
      <c r="BE172" s="631"/>
      <c r="BF172" s="631"/>
      <c r="BG172" s="631"/>
      <c r="BH172" s="631"/>
      <c r="BI172" s="631"/>
      <c r="BJ172" s="631"/>
      <c r="BK172" s="635"/>
      <c r="BL172" s="636"/>
      <c r="BM172" s="636"/>
      <c r="BN172" s="636"/>
    </row>
    <row r="173" spans="4:66">
      <c r="D173" s="631"/>
      <c r="E173" s="631"/>
      <c r="F173" s="631"/>
      <c r="G173" s="631"/>
      <c r="H173" s="631"/>
      <c r="I173" s="631"/>
      <c r="J173" s="631"/>
      <c r="K173" s="631"/>
      <c r="L173" s="631"/>
      <c r="M173" s="631"/>
      <c r="N173" s="631"/>
      <c r="O173" s="631"/>
      <c r="P173" s="631"/>
      <c r="Q173" s="631"/>
      <c r="R173" s="631"/>
      <c r="S173" s="631"/>
      <c r="T173" s="631"/>
      <c r="U173" s="631"/>
      <c r="V173" s="631"/>
      <c r="W173" s="631"/>
      <c r="X173" s="631"/>
      <c r="Y173" s="631"/>
      <c r="Z173" s="631"/>
      <c r="AA173" s="631"/>
      <c r="AB173" s="631"/>
      <c r="AC173" s="631"/>
      <c r="AD173" s="635"/>
      <c r="AE173" s="636"/>
      <c r="AF173" s="636"/>
      <c r="AG173" s="636"/>
      <c r="AK173" s="631"/>
      <c r="AL173" s="631"/>
      <c r="AM173" s="631"/>
      <c r="AN173" s="631"/>
      <c r="AO173" s="631"/>
      <c r="AP173" s="631"/>
      <c r="AQ173" s="631"/>
      <c r="AR173" s="631"/>
      <c r="AS173" s="631"/>
      <c r="AT173" s="631"/>
      <c r="AU173" s="631"/>
      <c r="AV173" s="631"/>
      <c r="AW173" s="631"/>
      <c r="AX173" s="631"/>
      <c r="AY173" s="631"/>
      <c r="AZ173" s="631"/>
      <c r="BA173" s="631"/>
      <c r="BB173" s="631"/>
      <c r="BC173" s="631"/>
      <c r="BD173" s="631"/>
      <c r="BE173" s="631"/>
      <c r="BF173" s="631"/>
      <c r="BG173" s="631"/>
      <c r="BH173" s="631"/>
      <c r="BI173" s="631"/>
      <c r="BJ173" s="631"/>
      <c r="BK173" s="635"/>
      <c r="BL173" s="636"/>
      <c r="BM173" s="636"/>
      <c r="BN173" s="636"/>
    </row>
    <row r="174" spans="4:66">
      <c r="D174" s="631"/>
      <c r="E174" s="631"/>
      <c r="F174" s="631"/>
      <c r="G174" s="631"/>
      <c r="H174" s="631"/>
      <c r="I174" s="631"/>
      <c r="J174" s="631"/>
      <c r="K174" s="631"/>
      <c r="L174" s="631"/>
      <c r="M174" s="631"/>
      <c r="N174" s="631"/>
      <c r="O174" s="631"/>
      <c r="P174" s="631"/>
      <c r="Q174" s="631"/>
      <c r="R174" s="631"/>
      <c r="S174" s="631"/>
      <c r="T174" s="631"/>
      <c r="U174" s="631"/>
      <c r="V174" s="631"/>
      <c r="W174" s="631"/>
      <c r="X174" s="631"/>
      <c r="Y174" s="631"/>
      <c r="Z174" s="631"/>
      <c r="AA174" s="631"/>
      <c r="AB174" s="631"/>
      <c r="AC174" s="631"/>
      <c r="AD174" s="635"/>
      <c r="AE174" s="636"/>
      <c r="AF174" s="636"/>
      <c r="AG174" s="636"/>
      <c r="AK174" s="631"/>
      <c r="AL174" s="631"/>
      <c r="AM174" s="631"/>
      <c r="AN174" s="631"/>
      <c r="AO174" s="631"/>
      <c r="AP174" s="631"/>
      <c r="AQ174" s="631"/>
      <c r="AR174" s="631"/>
      <c r="AS174" s="631"/>
      <c r="AT174" s="631"/>
      <c r="AU174" s="631"/>
      <c r="AV174" s="631"/>
      <c r="AW174" s="631"/>
      <c r="AX174" s="631"/>
      <c r="AY174" s="631"/>
      <c r="AZ174" s="631"/>
      <c r="BA174" s="631"/>
      <c r="BB174" s="631"/>
      <c r="BC174" s="631"/>
      <c r="BD174" s="631"/>
      <c r="BE174" s="631"/>
      <c r="BF174" s="631"/>
      <c r="BG174" s="631"/>
      <c r="BH174" s="631"/>
      <c r="BI174" s="631"/>
      <c r="BJ174" s="631"/>
      <c r="BK174" s="635"/>
      <c r="BL174" s="636"/>
      <c r="BM174" s="636"/>
      <c r="BN174" s="636"/>
    </row>
    <row r="175" spans="4:66">
      <c r="D175" s="631"/>
      <c r="E175" s="631"/>
      <c r="F175" s="631"/>
      <c r="G175" s="631"/>
      <c r="H175" s="631"/>
      <c r="I175" s="631"/>
      <c r="J175" s="631"/>
      <c r="K175" s="631"/>
      <c r="L175" s="631"/>
      <c r="M175" s="631"/>
      <c r="N175" s="631"/>
      <c r="O175" s="631"/>
      <c r="P175" s="631"/>
      <c r="Q175" s="631"/>
      <c r="R175" s="631"/>
      <c r="S175" s="631"/>
      <c r="T175" s="631"/>
      <c r="U175" s="631"/>
      <c r="V175" s="631"/>
      <c r="W175" s="631"/>
      <c r="X175" s="631"/>
      <c r="Y175" s="631"/>
      <c r="Z175" s="631"/>
      <c r="AA175" s="631"/>
      <c r="AB175" s="631"/>
      <c r="AC175" s="631"/>
      <c r="AD175" s="635"/>
      <c r="AE175" s="636"/>
      <c r="AF175" s="636"/>
      <c r="AG175" s="636"/>
      <c r="AK175" s="631"/>
      <c r="AL175" s="631"/>
      <c r="AM175" s="631"/>
      <c r="AN175" s="631"/>
      <c r="AO175" s="631"/>
      <c r="AP175" s="631"/>
      <c r="AQ175" s="631"/>
      <c r="AR175" s="631"/>
      <c r="AS175" s="631"/>
      <c r="AT175" s="631"/>
      <c r="AU175" s="631"/>
      <c r="AV175" s="631"/>
      <c r="AW175" s="631"/>
      <c r="AX175" s="631"/>
      <c r="AY175" s="631"/>
      <c r="AZ175" s="631"/>
      <c r="BA175" s="631"/>
      <c r="BB175" s="631"/>
      <c r="BC175" s="631"/>
      <c r="BD175" s="631"/>
      <c r="BE175" s="631"/>
      <c r="BF175" s="631"/>
      <c r="BG175" s="631"/>
      <c r="BH175" s="631"/>
      <c r="BI175" s="631"/>
      <c r="BJ175" s="631"/>
      <c r="BK175" s="635"/>
      <c r="BL175" s="636"/>
      <c r="BM175" s="636"/>
      <c r="BN175" s="636"/>
    </row>
    <row r="176" spans="4:66">
      <c r="D176" s="631"/>
      <c r="E176" s="631"/>
      <c r="F176" s="631"/>
      <c r="G176" s="631"/>
      <c r="H176" s="631"/>
      <c r="I176" s="631"/>
      <c r="J176" s="631"/>
      <c r="K176" s="631"/>
      <c r="L176" s="631"/>
      <c r="M176" s="631"/>
      <c r="N176" s="631"/>
      <c r="O176" s="631"/>
      <c r="P176" s="631"/>
      <c r="Q176" s="631"/>
      <c r="R176" s="631"/>
      <c r="S176" s="631"/>
      <c r="T176" s="631"/>
      <c r="U176" s="631"/>
      <c r="V176" s="631"/>
      <c r="W176" s="631"/>
      <c r="X176" s="631"/>
      <c r="Y176" s="631"/>
      <c r="Z176" s="631"/>
      <c r="AA176" s="631"/>
      <c r="AB176" s="631"/>
      <c r="AC176" s="631"/>
      <c r="AD176" s="635"/>
      <c r="AE176" s="636"/>
      <c r="AF176" s="636"/>
      <c r="AG176" s="636"/>
      <c r="AK176" s="631"/>
      <c r="AL176" s="631"/>
      <c r="AM176" s="631"/>
      <c r="AN176" s="631"/>
      <c r="AO176" s="631"/>
      <c r="AP176" s="631"/>
      <c r="AQ176" s="631"/>
      <c r="AR176" s="631"/>
      <c r="AS176" s="631"/>
      <c r="AT176" s="631"/>
      <c r="AU176" s="631"/>
      <c r="AV176" s="631"/>
      <c r="AW176" s="631"/>
      <c r="AX176" s="631"/>
      <c r="AY176" s="631"/>
      <c r="AZ176" s="631"/>
      <c r="BA176" s="631"/>
      <c r="BB176" s="631"/>
      <c r="BC176" s="631"/>
      <c r="BD176" s="631"/>
      <c r="BE176" s="631"/>
      <c r="BF176" s="631"/>
      <c r="BG176" s="631"/>
      <c r="BH176" s="631"/>
      <c r="BI176" s="631"/>
      <c r="BJ176" s="631"/>
      <c r="BK176" s="635"/>
      <c r="BL176" s="636"/>
      <c r="BM176" s="636"/>
      <c r="BN176" s="636"/>
    </row>
    <row r="177" spans="4:66">
      <c r="D177" s="631"/>
      <c r="E177" s="631"/>
      <c r="F177" s="631"/>
      <c r="G177" s="631"/>
      <c r="H177" s="631"/>
      <c r="I177" s="631"/>
      <c r="J177" s="631"/>
      <c r="K177" s="631"/>
      <c r="L177" s="631"/>
      <c r="M177" s="631"/>
      <c r="N177" s="631"/>
      <c r="O177" s="631"/>
      <c r="P177" s="631"/>
      <c r="Q177" s="631"/>
      <c r="R177" s="631"/>
      <c r="S177" s="631"/>
      <c r="T177" s="631"/>
      <c r="U177" s="631"/>
      <c r="V177" s="631"/>
      <c r="W177" s="631"/>
      <c r="X177" s="631"/>
      <c r="Y177" s="631"/>
      <c r="Z177" s="631"/>
      <c r="AA177" s="631"/>
      <c r="AB177" s="631"/>
      <c r="AC177" s="631"/>
      <c r="AD177" s="635"/>
      <c r="AE177" s="636"/>
      <c r="AF177" s="636"/>
      <c r="AG177" s="636"/>
      <c r="AK177" s="631"/>
      <c r="AL177" s="631"/>
      <c r="AM177" s="631"/>
      <c r="AN177" s="631"/>
      <c r="AO177" s="631"/>
      <c r="AP177" s="631"/>
      <c r="AQ177" s="631"/>
      <c r="AR177" s="631"/>
      <c r="AS177" s="631"/>
      <c r="AT177" s="631"/>
      <c r="AU177" s="631"/>
      <c r="AV177" s="631"/>
      <c r="AW177" s="631"/>
      <c r="AX177" s="631"/>
      <c r="AY177" s="631"/>
      <c r="AZ177" s="631"/>
      <c r="BA177" s="631"/>
      <c r="BB177" s="631"/>
      <c r="BC177" s="631"/>
      <c r="BD177" s="631"/>
      <c r="BE177" s="631"/>
      <c r="BF177" s="631"/>
      <c r="BG177" s="631"/>
      <c r="BH177" s="631"/>
      <c r="BI177" s="631"/>
      <c r="BJ177" s="631"/>
      <c r="BK177" s="635"/>
      <c r="BL177" s="636"/>
      <c r="BM177" s="636"/>
      <c r="BN177" s="636"/>
    </row>
    <row r="178" spans="4:66">
      <c r="D178" s="631"/>
      <c r="E178" s="631"/>
      <c r="F178" s="631"/>
      <c r="G178" s="631"/>
      <c r="H178" s="631"/>
      <c r="I178" s="631"/>
      <c r="J178" s="631"/>
      <c r="K178" s="631"/>
      <c r="L178" s="631"/>
      <c r="M178" s="631"/>
      <c r="N178" s="631"/>
      <c r="O178" s="631"/>
      <c r="P178" s="631"/>
      <c r="Q178" s="631"/>
      <c r="R178" s="631"/>
      <c r="S178" s="631"/>
      <c r="T178" s="631"/>
      <c r="U178" s="631"/>
      <c r="V178" s="631"/>
      <c r="W178" s="631"/>
      <c r="X178" s="631"/>
      <c r="Y178" s="631"/>
      <c r="Z178" s="631"/>
      <c r="AA178" s="631"/>
      <c r="AB178" s="631"/>
      <c r="AC178" s="631"/>
      <c r="AD178" s="635"/>
      <c r="AE178" s="636"/>
      <c r="AF178" s="636"/>
      <c r="AG178" s="636"/>
      <c r="AK178" s="631"/>
      <c r="AL178" s="631"/>
      <c r="AM178" s="631"/>
      <c r="AN178" s="631"/>
      <c r="AO178" s="631"/>
      <c r="AP178" s="631"/>
      <c r="AQ178" s="631"/>
      <c r="AR178" s="631"/>
      <c r="AS178" s="631"/>
      <c r="AT178" s="631"/>
      <c r="AU178" s="631"/>
      <c r="AV178" s="631"/>
      <c r="AW178" s="631"/>
      <c r="AX178" s="631"/>
      <c r="AY178" s="631"/>
      <c r="AZ178" s="631"/>
      <c r="BA178" s="631"/>
      <c r="BB178" s="631"/>
      <c r="BC178" s="631"/>
      <c r="BD178" s="631"/>
      <c r="BE178" s="631"/>
      <c r="BF178" s="631"/>
      <c r="BG178" s="631"/>
      <c r="BH178" s="631"/>
      <c r="BI178" s="631"/>
      <c r="BJ178" s="631"/>
      <c r="BK178" s="635"/>
      <c r="BL178" s="636"/>
      <c r="BM178" s="636"/>
      <c r="BN178" s="636"/>
    </row>
    <row r="179" spans="4:66">
      <c r="D179" s="631"/>
      <c r="E179" s="631"/>
      <c r="F179" s="631"/>
      <c r="G179" s="631"/>
      <c r="H179" s="631"/>
      <c r="I179" s="631"/>
      <c r="J179" s="631"/>
      <c r="K179" s="631"/>
      <c r="L179" s="631"/>
      <c r="M179" s="631"/>
      <c r="N179" s="631"/>
      <c r="O179" s="631"/>
      <c r="P179" s="631"/>
      <c r="Q179" s="631"/>
      <c r="R179" s="631"/>
      <c r="S179" s="631"/>
      <c r="T179" s="631"/>
      <c r="U179" s="631"/>
      <c r="V179" s="631"/>
      <c r="W179" s="631"/>
      <c r="X179" s="631"/>
      <c r="Y179" s="631"/>
      <c r="Z179" s="631"/>
      <c r="AA179" s="631"/>
      <c r="AB179" s="631"/>
      <c r="AC179" s="631"/>
      <c r="AD179" s="635"/>
      <c r="AE179" s="636"/>
      <c r="AF179" s="636"/>
      <c r="AG179" s="636"/>
      <c r="AK179" s="631"/>
      <c r="AL179" s="631"/>
      <c r="AM179" s="631"/>
      <c r="AN179" s="631"/>
      <c r="AO179" s="631"/>
      <c r="AP179" s="631"/>
      <c r="AQ179" s="631"/>
      <c r="AR179" s="631"/>
      <c r="AS179" s="631"/>
      <c r="AT179" s="631"/>
      <c r="AU179" s="631"/>
      <c r="AV179" s="631"/>
      <c r="AW179" s="631"/>
      <c r="AX179" s="631"/>
      <c r="AY179" s="631"/>
      <c r="AZ179" s="631"/>
      <c r="BA179" s="631"/>
      <c r="BB179" s="631"/>
      <c r="BC179" s="631"/>
      <c r="BD179" s="631"/>
      <c r="BE179" s="631"/>
      <c r="BF179" s="631"/>
      <c r="BG179" s="631"/>
      <c r="BH179" s="631"/>
      <c r="BI179" s="631"/>
      <c r="BJ179" s="631"/>
      <c r="BK179" s="635"/>
      <c r="BL179" s="636"/>
      <c r="BM179" s="636"/>
      <c r="BN179" s="636"/>
    </row>
    <row r="180" spans="4:66">
      <c r="D180" s="631"/>
      <c r="E180" s="631"/>
      <c r="F180" s="631"/>
      <c r="G180" s="631"/>
      <c r="H180" s="631"/>
      <c r="I180" s="631"/>
      <c r="J180" s="631"/>
      <c r="K180" s="631"/>
      <c r="L180" s="631"/>
      <c r="M180" s="631"/>
      <c r="N180" s="631"/>
      <c r="O180" s="631"/>
      <c r="P180" s="631"/>
      <c r="Q180" s="631"/>
      <c r="R180" s="631"/>
      <c r="S180" s="631"/>
      <c r="T180" s="631"/>
      <c r="U180" s="631"/>
      <c r="V180" s="631"/>
      <c r="W180" s="631"/>
      <c r="X180" s="631"/>
      <c r="Y180" s="631"/>
      <c r="Z180" s="631"/>
      <c r="AA180" s="631"/>
      <c r="AB180" s="631"/>
      <c r="AC180" s="631"/>
      <c r="AD180" s="635"/>
      <c r="AE180" s="636"/>
      <c r="AF180" s="636"/>
      <c r="AG180" s="636"/>
      <c r="AK180" s="631"/>
      <c r="AL180" s="631"/>
      <c r="AM180" s="631"/>
      <c r="AN180" s="631"/>
      <c r="AO180" s="631"/>
      <c r="AP180" s="631"/>
      <c r="AQ180" s="631"/>
      <c r="AR180" s="631"/>
      <c r="AS180" s="631"/>
      <c r="AT180" s="631"/>
      <c r="AU180" s="631"/>
      <c r="AV180" s="631"/>
      <c r="AW180" s="631"/>
      <c r="AX180" s="631"/>
      <c r="AY180" s="631"/>
      <c r="AZ180" s="631"/>
      <c r="BA180" s="631"/>
      <c r="BB180" s="631"/>
      <c r="BC180" s="631"/>
      <c r="BD180" s="631"/>
      <c r="BE180" s="631"/>
      <c r="BF180" s="631"/>
      <c r="BG180" s="631"/>
      <c r="BH180" s="631"/>
      <c r="BI180" s="631"/>
      <c r="BJ180" s="631"/>
      <c r="BK180" s="635"/>
      <c r="BL180" s="636"/>
      <c r="BM180" s="636"/>
      <c r="BN180" s="636"/>
    </row>
    <row r="181" spans="4:66">
      <c r="D181" s="631"/>
      <c r="E181" s="631"/>
      <c r="F181" s="631"/>
      <c r="G181" s="631"/>
      <c r="H181" s="631"/>
      <c r="I181" s="631"/>
      <c r="J181" s="631"/>
      <c r="K181" s="631"/>
      <c r="L181" s="631"/>
      <c r="M181" s="631"/>
      <c r="N181" s="631"/>
      <c r="O181" s="631"/>
      <c r="P181" s="631"/>
      <c r="Q181" s="631"/>
      <c r="R181" s="631"/>
      <c r="S181" s="631"/>
      <c r="T181" s="631"/>
      <c r="U181" s="631"/>
      <c r="V181" s="631"/>
      <c r="W181" s="631"/>
      <c r="X181" s="631"/>
      <c r="Y181" s="631"/>
      <c r="Z181" s="631"/>
      <c r="AA181" s="631"/>
      <c r="AB181" s="631"/>
      <c r="AC181" s="631"/>
      <c r="AD181" s="635"/>
      <c r="AE181" s="636"/>
      <c r="AF181" s="636"/>
      <c r="AG181" s="636"/>
      <c r="AK181" s="631"/>
      <c r="AL181" s="631"/>
      <c r="AM181" s="631"/>
      <c r="AN181" s="631"/>
      <c r="AO181" s="631"/>
      <c r="AP181" s="631"/>
      <c r="AQ181" s="631"/>
      <c r="AR181" s="631"/>
      <c r="AS181" s="631"/>
      <c r="AT181" s="631"/>
      <c r="AU181" s="631"/>
      <c r="AV181" s="631"/>
      <c r="AW181" s="631"/>
      <c r="AX181" s="631"/>
      <c r="AY181" s="631"/>
      <c r="AZ181" s="631"/>
      <c r="BA181" s="631"/>
      <c r="BB181" s="631"/>
      <c r="BC181" s="631"/>
      <c r="BD181" s="631"/>
      <c r="BE181" s="631"/>
      <c r="BF181" s="631"/>
      <c r="BG181" s="631"/>
      <c r="BH181" s="631"/>
      <c r="BI181" s="631"/>
      <c r="BJ181" s="631"/>
      <c r="BK181" s="635"/>
      <c r="BL181" s="636"/>
      <c r="BM181" s="636"/>
      <c r="BN181" s="636"/>
    </row>
    <row r="182" spans="4:66">
      <c r="D182" s="631"/>
      <c r="E182" s="631"/>
      <c r="F182" s="631"/>
      <c r="G182" s="631"/>
      <c r="H182" s="631"/>
      <c r="I182" s="631"/>
      <c r="J182" s="631"/>
      <c r="K182" s="631"/>
      <c r="L182" s="631"/>
      <c r="M182" s="631"/>
      <c r="N182" s="631"/>
      <c r="O182" s="631"/>
      <c r="P182" s="631"/>
      <c r="Q182" s="631"/>
      <c r="R182" s="631"/>
      <c r="S182" s="631"/>
      <c r="T182" s="631"/>
      <c r="U182" s="631"/>
      <c r="V182" s="631"/>
      <c r="W182" s="631"/>
      <c r="X182" s="631"/>
      <c r="Y182" s="631"/>
      <c r="Z182" s="631"/>
      <c r="AA182" s="631"/>
      <c r="AB182" s="631"/>
      <c r="AC182" s="631"/>
      <c r="AD182" s="635"/>
      <c r="AE182" s="636"/>
      <c r="AF182" s="636"/>
      <c r="AG182" s="636"/>
      <c r="AK182" s="631"/>
      <c r="AL182" s="631"/>
      <c r="AM182" s="631"/>
      <c r="AN182" s="631"/>
      <c r="AO182" s="631"/>
      <c r="AP182" s="631"/>
      <c r="AQ182" s="631"/>
      <c r="AR182" s="631"/>
      <c r="AS182" s="631"/>
      <c r="AT182" s="631"/>
      <c r="AU182" s="631"/>
      <c r="AV182" s="631"/>
      <c r="AW182" s="631"/>
      <c r="AX182" s="631"/>
      <c r="AY182" s="631"/>
      <c r="AZ182" s="631"/>
      <c r="BA182" s="631"/>
      <c r="BB182" s="631"/>
      <c r="BC182" s="631"/>
      <c r="BD182" s="631"/>
      <c r="BE182" s="631"/>
      <c r="BF182" s="631"/>
      <c r="BG182" s="631"/>
      <c r="BH182" s="631"/>
      <c r="BI182" s="631"/>
      <c r="BJ182" s="631"/>
      <c r="BK182" s="635"/>
      <c r="BL182" s="636"/>
      <c r="BM182" s="636"/>
      <c r="BN182" s="636"/>
    </row>
    <row r="183" spans="4:66">
      <c r="D183" s="631"/>
      <c r="E183" s="631"/>
      <c r="F183" s="631"/>
      <c r="G183" s="631"/>
      <c r="H183" s="631"/>
      <c r="I183" s="631"/>
      <c r="J183" s="631"/>
      <c r="K183" s="631"/>
      <c r="L183" s="631"/>
      <c r="M183" s="631"/>
      <c r="N183" s="631"/>
      <c r="O183" s="631"/>
      <c r="P183" s="631"/>
      <c r="Q183" s="631"/>
      <c r="R183" s="631"/>
      <c r="S183" s="631"/>
      <c r="T183" s="631"/>
      <c r="U183" s="631"/>
      <c r="V183" s="631"/>
      <c r="W183" s="631"/>
      <c r="X183" s="631"/>
      <c r="Y183" s="631"/>
      <c r="Z183" s="631"/>
      <c r="AA183" s="631"/>
      <c r="AB183" s="631"/>
      <c r="AC183" s="631"/>
      <c r="AD183" s="635"/>
      <c r="AE183" s="636"/>
      <c r="AF183" s="636"/>
      <c r="AG183" s="636"/>
      <c r="AK183" s="631"/>
      <c r="AL183" s="631"/>
      <c r="AM183" s="631"/>
      <c r="AN183" s="631"/>
      <c r="AO183" s="631"/>
      <c r="AP183" s="631"/>
      <c r="AQ183" s="631"/>
      <c r="AR183" s="631"/>
      <c r="AS183" s="631"/>
      <c r="AT183" s="631"/>
      <c r="AU183" s="631"/>
      <c r="AV183" s="631"/>
      <c r="AW183" s="631"/>
      <c r="AX183" s="631"/>
      <c r="AY183" s="631"/>
      <c r="AZ183" s="631"/>
      <c r="BA183" s="631"/>
      <c r="BB183" s="631"/>
      <c r="BC183" s="631"/>
      <c r="BD183" s="631"/>
      <c r="BE183" s="631"/>
      <c r="BF183" s="631"/>
      <c r="BG183" s="631"/>
      <c r="BH183" s="631"/>
      <c r="BI183" s="631"/>
      <c r="BJ183" s="631"/>
      <c r="BK183" s="635"/>
      <c r="BL183" s="636"/>
      <c r="BM183" s="636"/>
      <c r="BN183" s="636"/>
    </row>
    <row r="184" spans="4:66">
      <c r="D184" s="631"/>
      <c r="E184" s="631"/>
      <c r="F184" s="631"/>
      <c r="G184" s="631"/>
      <c r="H184" s="631"/>
      <c r="I184" s="631"/>
      <c r="J184" s="631"/>
      <c r="K184" s="631"/>
      <c r="L184" s="631"/>
      <c r="M184" s="631"/>
      <c r="N184" s="631"/>
      <c r="O184" s="631"/>
      <c r="P184" s="631"/>
      <c r="Q184" s="631"/>
      <c r="R184" s="631"/>
      <c r="S184" s="631"/>
      <c r="T184" s="631"/>
      <c r="U184" s="631"/>
      <c r="V184" s="631"/>
      <c r="W184" s="631"/>
      <c r="X184" s="631"/>
      <c r="Y184" s="631"/>
      <c r="Z184" s="631"/>
      <c r="AA184" s="631"/>
      <c r="AB184" s="631"/>
      <c r="AC184" s="631"/>
      <c r="AD184" s="635"/>
      <c r="AE184" s="636"/>
      <c r="AF184" s="636"/>
      <c r="AG184" s="636"/>
      <c r="AK184" s="631"/>
      <c r="AL184" s="631"/>
      <c r="AM184" s="631"/>
      <c r="AN184" s="631"/>
      <c r="AO184" s="631"/>
      <c r="AP184" s="631"/>
      <c r="AQ184" s="631"/>
      <c r="AR184" s="631"/>
      <c r="AS184" s="631"/>
      <c r="AT184" s="631"/>
      <c r="AU184" s="631"/>
      <c r="AV184" s="631"/>
      <c r="AW184" s="631"/>
      <c r="AX184" s="631"/>
      <c r="AY184" s="631"/>
      <c r="AZ184" s="631"/>
      <c r="BA184" s="631"/>
      <c r="BB184" s="631"/>
      <c r="BC184" s="631"/>
      <c r="BD184" s="631"/>
      <c r="BE184" s="631"/>
      <c r="BF184" s="631"/>
      <c r="BG184" s="631"/>
      <c r="BH184" s="631"/>
      <c r="BI184" s="631"/>
      <c r="BJ184" s="631"/>
      <c r="BK184" s="635"/>
      <c r="BL184" s="636"/>
      <c r="BM184" s="636"/>
      <c r="BN184" s="636"/>
    </row>
    <row r="185" spans="4:66">
      <c r="D185" s="631"/>
      <c r="E185" s="631"/>
      <c r="F185" s="631"/>
      <c r="G185" s="631"/>
      <c r="H185" s="631"/>
      <c r="I185" s="631"/>
      <c r="J185" s="631"/>
      <c r="K185" s="631"/>
      <c r="L185" s="631"/>
      <c r="M185" s="631"/>
      <c r="N185" s="631"/>
      <c r="O185" s="631"/>
      <c r="P185" s="631"/>
      <c r="Q185" s="631"/>
      <c r="R185" s="631"/>
      <c r="S185" s="631"/>
      <c r="T185" s="631"/>
      <c r="U185" s="631"/>
      <c r="V185" s="631"/>
      <c r="W185" s="631"/>
      <c r="X185" s="631"/>
      <c r="Y185" s="631"/>
      <c r="Z185" s="631"/>
      <c r="AA185" s="631"/>
      <c r="AB185" s="631"/>
      <c r="AC185" s="631"/>
      <c r="AD185" s="635"/>
      <c r="AE185" s="636"/>
      <c r="AF185" s="636"/>
      <c r="AG185" s="636"/>
      <c r="AK185" s="631"/>
      <c r="AL185" s="631"/>
      <c r="AM185" s="631"/>
      <c r="AN185" s="631"/>
      <c r="AO185" s="631"/>
      <c r="AP185" s="631"/>
      <c r="AQ185" s="631"/>
      <c r="AR185" s="631"/>
      <c r="AS185" s="631"/>
      <c r="AT185" s="631"/>
      <c r="AU185" s="631"/>
      <c r="AV185" s="631"/>
      <c r="AW185" s="631"/>
      <c r="AX185" s="631"/>
      <c r="AY185" s="631"/>
      <c r="AZ185" s="631"/>
      <c r="BA185" s="631"/>
      <c r="BB185" s="631"/>
      <c r="BC185" s="631"/>
      <c r="BD185" s="631"/>
      <c r="BE185" s="631"/>
      <c r="BF185" s="631"/>
      <c r="BG185" s="631"/>
      <c r="BH185" s="631"/>
      <c r="BI185" s="631"/>
      <c r="BJ185" s="631"/>
      <c r="BK185" s="635"/>
      <c r="BL185" s="636"/>
      <c r="BM185" s="636"/>
      <c r="BN185" s="636"/>
    </row>
    <row r="186" spans="4:66">
      <c r="D186" s="631"/>
      <c r="E186" s="631"/>
      <c r="F186" s="631"/>
      <c r="G186" s="631"/>
      <c r="H186" s="631"/>
      <c r="I186" s="631"/>
      <c r="J186" s="631"/>
      <c r="K186" s="631"/>
      <c r="L186" s="631"/>
      <c r="M186" s="631"/>
      <c r="N186" s="631"/>
      <c r="O186" s="631"/>
      <c r="P186" s="631"/>
      <c r="Q186" s="631"/>
      <c r="R186" s="631"/>
      <c r="S186" s="631"/>
      <c r="T186" s="631"/>
      <c r="U186" s="631"/>
      <c r="V186" s="631"/>
      <c r="W186" s="631"/>
      <c r="X186" s="631"/>
      <c r="Y186" s="631"/>
      <c r="Z186" s="631"/>
      <c r="AA186" s="631"/>
      <c r="AB186" s="631"/>
      <c r="AC186" s="631"/>
      <c r="AD186" s="635"/>
      <c r="AE186" s="636"/>
      <c r="AF186" s="636"/>
      <c r="AG186" s="636"/>
      <c r="AK186" s="631"/>
      <c r="AL186" s="631"/>
      <c r="AM186" s="631"/>
      <c r="AN186" s="631"/>
      <c r="AO186" s="631"/>
      <c r="AP186" s="631"/>
      <c r="AQ186" s="631"/>
      <c r="AR186" s="631"/>
      <c r="AS186" s="631"/>
      <c r="AT186" s="631"/>
      <c r="AU186" s="631"/>
      <c r="AV186" s="631"/>
      <c r="AW186" s="631"/>
      <c r="AX186" s="631"/>
      <c r="AY186" s="631"/>
      <c r="AZ186" s="631"/>
      <c r="BA186" s="631"/>
      <c r="BB186" s="631"/>
      <c r="BC186" s="631"/>
      <c r="BD186" s="631"/>
      <c r="BE186" s="631"/>
      <c r="BF186" s="631"/>
      <c r="BG186" s="631"/>
      <c r="BH186" s="631"/>
      <c r="BI186" s="631"/>
      <c r="BJ186" s="631"/>
      <c r="BK186" s="635"/>
      <c r="BL186" s="636"/>
      <c r="BM186" s="636"/>
      <c r="BN186" s="636"/>
    </row>
    <row r="187" spans="4:66">
      <c r="D187" s="631"/>
      <c r="E187" s="631"/>
      <c r="F187" s="631"/>
      <c r="G187" s="631"/>
      <c r="H187" s="631"/>
      <c r="I187" s="631"/>
      <c r="J187" s="631"/>
      <c r="K187" s="631"/>
      <c r="L187" s="631"/>
      <c r="M187" s="631"/>
      <c r="N187" s="631"/>
      <c r="O187" s="631"/>
      <c r="P187" s="631"/>
      <c r="Q187" s="631"/>
      <c r="R187" s="631"/>
      <c r="S187" s="631"/>
      <c r="T187" s="631"/>
      <c r="U187" s="631"/>
      <c r="V187" s="631"/>
      <c r="W187" s="631"/>
      <c r="X187" s="631"/>
      <c r="Y187" s="631"/>
      <c r="Z187" s="631"/>
      <c r="AA187" s="631"/>
      <c r="AB187" s="631"/>
      <c r="AC187" s="631"/>
      <c r="AD187" s="635"/>
      <c r="AE187" s="636"/>
      <c r="AF187" s="636"/>
      <c r="AG187" s="636"/>
      <c r="AK187" s="631"/>
      <c r="AL187" s="631"/>
      <c r="AM187" s="631"/>
      <c r="AN187" s="631"/>
      <c r="AO187" s="631"/>
      <c r="AP187" s="631"/>
      <c r="AQ187" s="631"/>
      <c r="AR187" s="631"/>
      <c r="AS187" s="631"/>
      <c r="AT187" s="631"/>
      <c r="AU187" s="631"/>
      <c r="AV187" s="631"/>
      <c r="AW187" s="631"/>
      <c r="AX187" s="631"/>
      <c r="AY187" s="631"/>
      <c r="AZ187" s="631"/>
      <c r="BA187" s="631"/>
      <c r="BB187" s="631"/>
      <c r="BC187" s="631"/>
      <c r="BD187" s="631"/>
      <c r="BE187" s="631"/>
      <c r="BF187" s="631"/>
      <c r="BG187" s="631"/>
      <c r="BH187" s="631"/>
      <c r="BI187" s="631"/>
      <c r="BJ187" s="631"/>
      <c r="BK187" s="635"/>
      <c r="BL187" s="636"/>
      <c r="BM187" s="636"/>
      <c r="BN187" s="636"/>
    </row>
    <row r="188" spans="4:66">
      <c r="D188" s="631"/>
      <c r="E188" s="631"/>
      <c r="F188" s="631"/>
      <c r="G188" s="631"/>
      <c r="H188" s="631"/>
      <c r="I188" s="631"/>
      <c r="J188" s="631"/>
      <c r="K188" s="631"/>
      <c r="L188" s="631"/>
      <c r="M188" s="631"/>
      <c r="N188" s="631"/>
      <c r="O188" s="631"/>
      <c r="P188" s="631"/>
      <c r="Q188" s="631"/>
      <c r="R188" s="631"/>
      <c r="S188" s="631"/>
      <c r="T188" s="631"/>
      <c r="U188" s="631"/>
      <c r="V188" s="631"/>
      <c r="W188" s="631"/>
      <c r="X188" s="631"/>
      <c r="Y188" s="631"/>
      <c r="Z188" s="631"/>
      <c r="AA188" s="631"/>
      <c r="AB188" s="631"/>
      <c r="AC188" s="631"/>
      <c r="AD188" s="635"/>
      <c r="AE188" s="636"/>
      <c r="AF188" s="636"/>
      <c r="AG188" s="636"/>
      <c r="AK188" s="631"/>
      <c r="AL188" s="631"/>
      <c r="AM188" s="631"/>
      <c r="AN188" s="631"/>
      <c r="AO188" s="631"/>
      <c r="AP188" s="631"/>
      <c r="AQ188" s="631"/>
      <c r="AR188" s="631"/>
      <c r="AS188" s="631"/>
      <c r="AT188" s="631"/>
      <c r="AU188" s="631"/>
      <c r="AV188" s="631"/>
      <c r="AW188" s="631"/>
      <c r="AX188" s="631"/>
      <c r="AY188" s="631"/>
      <c r="AZ188" s="631"/>
      <c r="BA188" s="631"/>
      <c r="BB188" s="631"/>
      <c r="BC188" s="631"/>
      <c r="BD188" s="631"/>
      <c r="BE188" s="631"/>
      <c r="BF188" s="631"/>
      <c r="BG188" s="631"/>
      <c r="BH188" s="631"/>
      <c r="BI188" s="631"/>
      <c r="BJ188" s="631"/>
      <c r="BK188" s="635"/>
      <c r="BL188" s="636"/>
      <c r="BM188" s="636"/>
      <c r="BN188" s="636"/>
    </row>
    <row r="189" spans="4:66">
      <c r="D189" s="631"/>
      <c r="E189" s="631"/>
      <c r="F189" s="631"/>
      <c r="G189" s="631"/>
      <c r="H189" s="631"/>
      <c r="I189" s="631"/>
      <c r="J189" s="631"/>
      <c r="K189" s="631"/>
      <c r="L189" s="631"/>
      <c r="M189" s="631"/>
      <c r="N189" s="631"/>
      <c r="O189" s="631"/>
      <c r="P189" s="631"/>
      <c r="Q189" s="631"/>
      <c r="R189" s="631"/>
      <c r="S189" s="631"/>
      <c r="T189" s="631"/>
      <c r="U189" s="631"/>
      <c r="V189" s="631"/>
      <c r="W189" s="631"/>
      <c r="X189" s="631"/>
      <c r="Y189" s="631"/>
      <c r="Z189" s="631"/>
      <c r="AA189" s="631"/>
      <c r="AB189" s="631"/>
      <c r="AC189" s="631"/>
      <c r="AD189" s="635"/>
      <c r="AE189" s="636"/>
      <c r="AF189" s="636"/>
      <c r="AG189" s="636"/>
      <c r="AK189" s="631"/>
      <c r="AL189" s="631"/>
      <c r="AM189" s="631"/>
      <c r="AN189" s="631"/>
      <c r="AO189" s="631"/>
      <c r="AP189" s="631"/>
      <c r="AQ189" s="631"/>
      <c r="AR189" s="631"/>
      <c r="AS189" s="631"/>
      <c r="AT189" s="631"/>
      <c r="AU189" s="631"/>
      <c r="AV189" s="631"/>
      <c r="AW189" s="631"/>
      <c r="AX189" s="631"/>
      <c r="AY189" s="631"/>
      <c r="AZ189" s="631"/>
      <c r="BA189" s="631"/>
      <c r="BB189" s="631"/>
      <c r="BC189" s="631"/>
      <c r="BD189" s="631"/>
      <c r="BE189" s="631"/>
      <c r="BF189" s="631"/>
      <c r="BG189" s="631"/>
      <c r="BH189" s="631"/>
      <c r="BI189" s="631"/>
      <c r="BJ189" s="631"/>
      <c r="BK189" s="635"/>
      <c r="BL189" s="636"/>
      <c r="BM189" s="636"/>
      <c r="BN189" s="636"/>
    </row>
    <row r="190" spans="4:66">
      <c r="D190" s="631"/>
      <c r="E190" s="631"/>
      <c r="F190" s="631"/>
      <c r="G190" s="631"/>
      <c r="H190" s="631"/>
      <c r="I190" s="631"/>
      <c r="J190" s="631"/>
      <c r="K190" s="631"/>
      <c r="L190" s="631"/>
      <c r="M190" s="631"/>
      <c r="N190" s="631"/>
      <c r="O190" s="631"/>
      <c r="P190" s="631"/>
      <c r="Q190" s="631"/>
      <c r="R190" s="631"/>
      <c r="S190" s="631"/>
      <c r="T190" s="631"/>
      <c r="U190" s="631"/>
      <c r="V190" s="631"/>
      <c r="W190" s="631"/>
      <c r="X190" s="631"/>
      <c r="Y190" s="631"/>
      <c r="Z190" s="631"/>
      <c r="AA190" s="631"/>
      <c r="AB190" s="631"/>
      <c r="AC190" s="631"/>
      <c r="AD190" s="635"/>
      <c r="AE190" s="636"/>
      <c r="AF190" s="636"/>
      <c r="AG190" s="636"/>
      <c r="AK190" s="631"/>
      <c r="AL190" s="631"/>
      <c r="AM190" s="631"/>
      <c r="AN190" s="631"/>
      <c r="AO190" s="631"/>
      <c r="AP190" s="631"/>
      <c r="AQ190" s="631"/>
      <c r="AR190" s="631"/>
      <c r="AS190" s="631"/>
      <c r="AT190" s="631"/>
      <c r="AU190" s="631"/>
      <c r="AV190" s="631"/>
      <c r="AW190" s="631"/>
      <c r="AX190" s="631"/>
      <c r="AY190" s="631"/>
      <c r="AZ190" s="631"/>
      <c r="BA190" s="631"/>
      <c r="BB190" s="631"/>
      <c r="BC190" s="631"/>
      <c r="BD190" s="631"/>
      <c r="BE190" s="631"/>
      <c r="BF190" s="631"/>
      <c r="BG190" s="631"/>
      <c r="BH190" s="631"/>
      <c r="BI190" s="631"/>
      <c r="BJ190" s="631"/>
      <c r="BK190" s="635"/>
      <c r="BL190" s="636"/>
      <c r="BM190" s="636"/>
      <c r="BN190" s="636"/>
    </row>
    <row r="191" spans="4:66">
      <c r="D191" s="631"/>
      <c r="E191" s="631"/>
      <c r="F191" s="631"/>
      <c r="G191" s="631"/>
      <c r="H191" s="631"/>
      <c r="I191" s="631"/>
      <c r="J191" s="631"/>
      <c r="K191" s="631"/>
      <c r="L191" s="631"/>
      <c r="M191" s="631"/>
      <c r="N191" s="631"/>
      <c r="O191" s="631"/>
      <c r="P191" s="631"/>
      <c r="Q191" s="631"/>
      <c r="R191" s="631"/>
      <c r="S191" s="631"/>
      <c r="T191" s="631"/>
      <c r="U191" s="631"/>
      <c r="V191" s="631"/>
      <c r="W191" s="631"/>
      <c r="X191" s="631"/>
      <c r="Y191" s="631"/>
      <c r="Z191" s="631"/>
      <c r="AA191" s="631"/>
      <c r="AB191" s="631"/>
      <c r="AC191" s="631"/>
      <c r="AD191" s="635"/>
      <c r="AE191" s="636"/>
      <c r="AF191" s="636"/>
      <c r="AG191" s="636"/>
      <c r="AK191" s="631"/>
      <c r="AL191" s="631"/>
      <c r="AM191" s="631"/>
      <c r="AN191" s="631"/>
      <c r="AO191" s="631"/>
      <c r="AP191" s="631"/>
      <c r="AQ191" s="631"/>
      <c r="AR191" s="631"/>
      <c r="AS191" s="631"/>
      <c r="AT191" s="631"/>
      <c r="AU191" s="631"/>
      <c r="AV191" s="631"/>
      <c r="AW191" s="631"/>
      <c r="AX191" s="631"/>
      <c r="AY191" s="631"/>
      <c r="AZ191" s="631"/>
      <c r="BA191" s="631"/>
      <c r="BB191" s="631"/>
      <c r="BC191" s="631"/>
      <c r="BD191" s="631"/>
      <c r="BE191" s="631"/>
      <c r="BF191" s="631"/>
      <c r="BG191" s="631"/>
      <c r="BH191" s="631"/>
      <c r="BI191" s="631"/>
      <c r="BJ191" s="631"/>
      <c r="BK191" s="635"/>
      <c r="BL191" s="636"/>
      <c r="BM191" s="636"/>
      <c r="BN191" s="636"/>
    </row>
    <row r="192" spans="4:66">
      <c r="D192" s="631"/>
      <c r="E192" s="631"/>
      <c r="F192" s="631"/>
      <c r="G192" s="631"/>
      <c r="H192" s="631"/>
      <c r="I192" s="631"/>
      <c r="J192" s="631"/>
      <c r="K192" s="631"/>
      <c r="L192" s="631"/>
      <c r="M192" s="631"/>
      <c r="N192" s="631"/>
      <c r="O192" s="631"/>
      <c r="P192" s="631"/>
      <c r="Q192" s="631"/>
      <c r="R192" s="631"/>
      <c r="S192" s="631"/>
      <c r="T192" s="631"/>
      <c r="U192" s="631"/>
      <c r="V192" s="631"/>
      <c r="W192" s="631"/>
      <c r="X192" s="631"/>
      <c r="Y192" s="631"/>
      <c r="Z192" s="631"/>
      <c r="AA192" s="631"/>
      <c r="AB192" s="631"/>
      <c r="AC192" s="631"/>
      <c r="AD192" s="635"/>
      <c r="AE192" s="636"/>
      <c r="AF192" s="636"/>
      <c r="AG192" s="636"/>
      <c r="AK192" s="631"/>
      <c r="AL192" s="631"/>
      <c r="AM192" s="631"/>
      <c r="AN192" s="631"/>
      <c r="AO192" s="631"/>
      <c r="AP192" s="631"/>
      <c r="AQ192" s="631"/>
      <c r="AR192" s="631"/>
      <c r="AS192" s="631"/>
      <c r="AT192" s="631"/>
      <c r="AU192" s="631"/>
      <c r="AV192" s="631"/>
      <c r="AW192" s="631"/>
      <c r="AX192" s="631"/>
      <c r="AY192" s="631"/>
      <c r="AZ192" s="631"/>
      <c r="BA192" s="631"/>
      <c r="BB192" s="631"/>
      <c r="BC192" s="631"/>
      <c r="BD192" s="631"/>
      <c r="BE192" s="631"/>
      <c r="BF192" s="631"/>
      <c r="BG192" s="631"/>
      <c r="BH192" s="631"/>
      <c r="BI192" s="631"/>
      <c r="BJ192" s="631"/>
      <c r="BK192" s="635"/>
      <c r="BL192" s="636"/>
      <c r="BM192" s="636"/>
      <c r="BN192" s="636"/>
    </row>
    <row r="193" spans="4:66">
      <c r="D193" s="631"/>
      <c r="E193" s="631"/>
      <c r="F193" s="631"/>
      <c r="G193" s="631"/>
      <c r="H193" s="631"/>
      <c r="I193" s="631"/>
      <c r="J193" s="631"/>
      <c r="K193" s="631"/>
      <c r="L193" s="631"/>
      <c r="M193" s="631"/>
      <c r="N193" s="631"/>
      <c r="O193" s="631"/>
      <c r="P193" s="631"/>
      <c r="Q193" s="631"/>
      <c r="R193" s="631"/>
      <c r="S193" s="631"/>
      <c r="T193" s="631"/>
      <c r="U193" s="631"/>
      <c r="V193" s="631"/>
      <c r="W193" s="631"/>
      <c r="X193" s="631"/>
      <c r="Y193" s="631"/>
      <c r="Z193" s="631"/>
      <c r="AA193" s="631"/>
      <c r="AB193" s="631"/>
      <c r="AC193" s="631"/>
      <c r="AD193" s="635"/>
      <c r="AE193" s="636"/>
      <c r="AF193" s="636"/>
      <c r="AG193" s="636"/>
      <c r="AK193" s="631"/>
      <c r="AL193" s="631"/>
      <c r="AM193" s="631"/>
      <c r="AN193" s="631"/>
      <c r="AO193" s="631"/>
      <c r="AP193" s="631"/>
      <c r="AQ193" s="631"/>
      <c r="AR193" s="631"/>
      <c r="AS193" s="631"/>
      <c r="AT193" s="631"/>
      <c r="AU193" s="631"/>
      <c r="AV193" s="631"/>
      <c r="AW193" s="631"/>
      <c r="AX193" s="631"/>
      <c r="AY193" s="631"/>
      <c r="AZ193" s="631"/>
      <c r="BA193" s="631"/>
      <c r="BB193" s="631"/>
      <c r="BC193" s="631"/>
      <c r="BD193" s="631"/>
      <c r="BE193" s="631"/>
      <c r="BF193" s="631"/>
      <c r="BG193" s="631"/>
      <c r="BH193" s="631"/>
      <c r="BI193" s="631"/>
      <c r="BJ193" s="631"/>
      <c r="BK193" s="635"/>
      <c r="BL193" s="636"/>
      <c r="BM193" s="636"/>
      <c r="BN193" s="636"/>
    </row>
    <row r="194" spans="4:66">
      <c r="D194" s="631"/>
      <c r="E194" s="631"/>
      <c r="F194" s="631"/>
      <c r="G194" s="631"/>
      <c r="H194" s="631"/>
      <c r="I194" s="631"/>
      <c r="J194" s="631"/>
      <c r="K194" s="631"/>
      <c r="L194" s="631"/>
      <c r="M194" s="631"/>
      <c r="N194" s="631"/>
      <c r="O194" s="631"/>
      <c r="P194" s="631"/>
      <c r="Q194" s="631"/>
      <c r="R194" s="631"/>
      <c r="S194" s="631"/>
      <c r="T194" s="631"/>
      <c r="U194" s="631"/>
      <c r="V194" s="631"/>
      <c r="W194" s="631"/>
      <c r="X194" s="631"/>
      <c r="Y194" s="631"/>
      <c r="Z194" s="631"/>
      <c r="AA194" s="631"/>
      <c r="AB194" s="631"/>
      <c r="AC194" s="631"/>
      <c r="AD194" s="635"/>
      <c r="AE194" s="636"/>
      <c r="AF194" s="636"/>
      <c r="AG194" s="636"/>
      <c r="AK194" s="631"/>
      <c r="AL194" s="631"/>
      <c r="AM194" s="631"/>
      <c r="AN194" s="631"/>
      <c r="AO194" s="631"/>
      <c r="AP194" s="631"/>
      <c r="AQ194" s="631"/>
      <c r="AR194" s="631"/>
      <c r="AS194" s="631"/>
      <c r="AT194" s="631"/>
      <c r="AU194" s="631"/>
      <c r="AV194" s="631"/>
      <c r="AW194" s="631"/>
      <c r="AX194" s="631"/>
      <c r="AY194" s="631"/>
      <c r="AZ194" s="631"/>
      <c r="BA194" s="631"/>
      <c r="BB194" s="631"/>
      <c r="BC194" s="631"/>
      <c r="BD194" s="631"/>
      <c r="BE194" s="631"/>
      <c r="BF194" s="631"/>
      <c r="BG194" s="631"/>
      <c r="BH194" s="631"/>
      <c r="BI194" s="631"/>
      <c r="BJ194" s="631"/>
      <c r="BK194" s="635"/>
      <c r="BL194" s="636"/>
      <c r="BM194" s="636"/>
      <c r="BN194" s="636"/>
    </row>
    <row r="195" spans="4:66">
      <c r="D195" s="631"/>
      <c r="E195" s="631"/>
      <c r="F195" s="631"/>
      <c r="G195" s="631"/>
      <c r="H195" s="631"/>
      <c r="I195" s="631"/>
      <c r="J195" s="631"/>
      <c r="K195" s="631"/>
      <c r="L195" s="631"/>
      <c r="M195" s="631"/>
      <c r="N195" s="631"/>
      <c r="O195" s="631"/>
      <c r="P195" s="631"/>
      <c r="Q195" s="631"/>
      <c r="R195" s="631"/>
      <c r="S195" s="631"/>
      <c r="T195" s="631"/>
      <c r="U195" s="631"/>
      <c r="V195" s="631"/>
      <c r="W195" s="631"/>
      <c r="X195" s="631"/>
      <c r="Y195" s="631"/>
      <c r="Z195" s="631"/>
      <c r="AA195" s="631"/>
      <c r="AB195" s="631"/>
      <c r="AC195" s="631"/>
      <c r="AD195" s="635"/>
      <c r="AE195" s="636"/>
      <c r="AF195" s="636"/>
      <c r="AG195" s="636"/>
      <c r="AK195" s="631"/>
      <c r="AL195" s="631"/>
      <c r="AM195" s="631"/>
      <c r="AN195" s="631"/>
      <c r="AO195" s="631"/>
      <c r="AP195" s="631"/>
      <c r="AQ195" s="631"/>
      <c r="AR195" s="631"/>
      <c r="AS195" s="631"/>
      <c r="AT195" s="631"/>
      <c r="AU195" s="631"/>
      <c r="AV195" s="631"/>
      <c r="AW195" s="631"/>
      <c r="AX195" s="631"/>
      <c r="AY195" s="631"/>
      <c r="AZ195" s="631"/>
      <c r="BA195" s="631"/>
      <c r="BB195" s="631"/>
      <c r="BC195" s="631"/>
      <c r="BD195" s="631"/>
      <c r="BE195" s="631"/>
      <c r="BF195" s="631"/>
      <c r="BG195" s="631"/>
      <c r="BH195" s="631"/>
      <c r="BI195" s="631"/>
      <c r="BJ195" s="631"/>
      <c r="BK195" s="635"/>
      <c r="BL195" s="636"/>
      <c r="BM195" s="636"/>
      <c r="BN195" s="636"/>
    </row>
    <row r="196" spans="4:66">
      <c r="D196" s="631"/>
      <c r="E196" s="631"/>
      <c r="F196" s="631"/>
      <c r="G196" s="631"/>
      <c r="H196" s="631"/>
      <c r="I196" s="631"/>
      <c r="J196" s="631"/>
      <c r="K196" s="631"/>
      <c r="L196" s="631"/>
      <c r="M196" s="631"/>
      <c r="N196" s="631"/>
      <c r="O196" s="631"/>
      <c r="P196" s="631"/>
      <c r="Q196" s="631"/>
      <c r="R196" s="631"/>
      <c r="S196" s="631"/>
      <c r="T196" s="631"/>
      <c r="U196" s="631"/>
      <c r="V196" s="631"/>
      <c r="W196" s="631"/>
      <c r="X196" s="631"/>
      <c r="Y196" s="631"/>
      <c r="Z196" s="631"/>
      <c r="AA196" s="631"/>
      <c r="AB196" s="631"/>
      <c r="AC196" s="631"/>
      <c r="AD196" s="635"/>
      <c r="AE196" s="636"/>
      <c r="AF196" s="636"/>
      <c r="AG196" s="636"/>
      <c r="AK196" s="631"/>
      <c r="AL196" s="631"/>
      <c r="AM196" s="631"/>
      <c r="AN196" s="631"/>
      <c r="AO196" s="631"/>
      <c r="AP196" s="631"/>
      <c r="AQ196" s="631"/>
      <c r="AR196" s="631"/>
      <c r="AS196" s="631"/>
      <c r="AT196" s="631"/>
      <c r="AU196" s="631"/>
      <c r="AV196" s="631"/>
      <c r="AW196" s="631"/>
      <c r="AX196" s="631"/>
      <c r="AY196" s="631"/>
      <c r="AZ196" s="631"/>
      <c r="BA196" s="631"/>
      <c r="BB196" s="631"/>
      <c r="BC196" s="631"/>
      <c r="BD196" s="631"/>
      <c r="BE196" s="631"/>
      <c r="BF196" s="631"/>
      <c r="BG196" s="631"/>
      <c r="BH196" s="631"/>
      <c r="BI196" s="631"/>
      <c r="BJ196" s="631"/>
      <c r="BK196" s="635"/>
      <c r="BL196" s="636"/>
      <c r="BM196" s="636"/>
      <c r="BN196" s="636"/>
    </row>
    <row r="197" spans="4:66">
      <c r="D197" s="631"/>
      <c r="E197" s="631"/>
      <c r="F197" s="631"/>
      <c r="G197" s="631"/>
      <c r="H197" s="631"/>
      <c r="I197" s="631"/>
      <c r="J197" s="631"/>
      <c r="K197" s="631"/>
      <c r="L197" s="631"/>
      <c r="M197" s="631"/>
      <c r="N197" s="631"/>
      <c r="O197" s="631"/>
      <c r="P197" s="631"/>
      <c r="Q197" s="631"/>
      <c r="R197" s="631"/>
      <c r="S197" s="631"/>
      <c r="T197" s="631"/>
      <c r="U197" s="631"/>
      <c r="V197" s="631"/>
      <c r="W197" s="631"/>
      <c r="X197" s="631"/>
      <c r="Y197" s="631"/>
      <c r="Z197" s="631"/>
      <c r="AA197" s="631"/>
      <c r="AB197" s="631"/>
      <c r="AC197" s="631"/>
      <c r="AD197" s="635"/>
      <c r="AE197" s="636"/>
      <c r="AF197" s="636"/>
      <c r="AG197" s="636"/>
      <c r="AK197" s="631"/>
      <c r="AL197" s="631"/>
      <c r="AM197" s="631"/>
      <c r="AN197" s="631"/>
      <c r="AO197" s="631"/>
      <c r="AP197" s="631"/>
      <c r="AQ197" s="631"/>
      <c r="AR197" s="631"/>
      <c r="AS197" s="631"/>
      <c r="AT197" s="631"/>
      <c r="AU197" s="631"/>
      <c r="AV197" s="631"/>
      <c r="AW197" s="631"/>
      <c r="AX197" s="631"/>
      <c r="AY197" s="631"/>
      <c r="AZ197" s="631"/>
      <c r="BA197" s="631"/>
      <c r="BB197" s="631"/>
      <c r="BC197" s="631"/>
      <c r="BD197" s="631"/>
      <c r="BE197" s="631"/>
      <c r="BF197" s="631"/>
      <c r="BG197" s="631"/>
      <c r="BH197" s="631"/>
      <c r="BI197" s="631"/>
      <c r="BJ197" s="631"/>
      <c r="BK197" s="635"/>
      <c r="BL197" s="636"/>
      <c r="BM197" s="636"/>
      <c r="BN197" s="636"/>
    </row>
    <row r="198" spans="4:66">
      <c r="D198" s="631"/>
      <c r="E198" s="631"/>
      <c r="F198" s="631"/>
      <c r="G198" s="631"/>
      <c r="H198" s="631"/>
      <c r="I198" s="631"/>
      <c r="J198" s="631"/>
      <c r="K198" s="631"/>
      <c r="L198" s="631"/>
      <c r="M198" s="631"/>
      <c r="N198" s="631"/>
      <c r="O198" s="631"/>
      <c r="P198" s="631"/>
      <c r="Q198" s="631"/>
      <c r="R198" s="631"/>
      <c r="S198" s="631"/>
      <c r="T198" s="631"/>
      <c r="U198" s="631"/>
      <c r="V198" s="631"/>
      <c r="W198" s="631"/>
      <c r="X198" s="631"/>
      <c r="Y198" s="631"/>
      <c r="Z198" s="631"/>
      <c r="AA198" s="631"/>
      <c r="AB198" s="631"/>
      <c r="AC198" s="631"/>
      <c r="AD198" s="635"/>
      <c r="AE198" s="636"/>
      <c r="AF198" s="636"/>
      <c r="AG198" s="636"/>
      <c r="AK198" s="631"/>
      <c r="AL198" s="631"/>
      <c r="AM198" s="631"/>
      <c r="AN198" s="631"/>
      <c r="AO198" s="631"/>
      <c r="AP198" s="631"/>
      <c r="AQ198" s="631"/>
      <c r="AR198" s="631"/>
      <c r="AS198" s="631"/>
      <c r="AT198" s="631"/>
      <c r="AU198" s="631"/>
      <c r="AV198" s="631"/>
      <c r="AW198" s="631"/>
      <c r="AX198" s="631"/>
      <c r="AY198" s="631"/>
      <c r="AZ198" s="631"/>
      <c r="BA198" s="631"/>
      <c r="BB198" s="631"/>
      <c r="BC198" s="631"/>
      <c r="BD198" s="631"/>
      <c r="BE198" s="631"/>
      <c r="BF198" s="631"/>
      <c r="BG198" s="631"/>
      <c r="BH198" s="631"/>
      <c r="BI198" s="631"/>
      <c r="BJ198" s="631"/>
      <c r="BK198" s="635"/>
      <c r="BL198" s="636"/>
      <c r="BM198" s="636"/>
      <c r="BN198" s="636"/>
    </row>
    <row r="199" spans="4:66">
      <c r="D199" s="631"/>
      <c r="E199" s="631"/>
      <c r="F199" s="631"/>
      <c r="G199" s="631"/>
      <c r="H199" s="631"/>
      <c r="I199" s="631"/>
      <c r="J199" s="631"/>
      <c r="K199" s="631"/>
      <c r="L199" s="631"/>
      <c r="M199" s="631"/>
      <c r="N199" s="631"/>
      <c r="O199" s="631"/>
      <c r="P199" s="631"/>
      <c r="Q199" s="631"/>
      <c r="R199" s="631"/>
      <c r="S199" s="631"/>
      <c r="T199" s="631"/>
      <c r="U199" s="631"/>
      <c r="V199" s="631"/>
      <c r="W199" s="631"/>
      <c r="X199" s="631"/>
      <c r="Y199" s="631"/>
      <c r="Z199" s="631"/>
      <c r="AA199" s="631"/>
      <c r="AB199" s="631"/>
      <c r="AC199" s="631"/>
      <c r="AD199" s="635"/>
      <c r="AE199" s="636"/>
      <c r="AF199" s="636"/>
      <c r="AG199" s="636"/>
      <c r="AK199" s="631"/>
      <c r="AL199" s="631"/>
      <c r="AM199" s="631"/>
      <c r="AN199" s="631"/>
      <c r="AO199" s="631"/>
      <c r="AP199" s="631"/>
      <c r="AQ199" s="631"/>
      <c r="AR199" s="631"/>
      <c r="AS199" s="631"/>
      <c r="AT199" s="631"/>
      <c r="AU199" s="631"/>
      <c r="AV199" s="631"/>
      <c r="AW199" s="631"/>
      <c r="AX199" s="631"/>
      <c r="AY199" s="631"/>
      <c r="AZ199" s="631"/>
      <c r="BA199" s="631"/>
      <c r="BB199" s="631"/>
      <c r="BC199" s="631"/>
      <c r="BD199" s="631"/>
      <c r="BE199" s="631"/>
      <c r="BF199" s="631"/>
      <c r="BG199" s="631"/>
      <c r="BH199" s="631"/>
      <c r="BI199" s="631"/>
      <c r="BJ199" s="631"/>
      <c r="BK199" s="635"/>
      <c r="BL199" s="636"/>
      <c r="BM199" s="636"/>
      <c r="BN199" s="636"/>
    </row>
    <row r="200" spans="4:66">
      <c r="D200" s="631"/>
      <c r="E200" s="631"/>
      <c r="F200" s="631"/>
      <c r="G200" s="631"/>
      <c r="H200" s="631"/>
      <c r="I200" s="631"/>
      <c r="J200" s="631"/>
      <c r="K200" s="631"/>
      <c r="L200" s="631"/>
      <c r="M200" s="631"/>
      <c r="N200" s="631"/>
      <c r="O200" s="631"/>
      <c r="P200" s="631"/>
      <c r="Q200" s="631"/>
      <c r="R200" s="631"/>
      <c r="S200" s="631"/>
      <c r="T200" s="631"/>
      <c r="U200" s="631"/>
      <c r="V200" s="631"/>
      <c r="W200" s="631"/>
      <c r="X200" s="631"/>
      <c r="Y200" s="631"/>
      <c r="Z200" s="631"/>
      <c r="AA200" s="631"/>
      <c r="AB200" s="631"/>
      <c r="AC200" s="631"/>
      <c r="AD200" s="635"/>
      <c r="AE200" s="636"/>
      <c r="AF200" s="636"/>
      <c r="AG200" s="636"/>
      <c r="AK200" s="631"/>
      <c r="AL200" s="631"/>
      <c r="AM200" s="631"/>
      <c r="AN200" s="631"/>
      <c r="AO200" s="631"/>
      <c r="AP200" s="631"/>
      <c r="AQ200" s="631"/>
      <c r="AR200" s="631"/>
      <c r="AS200" s="631"/>
      <c r="AT200" s="631"/>
      <c r="AU200" s="631"/>
      <c r="AV200" s="631"/>
      <c r="AW200" s="631"/>
      <c r="AX200" s="631"/>
      <c r="AY200" s="631"/>
      <c r="AZ200" s="631"/>
      <c r="BA200" s="631"/>
      <c r="BB200" s="631"/>
      <c r="BC200" s="631"/>
      <c r="BD200" s="631"/>
      <c r="BE200" s="631"/>
      <c r="BF200" s="631"/>
      <c r="BG200" s="631"/>
      <c r="BH200" s="631"/>
      <c r="BI200" s="631"/>
      <c r="BJ200" s="631"/>
      <c r="BK200" s="635"/>
      <c r="BL200" s="636"/>
      <c r="BM200" s="636"/>
      <c r="BN200" s="636"/>
    </row>
    <row r="201" spans="4:66">
      <c r="D201" s="631"/>
      <c r="E201" s="631"/>
      <c r="F201" s="631"/>
      <c r="G201" s="631"/>
      <c r="H201" s="631"/>
      <c r="I201" s="631"/>
      <c r="J201" s="631"/>
      <c r="K201" s="631"/>
      <c r="L201" s="631"/>
      <c r="M201" s="631"/>
      <c r="N201" s="631"/>
      <c r="O201" s="631"/>
      <c r="P201" s="631"/>
      <c r="Q201" s="631"/>
      <c r="R201" s="631"/>
      <c r="S201" s="631"/>
      <c r="T201" s="631"/>
      <c r="U201" s="631"/>
      <c r="V201" s="631"/>
      <c r="W201" s="631"/>
      <c r="X201" s="631"/>
      <c r="Y201" s="631"/>
      <c r="Z201" s="631"/>
      <c r="AA201" s="631"/>
      <c r="AB201" s="631"/>
      <c r="AC201" s="631"/>
      <c r="AD201" s="635"/>
      <c r="AE201" s="636"/>
      <c r="AF201" s="636"/>
      <c r="AG201" s="636"/>
      <c r="AK201" s="631"/>
      <c r="AL201" s="631"/>
      <c r="AM201" s="631"/>
      <c r="AN201" s="631"/>
      <c r="AO201" s="631"/>
      <c r="AP201" s="631"/>
      <c r="AQ201" s="631"/>
      <c r="AR201" s="631"/>
      <c r="AS201" s="631"/>
      <c r="AT201" s="631"/>
      <c r="AU201" s="631"/>
      <c r="AV201" s="631"/>
      <c r="AW201" s="631"/>
      <c r="AX201" s="631"/>
      <c r="AY201" s="631"/>
      <c r="AZ201" s="631"/>
      <c r="BA201" s="631"/>
      <c r="BB201" s="631"/>
      <c r="BC201" s="631"/>
      <c r="BD201" s="631"/>
      <c r="BE201" s="631"/>
      <c r="BF201" s="631"/>
      <c r="BG201" s="631"/>
      <c r="BH201" s="631"/>
      <c r="BI201" s="631"/>
      <c r="BJ201" s="631"/>
      <c r="BK201" s="635"/>
      <c r="BL201" s="636"/>
      <c r="BM201" s="636"/>
      <c r="BN201" s="636"/>
    </row>
    <row r="202" spans="4:66">
      <c r="D202" s="631"/>
      <c r="E202" s="631"/>
      <c r="F202" s="631"/>
      <c r="G202" s="631"/>
      <c r="H202" s="631"/>
      <c r="I202" s="631"/>
      <c r="J202" s="631"/>
      <c r="K202" s="631"/>
      <c r="L202" s="631"/>
      <c r="M202" s="631"/>
      <c r="N202" s="631"/>
      <c r="O202" s="631"/>
      <c r="P202" s="631"/>
      <c r="Q202" s="631"/>
      <c r="R202" s="631"/>
      <c r="S202" s="631"/>
      <c r="T202" s="631"/>
      <c r="U202" s="631"/>
      <c r="V202" s="631"/>
      <c r="W202" s="631"/>
      <c r="X202" s="631"/>
      <c r="Y202" s="631"/>
      <c r="Z202" s="631"/>
      <c r="AA202" s="631"/>
      <c r="AB202" s="631"/>
      <c r="AC202" s="631"/>
      <c r="AD202" s="635"/>
      <c r="AE202" s="636"/>
      <c r="AF202" s="636"/>
      <c r="AG202" s="636"/>
      <c r="AK202" s="631"/>
      <c r="AL202" s="631"/>
      <c r="AM202" s="631"/>
      <c r="AN202" s="631"/>
      <c r="AO202" s="631"/>
      <c r="AP202" s="631"/>
      <c r="AQ202" s="631"/>
      <c r="AR202" s="631"/>
      <c r="AS202" s="631"/>
      <c r="AT202" s="631"/>
      <c r="AU202" s="631"/>
      <c r="AV202" s="631"/>
      <c r="AW202" s="631"/>
      <c r="AX202" s="631"/>
      <c r="AY202" s="631"/>
      <c r="AZ202" s="631"/>
      <c r="BA202" s="631"/>
      <c r="BB202" s="631"/>
      <c r="BC202" s="631"/>
      <c r="BD202" s="631"/>
      <c r="BE202" s="631"/>
      <c r="BF202" s="631"/>
      <c r="BG202" s="631"/>
      <c r="BH202" s="631"/>
      <c r="BI202" s="631"/>
      <c r="BJ202" s="631"/>
      <c r="BK202" s="635"/>
      <c r="BL202" s="636"/>
      <c r="BM202" s="636"/>
      <c r="BN202" s="636"/>
    </row>
    <row r="203" spans="4:66">
      <c r="D203" s="631"/>
      <c r="E203" s="631"/>
      <c r="F203" s="631"/>
      <c r="G203" s="631"/>
      <c r="H203" s="631"/>
      <c r="I203" s="631"/>
      <c r="J203" s="631"/>
      <c r="K203" s="631"/>
      <c r="L203" s="631"/>
      <c r="M203" s="631"/>
      <c r="N203" s="631"/>
      <c r="O203" s="631"/>
      <c r="P203" s="631"/>
      <c r="Q203" s="631"/>
      <c r="R203" s="631"/>
      <c r="S203" s="631"/>
      <c r="T203" s="631"/>
      <c r="U203" s="631"/>
      <c r="V203" s="631"/>
      <c r="W203" s="631"/>
      <c r="X203" s="631"/>
      <c r="Y203" s="631"/>
      <c r="Z203" s="631"/>
      <c r="AA203" s="631"/>
      <c r="AB203" s="631"/>
      <c r="AC203" s="631"/>
      <c r="AD203" s="635"/>
      <c r="AE203" s="636"/>
      <c r="AF203" s="636"/>
      <c r="AG203" s="636"/>
      <c r="AK203" s="631"/>
      <c r="AL203" s="631"/>
      <c r="AM203" s="631"/>
      <c r="AN203" s="631"/>
      <c r="AO203" s="631"/>
      <c r="AP203" s="631"/>
      <c r="AQ203" s="631"/>
      <c r="AR203" s="631"/>
      <c r="AS203" s="631"/>
      <c r="AT203" s="631"/>
      <c r="AU203" s="631"/>
      <c r="AV203" s="631"/>
      <c r="AW203" s="631"/>
      <c r="AX203" s="631"/>
      <c r="AY203" s="631"/>
      <c r="AZ203" s="631"/>
      <c r="BA203" s="631"/>
      <c r="BB203" s="631"/>
      <c r="BC203" s="631"/>
      <c r="BD203" s="631"/>
      <c r="BE203" s="631"/>
      <c r="BF203" s="631"/>
      <c r="BG203" s="631"/>
      <c r="BH203" s="631"/>
      <c r="BI203" s="631"/>
      <c r="BJ203" s="631"/>
      <c r="BK203" s="635"/>
      <c r="BL203" s="636"/>
      <c r="BM203" s="636"/>
      <c r="BN203" s="636"/>
    </row>
    <row r="204" spans="4:66">
      <c r="D204" s="631"/>
      <c r="E204" s="631"/>
      <c r="F204" s="631"/>
      <c r="G204" s="631"/>
      <c r="H204" s="631"/>
      <c r="I204" s="631"/>
      <c r="J204" s="631"/>
      <c r="K204" s="631"/>
      <c r="L204" s="631"/>
      <c r="M204" s="631"/>
      <c r="N204" s="631"/>
      <c r="O204" s="631"/>
      <c r="P204" s="631"/>
      <c r="Q204" s="631"/>
      <c r="R204" s="631"/>
      <c r="S204" s="631"/>
      <c r="T204" s="631"/>
      <c r="U204" s="631"/>
      <c r="V204" s="631"/>
      <c r="W204" s="631"/>
      <c r="X204" s="631"/>
      <c r="Y204" s="631"/>
      <c r="Z204" s="631"/>
      <c r="AA204" s="631"/>
      <c r="AB204" s="631"/>
      <c r="AC204" s="631"/>
      <c r="AD204" s="635"/>
      <c r="AE204" s="636"/>
      <c r="AF204" s="636"/>
      <c r="AG204" s="636"/>
      <c r="AK204" s="631"/>
      <c r="AL204" s="631"/>
      <c r="AM204" s="631"/>
      <c r="AN204" s="631"/>
      <c r="AO204" s="631"/>
      <c r="AP204" s="631"/>
      <c r="AQ204" s="631"/>
      <c r="AR204" s="631"/>
      <c r="AS204" s="631"/>
      <c r="AT204" s="631"/>
      <c r="AU204" s="631"/>
      <c r="AV204" s="631"/>
      <c r="AW204" s="631"/>
      <c r="AX204" s="631"/>
      <c r="AY204" s="631"/>
      <c r="AZ204" s="631"/>
      <c r="BA204" s="631"/>
      <c r="BB204" s="631"/>
      <c r="BC204" s="631"/>
      <c r="BD204" s="631"/>
      <c r="BE204" s="631"/>
      <c r="BF204" s="631"/>
      <c r="BG204" s="631"/>
      <c r="BH204" s="631"/>
      <c r="BI204" s="631"/>
      <c r="BJ204" s="631"/>
      <c r="BK204" s="635"/>
      <c r="BL204" s="636"/>
      <c r="BM204" s="636"/>
      <c r="BN204" s="636"/>
    </row>
    <row r="205" spans="4:66">
      <c r="D205" s="631"/>
      <c r="E205" s="631"/>
      <c r="F205" s="631"/>
      <c r="G205" s="631"/>
      <c r="H205" s="631"/>
      <c r="I205" s="631"/>
      <c r="J205" s="631"/>
      <c r="K205" s="631"/>
      <c r="L205" s="631"/>
      <c r="M205" s="631"/>
      <c r="N205" s="631"/>
      <c r="O205" s="631"/>
      <c r="P205" s="631"/>
      <c r="Q205" s="631"/>
      <c r="R205" s="631"/>
      <c r="S205" s="631"/>
      <c r="T205" s="631"/>
      <c r="U205" s="631"/>
      <c r="V205" s="631"/>
      <c r="W205" s="631"/>
      <c r="X205" s="631"/>
      <c r="Y205" s="631"/>
      <c r="Z205" s="631"/>
      <c r="AA205" s="631"/>
      <c r="AB205" s="631"/>
      <c r="AC205" s="631"/>
      <c r="AD205" s="635"/>
      <c r="AE205" s="636"/>
      <c r="AF205" s="636"/>
      <c r="AG205" s="636"/>
      <c r="AK205" s="631"/>
      <c r="AL205" s="631"/>
      <c r="AM205" s="631"/>
      <c r="AN205" s="631"/>
      <c r="AO205" s="631"/>
      <c r="AP205" s="631"/>
      <c r="AQ205" s="631"/>
      <c r="AR205" s="631"/>
      <c r="AS205" s="631"/>
      <c r="AT205" s="631"/>
      <c r="AU205" s="631"/>
      <c r="AV205" s="631"/>
      <c r="AW205" s="631"/>
      <c r="AX205" s="631"/>
      <c r="AY205" s="631"/>
      <c r="AZ205" s="631"/>
      <c r="BA205" s="631"/>
      <c r="BB205" s="631"/>
      <c r="BC205" s="631"/>
      <c r="BD205" s="631"/>
      <c r="BE205" s="631"/>
      <c r="BF205" s="631"/>
      <c r="BG205" s="631"/>
      <c r="BH205" s="631"/>
      <c r="BI205" s="631"/>
      <c r="BJ205" s="631"/>
      <c r="BK205" s="635"/>
      <c r="BL205" s="636"/>
      <c r="BM205" s="636"/>
      <c r="BN205" s="636"/>
    </row>
    <row r="206" spans="4:66">
      <c r="D206" s="631"/>
      <c r="E206" s="631"/>
      <c r="F206" s="631"/>
      <c r="G206" s="631"/>
      <c r="H206" s="631"/>
      <c r="I206" s="631"/>
      <c r="J206" s="631"/>
      <c r="K206" s="631"/>
      <c r="L206" s="631"/>
      <c r="M206" s="631"/>
      <c r="N206" s="631"/>
      <c r="O206" s="631"/>
      <c r="P206" s="631"/>
      <c r="Q206" s="631"/>
      <c r="R206" s="631"/>
      <c r="S206" s="631"/>
      <c r="T206" s="631"/>
      <c r="U206" s="631"/>
      <c r="V206" s="631"/>
      <c r="W206" s="631"/>
      <c r="X206" s="631"/>
      <c r="Y206" s="631"/>
      <c r="Z206" s="631"/>
      <c r="AA206" s="631"/>
      <c r="AB206" s="631"/>
      <c r="AC206" s="631"/>
      <c r="AD206" s="635"/>
      <c r="AE206" s="636"/>
      <c r="AF206" s="636"/>
      <c r="AG206" s="636"/>
      <c r="AK206" s="631"/>
      <c r="AL206" s="631"/>
      <c r="AM206" s="631"/>
      <c r="AN206" s="631"/>
      <c r="AO206" s="631"/>
      <c r="AP206" s="631"/>
      <c r="AQ206" s="631"/>
      <c r="AR206" s="631"/>
      <c r="AS206" s="631"/>
      <c r="AT206" s="631"/>
      <c r="AU206" s="631"/>
      <c r="AV206" s="631"/>
      <c r="AW206" s="631"/>
      <c r="AX206" s="631"/>
      <c r="AY206" s="631"/>
      <c r="AZ206" s="631"/>
      <c r="BA206" s="631"/>
      <c r="BB206" s="631"/>
      <c r="BC206" s="631"/>
      <c r="BD206" s="631"/>
      <c r="BE206" s="631"/>
      <c r="BF206" s="631"/>
      <c r="BG206" s="631"/>
      <c r="BH206" s="631"/>
      <c r="BI206" s="631"/>
      <c r="BJ206" s="631"/>
      <c r="BK206" s="635"/>
      <c r="BL206" s="636"/>
      <c r="BM206" s="636"/>
      <c r="BN206" s="636"/>
    </row>
    <row r="207" spans="4:66">
      <c r="D207" s="631"/>
      <c r="E207" s="631"/>
      <c r="F207" s="631"/>
      <c r="G207" s="631"/>
      <c r="H207" s="631"/>
      <c r="I207" s="631"/>
      <c r="J207" s="631"/>
      <c r="K207" s="631"/>
      <c r="L207" s="631"/>
      <c r="M207" s="631"/>
      <c r="N207" s="631"/>
      <c r="O207" s="631"/>
      <c r="P207" s="631"/>
      <c r="Q207" s="631"/>
      <c r="R207" s="631"/>
      <c r="S207" s="631"/>
      <c r="T207" s="631"/>
      <c r="U207" s="631"/>
      <c r="V207" s="631"/>
      <c r="W207" s="631"/>
      <c r="X207" s="631"/>
      <c r="Y207" s="631"/>
      <c r="Z207" s="631"/>
      <c r="AA207" s="631"/>
      <c r="AB207" s="631"/>
      <c r="AC207" s="631"/>
      <c r="AD207" s="635"/>
      <c r="AE207" s="636"/>
      <c r="AF207" s="636"/>
      <c r="AG207" s="636"/>
      <c r="AK207" s="631"/>
      <c r="AL207" s="631"/>
      <c r="AM207" s="631"/>
      <c r="AN207" s="631"/>
      <c r="AO207" s="631"/>
      <c r="AP207" s="631"/>
      <c r="AQ207" s="631"/>
      <c r="AR207" s="631"/>
      <c r="AS207" s="631"/>
      <c r="AT207" s="631"/>
      <c r="AU207" s="631"/>
      <c r="AV207" s="631"/>
      <c r="AW207" s="631"/>
      <c r="AX207" s="631"/>
      <c r="AY207" s="631"/>
      <c r="AZ207" s="631"/>
      <c r="BA207" s="631"/>
      <c r="BB207" s="631"/>
      <c r="BC207" s="631"/>
      <c r="BD207" s="631"/>
      <c r="BE207" s="631"/>
      <c r="BF207" s="631"/>
      <c r="BG207" s="631"/>
      <c r="BH207" s="631"/>
      <c r="BI207" s="631"/>
      <c r="BJ207" s="631"/>
      <c r="BK207" s="635"/>
      <c r="BL207" s="636"/>
      <c r="BM207" s="636"/>
      <c r="BN207" s="636"/>
    </row>
    <row r="208" spans="4:66">
      <c r="D208" s="631"/>
      <c r="E208" s="631"/>
      <c r="F208" s="631"/>
      <c r="G208" s="631"/>
      <c r="H208" s="631"/>
      <c r="I208" s="631"/>
      <c r="J208" s="631"/>
      <c r="K208" s="631"/>
      <c r="L208" s="631"/>
      <c r="M208" s="631"/>
      <c r="N208" s="631"/>
      <c r="O208" s="631"/>
      <c r="P208" s="631"/>
      <c r="Q208" s="631"/>
      <c r="R208" s="631"/>
      <c r="S208" s="631"/>
      <c r="T208" s="631"/>
      <c r="U208" s="631"/>
      <c r="V208" s="631"/>
      <c r="W208" s="631"/>
      <c r="X208" s="631"/>
      <c r="Y208" s="631"/>
      <c r="Z208" s="631"/>
      <c r="AA208" s="631"/>
      <c r="AB208" s="631"/>
      <c r="AC208" s="631"/>
      <c r="AD208" s="635"/>
      <c r="AE208" s="636"/>
      <c r="AF208" s="636"/>
      <c r="AG208" s="636"/>
      <c r="AK208" s="631"/>
      <c r="AL208" s="631"/>
      <c r="AM208" s="631"/>
      <c r="AN208" s="631"/>
      <c r="AO208" s="631"/>
      <c r="AP208" s="631"/>
      <c r="AQ208" s="631"/>
      <c r="AR208" s="631"/>
      <c r="AS208" s="631"/>
      <c r="AT208" s="631"/>
      <c r="AU208" s="631"/>
      <c r="AV208" s="631"/>
      <c r="AW208" s="631"/>
      <c r="AX208" s="631"/>
      <c r="AY208" s="631"/>
      <c r="AZ208" s="631"/>
      <c r="BA208" s="631"/>
      <c r="BB208" s="631"/>
      <c r="BC208" s="631"/>
      <c r="BD208" s="631"/>
      <c r="BE208" s="631"/>
      <c r="BF208" s="631"/>
      <c r="BG208" s="631"/>
      <c r="BH208" s="631"/>
      <c r="BI208" s="631"/>
      <c r="BJ208" s="631"/>
      <c r="BK208" s="635"/>
      <c r="BL208" s="636"/>
      <c r="BM208" s="636"/>
      <c r="BN208" s="636"/>
    </row>
    <row r="209" spans="4:66">
      <c r="D209" s="631"/>
      <c r="E209" s="631"/>
      <c r="F209" s="631"/>
      <c r="G209" s="631"/>
      <c r="H209" s="631"/>
      <c r="I209" s="631"/>
      <c r="J209" s="631"/>
      <c r="K209" s="631"/>
      <c r="L209" s="631"/>
      <c r="M209" s="631"/>
      <c r="N209" s="631"/>
      <c r="O209" s="631"/>
      <c r="P209" s="631"/>
      <c r="Q209" s="631"/>
      <c r="R209" s="631"/>
      <c r="S209" s="631"/>
      <c r="T209" s="631"/>
      <c r="U209" s="631"/>
      <c r="V209" s="631"/>
      <c r="W209" s="631"/>
      <c r="X209" s="631"/>
      <c r="Y209" s="631"/>
      <c r="Z209" s="631"/>
      <c r="AA209" s="631"/>
      <c r="AB209" s="631"/>
      <c r="AC209" s="631"/>
      <c r="AD209" s="635"/>
      <c r="AE209" s="636"/>
      <c r="AF209" s="636"/>
      <c r="AG209" s="636"/>
      <c r="AK209" s="631"/>
      <c r="AL209" s="631"/>
      <c r="AM209" s="631"/>
      <c r="AN209" s="631"/>
      <c r="AO209" s="631"/>
      <c r="AP209" s="631"/>
      <c r="AQ209" s="631"/>
      <c r="AR209" s="631"/>
      <c r="AS209" s="631"/>
      <c r="AT209" s="631"/>
      <c r="AU209" s="631"/>
      <c r="AV209" s="631"/>
      <c r="AW209" s="631"/>
      <c r="AX209" s="631"/>
      <c r="AY209" s="631"/>
      <c r="AZ209" s="631"/>
      <c r="BA209" s="631"/>
      <c r="BB209" s="631"/>
      <c r="BC209" s="631"/>
      <c r="BD209" s="631"/>
      <c r="BE209" s="631"/>
      <c r="BF209" s="631"/>
      <c r="BG209" s="631"/>
      <c r="BH209" s="631"/>
      <c r="BI209" s="631"/>
      <c r="BJ209" s="631"/>
      <c r="BK209" s="635"/>
      <c r="BL209" s="636"/>
      <c r="BM209" s="636"/>
      <c r="BN209" s="636"/>
    </row>
    <row r="210" spans="4:66">
      <c r="D210" s="631"/>
      <c r="E210" s="631"/>
      <c r="F210" s="631"/>
      <c r="G210" s="631"/>
      <c r="H210" s="631"/>
      <c r="I210" s="631"/>
      <c r="J210" s="631"/>
      <c r="K210" s="631"/>
      <c r="L210" s="631"/>
      <c r="M210" s="631"/>
      <c r="N210" s="631"/>
      <c r="O210" s="631"/>
      <c r="P210" s="631"/>
      <c r="Q210" s="631"/>
      <c r="R210" s="631"/>
      <c r="S210" s="631"/>
      <c r="T210" s="631"/>
      <c r="U210" s="631"/>
      <c r="V210" s="631"/>
      <c r="W210" s="631"/>
      <c r="X210" s="631"/>
      <c r="Y210" s="631"/>
      <c r="Z210" s="631"/>
      <c r="AA210" s="631"/>
      <c r="AB210" s="631"/>
      <c r="AC210" s="631"/>
      <c r="AD210" s="635"/>
      <c r="AE210" s="636"/>
      <c r="AF210" s="636"/>
      <c r="AG210" s="636"/>
      <c r="AK210" s="631"/>
      <c r="AL210" s="631"/>
      <c r="AM210" s="631"/>
      <c r="AN210" s="631"/>
      <c r="AO210" s="631"/>
      <c r="AP210" s="631"/>
      <c r="AQ210" s="631"/>
      <c r="AR210" s="631"/>
      <c r="AS210" s="631"/>
      <c r="AT210" s="631"/>
      <c r="AU210" s="631"/>
      <c r="AV210" s="631"/>
      <c r="AW210" s="631"/>
      <c r="AX210" s="631"/>
      <c r="AY210" s="631"/>
      <c r="AZ210" s="631"/>
      <c r="BA210" s="631"/>
      <c r="BB210" s="631"/>
      <c r="BC210" s="631"/>
      <c r="BD210" s="631"/>
      <c r="BE210" s="631"/>
      <c r="BF210" s="631"/>
      <c r="BG210" s="631"/>
      <c r="BH210" s="631"/>
      <c r="BI210" s="631"/>
      <c r="BJ210" s="631"/>
      <c r="BK210" s="635"/>
      <c r="BL210" s="636"/>
      <c r="BM210" s="636"/>
      <c r="BN210" s="636"/>
    </row>
    <row r="211" spans="4:66">
      <c r="D211" s="631"/>
      <c r="E211" s="631"/>
      <c r="F211" s="631"/>
      <c r="G211" s="631"/>
      <c r="H211" s="631"/>
      <c r="I211" s="631"/>
      <c r="J211" s="631"/>
      <c r="K211" s="631"/>
      <c r="L211" s="631"/>
      <c r="M211" s="631"/>
      <c r="N211" s="631"/>
      <c r="O211" s="631"/>
      <c r="P211" s="631"/>
      <c r="Q211" s="631"/>
      <c r="R211" s="631"/>
      <c r="S211" s="631"/>
      <c r="T211" s="631"/>
      <c r="U211" s="631"/>
      <c r="V211" s="631"/>
      <c r="W211" s="631"/>
      <c r="X211" s="631"/>
      <c r="Y211" s="631"/>
      <c r="Z211" s="631"/>
      <c r="AA211" s="631"/>
      <c r="AB211" s="631"/>
      <c r="AC211" s="631"/>
      <c r="AD211" s="635"/>
      <c r="AE211" s="636"/>
      <c r="AF211" s="636"/>
      <c r="AG211" s="636"/>
      <c r="AK211" s="631"/>
      <c r="AL211" s="631"/>
      <c r="AM211" s="631"/>
      <c r="AN211" s="631"/>
      <c r="AO211" s="631"/>
      <c r="AP211" s="631"/>
      <c r="AQ211" s="631"/>
      <c r="AR211" s="631"/>
      <c r="AS211" s="631"/>
      <c r="AT211" s="631"/>
      <c r="AU211" s="631"/>
      <c r="AV211" s="631"/>
      <c r="AW211" s="631"/>
      <c r="AX211" s="631"/>
      <c r="AY211" s="631"/>
      <c r="AZ211" s="631"/>
      <c r="BA211" s="631"/>
      <c r="BB211" s="631"/>
      <c r="BC211" s="631"/>
      <c r="BD211" s="631"/>
      <c r="BE211" s="631"/>
      <c r="BF211" s="631"/>
      <c r="BG211" s="631"/>
      <c r="BH211" s="631"/>
      <c r="BI211" s="631"/>
      <c r="BJ211" s="631"/>
      <c r="BK211" s="635"/>
      <c r="BL211" s="636"/>
      <c r="BM211" s="636"/>
      <c r="BN211" s="636"/>
    </row>
    <row r="212" spans="4:66">
      <c r="D212" s="631"/>
      <c r="E212" s="631"/>
      <c r="F212" s="631"/>
      <c r="G212" s="631"/>
      <c r="H212" s="631"/>
      <c r="I212" s="631"/>
      <c r="J212" s="631"/>
      <c r="K212" s="631"/>
      <c r="L212" s="631"/>
      <c r="M212" s="631"/>
      <c r="N212" s="631"/>
      <c r="O212" s="631"/>
      <c r="P212" s="631"/>
      <c r="Q212" s="631"/>
      <c r="R212" s="631"/>
      <c r="S212" s="631"/>
      <c r="T212" s="631"/>
      <c r="U212" s="631"/>
      <c r="V212" s="631"/>
      <c r="W212" s="631"/>
      <c r="X212" s="631"/>
      <c r="Y212" s="631"/>
      <c r="Z212" s="631"/>
      <c r="AA212" s="631"/>
      <c r="AB212" s="631"/>
      <c r="AC212" s="631"/>
      <c r="AD212" s="635"/>
      <c r="AE212" s="636"/>
      <c r="AF212" s="636"/>
      <c r="AG212" s="636"/>
      <c r="AK212" s="631"/>
      <c r="AL212" s="631"/>
      <c r="AM212" s="631"/>
      <c r="AN212" s="631"/>
      <c r="AO212" s="631"/>
      <c r="AP212" s="631"/>
      <c r="AQ212" s="631"/>
      <c r="AR212" s="631"/>
      <c r="AS212" s="631"/>
      <c r="AT212" s="631"/>
      <c r="AU212" s="631"/>
      <c r="AV212" s="631"/>
      <c r="AW212" s="631"/>
      <c r="AX212" s="631"/>
      <c r="AY212" s="631"/>
      <c r="AZ212" s="631"/>
      <c r="BA212" s="631"/>
      <c r="BB212" s="631"/>
      <c r="BC212" s="631"/>
      <c r="BD212" s="631"/>
      <c r="BE212" s="631"/>
      <c r="BF212" s="631"/>
      <c r="BG212" s="631"/>
      <c r="BH212" s="631"/>
      <c r="BI212" s="631"/>
      <c r="BJ212" s="631"/>
      <c r="BK212" s="635"/>
      <c r="BL212" s="636"/>
      <c r="BM212" s="636"/>
      <c r="BN212" s="636"/>
    </row>
    <row r="213" spans="4:66">
      <c r="D213" s="631"/>
      <c r="E213" s="631"/>
      <c r="F213" s="631"/>
      <c r="G213" s="631"/>
      <c r="H213" s="631"/>
      <c r="I213" s="631"/>
      <c r="J213" s="631"/>
      <c r="K213" s="631"/>
      <c r="L213" s="631"/>
      <c r="M213" s="631"/>
      <c r="N213" s="631"/>
      <c r="O213" s="631"/>
      <c r="P213" s="631"/>
      <c r="Q213" s="631"/>
      <c r="R213" s="631"/>
      <c r="S213" s="631"/>
      <c r="T213" s="631"/>
      <c r="U213" s="631"/>
      <c r="V213" s="631"/>
      <c r="W213" s="631"/>
      <c r="X213" s="631"/>
      <c r="Y213" s="631"/>
      <c r="Z213" s="631"/>
      <c r="AA213" s="631"/>
      <c r="AB213" s="631"/>
      <c r="AC213" s="631"/>
      <c r="AD213" s="635"/>
      <c r="AE213" s="636"/>
      <c r="AF213" s="636"/>
      <c r="AG213" s="636"/>
      <c r="AK213" s="631"/>
      <c r="AL213" s="631"/>
      <c r="AM213" s="631"/>
      <c r="AN213" s="631"/>
      <c r="AO213" s="631"/>
      <c r="AP213" s="631"/>
      <c r="AQ213" s="631"/>
      <c r="AR213" s="631"/>
      <c r="AS213" s="631"/>
      <c r="AT213" s="631"/>
      <c r="AU213" s="631"/>
      <c r="AV213" s="631"/>
      <c r="AW213" s="631"/>
      <c r="AX213" s="631"/>
      <c r="AY213" s="631"/>
      <c r="AZ213" s="631"/>
      <c r="BA213" s="631"/>
      <c r="BB213" s="631"/>
      <c r="BC213" s="631"/>
      <c r="BD213" s="631"/>
      <c r="BE213" s="631"/>
      <c r="BF213" s="631"/>
      <c r="BG213" s="631"/>
      <c r="BH213" s="631"/>
      <c r="BI213" s="631"/>
      <c r="BJ213" s="631"/>
      <c r="BK213" s="635"/>
      <c r="BL213" s="636"/>
      <c r="BM213" s="636"/>
      <c r="BN213" s="636"/>
    </row>
    <row r="214" spans="4:66">
      <c r="D214" s="631"/>
      <c r="E214" s="631"/>
      <c r="F214" s="631"/>
      <c r="G214" s="631"/>
      <c r="H214" s="631"/>
      <c r="I214" s="631"/>
      <c r="J214" s="631"/>
      <c r="K214" s="631"/>
      <c r="L214" s="631"/>
      <c r="M214" s="631"/>
      <c r="N214" s="631"/>
      <c r="O214" s="631"/>
      <c r="P214" s="631"/>
      <c r="Q214" s="631"/>
      <c r="R214" s="631"/>
      <c r="S214" s="631"/>
      <c r="T214" s="631"/>
      <c r="U214" s="631"/>
      <c r="V214" s="631"/>
      <c r="W214" s="631"/>
      <c r="X214" s="631"/>
      <c r="Y214" s="631"/>
      <c r="Z214" s="631"/>
      <c r="AA214" s="631"/>
      <c r="AB214" s="631"/>
      <c r="AC214" s="631"/>
      <c r="AD214" s="635"/>
      <c r="AE214" s="636"/>
      <c r="AF214" s="636"/>
      <c r="AG214" s="636"/>
      <c r="AK214" s="631"/>
      <c r="AL214" s="631"/>
      <c r="AM214" s="631"/>
      <c r="AN214" s="631"/>
      <c r="AO214" s="631"/>
      <c r="AP214" s="631"/>
      <c r="AQ214" s="631"/>
      <c r="AR214" s="631"/>
      <c r="AS214" s="631"/>
      <c r="AT214" s="631"/>
      <c r="AU214" s="631"/>
      <c r="AV214" s="631"/>
      <c r="AW214" s="631"/>
      <c r="AX214" s="631"/>
      <c r="AY214" s="631"/>
      <c r="AZ214" s="631"/>
      <c r="BA214" s="631"/>
      <c r="BB214" s="631"/>
      <c r="BC214" s="631"/>
      <c r="BD214" s="631"/>
      <c r="BE214" s="631"/>
      <c r="BF214" s="631"/>
      <c r="BG214" s="631"/>
      <c r="BH214" s="631"/>
      <c r="BI214" s="631"/>
      <c r="BJ214" s="631"/>
      <c r="BK214" s="635"/>
      <c r="BL214" s="636"/>
      <c r="BM214" s="636"/>
      <c r="BN214" s="636"/>
    </row>
    <row r="215" spans="4:66">
      <c r="D215" s="631"/>
      <c r="E215" s="631"/>
      <c r="F215" s="631"/>
      <c r="G215" s="631"/>
      <c r="H215" s="631"/>
      <c r="I215" s="631"/>
      <c r="J215" s="631"/>
      <c r="K215" s="631"/>
      <c r="L215" s="631"/>
      <c r="M215" s="631"/>
      <c r="N215" s="631"/>
      <c r="O215" s="631"/>
      <c r="P215" s="631"/>
      <c r="Q215" s="631"/>
      <c r="R215" s="631"/>
      <c r="S215" s="631"/>
      <c r="T215" s="631"/>
      <c r="U215" s="631"/>
      <c r="V215" s="631"/>
      <c r="W215" s="631"/>
      <c r="X215" s="631"/>
      <c r="Y215" s="631"/>
      <c r="Z215" s="631"/>
      <c r="AA215" s="631"/>
      <c r="AB215" s="631"/>
      <c r="AC215" s="631"/>
      <c r="AD215" s="635"/>
      <c r="AE215" s="636"/>
      <c r="AF215" s="636"/>
      <c r="AG215" s="636"/>
      <c r="AK215" s="631"/>
      <c r="AL215" s="631"/>
      <c r="AM215" s="631"/>
      <c r="AN215" s="631"/>
      <c r="AO215" s="631"/>
      <c r="AP215" s="631"/>
      <c r="AQ215" s="631"/>
      <c r="AR215" s="631"/>
      <c r="AS215" s="631"/>
      <c r="AT215" s="631"/>
      <c r="AU215" s="631"/>
      <c r="AV215" s="631"/>
      <c r="AW215" s="631"/>
      <c r="AX215" s="631"/>
      <c r="AY215" s="631"/>
      <c r="AZ215" s="631"/>
      <c r="BA215" s="631"/>
      <c r="BB215" s="631"/>
      <c r="BC215" s="631"/>
      <c r="BD215" s="631"/>
      <c r="BE215" s="631"/>
      <c r="BF215" s="631"/>
      <c r="BG215" s="631"/>
      <c r="BH215" s="631"/>
      <c r="BI215" s="631"/>
      <c r="BJ215" s="631"/>
      <c r="BK215" s="635"/>
      <c r="BL215" s="636"/>
      <c r="BM215" s="636"/>
      <c r="BN215" s="636"/>
    </row>
    <row r="216" spans="4:66">
      <c r="D216" s="631"/>
      <c r="E216" s="631"/>
      <c r="F216" s="631"/>
      <c r="G216" s="631"/>
      <c r="H216" s="631"/>
      <c r="I216" s="631"/>
      <c r="J216" s="631"/>
      <c r="K216" s="631"/>
      <c r="L216" s="631"/>
      <c r="M216" s="631"/>
      <c r="N216" s="631"/>
      <c r="O216" s="631"/>
      <c r="P216" s="631"/>
      <c r="Q216" s="631"/>
      <c r="R216" s="631"/>
      <c r="S216" s="631"/>
      <c r="T216" s="631"/>
      <c r="U216" s="631"/>
      <c r="V216" s="631"/>
      <c r="W216" s="631"/>
      <c r="X216" s="631"/>
      <c r="Y216" s="631"/>
      <c r="Z216" s="631"/>
      <c r="AA216" s="631"/>
      <c r="AB216" s="631"/>
      <c r="AC216" s="631"/>
      <c r="AD216" s="635"/>
      <c r="AE216" s="636"/>
      <c r="AF216" s="636"/>
      <c r="AG216" s="636"/>
      <c r="AK216" s="631"/>
      <c r="AL216" s="631"/>
      <c r="AM216" s="631"/>
      <c r="AN216" s="631"/>
      <c r="AO216" s="631"/>
      <c r="AP216" s="631"/>
      <c r="AQ216" s="631"/>
      <c r="AR216" s="631"/>
      <c r="AS216" s="631"/>
      <c r="AT216" s="631"/>
      <c r="AU216" s="631"/>
      <c r="AV216" s="631"/>
      <c r="AW216" s="631"/>
      <c r="AX216" s="631"/>
      <c r="AY216" s="631"/>
      <c r="AZ216" s="631"/>
      <c r="BA216" s="631"/>
      <c r="BB216" s="631"/>
      <c r="BC216" s="631"/>
      <c r="BD216" s="631"/>
      <c r="BE216" s="631"/>
      <c r="BF216" s="631"/>
      <c r="BG216" s="631"/>
      <c r="BH216" s="631"/>
      <c r="BI216" s="631"/>
      <c r="BJ216" s="631"/>
      <c r="BK216" s="635"/>
      <c r="BL216" s="636"/>
      <c r="BM216" s="636"/>
      <c r="BN216" s="636"/>
    </row>
    <row r="217" spans="4:66">
      <c r="D217" s="631"/>
      <c r="E217" s="631"/>
      <c r="F217" s="631"/>
      <c r="G217" s="631"/>
      <c r="H217" s="631"/>
      <c r="I217" s="631"/>
      <c r="J217" s="631"/>
      <c r="K217" s="631"/>
      <c r="L217" s="631"/>
      <c r="M217" s="631"/>
      <c r="N217" s="631"/>
      <c r="O217" s="631"/>
      <c r="P217" s="631"/>
      <c r="Q217" s="631"/>
      <c r="R217" s="631"/>
      <c r="S217" s="631"/>
      <c r="T217" s="631"/>
      <c r="U217" s="631"/>
      <c r="V217" s="631"/>
      <c r="W217" s="631"/>
      <c r="X217" s="631"/>
      <c r="Y217" s="631"/>
      <c r="Z217" s="631"/>
      <c r="AA217" s="631"/>
      <c r="AB217" s="631"/>
      <c r="AC217" s="631"/>
      <c r="AD217" s="635"/>
      <c r="AE217" s="636"/>
      <c r="AF217" s="636"/>
      <c r="AG217" s="636"/>
      <c r="AK217" s="631"/>
      <c r="AL217" s="631"/>
      <c r="AM217" s="631"/>
      <c r="AN217" s="631"/>
      <c r="AO217" s="631"/>
      <c r="AP217" s="631"/>
      <c r="AQ217" s="631"/>
      <c r="AR217" s="631"/>
      <c r="AS217" s="631"/>
      <c r="AT217" s="631"/>
      <c r="AU217" s="631"/>
      <c r="AV217" s="631"/>
      <c r="AW217" s="631"/>
      <c r="AX217" s="631"/>
      <c r="AY217" s="631"/>
      <c r="AZ217" s="631"/>
      <c r="BA217" s="631"/>
      <c r="BB217" s="631"/>
      <c r="BC217" s="631"/>
      <c r="BD217" s="631"/>
      <c r="BE217" s="631"/>
      <c r="BF217" s="631"/>
      <c r="BG217" s="631"/>
      <c r="BH217" s="631"/>
      <c r="BI217" s="631"/>
      <c r="BJ217" s="631"/>
      <c r="BK217" s="635"/>
      <c r="BL217" s="636"/>
      <c r="BM217" s="636"/>
      <c r="BN217" s="636"/>
    </row>
    <row r="218" spans="4:66">
      <c r="D218" s="631"/>
      <c r="E218" s="631"/>
      <c r="F218" s="631"/>
      <c r="G218" s="631"/>
      <c r="H218" s="631"/>
      <c r="I218" s="631"/>
      <c r="J218" s="631"/>
      <c r="K218" s="631"/>
      <c r="L218" s="631"/>
      <c r="M218" s="631"/>
      <c r="N218" s="631"/>
      <c r="O218" s="631"/>
      <c r="P218" s="631"/>
      <c r="Q218" s="631"/>
      <c r="R218" s="631"/>
      <c r="S218" s="631"/>
      <c r="T218" s="631"/>
      <c r="U218" s="631"/>
      <c r="V218" s="631"/>
      <c r="W218" s="631"/>
      <c r="X218" s="631"/>
      <c r="Y218" s="631"/>
      <c r="Z218" s="631"/>
      <c r="AA218" s="631"/>
      <c r="AB218" s="631"/>
      <c r="AC218" s="631"/>
      <c r="AD218" s="635"/>
      <c r="AE218" s="636"/>
      <c r="AF218" s="636"/>
      <c r="AG218" s="636"/>
      <c r="AK218" s="631"/>
      <c r="AL218" s="631"/>
      <c r="AM218" s="631"/>
      <c r="AN218" s="631"/>
      <c r="AO218" s="631"/>
      <c r="AP218" s="631"/>
      <c r="AQ218" s="631"/>
      <c r="AR218" s="631"/>
      <c r="AS218" s="631"/>
      <c r="AT218" s="631"/>
      <c r="AU218" s="631"/>
      <c r="AV218" s="631"/>
      <c r="AW218" s="631"/>
      <c r="AX218" s="631"/>
      <c r="AY218" s="631"/>
      <c r="AZ218" s="631"/>
      <c r="BA218" s="631"/>
      <c r="BB218" s="631"/>
      <c r="BC218" s="631"/>
      <c r="BD218" s="631"/>
      <c r="BE218" s="631"/>
      <c r="BF218" s="631"/>
      <c r="BG218" s="631"/>
      <c r="BH218" s="631"/>
      <c r="BI218" s="631"/>
      <c r="BJ218" s="631"/>
      <c r="BK218" s="635"/>
      <c r="BL218" s="636"/>
      <c r="BM218" s="636"/>
      <c r="BN218" s="636"/>
    </row>
    <row r="219" spans="4:66">
      <c r="D219" s="631"/>
      <c r="E219" s="631"/>
      <c r="F219" s="631"/>
      <c r="G219" s="631"/>
      <c r="H219" s="631"/>
      <c r="I219" s="631"/>
      <c r="J219" s="631"/>
      <c r="K219" s="631"/>
      <c r="L219" s="631"/>
      <c r="M219" s="631"/>
      <c r="N219" s="631"/>
      <c r="O219" s="631"/>
      <c r="P219" s="631"/>
      <c r="Q219" s="631"/>
      <c r="R219" s="631"/>
      <c r="S219" s="631"/>
      <c r="T219" s="631"/>
      <c r="U219" s="631"/>
      <c r="V219" s="631"/>
      <c r="W219" s="631"/>
      <c r="X219" s="631"/>
      <c r="Y219" s="631"/>
      <c r="Z219" s="631"/>
      <c r="AA219" s="631"/>
      <c r="AB219" s="631"/>
      <c r="AC219" s="631"/>
      <c r="AD219" s="635"/>
      <c r="AE219" s="636"/>
      <c r="AF219" s="636"/>
      <c r="AG219" s="636"/>
      <c r="AK219" s="631"/>
      <c r="AL219" s="631"/>
      <c r="AM219" s="631"/>
      <c r="AN219" s="631"/>
      <c r="AO219" s="631"/>
      <c r="AP219" s="631"/>
      <c r="AQ219" s="631"/>
      <c r="AR219" s="631"/>
      <c r="AS219" s="631"/>
      <c r="AT219" s="631"/>
      <c r="AU219" s="631"/>
      <c r="AV219" s="631"/>
      <c r="AW219" s="631"/>
      <c r="AX219" s="631"/>
      <c r="AY219" s="631"/>
      <c r="AZ219" s="631"/>
      <c r="BA219" s="631"/>
      <c r="BB219" s="631"/>
      <c r="BC219" s="631"/>
      <c r="BD219" s="631"/>
      <c r="BE219" s="631"/>
      <c r="BF219" s="631"/>
      <c r="BG219" s="631"/>
      <c r="BH219" s="631"/>
      <c r="BI219" s="631"/>
      <c r="BJ219" s="631"/>
      <c r="BK219" s="635"/>
      <c r="BL219" s="636"/>
      <c r="BM219" s="636"/>
      <c r="BN219" s="636"/>
    </row>
    <row r="220" spans="4:66">
      <c r="D220" s="631"/>
      <c r="E220" s="631"/>
      <c r="F220" s="631"/>
      <c r="G220" s="631"/>
      <c r="H220" s="631"/>
      <c r="I220" s="631"/>
      <c r="J220" s="631"/>
      <c r="K220" s="631"/>
      <c r="L220" s="631"/>
      <c r="M220" s="631"/>
      <c r="N220" s="631"/>
      <c r="O220" s="631"/>
      <c r="P220" s="631"/>
      <c r="Q220" s="631"/>
      <c r="R220" s="631"/>
      <c r="S220" s="631"/>
      <c r="T220" s="631"/>
      <c r="U220" s="631"/>
      <c r="V220" s="631"/>
      <c r="W220" s="631"/>
      <c r="X220" s="631"/>
      <c r="Y220" s="631"/>
      <c r="Z220" s="631"/>
      <c r="AA220" s="631"/>
      <c r="AB220" s="631"/>
      <c r="AC220" s="631"/>
      <c r="AD220" s="635"/>
      <c r="AE220" s="636"/>
      <c r="AF220" s="636"/>
      <c r="AG220" s="636"/>
      <c r="AK220" s="631"/>
      <c r="AL220" s="631"/>
      <c r="AM220" s="631"/>
      <c r="AN220" s="631"/>
      <c r="AO220" s="631"/>
      <c r="AP220" s="631"/>
      <c r="AQ220" s="631"/>
      <c r="AR220" s="631"/>
      <c r="AS220" s="631"/>
      <c r="AT220" s="631"/>
      <c r="AU220" s="631"/>
      <c r="AV220" s="631"/>
      <c r="AW220" s="631"/>
      <c r="AX220" s="631"/>
      <c r="AY220" s="631"/>
      <c r="AZ220" s="631"/>
      <c r="BA220" s="631"/>
      <c r="BB220" s="631"/>
      <c r="BC220" s="631"/>
      <c r="BD220" s="631"/>
      <c r="BE220" s="631"/>
      <c r="BF220" s="631"/>
      <c r="BG220" s="631"/>
      <c r="BH220" s="631"/>
      <c r="BI220" s="631"/>
      <c r="BJ220" s="631"/>
      <c r="BK220" s="635"/>
      <c r="BL220" s="636"/>
      <c r="BM220" s="636"/>
      <c r="BN220" s="636"/>
    </row>
    <row r="221" spans="4:66">
      <c r="D221" s="631"/>
      <c r="E221" s="631"/>
      <c r="F221" s="631"/>
      <c r="G221" s="631"/>
      <c r="H221" s="631"/>
      <c r="I221" s="631"/>
      <c r="J221" s="631"/>
      <c r="K221" s="631"/>
      <c r="L221" s="631"/>
      <c r="M221" s="631"/>
      <c r="N221" s="631"/>
      <c r="O221" s="631"/>
      <c r="P221" s="631"/>
      <c r="Q221" s="631"/>
      <c r="R221" s="631"/>
      <c r="S221" s="631"/>
      <c r="T221" s="631"/>
      <c r="U221" s="631"/>
      <c r="V221" s="631"/>
      <c r="W221" s="631"/>
      <c r="X221" s="631"/>
      <c r="Y221" s="631"/>
      <c r="Z221" s="631"/>
      <c r="AA221" s="631"/>
      <c r="AB221" s="631"/>
      <c r="AC221" s="631"/>
      <c r="AD221" s="635"/>
      <c r="AE221" s="636"/>
      <c r="AF221" s="636"/>
      <c r="AG221" s="636"/>
      <c r="AK221" s="631"/>
      <c r="AL221" s="631"/>
      <c r="AM221" s="631"/>
      <c r="AN221" s="631"/>
      <c r="AO221" s="631"/>
      <c r="AP221" s="631"/>
      <c r="AQ221" s="631"/>
      <c r="AR221" s="631"/>
      <c r="AS221" s="631"/>
      <c r="AT221" s="631"/>
      <c r="AU221" s="631"/>
      <c r="AV221" s="631"/>
      <c r="AW221" s="631"/>
      <c r="AX221" s="631"/>
      <c r="AY221" s="631"/>
      <c r="AZ221" s="631"/>
      <c r="BA221" s="631"/>
      <c r="BB221" s="631"/>
      <c r="BC221" s="631"/>
      <c r="BD221" s="631"/>
      <c r="BE221" s="631"/>
      <c r="BF221" s="631"/>
      <c r="BG221" s="631"/>
      <c r="BH221" s="631"/>
      <c r="BI221" s="631"/>
      <c r="BJ221" s="631"/>
      <c r="BK221" s="635"/>
      <c r="BL221" s="636"/>
      <c r="BM221" s="636"/>
      <c r="BN221" s="636"/>
    </row>
    <row r="222" spans="4:66">
      <c r="D222" s="631"/>
      <c r="E222" s="631"/>
      <c r="F222" s="631"/>
      <c r="G222" s="631"/>
      <c r="H222" s="631"/>
      <c r="I222" s="631"/>
      <c r="J222" s="631"/>
      <c r="K222" s="631"/>
      <c r="L222" s="631"/>
      <c r="M222" s="631"/>
      <c r="N222" s="631"/>
      <c r="O222" s="631"/>
      <c r="P222" s="631"/>
      <c r="Q222" s="631"/>
      <c r="R222" s="631"/>
      <c r="S222" s="631"/>
      <c r="T222" s="631"/>
      <c r="U222" s="631"/>
      <c r="V222" s="631"/>
      <c r="W222" s="631"/>
      <c r="X222" s="631"/>
      <c r="Y222" s="631"/>
      <c r="Z222" s="631"/>
      <c r="AA222" s="631"/>
      <c r="AB222" s="631"/>
      <c r="AC222" s="631"/>
      <c r="AD222" s="635"/>
      <c r="AE222" s="636"/>
      <c r="AF222" s="636"/>
      <c r="AG222" s="636"/>
      <c r="AK222" s="631"/>
      <c r="AL222" s="631"/>
      <c r="AM222" s="631"/>
      <c r="AN222" s="631"/>
      <c r="AO222" s="631"/>
      <c r="AP222" s="631"/>
      <c r="AQ222" s="631"/>
      <c r="AR222" s="631"/>
      <c r="AS222" s="631"/>
      <c r="AT222" s="631"/>
      <c r="AU222" s="631"/>
      <c r="AV222" s="631"/>
      <c r="AW222" s="631"/>
      <c r="AX222" s="631"/>
      <c r="AY222" s="631"/>
      <c r="AZ222" s="631"/>
      <c r="BA222" s="631"/>
      <c r="BB222" s="631"/>
      <c r="BC222" s="631"/>
      <c r="BD222" s="631"/>
      <c r="BE222" s="631"/>
      <c r="BF222" s="631"/>
      <c r="BG222" s="631"/>
      <c r="BH222" s="631"/>
      <c r="BI222" s="631"/>
      <c r="BJ222" s="631"/>
      <c r="BK222" s="635"/>
      <c r="BL222" s="636"/>
      <c r="BM222" s="636"/>
      <c r="BN222" s="636"/>
    </row>
    <row r="223" spans="4:66">
      <c r="D223" s="631"/>
      <c r="E223" s="631"/>
      <c r="F223" s="631"/>
      <c r="G223" s="631"/>
      <c r="H223" s="631"/>
      <c r="I223" s="631"/>
      <c r="J223" s="631"/>
      <c r="K223" s="631"/>
      <c r="L223" s="631"/>
      <c r="M223" s="631"/>
      <c r="N223" s="631"/>
      <c r="O223" s="631"/>
      <c r="P223" s="631"/>
      <c r="Q223" s="631"/>
      <c r="R223" s="631"/>
      <c r="S223" s="631"/>
      <c r="T223" s="631"/>
      <c r="U223" s="631"/>
      <c r="V223" s="631"/>
      <c r="W223" s="631"/>
      <c r="X223" s="631"/>
      <c r="Y223" s="631"/>
      <c r="Z223" s="631"/>
      <c r="AA223" s="631"/>
      <c r="AB223" s="631"/>
      <c r="AC223" s="631"/>
      <c r="AD223" s="635"/>
      <c r="AE223" s="636"/>
      <c r="AF223" s="636"/>
      <c r="AG223" s="636"/>
      <c r="AK223" s="631"/>
      <c r="AL223" s="631"/>
      <c r="AM223" s="631"/>
      <c r="AN223" s="631"/>
      <c r="AO223" s="631"/>
      <c r="AP223" s="631"/>
      <c r="AQ223" s="631"/>
      <c r="AR223" s="631"/>
      <c r="AS223" s="631"/>
      <c r="AT223" s="631"/>
      <c r="AU223" s="631"/>
      <c r="AV223" s="631"/>
      <c r="AW223" s="631"/>
      <c r="AX223" s="631"/>
      <c r="AY223" s="631"/>
      <c r="AZ223" s="631"/>
      <c r="BA223" s="631"/>
      <c r="BB223" s="631"/>
      <c r="BC223" s="631"/>
      <c r="BD223" s="631"/>
      <c r="BE223" s="631"/>
      <c r="BF223" s="631"/>
      <c r="BG223" s="631"/>
      <c r="BH223" s="631"/>
      <c r="BI223" s="631"/>
      <c r="BJ223" s="631"/>
      <c r="BK223" s="635"/>
      <c r="BL223" s="636"/>
      <c r="BM223" s="636"/>
      <c r="BN223" s="636"/>
    </row>
    <row r="224" spans="4:66">
      <c r="D224" s="631"/>
      <c r="E224" s="631"/>
      <c r="F224" s="631"/>
      <c r="G224" s="631"/>
      <c r="H224" s="631"/>
      <c r="I224" s="631"/>
      <c r="J224" s="631"/>
      <c r="K224" s="631"/>
      <c r="L224" s="631"/>
      <c r="M224" s="631"/>
      <c r="N224" s="631"/>
      <c r="O224" s="631"/>
      <c r="P224" s="631"/>
      <c r="Q224" s="631"/>
      <c r="R224" s="631"/>
      <c r="S224" s="631"/>
      <c r="T224" s="631"/>
      <c r="U224" s="631"/>
      <c r="V224" s="631"/>
      <c r="W224" s="631"/>
      <c r="X224" s="631"/>
      <c r="Y224" s="631"/>
      <c r="Z224" s="631"/>
      <c r="AA224" s="631"/>
      <c r="AB224" s="631"/>
      <c r="AC224" s="631"/>
      <c r="AD224" s="635"/>
      <c r="AE224" s="636"/>
      <c r="AF224" s="636"/>
      <c r="AG224" s="636"/>
      <c r="AK224" s="631"/>
      <c r="AL224" s="631"/>
      <c r="AM224" s="631"/>
      <c r="AN224" s="631"/>
      <c r="AO224" s="631"/>
      <c r="AP224" s="631"/>
      <c r="AQ224" s="631"/>
      <c r="AR224" s="631"/>
      <c r="AS224" s="631"/>
      <c r="AT224" s="631"/>
      <c r="AU224" s="631"/>
      <c r="AV224" s="631"/>
      <c r="AW224" s="631"/>
      <c r="AX224" s="631"/>
      <c r="AY224" s="631"/>
      <c r="AZ224" s="631"/>
      <c r="BA224" s="631"/>
      <c r="BB224" s="631"/>
      <c r="BC224" s="631"/>
      <c r="BD224" s="631"/>
      <c r="BE224" s="631"/>
      <c r="BF224" s="631"/>
      <c r="BG224" s="631"/>
      <c r="BH224" s="631"/>
      <c r="BI224" s="631"/>
      <c r="BJ224" s="631"/>
      <c r="BK224" s="635"/>
      <c r="BL224" s="636"/>
      <c r="BM224" s="636"/>
      <c r="BN224" s="636"/>
    </row>
    <row r="225" spans="4:66">
      <c r="D225" s="631"/>
      <c r="E225" s="631"/>
      <c r="F225" s="631"/>
      <c r="G225" s="631"/>
      <c r="H225" s="631"/>
      <c r="I225" s="631"/>
      <c r="J225" s="631"/>
      <c r="K225" s="631"/>
      <c r="L225" s="631"/>
      <c r="M225" s="631"/>
      <c r="N225" s="631"/>
      <c r="O225" s="631"/>
      <c r="P225" s="631"/>
      <c r="Q225" s="631"/>
      <c r="R225" s="631"/>
      <c r="S225" s="631"/>
      <c r="T225" s="631"/>
      <c r="U225" s="631"/>
      <c r="V225" s="631"/>
      <c r="W225" s="631"/>
      <c r="X225" s="631"/>
      <c r="Y225" s="631"/>
      <c r="Z225" s="631"/>
      <c r="AA225" s="631"/>
      <c r="AB225" s="631"/>
      <c r="AC225" s="631"/>
      <c r="AD225" s="635"/>
      <c r="AE225" s="636"/>
      <c r="AF225" s="636"/>
      <c r="AG225" s="636"/>
      <c r="AK225" s="631"/>
      <c r="AL225" s="631"/>
      <c r="AM225" s="631"/>
      <c r="AN225" s="631"/>
      <c r="AO225" s="631"/>
      <c r="AP225" s="631"/>
      <c r="AQ225" s="631"/>
      <c r="AR225" s="631"/>
      <c r="AS225" s="631"/>
      <c r="AT225" s="631"/>
      <c r="AU225" s="631"/>
      <c r="AV225" s="631"/>
      <c r="AW225" s="631"/>
      <c r="AX225" s="631"/>
      <c r="AY225" s="631"/>
      <c r="AZ225" s="631"/>
      <c r="BA225" s="631"/>
      <c r="BB225" s="631"/>
      <c r="BC225" s="631"/>
      <c r="BD225" s="631"/>
      <c r="BE225" s="631"/>
      <c r="BF225" s="631"/>
      <c r="BG225" s="631"/>
      <c r="BH225" s="631"/>
      <c r="BI225" s="631"/>
      <c r="BJ225" s="631"/>
      <c r="BK225" s="635"/>
      <c r="BL225" s="636"/>
      <c r="BM225" s="636"/>
      <c r="BN225" s="636"/>
    </row>
    <row r="226" spans="4:66">
      <c r="D226" s="631"/>
      <c r="E226" s="631"/>
      <c r="F226" s="631"/>
      <c r="G226" s="631"/>
      <c r="H226" s="631"/>
      <c r="I226" s="631"/>
      <c r="J226" s="631"/>
      <c r="K226" s="631"/>
      <c r="L226" s="631"/>
      <c r="M226" s="631"/>
      <c r="N226" s="631"/>
      <c r="O226" s="631"/>
      <c r="P226" s="631"/>
      <c r="Q226" s="631"/>
      <c r="R226" s="631"/>
      <c r="S226" s="631"/>
      <c r="T226" s="631"/>
      <c r="U226" s="631"/>
      <c r="V226" s="631"/>
      <c r="W226" s="631"/>
      <c r="X226" s="631"/>
      <c r="Y226" s="631"/>
      <c r="Z226" s="631"/>
      <c r="AA226" s="631"/>
      <c r="AB226" s="631"/>
      <c r="AC226" s="631"/>
      <c r="AD226" s="635"/>
      <c r="AE226" s="636"/>
      <c r="AF226" s="636"/>
      <c r="AG226" s="636"/>
      <c r="AK226" s="631"/>
      <c r="AL226" s="631"/>
      <c r="AM226" s="631"/>
      <c r="AN226" s="631"/>
      <c r="AO226" s="631"/>
      <c r="AP226" s="631"/>
      <c r="AQ226" s="631"/>
      <c r="AR226" s="631"/>
      <c r="AS226" s="631"/>
      <c r="AT226" s="631"/>
      <c r="AU226" s="631"/>
      <c r="AV226" s="631"/>
      <c r="AW226" s="631"/>
      <c r="AX226" s="631"/>
      <c r="AY226" s="631"/>
      <c r="AZ226" s="631"/>
      <c r="BA226" s="631"/>
      <c r="BB226" s="631"/>
      <c r="BC226" s="631"/>
      <c r="BD226" s="631"/>
      <c r="BE226" s="631"/>
      <c r="BF226" s="631"/>
      <c r="BG226" s="631"/>
      <c r="BH226" s="631"/>
      <c r="BI226" s="631"/>
      <c r="BJ226" s="631"/>
      <c r="BK226" s="635"/>
      <c r="BL226" s="636"/>
      <c r="BM226" s="636"/>
      <c r="BN226" s="636"/>
    </row>
    <row r="227" spans="4:66">
      <c r="D227" s="631"/>
      <c r="E227" s="631"/>
      <c r="F227" s="631"/>
      <c r="G227" s="631"/>
      <c r="H227" s="631"/>
      <c r="I227" s="631"/>
      <c r="J227" s="631"/>
      <c r="K227" s="631"/>
      <c r="L227" s="631"/>
      <c r="M227" s="631"/>
      <c r="N227" s="631"/>
      <c r="O227" s="631"/>
      <c r="P227" s="631"/>
      <c r="Q227" s="631"/>
      <c r="R227" s="631"/>
      <c r="S227" s="631"/>
      <c r="T227" s="631"/>
      <c r="U227" s="631"/>
      <c r="V227" s="631"/>
      <c r="W227" s="631"/>
      <c r="X227" s="631"/>
      <c r="Y227" s="631"/>
      <c r="Z227" s="631"/>
      <c r="AA227" s="631"/>
      <c r="AB227" s="631"/>
      <c r="AC227" s="631"/>
      <c r="AD227" s="635"/>
      <c r="AE227" s="636"/>
      <c r="AF227" s="636"/>
      <c r="AG227" s="636"/>
      <c r="AK227" s="631"/>
      <c r="AL227" s="631"/>
      <c r="AM227" s="631"/>
      <c r="AN227" s="631"/>
      <c r="AO227" s="631"/>
      <c r="AP227" s="631"/>
      <c r="AQ227" s="631"/>
      <c r="AR227" s="631"/>
      <c r="AS227" s="631"/>
      <c r="AT227" s="631"/>
      <c r="AU227" s="631"/>
      <c r="AV227" s="631"/>
      <c r="AW227" s="631"/>
      <c r="AX227" s="631"/>
      <c r="AY227" s="631"/>
      <c r="AZ227" s="631"/>
      <c r="BA227" s="631"/>
      <c r="BB227" s="631"/>
      <c r="BC227" s="631"/>
      <c r="BD227" s="631"/>
      <c r="BE227" s="631"/>
      <c r="BF227" s="631"/>
      <c r="BG227" s="631"/>
      <c r="BH227" s="631"/>
      <c r="BI227" s="631"/>
      <c r="BJ227" s="631"/>
      <c r="BK227" s="635"/>
      <c r="BL227" s="636"/>
      <c r="BM227" s="636"/>
      <c r="BN227" s="636"/>
    </row>
    <row r="228" spans="4:66">
      <c r="D228" s="631"/>
      <c r="E228" s="631"/>
      <c r="F228" s="631"/>
      <c r="G228" s="631"/>
      <c r="H228" s="631"/>
      <c r="I228" s="631"/>
      <c r="J228" s="631"/>
      <c r="K228" s="631"/>
      <c r="L228" s="631"/>
      <c r="M228" s="631"/>
      <c r="N228" s="631"/>
      <c r="O228" s="631"/>
      <c r="P228" s="631"/>
      <c r="Q228" s="631"/>
      <c r="R228" s="631"/>
      <c r="S228" s="631"/>
      <c r="T228" s="631"/>
      <c r="U228" s="631"/>
      <c r="V228" s="631"/>
      <c r="W228" s="631"/>
      <c r="X228" s="631"/>
      <c r="Y228" s="631"/>
      <c r="Z228" s="631"/>
      <c r="AA228" s="631"/>
      <c r="AB228" s="631"/>
      <c r="AC228" s="631"/>
      <c r="AD228" s="635"/>
      <c r="AE228" s="636"/>
      <c r="AF228" s="636"/>
      <c r="AG228" s="636"/>
      <c r="AK228" s="631"/>
      <c r="AL228" s="631"/>
      <c r="AM228" s="631"/>
      <c r="AN228" s="631"/>
      <c r="AO228" s="631"/>
      <c r="AP228" s="631"/>
      <c r="AQ228" s="631"/>
      <c r="AR228" s="631"/>
      <c r="AS228" s="631"/>
      <c r="AT228" s="631"/>
      <c r="AU228" s="631"/>
      <c r="AV228" s="631"/>
      <c r="AW228" s="631"/>
      <c r="AX228" s="631"/>
      <c r="AY228" s="631"/>
      <c r="AZ228" s="631"/>
      <c r="BA228" s="631"/>
      <c r="BB228" s="631"/>
      <c r="BC228" s="631"/>
      <c r="BD228" s="631"/>
      <c r="BE228" s="631"/>
      <c r="BF228" s="631"/>
      <c r="BG228" s="631"/>
      <c r="BH228" s="631"/>
      <c r="BI228" s="631"/>
      <c r="BJ228" s="631"/>
      <c r="BK228" s="635"/>
      <c r="BL228" s="636"/>
      <c r="BM228" s="636"/>
      <c r="BN228" s="636"/>
    </row>
    <row r="229" spans="4:66">
      <c r="D229" s="631"/>
      <c r="E229" s="631"/>
      <c r="F229" s="631"/>
      <c r="G229" s="631"/>
      <c r="H229" s="631"/>
      <c r="I229" s="631"/>
      <c r="J229" s="631"/>
      <c r="K229" s="631"/>
      <c r="L229" s="631"/>
      <c r="M229" s="631"/>
      <c r="N229" s="631"/>
      <c r="O229" s="631"/>
      <c r="P229" s="631"/>
      <c r="Q229" s="631"/>
      <c r="R229" s="631"/>
      <c r="S229" s="631"/>
      <c r="T229" s="631"/>
      <c r="U229" s="631"/>
      <c r="V229" s="631"/>
      <c r="W229" s="631"/>
      <c r="X229" s="631"/>
      <c r="Y229" s="631"/>
      <c r="Z229" s="631"/>
      <c r="AA229" s="631"/>
      <c r="AB229" s="631"/>
      <c r="AC229" s="631"/>
      <c r="AD229" s="635"/>
      <c r="AE229" s="636"/>
      <c r="AF229" s="636"/>
      <c r="AG229" s="636"/>
      <c r="AK229" s="631"/>
      <c r="AL229" s="631"/>
      <c r="AM229" s="631"/>
      <c r="AN229" s="631"/>
      <c r="AO229" s="631"/>
      <c r="AP229" s="631"/>
      <c r="AQ229" s="631"/>
      <c r="AR229" s="631"/>
      <c r="AS229" s="631"/>
      <c r="AT229" s="631"/>
      <c r="AU229" s="631"/>
      <c r="AV229" s="631"/>
      <c r="AW229" s="631"/>
      <c r="AX229" s="631"/>
      <c r="AY229" s="631"/>
      <c r="AZ229" s="631"/>
      <c r="BA229" s="631"/>
      <c r="BB229" s="631"/>
      <c r="BC229" s="631"/>
      <c r="BD229" s="631"/>
      <c r="BE229" s="631"/>
      <c r="BF229" s="631"/>
      <c r="BG229" s="631"/>
      <c r="BH229" s="631"/>
      <c r="BI229" s="631"/>
      <c r="BJ229" s="631"/>
      <c r="BK229" s="635"/>
      <c r="BL229" s="636"/>
      <c r="BM229" s="636"/>
      <c r="BN229" s="636"/>
    </row>
    <row r="230" spans="4:66">
      <c r="D230" s="631"/>
      <c r="E230" s="631"/>
      <c r="F230" s="631"/>
      <c r="G230" s="631"/>
      <c r="H230" s="631"/>
      <c r="I230" s="631"/>
      <c r="J230" s="631"/>
      <c r="K230" s="631"/>
      <c r="L230" s="631"/>
      <c r="M230" s="631"/>
      <c r="N230" s="631"/>
      <c r="O230" s="631"/>
      <c r="P230" s="631"/>
      <c r="Q230" s="631"/>
      <c r="R230" s="631"/>
      <c r="S230" s="631"/>
      <c r="T230" s="631"/>
      <c r="U230" s="631"/>
      <c r="V230" s="631"/>
      <c r="W230" s="631"/>
      <c r="X230" s="631"/>
      <c r="Y230" s="631"/>
      <c r="Z230" s="631"/>
      <c r="AA230" s="631"/>
      <c r="AB230" s="631"/>
      <c r="AC230" s="631"/>
      <c r="AD230" s="635"/>
      <c r="AE230" s="636"/>
      <c r="AF230" s="636"/>
      <c r="AG230" s="636"/>
      <c r="AK230" s="631"/>
      <c r="AL230" s="631"/>
      <c r="AM230" s="631"/>
      <c r="AN230" s="631"/>
      <c r="AO230" s="631"/>
      <c r="AP230" s="631"/>
      <c r="AQ230" s="631"/>
      <c r="AR230" s="631"/>
      <c r="AS230" s="631"/>
      <c r="AT230" s="631"/>
      <c r="AU230" s="631"/>
      <c r="AV230" s="631"/>
      <c r="AW230" s="631"/>
      <c r="AX230" s="631"/>
      <c r="AY230" s="631"/>
      <c r="AZ230" s="631"/>
      <c r="BA230" s="631"/>
      <c r="BB230" s="631"/>
      <c r="BC230" s="631"/>
      <c r="BD230" s="631"/>
      <c r="BE230" s="631"/>
      <c r="BF230" s="631"/>
      <c r="BG230" s="631"/>
      <c r="BH230" s="631"/>
      <c r="BI230" s="631"/>
      <c r="BJ230" s="631"/>
      <c r="BK230" s="635"/>
      <c r="BL230" s="636"/>
      <c r="BM230" s="636"/>
      <c r="BN230" s="636"/>
    </row>
    <row r="231" spans="4:66">
      <c r="D231" s="631"/>
      <c r="E231" s="631"/>
      <c r="F231" s="631"/>
      <c r="G231" s="631"/>
      <c r="H231" s="631"/>
      <c r="I231" s="631"/>
      <c r="J231" s="631"/>
      <c r="K231" s="631"/>
      <c r="L231" s="631"/>
      <c r="M231" s="631"/>
      <c r="N231" s="631"/>
      <c r="O231" s="631"/>
      <c r="P231" s="631"/>
      <c r="Q231" s="631"/>
      <c r="R231" s="631"/>
      <c r="S231" s="631"/>
      <c r="T231" s="631"/>
      <c r="U231" s="631"/>
      <c r="V231" s="631"/>
      <c r="W231" s="631"/>
      <c r="X231" s="631"/>
      <c r="Y231" s="631"/>
      <c r="Z231" s="631"/>
      <c r="AA231" s="631"/>
      <c r="AB231" s="631"/>
      <c r="AC231" s="631"/>
      <c r="AD231" s="635"/>
      <c r="AE231" s="636"/>
      <c r="AF231" s="636"/>
      <c r="AG231" s="636"/>
      <c r="AK231" s="631"/>
      <c r="AL231" s="631"/>
      <c r="AM231" s="631"/>
      <c r="AN231" s="631"/>
      <c r="AO231" s="631"/>
      <c r="AP231" s="631"/>
      <c r="AQ231" s="631"/>
      <c r="AR231" s="631"/>
      <c r="AS231" s="631"/>
      <c r="AT231" s="631"/>
      <c r="AU231" s="631"/>
      <c r="AV231" s="631"/>
      <c r="AW231" s="631"/>
      <c r="AX231" s="631"/>
      <c r="AY231" s="631"/>
      <c r="AZ231" s="631"/>
      <c r="BA231" s="631"/>
      <c r="BB231" s="631"/>
      <c r="BC231" s="631"/>
      <c r="BD231" s="631"/>
      <c r="BE231" s="631"/>
      <c r="BF231" s="631"/>
      <c r="BG231" s="631"/>
      <c r="BH231" s="631"/>
      <c r="BI231" s="631"/>
      <c r="BJ231" s="631"/>
      <c r="BK231" s="635"/>
      <c r="BL231" s="636"/>
      <c r="BM231" s="636"/>
      <c r="BN231" s="636"/>
    </row>
    <row r="232" spans="4:66">
      <c r="D232" s="631"/>
      <c r="E232" s="631"/>
      <c r="F232" s="631"/>
      <c r="G232" s="631"/>
      <c r="H232" s="631"/>
      <c r="I232" s="631"/>
      <c r="J232" s="631"/>
      <c r="K232" s="631"/>
      <c r="L232" s="631"/>
      <c r="M232" s="631"/>
      <c r="N232" s="631"/>
      <c r="O232" s="631"/>
      <c r="P232" s="631"/>
      <c r="Q232" s="631"/>
      <c r="R232" s="631"/>
      <c r="S232" s="631"/>
      <c r="T232" s="631"/>
      <c r="U232" s="631"/>
      <c r="V232" s="631"/>
      <c r="W232" s="631"/>
      <c r="X232" s="631"/>
      <c r="Y232" s="631"/>
      <c r="Z232" s="631"/>
      <c r="AA232" s="631"/>
      <c r="AB232" s="631"/>
      <c r="AC232" s="631"/>
      <c r="AD232" s="635"/>
      <c r="AE232" s="636"/>
      <c r="AF232" s="636"/>
      <c r="AG232" s="636"/>
      <c r="AK232" s="631"/>
      <c r="AL232" s="631"/>
      <c r="AM232" s="631"/>
      <c r="AN232" s="631"/>
      <c r="AO232" s="631"/>
      <c r="AP232" s="631"/>
      <c r="AQ232" s="631"/>
      <c r="AR232" s="631"/>
      <c r="AS232" s="631"/>
      <c r="AT232" s="631"/>
      <c r="AU232" s="631"/>
      <c r="AV232" s="631"/>
      <c r="AW232" s="631"/>
      <c r="AX232" s="631"/>
      <c r="AY232" s="631"/>
      <c r="AZ232" s="631"/>
      <c r="BA232" s="631"/>
      <c r="BB232" s="631"/>
      <c r="BC232" s="631"/>
      <c r="BD232" s="631"/>
      <c r="BE232" s="631"/>
      <c r="BF232" s="631"/>
      <c r="BG232" s="631"/>
      <c r="BH232" s="631"/>
      <c r="BI232" s="631"/>
      <c r="BJ232" s="631"/>
      <c r="BK232" s="635"/>
      <c r="BL232" s="636"/>
      <c r="BM232" s="636"/>
      <c r="BN232" s="636"/>
    </row>
    <row r="233" spans="4:66">
      <c r="D233" s="631"/>
      <c r="E233" s="631"/>
      <c r="F233" s="631"/>
      <c r="G233" s="631"/>
      <c r="H233" s="631"/>
      <c r="I233" s="631"/>
      <c r="J233" s="631"/>
      <c r="K233" s="631"/>
      <c r="L233" s="631"/>
      <c r="M233" s="631"/>
      <c r="N233" s="631"/>
      <c r="O233" s="631"/>
      <c r="P233" s="631"/>
      <c r="Q233" s="631"/>
      <c r="R233" s="631"/>
      <c r="S233" s="631"/>
      <c r="T233" s="631"/>
      <c r="U233" s="631"/>
      <c r="V233" s="631"/>
      <c r="W233" s="631"/>
      <c r="X233" s="631"/>
      <c r="Y233" s="631"/>
      <c r="Z233" s="631"/>
      <c r="AA233" s="631"/>
      <c r="AB233" s="631"/>
      <c r="AC233" s="631"/>
      <c r="AD233" s="635"/>
      <c r="AE233" s="636"/>
      <c r="AF233" s="636"/>
      <c r="AG233" s="636"/>
      <c r="AK233" s="631"/>
      <c r="AL233" s="631"/>
      <c r="AM233" s="631"/>
      <c r="AN233" s="631"/>
      <c r="AO233" s="631"/>
      <c r="AP233" s="631"/>
      <c r="AQ233" s="631"/>
      <c r="AR233" s="631"/>
      <c r="AS233" s="631"/>
      <c r="AT233" s="631"/>
      <c r="AU233" s="631"/>
      <c r="AV233" s="631"/>
      <c r="AW233" s="631"/>
      <c r="AX233" s="631"/>
      <c r="AY233" s="631"/>
      <c r="AZ233" s="631"/>
      <c r="BA233" s="631"/>
      <c r="BB233" s="631"/>
      <c r="BC233" s="631"/>
      <c r="BD233" s="631"/>
      <c r="BE233" s="631"/>
      <c r="BF233" s="631"/>
      <c r="BG233" s="631"/>
      <c r="BH233" s="631"/>
      <c r="BI233" s="631"/>
      <c r="BJ233" s="631"/>
      <c r="BK233" s="635"/>
      <c r="BL233" s="636"/>
      <c r="BM233" s="636"/>
      <c r="BN233" s="636"/>
    </row>
    <row r="234" spans="4:66">
      <c r="D234" s="631"/>
      <c r="E234" s="631"/>
      <c r="F234" s="631"/>
      <c r="G234" s="631"/>
      <c r="H234" s="631"/>
      <c r="I234" s="631"/>
      <c r="J234" s="631"/>
      <c r="K234" s="631"/>
      <c r="L234" s="631"/>
      <c r="M234" s="631"/>
      <c r="N234" s="631"/>
      <c r="O234" s="631"/>
      <c r="P234" s="631"/>
      <c r="Q234" s="631"/>
      <c r="R234" s="631"/>
      <c r="S234" s="631"/>
      <c r="T234" s="631"/>
      <c r="U234" s="631"/>
      <c r="V234" s="631"/>
      <c r="W234" s="631"/>
      <c r="X234" s="631"/>
      <c r="Y234" s="631"/>
      <c r="Z234" s="631"/>
      <c r="AA234" s="631"/>
      <c r="AB234" s="631"/>
      <c r="AC234" s="631"/>
      <c r="AD234" s="635"/>
      <c r="AE234" s="636"/>
      <c r="AF234" s="636"/>
      <c r="AG234" s="636"/>
      <c r="AK234" s="631"/>
      <c r="AL234" s="631"/>
      <c r="AM234" s="631"/>
      <c r="AN234" s="631"/>
      <c r="AO234" s="631"/>
      <c r="AP234" s="631"/>
      <c r="AQ234" s="631"/>
      <c r="AR234" s="631"/>
      <c r="AS234" s="631"/>
      <c r="AT234" s="631"/>
      <c r="AU234" s="631"/>
      <c r="AV234" s="631"/>
      <c r="AW234" s="631"/>
      <c r="AX234" s="631"/>
      <c r="AY234" s="631"/>
      <c r="AZ234" s="631"/>
      <c r="BA234" s="631"/>
      <c r="BB234" s="631"/>
      <c r="BC234" s="631"/>
      <c r="BD234" s="631"/>
      <c r="BE234" s="631"/>
      <c r="BF234" s="631"/>
      <c r="BG234" s="631"/>
      <c r="BH234" s="631"/>
      <c r="BI234" s="631"/>
      <c r="BJ234" s="631"/>
      <c r="BK234" s="635"/>
      <c r="BL234" s="636"/>
      <c r="BM234" s="636"/>
      <c r="BN234" s="636"/>
    </row>
    <row r="235" spans="4:66">
      <c r="D235" s="631"/>
      <c r="E235" s="631"/>
      <c r="F235" s="631"/>
      <c r="G235" s="631"/>
      <c r="H235" s="631"/>
      <c r="I235" s="631"/>
      <c r="J235" s="631"/>
      <c r="K235" s="631"/>
      <c r="L235" s="631"/>
      <c r="M235" s="631"/>
      <c r="N235" s="631"/>
      <c r="O235" s="631"/>
      <c r="P235" s="631"/>
      <c r="Q235" s="631"/>
      <c r="R235" s="631"/>
      <c r="S235" s="631"/>
      <c r="T235" s="631"/>
      <c r="U235" s="631"/>
      <c r="V235" s="631"/>
      <c r="W235" s="631"/>
      <c r="X235" s="631"/>
      <c r="Y235" s="631"/>
      <c r="Z235" s="631"/>
      <c r="AA235" s="631"/>
      <c r="AB235" s="631"/>
      <c r="AC235" s="631"/>
      <c r="AD235" s="635"/>
      <c r="AE235" s="636"/>
      <c r="AF235" s="636"/>
      <c r="AG235" s="636"/>
      <c r="AK235" s="631"/>
      <c r="AL235" s="631"/>
      <c r="AM235" s="631"/>
      <c r="AN235" s="631"/>
      <c r="AO235" s="631"/>
      <c r="AP235" s="631"/>
      <c r="AQ235" s="631"/>
      <c r="AR235" s="631"/>
      <c r="AS235" s="631"/>
      <c r="AT235" s="631"/>
      <c r="AU235" s="631"/>
      <c r="AV235" s="631"/>
      <c r="AW235" s="631"/>
      <c r="AX235" s="631"/>
      <c r="AY235" s="631"/>
      <c r="AZ235" s="631"/>
      <c r="BA235" s="631"/>
      <c r="BB235" s="631"/>
      <c r="BC235" s="631"/>
      <c r="BD235" s="631"/>
      <c r="BE235" s="631"/>
      <c r="BF235" s="631"/>
      <c r="BG235" s="631"/>
      <c r="BH235" s="631"/>
      <c r="BI235" s="631"/>
      <c r="BJ235" s="631"/>
      <c r="BK235" s="635"/>
      <c r="BL235" s="636"/>
      <c r="BM235" s="636"/>
      <c r="BN235" s="636"/>
    </row>
    <row r="236" spans="4:66">
      <c r="D236" s="631"/>
      <c r="E236" s="631"/>
      <c r="F236" s="631"/>
      <c r="G236" s="631"/>
      <c r="H236" s="631"/>
      <c r="I236" s="631"/>
      <c r="J236" s="631"/>
      <c r="K236" s="631"/>
      <c r="L236" s="631"/>
      <c r="M236" s="631"/>
      <c r="N236" s="631"/>
      <c r="O236" s="631"/>
      <c r="P236" s="631"/>
      <c r="Q236" s="631"/>
      <c r="R236" s="631"/>
      <c r="S236" s="631"/>
      <c r="T236" s="631"/>
      <c r="U236" s="631"/>
      <c r="V236" s="631"/>
      <c r="W236" s="631"/>
      <c r="X236" s="631"/>
      <c r="Y236" s="631"/>
      <c r="Z236" s="631"/>
      <c r="AA236" s="631"/>
      <c r="AB236" s="631"/>
      <c r="AC236" s="631"/>
      <c r="AD236" s="635"/>
      <c r="AE236" s="636"/>
      <c r="AF236" s="636"/>
      <c r="AG236" s="636"/>
      <c r="AK236" s="631"/>
      <c r="AL236" s="631"/>
      <c r="AM236" s="631"/>
      <c r="AN236" s="631"/>
      <c r="AO236" s="631"/>
      <c r="AP236" s="631"/>
      <c r="AQ236" s="631"/>
      <c r="AR236" s="631"/>
      <c r="AS236" s="631"/>
      <c r="AT236" s="631"/>
      <c r="AU236" s="631"/>
      <c r="AV236" s="631"/>
      <c r="AW236" s="631"/>
      <c r="AX236" s="631"/>
      <c r="AY236" s="631"/>
      <c r="AZ236" s="631"/>
      <c r="BA236" s="631"/>
      <c r="BB236" s="631"/>
      <c r="BC236" s="631"/>
      <c r="BD236" s="631"/>
      <c r="BE236" s="631"/>
      <c r="BF236" s="631"/>
      <c r="BG236" s="631"/>
      <c r="BH236" s="631"/>
      <c r="BI236" s="631"/>
      <c r="BJ236" s="631"/>
      <c r="BK236" s="635"/>
      <c r="BL236" s="636"/>
      <c r="BM236" s="636"/>
      <c r="BN236" s="636"/>
    </row>
    <row r="237" spans="4:66">
      <c r="D237" s="631"/>
      <c r="E237" s="631"/>
      <c r="F237" s="631"/>
      <c r="G237" s="631"/>
      <c r="H237" s="631"/>
      <c r="I237" s="631"/>
      <c r="J237" s="631"/>
      <c r="K237" s="631"/>
      <c r="L237" s="631"/>
      <c r="M237" s="631"/>
      <c r="N237" s="631"/>
      <c r="O237" s="631"/>
      <c r="P237" s="631"/>
      <c r="Q237" s="631"/>
      <c r="R237" s="631"/>
      <c r="S237" s="631"/>
      <c r="T237" s="631"/>
      <c r="U237" s="631"/>
      <c r="V237" s="631"/>
      <c r="W237" s="631"/>
      <c r="X237" s="631"/>
      <c r="Y237" s="631"/>
      <c r="Z237" s="631"/>
      <c r="AA237" s="631"/>
      <c r="AB237" s="631"/>
      <c r="AC237" s="631"/>
      <c r="AD237" s="635"/>
      <c r="AE237" s="636"/>
      <c r="AF237" s="636"/>
      <c r="AG237" s="636"/>
      <c r="AK237" s="631"/>
      <c r="AL237" s="631"/>
      <c r="AM237" s="631"/>
      <c r="AN237" s="631"/>
      <c r="AO237" s="631"/>
      <c r="AP237" s="631"/>
      <c r="AQ237" s="631"/>
      <c r="AR237" s="631"/>
      <c r="AS237" s="631"/>
      <c r="AT237" s="631"/>
      <c r="AU237" s="631"/>
      <c r="AV237" s="631"/>
      <c r="AW237" s="631"/>
      <c r="AX237" s="631"/>
      <c r="AY237" s="631"/>
      <c r="AZ237" s="631"/>
      <c r="BA237" s="631"/>
      <c r="BB237" s="631"/>
      <c r="BC237" s="631"/>
      <c r="BD237" s="631"/>
      <c r="BE237" s="631"/>
      <c r="BF237" s="631"/>
      <c r="BG237" s="631"/>
      <c r="BH237" s="631"/>
      <c r="BI237" s="631"/>
      <c r="BJ237" s="631"/>
      <c r="BK237" s="635"/>
      <c r="BL237" s="636"/>
      <c r="BM237" s="636"/>
      <c r="BN237" s="636"/>
    </row>
    <row r="238" spans="4:66">
      <c r="D238" s="631"/>
      <c r="E238" s="631"/>
      <c r="F238" s="631"/>
      <c r="G238" s="631"/>
      <c r="H238" s="631"/>
      <c r="I238" s="631"/>
      <c r="J238" s="631"/>
      <c r="K238" s="631"/>
      <c r="L238" s="631"/>
      <c r="M238" s="631"/>
      <c r="N238" s="631"/>
      <c r="O238" s="631"/>
      <c r="P238" s="631"/>
      <c r="Q238" s="631"/>
      <c r="R238" s="631"/>
      <c r="S238" s="631"/>
      <c r="T238" s="631"/>
      <c r="U238" s="631"/>
      <c r="V238" s="631"/>
      <c r="W238" s="631"/>
      <c r="X238" s="631"/>
      <c r="Y238" s="631"/>
      <c r="Z238" s="631"/>
      <c r="AA238" s="631"/>
      <c r="AB238" s="631"/>
      <c r="AC238" s="631"/>
      <c r="AD238" s="635"/>
      <c r="AE238" s="636"/>
      <c r="AF238" s="636"/>
      <c r="AG238" s="636"/>
      <c r="AK238" s="631"/>
      <c r="AL238" s="631"/>
      <c r="AM238" s="631"/>
      <c r="AN238" s="631"/>
      <c r="AO238" s="631"/>
      <c r="AP238" s="631"/>
      <c r="AQ238" s="631"/>
      <c r="AR238" s="631"/>
      <c r="AS238" s="631"/>
      <c r="AT238" s="631"/>
      <c r="AU238" s="631"/>
      <c r="AV238" s="631"/>
      <c r="AW238" s="631"/>
      <c r="AX238" s="631"/>
      <c r="AY238" s="631"/>
      <c r="AZ238" s="631"/>
      <c r="BA238" s="631"/>
      <c r="BB238" s="631"/>
      <c r="BC238" s="631"/>
      <c r="BD238" s="631"/>
      <c r="BE238" s="631"/>
      <c r="BF238" s="631"/>
      <c r="BG238" s="631"/>
      <c r="BH238" s="631"/>
      <c r="BI238" s="631"/>
      <c r="BJ238" s="631"/>
      <c r="BK238" s="635"/>
      <c r="BL238" s="636"/>
      <c r="BM238" s="636"/>
      <c r="BN238" s="636"/>
    </row>
    <row r="239" spans="4:66">
      <c r="D239" s="631"/>
      <c r="E239" s="631"/>
      <c r="F239" s="631"/>
      <c r="G239" s="631"/>
      <c r="H239" s="631"/>
      <c r="I239" s="631"/>
      <c r="J239" s="631"/>
      <c r="K239" s="631"/>
      <c r="L239" s="631"/>
      <c r="M239" s="631"/>
      <c r="N239" s="631"/>
      <c r="O239" s="631"/>
      <c r="P239" s="631"/>
      <c r="Q239" s="631"/>
      <c r="R239" s="631"/>
      <c r="S239" s="631"/>
      <c r="T239" s="631"/>
      <c r="U239" s="631"/>
      <c r="V239" s="631"/>
      <c r="W239" s="631"/>
      <c r="X239" s="631"/>
      <c r="Y239" s="631"/>
      <c r="Z239" s="631"/>
      <c r="AA239" s="631"/>
      <c r="AB239" s="631"/>
      <c r="AC239" s="631"/>
      <c r="AD239" s="635"/>
      <c r="AE239" s="636"/>
      <c r="AF239" s="636"/>
      <c r="AG239" s="636"/>
      <c r="AK239" s="631"/>
      <c r="AL239" s="631"/>
      <c r="AM239" s="631"/>
      <c r="AN239" s="631"/>
      <c r="AO239" s="631"/>
      <c r="AP239" s="631"/>
      <c r="AQ239" s="631"/>
      <c r="AR239" s="631"/>
      <c r="AS239" s="631"/>
      <c r="AT239" s="631"/>
      <c r="AU239" s="631"/>
      <c r="AV239" s="631"/>
      <c r="AW239" s="631"/>
      <c r="AX239" s="631"/>
      <c r="AY239" s="631"/>
      <c r="AZ239" s="631"/>
      <c r="BA239" s="631"/>
      <c r="BB239" s="631"/>
      <c r="BC239" s="631"/>
      <c r="BD239" s="631"/>
      <c r="BE239" s="631"/>
      <c r="BF239" s="631"/>
      <c r="BG239" s="631"/>
      <c r="BH239" s="631"/>
      <c r="BI239" s="631"/>
      <c r="BJ239" s="631"/>
      <c r="BK239" s="635"/>
      <c r="BL239" s="636"/>
      <c r="BM239" s="636"/>
      <c r="BN239" s="636"/>
    </row>
    <row r="240" spans="4:66">
      <c r="D240" s="631"/>
      <c r="E240" s="631"/>
      <c r="F240" s="631"/>
      <c r="G240" s="631"/>
      <c r="H240" s="631"/>
      <c r="I240" s="631"/>
      <c r="J240" s="631"/>
      <c r="K240" s="631"/>
      <c r="L240" s="631"/>
      <c r="M240" s="631"/>
      <c r="N240" s="631"/>
      <c r="O240" s="631"/>
      <c r="P240" s="631"/>
      <c r="Q240" s="631"/>
      <c r="R240" s="631"/>
      <c r="S240" s="631"/>
      <c r="T240" s="631"/>
      <c r="U240" s="631"/>
      <c r="V240" s="631"/>
      <c r="W240" s="631"/>
      <c r="X240" s="631"/>
      <c r="Y240" s="631"/>
      <c r="Z240" s="631"/>
      <c r="AA240" s="631"/>
      <c r="AB240" s="631"/>
      <c r="AC240" s="631"/>
      <c r="AD240" s="635"/>
      <c r="AE240" s="636"/>
      <c r="AF240" s="636"/>
      <c r="AG240" s="636"/>
      <c r="AK240" s="631"/>
      <c r="AL240" s="631"/>
      <c r="AM240" s="631"/>
      <c r="AN240" s="631"/>
      <c r="AO240" s="631"/>
      <c r="AP240" s="631"/>
      <c r="AQ240" s="631"/>
      <c r="AR240" s="631"/>
      <c r="AS240" s="631"/>
      <c r="AT240" s="631"/>
      <c r="AU240" s="631"/>
      <c r="AV240" s="631"/>
      <c r="AW240" s="631"/>
      <c r="AX240" s="631"/>
      <c r="AY240" s="631"/>
      <c r="AZ240" s="631"/>
      <c r="BA240" s="631"/>
      <c r="BB240" s="631"/>
      <c r="BC240" s="631"/>
      <c r="BD240" s="631"/>
      <c r="BE240" s="631"/>
      <c r="BF240" s="631"/>
      <c r="BG240" s="631"/>
      <c r="BH240" s="631"/>
      <c r="BI240" s="631"/>
      <c r="BJ240" s="631"/>
      <c r="BK240" s="635"/>
      <c r="BL240" s="636"/>
      <c r="BM240" s="636"/>
      <c r="BN240" s="636"/>
    </row>
    <row r="241" spans="4:66">
      <c r="D241" s="631"/>
      <c r="E241" s="631"/>
      <c r="F241" s="631"/>
      <c r="G241" s="631"/>
      <c r="H241" s="631"/>
      <c r="I241" s="631"/>
      <c r="J241" s="631"/>
      <c r="K241" s="631"/>
      <c r="L241" s="631"/>
      <c r="M241" s="631"/>
      <c r="N241" s="631"/>
      <c r="O241" s="631"/>
      <c r="P241" s="631"/>
      <c r="Q241" s="631"/>
      <c r="R241" s="631"/>
      <c r="S241" s="631"/>
      <c r="T241" s="631"/>
      <c r="U241" s="631"/>
      <c r="V241" s="631"/>
      <c r="W241" s="631"/>
      <c r="X241" s="631"/>
      <c r="Y241" s="631"/>
      <c r="Z241" s="631"/>
      <c r="AA241" s="631"/>
      <c r="AB241" s="631"/>
      <c r="AC241" s="631"/>
      <c r="AD241" s="635"/>
      <c r="AE241" s="636"/>
      <c r="AF241" s="636"/>
      <c r="AG241" s="636"/>
      <c r="AK241" s="631"/>
      <c r="AL241" s="631"/>
      <c r="AM241" s="631"/>
      <c r="AN241" s="631"/>
      <c r="AO241" s="631"/>
      <c r="AP241" s="631"/>
      <c r="AQ241" s="631"/>
      <c r="AR241" s="631"/>
      <c r="AS241" s="631"/>
      <c r="AT241" s="631"/>
      <c r="AU241" s="631"/>
      <c r="AV241" s="631"/>
      <c r="AW241" s="631"/>
      <c r="AX241" s="631"/>
      <c r="AY241" s="631"/>
      <c r="AZ241" s="631"/>
      <c r="BA241" s="631"/>
      <c r="BB241" s="631"/>
      <c r="BC241" s="631"/>
      <c r="BD241" s="631"/>
      <c r="BE241" s="631"/>
      <c r="BF241" s="631"/>
      <c r="BG241" s="631"/>
      <c r="BH241" s="631"/>
      <c r="BI241" s="631"/>
      <c r="BJ241" s="631"/>
      <c r="BK241" s="635"/>
      <c r="BL241" s="636"/>
      <c r="BM241" s="636"/>
      <c r="BN241" s="636"/>
    </row>
    <row r="242" spans="4:66">
      <c r="D242" s="631"/>
      <c r="E242" s="631"/>
      <c r="F242" s="631"/>
      <c r="G242" s="631"/>
      <c r="H242" s="631"/>
      <c r="I242" s="631"/>
      <c r="J242" s="631"/>
      <c r="K242" s="631"/>
      <c r="L242" s="631"/>
      <c r="M242" s="631"/>
      <c r="N242" s="631"/>
      <c r="O242" s="631"/>
      <c r="P242" s="631"/>
      <c r="Q242" s="631"/>
      <c r="R242" s="631"/>
      <c r="S242" s="631"/>
      <c r="T242" s="631"/>
      <c r="U242" s="631"/>
      <c r="V242" s="631"/>
      <c r="W242" s="631"/>
      <c r="X242" s="631"/>
      <c r="Y242" s="631"/>
      <c r="Z242" s="631"/>
      <c r="AA242" s="631"/>
      <c r="AB242" s="631"/>
      <c r="AC242" s="631"/>
      <c r="AD242" s="635"/>
      <c r="AE242" s="636"/>
      <c r="AF242" s="636"/>
      <c r="AG242" s="636"/>
      <c r="AK242" s="631"/>
      <c r="AL242" s="631"/>
      <c r="AM242" s="631"/>
      <c r="AN242" s="631"/>
      <c r="AO242" s="631"/>
      <c r="AP242" s="631"/>
      <c r="AQ242" s="631"/>
      <c r="AR242" s="631"/>
      <c r="AS242" s="631"/>
      <c r="AT242" s="631"/>
      <c r="AU242" s="631"/>
      <c r="AV242" s="631"/>
      <c r="AW242" s="631"/>
      <c r="AX242" s="631"/>
      <c r="AY242" s="631"/>
      <c r="AZ242" s="631"/>
      <c r="BA242" s="631"/>
      <c r="BB242" s="631"/>
      <c r="BC242" s="631"/>
      <c r="BD242" s="631"/>
      <c r="BE242" s="631"/>
      <c r="BF242" s="631"/>
      <c r="BG242" s="631"/>
      <c r="BH242" s="631"/>
      <c r="BI242" s="631"/>
      <c r="BJ242" s="631"/>
      <c r="BK242" s="635"/>
      <c r="BL242" s="636"/>
      <c r="BM242" s="636"/>
      <c r="BN242" s="636"/>
    </row>
    <row r="243" spans="4:66">
      <c r="D243" s="631"/>
      <c r="E243" s="631"/>
      <c r="F243" s="631"/>
      <c r="G243" s="631"/>
      <c r="H243" s="631"/>
      <c r="I243" s="631"/>
      <c r="J243" s="631"/>
      <c r="K243" s="631"/>
      <c r="L243" s="631"/>
      <c r="M243" s="631"/>
      <c r="N243" s="631"/>
      <c r="O243" s="631"/>
      <c r="P243" s="631"/>
      <c r="Q243" s="631"/>
      <c r="R243" s="631"/>
      <c r="S243" s="631"/>
      <c r="T243" s="631"/>
      <c r="U243" s="631"/>
      <c r="V243" s="631"/>
      <c r="W243" s="631"/>
      <c r="X243" s="631"/>
      <c r="Y243" s="631"/>
      <c r="Z243" s="631"/>
      <c r="AA243" s="631"/>
      <c r="AB243" s="631"/>
      <c r="AC243" s="631"/>
      <c r="AD243" s="635"/>
      <c r="AE243" s="636"/>
      <c r="AF243" s="636"/>
      <c r="AG243" s="636"/>
      <c r="AK243" s="631"/>
      <c r="AL243" s="631"/>
      <c r="AM243" s="631"/>
      <c r="AN243" s="631"/>
      <c r="AO243" s="631"/>
      <c r="AP243" s="631"/>
      <c r="AQ243" s="631"/>
      <c r="AR243" s="631"/>
      <c r="AS243" s="631"/>
      <c r="AT243" s="631"/>
      <c r="AU243" s="631"/>
      <c r="AV243" s="631"/>
      <c r="AW243" s="631"/>
      <c r="AX243" s="631"/>
      <c r="AY243" s="631"/>
      <c r="AZ243" s="631"/>
      <c r="BA243" s="631"/>
      <c r="BB243" s="631"/>
      <c r="BC243" s="631"/>
      <c r="BD243" s="631"/>
      <c r="BE243" s="631"/>
      <c r="BF243" s="631"/>
      <c r="BG243" s="631"/>
      <c r="BH243" s="631"/>
      <c r="BI243" s="631"/>
      <c r="BJ243" s="631"/>
      <c r="BK243" s="635"/>
      <c r="BL243" s="636"/>
      <c r="BM243" s="636"/>
      <c r="BN243" s="636"/>
    </row>
    <row r="244" spans="4:66">
      <c r="D244" s="631"/>
      <c r="E244" s="631"/>
      <c r="F244" s="631"/>
      <c r="G244" s="631"/>
      <c r="H244" s="631"/>
      <c r="I244" s="631"/>
      <c r="J244" s="631"/>
      <c r="K244" s="631"/>
      <c r="L244" s="631"/>
      <c r="M244" s="631"/>
      <c r="N244" s="631"/>
      <c r="O244" s="631"/>
      <c r="P244" s="631"/>
      <c r="Q244" s="631"/>
      <c r="R244" s="631"/>
      <c r="S244" s="631"/>
      <c r="T244" s="631"/>
      <c r="U244" s="631"/>
      <c r="V244" s="631"/>
      <c r="W244" s="631"/>
      <c r="X244" s="631"/>
      <c r="Y244" s="631"/>
      <c r="Z244" s="631"/>
      <c r="AA244" s="631"/>
      <c r="AB244" s="631"/>
      <c r="AC244" s="631"/>
      <c r="AD244" s="635"/>
      <c r="AE244" s="636"/>
      <c r="AF244" s="636"/>
      <c r="AG244" s="636"/>
      <c r="AK244" s="631"/>
      <c r="AL244" s="631"/>
      <c r="AM244" s="631"/>
      <c r="AN244" s="631"/>
      <c r="AO244" s="631"/>
      <c r="AP244" s="631"/>
      <c r="AQ244" s="631"/>
      <c r="AR244" s="631"/>
      <c r="AS244" s="631"/>
      <c r="AT244" s="631"/>
      <c r="AU244" s="631"/>
      <c r="AV244" s="631"/>
      <c r="AW244" s="631"/>
      <c r="AX244" s="631"/>
      <c r="AY244" s="631"/>
      <c r="AZ244" s="631"/>
      <c r="BA244" s="631"/>
      <c r="BB244" s="631"/>
      <c r="BC244" s="631"/>
      <c r="BD244" s="631"/>
      <c r="BE244" s="631"/>
      <c r="BF244" s="631"/>
      <c r="BG244" s="631"/>
      <c r="BH244" s="631"/>
      <c r="BI244" s="631"/>
      <c r="BJ244" s="631"/>
      <c r="BK244" s="635"/>
      <c r="BL244" s="636"/>
      <c r="BM244" s="636"/>
      <c r="BN244" s="636"/>
    </row>
    <row r="245" spans="4:66">
      <c r="D245" s="631"/>
      <c r="E245" s="631"/>
      <c r="F245" s="631"/>
      <c r="G245" s="631"/>
      <c r="H245" s="631"/>
      <c r="I245" s="631"/>
      <c r="J245" s="631"/>
      <c r="K245" s="631"/>
      <c r="L245" s="631"/>
      <c r="M245" s="631"/>
      <c r="N245" s="631"/>
      <c r="O245" s="631"/>
      <c r="P245" s="631"/>
      <c r="Q245" s="631"/>
      <c r="R245" s="631"/>
      <c r="S245" s="631"/>
      <c r="T245" s="631"/>
      <c r="U245" s="631"/>
      <c r="V245" s="631"/>
      <c r="W245" s="631"/>
      <c r="X245" s="631"/>
      <c r="Y245" s="631"/>
      <c r="Z245" s="631"/>
      <c r="AA245" s="631"/>
      <c r="AB245" s="631"/>
      <c r="AC245" s="631"/>
      <c r="AD245" s="635"/>
      <c r="AE245" s="636"/>
      <c r="AF245" s="636"/>
      <c r="AG245" s="636"/>
      <c r="AK245" s="631"/>
      <c r="AL245" s="631"/>
      <c r="AM245" s="631"/>
      <c r="AN245" s="631"/>
      <c r="AO245" s="631"/>
      <c r="AP245" s="631"/>
      <c r="AQ245" s="631"/>
      <c r="AR245" s="631"/>
      <c r="AS245" s="631"/>
      <c r="AT245" s="631"/>
      <c r="AU245" s="631"/>
      <c r="AV245" s="631"/>
      <c r="AW245" s="631"/>
      <c r="AX245" s="631"/>
      <c r="AY245" s="631"/>
      <c r="AZ245" s="631"/>
      <c r="BA245" s="631"/>
      <c r="BB245" s="631"/>
      <c r="BC245" s="631"/>
      <c r="BD245" s="631"/>
      <c r="BE245" s="631"/>
      <c r="BF245" s="631"/>
      <c r="BG245" s="631"/>
      <c r="BH245" s="631"/>
      <c r="BI245" s="631"/>
      <c r="BJ245" s="631"/>
      <c r="BK245" s="635"/>
      <c r="BL245" s="636"/>
      <c r="BM245" s="636"/>
      <c r="BN245" s="636"/>
    </row>
    <row r="246" spans="4:66">
      <c r="D246" s="631"/>
      <c r="E246" s="631"/>
      <c r="F246" s="631"/>
      <c r="G246" s="631"/>
      <c r="H246" s="631"/>
      <c r="I246" s="631"/>
      <c r="J246" s="631"/>
      <c r="K246" s="631"/>
      <c r="L246" s="631"/>
      <c r="M246" s="631"/>
      <c r="N246" s="631"/>
      <c r="O246" s="631"/>
      <c r="P246" s="631"/>
      <c r="Q246" s="631"/>
      <c r="R246" s="631"/>
      <c r="S246" s="631"/>
      <c r="T246" s="631"/>
      <c r="U246" s="631"/>
      <c r="V246" s="631"/>
      <c r="W246" s="631"/>
      <c r="X246" s="631"/>
      <c r="Y246" s="631"/>
      <c r="Z246" s="631"/>
      <c r="AA246" s="631"/>
      <c r="AB246" s="631"/>
      <c r="AC246" s="631"/>
      <c r="AD246" s="635"/>
      <c r="AE246" s="636"/>
      <c r="AF246" s="636"/>
      <c r="AG246" s="636"/>
      <c r="AK246" s="631"/>
      <c r="AL246" s="631"/>
      <c r="AM246" s="631"/>
      <c r="AN246" s="631"/>
      <c r="AO246" s="631"/>
      <c r="AP246" s="631"/>
      <c r="AQ246" s="631"/>
      <c r="AR246" s="631"/>
      <c r="AS246" s="631"/>
      <c r="AT246" s="631"/>
      <c r="AU246" s="631"/>
      <c r="AV246" s="631"/>
      <c r="AW246" s="631"/>
      <c r="AX246" s="631"/>
      <c r="AY246" s="631"/>
      <c r="AZ246" s="631"/>
      <c r="BA246" s="631"/>
      <c r="BB246" s="631"/>
      <c r="BC246" s="631"/>
      <c r="BD246" s="631"/>
      <c r="BE246" s="631"/>
      <c r="BF246" s="631"/>
      <c r="BG246" s="631"/>
      <c r="BH246" s="631"/>
      <c r="BI246" s="631"/>
      <c r="BJ246" s="631"/>
      <c r="BK246" s="635"/>
      <c r="BL246" s="636"/>
      <c r="BM246" s="636"/>
      <c r="BN246" s="636"/>
    </row>
    <row r="247" spans="4:66">
      <c r="D247" s="631"/>
      <c r="E247" s="631"/>
      <c r="F247" s="631"/>
      <c r="G247" s="631"/>
      <c r="H247" s="631"/>
      <c r="I247" s="631"/>
      <c r="J247" s="631"/>
      <c r="K247" s="631"/>
      <c r="L247" s="631"/>
      <c r="M247" s="631"/>
      <c r="N247" s="631"/>
      <c r="O247" s="631"/>
      <c r="P247" s="631"/>
      <c r="Q247" s="631"/>
      <c r="R247" s="631"/>
      <c r="S247" s="631"/>
      <c r="T247" s="631"/>
      <c r="U247" s="631"/>
      <c r="V247" s="631"/>
      <c r="W247" s="631"/>
      <c r="X247" s="631"/>
      <c r="Y247" s="631"/>
      <c r="Z247" s="631"/>
      <c r="AA247" s="631"/>
      <c r="AB247" s="631"/>
      <c r="AC247" s="631"/>
      <c r="AD247" s="635"/>
      <c r="AE247" s="636"/>
      <c r="AF247" s="636"/>
      <c r="AG247" s="636"/>
      <c r="AK247" s="631"/>
      <c r="AL247" s="631"/>
      <c r="AM247" s="631"/>
      <c r="AN247" s="631"/>
      <c r="AO247" s="631"/>
      <c r="AP247" s="631"/>
      <c r="AQ247" s="631"/>
      <c r="AR247" s="631"/>
      <c r="AS247" s="631"/>
      <c r="AT247" s="631"/>
      <c r="AU247" s="631"/>
      <c r="AV247" s="631"/>
      <c r="AW247" s="631"/>
      <c r="AX247" s="631"/>
      <c r="AY247" s="631"/>
      <c r="AZ247" s="631"/>
      <c r="BA247" s="631"/>
      <c r="BB247" s="631"/>
      <c r="BC247" s="631"/>
      <c r="BD247" s="631"/>
      <c r="BE247" s="631"/>
      <c r="BF247" s="631"/>
      <c r="BG247" s="631"/>
      <c r="BH247" s="631"/>
      <c r="BI247" s="631"/>
      <c r="BJ247" s="631"/>
      <c r="BK247" s="635"/>
      <c r="BL247" s="636"/>
      <c r="BM247" s="636"/>
      <c r="BN247" s="636"/>
    </row>
    <row r="248" spans="4:66">
      <c r="D248" s="631"/>
      <c r="E248" s="631"/>
      <c r="F248" s="631"/>
      <c r="G248" s="631"/>
      <c r="H248" s="631"/>
      <c r="I248" s="631"/>
      <c r="J248" s="631"/>
      <c r="K248" s="631"/>
      <c r="L248" s="631"/>
      <c r="M248" s="631"/>
      <c r="N248" s="631"/>
      <c r="O248" s="631"/>
      <c r="P248" s="631"/>
      <c r="Q248" s="631"/>
      <c r="R248" s="631"/>
      <c r="S248" s="631"/>
      <c r="T248" s="631"/>
      <c r="U248" s="631"/>
      <c r="V248" s="631"/>
      <c r="W248" s="631"/>
      <c r="X248" s="631"/>
      <c r="Y248" s="631"/>
      <c r="Z248" s="631"/>
      <c r="AA248" s="631"/>
      <c r="AB248" s="631"/>
      <c r="AC248" s="631"/>
      <c r="AD248" s="635"/>
      <c r="AE248" s="636"/>
      <c r="AF248" s="636"/>
      <c r="AG248" s="636"/>
      <c r="AK248" s="631"/>
      <c r="AL248" s="631"/>
      <c r="AM248" s="631"/>
      <c r="AN248" s="631"/>
      <c r="AO248" s="631"/>
      <c r="AP248" s="631"/>
      <c r="AQ248" s="631"/>
      <c r="AR248" s="631"/>
      <c r="AS248" s="631"/>
      <c r="AT248" s="631"/>
      <c r="AU248" s="631"/>
      <c r="AV248" s="631"/>
      <c r="AW248" s="631"/>
      <c r="AX248" s="631"/>
      <c r="AY248" s="631"/>
      <c r="AZ248" s="631"/>
      <c r="BA248" s="631"/>
      <c r="BB248" s="631"/>
      <c r="BC248" s="631"/>
      <c r="BD248" s="631"/>
      <c r="BE248" s="631"/>
      <c r="BF248" s="631"/>
      <c r="BG248" s="631"/>
      <c r="BH248" s="631"/>
      <c r="BI248" s="631"/>
      <c r="BJ248" s="631"/>
      <c r="BK248" s="635"/>
      <c r="BL248" s="636"/>
      <c r="BM248" s="636"/>
      <c r="BN248" s="636"/>
    </row>
    <row r="249" spans="4:66">
      <c r="D249" s="631"/>
      <c r="E249" s="631"/>
      <c r="F249" s="631"/>
      <c r="G249" s="631"/>
      <c r="H249" s="631"/>
      <c r="I249" s="631"/>
      <c r="J249" s="631"/>
      <c r="K249" s="631"/>
      <c r="L249" s="631"/>
      <c r="M249" s="631"/>
      <c r="N249" s="631"/>
      <c r="O249" s="631"/>
      <c r="P249" s="631"/>
      <c r="Q249" s="631"/>
      <c r="R249" s="631"/>
      <c r="S249" s="631"/>
      <c r="T249" s="631"/>
      <c r="U249" s="631"/>
      <c r="V249" s="631"/>
      <c r="W249" s="631"/>
      <c r="X249" s="631"/>
      <c r="Y249" s="631"/>
      <c r="Z249" s="631"/>
      <c r="AA249" s="631"/>
      <c r="AB249" s="631"/>
      <c r="AC249" s="631"/>
      <c r="AD249" s="635"/>
      <c r="AE249" s="636"/>
      <c r="AF249" s="636"/>
      <c r="AG249" s="636"/>
      <c r="AK249" s="631"/>
      <c r="AL249" s="631"/>
      <c r="AM249" s="631"/>
      <c r="AN249" s="631"/>
      <c r="AO249" s="631"/>
      <c r="AP249" s="631"/>
      <c r="AQ249" s="631"/>
      <c r="AR249" s="631"/>
      <c r="AS249" s="631"/>
      <c r="AT249" s="631"/>
      <c r="AU249" s="631"/>
      <c r="AV249" s="631"/>
      <c r="AW249" s="631"/>
      <c r="AX249" s="631"/>
      <c r="AY249" s="631"/>
      <c r="AZ249" s="631"/>
      <c r="BA249" s="631"/>
      <c r="BB249" s="631"/>
      <c r="BC249" s="631"/>
      <c r="BD249" s="631"/>
      <c r="BE249" s="631"/>
      <c r="BF249" s="631"/>
      <c r="BG249" s="631"/>
      <c r="BH249" s="631"/>
      <c r="BI249" s="631"/>
      <c r="BJ249" s="631"/>
      <c r="BK249" s="635"/>
      <c r="BL249" s="636"/>
      <c r="BM249" s="636"/>
      <c r="BN249" s="636"/>
    </row>
    <row r="250" spans="4:66">
      <c r="D250" s="631"/>
      <c r="E250" s="631"/>
      <c r="F250" s="631"/>
      <c r="G250" s="631"/>
      <c r="H250" s="631"/>
      <c r="I250" s="631"/>
      <c r="J250" s="631"/>
      <c r="K250" s="631"/>
      <c r="L250" s="631"/>
      <c r="M250" s="631"/>
      <c r="N250" s="631"/>
      <c r="O250" s="631"/>
      <c r="P250" s="631"/>
      <c r="Q250" s="631"/>
      <c r="R250" s="631"/>
      <c r="S250" s="631"/>
      <c r="T250" s="631"/>
      <c r="U250" s="631"/>
      <c r="V250" s="631"/>
      <c r="W250" s="631"/>
      <c r="X250" s="631"/>
      <c r="Y250" s="631"/>
      <c r="Z250" s="631"/>
      <c r="AA250" s="631"/>
      <c r="AB250" s="631"/>
      <c r="AC250" s="631"/>
      <c r="AD250" s="635"/>
      <c r="AE250" s="636"/>
      <c r="AF250" s="636"/>
      <c r="AG250" s="636"/>
      <c r="AK250" s="631"/>
      <c r="AL250" s="631"/>
      <c r="AM250" s="631"/>
      <c r="AN250" s="631"/>
      <c r="AO250" s="631"/>
      <c r="AP250" s="631"/>
      <c r="AQ250" s="631"/>
      <c r="AR250" s="631"/>
      <c r="AS250" s="631"/>
      <c r="AT250" s="631"/>
      <c r="AU250" s="631"/>
      <c r="AV250" s="631"/>
      <c r="AW250" s="631"/>
      <c r="AX250" s="631"/>
      <c r="AY250" s="631"/>
      <c r="AZ250" s="631"/>
      <c r="BA250" s="631"/>
      <c r="BB250" s="631"/>
      <c r="BC250" s="631"/>
      <c r="BD250" s="631"/>
      <c r="BE250" s="631"/>
      <c r="BF250" s="631"/>
      <c r="BG250" s="631"/>
      <c r="BH250" s="631"/>
      <c r="BI250" s="631"/>
      <c r="BJ250" s="631"/>
      <c r="BK250" s="635"/>
      <c r="BL250" s="636"/>
      <c r="BM250" s="636"/>
      <c r="BN250" s="636"/>
    </row>
    <row r="251" spans="4:66">
      <c r="D251" s="631"/>
      <c r="E251" s="631"/>
      <c r="F251" s="631"/>
      <c r="G251" s="631"/>
      <c r="H251" s="631"/>
      <c r="I251" s="631"/>
      <c r="J251" s="631"/>
      <c r="K251" s="631"/>
      <c r="L251" s="631"/>
      <c r="M251" s="631"/>
      <c r="N251" s="631"/>
      <c r="O251" s="631"/>
      <c r="P251" s="631"/>
      <c r="Q251" s="631"/>
      <c r="R251" s="631"/>
      <c r="S251" s="631"/>
      <c r="T251" s="631"/>
      <c r="U251" s="631"/>
      <c r="V251" s="631"/>
      <c r="W251" s="631"/>
      <c r="X251" s="631"/>
      <c r="Y251" s="631"/>
      <c r="Z251" s="631"/>
      <c r="AA251" s="631"/>
      <c r="AB251" s="631"/>
      <c r="AC251" s="631"/>
      <c r="AD251" s="635"/>
      <c r="AE251" s="636"/>
      <c r="AF251" s="636"/>
      <c r="AG251" s="636"/>
      <c r="AK251" s="631"/>
      <c r="AL251" s="631"/>
      <c r="AM251" s="631"/>
      <c r="AN251" s="631"/>
      <c r="AO251" s="631"/>
      <c r="AP251" s="631"/>
      <c r="AQ251" s="631"/>
      <c r="AR251" s="631"/>
      <c r="AS251" s="631"/>
      <c r="AT251" s="631"/>
      <c r="AU251" s="631"/>
      <c r="AV251" s="631"/>
      <c r="AW251" s="631"/>
      <c r="AX251" s="631"/>
      <c r="AY251" s="631"/>
      <c r="AZ251" s="631"/>
      <c r="BA251" s="631"/>
      <c r="BB251" s="631"/>
      <c r="BC251" s="631"/>
      <c r="BD251" s="631"/>
      <c r="BE251" s="631"/>
      <c r="BF251" s="631"/>
      <c r="BG251" s="631"/>
      <c r="BH251" s="631"/>
      <c r="BI251" s="631"/>
      <c r="BJ251" s="631"/>
      <c r="BK251" s="635"/>
      <c r="BL251" s="636"/>
      <c r="BM251" s="636"/>
      <c r="BN251" s="636"/>
    </row>
    <row r="252" spans="4:66">
      <c r="D252" s="631"/>
      <c r="E252" s="631"/>
      <c r="F252" s="631"/>
      <c r="G252" s="631"/>
      <c r="H252" s="631"/>
      <c r="I252" s="631"/>
      <c r="J252" s="631"/>
      <c r="K252" s="631"/>
      <c r="L252" s="631"/>
      <c r="M252" s="631"/>
      <c r="N252" s="631"/>
      <c r="O252" s="631"/>
      <c r="P252" s="631"/>
      <c r="Q252" s="631"/>
      <c r="R252" s="631"/>
      <c r="S252" s="631"/>
      <c r="T252" s="631"/>
      <c r="U252" s="631"/>
      <c r="V252" s="631"/>
      <c r="W252" s="631"/>
      <c r="X252" s="631"/>
      <c r="Y252" s="631"/>
      <c r="Z252" s="631"/>
      <c r="AA252" s="631"/>
      <c r="AB252" s="631"/>
      <c r="AC252" s="631"/>
      <c r="AD252" s="635"/>
      <c r="AE252" s="636"/>
      <c r="AF252" s="636"/>
      <c r="AG252" s="636"/>
      <c r="AK252" s="631"/>
      <c r="AL252" s="631"/>
      <c r="AM252" s="631"/>
      <c r="AN252" s="631"/>
      <c r="AO252" s="631"/>
      <c r="AP252" s="631"/>
      <c r="AQ252" s="631"/>
      <c r="AR252" s="631"/>
      <c r="AS252" s="631"/>
      <c r="AT252" s="631"/>
      <c r="AU252" s="631"/>
      <c r="AV252" s="631"/>
      <c r="AW252" s="631"/>
      <c r="AX252" s="631"/>
      <c r="AY252" s="631"/>
      <c r="AZ252" s="631"/>
      <c r="BA252" s="631"/>
      <c r="BB252" s="631"/>
      <c r="BC252" s="631"/>
      <c r="BD252" s="631"/>
      <c r="BE252" s="631"/>
      <c r="BF252" s="631"/>
      <c r="BG252" s="631"/>
      <c r="BH252" s="631"/>
      <c r="BI252" s="631"/>
      <c r="BJ252" s="631"/>
      <c r="BK252" s="635"/>
      <c r="BL252" s="636"/>
      <c r="BM252" s="636"/>
      <c r="BN252" s="636"/>
    </row>
    <row r="253" spans="4:66">
      <c r="D253" s="631"/>
      <c r="E253" s="631"/>
      <c r="F253" s="631"/>
      <c r="G253" s="631"/>
      <c r="H253" s="631"/>
      <c r="I253" s="631"/>
      <c r="J253" s="631"/>
      <c r="K253" s="631"/>
      <c r="L253" s="631"/>
      <c r="M253" s="631"/>
      <c r="N253" s="631"/>
      <c r="O253" s="631"/>
      <c r="P253" s="631"/>
      <c r="Q253" s="631"/>
      <c r="R253" s="631"/>
      <c r="S253" s="631"/>
      <c r="T253" s="631"/>
      <c r="U253" s="631"/>
      <c r="V253" s="631"/>
      <c r="W253" s="631"/>
      <c r="X253" s="631"/>
      <c r="Y253" s="631"/>
      <c r="Z253" s="631"/>
      <c r="AA253" s="631"/>
      <c r="AB253" s="631"/>
      <c r="AC253" s="631"/>
      <c r="AD253" s="635"/>
      <c r="AE253" s="636"/>
      <c r="AF253" s="636"/>
      <c r="AG253" s="636"/>
      <c r="AK253" s="631"/>
      <c r="AL253" s="631"/>
      <c r="AM253" s="631"/>
      <c r="AN253" s="631"/>
      <c r="AO253" s="631"/>
      <c r="AP253" s="631"/>
      <c r="AQ253" s="631"/>
      <c r="AR253" s="631"/>
      <c r="AS253" s="631"/>
      <c r="AT253" s="631"/>
      <c r="AU253" s="631"/>
      <c r="AV253" s="631"/>
      <c r="AW253" s="631"/>
      <c r="AX253" s="631"/>
      <c r="AY253" s="631"/>
      <c r="AZ253" s="631"/>
      <c r="BA253" s="631"/>
      <c r="BB253" s="631"/>
      <c r="BC253" s="631"/>
      <c r="BD253" s="631"/>
      <c r="BE253" s="631"/>
      <c r="BF253" s="631"/>
      <c r="BG253" s="631"/>
      <c r="BH253" s="631"/>
      <c r="BI253" s="631"/>
      <c r="BJ253" s="631"/>
      <c r="BK253" s="635"/>
      <c r="BL253" s="636"/>
      <c r="BM253" s="636"/>
      <c r="BN253" s="636"/>
    </row>
    <row r="254" spans="4:66">
      <c r="D254" s="631"/>
      <c r="E254" s="631"/>
      <c r="F254" s="631"/>
      <c r="G254" s="631"/>
      <c r="H254" s="631"/>
      <c r="I254" s="631"/>
      <c r="J254" s="631"/>
      <c r="K254" s="631"/>
      <c r="L254" s="631"/>
      <c r="M254" s="631"/>
      <c r="N254" s="631"/>
      <c r="O254" s="631"/>
      <c r="P254" s="631"/>
      <c r="Q254" s="631"/>
      <c r="R254" s="631"/>
      <c r="S254" s="631"/>
      <c r="T254" s="631"/>
      <c r="U254" s="631"/>
      <c r="V254" s="631"/>
      <c r="W254" s="631"/>
      <c r="X254" s="631"/>
      <c r="Y254" s="631"/>
      <c r="Z254" s="631"/>
      <c r="AA254" s="631"/>
      <c r="AB254" s="631"/>
      <c r="AC254" s="631"/>
      <c r="AD254" s="635"/>
      <c r="AE254" s="636"/>
      <c r="AF254" s="636"/>
      <c r="AG254" s="636"/>
      <c r="AK254" s="631"/>
      <c r="AL254" s="631"/>
      <c r="AM254" s="631"/>
      <c r="AN254" s="631"/>
      <c r="AO254" s="631"/>
      <c r="AP254" s="631"/>
      <c r="AQ254" s="631"/>
      <c r="AR254" s="631"/>
      <c r="AS254" s="631"/>
      <c r="AT254" s="631"/>
      <c r="AU254" s="631"/>
      <c r="AV254" s="631"/>
      <c r="AW254" s="631"/>
      <c r="AX254" s="631"/>
      <c r="AY254" s="631"/>
      <c r="AZ254" s="631"/>
      <c r="BA254" s="631"/>
      <c r="BB254" s="631"/>
      <c r="BC254" s="631"/>
      <c r="BD254" s="631"/>
      <c r="BE254" s="631"/>
      <c r="BF254" s="631"/>
      <c r="BG254" s="631"/>
      <c r="BH254" s="631"/>
      <c r="BI254" s="631"/>
      <c r="BJ254" s="631"/>
      <c r="BK254" s="635"/>
      <c r="BL254" s="636"/>
      <c r="BM254" s="636"/>
      <c r="BN254" s="636"/>
    </row>
    <row r="255" spans="4:66">
      <c r="D255" s="631"/>
      <c r="E255" s="631"/>
      <c r="F255" s="631"/>
      <c r="G255" s="631"/>
      <c r="H255" s="631"/>
      <c r="I255" s="631"/>
      <c r="J255" s="631"/>
      <c r="K255" s="631"/>
      <c r="L255" s="631"/>
      <c r="M255" s="631"/>
      <c r="N255" s="631"/>
      <c r="O255" s="631"/>
      <c r="P255" s="631"/>
      <c r="Q255" s="631"/>
      <c r="R255" s="631"/>
      <c r="S255" s="631"/>
      <c r="T255" s="631"/>
      <c r="U255" s="631"/>
      <c r="V255" s="631"/>
      <c r="W255" s="631"/>
      <c r="X255" s="631"/>
      <c r="Y255" s="631"/>
      <c r="Z255" s="631"/>
      <c r="AA255" s="631"/>
      <c r="AB255" s="631"/>
      <c r="AC255" s="631"/>
      <c r="AD255" s="635"/>
      <c r="AE255" s="636"/>
      <c r="AF255" s="636"/>
      <c r="AG255" s="636"/>
      <c r="AK255" s="631"/>
      <c r="AL255" s="631"/>
      <c r="AM255" s="631"/>
      <c r="AN255" s="631"/>
      <c r="AO255" s="631"/>
      <c r="AP255" s="631"/>
      <c r="AQ255" s="631"/>
      <c r="AR255" s="631"/>
      <c r="AS255" s="631"/>
      <c r="AT255" s="631"/>
      <c r="AU255" s="631"/>
      <c r="AV255" s="631"/>
      <c r="AW255" s="631"/>
      <c r="AX255" s="631"/>
      <c r="AY255" s="631"/>
      <c r="AZ255" s="631"/>
      <c r="BA255" s="631"/>
      <c r="BB255" s="631"/>
      <c r="BC255" s="631"/>
      <c r="BD255" s="631"/>
      <c r="BE255" s="631"/>
      <c r="BF255" s="631"/>
      <c r="BG255" s="631"/>
      <c r="BH255" s="631"/>
      <c r="BI255" s="631"/>
      <c r="BJ255" s="631"/>
      <c r="BK255" s="635"/>
      <c r="BL255" s="636"/>
      <c r="BM255" s="636"/>
      <c r="BN255" s="636"/>
    </row>
    <row r="256" spans="4:66">
      <c r="D256" s="631"/>
      <c r="E256" s="631"/>
      <c r="F256" s="631"/>
      <c r="G256" s="631"/>
      <c r="H256" s="631"/>
      <c r="I256" s="631"/>
      <c r="J256" s="631"/>
      <c r="K256" s="631"/>
      <c r="L256" s="631"/>
      <c r="M256" s="631"/>
      <c r="N256" s="631"/>
      <c r="O256" s="631"/>
      <c r="P256" s="631"/>
      <c r="Q256" s="631"/>
      <c r="R256" s="631"/>
      <c r="S256" s="631"/>
      <c r="T256" s="631"/>
      <c r="U256" s="631"/>
      <c r="V256" s="631"/>
      <c r="W256" s="631"/>
      <c r="X256" s="631"/>
      <c r="Y256" s="631"/>
      <c r="Z256" s="631"/>
      <c r="AA256" s="631"/>
      <c r="AB256" s="631"/>
      <c r="AC256" s="631"/>
      <c r="AD256" s="635"/>
      <c r="AE256" s="636"/>
      <c r="AF256" s="636"/>
      <c r="AG256" s="636"/>
      <c r="AK256" s="631"/>
      <c r="AL256" s="631"/>
      <c r="AM256" s="631"/>
      <c r="AN256" s="631"/>
      <c r="AO256" s="631"/>
      <c r="AP256" s="631"/>
      <c r="AQ256" s="631"/>
      <c r="AR256" s="631"/>
      <c r="AS256" s="631"/>
      <c r="AT256" s="631"/>
      <c r="AU256" s="631"/>
      <c r="AV256" s="631"/>
      <c r="AW256" s="631"/>
      <c r="AX256" s="631"/>
      <c r="AY256" s="631"/>
      <c r="AZ256" s="631"/>
      <c r="BA256" s="631"/>
      <c r="BB256" s="631"/>
      <c r="BC256" s="631"/>
      <c r="BD256" s="631"/>
      <c r="BE256" s="631"/>
      <c r="BF256" s="631"/>
      <c r="BG256" s="631"/>
      <c r="BH256" s="631"/>
      <c r="BI256" s="631"/>
      <c r="BJ256" s="631"/>
      <c r="BK256" s="635"/>
      <c r="BL256" s="636"/>
      <c r="BM256" s="636"/>
      <c r="BN256" s="636"/>
    </row>
    <row r="257" spans="4:66">
      <c r="D257" s="631"/>
      <c r="E257" s="631"/>
      <c r="F257" s="631"/>
      <c r="G257" s="631"/>
      <c r="H257" s="631"/>
      <c r="I257" s="631"/>
      <c r="J257" s="631"/>
      <c r="K257" s="631"/>
      <c r="L257" s="631"/>
      <c r="M257" s="631"/>
      <c r="N257" s="631"/>
      <c r="O257" s="631"/>
      <c r="P257" s="631"/>
      <c r="Q257" s="631"/>
      <c r="R257" s="631"/>
      <c r="S257" s="631"/>
      <c r="T257" s="631"/>
      <c r="U257" s="631"/>
      <c r="V257" s="631"/>
      <c r="W257" s="631"/>
      <c r="X257" s="631"/>
      <c r="Y257" s="631"/>
      <c r="Z257" s="631"/>
      <c r="AA257" s="631"/>
      <c r="AB257" s="631"/>
      <c r="AC257" s="631"/>
      <c r="AD257" s="635"/>
      <c r="AE257" s="636"/>
      <c r="AF257" s="636"/>
      <c r="AG257" s="636"/>
      <c r="AK257" s="631"/>
      <c r="AL257" s="631"/>
      <c r="AM257" s="631"/>
      <c r="AN257" s="631"/>
      <c r="AO257" s="631"/>
      <c r="AP257" s="631"/>
      <c r="AQ257" s="631"/>
      <c r="AR257" s="631"/>
      <c r="AS257" s="631"/>
      <c r="AT257" s="631"/>
      <c r="AU257" s="631"/>
      <c r="AV257" s="631"/>
      <c r="AW257" s="631"/>
      <c r="AX257" s="631"/>
      <c r="AY257" s="631"/>
      <c r="AZ257" s="631"/>
      <c r="BA257" s="631"/>
      <c r="BB257" s="631"/>
      <c r="BC257" s="631"/>
      <c r="BD257" s="631"/>
      <c r="BE257" s="631"/>
      <c r="BF257" s="631"/>
      <c r="BG257" s="631"/>
      <c r="BH257" s="631"/>
      <c r="BI257" s="631"/>
      <c r="BJ257" s="631"/>
      <c r="BK257" s="635"/>
      <c r="BL257" s="636"/>
      <c r="BM257" s="636"/>
      <c r="BN257" s="636"/>
    </row>
    <row r="258" spans="4:66">
      <c r="D258" s="631"/>
      <c r="E258" s="631"/>
      <c r="F258" s="631"/>
      <c r="G258" s="631"/>
      <c r="H258" s="631"/>
      <c r="I258" s="631"/>
      <c r="J258" s="631"/>
      <c r="K258" s="631"/>
      <c r="L258" s="631"/>
      <c r="M258" s="631"/>
      <c r="N258" s="631"/>
      <c r="O258" s="631"/>
      <c r="P258" s="631"/>
      <c r="Q258" s="631"/>
      <c r="R258" s="631"/>
      <c r="S258" s="631"/>
      <c r="T258" s="631"/>
      <c r="U258" s="631"/>
      <c r="V258" s="631"/>
      <c r="W258" s="631"/>
      <c r="X258" s="631"/>
      <c r="Y258" s="631"/>
      <c r="Z258" s="631"/>
      <c r="AA258" s="631"/>
      <c r="AB258" s="631"/>
      <c r="AC258" s="631"/>
      <c r="AD258" s="635"/>
      <c r="AE258" s="636"/>
      <c r="AF258" s="636"/>
      <c r="AG258" s="636"/>
      <c r="AK258" s="631"/>
      <c r="AL258" s="631"/>
      <c r="AM258" s="631"/>
      <c r="AN258" s="631"/>
      <c r="AO258" s="631"/>
      <c r="AP258" s="631"/>
      <c r="AQ258" s="631"/>
      <c r="AR258" s="631"/>
      <c r="AS258" s="631"/>
      <c r="AT258" s="631"/>
      <c r="AU258" s="631"/>
      <c r="AV258" s="631"/>
      <c r="AW258" s="631"/>
      <c r="AX258" s="631"/>
      <c r="AY258" s="631"/>
      <c r="AZ258" s="631"/>
      <c r="BA258" s="631"/>
      <c r="BB258" s="631"/>
      <c r="BC258" s="631"/>
      <c r="BD258" s="631"/>
      <c r="BE258" s="631"/>
      <c r="BF258" s="631"/>
      <c r="BG258" s="631"/>
      <c r="BH258" s="631"/>
      <c r="BI258" s="631"/>
      <c r="BJ258" s="631"/>
      <c r="BK258" s="635"/>
      <c r="BL258" s="636"/>
      <c r="BM258" s="636"/>
      <c r="BN258" s="636"/>
    </row>
    <row r="259" spans="4:66">
      <c r="D259" s="631"/>
      <c r="E259" s="631"/>
      <c r="F259" s="631"/>
      <c r="G259" s="631"/>
      <c r="H259" s="631"/>
      <c r="I259" s="631"/>
      <c r="J259" s="631"/>
      <c r="K259" s="631"/>
      <c r="L259" s="631"/>
      <c r="M259" s="631"/>
      <c r="N259" s="631"/>
      <c r="O259" s="631"/>
      <c r="P259" s="631"/>
      <c r="Q259" s="631"/>
      <c r="R259" s="631"/>
      <c r="S259" s="631"/>
      <c r="T259" s="631"/>
      <c r="U259" s="631"/>
      <c r="V259" s="631"/>
      <c r="W259" s="631"/>
      <c r="X259" s="631"/>
      <c r="Y259" s="631"/>
      <c r="Z259" s="631"/>
      <c r="AA259" s="631"/>
      <c r="AB259" s="631"/>
      <c r="AC259" s="631"/>
      <c r="AD259" s="635"/>
      <c r="AE259" s="636"/>
      <c r="AF259" s="636"/>
      <c r="AG259" s="636"/>
      <c r="AK259" s="631"/>
      <c r="AL259" s="631"/>
      <c r="AM259" s="631"/>
      <c r="AN259" s="631"/>
      <c r="AO259" s="631"/>
      <c r="AP259" s="631"/>
      <c r="AQ259" s="631"/>
      <c r="AR259" s="631"/>
      <c r="AS259" s="631"/>
      <c r="AT259" s="631"/>
      <c r="AU259" s="631"/>
      <c r="AV259" s="631"/>
      <c r="AW259" s="631"/>
      <c r="AX259" s="631"/>
      <c r="AY259" s="631"/>
      <c r="AZ259" s="631"/>
      <c r="BA259" s="631"/>
      <c r="BB259" s="631"/>
      <c r="BC259" s="631"/>
      <c r="BD259" s="631"/>
      <c r="BE259" s="631"/>
      <c r="BF259" s="631"/>
      <c r="BG259" s="631"/>
      <c r="BH259" s="631"/>
      <c r="BI259" s="631"/>
      <c r="BJ259" s="631"/>
      <c r="BK259" s="635"/>
      <c r="BL259" s="636"/>
      <c r="BM259" s="636"/>
      <c r="BN259" s="636"/>
    </row>
    <row r="260" spans="4:66">
      <c r="D260" s="631"/>
      <c r="E260" s="631"/>
      <c r="F260" s="631"/>
      <c r="G260" s="631"/>
      <c r="H260" s="631"/>
      <c r="I260" s="631"/>
      <c r="J260" s="631"/>
      <c r="K260" s="631"/>
      <c r="L260" s="631"/>
      <c r="M260" s="631"/>
      <c r="N260" s="631"/>
      <c r="O260" s="631"/>
      <c r="P260" s="631"/>
      <c r="Q260" s="631"/>
      <c r="R260" s="631"/>
      <c r="S260" s="631"/>
      <c r="T260" s="631"/>
      <c r="U260" s="631"/>
      <c r="V260" s="631"/>
      <c r="W260" s="631"/>
      <c r="X260" s="631"/>
      <c r="Y260" s="631"/>
      <c r="Z260" s="631"/>
      <c r="AA260" s="631"/>
      <c r="AB260" s="631"/>
      <c r="AC260" s="631"/>
      <c r="AD260" s="635"/>
      <c r="AE260" s="636"/>
      <c r="AF260" s="636"/>
      <c r="AG260" s="636"/>
      <c r="AK260" s="631"/>
      <c r="AL260" s="631"/>
      <c r="AM260" s="631"/>
      <c r="AN260" s="631"/>
      <c r="AO260" s="631"/>
      <c r="AP260" s="631"/>
      <c r="AQ260" s="631"/>
      <c r="AR260" s="631"/>
      <c r="AS260" s="631"/>
      <c r="AT260" s="631"/>
      <c r="AU260" s="631"/>
      <c r="AV260" s="631"/>
      <c r="AW260" s="631"/>
      <c r="AX260" s="631"/>
      <c r="AY260" s="631"/>
      <c r="AZ260" s="631"/>
      <c r="BA260" s="631"/>
      <c r="BB260" s="631"/>
      <c r="BC260" s="631"/>
      <c r="BD260" s="631"/>
      <c r="BE260" s="631"/>
      <c r="BF260" s="631"/>
      <c r="BG260" s="631"/>
      <c r="BH260" s="631"/>
      <c r="BI260" s="631"/>
      <c r="BJ260" s="631"/>
      <c r="BK260" s="635"/>
      <c r="BL260" s="636"/>
      <c r="BM260" s="636"/>
      <c r="BN260" s="636"/>
    </row>
    <row r="261" spans="4:66">
      <c r="D261" s="631"/>
      <c r="E261" s="631"/>
      <c r="F261" s="631"/>
      <c r="G261" s="631"/>
      <c r="H261" s="631"/>
      <c r="I261" s="631"/>
      <c r="J261" s="631"/>
      <c r="K261" s="631"/>
      <c r="L261" s="631"/>
      <c r="M261" s="631"/>
      <c r="N261" s="631"/>
      <c r="O261" s="631"/>
      <c r="P261" s="631"/>
      <c r="Q261" s="631"/>
      <c r="R261" s="631"/>
      <c r="S261" s="631"/>
      <c r="T261" s="631"/>
      <c r="U261" s="631"/>
      <c r="V261" s="631"/>
      <c r="W261" s="631"/>
      <c r="X261" s="631"/>
      <c r="Y261" s="631"/>
      <c r="Z261" s="631"/>
      <c r="AA261" s="631"/>
      <c r="AB261" s="631"/>
      <c r="AC261" s="631"/>
      <c r="AD261" s="635"/>
      <c r="AE261" s="636"/>
      <c r="AF261" s="636"/>
      <c r="AG261" s="636"/>
      <c r="AK261" s="631"/>
      <c r="AL261" s="631"/>
      <c r="AM261" s="631"/>
      <c r="AN261" s="631"/>
      <c r="AO261" s="631"/>
      <c r="AP261" s="631"/>
      <c r="AQ261" s="631"/>
      <c r="AR261" s="631"/>
      <c r="AS261" s="631"/>
      <c r="AT261" s="631"/>
      <c r="AU261" s="631"/>
      <c r="AV261" s="631"/>
      <c r="AW261" s="631"/>
      <c r="AX261" s="631"/>
      <c r="AY261" s="631"/>
      <c r="AZ261" s="631"/>
      <c r="BA261" s="631"/>
      <c r="BB261" s="631"/>
      <c r="BC261" s="631"/>
      <c r="BD261" s="631"/>
      <c r="BE261" s="631"/>
      <c r="BF261" s="631"/>
      <c r="BG261" s="631"/>
      <c r="BH261" s="631"/>
      <c r="BI261" s="631"/>
      <c r="BJ261" s="631"/>
      <c r="BK261" s="635"/>
      <c r="BL261" s="636"/>
      <c r="BM261" s="636"/>
      <c r="BN261" s="636"/>
    </row>
    <row r="262" spans="4:66">
      <c r="D262" s="631"/>
      <c r="E262" s="631"/>
      <c r="F262" s="631"/>
      <c r="G262" s="631"/>
      <c r="H262" s="631"/>
      <c r="I262" s="631"/>
      <c r="J262" s="631"/>
      <c r="K262" s="631"/>
      <c r="L262" s="631"/>
      <c r="M262" s="631"/>
      <c r="N262" s="631"/>
      <c r="O262" s="631"/>
      <c r="P262" s="631"/>
      <c r="Q262" s="631"/>
      <c r="R262" s="631"/>
      <c r="S262" s="631"/>
      <c r="T262" s="631"/>
      <c r="U262" s="631"/>
      <c r="V262" s="631"/>
      <c r="W262" s="631"/>
      <c r="X262" s="631"/>
      <c r="Y262" s="631"/>
      <c r="Z262" s="631"/>
      <c r="AA262" s="631"/>
      <c r="AB262" s="631"/>
      <c r="AC262" s="631"/>
      <c r="AD262" s="635"/>
      <c r="AE262" s="636"/>
      <c r="AF262" s="636"/>
      <c r="AG262" s="636"/>
      <c r="AK262" s="631"/>
      <c r="AL262" s="631"/>
      <c r="AM262" s="631"/>
      <c r="AN262" s="631"/>
      <c r="AO262" s="631"/>
      <c r="AP262" s="631"/>
      <c r="AQ262" s="631"/>
      <c r="AR262" s="631"/>
      <c r="AS262" s="631"/>
      <c r="AT262" s="631"/>
      <c r="AU262" s="631"/>
      <c r="AV262" s="631"/>
      <c r="AW262" s="631"/>
      <c r="AX262" s="631"/>
      <c r="AY262" s="631"/>
      <c r="AZ262" s="631"/>
      <c r="BA262" s="631"/>
      <c r="BB262" s="631"/>
      <c r="BC262" s="631"/>
      <c r="BD262" s="631"/>
      <c r="BE262" s="631"/>
      <c r="BF262" s="631"/>
      <c r="BG262" s="631"/>
      <c r="BH262" s="631"/>
      <c r="BI262" s="631"/>
      <c r="BJ262" s="631"/>
      <c r="BK262" s="635"/>
      <c r="BL262" s="636"/>
      <c r="BM262" s="636"/>
      <c r="BN262" s="636"/>
    </row>
    <row r="263" spans="4:66">
      <c r="D263" s="631"/>
      <c r="E263" s="631"/>
      <c r="F263" s="631"/>
      <c r="G263" s="631"/>
      <c r="H263" s="631"/>
      <c r="I263" s="631"/>
      <c r="J263" s="631"/>
      <c r="K263" s="631"/>
      <c r="L263" s="631"/>
      <c r="M263" s="631"/>
      <c r="N263" s="631"/>
      <c r="O263" s="631"/>
      <c r="P263" s="631"/>
      <c r="Q263" s="631"/>
      <c r="R263" s="631"/>
      <c r="S263" s="631"/>
      <c r="T263" s="631"/>
      <c r="U263" s="631"/>
      <c r="V263" s="631"/>
      <c r="W263" s="631"/>
      <c r="X263" s="631"/>
      <c r="Y263" s="631"/>
      <c r="Z263" s="631"/>
      <c r="AA263" s="631"/>
      <c r="AB263" s="631"/>
      <c r="AC263" s="631"/>
      <c r="AD263" s="635"/>
      <c r="AE263" s="636"/>
      <c r="AF263" s="636"/>
      <c r="AG263" s="636"/>
      <c r="AK263" s="631"/>
      <c r="AL263" s="631"/>
      <c r="AM263" s="631"/>
      <c r="AN263" s="631"/>
      <c r="AO263" s="631"/>
      <c r="AP263" s="631"/>
      <c r="AQ263" s="631"/>
      <c r="AR263" s="631"/>
      <c r="AS263" s="631"/>
      <c r="AT263" s="631"/>
      <c r="AU263" s="631"/>
      <c r="AV263" s="631"/>
      <c r="AW263" s="631"/>
      <c r="AX263" s="631"/>
      <c r="AY263" s="631"/>
      <c r="AZ263" s="631"/>
      <c r="BA263" s="631"/>
      <c r="BB263" s="631"/>
      <c r="BC263" s="631"/>
      <c r="BD263" s="631"/>
      <c r="BE263" s="631"/>
      <c r="BF263" s="631"/>
      <c r="BG263" s="631"/>
      <c r="BH263" s="631"/>
      <c r="BI263" s="631"/>
      <c r="BJ263" s="631"/>
      <c r="BK263" s="635"/>
      <c r="BL263" s="636"/>
      <c r="BM263" s="636"/>
      <c r="BN263" s="636"/>
    </row>
    <row r="264" spans="4:66">
      <c r="D264" s="631"/>
      <c r="E264" s="631"/>
      <c r="F264" s="631"/>
      <c r="G264" s="631"/>
      <c r="H264" s="631"/>
      <c r="I264" s="631"/>
      <c r="J264" s="631"/>
      <c r="K264" s="631"/>
      <c r="L264" s="631"/>
      <c r="M264" s="631"/>
      <c r="N264" s="631"/>
      <c r="O264" s="631"/>
      <c r="P264" s="631"/>
      <c r="Q264" s="631"/>
      <c r="R264" s="631"/>
      <c r="S264" s="631"/>
      <c r="T264" s="631"/>
      <c r="U264" s="631"/>
      <c r="V264" s="631"/>
      <c r="W264" s="631"/>
      <c r="X264" s="631"/>
      <c r="Y264" s="631"/>
      <c r="Z264" s="631"/>
      <c r="AA264" s="631"/>
      <c r="AB264" s="631"/>
      <c r="AC264" s="631"/>
      <c r="AD264" s="635"/>
      <c r="AE264" s="636"/>
      <c r="AF264" s="636"/>
      <c r="AG264" s="636"/>
      <c r="AK264" s="631"/>
      <c r="AL264" s="631"/>
      <c r="AM264" s="631"/>
      <c r="AN264" s="631"/>
      <c r="AO264" s="631"/>
      <c r="AP264" s="631"/>
      <c r="AQ264" s="631"/>
      <c r="AR264" s="631"/>
      <c r="AS264" s="631"/>
      <c r="AT264" s="631"/>
      <c r="AU264" s="631"/>
      <c r="AV264" s="631"/>
      <c r="AW264" s="631"/>
      <c r="AX264" s="631"/>
      <c r="AY264" s="631"/>
      <c r="AZ264" s="631"/>
      <c r="BA264" s="631"/>
      <c r="BB264" s="631"/>
      <c r="BC264" s="631"/>
      <c r="BD264" s="631"/>
      <c r="BE264" s="631"/>
      <c r="BF264" s="631"/>
      <c r="BG264" s="631"/>
      <c r="BH264" s="631"/>
      <c r="BI264" s="631"/>
      <c r="BJ264" s="631"/>
      <c r="BK264" s="635"/>
      <c r="BL264" s="636"/>
      <c r="BM264" s="636"/>
      <c r="BN264" s="636"/>
    </row>
    <row r="265" spans="4:66">
      <c r="D265" s="631"/>
      <c r="E265" s="631"/>
      <c r="F265" s="631"/>
      <c r="G265" s="631"/>
      <c r="H265" s="631"/>
      <c r="I265" s="631"/>
      <c r="J265" s="631"/>
      <c r="K265" s="631"/>
      <c r="L265" s="631"/>
      <c r="M265" s="631"/>
      <c r="N265" s="631"/>
      <c r="O265" s="631"/>
      <c r="P265" s="631"/>
      <c r="Q265" s="631"/>
      <c r="R265" s="631"/>
      <c r="S265" s="631"/>
      <c r="T265" s="631"/>
      <c r="U265" s="631"/>
      <c r="V265" s="631"/>
      <c r="W265" s="631"/>
      <c r="X265" s="631"/>
      <c r="Y265" s="631"/>
      <c r="Z265" s="631"/>
      <c r="AA265" s="631"/>
      <c r="AB265" s="631"/>
      <c r="AC265" s="631"/>
      <c r="AD265" s="635"/>
      <c r="AE265" s="636"/>
      <c r="AF265" s="636"/>
      <c r="AG265" s="636"/>
      <c r="AK265" s="631"/>
      <c r="AL265" s="631"/>
      <c r="AM265" s="631"/>
      <c r="AN265" s="631"/>
      <c r="AO265" s="631"/>
      <c r="AP265" s="631"/>
      <c r="AQ265" s="631"/>
      <c r="AR265" s="631"/>
      <c r="AS265" s="631"/>
      <c r="AT265" s="631"/>
      <c r="AU265" s="631"/>
      <c r="AV265" s="631"/>
      <c r="AW265" s="631"/>
      <c r="AX265" s="631"/>
      <c r="AY265" s="631"/>
      <c r="AZ265" s="631"/>
      <c r="BA265" s="631"/>
      <c r="BB265" s="631"/>
      <c r="BC265" s="631"/>
      <c r="BD265" s="631"/>
      <c r="BE265" s="631"/>
      <c r="BF265" s="631"/>
      <c r="BG265" s="631"/>
      <c r="BH265" s="631"/>
      <c r="BI265" s="631"/>
      <c r="BJ265" s="631"/>
      <c r="BK265" s="635"/>
      <c r="BL265" s="636"/>
      <c r="BM265" s="636"/>
      <c r="BN265" s="636"/>
    </row>
    <row r="266" spans="4:66">
      <c r="D266" s="631"/>
      <c r="E266" s="631"/>
      <c r="F266" s="631"/>
      <c r="G266" s="631"/>
      <c r="H266" s="631"/>
      <c r="I266" s="631"/>
      <c r="J266" s="631"/>
      <c r="K266" s="631"/>
      <c r="L266" s="631"/>
      <c r="M266" s="631"/>
      <c r="N266" s="631"/>
      <c r="O266" s="631"/>
      <c r="P266" s="631"/>
      <c r="Q266" s="631"/>
      <c r="R266" s="631"/>
      <c r="S266" s="631"/>
      <c r="T266" s="631"/>
      <c r="U266" s="631"/>
      <c r="V266" s="631"/>
      <c r="W266" s="631"/>
      <c r="X266" s="631"/>
      <c r="Y266" s="631"/>
      <c r="Z266" s="631"/>
      <c r="AA266" s="631"/>
      <c r="AB266" s="631"/>
      <c r="AC266" s="631"/>
      <c r="AD266" s="635"/>
      <c r="AE266" s="636"/>
      <c r="AF266" s="636"/>
      <c r="AG266" s="636"/>
      <c r="AK266" s="631"/>
      <c r="AL266" s="631"/>
      <c r="AM266" s="631"/>
      <c r="AN266" s="631"/>
      <c r="AO266" s="631"/>
      <c r="AP266" s="631"/>
      <c r="AQ266" s="631"/>
      <c r="AR266" s="631"/>
      <c r="AS266" s="631"/>
      <c r="AT266" s="631"/>
      <c r="AU266" s="631"/>
      <c r="AV266" s="631"/>
      <c r="AW266" s="631"/>
      <c r="AX266" s="631"/>
      <c r="AY266" s="631"/>
      <c r="AZ266" s="631"/>
      <c r="BA266" s="631"/>
      <c r="BB266" s="631"/>
      <c r="BC266" s="631"/>
      <c r="BD266" s="631"/>
      <c r="BE266" s="631"/>
      <c r="BF266" s="631"/>
      <c r="BG266" s="631"/>
      <c r="BH266" s="631"/>
      <c r="BI266" s="631"/>
      <c r="BJ266" s="631"/>
      <c r="BK266" s="635"/>
      <c r="BL266" s="636"/>
      <c r="BM266" s="636"/>
      <c r="BN266" s="636"/>
    </row>
    <row r="267" spans="4:66">
      <c r="D267" s="631"/>
      <c r="E267" s="631"/>
      <c r="F267" s="631"/>
      <c r="G267" s="631"/>
      <c r="H267" s="631"/>
      <c r="I267" s="631"/>
      <c r="J267" s="631"/>
      <c r="K267" s="631"/>
      <c r="L267" s="631"/>
      <c r="M267" s="631"/>
      <c r="N267" s="631"/>
      <c r="O267" s="631"/>
      <c r="P267" s="631"/>
      <c r="Q267" s="631"/>
      <c r="R267" s="631"/>
      <c r="S267" s="631"/>
      <c r="T267" s="631"/>
      <c r="U267" s="631"/>
      <c r="V267" s="631"/>
      <c r="W267" s="631"/>
      <c r="X267" s="631"/>
      <c r="Y267" s="631"/>
      <c r="Z267" s="631"/>
      <c r="AA267" s="631"/>
      <c r="AB267" s="631"/>
      <c r="AC267" s="631"/>
      <c r="AD267" s="635"/>
      <c r="AE267" s="636"/>
      <c r="AF267" s="636"/>
      <c r="AG267" s="636"/>
      <c r="AK267" s="631"/>
      <c r="AL267" s="631"/>
      <c r="AM267" s="631"/>
      <c r="AN267" s="631"/>
      <c r="AO267" s="631"/>
      <c r="AP267" s="631"/>
      <c r="AQ267" s="631"/>
      <c r="AR267" s="631"/>
      <c r="AS267" s="631"/>
      <c r="AT267" s="631"/>
      <c r="AU267" s="631"/>
      <c r="AV267" s="631"/>
      <c r="AW267" s="631"/>
      <c r="AX267" s="631"/>
      <c r="AY267" s="631"/>
      <c r="AZ267" s="631"/>
      <c r="BA267" s="631"/>
      <c r="BB267" s="631"/>
      <c r="BC267" s="631"/>
      <c r="BD267" s="631"/>
      <c r="BE267" s="631"/>
      <c r="BF267" s="631"/>
      <c r="BG267" s="631"/>
      <c r="BH267" s="631"/>
      <c r="BI267" s="631"/>
      <c r="BJ267" s="631"/>
      <c r="BK267" s="635"/>
      <c r="BL267" s="636"/>
      <c r="BM267" s="636"/>
      <c r="BN267" s="636"/>
    </row>
    <row r="268" spans="4:66">
      <c r="D268" s="631"/>
      <c r="E268" s="631"/>
      <c r="F268" s="631"/>
      <c r="G268" s="631"/>
      <c r="H268" s="631"/>
      <c r="I268" s="631"/>
      <c r="J268" s="631"/>
      <c r="K268" s="631"/>
      <c r="L268" s="631"/>
      <c r="M268" s="631"/>
      <c r="N268" s="631"/>
      <c r="O268" s="631"/>
      <c r="P268" s="631"/>
      <c r="Q268" s="631"/>
      <c r="R268" s="631"/>
      <c r="S268" s="631"/>
      <c r="T268" s="631"/>
      <c r="U268" s="631"/>
      <c r="V268" s="631"/>
      <c r="W268" s="631"/>
      <c r="X268" s="631"/>
      <c r="Y268" s="631"/>
      <c r="Z268" s="631"/>
      <c r="AA268" s="631"/>
      <c r="AB268" s="631"/>
      <c r="AC268" s="631"/>
      <c r="AD268" s="635"/>
      <c r="AE268" s="636"/>
      <c r="AF268" s="636"/>
      <c r="AG268" s="636"/>
      <c r="AK268" s="631"/>
      <c r="AL268" s="631"/>
      <c r="AM268" s="631"/>
      <c r="AN268" s="631"/>
      <c r="AO268" s="631"/>
      <c r="AP268" s="631"/>
      <c r="AQ268" s="631"/>
      <c r="AR268" s="631"/>
      <c r="AS268" s="631"/>
      <c r="AT268" s="631"/>
      <c r="AU268" s="631"/>
      <c r="AV268" s="631"/>
      <c r="AW268" s="631"/>
      <c r="AX268" s="631"/>
      <c r="AY268" s="631"/>
      <c r="AZ268" s="631"/>
      <c r="BA268" s="631"/>
      <c r="BB268" s="631"/>
      <c r="BC268" s="631"/>
      <c r="BD268" s="631"/>
      <c r="BE268" s="631"/>
      <c r="BF268" s="631"/>
      <c r="BG268" s="631"/>
      <c r="BH268" s="631"/>
      <c r="BI268" s="631"/>
      <c r="BJ268" s="631"/>
      <c r="BK268" s="635"/>
      <c r="BL268" s="636"/>
      <c r="BM268" s="636"/>
      <c r="BN268" s="636"/>
    </row>
    <row r="269" spans="4:66">
      <c r="D269" s="631"/>
      <c r="E269" s="631"/>
      <c r="F269" s="631"/>
      <c r="G269" s="631"/>
      <c r="H269" s="631"/>
      <c r="I269" s="631"/>
      <c r="J269" s="631"/>
      <c r="K269" s="631"/>
      <c r="L269" s="631"/>
      <c r="M269" s="631"/>
      <c r="N269" s="631"/>
      <c r="O269" s="631"/>
      <c r="P269" s="631"/>
      <c r="Q269" s="631"/>
      <c r="R269" s="631"/>
      <c r="S269" s="631"/>
      <c r="T269" s="631"/>
      <c r="U269" s="631"/>
      <c r="V269" s="631"/>
      <c r="W269" s="631"/>
      <c r="X269" s="631"/>
      <c r="Y269" s="631"/>
      <c r="Z269" s="631"/>
      <c r="AA269" s="631"/>
      <c r="AB269" s="631"/>
      <c r="AC269" s="631"/>
      <c r="AD269" s="635"/>
      <c r="AE269" s="636"/>
      <c r="AF269" s="636"/>
      <c r="AG269" s="636"/>
      <c r="AK269" s="631"/>
      <c r="AL269" s="631"/>
      <c r="AM269" s="631"/>
      <c r="AN269" s="631"/>
      <c r="AO269" s="631"/>
      <c r="AP269" s="631"/>
      <c r="AQ269" s="631"/>
      <c r="AR269" s="631"/>
      <c r="AS269" s="631"/>
      <c r="AT269" s="631"/>
      <c r="AU269" s="631"/>
      <c r="AV269" s="631"/>
      <c r="AW269" s="631"/>
      <c r="AX269" s="631"/>
      <c r="AY269" s="631"/>
      <c r="AZ269" s="631"/>
      <c r="BA269" s="631"/>
      <c r="BB269" s="631"/>
      <c r="BC269" s="631"/>
      <c r="BD269" s="631"/>
      <c r="BE269" s="631"/>
      <c r="BF269" s="631"/>
      <c r="BG269" s="631"/>
      <c r="BH269" s="631"/>
      <c r="BI269" s="631"/>
      <c r="BJ269" s="631"/>
      <c r="BK269" s="635"/>
      <c r="BL269" s="636"/>
      <c r="BM269" s="636"/>
      <c r="BN269" s="636"/>
    </row>
    <row r="270" spans="4:66">
      <c r="D270" s="631"/>
      <c r="E270" s="631"/>
      <c r="F270" s="631"/>
      <c r="G270" s="631"/>
      <c r="H270" s="631"/>
      <c r="I270" s="631"/>
      <c r="J270" s="631"/>
      <c r="K270" s="631"/>
      <c r="L270" s="631"/>
      <c r="M270" s="631"/>
      <c r="N270" s="631"/>
      <c r="O270" s="631"/>
      <c r="P270" s="631"/>
      <c r="Q270" s="631"/>
      <c r="R270" s="631"/>
      <c r="S270" s="631"/>
      <c r="T270" s="631"/>
      <c r="U270" s="631"/>
      <c r="V270" s="631"/>
      <c r="W270" s="631"/>
      <c r="X270" s="631"/>
      <c r="Y270" s="631"/>
      <c r="Z270" s="631"/>
      <c r="AA270" s="631"/>
      <c r="AB270" s="631"/>
      <c r="AC270" s="631"/>
      <c r="AD270" s="635"/>
      <c r="AE270" s="636"/>
      <c r="AF270" s="636"/>
      <c r="AG270" s="636"/>
      <c r="AK270" s="631"/>
      <c r="AL270" s="631"/>
      <c r="AM270" s="631"/>
      <c r="AN270" s="631"/>
      <c r="AO270" s="631"/>
      <c r="AP270" s="631"/>
      <c r="AQ270" s="631"/>
      <c r="AR270" s="631"/>
      <c r="AS270" s="631"/>
      <c r="AT270" s="631"/>
      <c r="AU270" s="631"/>
      <c r="AV270" s="631"/>
      <c r="AW270" s="631"/>
      <c r="AX270" s="631"/>
      <c r="AY270" s="631"/>
      <c r="AZ270" s="631"/>
      <c r="BA270" s="631"/>
      <c r="BB270" s="631"/>
      <c r="BC270" s="631"/>
      <c r="BD270" s="631"/>
      <c r="BE270" s="631"/>
      <c r="BF270" s="631"/>
      <c r="BG270" s="631"/>
      <c r="BH270" s="631"/>
      <c r="BI270" s="631"/>
      <c r="BJ270" s="631"/>
      <c r="BK270" s="635"/>
      <c r="BL270" s="636"/>
      <c r="BM270" s="636"/>
      <c r="BN270" s="636"/>
    </row>
    <row r="271" spans="4:66">
      <c r="D271" s="631"/>
      <c r="E271" s="631"/>
      <c r="F271" s="631"/>
      <c r="G271" s="631"/>
      <c r="H271" s="631"/>
      <c r="I271" s="631"/>
      <c r="J271" s="631"/>
      <c r="K271" s="631"/>
      <c r="L271" s="631"/>
      <c r="M271" s="631"/>
      <c r="N271" s="631"/>
      <c r="O271" s="631"/>
      <c r="P271" s="631"/>
      <c r="Q271" s="631"/>
      <c r="R271" s="631"/>
      <c r="S271" s="631"/>
      <c r="T271" s="631"/>
      <c r="U271" s="631"/>
      <c r="V271" s="631"/>
      <c r="W271" s="631"/>
      <c r="X271" s="631"/>
      <c r="Y271" s="631"/>
      <c r="Z271" s="631"/>
      <c r="AA271" s="631"/>
      <c r="AB271" s="631"/>
      <c r="AC271" s="631"/>
      <c r="AD271" s="635"/>
      <c r="AE271" s="636"/>
      <c r="AF271" s="636"/>
      <c r="AG271" s="636"/>
      <c r="AK271" s="631"/>
      <c r="AL271" s="631"/>
      <c r="AM271" s="631"/>
      <c r="AN271" s="631"/>
      <c r="AO271" s="631"/>
      <c r="AP271" s="631"/>
      <c r="AQ271" s="631"/>
      <c r="AR271" s="631"/>
      <c r="AS271" s="631"/>
      <c r="AT271" s="631"/>
      <c r="AU271" s="631"/>
      <c r="AV271" s="631"/>
      <c r="AW271" s="631"/>
      <c r="AX271" s="631"/>
      <c r="AY271" s="631"/>
      <c r="AZ271" s="631"/>
      <c r="BA271" s="631"/>
      <c r="BB271" s="631"/>
      <c r="BC271" s="631"/>
      <c r="BD271" s="631"/>
      <c r="BE271" s="631"/>
      <c r="BF271" s="631"/>
      <c r="BG271" s="631"/>
      <c r="BH271" s="631"/>
      <c r="BI271" s="631"/>
      <c r="BJ271" s="631"/>
      <c r="BK271" s="635"/>
      <c r="BL271" s="636"/>
      <c r="BM271" s="636"/>
      <c r="BN271" s="636"/>
    </row>
    <row r="272" spans="4:66">
      <c r="D272" s="631"/>
      <c r="E272" s="631"/>
      <c r="F272" s="631"/>
      <c r="G272" s="631"/>
      <c r="H272" s="631"/>
      <c r="I272" s="631"/>
      <c r="J272" s="631"/>
      <c r="K272" s="631"/>
      <c r="L272" s="631"/>
      <c r="M272" s="631"/>
      <c r="N272" s="631"/>
      <c r="O272" s="631"/>
      <c r="P272" s="631"/>
      <c r="Q272" s="631"/>
      <c r="R272" s="631"/>
      <c r="S272" s="631"/>
      <c r="T272" s="631"/>
      <c r="U272" s="631"/>
      <c r="V272" s="631"/>
      <c r="W272" s="631"/>
      <c r="X272" s="631"/>
      <c r="Y272" s="631"/>
      <c r="Z272" s="631"/>
      <c r="AA272" s="631"/>
      <c r="AB272" s="631"/>
      <c r="AC272" s="631"/>
      <c r="AD272" s="635"/>
      <c r="AE272" s="636"/>
      <c r="AF272" s="636"/>
      <c r="AG272" s="636"/>
      <c r="AK272" s="631"/>
      <c r="AL272" s="631"/>
      <c r="AM272" s="631"/>
      <c r="AN272" s="631"/>
      <c r="AO272" s="631"/>
      <c r="AP272" s="631"/>
      <c r="AQ272" s="631"/>
      <c r="AR272" s="631"/>
      <c r="AS272" s="631"/>
      <c r="AT272" s="631"/>
      <c r="AU272" s="631"/>
      <c r="AV272" s="631"/>
      <c r="AW272" s="631"/>
      <c r="AX272" s="631"/>
      <c r="AY272" s="631"/>
      <c r="AZ272" s="631"/>
      <c r="BA272" s="631"/>
      <c r="BB272" s="631"/>
      <c r="BC272" s="631"/>
      <c r="BD272" s="631"/>
      <c r="BE272" s="631"/>
      <c r="BF272" s="631"/>
      <c r="BG272" s="631"/>
      <c r="BH272" s="631"/>
      <c r="BI272" s="631"/>
      <c r="BJ272" s="631"/>
      <c r="BK272" s="635"/>
      <c r="BL272" s="636"/>
      <c r="BM272" s="636"/>
      <c r="BN272" s="636"/>
    </row>
    <row r="273" spans="4:66">
      <c r="D273" s="631"/>
      <c r="E273" s="631"/>
      <c r="F273" s="631"/>
      <c r="G273" s="631"/>
      <c r="H273" s="631"/>
      <c r="I273" s="631"/>
      <c r="J273" s="631"/>
      <c r="K273" s="631"/>
      <c r="L273" s="631"/>
      <c r="M273" s="631"/>
      <c r="N273" s="631"/>
      <c r="O273" s="631"/>
      <c r="P273" s="631"/>
      <c r="Q273" s="631"/>
      <c r="R273" s="631"/>
      <c r="S273" s="631"/>
      <c r="T273" s="631"/>
      <c r="U273" s="631"/>
      <c r="V273" s="631"/>
      <c r="W273" s="631"/>
      <c r="X273" s="631"/>
      <c r="Y273" s="631"/>
      <c r="Z273" s="631"/>
      <c r="AA273" s="631"/>
      <c r="AB273" s="631"/>
      <c r="AC273" s="631"/>
      <c r="AD273" s="635"/>
      <c r="AE273" s="636"/>
      <c r="AF273" s="636"/>
      <c r="AG273" s="636"/>
      <c r="AK273" s="631"/>
      <c r="AL273" s="631"/>
      <c r="AM273" s="631"/>
      <c r="AN273" s="631"/>
      <c r="AO273" s="631"/>
      <c r="AP273" s="631"/>
      <c r="AQ273" s="631"/>
      <c r="AR273" s="631"/>
      <c r="AS273" s="631"/>
      <c r="AT273" s="631"/>
      <c r="AU273" s="631"/>
      <c r="AV273" s="631"/>
      <c r="AW273" s="631"/>
      <c r="AX273" s="631"/>
      <c r="AY273" s="631"/>
      <c r="AZ273" s="631"/>
      <c r="BA273" s="631"/>
      <c r="BB273" s="631"/>
      <c r="BC273" s="631"/>
      <c r="BD273" s="631"/>
      <c r="BE273" s="631"/>
      <c r="BF273" s="631"/>
      <c r="BG273" s="631"/>
      <c r="BH273" s="631"/>
      <c r="BI273" s="631"/>
      <c r="BJ273" s="631"/>
      <c r="BK273" s="635"/>
      <c r="BL273" s="636"/>
      <c r="BM273" s="636"/>
      <c r="BN273" s="636"/>
    </row>
    <row r="274" spans="4:66">
      <c r="D274" s="631"/>
      <c r="E274" s="631"/>
      <c r="F274" s="631"/>
      <c r="G274" s="631"/>
      <c r="H274" s="631"/>
      <c r="I274" s="631"/>
      <c r="J274" s="631"/>
      <c r="K274" s="631"/>
      <c r="L274" s="631"/>
      <c r="M274" s="631"/>
      <c r="N274" s="631"/>
      <c r="O274" s="631"/>
      <c r="P274" s="631"/>
      <c r="Q274" s="631"/>
      <c r="R274" s="631"/>
      <c r="S274" s="631"/>
      <c r="T274" s="631"/>
      <c r="U274" s="631"/>
      <c r="V274" s="631"/>
      <c r="W274" s="631"/>
      <c r="X274" s="631"/>
      <c r="Y274" s="631"/>
      <c r="Z274" s="631"/>
      <c r="AA274" s="631"/>
      <c r="AB274" s="631"/>
      <c r="AC274" s="631"/>
      <c r="AD274" s="635"/>
      <c r="AE274" s="636"/>
      <c r="AF274" s="636"/>
      <c r="AG274" s="636"/>
      <c r="AK274" s="631"/>
      <c r="AL274" s="631"/>
      <c r="AM274" s="631"/>
      <c r="AN274" s="631"/>
      <c r="AO274" s="631"/>
      <c r="AP274" s="631"/>
      <c r="AQ274" s="631"/>
      <c r="AR274" s="631"/>
      <c r="AS274" s="631"/>
      <c r="AT274" s="631"/>
      <c r="AU274" s="631"/>
      <c r="AV274" s="631"/>
      <c r="AW274" s="631"/>
      <c r="AX274" s="631"/>
      <c r="AY274" s="631"/>
      <c r="AZ274" s="631"/>
      <c r="BA274" s="631"/>
      <c r="BB274" s="631"/>
      <c r="BC274" s="631"/>
      <c r="BD274" s="631"/>
      <c r="BE274" s="631"/>
      <c r="BF274" s="631"/>
      <c r="BG274" s="631"/>
      <c r="BH274" s="631"/>
      <c r="BI274" s="631"/>
      <c r="BJ274" s="631"/>
      <c r="BK274" s="635"/>
      <c r="BL274" s="636"/>
      <c r="BM274" s="636"/>
      <c r="BN274" s="636"/>
    </row>
    <row r="275" spans="4:66">
      <c r="D275" s="631"/>
      <c r="E275" s="631"/>
      <c r="F275" s="631"/>
      <c r="G275" s="631"/>
      <c r="H275" s="631"/>
      <c r="I275" s="631"/>
      <c r="J275" s="631"/>
      <c r="K275" s="631"/>
      <c r="L275" s="631"/>
      <c r="M275" s="631"/>
      <c r="N275" s="631"/>
      <c r="O275" s="631"/>
      <c r="P275" s="631"/>
      <c r="Q275" s="631"/>
      <c r="R275" s="631"/>
      <c r="S275" s="631"/>
      <c r="T275" s="631"/>
      <c r="U275" s="631"/>
      <c r="V275" s="631"/>
      <c r="W275" s="631"/>
      <c r="X275" s="631"/>
      <c r="Y275" s="631"/>
      <c r="Z275" s="631"/>
      <c r="AA275" s="631"/>
      <c r="AB275" s="631"/>
      <c r="AC275" s="631"/>
      <c r="AD275" s="635"/>
      <c r="AE275" s="636"/>
      <c r="AF275" s="636"/>
      <c r="AG275" s="636"/>
      <c r="AK275" s="631"/>
      <c r="AL275" s="631"/>
      <c r="AM275" s="631"/>
      <c r="AN275" s="631"/>
      <c r="AO275" s="631"/>
      <c r="AP275" s="631"/>
      <c r="AQ275" s="631"/>
      <c r="AR275" s="631"/>
      <c r="AS275" s="631"/>
      <c r="AT275" s="631"/>
      <c r="AU275" s="631"/>
      <c r="AV275" s="631"/>
      <c r="AW275" s="631"/>
      <c r="AX275" s="631"/>
      <c r="AY275" s="631"/>
      <c r="AZ275" s="631"/>
      <c r="BA275" s="631"/>
      <c r="BB275" s="631"/>
      <c r="BC275" s="631"/>
      <c r="BD275" s="631"/>
      <c r="BE275" s="631"/>
      <c r="BF275" s="631"/>
      <c r="BG275" s="631"/>
      <c r="BH275" s="631"/>
      <c r="BI275" s="631"/>
      <c r="BJ275" s="631"/>
      <c r="BK275" s="635"/>
      <c r="BL275" s="636"/>
      <c r="BM275" s="636"/>
      <c r="BN275" s="636"/>
    </row>
    <row r="276" spans="4:66">
      <c r="D276" s="631"/>
      <c r="E276" s="631"/>
      <c r="F276" s="631"/>
      <c r="G276" s="631"/>
      <c r="H276" s="631"/>
      <c r="I276" s="631"/>
      <c r="J276" s="631"/>
      <c r="K276" s="631"/>
      <c r="L276" s="631"/>
      <c r="M276" s="631"/>
      <c r="N276" s="631"/>
      <c r="O276" s="631"/>
      <c r="P276" s="631"/>
      <c r="Q276" s="631"/>
      <c r="R276" s="631"/>
      <c r="S276" s="631"/>
      <c r="T276" s="631"/>
      <c r="U276" s="631"/>
      <c r="V276" s="631"/>
      <c r="W276" s="631"/>
      <c r="X276" s="631"/>
      <c r="Y276" s="631"/>
      <c r="Z276" s="631"/>
      <c r="AA276" s="631"/>
      <c r="AB276" s="631"/>
      <c r="AC276" s="631"/>
      <c r="AD276" s="635"/>
      <c r="AE276" s="636"/>
      <c r="AF276" s="636"/>
      <c r="AG276" s="636"/>
      <c r="AK276" s="631"/>
      <c r="AL276" s="631"/>
      <c r="AM276" s="631"/>
      <c r="AN276" s="631"/>
      <c r="AO276" s="631"/>
      <c r="AP276" s="631"/>
      <c r="AQ276" s="631"/>
      <c r="AR276" s="631"/>
      <c r="AS276" s="631"/>
      <c r="AT276" s="631"/>
      <c r="AU276" s="631"/>
      <c r="AV276" s="631"/>
      <c r="AW276" s="631"/>
      <c r="AX276" s="631"/>
      <c r="AY276" s="631"/>
      <c r="AZ276" s="631"/>
      <c r="BA276" s="631"/>
      <c r="BB276" s="631"/>
      <c r="BC276" s="631"/>
      <c r="BD276" s="631"/>
      <c r="BE276" s="631"/>
      <c r="BF276" s="631"/>
      <c r="BG276" s="631"/>
      <c r="BH276" s="631"/>
      <c r="BI276" s="631"/>
      <c r="BJ276" s="631"/>
      <c r="BK276" s="635"/>
      <c r="BL276" s="636"/>
      <c r="BM276" s="636"/>
      <c r="BN276" s="636"/>
    </row>
    <row r="277" spans="4:66">
      <c r="D277" s="631"/>
      <c r="E277" s="631"/>
      <c r="F277" s="631"/>
      <c r="G277" s="631"/>
      <c r="H277" s="631"/>
      <c r="I277" s="631"/>
      <c r="J277" s="631"/>
      <c r="K277" s="631"/>
      <c r="L277" s="631"/>
      <c r="M277" s="631"/>
      <c r="N277" s="631"/>
      <c r="O277" s="631"/>
      <c r="P277" s="631"/>
      <c r="Q277" s="631"/>
      <c r="R277" s="631"/>
      <c r="S277" s="631"/>
      <c r="T277" s="631"/>
      <c r="U277" s="631"/>
      <c r="V277" s="631"/>
      <c r="W277" s="631"/>
      <c r="X277" s="631"/>
      <c r="Y277" s="631"/>
      <c r="Z277" s="631"/>
      <c r="AA277" s="631"/>
      <c r="AB277" s="631"/>
      <c r="AC277" s="631"/>
      <c r="AD277" s="635"/>
      <c r="AE277" s="636"/>
      <c r="AF277" s="636"/>
      <c r="AG277" s="636"/>
      <c r="AK277" s="631"/>
      <c r="AL277" s="631"/>
      <c r="AM277" s="631"/>
      <c r="AN277" s="631"/>
      <c r="AO277" s="631"/>
      <c r="AP277" s="631"/>
      <c r="AQ277" s="631"/>
      <c r="AR277" s="631"/>
      <c r="AS277" s="631"/>
      <c r="AT277" s="631"/>
      <c r="AU277" s="631"/>
      <c r="AV277" s="631"/>
      <c r="AW277" s="631"/>
      <c r="AX277" s="631"/>
      <c r="AY277" s="631"/>
      <c r="AZ277" s="631"/>
      <c r="BA277" s="631"/>
      <c r="BB277" s="631"/>
      <c r="BC277" s="631"/>
      <c r="BD277" s="631"/>
      <c r="BE277" s="631"/>
      <c r="BF277" s="631"/>
      <c r="BG277" s="631"/>
      <c r="BH277" s="631"/>
      <c r="BI277" s="631"/>
      <c r="BJ277" s="631"/>
      <c r="BK277" s="635"/>
      <c r="BL277" s="636"/>
      <c r="BM277" s="636"/>
      <c r="BN277" s="636"/>
    </row>
    <row r="278" spans="4:66">
      <c r="D278" s="631"/>
      <c r="E278" s="631"/>
      <c r="F278" s="631"/>
      <c r="G278" s="631"/>
      <c r="H278" s="631"/>
      <c r="I278" s="631"/>
      <c r="J278" s="631"/>
      <c r="K278" s="631"/>
      <c r="L278" s="631"/>
      <c r="M278" s="631"/>
      <c r="N278" s="631"/>
      <c r="O278" s="631"/>
      <c r="P278" s="631"/>
      <c r="Q278" s="631"/>
      <c r="R278" s="631"/>
      <c r="S278" s="631"/>
      <c r="T278" s="631"/>
      <c r="U278" s="631"/>
      <c r="V278" s="631"/>
      <c r="W278" s="631"/>
      <c r="X278" s="631"/>
      <c r="Y278" s="631"/>
      <c r="Z278" s="631"/>
      <c r="AA278" s="631"/>
      <c r="AB278" s="631"/>
      <c r="AC278" s="631"/>
      <c r="AD278" s="635"/>
      <c r="AE278" s="636"/>
      <c r="AF278" s="636"/>
      <c r="AG278" s="636"/>
      <c r="AK278" s="631"/>
      <c r="AL278" s="631"/>
      <c r="AM278" s="631"/>
      <c r="AN278" s="631"/>
      <c r="AO278" s="631"/>
      <c r="AP278" s="631"/>
      <c r="AQ278" s="631"/>
      <c r="AR278" s="631"/>
      <c r="AS278" s="631"/>
      <c r="AT278" s="631"/>
      <c r="AU278" s="631"/>
      <c r="AV278" s="631"/>
      <c r="AW278" s="631"/>
      <c r="AX278" s="631"/>
      <c r="AY278" s="631"/>
      <c r="AZ278" s="631"/>
      <c r="BA278" s="631"/>
      <c r="BB278" s="631"/>
      <c r="BC278" s="631"/>
      <c r="BD278" s="631"/>
      <c r="BE278" s="631"/>
      <c r="BF278" s="631"/>
      <c r="BG278" s="631"/>
      <c r="BH278" s="631"/>
      <c r="BI278" s="631"/>
      <c r="BJ278" s="631"/>
      <c r="BK278" s="635"/>
      <c r="BL278" s="636"/>
      <c r="BM278" s="636"/>
      <c r="BN278" s="636"/>
    </row>
    <row r="279" spans="4:66">
      <c r="D279" s="631"/>
      <c r="E279" s="631"/>
      <c r="F279" s="631"/>
      <c r="G279" s="631"/>
      <c r="H279" s="631"/>
      <c r="I279" s="631"/>
      <c r="J279" s="631"/>
      <c r="K279" s="631"/>
      <c r="L279" s="631"/>
      <c r="M279" s="631"/>
      <c r="N279" s="631"/>
      <c r="O279" s="631"/>
      <c r="P279" s="631"/>
      <c r="Q279" s="631"/>
      <c r="R279" s="631"/>
      <c r="S279" s="631"/>
      <c r="T279" s="631"/>
      <c r="U279" s="631"/>
      <c r="V279" s="631"/>
      <c r="W279" s="631"/>
      <c r="X279" s="631"/>
      <c r="Y279" s="631"/>
      <c r="Z279" s="631"/>
      <c r="AA279" s="631"/>
      <c r="AB279" s="631"/>
      <c r="AC279" s="631"/>
      <c r="AD279" s="635"/>
      <c r="AE279" s="636"/>
      <c r="AF279" s="636"/>
      <c r="AG279" s="636"/>
      <c r="AK279" s="631"/>
      <c r="AL279" s="631"/>
      <c r="AM279" s="631"/>
      <c r="AN279" s="631"/>
      <c r="AO279" s="631"/>
      <c r="AP279" s="631"/>
      <c r="AQ279" s="631"/>
      <c r="AR279" s="631"/>
      <c r="AS279" s="631"/>
      <c r="AT279" s="631"/>
      <c r="AU279" s="631"/>
      <c r="AV279" s="631"/>
      <c r="AW279" s="631"/>
      <c r="AX279" s="631"/>
      <c r="AY279" s="631"/>
      <c r="AZ279" s="631"/>
      <c r="BA279" s="631"/>
      <c r="BB279" s="631"/>
      <c r="BC279" s="631"/>
      <c r="BD279" s="631"/>
      <c r="BE279" s="631"/>
      <c r="BF279" s="631"/>
      <c r="BG279" s="631"/>
      <c r="BH279" s="631"/>
      <c r="BI279" s="631"/>
      <c r="BJ279" s="631"/>
      <c r="BK279" s="635"/>
      <c r="BL279" s="636"/>
      <c r="BM279" s="636"/>
      <c r="BN279" s="636"/>
    </row>
    <row r="280" spans="4:66">
      <c r="D280" s="631"/>
      <c r="E280" s="631"/>
      <c r="F280" s="631"/>
      <c r="G280" s="631"/>
      <c r="H280" s="631"/>
      <c r="I280" s="631"/>
      <c r="J280" s="631"/>
      <c r="K280" s="631"/>
      <c r="L280" s="631"/>
      <c r="M280" s="631"/>
      <c r="N280" s="631"/>
      <c r="O280" s="631"/>
      <c r="P280" s="631"/>
      <c r="Q280" s="631"/>
      <c r="R280" s="631"/>
      <c r="S280" s="631"/>
      <c r="T280" s="631"/>
      <c r="U280" s="631"/>
      <c r="V280" s="631"/>
      <c r="W280" s="631"/>
      <c r="X280" s="631"/>
      <c r="Y280" s="631"/>
      <c r="Z280" s="631"/>
      <c r="AA280" s="631"/>
      <c r="AB280" s="631"/>
      <c r="AC280" s="631"/>
      <c r="AD280" s="635"/>
      <c r="AE280" s="636"/>
      <c r="AF280" s="636"/>
      <c r="AG280" s="636"/>
      <c r="AK280" s="631"/>
      <c r="AL280" s="631"/>
      <c r="AM280" s="631"/>
      <c r="AN280" s="631"/>
      <c r="AO280" s="631"/>
      <c r="AP280" s="631"/>
      <c r="AQ280" s="631"/>
      <c r="AR280" s="631"/>
      <c r="AS280" s="631"/>
      <c r="AT280" s="631"/>
      <c r="AU280" s="631"/>
      <c r="AV280" s="631"/>
      <c r="AW280" s="631"/>
      <c r="AX280" s="631"/>
      <c r="AY280" s="631"/>
      <c r="AZ280" s="631"/>
      <c r="BA280" s="631"/>
      <c r="BB280" s="631"/>
      <c r="BC280" s="631"/>
      <c r="BD280" s="631"/>
      <c r="BE280" s="631"/>
      <c r="BF280" s="631"/>
      <c r="BG280" s="631"/>
      <c r="BH280" s="631"/>
      <c r="BI280" s="631"/>
      <c r="BJ280" s="631"/>
      <c r="BK280" s="635"/>
      <c r="BL280" s="636"/>
      <c r="BM280" s="636"/>
      <c r="BN280" s="636"/>
    </row>
    <row r="281" spans="4:66">
      <c r="D281" s="631"/>
      <c r="E281" s="631"/>
      <c r="F281" s="631"/>
      <c r="G281" s="631"/>
      <c r="H281" s="631"/>
      <c r="I281" s="631"/>
      <c r="J281" s="631"/>
      <c r="K281" s="631"/>
      <c r="L281" s="631"/>
      <c r="M281" s="631"/>
      <c r="N281" s="631"/>
      <c r="O281" s="631"/>
      <c r="P281" s="631"/>
      <c r="Q281" s="631"/>
      <c r="R281" s="631"/>
      <c r="S281" s="631"/>
      <c r="T281" s="631"/>
      <c r="U281" s="631"/>
      <c r="V281" s="631"/>
      <c r="W281" s="631"/>
      <c r="X281" s="631"/>
      <c r="Y281" s="631"/>
      <c r="Z281" s="631"/>
      <c r="AA281" s="631"/>
      <c r="AB281" s="631"/>
      <c r="AC281" s="631"/>
      <c r="AD281" s="635"/>
      <c r="AE281" s="636"/>
      <c r="AF281" s="636"/>
      <c r="AG281" s="636"/>
      <c r="AK281" s="631"/>
      <c r="AL281" s="631"/>
      <c r="AM281" s="631"/>
      <c r="AN281" s="631"/>
      <c r="AO281" s="631"/>
      <c r="AP281" s="631"/>
      <c r="AQ281" s="631"/>
      <c r="AR281" s="631"/>
      <c r="AS281" s="631"/>
      <c r="AT281" s="631"/>
      <c r="AU281" s="631"/>
      <c r="AV281" s="631"/>
      <c r="AW281" s="631"/>
      <c r="AX281" s="631"/>
      <c r="AY281" s="631"/>
      <c r="AZ281" s="631"/>
      <c r="BA281" s="631"/>
      <c r="BB281" s="631"/>
      <c r="BC281" s="631"/>
      <c r="BD281" s="631"/>
      <c r="BE281" s="631"/>
      <c r="BF281" s="631"/>
      <c r="BG281" s="631"/>
      <c r="BH281" s="631"/>
      <c r="BI281" s="631"/>
      <c r="BJ281" s="631"/>
      <c r="BK281" s="635"/>
      <c r="BL281" s="636"/>
      <c r="BM281" s="636"/>
      <c r="BN281" s="636"/>
    </row>
    <row r="282" spans="4:66">
      <c r="D282" s="631"/>
      <c r="E282" s="631"/>
      <c r="F282" s="631"/>
      <c r="G282" s="631"/>
      <c r="H282" s="631"/>
      <c r="I282" s="631"/>
      <c r="J282" s="631"/>
      <c r="K282" s="631"/>
      <c r="L282" s="631"/>
      <c r="M282" s="631"/>
      <c r="N282" s="631"/>
      <c r="O282" s="631"/>
      <c r="P282" s="631"/>
      <c r="Q282" s="631"/>
      <c r="R282" s="631"/>
      <c r="S282" s="631"/>
      <c r="T282" s="631"/>
      <c r="U282" s="631"/>
      <c r="V282" s="631"/>
      <c r="W282" s="631"/>
      <c r="X282" s="631"/>
      <c r="Y282" s="631"/>
      <c r="Z282" s="631"/>
      <c r="AA282" s="631"/>
      <c r="AB282" s="631"/>
      <c r="AC282" s="631"/>
      <c r="AD282" s="635"/>
      <c r="AE282" s="636"/>
      <c r="AF282" s="636"/>
      <c r="AG282" s="636"/>
      <c r="AK282" s="631"/>
      <c r="AL282" s="631"/>
      <c r="AM282" s="631"/>
      <c r="AN282" s="631"/>
      <c r="AO282" s="631"/>
      <c r="AP282" s="631"/>
      <c r="AQ282" s="631"/>
      <c r="AR282" s="631"/>
      <c r="AS282" s="631"/>
      <c r="AT282" s="631"/>
      <c r="AU282" s="631"/>
      <c r="AV282" s="631"/>
      <c r="AW282" s="631"/>
      <c r="AX282" s="631"/>
      <c r="AY282" s="631"/>
      <c r="AZ282" s="631"/>
      <c r="BA282" s="631"/>
      <c r="BB282" s="631"/>
      <c r="BC282" s="631"/>
      <c r="BD282" s="631"/>
      <c r="BE282" s="631"/>
      <c r="BF282" s="631"/>
      <c r="BG282" s="631"/>
      <c r="BH282" s="631"/>
      <c r="BI282" s="631"/>
      <c r="BJ282" s="631"/>
      <c r="BK282" s="635"/>
      <c r="BL282" s="636"/>
      <c r="BM282" s="636"/>
      <c r="BN282" s="636"/>
    </row>
    <row r="283" spans="4:66">
      <c r="D283" s="631"/>
      <c r="E283" s="631"/>
      <c r="F283" s="631"/>
      <c r="G283" s="631"/>
      <c r="H283" s="631"/>
      <c r="I283" s="631"/>
      <c r="J283" s="631"/>
      <c r="K283" s="631"/>
      <c r="L283" s="631"/>
      <c r="M283" s="631"/>
      <c r="N283" s="631"/>
      <c r="O283" s="631"/>
      <c r="P283" s="631"/>
      <c r="Q283" s="631"/>
      <c r="R283" s="631"/>
      <c r="S283" s="631"/>
      <c r="T283" s="631"/>
      <c r="U283" s="631"/>
      <c r="V283" s="631"/>
      <c r="W283" s="631"/>
      <c r="X283" s="631"/>
      <c r="Y283" s="631"/>
      <c r="Z283" s="631"/>
      <c r="AA283" s="631"/>
      <c r="AB283" s="631"/>
      <c r="AC283" s="631"/>
      <c r="AD283" s="635"/>
      <c r="AE283" s="636"/>
      <c r="AF283" s="636"/>
      <c r="AG283" s="636"/>
      <c r="AK283" s="631"/>
      <c r="AL283" s="631"/>
      <c r="AM283" s="631"/>
      <c r="AN283" s="631"/>
      <c r="AO283" s="631"/>
      <c r="AP283" s="631"/>
      <c r="AQ283" s="631"/>
      <c r="AR283" s="631"/>
      <c r="AS283" s="631"/>
      <c r="AT283" s="631"/>
      <c r="AU283" s="631"/>
      <c r="AV283" s="631"/>
      <c r="AW283" s="631"/>
      <c r="AX283" s="631"/>
      <c r="AY283" s="631"/>
      <c r="AZ283" s="631"/>
      <c r="BA283" s="631"/>
      <c r="BB283" s="631"/>
      <c r="BC283" s="631"/>
      <c r="BD283" s="631"/>
      <c r="BE283" s="631"/>
      <c r="BF283" s="631"/>
      <c r="BG283" s="631"/>
      <c r="BH283" s="631"/>
      <c r="BI283" s="631"/>
      <c r="BJ283" s="631"/>
      <c r="BK283" s="635"/>
      <c r="BL283" s="636"/>
      <c r="BM283" s="636"/>
      <c r="BN283" s="636"/>
    </row>
    <row r="284" spans="4:66">
      <c r="D284" s="631"/>
      <c r="E284" s="631"/>
      <c r="F284" s="631"/>
      <c r="G284" s="631"/>
      <c r="H284" s="631"/>
      <c r="I284" s="631"/>
      <c r="J284" s="631"/>
      <c r="K284" s="631"/>
      <c r="L284" s="631"/>
      <c r="M284" s="631"/>
      <c r="N284" s="631"/>
      <c r="O284" s="631"/>
      <c r="P284" s="631"/>
      <c r="Q284" s="631"/>
      <c r="R284" s="631"/>
      <c r="S284" s="631"/>
      <c r="T284" s="631"/>
      <c r="U284" s="631"/>
      <c r="V284" s="631"/>
      <c r="W284" s="631"/>
      <c r="X284" s="631"/>
      <c r="Y284" s="631"/>
      <c r="Z284" s="631"/>
      <c r="AA284" s="631"/>
      <c r="AB284" s="631"/>
      <c r="AC284" s="631"/>
      <c r="AD284" s="635"/>
      <c r="AE284" s="636"/>
      <c r="AF284" s="636"/>
      <c r="AG284" s="636"/>
      <c r="AK284" s="631"/>
      <c r="AL284" s="631"/>
      <c r="AM284" s="631"/>
      <c r="AN284" s="631"/>
      <c r="AO284" s="631"/>
      <c r="AP284" s="631"/>
      <c r="AQ284" s="631"/>
      <c r="AR284" s="631"/>
      <c r="AS284" s="631"/>
      <c r="AT284" s="631"/>
      <c r="AU284" s="631"/>
      <c r="AV284" s="631"/>
      <c r="AW284" s="631"/>
      <c r="AX284" s="631"/>
      <c r="AY284" s="631"/>
      <c r="AZ284" s="631"/>
      <c r="BA284" s="631"/>
      <c r="BB284" s="631"/>
      <c r="BC284" s="631"/>
      <c r="BD284" s="631"/>
      <c r="BE284" s="631"/>
      <c r="BF284" s="631"/>
      <c r="BG284" s="631"/>
      <c r="BH284" s="631"/>
      <c r="BI284" s="631"/>
      <c r="BJ284" s="631"/>
      <c r="BK284" s="635"/>
      <c r="BL284" s="636"/>
      <c r="BM284" s="636"/>
      <c r="BN284" s="636"/>
    </row>
    <row r="285" spans="4:66">
      <c r="D285" s="631"/>
      <c r="E285" s="631"/>
      <c r="F285" s="631"/>
      <c r="G285" s="631"/>
      <c r="H285" s="631"/>
      <c r="I285" s="631"/>
      <c r="J285" s="631"/>
      <c r="K285" s="631"/>
      <c r="L285" s="631"/>
      <c r="M285" s="631"/>
      <c r="N285" s="631"/>
      <c r="O285" s="631"/>
      <c r="P285" s="631"/>
      <c r="Q285" s="631"/>
      <c r="R285" s="631"/>
      <c r="S285" s="631"/>
      <c r="T285" s="631"/>
      <c r="U285" s="631"/>
      <c r="V285" s="631"/>
      <c r="W285" s="631"/>
      <c r="X285" s="631"/>
      <c r="Y285" s="631"/>
      <c r="Z285" s="631"/>
      <c r="AA285" s="631"/>
      <c r="AB285" s="631"/>
      <c r="AC285" s="631"/>
      <c r="AD285" s="635"/>
      <c r="AE285" s="636"/>
      <c r="AF285" s="636"/>
      <c r="AG285" s="636"/>
      <c r="AK285" s="631"/>
      <c r="AL285" s="631"/>
      <c r="AM285" s="631"/>
      <c r="AN285" s="631"/>
      <c r="AO285" s="631"/>
      <c r="AP285" s="631"/>
      <c r="AQ285" s="631"/>
      <c r="AR285" s="631"/>
      <c r="AS285" s="631"/>
      <c r="AT285" s="631"/>
      <c r="AU285" s="631"/>
      <c r="AV285" s="631"/>
      <c r="AW285" s="631"/>
      <c r="AX285" s="631"/>
      <c r="AY285" s="631"/>
      <c r="AZ285" s="631"/>
      <c r="BA285" s="631"/>
      <c r="BB285" s="631"/>
      <c r="BC285" s="631"/>
      <c r="BD285" s="631"/>
      <c r="BE285" s="631"/>
      <c r="BF285" s="631"/>
      <c r="BG285" s="631"/>
      <c r="BH285" s="631"/>
      <c r="BI285" s="631"/>
      <c r="BJ285" s="631"/>
      <c r="BK285" s="635"/>
      <c r="BL285" s="636"/>
      <c r="BM285" s="636"/>
      <c r="BN285" s="636"/>
    </row>
    <row r="286" spans="4:66">
      <c r="D286" s="631"/>
      <c r="E286" s="631"/>
      <c r="F286" s="631"/>
      <c r="G286" s="631"/>
      <c r="H286" s="631"/>
      <c r="I286" s="631"/>
      <c r="J286" s="631"/>
      <c r="K286" s="631"/>
      <c r="L286" s="631"/>
      <c r="M286" s="631"/>
      <c r="N286" s="631"/>
      <c r="O286" s="631"/>
      <c r="P286" s="631"/>
      <c r="Q286" s="631"/>
      <c r="R286" s="631"/>
      <c r="S286" s="631"/>
      <c r="T286" s="631"/>
      <c r="U286" s="631"/>
      <c r="V286" s="631"/>
      <c r="W286" s="631"/>
      <c r="X286" s="631"/>
      <c r="Y286" s="631"/>
      <c r="Z286" s="631"/>
      <c r="AA286" s="631"/>
      <c r="AB286" s="631"/>
      <c r="AC286" s="631"/>
      <c r="AD286" s="635"/>
      <c r="AE286" s="636"/>
      <c r="AF286" s="636"/>
      <c r="AG286" s="636"/>
      <c r="AK286" s="631"/>
      <c r="AL286" s="631"/>
      <c r="AM286" s="631"/>
      <c r="AN286" s="631"/>
      <c r="AO286" s="631"/>
      <c r="AP286" s="631"/>
      <c r="AQ286" s="631"/>
      <c r="AR286" s="631"/>
      <c r="AS286" s="631"/>
      <c r="AT286" s="631"/>
      <c r="AU286" s="631"/>
      <c r="AV286" s="631"/>
      <c r="AW286" s="631"/>
      <c r="AX286" s="631"/>
      <c r="AY286" s="631"/>
      <c r="AZ286" s="631"/>
      <c r="BA286" s="631"/>
      <c r="BB286" s="631"/>
      <c r="BC286" s="631"/>
      <c r="BD286" s="631"/>
      <c r="BE286" s="631"/>
      <c r="BF286" s="631"/>
      <c r="BG286" s="631"/>
      <c r="BH286" s="631"/>
      <c r="BI286" s="631"/>
      <c r="BJ286" s="631"/>
      <c r="BK286" s="635"/>
      <c r="BL286" s="636"/>
      <c r="BM286" s="636"/>
      <c r="BN286" s="636"/>
    </row>
    <row r="287" spans="4:66">
      <c r="D287" s="631"/>
      <c r="E287" s="631"/>
      <c r="F287" s="631"/>
      <c r="G287" s="631"/>
      <c r="H287" s="631"/>
      <c r="I287" s="631"/>
      <c r="J287" s="631"/>
      <c r="K287" s="631"/>
      <c r="L287" s="631"/>
      <c r="M287" s="631"/>
      <c r="N287" s="631"/>
      <c r="O287" s="631"/>
      <c r="P287" s="631"/>
      <c r="Q287" s="631"/>
      <c r="R287" s="631"/>
      <c r="S287" s="631"/>
      <c r="T287" s="631"/>
      <c r="U287" s="631"/>
      <c r="V287" s="631"/>
      <c r="W287" s="631"/>
      <c r="X287" s="631"/>
      <c r="Y287" s="631"/>
      <c r="Z287" s="631"/>
      <c r="AA287" s="631"/>
      <c r="AB287" s="631"/>
      <c r="AC287" s="631"/>
      <c r="AD287" s="635"/>
      <c r="AE287" s="636"/>
      <c r="AF287" s="636"/>
      <c r="AG287" s="636"/>
      <c r="AK287" s="631"/>
      <c r="AL287" s="631"/>
      <c r="AM287" s="631"/>
      <c r="AN287" s="631"/>
      <c r="AO287" s="631"/>
      <c r="AP287" s="631"/>
      <c r="AQ287" s="631"/>
      <c r="AR287" s="631"/>
      <c r="AS287" s="631"/>
      <c r="AT287" s="631"/>
      <c r="AU287" s="631"/>
      <c r="AV287" s="631"/>
      <c r="AW287" s="631"/>
      <c r="AX287" s="631"/>
      <c r="AY287" s="631"/>
      <c r="AZ287" s="631"/>
      <c r="BA287" s="631"/>
      <c r="BB287" s="631"/>
      <c r="BC287" s="631"/>
      <c r="BD287" s="631"/>
      <c r="BE287" s="631"/>
      <c r="BF287" s="631"/>
      <c r="BG287" s="631"/>
      <c r="BH287" s="631"/>
      <c r="BI287" s="631"/>
      <c r="BJ287" s="631"/>
      <c r="BK287" s="635"/>
      <c r="BL287" s="636"/>
      <c r="BM287" s="636"/>
      <c r="BN287" s="636"/>
    </row>
    <row r="288" spans="4:66">
      <c r="D288" s="631"/>
      <c r="E288" s="631"/>
      <c r="F288" s="631"/>
      <c r="G288" s="631"/>
      <c r="H288" s="631"/>
      <c r="I288" s="631"/>
      <c r="J288" s="631"/>
      <c r="K288" s="631"/>
      <c r="L288" s="631"/>
      <c r="M288" s="631"/>
      <c r="N288" s="631"/>
      <c r="O288" s="631"/>
      <c r="P288" s="631"/>
      <c r="Q288" s="631"/>
      <c r="R288" s="631"/>
      <c r="S288" s="631"/>
      <c r="T288" s="631"/>
      <c r="U288" s="631"/>
      <c r="V288" s="631"/>
      <c r="W288" s="631"/>
      <c r="X288" s="631"/>
      <c r="Y288" s="631"/>
      <c r="Z288" s="631"/>
      <c r="AA288" s="631"/>
      <c r="AB288" s="631"/>
      <c r="AC288" s="631"/>
      <c r="AD288" s="635"/>
      <c r="AE288" s="636"/>
      <c r="AF288" s="636"/>
      <c r="AG288" s="636"/>
      <c r="AK288" s="631"/>
      <c r="AL288" s="631"/>
      <c r="AM288" s="631"/>
      <c r="AN288" s="631"/>
      <c r="AO288" s="631"/>
      <c r="AP288" s="631"/>
      <c r="AQ288" s="631"/>
      <c r="AR288" s="631"/>
      <c r="AS288" s="631"/>
      <c r="AT288" s="631"/>
      <c r="AU288" s="631"/>
      <c r="AV288" s="631"/>
      <c r="AW288" s="631"/>
      <c r="AX288" s="631"/>
      <c r="AY288" s="631"/>
      <c r="AZ288" s="631"/>
      <c r="BA288" s="631"/>
      <c r="BB288" s="631"/>
      <c r="BC288" s="631"/>
      <c r="BD288" s="631"/>
      <c r="BE288" s="631"/>
      <c r="BF288" s="631"/>
      <c r="BG288" s="631"/>
      <c r="BH288" s="631"/>
      <c r="BI288" s="631"/>
      <c r="BJ288" s="631"/>
      <c r="BK288" s="635"/>
      <c r="BL288" s="636"/>
      <c r="BM288" s="636"/>
      <c r="BN288" s="636"/>
    </row>
    <row r="289" spans="4:66">
      <c r="D289" s="631"/>
      <c r="E289" s="631"/>
      <c r="F289" s="631"/>
      <c r="G289" s="631"/>
      <c r="H289" s="631"/>
      <c r="I289" s="631"/>
      <c r="J289" s="631"/>
      <c r="K289" s="631"/>
      <c r="L289" s="631"/>
      <c r="M289" s="631"/>
      <c r="N289" s="631"/>
      <c r="O289" s="631"/>
      <c r="P289" s="631"/>
      <c r="Q289" s="631"/>
      <c r="R289" s="631"/>
      <c r="S289" s="631"/>
      <c r="T289" s="631"/>
      <c r="U289" s="631"/>
      <c r="V289" s="631"/>
      <c r="W289" s="631"/>
      <c r="X289" s="631"/>
      <c r="Y289" s="631"/>
      <c r="Z289" s="631"/>
      <c r="AA289" s="631"/>
      <c r="AB289" s="631"/>
      <c r="AC289" s="631"/>
      <c r="AD289" s="635"/>
      <c r="AE289" s="636"/>
      <c r="AF289" s="636"/>
      <c r="AG289" s="636"/>
      <c r="AK289" s="631"/>
      <c r="AL289" s="631"/>
      <c r="AM289" s="631"/>
      <c r="AN289" s="631"/>
      <c r="AO289" s="631"/>
      <c r="AP289" s="631"/>
      <c r="AQ289" s="631"/>
      <c r="AR289" s="631"/>
      <c r="AS289" s="631"/>
      <c r="AT289" s="631"/>
      <c r="AU289" s="631"/>
      <c r="AV289" s="631"/>
      <c r="AW289" s="631"/>
      <c r="AX289" s="631"/>
      <c r="AY289" s="631"/>
      <c r="AZ289" s="631"/>
      <c r="BA289" s="631"/>
      <c r="BB289" s="631"/>
      <c r="BC289" s="631"/>
      <c r="BD289" s="631"/>
      <c r="BE289" s="631"/>
      <c r="BF289" s="631"/>
      <c r="BG289" s="631"/>
      <c r="BH289" s="631"/>
      <c r="BI289" s="631"/>
      <c r="BJ289" s="631"/>
      <c r="BK289" s="635"/>
      <c r="BL289" s="636"/>
      <c r="BM289" s="636"/>
      <c r="BN289" s="636"/>
    </row>
    <row r="290" spans="4:66">
      <c r="D290" s="631"/>
      <c r="E290" s="631"/>
      <c r="F290" s="631"/>
      <c r="G290" s="631"/>
      <c r="H290" s="631"/>
      <c r="I290" s="631"/>
      <c r="J290" s="631"/>
      <c r="K290" s="631"/>
      <c r="L290" s="631"/>
      <c r="M290" s="631"/>
      <c r="N290" s="631"/>
      <c r="O290" s="631"/>
      <c r="P290" s="631"/>
      <c r="Q290" s="631"/>
      <c r="R290" s="631"/>
      <c r="S290" s="631"/>
      <c r="T290" s="631"/>
      <c r="U290" s="631"/>
      <c r="V290" s="631"/>
      <c r="W290" s="631"/>
      <c r="X290" s="631"/>
      <c r="Y290" s="631"/>
      <c r="Z290" s="631"/>
      <c r="AA290" s="631"/>
      <c r="AB290" s="631"/>
      <c r="AC290" s="631"/>
      <c r="AD290" s="635"/>
      <c r="AE290" s="636"/>
      <c r="AF290" s="636"/>
      <c r="AG290" s="636"/>
      <c r="AK290" s="631"/>
      <c r="AL290" s="631"/>
      <c r="AM290" s="631"/>
      <c r="AN290" s="631"/>
      <c r="AO290" s="631"/>
      <c r="AP290" s="631"/>
      <c r="AQ290" s="631"/>
      <c r="AR290" s="631"/>
      <c r="AS290" s="631"/>
      <c r="AT290" s="631"/>
      <c r="AU290" s="631"/>
      <c r="AV290" s="631"/>
      <c r="AW290" s="631"/>
      <c r="AX290" s="631"/>
      <c r="AY290" s="631"/>
      <c r="AZ290" s="631"/>
      <c r="BA290" s="631"/>
      <c r="BB290" s="631"/>
      <c r="BC290" s="631"/>
      <c r="BD290" s="631"/>
      <c r="BE290" s="631"/>
      <c r="BF290" s="631"/>
      <c r="BG290" s="631"/>
      <c r="BH290" s="631"/>
      <c r="BI290" s="631"/>
      <c r="BJ290" s="631"/>
      <c r="BK290" s="635"/>
      <c r="BL290" s="636"/>
      <c r="BM290" s="636"/>
      <c r="BN290" s="636"/>
    </row>
    <row r="291" spans="4:66">
      <c r="D291" s="631"/>
      <c r="E291" s="631"/>
      <c r="F291" s="631"/>
      <c r="G291" s="631"/>
      <c r="H291" s="631"/>
      <c r="I291" s="631"/>
      <c r="J291" s="631"/>
      <c r="K291" s="631"/>
      <c r="L291" s="631"/>
      <c r="M291" s="631"/>
      <c r="N291" s="631"/>
      <c r="O291" s="631"/>
      <c r="P291" s="631"/>
      <c r="Q291" s="631"/>
      <c r="R291" s="631"/>
      <c r="S291" s="631"/>
      <c r="T291" s="631"/>
      <c r="U291" s="631"/>
      <c r="V291" s="631"/>
      <c r="W291" s="631"/>
      <c r="X291" s="631"/>
      <c r="Y291" s="631"/>
      <c r="Z291" s="631"/>
      <c r="AA291" s="631"/>
      <c r="AB291" s="631"/>
      <c r="AC291" s="631"/>
      <c r="AD291" s="635"/>
      <c r="AE291" s="636"/>
      <c r="AF291" s="636"/>
      <c r="AG291" s="636"/>
      <c r="AK291" s="631"/>
      <c r="AL291" s="631"/>
      <c r="AM291" s="631"/>
      <c r="AN291" s="631"/>
      <c r="AO291" s="631"/>
      <c r="AP291" s="631"/>
      <c r="AQ291" s="631"/>
      <c r="AR291" s="631"/>
      <c r="AS291" s="631"/>
      <c r="AT291" s="631"/>
      <c r="AU291" s="631"/>
      <c r="AV291" s="631"/>
      <c r="AW291" s="631"/>
      <c r="AX291" s="631"/>
      <c r="AY291" s="631"/>
      <c r="AZ291" s="631"/>
      <c r="BA291" s="631"/>
      <c r="BB291" s="631"/>
      <c r="BC291" s="631"/>
      <c r="BD291" s="631"/>
      <c r="BE291" s="631"/>
      <c r="BF291" s="631"/>
      <c r="BG291" s="631"/>
      <c r="BH291" s="631"/>
      <c r="BI291" s="631"/>
      <c r="BJ291" s="631"/>
      <c r="BK291" s="635"/>
      <c r="BL291" s="636"/>
      <c r="BM291" s="636"/>
      <c r="BN291" s="636"/>
    </row>
    <row r="292" spans="4:66">
      <c r="D292" s="631"/>
      <c r="E292" s="631"/>
      <c r="F292" s="631"/>
      <c r="G292" s="631"/>
      <c r="H292" s="631"/>
      <c r="I292" s="631"/>
      <c r="J292" s="631"/>
      <c r="K292" s="631"/>
      <c r="L292" s="631"/>
      <c r="M292" s="631"/>
      <c r="N292" s="631"/>
      <c r="O292" s="631"/>
      <c r="P292" s="631"/>
      <c r="Q292" s="631"/>
      <c r="R292" s="631"/>
      <c r="S292" s="631"/>
      <c r="T292" s="631"/>
      <c r="U292" s="631"/>
      <c r="V292" s="631"/>
      <c r="W292" s="631"/>
      <c r="X292" s="631"/>
      <c r="Y292" s="631"/>
      <c r="Z292" s="631"/>
      <c r="AA292" s="631"/>
      <c r="AB292" s="631"/>
      <c r="AC292" s="631"/>
      <c r="AD292" s="635"/>
      <c r="AE292" s="636"/>
      <c r="AF292" s="636"/>
      <c r="AG292" s="636"/>
      <c r="AK292" s="631"/>
      <c r="AL292" s="631"/>
      <c r="AM292" s="631"/>
      <c r="AN292" s="631"/>
      <c r="AO292" s="631"/>
      <c r="AP292" s="631"/>
      <c r="AQ292" s="631"/>
      <c r="AR292" s="631"/>
      <c r="AS292" s="631"/>
      <c r="AT292" s="631"/>
      <c r="AU292" s="631"/>
      <c r="AV292" s="631"/>
      <c r="AW292" s="631"/>
      <c r="AX292" s="631"/>
      <c r="AY292" s="631"/>
      <c r="AZ292" s="631"/>
      <c r="BA292" s="631"/>
      <c r="BB292" s="631"/>
      <c r="BC292" s="631"/>
      <c r="BD292" s="631"/>
      <c r="BE292" s="631"/>
      <c r="BF292" s="631"/>
      <c r="BG292" s="631"/>
      <c r="BH292" s="631"/>
      <c r="BI292" s="631"/>
      <c r="BJ292" s="631"/>
      <c r="BK292" s="635"/>
      <c r="BL292" s="636"/>
      <c r="BM292" s="636"/>
      <c r="BN292" s="636"/>
    </row>
    <row r="293" spans="4:66">
      <c r="D293" s="631"/>
      <c r="E293" s="631"/>
      <c r="F293" s="631"/>
      <c r="G293" s="631"/>
      <c r="H293" s="631"/>
      <c r="I293" s="631"/>
      <c r="J293" s="631"/>
      <c r="K293" s="631"/>
      <c r="L293" s="631"/>
      <c r="M293" s="631"/>
      <c r="N293" s="631"/>
      <c r="O293" s="631"/>
      <c r="P293" s="631"/>
      <c r="Q293" s="631"/>
      <c r="R293" s="631"/>
      <c r="S293" s="631"/>
      <c r="T293" s="631"/>
      <c r="U293" s="631"/>
      <c r="V293" s="631"/>
      <c r="W293" s="631"/>
      <c r="X293" s="631"/>
      <c r="Y293" s="631"/>
      <c r="Z293" s="631"/>
      <c r="AA293" s="631"/>
      <c r="AB293" s="631"/>
      <c r="AC293" s="631"/>
      <c r="AD293" s="635"/>
      <c r="AE293" s="636"/>
      <c r="AF293" s="636"/>
      <c r="AG293" s="636"/>
      <c r="AK293" s="631"/>
      <c r="AL293" s="631"/>
      <c r="AM293" s="631"/>
      <c r="AN293" s="631"/>
      <c r="AO293" s="631"/>
      <c r="AP293" s="631"/>
      <c r="AQ293" s="631"/>
      <c r="AR293" s="631"/>
      <c r="AS293" s="631"/>
      <c r="AT293" s="631"/>
      <c r="AU293" s="631"/>
      <c r="AV293" s="631"/>
      <c r="AW293" s="631"/>
      <c r="AX293" s="631"/>
      <c r="AY293" s="631"/>
      <c r="AZ293" s="631"/>
      <c r="BA293" s="631"/>
      <c r="BB293" s="631"/>
      <c r="BC293" s="631"/>
      <c r="BD293" s="631"/>
      <c r="BE293" s="631"/>
      <c r="BF293" s="631"/>
      <c r="BG293" s="631"/>
      <c r="BH293" s="631"/>
      <c r="BI293" s="631"/>
      <c r="BJ293" s="631"/>
      <c r="BK293" s="635"/>
      <c r="BL293" s="636"/>
      <c r="BM293" s="636"/>
      <c r="BN293" s="636"/>
    </row>
    <row r="294" spans="4:66">
      <c r="D294" s="631"/>
      <c r="E294" s="631"/>
      <c r="F294" s="631"/>
      <c r="G294" s="631"/>
      <c r="H294" s="631"/>
      <c r="I294" s="631"/>
      <c r="J294" s="631"/>
      <c r="K294" s="631"/>
      <c r="L294" s="631"/>
      <c r="M294" s="631"/>
      <c r="N294" s="631"/>
      <c r="O294" s="631"/>
      <c r="P294" s="631"/>
      <c r="Q294" s="631"/>
      <c r="R294" s="631"/>
      <c r="S294" s="631"/>
      <c r="T294" s="631"/>
      <c r="U294" s="631"/>
      <c r="V294" s="631"/>
      <c r="W294" s="631"/>
      <c r="X294" s="631"/>
      <c r="Y294" s="631"/>
      <c r="Z294" s="631"/>
      <c r="AA294" s="631"/>
      <c r="AB294" s="631"/>
      <c r="AC294" s="631"/>
      <c r="AD294" s="635"/>
      <c r="AE294" s="636"/>
      <c r="AF294" s="636"/>
      <c r="AG294" s="636"/>
      <c r="AK294" s="631"/>
      <c r="AL294" s="631"/>
      <c r="AM294" s="631"/>
      <c r="AN294" s="631"/>
      <c r="AO294" s="631"/>
      <c r="AP294" s="631"/>
      <c r="AQ294" s="631"/>
      <c r="AR294" s="631"/>
      <c r="AS294" s="631"/>
      <c r="AT294" s="631"/>
      <c r="AU294" s="631"/>
      <c r="AV294" s="631"/>
      <c r="AW294" s="631"/>
      <c r="AX294" s="631"/>
      <c r="AY294" s="631"/>
      <c r="AZ294" s="631"/>
      <c r="BA294" s="631"/>
      <c r="BB294" s="631"/>
      <c r="BC294" s="631"/>
      <c r="BD294" s="631"/>
      <c r="BE294" s="631"/>
      <c r="BF294" s="631"/>
      <c r="BG294" s="631"/>
      <c r="BH294" s="631"/>
      <c r="BI294" s="631"/>
      <c r="BJ294" s="631"/>
      <c r="BK294" s="635"/>
      <c r="BL294" s="636"/>
      <c r="BM294" s="636"/>
      <c r="BN294" s="636"/>
    </row>
    <row r="295" spans="4:66">
      <c r="D295" s="631"/>
      <c r="E295" s="631"/>
      <c r="F295" s="631"/>
      <c r="G295" s="631"/>
      <c r="H295" s="631"/>
      <c r="I295" s="631"/>
      <c r="J295" s="631"/>
      <c r="K295" s="631"/>
      <c r="L295" s="631"/>
      <c r="M295" s="631"/>
      <c r="N295" s="631"/>
      <c r="O295" s="631"/>
      <c r="P295" s="631"/>
      <c r="Q295" s="631"/>
      <c r="R295" s="631"/>
      <c r="S295" s="631"/>
      <c r="T295" s="631"/>
      <c r="U295" s="631"/>
      <c r="V295" s="631"/>
      <c r="W295" s="631"/>
      <c r="X295" s="631"/>
      <c r="Y295" s="631"/>
      <c r="Z295" s="631"/>
      <c r="AA295" s="631"/>
      <c r="AB295" s="631"/>
      <c r="AC295" s="631"/>
      <c r="AD295" s="635"/>
      <c r="AE295" s="636"/>
      <c r="AF295" s="636"/>
      <c r="AG295" s="636"/>
      <c r="AK295" s="631"/>
      <c r="AL295" s="631"/>
      <c r="AM295" s="631"/>
      <c r="AN295" s="631"/>
      <c r="AO295" s="631"/>
      <c r="AP295" s="631"/>
      <c r="AQ295" s="631"/>
      <c r="AR295" s="631"/>
      <c r="AS295" s="631"/>
      <c r="AT295" s="631"/>
      <c r="AU295" s="631"/>
      <c r="AV295" s="631"/>
      <c r="AW295" s="631"/>
      <c r="AX295" s="631"/>
      <c r="AY295" s="631"/>
      <c r="AZ295" s="631"/>
      <c r="BA295" s="631"/>
      <c r="BB295" s="631"/>
      <c r="BC295" s="631"/>
      <c r="BD295" s="631"/>
      <c r="BE295" s="631"/>
      <c r="BF295" s="631"/>
      <c r="BG295" s="631"/>
      <c r="BH295" s="631"/>
      <c r="BI295" s="631"/>
      <c r="BJ295" s="631"/>
      <c r="BK295" s="635"/>
      <c r="BL295" s="636"/>
      <c r="BM295" s="636"/>
      <c r="BN295" s="636"/>
    </row>
    <row r="296" spans="4:66">
      <c r="D296" s="631"/>
      <c r="E296" s="631"/>
      <c r="F296" s="631"/>
      <c r="G296" s="631"/>
      <c r="H296" s="631"/>
      <c r="I296" s="631"/>
      <c r="J296" s="631"/>
      <c r="K296" s="631"/>
      <c r="L296" s="631"/>
      <c r="M296" s="631"/>
      <c r="N296" s="631"/>
      <c r="O296" s="631"/>
      <c r="P296" s="631"/>
      <c r="Q296" s="631"/>
      <c r="R296" s="631"/>
      <c r="S296" s="631"/>
      <c r="T296" s="631"/>
      <c r="U296" s="631"/>
      <c r="V296" s="631"/>
      <c r="W296" s="631"/>
      <c r="X296" s="631"/>
      <c r="Y296" s="631"/>
      <c r="Z296" s="631"/>
      <c r="AA296" s="631"/>
      <c r="AB296" s="631"/>
      <c r="AC296" s="631"/>
      <c r="AD296" s="635"/>
      <c r="AE296" s="636"/>
      <c r="AF296" s="636"/>
      <c r="AG296" s="636"/>
      <c r="AK296" s="631"/>
      <c r="AL296" s="631"/>
      <c r="AM296" s="631"/>
      <c r="AN296" s="631"/>
      <c r="AO296" s="631"/>
      <c r="AP296" s="631"/>
      <c r="AQ296" s="631"/>
      <c r="AR296" s="631"/>
      <c r="AS296" s="631"/>
      <c r="AT296" s="631"/>
      <c r="AU296" s="631"/>
      <c r="AV296" s="631"/>
      <c r="AW296" s="631"/>
      <c r="AX296" s="631"/>
      <c r="AY296" s="631"/>
      <c r="AZ296" s="631"/>
      <c r="BA296" s="631"/>
      <c r="BB296" s="631"/>
      <c r="BC296" s="631"/>
      <c r="BD296" s="631"/>
      <c r="BE296" s="631"/>
      <c r="BF296" s="631"/>
      <c r="BG296" s="631"/>
      <c r="BH296" s="631"/>
      <c r="BI296" s="631"/>
      <c r="BJ296" s="631"/>
      <c r="BK296" s="635"/>
      <c r="BL296" s="636"/>
      <c r="BM296" s="636"/>
      <c r="BN296" s="636"/>
    </row>
    <row r="297" spans="4:66">
      <c r="D297" s="631"/>
      <c r="E297" s="631"/>
      <c r="F297" s="631"/>
      <c r="G297" s="631"/>
      <c r="H297" s="631"/>
      <c r="I297" s="631"/>
      <c r="J297" s="631"/>
      <c r="K297" s="631"/>
      <c r="L297" s="631"/>
      <c r="M297" s="631"/>
      <c r="N297" s="631"/>
      <c r="O297" s="631"/>
      <c r="P297" s="631"/>
      <c r="Q297" s="631"/>
      <c r="R297" s="631"/>
      <c r="S297" s="631"/>
      <c r="T297" s="631"/>
      <c r="U297" s="631"/>
      <c r="V297" s="631"/>
      <c r="W297" s="631"/>
      <c r="X297" s="631"/>
      <c r="Y297" s="631"/>
      <c r="Z297" s="631"/>
      <c r="AA297" s="631"/>
      <c r="AB297" s="631"/>
      <c r="AC297" s="631"/>
      <c r="AD297" s="635"/>
      <c r="AE297" s="636"/>
      <c r="AF297" s="636"/>
      <c r="AG297" s="636"/>
      <c r="AK297" s="631"/>
      <c r="AL297" s="631"/>
      <c r="AM297" s="631"/>
      <c r="AN297" s="631"/>
      <c r="AO297" s="631"/>
      <c r="AP297" s="631"/>
      <c r="AQ297" s="631"/>
      <c r="AR297" s="631"/>
      <c r="AS297" s="631"/>
      <c r="AT297" s="631"/>
      <c r="AU297" s="631"/>
      <c r="AV297" s="631"/>
      <c r="AW297" s="631"/>
      <c r="AX297" s="631"/>
      <c r="AY297" s="631"/>
      <c r="AZ297" s="631"/>
      <c r="BA297" s="631"/>
      <c r="BB297" s="631"/>
      <c r="BC297" s="631"/>
      <c r="BD297" s="631"/>
      <c r="BE297" s="631"/>
      <c r="BF297" s="631"/>
      <c r="BG297" s="631"/>
      <c r="BH297" s="631"/>
      <c r="BI297" s="631"/>
      <c r="BJ297" s="631"/>
      <c r="BK297" s="635"/>
      <c r="BL297" s="636"/>
      <c r="BM297" s="636"/>
      <c r="BN297" s="636"/>
    </row>
    <row r="298" spans="4:66">
      <c r="D298" s="631"/>
      <c r="E298" s="631"/>
      <c r="F298" s="631"/>
      <c r="G298" s="631"/>
      <c r="H298" s="631"/>
      <c r="I298" s="631"/>
      <c r="J298" s="631"/>
      <c r="K298" s="631"/>
      <c r="L298" s="631"/>
      <c r="M298" s="631"/>
      <c r="N298" s="631"/>
      <c r="O298" s="631"/>
      <c r="P298" s="631"/>
      <c r="Q298" s="631"/>
      <c r="R298" s="631"/>
      <c r="S298" s="631"/>
      <c r="T298" s="631"/>
      <c r="U298" s="631"/>
      <c r="V298" s="631"/>
      <c r="W298" s="631"/>
      <c r="X298" s="631"/>
      <c r="Y298" s="631"/>
      <c r="Z298" s="631"/>
      <c r="AA298" s="631"/>
      <c r="AB298" s="631"/>
      <c r="AC298" s="631"/>
      <c r="AD298" s="635"/>
      <c r="AE298" s="636"/>
      <c r="AF298" s="636"/>
      <c r="AG298" s="636"/>
      <c r="AK298" s="631"/>
      <c r="AL298" s="631"/>
      <c r="AM298" s="631"/>
      <c r="AN298" s="631"/>
      <c r="AO298" s="631"/>
      <c r="AP298" s="631"/>
      <c r="AQ298" s="631"/>
      <c r="AR298" s="631"/>
      <c r="AS298" s="631"/>
      <c r="AT298" s="631"/>
      <c r="AU298" s="631"/>
      <c r="AV298" s="631"/>
      <c r="AW298" s="631"/>
      <c r="AX298" s="631"/>
      <c r="AY298" s="631"/>
      <c r="AZ298" s="631"/>
      <c r="BA298" s="631"/>
      <c r="BB298" s="631"/>
      <c r="BC298" s="631"/>
      <c r="BD298" s="631"/>
      <c r="BE298" s="631"/>
      <c r="BF298" s="631"/>
      <c r="BG298" s="631"/>
      <c r="BH298" s="631"/>
      <c r="BI298" s="631"/>
      <c r="BJ298" s="631"/>
      <c r="BK298" s="635"/>
      <c r="BL298" s="636"/>
      <c r="BM298" s="636"/>
      <c r="BN298" s="636"/>
    </row>
    <row r="299" spans="4:66">
      <c r="D299" s="631"/>
      <c r="E299" s="631"/>
      <c r="F299" s="631"/>
      <c r="G299" s="631"/>
      <c r="H299" s="631"/>
      <c r="I299" s="631"/>
      <c r="J299" s="631"/>
      <c r="K299" s="631"/>
      <c r="L299" s="631"/>
      <c r="M299" s="631"/>
      <c r="N299" s="631"/>
      <c r="O299" s="631"/>
      <c r="P299" s="631"/>
      <c r="Q299" s="631"/>
      <c r="R299" s="631"/>
      <c r="S299" s="631"/>
      <c r="T299" s="631"/>
      <c r="U299" s="631"/>
      <c r="V299" s="631"/>
      <c r="W299" s="631"/>
      <c r="X299" s="631"/>
      <c r="Y299" s="631"/>
      <c r="Z299" s="631"/>
      <c r="AA299" s="631"/>
      <c r="AB299" s="631"/>
      <c r="AC299" s="631"/>
      <c r="AD299" s="635"/>
      <c r="AE299" s="636"/>
      <c r="AF299" s="636"/>
      <c r="AG299" s="636"/>
      <c r="AK299" s="631"/>
      <c r="AL299" s="631"/>
      <c r="AM299" s="631"/>
      <c r="AN299" s="631"/>
      <c r="AO299" s="631"/>
      <c r="AP299" s="631"/>
      <c r="AQ299" s="631"/>
      <c r="AR299" s="631"/>
      <c r="AS299" s="631"/>
      <c r="AT299" s="631"/>
      <c r="AU299" s="631"/>
      <c r="AV299" s="631"/>
      <c r="AW299" s="631"/>
      <c r="AX299" s="631"/>
      <c r="AY299" s="631"/>
      <c r="AZ299" s="631"/>
      <c r="BA299" s="631"/>
      <c r="BB299" s="631"/>
      <c r="BC299" s="631"/>
      <c r="BD299" s="631"/>
      <c r="BE299" s="631"/>
      <c r="BF299" s="631"/>
      <c r="BG299" s="631"/>
      <c r="BH299" s="631"/>
      <c r="BI299" s="631"/>
      <c r="BJ299" s="631"/>
      <c r="BK299" s="635"/>
      <c r="BL299" s="636"/>
      <c r="BM299" s="636"/>
      <c r="BN299" s="636"/>
    </row>
    <row r="300" spans="4:66">
      <c r="D300" s="631"/>
      <c r="E300" s="631"/>
      <c r="F300" s="631"/>
      <c r="G300" s="631"/>
      <c r="H300" s="631"/>
      <c r="I300" s="631"/>
      <c r="J300" s="631"/>
      <c r="K300" s="631"/>
      <c r="L300" s="631"/>
      <c r="M300" s="631"/>
      <c r="N300" s="631"/>
      <c r="O300" s="631"/>
      <c r="P300" s="631"/>
      <c r="Q300" s="631"/>
      <c r="R300" s="631"/>
      <c r="S300" s="631"/>
      <c r="T300" s="631"/>
      <c r="U300" s="631"/>
      <c r="V300" s="631"/>
      <c r="W300" s="631"/>
      <c r="X300" s="631"/>
      <c r="Y300" s="631"/>
      <c r="Z300" s="631"/>
      <c r="AA300" s="631"/>
      <c r="AB300" s="631"/>
      <c r="AC300" s="631"/>
      <c r="AD300" s="635"/>
      <c r="AE300" s="636"/>
      <c r="AF300" s="636"/>
      <c r="AG300" s="636"/>
      <c r="AK300" s="631"/>
      <c r="AL300" s="631"/>
      <c r="AM300" s="631"/>
      <c r="AN300" s="631"/>
      <c r="AO300" s="631"/>
      <c r="AP300" s="631"/>
      <c r="AQ300" s="631"/>
      <c r="AR300" s="631"/>
      <c r="AS300" s="631"/>
      <c r="AT300" s="631"/>
      <c r="AU300" s="631"/>
      <c r="AV300" s="631"/>
      <c r="AW300" s="631"/>
      <c r="AX300" s="631"/>
      <c r="AY300" s="631"/>
      <c r="AZ300" s="631"/>
      <c r="BA300" s="631"/>
      <c r="BB300" s="631"/>
      <c r="BC300" s="631"/>
      <c r="BD300" s="631"/>
      <c r="BE300" s="631"/>
      <c r="BF300" s="631"/>
      <c r="BG300" s="631"/>
      <c r="BH300" s="631"/>
      <c r="BI300" s="631"/>
      <c r="BJ300" s="631"/>
      <c r="BK300" s="635"/>
      <c r="BL300" s="636"/>
      <c r="BM300" s="636"/>
      <c r="BN300" s="636"/>
    </row>
    <row r="301" spans="4:66">
      <c r="D301" s="631"/>
      <c r="E301" s="631"/>
      <c r="F301" s="631"/>
      <c r="G301" s="631"/>
      <c r="H301" s="631"/>
      <c r="I301" s="631"/>
      <c r="J301" s="631"/>
      <c r="K301" s="631"/>
      <c r="L301" s="631"/>
      <c r="M301" s="631"/>
      <c r="N301" s="631"/>
      <c r="O301" s="631"/>
      <c r="P301" s="631"/>
      <c r="Q301" s="631"/>
      <c r="R301" s="631"/>
      <c r="S301" s="631"/>
      <c r="T301" s="631"/>
      <c r="U301" s="631"/>
      <c r="V301" s="631"/>
      <c r="W301" s="631"/>
      <c r="X301" s="631"/>
      <c r="Y301" s="631"/>
      <c r="Z301" s="631"/>
      <c r="AA301" s="631"/>
      <c r="AB301" s="631"/>
      <c r="AC301" s="631"/>
      <c r="AD301" s="635"/>
      <c r="AE301" s="636"/>
      <c r="AF301" s="636"/>
      <c r="AG301" s="636"/>
      <c r="AK301" s="631"/>
      <c r="AL301" s="631"/>
      <c r="AM301" s="631"/>
      <c r="AN301" s="631"/>
      <c r="AO301" s="631"/>
      <c r="AP301" s="631"/>
      <c r="AQ301" s="631"/>
      <c r="AR301" s="631"/>
      <c r="AS301" s="631"/>
      <c r="AT301" s="631"/>
      <c r="AU301" s="631"/>
      <c r="AV301" s="631"/>
      <c r="AW301" s="631"/>
      <c r="AX301" s="631"/>
      <c r="AY301" s="631"/>
      <c r="AZ301" s="631"/>
      <c r="BA301" s="631"/>
      <c r="BB301" s="631"/>
      <c r="BC301" s="631"/>
      <c r="BD301" s="631"/>
      <c r="BE301" s="631"/>
      <c r="BF301" s="631"/>
      <c r="BG301" s="631"/>
      <c r="BH301" s="631"/>
      <c r="BI301" s="631"/>
      <c r="BJ301" s="631"/>
      <c r="BK301" s="635"/>
      <c r="BL301" s="636"/>
      <c r="BM301" s="636"/>
      <c r="BN301" s="636"/>
    </row>
    <row r="302" spans="4:66">
      <c r="D302" s="631"/>
      <c r="E302" s="631"/>
      <c r="F302" s="631"/>
      <c r="G302" s="631"/>
      <c r="H302" s="631"/>
      <c r="I302" s="631"/>
      <c r="J302" s="631"/>
      <c r="K302" s="631"/>
      <c r="L302" s="631"/>
      <c r="M302" s="631"/>
      <c r="N302" s="631"/>
      <c r="O302" s="631"/>
      <c r="P302" s="631"/>
      <c r="Q302" s="631"/>
      <c r="R302" s="631"/>
      <c r="S302" s="631"/>
      <c r="T302" s="631"/>
      <c r="U302" s="631"/>
      <c r="V302" s="631"/>
      <c r="W302" s="631"/>
      <c r="X302" s="631"/>
      <c r="Y302" s="631"/>
      <c r="Z302" s="631"/>
      <c r="AA302" s="631"/>
      <c r="AB302" s="631"/>
      <c r="AC302" s="631"/>
      <c r="AD302" s="635"/>
      <c r="AE302" s="636"/>
      <c r="AF302" s="636"/>
      <c r="AG302" s="636"/>
      <c r="AK302" s="631"/>
      <c r="AL302" s="631"/>
      <c r="AM302" s="631"/>
      <c r="AN302" s="631"/>
      <c r="AO302" s="631"/>
      <c r="AP302" s="631"/>
      <c r="AQ302" s="631"/>
      <c r="AR302" s="631"/>
      <c r="AS302" s="631"/>
      <c r="AT302" s="631"/>
      <c r="AU302" s="631"/>
      <c r="AV302" s="631"/>
      <c r="AW302" s="631"/>
      <c r="AX302" s="631"/>
      <c r="AY302" s="631"/>
      <c r="AZ302" s="631"/>
      <c r="BA302" s="631"/>
      <c r="BB302" s="631"/>
      <c r="BC302" s="631"/>
      <c r="BD302" s="631"/>
      <c r="BE302" s="631"/>
      <c r="BF302" s="631"/>
      <c r="BG302" s="631"/>
      <c r="BH302" s="631"/>
      <c r="BI302" s="631"/>
      <c r="BJ302" s="631"/>
      <c r="BK302" s="635"/>
      <c r="BL302" s="636"/>
      <c r="BM302" s="636"/>
      <c r="BN302" s="636"/>
    </row>
    <row r="303" spans="4:66">
      <c r="D303" s="631"/>
      <c r="E303" s="631"/>
      <c r="F303" s="631"/>
      <c r="G303" s="631"/>
      <c r="H303" s="631"/>
      <c r="I303" s="631"/>
      <c r="J303" s="631"/>
      <c r="K303" s="631"/>
      <c r="L303" s="631"/>
      <c r="M303" s="631"/>
      <c r="N303" s="631"/>
      <c r="O303" s="631"/>
      <c r="P303" s="631"/>
      <c r="Q303" s="631"/>
      <c r="R303" s="631"/>
      <c r="S303" s="631"/>
      <c r="T303" s="631"/>
      <c r="U303" s="631"/>
      <c r="V303" s="631"/>
      <c r="W303" s="631"/>
      <c r="X303" s="631"/>
      <c r="Y303" s="631"/>
      <c r="Z303" s="631"/>
      <c r="AA303" s="631"/>
      <c r="AB303" s="631"/>
      <c r="AC303" s="631"/>
      <c r="AD303" s="635"/>
      <c r="AE303" s="636"/>
      <c r="AF303" s="636"/>
      <c r="AG303" s="636"/>
      <c r="AK303" s="631"/>
      <c r="AL303" s="631"/>
      <c r="AM303" s="631"/>
      <c r="AN303" s="631"/>
      <c r="AO303" s="631"/>
      <c r="AP303" s="631"/>
      <c r="AQ303" s="631"/>
      <c r="AR303" s="631"/>
      <c r="AS303" s="631"/>
      <c r="AT303" s="631"/>
      <c r="AU303" s="631"/>
      <c r="AV303" s="631"/>
      <c r="AW303" s="631"/>
      <c r="AX303" s="631"/>
      <c r="AY303" s="631"/>
      <c r="AZ303" s="631"/>
      <c r="BA303" s="631"/>
      <c r="BB303" s="631"/>
      <c r="BC303" s="631"/>
      <c r="BD303" s="631"/>
      <c r="BE303" s="631"/>
      <c r="BF303" s="631"/>
      <c r="BG303" s="631"/>
      <c r="BH303" s="631"/>
      <c r="BI303" s="631"/>
      <c r="BJ303" s="631"/>
      <c r="BK303" s="635"/>
      <c r="BL303" s="636"/>
      <c r="BM303" s="636"/>
      <c r="BN303" s="636"/>
    </row>
    <row r="304" spans="4:66">
      <c r="D304" s="631"/>
      <c r="E304" s="631"/>
      <c r="F304" s="631"/>
      <c r="G304" s="631"/>
      <c r="H304" s="631"/>
      <c r="I304" s="631"/>
      <c r="J304" s="631"/>
      <c r="K304" s="631"/>
      <c r="L304" s="631"/>
      <c r="M304" s="631"/>
      <c r="N304" s="631"/>
      <c r="O304" s="631"/>
      <c r="P304" s="631"/>
      <c r="Q304" s="631"/>
      <c r="R304" s="631"/>
      <c r="S304" s="631"/>
      <c r="T304" s="631"/>
      <c r="U304" s="631"/>
      <c r="V304" s="631"/>
      <c r="W304" s="631"/>
      <c r="X304" s="631"/>
      <c r="Y304" s="631"/>
      <c r="Z304" s="631"/>
      <c r="AA304" s="631"/>
      <c r="AB304" s="631"/>
      <c r="AC304" s="631"/>
      <c r="AD304" s="635"/>
      <c r="AE304" s="636"/>
      <c r="AF304" s="636"/>
      <c r="AG304" s="636"/>
      <c r="AK304" s="631"/>
      <c r="AL304" s="631"/>
      <c r="AM304" s="631"/>
      <c r="AN304" s="631"/>
      <c r="AO304" s="631"/>
      <c r="AP304" s="631"/>
      <c r="AQ304" s="631"/>
      <c r="AR304" s="631"/>
      <c r="AS304" s="631"/>
      <c r="AT304" s="631"/>
      <c r="AU304" s="631"/>
      <c r="AV304" s="631"/>
      <c r="AW304" s="631"/>
      <c r="AX304" s="631"/>
      <c r="AY304" s="631"/>
      <c r="AZ304" s="631"/>
      <c r="BA304" s="631"/>
      <c r="BB304" s="631"/>
      <c r="BC304" s="631"/>
      <c r="BD304" s="631"/>
      <c r="BE304" s="631"/>
      <c r="BF304" s="631"/>
      <c r="BG304" s="631"/>
      <c r="BH304" s="631"/>
      <c r="BI304" s="631"/>
      <c r="BJ304" s="631"/>
      <c r="BK304" s="635"/>
      <c r="BL304" s="636"/>
      <c r="BM304" s="636"/>
      <c r="BN304" s="636"/>
    </row>
    <row r="305" spans="4:66">
      <c r="D305" s="631"/>
      <c r="E305" s="631"/>
      <c r="F305" s="631"/>
      <c r="G305" s="631"/>
      <c r="H305" s="631"/>
      <c r="I305" s="631"/>
      <c r="J305" s="631"/>
      <c r="K305" s="631"/>
      <c r="L305" s="631"/>
      <c r="M305" s="631"/>
      <c r="N305" s="631"/>
      <c r="O305" s="631"/>
      <c r="P305" s="631"/>
      <c r="Q305" s="631"/>
      <c r="R305" s="631"/>
      <c r="S305" s="631"/>
      <c r="T305" s="631"/>
      <c r="U305" s="631"/>
      <c r="V305" s="631"/>
      <c r="W305" s="631"/>
      <c r="X305" s="631"/>
      <c r="Y305" s="631"/>
      <c r="Z305" s="631"/>
      <c r="AA305" s="631"/>
      <c r="AB305" s="631"/>
      <c r="AC305" s="631"/>
      <c r="AD305" s="635"/>
      <c r="AE305" s="636"/>
      <c r="AF305" s="636"/>
      <c r="AG305" s="636"/>
      <c r="AK305" s="631"/>
      <c r="AL305" s="631"/>
      <c r="AM305" s="631"/>
      <c r="AN305" s="631"/>
      <c r="AO305" s="631"/>
      <c r="AP305" s="631"/>
      <c r="AQ305" s="631"/>
      <c r="AR305" s="631"/>
      <c r="AS305" s="631"/>
      <c r="AT305" s="631"/>
      <c r="AU305" s="631"/>
      <c r="AV305" s="631"/>
      <c r="AW305" s="631"/>
      <c r="AX305" s="631"/>
      <c r="AY305" s="631"/>
      <c r="AZ305" s="631"/>
      <c r="BA305" s="631"/>
      <c r="BB305" s="631"/>
      <c r="BC305" s="631"/>
      <c r="BD305" s="631"/>
      <c r="BE305" s="631"/>
      <c r="BF305" s="631"/>
      <c r="BG305" s="631"/>
      <c r="BH305" s="631"/>
      <c r="BI305" s="631"/>
      <c r="BJ305" s="631"/>
      <c r="BK305" s="635"/>
      <c r="BL305" s="636"/>
      <c r="BM305" s="636"/>
      <c r="BN305" s="636"/>
    </row>
    <row r="306" spans="4:66">
      <c r="D306" s="631"/>
      <c r="E306" s="631"/>
      <c r="F306" s="631"/>
      <c r="G306" s="631"/>
      <c r="H306" s="631"/>
      <c r="I306" s="631"/>
      <c r="J306" s="631"/>
      <c r="K306" s="631"/>
      <c r="L306" s="631"/>
      <c r="M306" s="631"/>
      <c r="N306" s="631"/>
      <c r="O306" s="631"/>
      <c r="P306" s="631"/>
      <c r="Q306" s="631"/>
      <c r="R306" s="631"/>
      <c r="S306" s="631"/>
      <c r="T306" s="631"/>
      <c r="U306" s="631"/>
      <c r="V306" s="631"/>
      <c r="W306" s="631"/>
      <c r="X306" s="631"/>
      <c r="Y306" s="631"/>
      <c r="Z306" s="631"/>
      <c r="AA306" s="631"/>
      <c r="AB306" s="631"/>
      <c r="AC306" s="631"/>
      <c r="AD306" s="635"/>
      <c r="AE306" s="636"/>
      <c r="AF306" s="636"/>
      <c r="AG306" s="636"/>
      <c r="AK306" s="631"/>
      <c r="AL306" s="631"/>
      <c r="AM306" s="631"/>
      <c r="AN306" s="631"/>
      <c r="AO306" s="631"/>
      <c r="AP306" s="631"/>
      <c r="AQ306" s="631"/>
      <c r="AR306" s="631"/>
      <c r="AS306" s="631"/>
      <c r="AT306" s="631"/>
      <c r="AU306" s="631"/>
      <c r="AV306" s="631"/>
      <c r="AW306" s="631"/>
      <c r="AX306" s="631"/>
      <c r="AY306" s="631"/>
      <c r="AZ306" s="631"/>
      <c r="BA306" s="631"/>
      <c r="BB306" s="631"/>
      <c r="BC306" s="631"/>
      <c r="BD306" s="631"/>
      <c r="BE306" s="631"/>
      <c r="BF306" s="631"/>
      <c r="BG306" s="631"/>
      <c r="BH306" s="631"/>
      <c r="BI306" s="631"/>
      <c r="BJ306" s="631"/>
      <c r="BK306" s="635"/>
      <c r="BL306" s="636"/>
      <c r="BM306" s="636"/>
      <c r="BN306" s="636"/>
    </row>
    <row r="307" spans="4:66">
      <c r="D307" s="631"/>
      <c r="E307" s="631"/>
      <c r="F307" s="631"/>
      <c r="G307" s="631"/>
      <c r="H307" s="631"/>
      <c r="I307" s="631"/>
      <c r="J307" s="631"/>
      <c r="K307" s="631"/>
      <c r="L307" s="631"/>
      <c r="M307" s="631"/>
      <c r="N307" s="631"/>
      <c r="O307" s="631"/>
      <c r="P307" s="631"/>
      <c r="Q307" s="631"/>
      <c r="R307" s="631"/>
      <c r="S307" s="631"/>
      <c r="T307" s="631"/>
      <c r="U307" s="631"/>
      <c r="V307" s="631"/>
      <c r="W307" s="631"/>
      <c r="X307" s="631"/>
      <c r="Y307" s="631"/>
      <c r="Z307" s="631"/>
      <c r="AA307" s="631"/>
      <c r="AB307" s="631"/>
      <c r="AC307" s="631"/>
      <c r="AD307" s="635"/>
      <c r="AE307" s="636"/>
      <c r="AF307" s="636"/>
      <c r="AG307" s="636"/>
      <c r="AK307" s="631"/>
      <c r="AL307" s="631"/>
      <c r="AM307" s="631"/>
      <c r="AN307" s="631"/>
      <c r="AO307" s="631"/>
      <c r="AP307" s="631"/>
      <c r="AQ307" s="631"/>
      <c r="AR307" s="631"/>
      <c r="AS307" s="631"/>
      <c r="AT307" s="631"/>
      <c r="AU307" s="631"/>
      <c r="AV307" s="631"/>
      <c r="AW307" s="631"/>
      <c r="AX307" s="631"/>
      <c r="AY307" s="631"/>
      <c r="AZ307" s="631"/>
      <c r="BA307" s="631"/>
      <c r="BB307" s="631"/>
      <c r="BC307" s="631"/>
      <c r="BD307" s="631"/>
      <c r="BE307" s="631"/>
      <c r="BF307" s="631"/>
      <c r="BG307" s="631"/>
      <c r="BH307" s="631"/>
      <c r="BI307" s="631"/>
      <c r="BJ307" s="631"/>
      <c r="BK307" s="635"/>
      <c r="BL307" s="636"/>
      <c r="BM307" s="636"/>
      <c r="BN307" s="636"/>
    </row>
    <row r="308" spans="4:66">
      <c r="D308" s="631"/>
      <c r="E308" s="631"/>
      <c r="F308" s="631"/>
      <c r="G308" s="631"/>
      <c r="H308" s="631"/>
      <c r="I308" s="631"/>
      <c r="J308" s="631"/>
      <c r="K308" s="631"/>
      <c r="L308" s="631"/>
      <c r="M308" s="631"/>
      <c r="N308" s="631"/>
      <c r="O308" s="631"/>
      <c r="P308" s="631"/>
      <c r="Q308" s="631"/>
      <c r="R308" s="631"/>
      <c r="S308" s="631"/>
      <c r="T308" s="631"/>
      <c r="U308" s="631"/>
      <c r="V308" s="631"/>
      <c r="W308" s="631"/>
      <c r="X308" s="631"/>
      <c r="Y308" s="631"/>
      <c r="Z308" s="631"/>
      <c r="AA308" s="631"/>
      <c r="AB308" s="631"/>
      <c r="AC308" s="631"/>
      <c r="AD308" s="635"/>
      <c r="AE308" s="636"/>
      <c r="AF308" s="636"/>
      <c r="AG308" s="636"/>
      <c r="AK308" s="631"/>
      <c r="AL308" s="631"/>
      <c r="AM308" s="631"/>
      <c r="AN308" s="631"/>
      <c r="AO308" s="631"/>
      <c r="AP308" s="631"/>
      <c r="AQ308" s="631"/>
      <c r="AR308" s="631"/>
      <c r="AS308" s="631"/>
      <c r="AT308" s="631"/>
      <c r="AU308" s="631"/>
      <c r="AV308" s="631"/>
      <c r="AW308" s="631"/>
      <c r="AX308" s="631"/>
      <c r="AY308" s="631"/>
      <c r="AZ308" s="631"/>
      <c r="BA308" s="631"/>
      <c r="BB308" s="631"/>
      <c r="BC308" s="631"/>
      <c r="BD308" s="631"/>
      <c r="BE308" s="631"/>
      <c r="BF308" s="631"/>
      <c r="BG308" s="631"/>
      <c r="BH308" s="631"/>
      <c r="BI308" s="631"/>
      <c r="BJ308" s="631"/>
      <c r="BK308" s="635"/>
      <c r="BL308" s="636"/>
      <c r="BM308" s="636"/>
      <c r="BN308" s="636"/>
    </row>
    <row r="309" spans="4:66">
      <c r="D309" s="631"/>
      <c r="E309" s="631"/>
      <c r="F309" s="631"/>
      <c r="G309" s="631"/>
      <c r="H309" s="631"/>
      <c r="I309" s="631"/>
      <c r="J309" s="631"/>
      <c r="K309" s="631"/>
      <c r="L309" s="631"/>
      <c r="M309" s="631"/>
      <c r="N309" s="631"/>
      <c r="O309" s="631"/>
      <c r="P309" s="631"/>
      <c r="Q309" s="631"/>
      <c r="R309" s="631"/>
      <c r="S309" s="631"/>
      <c r="T309" s="631"/>
      <c r="U309" s="631"/>
      <c r="V309" s="631"/>
      <c r="W309" s="631"/>
      <c r="X309" s="631"/>
      <c r="Y309" s="631"/>
      <c r="Z309" s="631"/>
      <c r="AA309" s="631"/>
      <c r="AB309" s="631"/>
      <c r="AC309" s="631"/>
      <c r="AD309" s="635"/>
      <c r="AE309" s="636"/>
      <c r="AF309" s="636"/>
      <c r="AG309" s="636"/>
      <c r="AK309" s="631"/>
      <c r="AL309" s="631"/>
      <c r="AM309" s="631"/>
      <c r="AN309" s="631"/>
      <c r="AO309" s="631"/>
      <c r="AP309" s="631"/>
      <c r="AQ309" s="631"/>
      <c r="AR309" s="631"/>
      <c r="AS309" s="631"/>
      <c r="AT309" s="631"/>
      <c r="AU309" s="631"/>
      <c r="AV309" s="631"/>
      <c r="AW309" s="631"/>
      <c r="AX309" s="631"/>
      <c r="AY309" s="631"/>
      <c r="AZ309" s="631"/>
      <c r="BA309" s="631"/>
      <c r="BB309" s="631"/>
      <c r="BC309" s="631"/>
      <c r="BD309" s="631"/>
      <c r="BE309" s="631"/>
      <c r="BF309" s="631"/>
      <c r="BG309" s="631"/>
      <c r="BH309" s="631"/>
      <c r="BI309" s="631"/>
      <c r="BJ309" s="631"/>
      <c r="BK309" s="635"/>
      <c r="BL309" s="636"/>
      <c r="BM309" s="636"/>
      <c r="BN309" s="636"/>
    </row>
    <row r="310" spans="4:66">
      <c r="D310" s="631"/>
      <c r="E310" s="631"/>
      <c r="F310" s="631"/>
      <c r="G310" s="631"/>
      <c r="H310" s="631"/>
      <c r="I310" s="631"/>
      <c r="J310" s="631"/>
      <c r="K310" s="631"/>
      <c r="L310" s="631"/>
      <c r="M310" s="631"/>
      <c r="N310" s="631"/>
      <c r="O310" s="631"/>
      <c r="P310" s="631"/>
      <c r="Q310" s="631"/>
      <c r="R310" s="631"/>
      <c r="S310" s="631"/>
      <c r="T310" s="631"/>
      <c r="U310" s="631"/>
      <c r="V310" s="631"/>
      <c r="W310" s="631"/>
      <c r="X310" s="631"/>
      <c r="Y310" s="631"/>
      <c r="Z310" s="631"/>
      <c r="AA310" s="631"/>
      <c r="AB310" s="631"/>
      <c r="AC310" s="631"/>
      <c r="AD310" s="635"/>
      <c r="AE310" s="636"/>
      <c r="AF310" s="636"/>
      <c r="AG310" s="636"/>
      <c r="AK310" s="631"/>
      <c r="AL310" s="631"/>
      <c r="AM310" s="631"/>
      <c r="AN310" s="631"/>
      <c r="AO310" s="631"/>
      <c r="AP310" s="631"/>
      <c r="AQ310" s="631"/>
      <c r="AR310" s="631"/>
      <c r="AS310" s="631"/>
      <c r="AT310" s="631"/>
      <c r="AU310" s="631"/>
      <c r="AV310" s="631"/>
      <c r="AW310" s="631"/>
      <c r="AX310" s="631"/>
      <c r="AY310" s="631"/>
      <c r="AZ310" s="631"/>
      <c r="BA310" s="631"/>
      <c r="BB310" s="631"/>
      <c r="BC310" s="631"/>
      <c r="BD310" s="631"/>
      <c r="BE310" s="631"/>
      <c r="BF310" s="631"/>
      <c r="BG310" s="631"/>
      <c r="BH310" s="631"/>
      <c r="BI310" s="631"/>
      <c r="BJ310" s="631"/>
      <c r="BK310" s="635"/>
      <c r="BL310" s="636"/>
      <c r="BM310" s="636"/>
      <c r="BN310" s="636"/>
    </row>
    <row r="311" spans="4:66">
      <c r="D311" s="631"/>
      <c r="E311" s="631"/>
      <c r="F311" s="631"/>
      <c r="G311" s="631"/>
      <c r="H311" s="631"/>
      <c r="I311" s="631"/>
      <c r="J311" s="631"/>
      <c r="K311" s="631"/>
      <c r="L311" s="631"/>
      <c r="M311" s="631"/>
      <c r="N311" s="631"/>
      <c r="O311" s="631"/>
      <c r="P311" s="631"/>
      <c r="Q311" s="631"/>
      <c r="R311" s="631"/>
      <c r="S311" s="631"/>
      <c r="T311" s="631"/>
      <c r="U311" s="631"/>
      <c r="V311" s="631"/>
      <c r="W311" s="631"/>
      <c r="X311" s="631"/>
      <c r="Y311" s="631"/>
      <c r="Z311" s="631"/>
      <c r="AA311" s="631"/>
      <c r="AB311" s="631"/>
      <c r="AC311" s="631"/>
      <c r="AD311" s="635"/>
      <c r="AE311" s="636"/>
      <c r="AF311" s="636"/>
      <c r="AG311" s="636"/>
      <c r="AK311" s="631"/>
      <c r="AL311" s="631"/>
      <c r="AM311" s="631"/>
      <c r="AN311" s="631"/>
      <c r="AO311" s="631"/>
      <c r="AP311" s="631"/>
      <c r="AQ311" s="631"/>
      <c r="AR311" s="631"/>
      <c r="AS311" s="631"/>
      <c r="AT311" s="631"/>
      <c r="AU311" s="631"/>
      <c r="AV311" s="631"/>
      <c r="AW311" s="631"/>
      <c r="AX311" s="631"/>
      <c r="AY311" s="631"/>
      <c r="AZ311" s="631"/>
      <c r="BA311" s="631"/>
      <c r="BB311" s="631"/>
      <c r="BC311" s="631"/>
      <c r="BD311" s="631"/>
      <c r="BE311" s="631"/>
      <c r="BF311" s="631"/>
      <c r="BG311" s="631"/>
      <c r="BH311" s="631"/>
      <c r="BI311" s="631"/>
      <c r="BJ311" s="631"/>
      <c r="BK311" s="635"/>
      <c r="BL311" s="636"/>
      <c r="BM311" s="636"/>
      <c r="BN311" s="636"/>
    </row>
    <row r="312" spans="4:66">
      <c r="D312" s="631"/>
      <c r="E312" s="631"/>
      <c r="F312" s="631"/>
      <c r="G312" s="631"/>
      <c r="H312" s="631"/>
      <c r="I312" s="631"/>
      <c r="J312" s="631"/>
      <c r="K312" s="631"/>
      <c r="L312" s="631"/>
      <c r="M312" s="631"/>
      <c r="N312" s="631"/>
      <c r="O312" s="631"/>
      <c r="P312" s="631"/>
      <c r="Q312" s="631"/>
      <c r="R312" s="631"/>
      <c r="S312" s="631"/>
      <c r="T312" s="631"/>
      <c r="U312" s="631"/>
      <c r="V312" s="631"/>
      <c r="W312" s="631"/>
      <c r="X312" s="631"/>
      <c r="Y312" s="631"/>
      <c r="Z312" s="631"/>
      <c r="AA312" s="631"/>
      <c r="AB312" s="631"/>
      <c r="AC312" s="631"/>
      <c r="AD312" s="635"/>
      <c r="AE312" s="636"/>
      <c r="AF312" s="636"/>
      <c r="AG312" s="636"/>
      <c r="AK312" s="631"/>
      <c r="AL312" s="631"/>
      <c r="AM312" s="631"/>
      <c r="AN312" s="631"/>
      <c r="AO312" s="631"/>
      <c r="AP312" s="631"/>
      <c r="AQ312" s="631"/>
      <c r="AR312" s="631"/>
      <c r="AS312" s="631"/>
      <c r="AT312" s="631"/>
      <c r="AU312" s="631"/>
      <c r="AV312" s="631"/>
      <c r="AW312" s="631"/>
      <c r="AX312" s="631"/>
      <c r="AY312" s="631"/>
      <c r="AZ312" s="631"/>
      <c r="BA312" s="631"/>
      <c r="BB312" s="631"/>
      <c r="BC312" s="631"/>
      <c r="BD312" s="631"/>
      <c r="BE312" s="631"/>
      <c r="BF312" s="631"/>
      <c r="BG312" s="631"/>
      <c r="BH312" s="631"/>
      <c r="BI312" s="631"/>
      <c r="BJ312" s="631"/>
      <c r="BK312" s="635"/>
      <c r="BL312" s="636"/>
      <c r="BM312" s="636"/>
      <c r="BN312" s="636"/>
    </row>
    <row r="313" spans="4:66">
      <c r="D313" s="631"/>
      <c r="E313" s="631"/>
      <c r="F313" s="631"/>
      <c r="G313" s="631"/>
      <c r="H313" s="631"/>
      <c r="I313" s="631"/>
      <c r="J313" s="631"/>
      <c r="K313" s="631"/>
      <c r="L313" s="631"/>
      <c r="M313" s="631"/>
      <c r="N313" s="631"/>
      <c r="O313" s="631"/>
      <c r="P313" s="631"/>
      <c r="Q313" s="631"/>
      <c r="R313" s="631"/>
      <c r="S313" s="631"/>
      <c r="T313" s="631"/>
      <c r="U313" s="631"/>
      <c r="V313" s="631"/>
      <c r="W313" s="631"/>
      <c r="X313" s="631"/>
      <c r="Y313" s="631"/>
      <c r="Z313" s="631"/>
      <c r="AA313" s="631"/>
      <c r="AB313" s="631"/>
      <c r="AC313" s="631"/>
      <c r="AD313" s="635"/>
      <c r="AE313" s="636"/>
      <c r="AF313" s="636"/>
      <c r="AG313" s="636"/>
      <c r="AK313" s="631"/>
      <c r="AL313" s="631"/>
      <c r="AM313" s="631"/>
      <c r="AN313" s="631"/>
      <c r="AO313" s="631"/>
      <c r="AP313" s="631"/>
      <c r="AQ313" s="631"/>
      <c r="AR313" s="631"/>
      <c r="AS313" s="631"/>
      <c r="AT313" s="631"/>
      <c r="AU313" s="631"/>
      <c r="AV313" s="631"/>
      <c r="AW313" s="631"/>
      <c r="AX313" s="631"/>
      <c r="AY313" s="631"/>
      <c r="AZ313" s="631"/>
      <c r="BA313" s="631"/>
      <c r="BB313" s="631"/>
      <c r="BC313" s="631"/>
      <c r="BD313" s="631"/>
      <c r="BE313" s="631"/>
      <c r="BF313" s="631"/>
      <c r="BG313" s="631"/>
      <c r="BH313" s="631"/>
      <c r="BI313" s="631"/>
      <c r="BJ313" s="631"/>
      <c r="BK313" s="635"/>
      <c r="BL313" s="636"/>
      <c r="BM313" s="636"/>
      <c r="BN313" s="636"/>
    </row>
    <row r="314" spans="4:66">
      <c r="D314" s="631"/>
      <c r="E314" s="631"/>
      <c r="F314" s="631"/>
      <c r="G314" s="631"/>
      <c r="H314" s="631"/>
      <c r="I314" s="631"/>
      <c r="J314" s="631"/>
      <c r="K314" s="631"/>
      <c r="L314" s="631"/>
      <c r="M314" s="631"/>
      <c r="N314" s="631"/>
      <c r="O314" s="631"/>
      <c r="P314" s="631"/>
      <c r="Q314" s="631"/>
      <c r="R314" s="631"/>
      <c r="S314" s="631"/>
      <c r="T314" s="631"/>
      <c r="U314" s="631"/>
      <c r="V314" s="631"/>
      <c r="W314" s="631"/>
      <c r="X314" s="631"/>
      <c r="Y314" s="631"/>
      <c r="Z314" s="631"/>
      <c r="AA314" s="631"/>
      <c r="AB314" s="631"/>
      <c r="AC314" s="631"/>
      <c r="AD314" s="635"/>
      <c r="AE314" s="636"/>
      <c r="AF314" s="636"/>
      <c r="AG314" s="636"/>
      <c r="AK314" s="631"/>
      <c r="AL314" s="631"/>
      <c r="AM314" s="631"/>
      <c r="AN314" s="631"/>
      <c r="AO314" s="631"/>
      <c r="AP314" s="631"/>
      <c r="AQ314" s="631"/>
      <c r="AR314" s="631"/>
      <c r="AS314" s="631"/>
      <c r="AT314" s="631"/>
      <c r="AU314" s="631"/>
      <c r="AV314" s="631"/>
      <c r="AW314" s="631"/>
      <c r="AX314" s="631"/>
      <c r="AY314" s="631"/>
      <c r="AZ314" s="631"/>
      <c r="BA314" s="631"/>
      <c r="BB314" s="631"/>
      <c r="BC314" s="631"/>
      <c r="BD314" s="631"/>
      <c r="BE314" s="631"/>
      <c r="BF314" s="631"/>
      <c r="BG314" s="631"/>
      <c r="BH314" s="631"/>
      <c r="BI314" s="631"/>
      <c r="BJ314" s="631"/>
      <c r="BK314" s="635"/>
      <c r="BL314" s="636"/>
      <c r="BM314" s="636"/>
      <c r="BN314" s="636"/>
    </row>
    <row r="315" spans="4:66">
      <c r="D315" s="631"/>
      <c r="E315" s="631"/>
      <c r="F315" s="631"/>
      <c r="G315" s="631"/>
      <c r="H315" s="631"/>
      <c r="I315" s="631"/>
      <c r="J315" s="631"/>
      <c r="K315" s="631"/>
      <c r="L315" s="631"/>
      <c r="M315" s="631"/>
      <c r="N315" s="631"/>
      <c r="O315" s="631"/>
      <c r="P315" s="631"/>
      <c r="Q315" s="631"/>
      <c r="R315" s="631"/>
      <c r="S315" s="631"/>
      <c r="T315" s="631"/>
      <c r="U315" s="631"/>
      <c r="V315" s="631"/>
      <c r="W315" s="631"/>
      <c r="X315" s="631"/>
      <c r="Y315" s="631"/>
      <c r="Z315" s="631"/>
      <c r="AA315" s="631"/>
      <c r="AB315" s="631"/>
      <c r="AC315" s="631"/>
      <c r="AD315" s="635"/>
      <c r="AE315" s="636"/>
      <c r="AF315" s="636"/>
      <c r="AG315" s="636"/>
      <c r="AK315" s="631"/>
      <c r="AL315" s="631"/>
      <c r="AM315" s="631"/>
      <c r="AN315" s="631"/>
      <c r="AO315" s="631"/>
      <c r="AP315" s="631"/>
      <c r="AQ315" s="631"/>
      <c r="AR315" s="631"/>
      <c r="AS315" s="631"/>
      <c r="AT315" s="631"/>
      <c r="AU315" s="631"/>
      <c r="AV315" s="631"/>
      <c r="AW315" s="631"/>
      <c r="AX315" s="631"/>
      <c r="AY315" s="631"/>
      <c r="AZ315" s="631"/>
      <c r="BA315" s="631"/>
      <c r="BB315" s="631"/>
      <c r="BC315" s="631"/>
      <c r="BD315" s="631"/>
      <c r="BE315" s="631"/>
      <c r="BF315" s="631"/>
      <c r="BG315" s="631"/>
      <c r="BH315" s="631"/>
      <c r="BI315" s="631"/>
      <c r="BJ315" s="631"/>
      <c r="BK315" s="635"/>
      <c r="BL315" s="636"/>
      <c r="BM315" s="636"/>
      <c r="BN315" s="636"/>
    </row>
    <row r="316" spans="4:66">
      <c r="D316" s="631"/>
      <c r="E316" s="631"/>
      <c r="F316" s="631"/>
      <c r="G316" s="631"/>
      <c r="H316" s="631"/>
      <c r="I316" s="631"/>
      <c r="J316" s="631"/>
      <c r="K316" s="631"/>
      <c r="L316" s="631"/>
      <c r="M316" s="631"/>
      <c r="N316" s="631"/>
      <c r="O316" s="631"/>
      <c r="P316" s="631"/>
      <c r="Q316" s="631"/>
      <c r="R316" s="631"/>
      <c r="S316" s="631"/>
      <c r="T316" s="631"/>
      <c r="U316" s="631"/>
      <c r="V316" s="631"/>
      <c r="W316" s="631"/>
      <c r="X316" s="631"/>
      <c r="Y316" s="631"/>
      <c r="Z316" s="631"/>
      <c r="AA316" s="631"/>
      <c r="AB316" s="631"/>
      <c r="AC316" s="631"/>
      <c r="AD316" s="635"/>
      <c r="AE316" s="636"/>
      <c r="AF316" s="636"/>
      <c r="AG316" s="636"/>
      <c r="AK316" s="631"/>
      <c r="AL316" s="631"/>
      <c r="AM316" s="631"/>
      <c r="AN316" s="631"/>
      <c r="AO316" s="631"/>
      <c r="AP316" s="631"/>
      <c r="AQ316" s="631"/>
      <c r="AR316" s="631"/>
      <c r="AS316" s="631"/>
      <c r="AT316" s="631"/>
      <c r="AU316" s="631"/>
      <c r="AV316" s="631"/>
      <c r="AW316" s="631"/>
      <c r="AX316" s="631"/>
      <c r="AY316" s="631"/>
      <c r="AZ316" s="631"/>
      <c r="BA316" s="631"/>
      <c r="BB316" s="631"/>
      <c r="BC316" s="631"/>
      <c r="BD316" s="631"/>
      <c r="BE316" s="631"/>
      <c r="BF316" s="631"/>
      <c r="BG316" s="631"/>
      <c r="BH316" s="631"/>
      <c r="BI316" s="631"/>
      <c r="BJ316" s="631"/>
      <c r="BK316" s="635"/>
      <c r="BL316" s="636"/>
      <c r="BM316" s="636"/>
      <c r="BN316" s="636"/>
    </row>
    <row r="317" spans="4:66">
      <c r="D317" s="631"/>
      <c r="E317" s="631"/>
      <c r="F317" s="631"/>
      <c r="G317" s="631"/>
      <c r="H317" s="631"/>
      <c r="I317" s="631"/>
      <c r="J317" s="631"/>
      <c r="K317" s="631"/>
      <c r="L317" s="631"/>
      <c r="M317" s="631"/>
      <c r="N317" s="631"/>
      <c r="O317" s="631"/>
      <c r="P317" s="631"/>
      <c r="Q317" s="631"/>
      <c r="R317" s="631"/>
      <c r="S317" s="631"/>
      <c r="T317" s="631"/>
      <c r="U317" s="631"/>
      <c r="V317" s="631"/>
      <c r="W317" s="631"/>
      <c r="X317" s="631"/>
      <c r="Y317" s="631"/>
      <c r="Z317" s="631"/>
      <c r="AA317" s="631"/>
      <c r="AB317" s="631"/>
      <c r="AC317" s="631"/>
      <c r="AD317" s="635"/>
      <c r="AE317" s="636"/>
      <c r="AF317" s="636"/>
      <c r="AG317" s="636"/>
      <c r="AK317" s="631"/>
      <c r="AL317" s="631"/>
      <c r="AM317" s="631"/>
      <c r="AN317" s="631"/>
      <c r="AO317" s="631"/>
      <c r="AP317" s="631"/>
      <c r="AQ317" s="631"/>
      <c r="AR317" s="631"/>
      <c r="AS317" s="631"/>
      <c r="AT317" s="631"/>
      <c r="AU317" s="631"/>
      <c r="AV317" s="631"/>
      <c r="AW317" s="631"/>
      <c r="AX317" s="631"/>
      <c r="AY317" s="631"/>
      <c r="AZ317" s="631"/>
      <c r="BA317" s="631"/>
      <c r="BB317" s="631"/>
      <c r="BC317" s="631"/>
      <c r="BD317" s="631"/>
      <c r="BE317" s="631"/>
      <c r="BF317" s="631"/>
      <c r="BG317" s="631"/>
      <c r="BH317" s="631"/>
      <c r="BI317" s="631"/>
      <c r="BJ317" s="631"/>
      <c r="BK317" s="635"/>
      <c r="BL317" s="636"/>
      <c r="BM317" s="636"/>
      <c r="BN317" s="636"/>
    </row>
    <row r="318" spans="4:66">
      <c r="D318" s="631"/>
      <c r="E318" s="631"/>
      <c r="F318" s="631"/>
      <c r="G318" s="631"/>
      <c r="H318" s="631"/>
      <c r="I318" s="631"/>
      <c r="J318" s="631"/>
      <c r="K318" s="631"/>
      <c r="L318" s="631"/>
      <c r="M318" s="631"/>
      <c r="N318" s="631"/>
      <c r="O318" s="631"/>
      <c r="P318" s="631"/>
      <c r="Q318" s="631"/>
      <c r="R318" s="631"/>
      <c r="S318" s="631"/>
      <c r="T318" s="631"/>
      <c r="U318" s="631"/>
      <c r="V318" s="631"/>
      <c r="W318" s="631"/>
      <c r="X318" s="631"/>
      <c r="Y318" s="631"/>
      <c r="Z318" s="631"/>
      <c r="AA318" s="631"/>
      <c r="AB318" s="631"/>
      <c r="AC318" s="631"/>
      <c r="AD318" s="635"/>
      <c r="AE318" s="636"/>
      <c r="AF318" s="636"/>
      <c r="AG318" s="636"/>
      <c r="AK318" s="631"/>
      <c r="AL318" s="631"/>
      <c r="AM318" s="631"/>
      <c r="AN318" s="631"/>
      <c r="AO318" s="631"/>
      <c r="AP318" s="631"/>
      <c r="AQ318" s="631"/>
      <c r="AR318" s="631"/>
      <c r="AS318" s="631"/>
      <c r="AT318" s="631"/>
      <c r="AU318" s="631"/>
      <c r="AV318" s="631"/>
      <c r="AW318" s="631"/>
      <c r="AX318" s="631"/>
      <c r="AY318" s="631"/>
      <c r="AZ318" s="631"/>
      <c r="BA318" s="631"/>
      <c r="BB318" s="631"/>
      <c r="BC318" s="631"/>
      <c r="BD318" s="631"/>
      <c r="BE318" s="631"/>
      <c r="BF318" s="631"/>
      <c r="BG318" s="631"/>
      <c r="BH318" s="631"/>
      <c r="BI318" s="631"/>
      <c r="BJ318" s="631"/>
      <c r="BK318" s="635"/>
      <c r="BL318" s="636"/>
      <c r="BM318" s="636"/>
      <c r="BN318" s="636"/>
    </row>
    <row r="319" spans="4:66">
      <c r="D319" s="631"/>
      <c r="E319" s="631"/>
      <c r="F319" s="631"/>
      <c r="G319" s="631"/>
      <c r="H319" s="631"/>
      <c r="I319" s="631"/>
      <c r="J319" s="631"/>
      <c r="K319" s="631"/>
      <c r="L319" s="631"/>
      <c r="M319" s="631"/>
      <c r="N319" s="631"/>
      <c r="O319" s="631"/>
      <c r="P319" s="631"/>
      <c r="Q319" s="631"/>
      <c r="R319" s="631"/>
      <c r="S319" s="631"/>
      <c r="T319" s="631"/>
      <c r="U319" s="631"/>
      <c r="V319" s="631"/>
      <c r="W319" s="631"/>
      <c r="X319" s="631"/>
      <c r="Y319" s="631"/>
      <c r="Z319" s="631"/>
      <c r="AA319" s="631"/>
      <c r="AB319" s="631"/>
      <c r="AC319" s="631"/>
      <c r="AD319" s="635"/>
      <c r="AE319" s="636"/>
      <c r="AF319" s="636"/>
      <c r="AG319" s="636"/>
      <c r="AK319" s="631"/>
      <c r="AL319" s="631"/>
      <c r="AM319" s="631"/>
      <c r="AN319" s="631"/>
      <c r="AO319" s="631"/>
      <c r="AP319" s="631"/>
      <c r="AQ319" s="631"/>
      <c r="AR319" s="631"/>
      <c r="AS319" s="631"/>
      <c r="AT319" s="631"/>
      <c r="AU319" s="631"/>
      <c r="AV319" s="631"/>
      <c r="AW319" s="631"/>
      <c r="AX319" s="631"/>
      <c r="AY319" s="631"/>
      <c r="AZ319" s="631"/>
      <c r="BA319" s="631"/>
      <c r="BB319" s="631"/>
      <c r="BC319" s="631"/>
      <c r="BD319" s="631"/>
      <c r="BE319" s="631"/>
      <c r="BF319" s="631"/>
      <c r="BG319" s="631"/>
      <c r="BH319" s="631"/>
      <c r="BI319" s="631"/>
      <c r="BJ319" s="631"/>
      <c r="BK319" s="635"/>
      <c r="BL319" s="636"/>
      <c r="BM319" s="636"/>
      <c r="BN319" s="636"/>
    </row>
    <row r="320" spans="4:66">
      <c r="D320" s="631"/>
      <c r="E320" s="631"/>
      <c r="F320" s="631"/>
      <c r="G320" s="631"/>
      <c r="H320" s="631"/>
      <c r="I320" s="631"/>
      <c r="J320" s="631"/>
      <c r="K320" s="631"/>
      <c r="L320" s="631"/>
      <c r="M320" s="631"/>
      <c r="N320" s="631"/>
      <c r="O320" s="631"/>
      <c r="P320" s="631"/>
      <c r="Q320" s="631"/>
      <c r="R320" s="631"/>
      <c r="S320" s="631"/>
      <c r="T320" s="631"/>
      <c r="U320" s="631"/>
      <c r="V320" s="631"/>
      <c r="W320" s="631"/>
      <c r="X320" s="631"/>
      <c r="Y320" s="631"/>
      <c r="Z320" s="631"/>
      <c r="AA320" s="631"/>
      <c r="AB320" s="631"/>
      <c r="AC320" s="631"/>
      <c r="AD320" s="635"/>
      <c r="AE320" s="636"/>
      <c r="AF320" s="636"/>
      <c r="AG320" s="636"/>
      <c r="AK320" s="631"/>
      <c r="AL320" s="631"/>
      <c r="AM320" s="631"/>
      <c r="AN320" s="631"/>
      <c r="AO320" s="631"/>
      <c r="AP320" s="631"/>
      <c r="AQ320" s="631"/>
      <c r="AR320" s="631"/>
      <c r="AS320" s="631"/>
      <c r="AT320" s="631"/>
      <c r="AU320" s="631"/>
      <c r="AV320" s="631"/>
      <c r="AW320" s="631"/>
      <c r="AX320" s="631"/>
      <c r="AY320" s="631"/>
      <c r="AZ320" s="631"/>
      <c r="BA320" s="631"/>
      <c r="BB320" s="631"/>
      <c r="BC320" s="631"/>
      <c r="BD320" s="631"/>
      <c r="BE320" s="631"/>
      <c r="BF320" s="631"/>
      <c r="BG320" s="631"/>
      <c r="BH320" s="631"/>
      <c r="BI320" s="631"/>
      <c r="BJ320" s="631"/>
      <c r="BK320" s="635"/>
      <c r="BL320" s="636"/>
      <c r="BM320" s="636"/>
      <c r="BN320" s="636"/>
    </row>
    <row r="321" spans="4:66">
      <c r="D321" s="631"/>
      <c r="E321" s="631"/>
      <c r="F321" s="631"/>
      <c r="G321" s="631"/>
      <c r="H321" s="631"/>
      <c r="I321" s="631"/>
      <c r="J321" s="631"/>
      <c r="K321" s="631"/>
      <c r="L321" s="631"/>
      <c r="M321" s="631"/>
      <c r="N321" s="631"/>
      <c r="O321" s="631"/>
      <c r="P321" s="631"/>
      <c r="Q321" s="631"/>
      <c r="R321" s="631"/>
      <c r="S321" s="631"/>
      <c r="T321" s="631"/>
      <c r="U321" s="631"/>
      <c r="V321" s="631"/>
      <c r="W321" s="631"/>
      <c r="X321" s="631"/>
      <c r="Y321" s="631"/>
      <c r="Z321" s="631"/>
      <c r="AA321" s="631"/>
      <c r="AB321" s="631"/>
      <c r="AC321" s="631"/>
      <c r="AD321" s="635"/>
      <c r="AE321" s="636"/>
      <c r="AF321" s="636"/>
      <c r="AG321" s="636"/>
      <c r="AK321" s="631"/>
      <c r="AL321" s="631"/>
      <c r="AM321" s="631"/>
      <c r="AN321" s="631"/>
      <c r="AO321" s="631"/>
      <c r="AP321" s="631"/>
      <c r="AQ321" s="631"/>
      <c r="AR321" s="631"/>
      <c r="AS321" s="631"/>
      <c r="AT321" s="631"/>
      <c r="AU321" s="631"/>
      <c r="AV321" s="631"/>
      <c r="AW321" s="631"/>
      <c r="AX321" s="631"/>
      <c r="AY321" s="631"/>
      <c r="AZ321" s="631"/>
      <c r="BA321" s="631"/>
      <c r="BB321" s="631"/>
      <c r="BC321" s="631"/>
      <c r="BD321" s="631"/>
      <c r="BE321" s="631"/>
      <c r="BF321" s="631"/>
      <c r="BG321" s="631"/>
      <c r="BH321" s="631"/>
      <c r="BI321" s="631"/>
      <c r="BJ321" s="631"/>
      <c r="BK321" s="635"/>
      <c r="BL321" s="636"/>
      <c r="BM321" s="636"/>
      <c r="BN321" s="636"/>
    </row>
    <row r="322" spans="4:66">
      <c r="D322" s="631"/>
      <c r="E322" s="631"/>
      <c r="F322" s="631"/>
      <c r="G322" s="631"/>
      <c r="H322" s="631"/>
      <c r="I322" s="631"/>
      <c r="J322" s="631"/>
      <c r="K322" s="631"/>
      <c r="L322" s="631"/>
      <c r="M322" s="631"/>
      <c r="N322" s="631"/>
      <c r="O322" s="631"/>
      <c r="P322" s="631"/>
      <c r="Q322" s="631"/>
      <c r="R322" s="631"/>
      <c r="S322" s="631"/>
      <c r="T322" s="631"/>
      <c r="U322" s="631"/>
      <c r="V322" s="631"/>
      <c r="W322" s="631"/>
      <c r="X322" s="631"/>
      <c r="Y322" s="631"/>
      <c r="Z322" s="631"/>
      <c r="AA322" s="631"/>
      <c r="AB322" s="631"/>
      <c r="AC322" s="631"/>
      <c r="AD322" s="635"/>
      <c r="AE322" s="636"/>
      <c r="AF322" s="636"/>
      <c r="AG322" s="636"/>
      <c r="AK322" s="631"/>
      <c r="AL322" s="631"/>
      <c r="AM322" s="631"/>
      <c r="AN322" s="631"/>
      <c r="AO322" s="631"/>
      <c r="AP322" s="631"/>
      <c r="AQ322" s="631"/>
      <c r="AR322" s="631"/>
      <c r="AS322" s="631"/>
      <c r="AT322" s="631"/>
      <c r="AU322" s="631"/>
      <c r="AV322" s="631"/>
      <c r="AW322" s="631"/>
      <c r="AX322" s="631"/>
      <c r="AY322" s="631"/>
      <c r="AZ322" s="631"/>
      <c r="BA322" s="631"/>
      <c r="BB322" s="631"/>
      <c r="BC322" s="631"/>
      <c r="BD322" s="631"/>
      <c r="BE322" s="631"/>
      <c r="BF322" s="631"/>
      <c r="BG322" s="631"/>
      <c r="BH322" s="631"/>
      <c r="BI322" s="631"/>
      <c r="BJ322" s="631"/>
      <c r="BK322" s="635"/>
      <c r="BL322" s="636"/>
      <c r="BM322" s="636"/>
      <c r="BN322" s="636"/>
    </row>
    <row r="323" spans="4:66">
      <c r="D323" s="631"/>
      <c r="E323" s="631"/>
      <c r="F323" s="631"/>
      <c r="G323" s="631"/>
      <c r="H323" s="631"/>
      <c r="I323" s="631"/>
      <c r="J323" s="631"/>
      <c r="K323" s="631"/>
      <c r="L323" s="631"/>
      <c r="M323" s="631"/>
      <c r="N323" s="631"/>
      <c r="O323" s="631"/>
      <c r="P323" s="631"/>
      <c r="Q323" s="631"/>
      <c r="R323" s="631"/>
      <c r="S323" s="631"/>
      <c r="T323" s="631"/>
      <c r="U323" s="631"/>
      <c r="V323" s="631"/>
      <c r="W323" s="631"/>
      <c r="X323" s="631"/>
      <c r="Y323" s="631"/>
      <c r="Z323" s="631"/>
      <c r="AA323" s="631"/>
      <c r="AB323" s="631"/>
      <c r="AC323" s="631"/>
      <c r="AD323" s="635"/>
      <c r="AE323" s="636"/>
      <c r="AF323" s="636"/>
      <c r="AG323" s="636"/>
      <c r="AK323" s="631"/>
      <c r="AL323" s="631"/>
      <c r="AM323" s="631"/>
      <c r="AN323" s="631"/>
      <c r="AO323" s="631"/>
      <c r="AP323" s="631"/>
      <c r="AQ323" s="631"/>
      <c r="AR323" s="631"/>
      <c r="AS323" s="631"/>
      <c r="AT323" s="631"/>
      <c r="AU323" s="631"/>
      <c r="AV323" s="631"/>
      <c r="AW323" s="631"/>
      <c r="AX323" s="631"/>
      <c r="AY323" s="631"/>
      <c r="AZ323" s="631"/>
      <c r="BA323" s="631"/>
      <c r="BB323" s="631"/>
      <c r="BC323" s="631"/>
      <c r="BD323" s="631"/>
      <c r="BE323" s="631"/>
      <c r="BF323" s="631"/>
      <c r="BG323" s="631"/>
      <c r="BH323" s="631"/>
      <c r="BI323" s="631"/>
      <c r="BJ323" s="631"/>
      <c r="BK323" s="635"/>
      <c r="BL323" s="636"/>
      <c r="BM323" s="636"/>
      <c r="BN323" s="636"/>
    </row>
    <row r="324" spans="4:66">
      <c r="D324" s="631"/>
      <c r="E324" s="631"/>
      <c r="F324" s="631"/>
      <c r="G324" s="631"/>
      <c r="H324" s="631"/>
      <c r="I324" s="631"/>
      <c r="J324" s="631"/>
      <c r="K324" s="631"/>
      <c r="L324" s="631"/>
      <c r="M324" s="631"/>
      <c r="N324" s="631"/>
      <c r="O324" s="631"/>
      <c r="P324" s="631"/>
      <c r="Q324" s="631"/>
      <c r="R324" s="631"/>
      <c r="S324" s="631"/>
      <c r="T324" s="631"/>
      <c r="U324" s="631"/>
      <c r="V324" s="631"/>
      <c r="W324" s="631"/>
      <c r="X324" s="631"/>
      <c r="Y324" s="631"/>
      <c r="Z324" s="631"/>
      <c r="AA324" s="631"/>
      <c r="AB324" s="631"/>
      <c r="AC324" s="631"/>
      <c r="AD324" s="635"/>
      <c r="AE324" s="636"/>
      <c r="AF324" s="636"/>
      <c r="AG324" s="636"/>
      <c r="AK324" s="631"/>
      <c r="AL324" s="631"/>
      <c r="AM324" s="631"/>
      <c r="AN324" s="631"/>
      <c r="AO324" s="631"/>
      <c r="AP324" s="631"/>
      <c r="AQ324" s="631"/>
      <c r="AR324" s="631"/>
      <c r="AS324" s="631"/>
      <c r="AT324" s="631"/>
      <c r="AU324" s="631"/>
      <c r="AV324" s="631"/>
      <c r="AW324" s="631"/>
      <c r="AX324" s="631"/>
      <c r="AY324" s="631"/>
      <c r="AZ324" s="631"/>
      <c r="BA324" s="631"/>
      <c r="BB324" s="631"/>
      <c r="BC324" s="631"/>
      <c r="BD324" s="631"/>
      <c r="BE324" s="631"/>
      <c r="BF324" s="631"/>
      <c r="BG324" s="631"/>
      <c r="BH324" s="631"/>
      <c r="BI324" s="631"/>
      <c r="BJ324" s="631"/>
      <c r="BK324" s="635"/>
      <c r="BL324" s="636"/>
      <c r="BM324" s="636"/>
      <c r="BN324" s="636"/>
    </row>
    <row r="325" spans="4:66">
      <c r="D325" s="631"/>
      <c r="E325" s="631"/>
      <c r="F325" s="631"/>
      <c r="G325" s="631"/>
      <c r="H325" s="631"/>
      <c r="I325" s="631"/>
      <c r="J325" s="631"/>
      <c r="K325" s="631"/>
      <c r="L325" s="631"/>
      <c r="M325" s="631"/>
      <c r="N325" s="631"/>
      <c r="O325" s="631"/>
      <c r="P325" s="631"/>
      <c r="Q325" s="631"/>
      <c r="R325" s="631"/>
      <c r="S325" s="631"/>
      <c r="T325" s="631"/>
      <c r="U325" s="631"/>
      <c r="V325" s="631"/>
      <c r="W325" s="631"/>
      <c r="X325" s="631"/>
      <c r="Y325" s="631"/>
      <c r="Z325" s="631"/>
      <c r="AA325" s="631"/>
      <c r="AB325" s="631"/>
      <c r="AC325" s="631"/>
      <c r="AD325" s="635"/>
      <c r="AE325" s="636"/>
      <c r="AF325" s="636"/>
      <c r="AG325" s="636"/>
      <c r="AK325" s="631"/>
      <c r="AL325" s="631"/>
      <c r="AM325" s="631"/>
      <c r="AN325" s="631"/>
      <c r="AO325" s="631"/>
      <c r="AP325" s="631"/>
      <c r="AQ325" s="631"/>
      <c r="AR325" s="631"/>
      <c r="AS325" s="631"/>
      <c r="AT325" s="631"/>
      <c r="AU325" s="631"/>
      <c r="AV325" s="631"/>
      <c r="AW325" s="631"/>
      <c r="AX325" s="631"/>
      <c r="AY325" s="631"/>
      <c r="AZ325" s="631"/>
      <c r="BA325" s="631"/>
      <c r="BB325" s="631"/>
      <c r="BC325" s="631"/>
      <c r="BD325" s="631"/>
      <c r="BE325" s="631"/>
      <c r="BF325" s="631"/>
      <c r="BG325" s="631"/>
      <c r="BH325" s="631"/>
      <c r="BI325" s="631"/>
      <c r="BJ325" s="631"/>
      <c r="BK325" s="635"/>
      <c r="BL325" s="636"/>
      <c r="BM325" s="636"/>
      <c r="BN325" s="636"/>
    </row>
    <row r="326" spans="4:66">
      <c r="D326" s="631"/>
      <c r="E326" s="631"/>
      <c r="F326" s="631"/>
      <c r="G326" s="631"/>
      <c r="H326" s="631"/>
      <c r="I326" s="631"/>
      <c r="J326" s="631"/>
      <c r="K326" s="631"/>
      <c r="L326" s="631"/>
      <c r="M326" s="631"/>
      <c r="N326" s="631"/>
      <c r="O326" s="631"/>
      <c r="P326" s="631"/>
      <c r="Q326" s="631"/>
      <c r="R326" s="631"/>
      <c r="S326" s="631"/>
      <c r="T326" s="631"/>
      <c r="U326" s="631"/>
      <c r="V326" s="631"/>
      <c r="W326" s="631"/>
      <c r="X326" s="631"/>
      <c r="Y326" s="631"/>
      <c r="Z326" s="631"/>
      <c r="AA326" s="631"/>
      <c r="AB326" s="631"/>
      <c r="AC326" s="631"/>
      <c r="AD326" s="635"/>
      <c r="AE326" s="636"/>
      <c r="AF326" s="636"/>
      <c r="AG326" s="636"/>
      <c r="AK326" s="631"/>
      <c r="AL326" s="631"/>
      <c r="AM326" s="631"/>
      <c r="AN326" s="631"/>
      <c r="AO326" s="631"/>
      <c r="AP326" s="631"/>
      <c r="AQ326" s="631"/>
      <c r="AR326" s="631"/>
      <c r="AS326" s="631"/>
      <c r="AT326" s="631"/>
      <c r="AU326" s="631"/>
      <c r="AV326" s="631"/>
      <c r="AW326" s="631"/>
      <c r="AX326" s="631"/>
      <c r="AY326" s="631"/>
      <c r="AZ326" s="631"/>
      <c r="BA326" s="631"/>
      <c r="BB326" s="631"/>
      <c r="BC326" s="631"/>
      <c r="BD326" s="631"/>
      <c r="BE326" s="631"/>
      <c r="BF326" s="631"/>
      <c r="BG326" s="631"/>
      <c r="BH326" s="631"/>
      <c r="BI326" s="631"/>
      <c r="BJ326" s="631"/>
      <c r="BK326" s="635"/>
      <c r="BL326" s="636"/>
      <c r="BM326" s="636"/>
      <c r="BN326" s="636"/>
    </row>
    <row r="327" spans="4:66">
      <c r="D327" s="631"/>
      <c r="E327" s="631"/>
      <c r="F327" s="631"/>
      <c r="G327" s="631"/>
      <c r="H327" s="631"/>
      <c r="I327" s="631"/>
      <c r="J327" s="631"/>
      <c r="K327" s="631"/>
      <c r="L327" s="631"/>
      <c r="M327" s="631"/>
      <c r="N327" s="631"/>
      <c r="O327" s="631"/>
      <c r="P327" s="631"/>
      <c r="Q327" s="631"/>
      <c r="R327" s="631"/>
      <c r="S327" s="631"/>
      <c r="T327" s="631"/>
      <c r="U327" s="631"/>
      <c r="V327" s="631"/>
      <c r="W327" s="631"/>
      <c r="X327" s="631"/>
      <c r="Y327" s="631"/>
      <c r="Z327" s="631"/>
      <c r="AA327" s="631"/>
      <c r="AB327" s="631"/>
      <c r="AC327" s="631"/>
      <c r="AD327" s="635"/>
      <c r="AE327" s="636"/>
      <c r="AF327" s="636"/>
      <c r="AG327" s="636"/>
      <c r="AK327" s="631"/>
      <c r="AL327" s="631"/>
      <c r="AM327" s="631"/>
      <c r="AN327" s="631"/>
      <c r="AO327" s="631"/>
      <c r="AP327" s="631"/>
      <c r="AQ327" s="631"/>
      <c r="AR327" s="631"/>
      <c r="AS327" s="631"/>
      <c r="AT327" s="631"/>
      <c r="AU327" s="631"/>
      <c r="AV327" s="631"/>
      <c r="AW327" s="631"/>
      <c r="AX327" s="631"/>
      <c r="AY327" s="631"/>
      <c r="AZ327" s="631"/>
      <c r="BA327" s="631"/>
      <c r="BB327" s="631"/>
      <c r="BC327" s="631"/>
      <c r="BD327" s="631"/>
      <c r="BE327" s="631"/>
      <c r="BF327" s="631"/>
      <c r="BG327" s="631"/>
      <c r="BH327" s="631"/>
      <c r="BI327" s="631"/>
      <c r="BJ327" s="631"/>
      <c r="BK327" s="635"/>
      <c r="BL327" s="636"/>
      <c r="BM327" s="636"/>
      <c r="BN327" s="636"/>
    </row>
    <row r="328" spans="4:66">
      <c r="D328" s="631"/>
      <c r="E328" s="631"/>
      <c r="F328" s="631"/>
      <c r="G328" s="631"/>
      <c r="H328" s="631"/>
      <c r="I328" s="631"/>
      <c r="J328" s="631"/>
      <c r="K328" s="631"/>
      <c r="L328" s="631"/>
      <c r="M328" s="631"/>
      <c r="N328" s="631"/>
      <c r="O328" s="631"/>
      <c r="P328" s="631"/>
      <c r="Q328" s="631"/>
      <c r="R328" s="631"/>
      <c r="S328" s="631"/>
      <c r="T328" s="631"/>
      <c r="U328" s="631"/>
      <c r="V328" s="631"/>
      <c r="W328" s="631"/>
      <c r="X328" s="631"/>
      <c r="Y328" s="631"/>
      <c r="Z328" s="631"/>
      <c r="AA328" s="631"/>
      <c r="AB328" s="631"/>
      <c r="AC328" s="631"/>
      <c r="AD328" s="635"/>
      <c r="AE328" s="636"/>
      <c r="AF328" s="636"/>
      <c r="AG328" s="636"/>
      <c r="AK328" s="631"/>
      <c r="AL328" s="631"/>
      <c r="AM328" s="631"/>
      <c r="AN328" s="631"/>
      <c r="AO328" s="631"/>
      <c r="AP328" s="631"/>
      <c r="AQ328" s="631"/>
      <c r="AR328" s="631"/>
      <c r="AS328" s="631"/>
      <c r="AT328" s="631"/>
      <c r="AU328" s="631"/>
      <c r="AV328" s="631"/>
      <c r="AW328" s="631"/>
      <c r="AX328" s="631"/>
      <c r="AY328" s="631"/>
      <c r="AZ328" s="631"/>
      <c r="BA328" s="631"/>
      <c r="BB328" s="631"/>
      <c r="BC328" s="631"/>
      <c r="BD328" s="631"/>
      <c r="BE328" s="631"/>
      <c r="BF328" s="631"/>
      <c r="BG328" s="631"/>
      <c r="BH328" s="631"/>
      <c r="BI328" s="631"/>
      <c r="BJ328" s="631"/>
      <c r="BK328" s="635"/>
      <c r="BL328" s="636"/>
      <c r="BM328" s="636"/>
      <c r="BN328" s="636"/>
    </row>
    <row r="329" spans="4:66">
      <c r="D329" s="631"/>
      <c r="E329" s="631"/>
      <c r="F329" s="631"/>
      <c r="G329" s="631"/>
      <c r="H329" s="631"/>
      <c r="I329" s="631"/>
      <c r="J329" s="631"/>
      <c r="K329" s="631"/>
      <c r="L329" s="631"/>
      <c r="M329" s="631"/>
      <c r="N329" s="631"/>
      <c r="O329" s="631"/>
      <c r="P329" s="631"/>
      <c r="Q329" s="631"/>
      <c r="R329" s="631"/>
      <c r="S329" s="631"/>
      <c r="T329" s="631"/>
      <c r="U329" s="631"/>
      <c r="V329" s="631"/>
      <c r="W329" s="631"/>
      <c r="X329" s="631"/>
      <c r="Y329" s="631"/>
      <c r="Z329" s="631"/>
      <c r="AA329" s="631"/>
      <c r="AB329" s="631"/>
      <c r="AC329" s="631"/>
      <c r="AD329" s="635"/>
      <c r="AE329" s="636"/>
      <c r="AF329" s="636"/>
      <c r="AG329" s="636"/>
      <c r="AK329" s="631"/>
      <c r="AL329" s="631"/>
      <c r="AM329" s="631"/>
      <c r="AN329" s="631"/>
      <c r="AO329" s="631"/>
      <c r="AP329" s="631"/>
      <c r="AQ329" s="631"/>
      <c r="AR329" s="631"/>
      <c r="AS329" s="631"/>
      <c r="AT329" s="631"/>
      <c r="AU329" s="631"/>
      <c r="AV329" s="631"/>
      <c r="AW329" s="631"/>
      <c r="AX329" s="631"/>
      <c r="AY329" s="631"/>
      <c r="AZ329" s="631"/>
      <c r="BA329" s="631"/>
      <c r="BB329" s="631"/>
      <c r="BC329" s="631"/>
      <c r="BD329" s="631"/>
      <c r="BE329" s="631"/>
      <c r="BF329" s="631"/>
      <c r="BG329" s="631"/>
      <c r="BH329" s="631"/>
      <c r="BI329" s="631"/>
      <c r="BJ329" s="631"/>
      <c r="BK329" s="635"/>
      <c r="BL329" s="636"/>
      <c r="BM329" s="636"/>
      <c r="BN329" s="636"/>
    </row>
    <row r="330" spans="4:66">
      <c r="D330" s="631"/>
      <c r="E330" s="631"/>
      <c r="F330" s="631"/>
      <c r="G330" s="631"/>
      <c r="H330" s="631"/>
      <c r="I330" s="631"/>
      <c r="J330" s="631"/>
      <c r="K330" s="631"/>
      <c r="L330" s="631"/>
      <c r="M330" s="631"/>
      <c r="N330" s="631"/>
      <c r="O330" s="631"/>
      <c r="P330" s="631"/>
      <c r="Q330" s="631"/>
      <c r="R330" s="631"/>
      <c r="S330" s="631"/>
      <c r="T330" s="631"/>
      <c r="U330" s="631"/>
      <c r="V330" s="631"/>
      <c r="W330" s="631"/>
      <c r="X330" s="631"/>
      <c r="Y330" s="631"/>
      <c r="Z330" s="631"/>
      <c r="AA330" s="631"/>
      <c r="AB330" s="631"/>
      <c r="AC330" s="631"/>
      <c r="AD330" s="635"/>
      <c r="AE330" s="636"/>
      <c r="AF330" s="636"/>
      <c r="AG330" s="636"/>
      <c r="AK330" s="631"/>
      <c r="AL330" s="631"/>
      <c r="AM330" s="631"/>
      <c r="AN330" s="631"/>
      <c r="AO330" s="631"/>
      <c r="AP330" s="631"/>
      <c r="AQ330" s="631"/>
      <c r="AR330" s="631"/>
      <c r="AS330" s="631"/>
      <c r="AT330" s="631"/>
      <c r="AU330" s="631"/>
      <c r="AV330" s="631"/>
      <c r="AW330" s="631"/>
      <c r="AX330" s="631"/>
      <c r="AY330" s="631"/>
      <c r="AZ330" s="631"/>
      <c r="BA330" s="631"/>
      <c r="BB330" s="631"/>
      <c r="BC330" s="631"/>
      <c r="BD330" s="631"/>
      <c r="BE330" s="631"/>
      <c r="BF330" s="631"/>
      <c r="BG330" s="631"/>
      <c r="BH330" s="631"/>
      <c r="BI330" s="631"/>
      <c r="BJ330" s="631"/>
      <c r="BK330" s="635"/>
      <c r="BL330" s="636"/>
      <c r="BM330" s="636"/>
      <c r="BN330" s="636"/>
    </row>
    <row r="331" spans="4:66">
      <c r="D331" s="631"/>
      <c r="E331" s="631"/>
      <c r="F331" s="631"/>
      <c r="G331" s="631"/>
      <c r="H331" s="631"/>
      <c r="I331" s="631"/>
      <c r="J331" s="631"/>
      <c r="K331" s="631"/>
      <c r="L331" s="631"/>
      <c r="M331" s="631"/>
      <c r="N331" s="631"/>
      <c r="O331" s="631"/>
      <c r="P331" s="631"/>
      <c r="Q331" s="631"/>
      <c r="R331" s="631"/>
      <c r="S331" s="631"/>
      <c r="T331" s="631"/>
      <c r="U331" s="631"/>
      <c r="V331" s="631"/>
      <c r="W331" s="631"/>
      <c r="X331" s="631"/>
      <c r="Y331" s="631"/>
      <c r="Z331" s="631"/>
      <c r="AA331" s="631"/>
      <c r="AB331" s="631"/>
      <c r="AC331" s="631"/>
      <c r="AD331" s="635"/>
      <c r="AE331" s="636"/>
      <c r="AF331" s="636"/>
      <c r="AG331" s="636"/>
      <c r="AK331" s="631"/>
      <c r="AL331" s="631"/>
      <c r="AM331" s="631"/>
      <c r="AN331" s="631"/>
      <c r="AO331" s="631"/>
      <c r="AP331" s="631"/>
      <c r="AQ331" s="631"/>
      <c r="AR331" s="631"/>
      <c r="AS331" s="631"/>
      <c r="AT331" s="631"/>
      <c r="AU331" s="631"/>
      <c r="AV331" s="631"/>
      <c r="AW331" s="631"/>
      <c r="AX331" s="631"/>
      <c r="AY331" s="631"/>
      <c r="AZ331" s="631"/>
      <c r="BA331" s="631"/>
      <c r="BB331" s="631"/>
      <c r="BC331" s="631"/>
      <c r="BD331" s="631"/>
      <c r="BE331" s="631"/>
      <c r="BF331" s="631"/>
      <c r="BG331" s="631"/>
      <c r="BH331" s="631"/>
      <c r="BI331" s="631"/>
      <c r="BJ331" s="631"/>
      <c r="BK331" s="635"/>
      <c r="BL331" s="636"/>
      <c r="BM331" s="636"/>
      <c r="BN331" s="636"/>
    </row>
    <row r="332" spans="4:66">
      <c r="D332" s="631"/>
      <c r="E332" s="631"/>
      <c r="F332" s="631"/>
      <c r="G332" s="631"/>
      <c r="H332" s="631"/>
      <c r="I332" s="631"/>
      <c r="J332" s="631"/>
      <c r="K332" s="631"/>
      <c r="L332" s="631"/>
      <c r="M332" s="631"/>
      <c r="N332" s="631"/>
      <c r="O332" s="631"/>
      <c r="P332" s="631"/>
      <c r="Q332" s="631"/>
      <c r="R332" s="631"/>
      <c r="S332" s="631"/>
      <c r="T332" s="631"/>
      <c r="U332" s="631"/>
      <c r="V332" s="631"/>
      <c r="W332" s="631"/>
      <c r="X332" s="631"/>
      <c r="Y332" s="631"/>
      <c r="Z332" s="631"/>
      <c r="AA332" s="631"/>
      <c r="AB332" s="631"/>
      <c r="AC332" s="631"/>
      <c r="AD332" s="635"/>
      <c r="AE332" s="636"/>
      <c r="AF332" s="636"/>
      <c r="AG332" s="636"/>
      <c r="AK332" s="631"/>
      <c r="AL332" s="631"/>
      <c r="AM332" s="631"/>
      <c r="AN332" s="631"/>
      <c r="AO332" s="631"/>
      <c r="AP332" s="631"/>
      <c r="AQ332" s="631"/>
      <c r="AR332" s="631"/>
      <c r="AS332" s="631"/>
      <c r="AT332" s="631"/>
      <c r="AU332" s="631"/>
      <c r="AV332" s="631"/>
      <c r="AW332" s="631"/>
      <c r="AX332" s="631"/>
      <c r="AY332" s="631"/>
      <c r="AZ332" s="631"/>
      <c r="BA332" s="631"/>
      <c r="BB332" s="631"/>
      <c r="BC332" s="631"/>
      <c r="BD332" s="631"/>
      <c r="BE332" s="631"/>
      <c r="BF332" s="631"/>
      <c r="BG332" s="631"/>
      <c r="BH332" s="631"/>
      <c r="BI332" s="631"/>
      <c r="BJ332" s="631"/>
      <c r="BK332" s="635"/>
      <c r="BL332" s="636"/>
      <c r="BM332" s="636"/>
      <c r="BN332" s="636"/>
    </row>
    <row r="333" spans="4:66">
      <c r="D333" s="631"/>
      <c r="E333" s="631"/>
      <c r="F333" s="631"/>
      <c r="G333" s="631"/>
      <c r="H333" s="631"/>
      <c r="I333" s="631"/>
      <c r="J333" s="631"/>
      <c r="K333" s="631"/>
      <c r="L333" s="631"/>
      <c r="M333" s="631"/>
      <c r="N333" s="631"/>
      <c r="O333" s="631"/>
      <c r="P333" s="631"/>
      <c r="Q333" s="631"/>
      <c r="R333" s="631"/>
      <c r="S333" s="631"/>
      <c r="T333" s="631"/>
      <c r="U333" s="631"/>
      <c r="V333" s="631"/>
      <c r="W333" s="631"/>
      <c r="X333" s="631"/>
      <c r="Y333" s="631"/>
      <c r="Z333" s="631"/>
      <c r="AA333" s="631"/>
      <c r="AB333" s="631"/>
      <c r="AC333" s="631"/>
      <c r="AD333" s="635"/>
      <c r="AE333" s="636"/>
      <c r="AF333" s="636"/>
      <c r="AG333" s="636"/>
      <c r="AK333" s="631"/>
      <c r="AL333" s="631"/>
      <c r="AM333" s="631"/>
      <c r="AN333" s="631"/>
      <c r="AO333" s="631"/>
      <c r="AP333" s="631"/>
      <c r="AQ333" s="631"/>
      <c r="AR333" s="631"/>
      <c r="AS333" s="631"/>
      <c r="AT333" s="631"/>
      <c r="AU333" s="631"/>
      <c r="AV333" s="631"/>
      <c r="AW333" s="631"/>
      <c r="AX333" s="631"/>
      <c r="AY333" s="631"/>
      <c r="AZ333" s="631"/>
      <c r="BA333" s="631"/>
      <c r="BB333" s="631"/>
      <c r="BC333" s="631"/>
      <c r="BD333" s="631"/>
      <c r="BE333" s="631"/>
      <c r="BF333" s="631"/>
      <c r="BG333" s="631"/>
      <c r="BH333" s="631"/>
      <c r="BI333" s="631"/>
      <c r="BJ333" s="631"/>
      <c r="BK333" s="635"/>
      <c r="BL333" s="636"/>
      <c r="BM333" s="636"/>
      <c r="BN333" s="636"/>
    </row>
    <row r="334" spans="4:66">
      <c r="D334" s="631"/>
      <c r="E334" s="631"/>
      <c r="F334" s="631"/>
      <c r="G334" s="631"/>
      <c r="H334" s="631"/>
      <c r="I334" s="631"/>
      <c r="J334" s="631"/>
      <c r="K334" s="631"/>
      <c r="L334" s="631"/>
      <c r="M334" s="631"/>
      <c r="N334" s="631"/>
      <c r="O334" s="631"/>
      <c r="P334" s="631"/>
      <c r="Q334" s="631"/>
      <c r="R334" s="631"/>
      <c r="S334" s="631"/>
      <c r="T334" s="631"/>
      <c r="U334" s="631"/>
      <c r="V334" s="631"/>
      <c r="W334" s="631"/>
      <c r="X334" s="631"/>
      <c r="Y334" s="631"/>
      <c r="Z334" s="631"/>
      <c r="AA334" s="631"/>
      <c r="AB334" s="631"/>
      <c r="AC334" s="631"/>
      <c r="AD334" s="635"/>
      <c r="AE334" s="636"/>
      <c r="AF334" s="636"/>
      <c r="AG334" s="636"/>
      <c r="AK334" s="631"/>
      <c r="AL334" s="631"/>
      <c r="AM334" s="631"/>
      <c r="AN334" s="631"/>
      <c r="AO334" s="631"/>
      <c r="AP334" s="631"/>
      <c r="AQ334" s="631"/>
      <c r="AR334" s="631"/>
      <c r="AS334" s="631"/>
      <c r="AT334" s="631"/>
      <c r="AU334" s="631"/>
      <c r="AV334" s="631"/>
      <c r="AW334" s="631"/>
      <c r="AX334" s="631"/>
      <c r="AY334" s="631"/>
      <c r="AZ334" s="631"/>
      <c r="BA334" s="631"/>
      <c r="BB334" s="631"/>
      <c r="BC334" s="631"/>
      <c r="BD334" s="631"/>
      <c r="BE334" s="631"/>
      <c r="BF334" s="631"/>
      <c r="BG334" s="631"/>
      <c r="BH334" s="631"/>
      <c r="BI334" s="631"/>
      <c r="BJ334" s="631"/>
      <c r="BK334" s="635"/>
      <c r="BL334" s="636"/>
      <c r="BM334" s="636"/>
      <c r="BN334" s="636"/>
    </row>
    <row r="335" spans="4:66">
      <c r="D335" s="631"/>
      <c r="E335" s="631"/>
      <c r="F335" s="631"/>
      <c r="G335" s="631"/>
      <c r="H335" s="631"/>
      <c r="I335" s="631"/>
      <c r="J335" s="631"/>
      <c r="K335" s="631"/>
      <c r="L335" s="631"/>
      <c r="M335" s="631"/>
      <c r="N335" s="631"/>
      <c r="O335" s="631"/>
      <c r="P335" s="631"/>
      <c r="Q335" s="631"/>
      <c r="R335" s="631"/>
      <c r="S335" s="631"/>
      <c r="T335" s="631"/>
      <c r="U335" s="631"/>
      <c r="V335" s="631"/>
      <c r="W335" s="631"/>
      <c r="X335" s="631"/>
      <c r="Y335" s="631"/>
      <c r="Z335" s="631"/>
      <c r="AA335" s="631"/>
      <c r="AB335" s="631"/>
      <c r="AC335" s="631"/>
      <c r="AD335" s="635"/>
      <c r="AE335" s="636"/>
      <c r="AF335" s="636"/>
      <c r="AG335" s="636"/>
      <c r="AK335" s="631"/>
      <c r="AL335" s="631"/>
      <c r="AM335" s="631"/>
      <c r="AN335" s="631"/>
      <c r="AO335" s="631"/>
      <c r="AP335" s="631"/>
      <c r="AQ335" s="631"/>
      <c r="AR335" s="631"/>
      <c r="AS335" s="631"/>
      <c r="AT335" s="631"/>
      <c r="AU335" s="631"/>
      <c r="AV335" s="631"/>
      <c r="AW335" s="631"/>
      <c r="AX335" s="631"/>
      <c r="AY335" s="631"/>
      <c r="AZ335" s="631"/>
      <c r="BA335" s="631"/>
      <c r="BB335" s="631"/>
      <c r="BC335" s="631"/>
      <c r="BD335" s="631"/>
      <c r="BE335" s="631"/>
      <c r="BF335" s="631"/>
      <c r="BG335" s="631"/>
      <c r="BH335" s="631"/>
      <c r="BI335" s="631"/>
      <c r="BJ335" s="631"/>
      <c r="BK335" s="635"/>
      <c r="BL335" s="636"/>
      <c r="BM335" s="636"/>
      <c r="BN335" s="636"/>
    </row>
    <row r="336" spans="4:66">
      <c r="D336" s="631"/>
      <c r="E336" s="631"/>
      <c r="F336" s="631"/>
      <c r="G336" s="631"/>
      <c r="H336" s="631"/>
      <c r="I336" s="631"/>
      <c r="J336" s="631"/>
      <c r="K336" s="631"/>
      <c r="L336" s="631"/>
      <c r="M336" s="631"/>
      <c r="N336" s="631"/>
      <c r="O336" s="631"/>
      <c r="P336" s="631"/>
      <c r="Q336" s="631"/>
      <c r="R336" s="631"/>
      <c r="S336" s="631"/>
      <c r="T336" s="631"/>
      <c r="U336" s="631"/>
      <c r="V336" s="631"/>
      <c r="W336" s="631"/>
      <c r="X336" s="631"/>
      <c r="Y336" s="631"/>
      <c r="Z336" s="631"/>
      <c r="AA336" s="631"/>
      <c r="AB336" s="631"/>
      <c r="AC336" s="631"/>
      <c r="AD336" s="635"/>
      <c r="AE336" s="636"/>
      <c r="AF336" s="636"/>
      <c r="AG336" s="636"/>
      <c r="AK336" s="631"/>
      <c r="AL336" s="631"/>
      <c r="AM336" s="631"/>
      <c r="AN336" s="631"/>
      <c r="AO336" s="631"/>
      <c r="AP336" s="631"/>
      <c r="AQ336" s="631"/>
      <c r="AR336" s="631"/>
      <c r="AS336" s="631"/>
      <c r="AT336" s="631"/>
      <c r="AU336" s="631"/>
      <c r="AV336" s="631"/>
      <c r="AW336" s="631"/>
      <c r="AX336" s="631"/>
      <c r="AY336" s="631"/>
      <c r="AZ336" s="631"/>
      <c r="BA336" s="631"/>
      <c r="BB336" s="631"/>
      <c r="BC336" s="631"/>
      <c r="BD336" s="631"/>
      <c r="BE336" s="631"/>
      <c r="BF336" s="631"/>
      <c r="BG336" s="631"/>
      <c r="BH336" s="631"/>
      <c r="BI336" s="631"/>
      <c r="BJ336" s="631"/>
      <c r="BK336" s="635"/>
      <c r="BL336" s="636"/>
      <c r="BM336" s="636"/>
      <c r="BN336" s="636"/>
    </row>
    <row r="337" spans="4:66">
      <c r="D337" s="631"/>
      <c r="E337" s="631"/>
      <c r="F337" s="631"/>
      <c r="G337" s="631"/>
      <c r="H337" s="631"/>
      <c r="I337" s="631"/>
      <c r="J337" s="631"/>
      <c r="K337" s="631"/>
      <c r="L337" s="631"/>
      <c r="M337" s="631"/>
      <c r="N337" s="631"/>
      <c r="O337" s="631"/>
      <c r="P337" s="631"/>
      <c r="Q337" s="631"/>
      <c r="R337" s="631"/>
      <c r="S337" s="631"/>
      <c r="T337" s="631"/>
      <c r="U337" s="631"/>
      <c r="V337" s="631"/>
      <c r="W337" s="631"/>
      <c r="X337" s="631"/>
      <c r="Y337" s="631"/>
      <c r="Z337" s="631"/>
      <c r="AA337" s="631"/>
      <c r="AB337" s="631"/>
      <c r="AC337" s="631"/>
      <c r="AD337" s="635"/>
      <c r="AE337" s="636"/>
      <c r="AF337" s="636"/>
      <c r="AG337" s="636"/>
      <c r="AK337" s="631"/>
      <c r="AL337" s="631"/>
      <c r="AM337" s="631"/>
      <c r="AN337" s="631"/>
      <c r="AO337" s="631"/>
      <c r="AP337" s="631"/>
      <c r="AQ337" s="631"/>
      <c r="AR337" s="631"/>
      <c r="AS337" s="631"/>
      <c r="AT337" s="631"/>
      <c r="AU337" s="631"/>
      <c r="AV337" s="631"/>
      <c r="AW337" s="631"/>
      <c r="AX337" s="631"/>
      <c r="AY337" s="631"/>
      <c r="AZ337" s="631"/>
      <c r="BA337" s="631"/>
      <c r="BB337" s="631"/>
      <c r="BC337" s="631"/>
      <c r="BD337" s="631"/>
      <c r="BE337" s="631"/>
      <c r="BF337" s="631"/>
      <c r="BG337" s="631"/>
      <c r="BH337" s="631"/>
      <c r="BI337" s="631"/>
      <c r="BJ337" s="631"/>
      <c r="BK337" s="635"/>
      <c r="BL337" s="636"/>
      <c r="BM337" s="636"/>
      <c r="BN337" s="636"/>
    </row>
    <row r="338" spans="4:66">
      <c r="D338" s="631"/>
      <c r="E338" s="631"/>
      <c r="F338" s="631"/>
      <c r="G338" s="631"/>
      <c r="H338" s="631"/>
      <c r="I338" s="631"/>
      <c r="J338" s="631"/>
      <c r="K338" s="631"/>
      <c r="L338" s="631"/>
      <c r="M338" s="631"/>
      <c r="N338" s="631"/>
      <c r="O338" s="631"/>
      <c r="P338" s="631"/>
      <c r="Q338" s="631"/>
      <c r="R338" s="631"/>
      <c r="S338" s="631"/>
      <c r="T338" s="631"/>
      <c r="U338" s="631"/>
      <c r="V338" s="631"/>
      <c r="W338" s="631"/>
      <c r="X338" s="631"/>
      <c r="Y338" s="631"/>
      <c r="Z338" s="631"/>
      <c r="AA338" s="631"/>
      <c r="AB338" s="631"/>
      <c r="AC338" s="631"/>
      <c r="AD338" s="635"/>
      <c r="AE338" s="636"/>
      <c r="AF338" s="636"/>
      <c r="AG338" s="636"/>
      <c r="AK338" s="631"/>
      <c r="AL338" s="631"/>
      <c r="AM338" s="631"/>
      <c r="AN338" s="631"/>
      <c r="AO338" s="631"/>
      <c r="AP338" s="631"/>
      <c r="AQ338" s="631"/>
      <c r="AR338" s="631"/>
      <c r="AS338" s="631"/>
      <c r="AT338" s="631"/>
      <c r="AU338" s="631"/>
      <c r="AV338" s="631"/>
      <c r="AW338" s="631"/>
      <c r="AX338" s="631"/>
      <c r="AY338" s="631"/>
      <c r="AZ338" s="631"/>
      <c r="BA338" s="631"/>
      <c r="BB338" s="631"/>
      <c r="BC338" s="631"/>
      <c r="BD338" s="631"/>
      <c r="BE338" s="631"/>
      <c r="BF338" s="631"/>
      <c r="BG338" s="631"/>
      <c r="BH338" s="631"/>
      <c r="BI338" s="631"/>
      <c r="BJ338" s="631"/>
      <c r="BK338" s="635"/>
      <c r="BL338" s="636"/>
      <c r="BM338" s="636"/>
      <c r="BN338" s="636"/>
    </row>
    <row r="339" spans="4:66">
      <c r="D339" s="631"/>
      <c r="E339" s="631"/>
      <c r="F339" s="631"/>
      <c r="G339" s="631"/>
      <c r="H339" s="631"/>
      <c r="I339" s="631"/>
      <c r="J339" s="631"/>
      <c r="K339" s="631"/>
      <c r="L339" s="631"/>
      <c r="M339" s="631"/>
      <c r="N339" s="631"/>
      <c r="O339" s="631"/>
      <c r="P339" s="631"/>
      <c r="Q339" s="631"/>
      <c r="R339" s="631"/>
      <c r="S339" s="631"/>
      <c r="T339" s="631"/>
      <c r="U339" s="631"/>
      <c r="V339" s="631"/>
      <c r="W339" s="631"/>
      <c r="X339" s="631"/>
      <c r="Y339" s="631"/>
      <c r="Z339" s="631"/>
      <c r="AA339" s="631"/>
      <c r="AB339" s="631"/>
      <c r="AC339" s="631"/>
      <c r="AD339" s="635"/>
      <c r="AE339" s="636"/>
      <c r="AF339" s="636"/>
      <c r="AG339" s="636"/>
      <c r="AK339" s="631"/>
      <c r="AL339" s="631"/>
      <c r="AM339" s="631"/>
      <c r="AN339" s="631"/>
      <c r="AO339" s="631"/>
      <c r="AP339" s="631"/>
      <c r="AQ339" s="631"/>
      <c r="AR339" s="631"/>
      <c r="AS339" s="631"/>
      <c r="AT339" s="631"/>
      <c r="AU339" s="631"/>
      <c r="AV339" s="631"/>
      <c r="AW339" s="631"/>
      <c r="AX339" s="631"/>
      <c r="AY339" s="631"/>
      <c r="AZ339" s="631"/>
      <c r="BA339" s="631"/>
      <c r="BB339" s="631"/>
      <c r="BC339" s="631"/>
      <c r="BD339" s="631"/>
      <c r="BE339" s="631"/>
      <c r="BF339" s="631"/>
      <c r="BG339" s="631"/>
      <c r="BH339" s="631"/>
      <c r="BI339" s="631"/>
      <c r="BJ339" s="631"/>
      <c r="BK339" s="635"/>
      <c r="BL339" s="636"/>
      <c r="BM339" s="636"/>
      <c r="BN339" s="636"/>
    </row>
    <row r="340" spans="4:66">
      <c r="D340" s="631"/>
      <c r="E340" s="631"/>
      <c r="F340" s="631"/>
      <c r="G340" s="631"/>
      <c r="H340" s="631"/>
      <c r="I340" s="631"/>
      <c r="J340" s="631"/>
      <c r="K340" s="631"/>
      <c r="L340" s="631"/>
      <c r="M340" s="631"/>
      <c r="N340" s="631"/>
      <c r="O340" s="631"/>
      <c r="P340" s="631"/>
      <c r="Q340" s="631"/>
      <c r="R340" s="631"/>
      <c r="S340" s="631"/>
      <c r="T340" s="631"/>
      <c r="U340" s="631"/>
      <c r="V340" s="631"/>
      <c r="W340" s="631"/>
      <c r="X340" s="631"/>
      <c r="Y340" s="631"/>
      <c r="Z340" s="631"/>
      <c r="AA340" s="631"/>
      <c r="AB340" s="631"/>
      <c r="AC340" s="631"/>
      <c r="AD340" s="635"/>
      <c r="AE340" s="636"/>
      <c r="AF340" s="636"/>
      <c r="AG340" s="636"/>
      <c r="AK340" s="631"/>
      <c r="AL340" s="631"/>
      <c r="AM340" s="631"/>
      <c r="AN340" s="631"/>
      <c r="AO340" s="631"/>
      <c r="AP340" s="631"/>
      <c r="AQ340" s="631"/>
      <c r="AR340" s="631"/>
      <c r="AS340" s="631"/>
      <c r="AT340" s="631"/>
      <c r="AU340" s="631"/>
      <c r="AV340" s="631"/>
      <c r="AW340" s="631"/>
      <c r="AX340" s="631"/>
      <c r="AY340" s="631"/>
      <c r="AZ340" s="631"/>
      <c r="BA340" s="631"/>
      <c r="BB340" s="631"/>
      <c r="BC340" s="631"/>
      <c r="BD340" s="631"/>
      <c r="BE340" s="631"/>
      <c r="BF340" s="631"/>
      <c r="BG340" s="631"/>
      <c r="BH340" s="631"/>
      <c r="BI340" s="631"/>
      <c r="BJ340" s="631"/>
      <c r="BK340" s="635"/>
      <c r="BL340" s="636"/>
      <c r="BM340" s="636"/>
      <c r="BN340" s="636"/>
    </row>
    <row r="341" spans="4:66">
      <c r="D341" s="631"/>
      <c r="E341" s="631"/>
      <c r="F341" s="631"/>
      <c r="G341" s="631"/>
      <c r="H341" s="631"/>
      <c r="I341" s="631"/>
      <c r="J341" s="631"/>
      <c r="K341" s="631"/>
      <c r="L341" s="631"/>
      <c r="M341" s="631"/>
      <c r="N341" s="631"/>
      <c r="O341" s="631"/>
      <c r="P341" s="631"/>
      <c r="Q341" s="631"/>
      <c r="R341" s="631"/>
      <c r="S341" s="631"/>
      <c r="T341" s="631"/>
      <c r="U341" s="631"/>
      <c r="V341" s="631"/>
      <c r="W341" s="631"/>
      <c r="X341" s="631"/>
      <c r="Y341" s="631"/>
      <c r="Z341" s="631"/>
      <c r="AA341" s="631"/>
      <c r="AB341" s="631"/>
      <c r="AC341" s="631"/>
      <c r="AD341" s="635"/>
      <c r="AE341" s="636"/>
      <c r="AF341" s="636"/>
      <c r="AG341" s="636"/>
      <c r="AK341" s="631"/>
      <c r="AL341" s="631"/>
      <c r="AM341" s="631"/>
      <c r="AN341" s="631"/>
      <c r="AO341" s="631"/>
      <c r="AP341" s="631"/>
      <c r="AQ341" s="631"/>
      <c r="AR341" s="631"/>
      <c r="AS341" s="631"/>
      <c r="AT341" s="631"/>
      <c r="AU341" s="631"/>
      <c r="AV341" s="631"/>
      <c r="AW341" s="631"/>
      <c r="AX341" s="631"/>
      <c r="AY341" s="631"/>
      <c r="AZ341" s="631"/>
      <c r="BA341" s="631"/>
      <c r="BB341" s="631"/>
      <c r="BC341" s="631"/>
      <c r="BD341" s="631"/>
      <c r="BE341" s="631"/>
      <c r="BF341" s="631"/>
      <c r="BG341" s="631"/>
      <c r="BH341" s="631"/>
      <c r="BI341" s="631"/>
      <c r="BJ341" s="631"/>
      <c r="BK341" s="635"/>
      <c r="BL341" s="636"/>
      <c r="BM341" s="636"/>
      <c r="BN341" s="636"/>
    </row>
    <row r="342" spans="4:66">
      <c r="D342" s="631"/>
      <c r="E342" s="631"/>
      <c r="F342" s="631"/>
      <c r="G342" s="631"/>
      <c r="H342" s="631"/>
      <c r="I342" s="631"/>
      <c r="J342" s="631"/>
      <c r="K342" s="631"/>
      <c r="L342" s="631"/>
      <c r="M342" s="631"/>
      <c r="N342" s="631"/>
      <c r="O342" s="631"/>
      <c r="P342" s="631"/>
      <c r="Q342" s="631"/>
      <c r="R342" s="631"/>
      <c r="S342" s="631"/>
      <c r="T342" s="631"/>
      <c r="U342" s="631"/>
      <c r="V342" s="631"/>
      <c r="W342" s="631"/>
      <c r="X342" s="631"/>
      <c r="Y342" s="631"/>
      <c r="Z342" s="631"/>
      <c r="AA342" s="631"/>
      <c r="AB342" s="631"/>
      <c r="AC342" s="631"/>
      <c r="AD342" s="635"/>
      <c r="AE342" s="636"/>
      <c r="AF342" s="636"/>
      <c r="AG342" s="636"/>
      <c r="AK342" s="631"/>
      <c r="AL342" s="631"/>
      <c r="AM342" s="631"/>
      <c r="AN342" s="631"/>
      <c r="AO342" s="631"/>
      <c r="AP342" s="631"/>
      <c r="AQ342" s="631"/>
      <c r="AR342" s="631"/>
      <c r="AS342" s="631"/>
      <c r="AT342" s="631"/>
      <c r="AU342" s="631"/>
      <c r="AV342" s="631"/>
      <c r="AW342" s="631"/>
      <c r="AX342" s="631"/>
      <c r="AY342" s="631"/>
      <c r="AZ342" s="631"/>
      <c r="BA342" s="631"/>
      <c r="BB342" s="631"/>
      <c r="BC342" s="631"/>
      <c r="BD342" s="631"/>
      <c r="BE342" s="631"/>
      <c r="BF342" s="631"/>
      <c r="BG342" s="631"/>
      <c r="BH342" s="631"/>
      <c r="BI342" s="631"/>
      <c r="BJ342" s="631"/>
      <c r="BK342" s="635"/>
      <c r="BL342" s="636"/>
      <c r="BM342" s="636"/>
      <c r="BN342" s="636"/>
    </row>
    <row r="343" spans="4:66">
      <c r="D343" s="631"/>
      <c r="E343" s="631"/>
      <c r="F343" s="631"/>
      <c r="G343" s="631"/>
      <c r="H343" s="631"/>
      <c r="I343" s="631"/>
      <c r="J343" s="631"/>
      <c r="K343" s="631"/>
      <c r="L343" s="631"/>
      <c r="M343" s="631"/>
      <c r="N343" s="631"/>
      <c r="O343" s="631"/>
      <c r="P343" s="631"/>
      <c r="Q343" s="631"/>
      <c r="R343" s="631"/>
      <c r="S343" s="631"/>
      <c r="T343" s="631"/>
      <c r="U343" s="631"/>
      <c r="V343" s="631"/>
      <c r="W343" s="631"/>
      <c r="X343" s="631"/>
      <c r="Y343" s="631"/>
      <c r="Z343" s="631"/>
      <c r="AA343" s="631"/>
      <c r="AB343" s="631"/>
      <c r="AC343" s="631"/>
      <c r="AD343" s="635"/>
      <c r="AE343" s="636"/>
      <c r="AF343" s="636"/>
      <c r="AG343" s="636"/>
      <c r="AK343" s="631"/>
      <c r="AL343" s="631"/>
      <c r="AM343" s="631"/>
      <c r="AN343" s="631"/>
      <c r="AO343" s="631"/>
      <c r="AP343" s="631"/>
      <c r="AQ343" s="631"/>
      <c r="AR343" s="631"/>
      <c r="AS343" s="631"/>
      <c r="AT343" s="631"/>
      <c r="AU343" s="631"/>
      <c r="AV343" s="631"/>
      <c r="AW343" s="631"/>
      <c r="AX343" s="631"/>
      <c r="AY343" s="631"/>
      <c r="AZ343" s="631"/>
      <c r="BA343" s="631"/>
      <c r="BB343" s="631"/>
      <c r="BC343" s="631"/>
      <c r="BD343" s="631"/>
      <c r="BE343" s="631"/>
      <c r="BF343" s="631"/>
      <c r="BG343" s="631"/>
      <c r="BH343" s="631"/>
      <c r="BI343" s="631"/>
      <c r="BJ343" s="631"/>
      <c r="BK343" s="635"/>
      <c r="BL343" s="636"/>
      <c r="BM343" s="636"/>
      <c r="BN343" s="636"/>
    </row>
    <row r="344" spans="4:66">
      <c r="D344" s="631"/>
      <c r="E344" s="631"/>
      <c r="F344" s="631"/>
      <c r="G344" s="631"/>
      <c r="H344" s="631"/>
      <c r="I344" s="631"/>
      <c r="J344" s="631"/>
      <c r="K344" s="631"/>
      <c r="L344" s="631"/>
      <c r="M344" s="631"/>
      <c r="N344" s="631"/>
      <c r="O344" s="631"/>
      <c r="P344" s="631"/>
      <c r="Q344" s="631"/>
      <c r="R344" s="631"/>
      <c r="S344" s="631"/>
      <c r="T344" s="631"/>
      <c r="U344" s="631"/>
      <c r="V344" s="631"/>
      <c r="W344" s="631"/>
      <c r="X344" s="631"/>
      <c r="Y344" s="631"/>
      <c r="Z344" s="631"/>
      <c r="AA344" s="631"/>
      <c r="AB344" s="631"/>
      <c r="AC344" s="631"/>
      <c r="AD344" s="635"/>
      <c r="AE344" s="636"/>
      <c r="AF344" s="636"/>
      <c r="AG344" s="636"/>
      <c r="AK344" s="631"/>
      <c r="AL344" s="631"/>
      <c r="AM344" s="631"/>
      <c r="AN344" s="631"/>
      <c r="AO344" s="631"/>
      <c r="AP344" s="631"/>
      <c r="AQ344" s="631"/>
      <c r="AR344" s="631"/>
      <c r="AS344" s="631"/>
      <c r="AT344" s="631"/>
      <c r="AU344" s="631"/>
      <c r="AV344" s="631"/>
      <c r="AW344" s="631"/>
      <c r="AX344" s="631"/>
      <c r="AY344" s="631"/>
      <c r="AZ344" s="631"/>
      <c r="BA344" s="631"/>
      <c r="BB344" s="631"/>
      <c r="BC344" s="631"/>
      <c r="BD344" s="631"/>
      <c r="BE344" s="631"/>
      <c r="BF344" s="631"/>
      <c r="BG344" s="631"/>
      <c r="BH344" s="631"/>
      <c r="BI344" s="631"/>
      <c r="BJ344" s="631"/>
      <c r="BK344" s="635"/>
      <c r="BL344" s="636"/>
      <c r="BM344" s="636"/>
      <c r="BN344" s="636"/>
    </row>
    <row r="345" spans="4:66">
      <c r="D345" s="631"/>
      <c r="E345" s="631"/>
      <c r="F345" s="631"/>
      <c r="G345" s="631"/>
      <c r="H345" s="631"/>
      <c r="I345" s="631"/>
      <c r="J345" s="631"/>
      <c r="K345" s="631"/>
      <c r="L345" s="631"/>
      <c r="M345" s="631"/>
      <c r="N345" s="631"/>
      <c r="O345" s="631"/>
      <c r="P345" s="631"/>
      <c r="Q345" s="631"/>
      <c r="R345" s="631"/>
      <c r="S345" s="631"/>
      <c r="T345" s="631"/>
      <c r="U345" s="631"/>
      <c r="V345" s="631"/>
      <c r="W345" s="631"/>
      <c r="X345" s="631"/>
      <c r="Y345" s="631"/>
      <c r="Z345" s="631"/>
      <c r="AA345" s="631"/>
      <c r="AB345" s="631"/>
      <c r="AC345" s="631"/>
      <c r="AD345" s="635"/>
      <c r="AE345" s="636"/>
      <c r="AF345" s="636"/>
      <c r="AG345" s="636"/>
      <c r="AK345" s="631"/>
      <c r="AL345" s="631"/>
      <c r="AM345" s="631"/>
      <c r="AN345" s="631"/>
      <c r="AO345" s="631"/>
      <c r="AP345" s="631"/>
      <c r="AQ345" s="631"/>
      <c r="AR345" s="631"/>
      <c r="AS345" s="631"/>
      <c r="AT345" s="631"/>
      <c r="AU345" s="631"/>
      <c r="AV345" s="631"/>
      <c r="AW345" s="631"/>
      <c r="AX345" s="631"/>
      <c r="AY345" s="631"/>
      <c r="AZ345" s="631"/>
      <c r="BA345" s="631"/>
      <c r="BB345" s="631"/>
      <c r="BC345" s="631"/>
      <c r="BD345" s="631"/>
      <c r="BE345" s="631"/>
      <c r="BF345" s="631"/>
      <c r="BG345" s="631"/>
      <c r="BH345" s="631"/>
      <c r="BI345" s="631"/>
      <c r="BJ345" s="631"/>
      <c r="BK345" s="635"/>
      <c r="BL345" s="636"/>
      <c r="BM345" s="636"/>
      <c r="BN345" s="636"/>
    </row>
    <row r="346" spans="4:66">
      <c r="D346" s="631"/>
      <c r="E346" s="631"/>
      <c r="F346" s="631"/>
      <c r="G346" s="631"/>
      <c r="H346" s="631"/>
      <c r="I346" s="631"/>
      <c r="J346" s="631"/>
      <c r="K346" s="631"/>
      <c r="L346" s="631"/>
      <c r="M346" s="631"/>
      <c r="N346" s="631"/>
      <c r="O346" s="631"/>
      <c r="P346" s="631"/>
      <c r="Q346" s="631"/>
      <c r="R346" s="631"/>
      <c r="S346" s="631"/>
      <c r="T346" s="631"/>
      <c r="U346" s="631"/>
      <c r="V346" s="631"/>
      <c r="W346" s="631"/>
      <c r="X346" s="631"/>
      <c r="Y346" s="631"/>
      <c r="Z346" s="631"/>
      <c r="AA346" s="631"/>
      <c r="AB346" s="631"/>
      <c r="AC346" s="631"/>
      <c r="AD346" s="635"/>
      <c r="AE346" s="636"/>
      <c r="AF346" s="636"/>
      <c r="AG346" s="636"/>
      <c r="AK346" s="631"/>
      <c r="AL346" s="631"/>
      <c r="AM346" s="631"/>
      <c r="AN346" s="631"/>
      <c r="AO346" s="631"/>
      <c r="AP346" s="631"/>
      <c r="AQ346" s="631"/>
      <c r="AR346" s="631"/>
      <c r="AS346" s="631"/>
      <c r="AT346" s="631"/>
      <c r="AU346" s="631"/>
      <c r="AV346" s="631"/>
      <c r="AW346" s="631"/>
      <c r="AX346" s="631"/>
      <c r="AY346" s="631"/>
      <c r="AZ346" s="631"/>
      <c r="BA346" s="631"/>
      <c r="BB346" s="631"/>
      <c r="BC346" s="631"/>
      <c r="BD346" s="631"/>
      <c r="BE346" s="631"/>
      <c r="BF346" s="631"/>
      <c r="BG346" s="631"/>
      <c r="BH346" s="631"/>
      <c r="BI346" s="631"/>
      <c r="BJ346" s="631"/>
      <c r="BK346" s="635"/>
      <c r="BL346" s="636"/>
      <c r="BM346" s="636"/>
      <c r="BN346" s="636"/>
    </row>
    <row r="347" spans="4:66">
      <c r="D347" s="631"/>
      <c r="E347" s="631"/>
      <c r="F347" s="631"/>
      <c r="G347" s="631"/>
      <c r="H347" s="631"/>
      <c r="I347" s="631"/>
      <c r="J347" s="631"/>
      <c r="K347" s="631"/>
      <c r="L347" s="631"/>
      <c r="M347" s="631"/>
      <c r="N347" s="631"/>
      <c r="O347" s="631"/>
      <c r="P347" s="631"/>
      <c r="Q347" s="631"/>
      <c r="R347" s="631"/>
      <c r="S347" s="631"/>
      <c r="T347" s="631"/>
      <c r="U347" s="631"/>
      <c r="V347" s="631"/>
      <c r="W347" s="631"/>
      <c r="X347" s="631"/>
      <c r="Y347" s="631"/>
      <c r="Z347" s="631"/>
      <c r="AA347" s="631"/>
      <c r="AB347" s="631"/>
      <c r="AC347" s="631"/>
      <c r="AD347" s="635"/>
      <c r="AE347" s="636"/>
      <c r="AF347" s="636"/>
      <c r="AG347" s="636"/>
      <c r="AK347" s="631"/>
      <c r="AL347" s="631"/>
      <c r="AM347" s="631"/>
      <c r="AN347" s="631"/>
      <c r="AO347" s="631"/>
      <c r="AP347" s="631"/>
      <c r="AQ347" s="631"/>
      <c r="AR347" s="631"/>
      <c r="AS347" s="631"/>
      <c r="AT347" s="631"/>
      <c r="AU347" s="631"/>
      <c r="AV347" s="631"/>
      <c r="AW347" s="631"/>
      <c r="AX347" s="631"/>
      <c r="AY347" s="631"/>
      <c r="AZ347" s="631"/>
      <c r="BA347" s="631"/>
      <c r="BB347" s="631"/>
      <c r="BC347" s="631"/>
      <c r="BD347" s="631"/>
      <c r="BE347" s="631"/>
      <c r="BF347" s="631"/>
      <c r="BG347" s="631"/>
      <c r="BH347" s="631"/>
      <c r="BI347" s="631"/>
      <c r="BJ347" s="631"/>
      <c r="BK347" s="635"/>
      <c r="BL347" s="636"/>
      <c r="BM347" s="636"/>
      <c r="BN347" s="636"/>
    </row>
    <row r="348" spans="4:66">
      <c r="D348" s="631"/>
      <c r="E348" s="631"/>
      <c r="F348" s="631"/>
      <c r="G348" s="631"/>
      <c r="H348" s="631"/>
      <c r="I348" s="631"/>
      <c r="J348" s="631"/>
      <c r="K348" s="631"/>
      <c r="L348" s="631"/>
      <c r="M348" s="631"/>
      <c r="N348" s="631"/>
      <c r="O348" s="631"/>
      <c r="P348" s="631"/>
      <c r="Q348" s="631"/>
      <c r="R348" s="631"/>
      <c r="S348" s="631"/>
      <c r="T348" s="631"/>
      <c r="U348" s="631"/>
      <c r="V348" s="631"/>
      <c r="W348" s="631"/>
      <c r="X348" s="631"/>
      <c r="Y348" s="631"/>
      <c r="Z348" s="631"/>
      <c r="AA348" s="631"/>
      <c r="AB348" s="631"/>
      <c r="AC348" s="631"/>
      <c r="AD348" s="635"/>
      <c r="AE348" s="636"/>
      <c r="AF348" s="636"/>
      <c r="AG348" s="636"/>
      <c r="AK348" s="631"/>
      <c r="AL348" s="631"/>
      <c r="AM348" s="631"/>
      <c r="AN348" s="631"/>
      <c r="AO348" s="631"/>
      <c r="AP348" s="631"/>
      <c r="AQ348" s="631"/>
      <c r="AR348" s="631"/>
      <c r="AS348" s="631"/>
      <c r="AT348" s="631"/>
      <c r="AU348" s="631"/>
      <c r="AV348" s="631"/>
      <c r="AW348" s="631"/>
      <c r="AX348" s="631"/>
      <c r="AY348" s="631"/>
      <c r="AZ348" s="631"/>
      <c r="BA348" s="631"/>
      <c r="BB348" s="631"/>
      <c r="BC348" s="631"/>
      <c r="BD348" s="631"/>
      <c r="BE348" s="631"/>
      <c r="BF348" s="631"/>
      <c r="BG348" s="631"/>
      <c r="BH348" s="631"/>
      <c r="BI348" s="631"/>
      <c r="BJ348" s="631"/>
      <c r="BK348" s="635"/>
      <c r="BL348" s="636"/>
      <c r="BM348" s="636"/>
      <c r="BN348" s="636"/>
    </row>
    <row r="349" spans="4:66">
      <c r="D349" s="631"/>
      <c r="E349" s="631"/>
      <c r="F349" s="631"/>
      <c r="G349" s="631"/>
      <c r="H349" s="631"/>
      <c r="I349" s="631"/>
      <c r="J349" s="631"/>
      <c r="K349" s="631"/>
      <c r="L349" s="631"/>
      <c r="M349" s="631"/>
      <c r="N349" s="631"/>
      <c r="O349" s="631"/>
      <c r="P349" s="631"/>
      <c r="Q349" s="631"/>
      <c r="R349" s="631"/>
      <c r="S349" s="631"/>
      <c r="T349" s="631"/>
      <c r="U349" s="631"/>
      <c r="V349" s="631"/>
      <c r="W349" s="631"/>
      <c r="X349" s="631"/>
      <c r="Y349" s="631"/>
      <c r="Z349" s="631"/>
      <c r="AA349" s="631"/>
      <c r="AB349" s="631"/>
      <c r="AC349" s="631"/>
      <c r="AD349" s="635"/>
      <c r="AE349" s="636"/>
      <c r="AF349" s="636"/>
      <c r="AG349" s="636"/>
      <c r="AK349" s="631"/>
      <c r="AL349" s="631"/>
      <c r="AM349" s="631"/>
      <c r="AN349" s="631"/>
      <c r="AO349" s="631"/>
      <c r="AP349" s="631"/>
      <c r="AQ349" s="631"/>
      <c r="AR349" s="631"/>
      <c r="AS349" s="631"/>
      <c r="AT349" s="631"/>
      <c r="AU349" s="631"/>
      <c r="AV349" s="631"/>
      <c r="AW349" s="631"/>
      <c r="AX349" s="631"/>
      <c r="AY349" s="631"/>
      <c r="AZ349" s="631"/>
      <c r="BA349" s="631"/>
      <c r="BB349" s="631"/>
      <c r="BC349" s="631"/>
      <c r="BD349" s="631"/>
      <c r="BE349" s="631"/>
      <c r="BF349" s="631"/>
      <c r="BG349" s="631"/>
      <c r="BH349" s="631"/>
      <c r="BI349" s="631"/>
      <c r="BJ349" s="631"/>
      <c r="BK349" s="635"/>
      <c r="BL349" s="636"/>
      <c r="BM349" s="636"/>
      <c r="BN349" s="636"/>
    </row>
    <row r="350" spans="4:66">
      <c r="D350" s="631"/>
      <c r="E350" s="631"/>
      <c r="F350" s="631"/>
      <c r="G350" s="631"/>
      <c r="H350" s="631"/>
      <c r="I350" s="631"/>
      <c r="J350" s="631"/>
      <c r="K350" s="631"/>
      <c r="L350" s="631"/>
      <c r="M350" s="631"/>
      <c r="N350" s="631"/>
      <c r="O350" s="631"/>
      <c r="P350" s="631"/>
      <c r="Q350" s="631"/>
      <c r="R350" s="631"/>
      <c r="S350" s="631"/>
      <c r="T350" s="631"/>
      <c r="U350" s="631"/>
      <c r="V350" s="631"/>
      <c r="W350" s="631"/>
      <c r="X350" s="631"/>
      <c r="Y350" s="631"/>
      <c r="Z350" s="631"/>
      <c r="AA350" s="631"/>
      <c r="AB350" s="631"/>
      <c r="AC350" s="631"/>
      <c r="AD350" s="635"/>
      <c r="AE350" s="636"/>
      <c r="AF350" s="636"/>
      <c r="AG350" s="636"/>
      <c r="AK350" s="631"/>
      <c r="AL350" s="631"/>
      <c r="AM350" s="631"/>
      <c r="AN350" s="631"/>
      <c r="AO350" s="631"/>
      <c r="AP350" s="631"/>
      <c r="AQ350" s="631"/>
      <c r="AR350" s="631"/>
      <c r="AS350" s="631"/>
      <c r="AT350" s="631"/>
      <c r="AU350" s="631"/>
      <c r="AV350" s="631"/>
      <c r="AW350" s="631"/>
      <c r="AX350" s="631"/>
      <c r="AY350" s="631"/>
      <c r="AZ350" s="631"/>
      <c r="BA350" s="631"/>
      <c r="BB350" s="631"/>
      <c r="BC350" s="631"/>
      <c r="BD350" s="631"/>
      <c r="BE350" s="631"/>
      <c r="BF350" s="631"/>
      <c r="BG350" s="631"/>
      <c r="BH350" s="631"/>
      <c r="BI350" s="631"/>
      <c r="BJ350" s="631"/>
      <c r="BK350" s="635"/>
      <c r="BL350" s="636"/>
      <c r="BM350" s="636"/>
      <c r="BN350" s="636"/>
    </row>
    <row r="351" spans="4:66">
      <c r="D351" s="631"/>
      <c r="E351" s="631"/>
      <c r="F351" s="631"/>
      <c r="G351" s="631"/>
      <c r="H351" s="631"/>
      <c r="I351" s="631"/>
      <c r="J351" s="631"/>
      <c r="K351" s="631"/>
      <c r="L351" s="631"/>
      <c r="M351" s="631"/>
      <c r="N351" s="631"/>
      <c r="O351" s="631"/>
      <c r="P351" s="631"/>
      <c r="Q351" s="631"/>
      <c r="R351" s="631"/>
      <c r="S351" s="631"/>
      <c r="T351" s="631"/>
      <c r="U351" s="631"/>
      <c r="V351" s="631"/>
      <c r="W351" s="631"/>
      <c r="X351" s="631"/>
      <c r="Y351" s="631"/>
      <c r="Z351" s="631"/>
      <c r="AA351" s="631"/>
      <c r="AB351" s="631"/>
      <c r="AC351" s="631"/>
      <c r="AD351" s="635"/>
      <c r="AE351" s="636"/>
      <c r="AF351" s="636"/>
      <c r="AG351" s="636"/>
      <c r="AK351" s="631"/>
      <c r="AL351" s="631"/>
      <c r="AM351" s="631"/>
      <c r="AN351" s="631"/>
      <c r="AO351" s="631"/>
      <c r="AP351" s="631"/>
      <c r="AQ351" s="631"/>
      <c r="AR351" s="631"/>
      <c r="AS351" s="631"/>
      <c r="AT351" s="631"/>
      <c r="AU351" s="631"/>
      <c r="AV351" s="631"/>
      <c r="AW351" s="631"/>
      <c r="AX351" s="631"/>
      <c r="AY351" s="631"/>
      <c r="AZ351" s="631"/>
      <c r="BA351" s="631"/>
      <c r="BB351" s="631"/>
      <c r="BC351" s="631"/>
      <c r="BD351" s="631"/>
      <c r="BE351" s="631"/>
      <c r="BF351" s="631"/>
      <c r="BG351" s="631"/>
      <c r="BH351" s="631"/>
      <c r="BI351" s="631"/>
      <c r="BJ351" s="631"/>
      <c r="BK351" s="635"/>
      <c r="BL351" s="636"/>
      <c r="BM351" s="636"/>
      <c r="BN351" s="636"/>
    </row>
    <row r="352" spans="4:66">
      <c r="D352" s="631"/>
      <c r="E352" s="631"/>
      <c r="F352" s="631"/>
      <c r="G352" s="631"/>
      <c r="H352" s="631"/>
      <c r="I352" s="631"/>
      <c r="J352" s="631"/>
      <c r="K352" s="631"/>
      <c r="L352" s="631"/>
      <c r="M352" s="631"/>
      <c r="N352" s="631"/>
      <c r="O352" s="631"/>
      <c r="P352" s="631"/>
      <c r="Q352" s="631"/>
      <c r="R352" s="631"/>
      <c r="S352" s="631"/>
      <c r="T352" s="631"/>
      <c r="U352" s="631"/>
      <c r="V352" s="631"/>
      <c r="W352" s="631"/>
      <c r="X352" s="631"/>
      <c r="Y352" s="631"/>
      <c r="Z352" s="631"/>
      <c r="AA352" s="631"/>
      <c r="AB352" s="631"/>
      <c r="AC352" s="631"/>
      <c r="AD352" s="635"/>
      <c r="AE352" s="636"/>
      <c r="AF352" s="636"/>
      <c r="AG352" s="636"/>
      <c r="AK352" s="631"/>
      <c r="AL352" s="631"/>
      <c r="AM352" s="631"/>
      <c r="AN352" s="631"/>
      <c r="AO352" s="631"/>
      <c r="AP352" s="631"/>
      <c r="AQ352" s="631"/>
      <c r="AR352" s="631"/>
      <c r="AS352" s="631"/>
      <c r="AT352" s="631"/>
      <c r="AU352" s="631"/>
      <c r="AV352" s="631"/>
      <c r="AW352" s="631"/>
      <c r="AX352" s="631"/>
      <c r="AY352" s="631"/>
      <c r="AZ352" s="631"/>
      <c r="BA352" s="631"/>
      <c r="BB352" s="631"/>
      <c r="BC352" s="631"/>
      <c r="BD352" s="631"/>
      <c r="BE352" s="631"/>
      <c r="BF352" s="631"/>
      <c r="BG352" s="631"/>
      <c r="BH352" s="631"/>
      <c r="BI352" s="631"/>
      <c r="BJ352" s="631"/>
      <c r="BK352" s="635"/>
      <c r="BL352" s="636"/>
      <c r="BM352" s="636"/>
      <c r="BN352" s="636"/>
    </row>
    <row r="353" spans="4:66">
      <c r="D353" s="631"/>
      <c r="E353" s="631"/>
      <c r="F353" s="631"/>
      <c r="G353" s="631"/>
      <c r="H353" s="631"/>
      <c r="I353" s="631"/>
      <c r="J353" s="631"/>
      <c r="K353" s="631"/>
      <c r="L353" s="631"/>
      <c r="M353" s="631"/>
      <c r="N353" s="631"/>
      <c r="O353" s="631"/>
      <c r="P353" s="631"/>
      <c r="Q353" s="631"/>
      <c r="R353" s="631"/>
      <c r="S353" s="631"/>
      <c r="T353" s="631"/>
      <c r="U353" s="631"/>
      <c r="V353" s="631"/>
      <c r="W353" s="631"/>
      <c r="X353" s="631"/>
      <c r="Y353" s="631"/>
      <c r="Z353" s="631"/>
      <c r="AA353" s="631"/>
      <c r="AB353" s="631"/>
      <c r="AC353" s="631"/>
      <c r="AD353" s="635"/>
      <c r="AE353" s="636"/>
      <c r="AF353" s="636"/>
      <c r="AG353" s="636"/>
      <c r="AK353" s="631"/>
      <c r="AL353" s="631"/>
      <c r="AM353" s="631"/>
      <c r="AN353" s="631"/>
      <c r="AO353" s="631"/>
      <c r="AP353" s="631"/>
      <c r="AQ353" s="631"/>
      <c r="AR353" s="631"/>
      <c r="AS353" s="631"/>
      <c r="AT353" s="631"/>
      <c r="AU353" s="631"/>
      <c r="AV353" s="631"/>
      <c r="AW353" s="631"/>
      <c r="AX353" s="631"/>
      <c r="AY353" s="631"/>
      <c r="AZ353" s="631"/>
      <c r="BA353" s="631"/>
      <c r="BB353" s="631"/>
      <c r="BC353" s="631"/>
      <c r="BD353" s="631"/>
      <c r="BE353" s="631"/>
      <c r="BF353" s="631"/>
      <c r="BG353" s="631"/>
      <c r="BH353" s="631"/>
      <c r="BI353" s="631"/>
      <c r="BJ353" s="631"/>
      <c r="BK353" s="635"/>
      <c r="BL353" s="636"/>
      <c r="BM353" s="636"/>
      <c r="BN353" s="636"/>
    </row>
    <row r="354" spans="4:66">
      <c r="D354" s="631"/>
      <c r="E354" s="631"/>
      <c r="F354" s="631"/>
      <c r="G354" s="631"/>
      <c r="H354" s="631"/>
      <c r="I354" s="631"/>
      <c r="J354" s="631"/>
      <c r="K354" s="631"/>
      <c r="L354" s="631"/>
      <c r="M354" s="631"/>
      <c r="N354" s="631"/>
      <c r="O354" s="631"/>
      <c r="P354" s="631"/>
      <c r="Q354" s="631"/>
      <c r="R354" s="631"/>
      <c r="S354" s="631"/>
      <c r="T354" s="631"/>
      <c r="U354" s="631"/>
      <c r="V354" s="631"/>
      <c r="W354" s="631"/>
      <c r="X354" s="631"/>
      <c r="Y354" s="631"/>
      <c r="Z354" s="631"/>
      <c r="AA354" s="631"/>
      <c r="AB354" s="631"/>
      <c r="AC354" s="631"/>
      <c r="AD354" s="635"/>
      <c r="AE354" s="636"/>
      <c r="AF354" s="636"/>
      <c r="AG354" s="636"/>
      <c r="AK354" s="631"/>
      <c r="AL354" s="631"/>
      <c r="AM354" s="631"/>
      <c r="AN354" s="631"/>
      <c r="AO354" s="631"/>
      <c r="AP354" s="631"/>
      <c r="AQ354" s="631"/>
      <c r="AR354" s="631"/>
      <c r="AS354" s="631"/>
      <c r="AT354" s="631"/>
      <c r="AU354" s="631"/>
      <c r="AV354" s="631"/>
      <c r="AW354" s="631"/>
      <c r="AX354" s="631"/>
      <c r="AY354" s="631"/>
      <c r="AZ354" s="631"/>
      <c r="BA354" s="631"/>
      <c r="BB354" s="631"/>
      <c r="BC354" s="631"/>
      <c r="BD354" s="631"/>
      <c r="BE354" s="631"/>
      <c r="BF354" s="631"/>
      <c r="BG354" s="631"/>
      <c r="BH354" s="631"/>
      <c r="BI354" s="631"/>
      <c r="BJ354" s="631"/>
      <c r="BK354" s="635"/>
      <c r="BL354" s="636"/>
      <c r="BM354" s="636"/>
      <c r="BN354" s="636"/>
    </row>
    <row r="355" spans="4:66">
      <c r="D355" s="631"/>
      <c r="E355" s="631"/>
      <c r="F355" s="631"/>
      <c r="G355" s="631"/>
      <c r="H355" s="631"/>
      <c r="I355" s="631"/>
      <c r="J355" s="631"/>
      <c r="K355" s="631"/>
      <c r="L355" s="631"/>
      <c r="M355" s="631"/>
      <c r="N355" s="631"/>
      <c r="O355" s="631"/>
      <c r="P355" s="631"/>
      <c r="Q355" s="631"/>
      <c r="R355" s="631"/>
      <c r="S355" s="631"/>
      <c r="T355" s="631"/>
      <c r="U355" s="631"/>
      <c r="V355" s="631"/>
      <c r="W355" s="631"/>
      <c r="X355" s="631"/>
      <c r="Y355" s="631"/>
      <c r="Z355" s="631"/>
      <c r="AA355" s="631"/>
      <c r="AB355" s="631"/>
      <c r="AC355" s="631"/>
      <c r="AD355" s="635"/>
      <c r="AE355" s="636"/>
      <c r="AF355" s="636"/>
      <c r="AG355" s="636"/>
      <c r="AK355" s="631"/>
      <c r="AL355" s="631"/>
      <c r="AM355" s="631"/>
      <c r="AN355" s="631"/>
      <c r="AO355" s="631"/>
      <c r="AP355" s="631"/>
      <c r="AQ355" s="631"/>
      <c r="AR355" s="631"/>
      <c r="AS355" s="631"/>
      <c r="AT355" s="631"/>
      <c r="AU355" s="631"/>
      <c r="AV355" s="631"/>
      <c r="AW355" s="631"/>
      <c r="AX355" s="631"/>
      <c r="AY355" s="631"/>
      <c r="AZ355" s="631"/>
      <c r="BA355" s="631"/>
      <c r="BB355" s="631"/>
      <c r="BC355" s="631"/>
      <c r="BD355" s="631"/>
      <c r="BE355" s="631"/>
      <c r="BF355" s="631"/>
      <c r="BG355" s="631"/>
      <c r="BH355" s="631"/>
      <c r="BI355" s="631"/>
      <c r="BJ355" s="631"/>
      <c r="BK355" s="635"/>
      <c r="BL355" s="636"/>
      <c r="BM355" s="636"/>
      <c r="BN355" s="636"/>
    </row>
    <row r="356" spans="4:66">
      <c r="D356" s="631"/>
      <c r="E356" s="631"/>
      <c r="F356" s="631"/>
      <c r="G356" s="631"/>
      <c r="H356" s="631"/>
      <c r="I356" s="631"/>
      <c r="J356" s="631"/>
      <c r="K356" s="631"/>
      <c r="L356" s="631"/>
      <c r="M356" s="631"/>
      <c r="N356" s="631"/>
      <c r="O356" s="631"/>
      <c r="P356" s="631"/>
      <c r="Q356" s="631"/>
      <c r="R356" s="631"/>
      <c r="S356" s="631"/>
      <c r="T356" s="631"/>
      <c r="U356" s="631"/>
      <c r="V356" s="631"/>
      <c r="W356" s="631"/>
      <c r="X356" s="631"/>
      <c r="Y356" s="631"/>
      <c r="Z356" s="631"/>
      <c r="AA356" s="631"/>
      <c r="AB356" s="631"/>
      <c r="AC356" s="631"/>
      <c r="AD356" s="635"/>
      <c r="AE356" s="636"/>
      <c r="AF356" s="636"/>
      <c r="AG356" s="636"/>
      <c r="AK356" s="631"/>
      <c r="AL356" s="631"/>
      <c r="AM356" s="631"/>
      <c r="AN356" s="631"/>
      <c r="AO356" s="631"/>
      <c r="AP356" s="631"/>
      <c r="AQ356" s="631"/>
      <c r="AR356" s="631"/>
      <c r="AS356" s="631"/>
      <c r="AT356" s="631"/>
      <c r="AU356" s="631"/>
      <c r="AV356" s="631"/>
      <c r="AW356" s="631"/>
      <c r="AX356" s="631"/>
      <c r="AY356" s="631"/>
      <c r="AZ356" s="631"/>
      <c r="BA356" s="631"/>
      <c r="BB356" s="631"/>
      <c r="BC356" s="631"/>
      <c r="BD356" s="631"/>
      <c r="BE356" s="631"/>
      <c r="BF356" s="631"/>
      <c r="BG356" s="631"/>
      <c r="BH356" s="631"/>
      <c r="BI356" s="631"/>
      <c r="BJ356" s="631"/>
      <c r="BK356" s="635"/>
      <c r="BL356" s="636"/>
      <c r="BM356" s="636"/>
      <c r="BN356" s="636"/>
    </row>
    <row r="357" spans="4:66">
      <c r="D357" s="631"/>
      <c r="E357" s="631"/>
      <c r="F357" s="631"/>
      <c r="G357" s="631"/>
      <c r="H357" s="631"/>
      <c r="I357" s="631"/>
      <c r="J357" s="631"/>
      <c r="K357" s="631"/>
      <c r="L357" s="631"/>
      <c r="M357" s="631"/>
      <c r="N357" s="631"/>
      <c r="O357" s="631"/>
      <c r="P357" s="631"/>
      <c r="Q357" s="631"/>
      <c r="R357" s="631"/>
      <c r="S357" s="631"/>
      <c r="T357" s="631"/>
      <c r="U357" s="631"/>
      <c r="V357" s="631"/>
      <c r="W357" s="631"/>
      <c r="X357" s="631"/>
      <c r="Y357" s="631"/>
      <c r="Z357" s="631"/>
      <c r="AA357" s="631"/>
      <c r="AB357" s="631"/>
      <c r="AC357" s="631"/>
      <c r="AD357" s="635"/>
      <c r="AE357" s="636"/>
      <c r="AF357" s="636"/>
      <c r="AG357" s="636"/>
      <c r="AK357" s="631"/>
      <c r="AL357" s="631"/>
      <c r="AM357" s="631"/>
      <c r="AN357" s="631"/>
      <c r="AO357" s="631"/>
      <c r="AP357" s="631"/>
      <c r="AQ357" s="631"/>
      <c r="AR357" s="631"/>
      <c r="AS357" s="631"/>
      <c r="AT357" s="631"/>
      <c r="AU357" s="631"/>
      <c r="AV357" s="631"/>
      <c r="AW357" s="631"/>
      <c r="AX357" s="631"/>
      <c r="AY357" s="631"/>
      <c r="AZ357" s="631"/>
      <c r="BA357" s="631"/>
      <c r="BB357" s="631"/>
      <c r="BC357" s="631"/>
      <c r="BD357" s="631"/>
      <c r="BE357" s="631"/>
      <c r="BF357" s="631"/>
      <c r="BG357" s="631"/>
      <c r="BH357" s="631"/>
      <c r="BI357" s="631"/>
      <c r="BJ357" s="631"/>
      <c r="BK357" s="635"/>
      <c r="BL357" s="636"/>
      <c r="BM357" s="636"/>
      <c r="BN357" s="636"/>
    </row>
    <row r="358" spans="4:66">
      <c r="D358" s="631"/>
      <c r="E358" s="631"/>
      <c r="F358" s="631"/>
      <c r="G358" s="631"/>
      <c r="H358" s="631"/>
      <c r="I358" s="631"/>
      <c r="J358" s="631"/>
      <c r="K358" s="631"/>
      <c r="L358" s="631"/>
      <c r="M358" s="631"/>
      <c r="N358" s="631"/>
      <c r="O358" s="631"/>
      <c r="P358" s="631"/>
      <c r="Q358" s="631"/>
      <c r="R358" s="631"/>
      <c r="S358" s="631"/>
      <c r="T358" s="631"/>
      <c r="U358" s="631"/>
      <c r="V358" s="631"/>
      <c r="W358" s="631"/>
      <c r="X358" s="631"/>
      <c r="Y358" s="631"/>
      <c r="Z358" s="631"/>
      <c r="AA358" s="631"/>
      <c r="AB358" s="631"/>
      <c r="AC358" s="631"/>
      <c r="AD358" s="635"/>
      <c r="AE358" s="636"/>
      <c r="AF358" s="636"/>
      <c r="AG358" s="636"/>
      <c r="AK358" s="631"/>
      <c r="AL358" s="631"/>
      <c r="AM358" s="631"/>
      <c r="AN358" s="631"/>
      <c r="AO358" s="631"/>
      <c r="AP358" s="631"/>
      <c r="AQ358" s="631"/>
      <c r="AR358" s="631"/>
      <c r="AS358" s="631"/>
      <c r="AT358" s="631"/>
      <c r="AU358" s="631"/>
      <c r="AV358" s="631"/>
      <c r="AW358" s="631"/>
      <c r="AX358" s="631"/>
      <c r="AY358" s="631"/>
      <c r="AZ358" s="631"/>
      <c r="BA358" s="631"/>
      <c r="BB358" s="631"/>
      <c r="BC358" s="631"/>
      <c r="BD358" s="631"/>
      <c r="BE358" s="631"/>
      <c r="BF358" s="631"/>
      <c r="BG358" s="631"/>
      <c r="BH358" s="631"/>
      <c r="BI358" s="631"/>
      <c r="BJ358" s="631"/>
      <c r="BK358" s="635"/>
      <c r="BL358" s="636"/>
      <c r="BM358" s="636"/>
      <c r="BN358" s="636"/>
    </row>
    <row r="359" spans="4:66">
      <c r="D359" s="631"/>
      <c r="E359" s="631"/>
      <c r="F359" s="631"/>
      <c r="G359" s="631"/>
      <c r="H359" s="631"/>
      <c r="I359" s="631"/>
      <c r="J359" s="631"/>
      <c r="K359" s="631"/>
      <c r="L359" s="631"/>
      <c r="M359" s="631"/>
      <c r="N359" s="631"/>
      <c r="O359" s="631"/>
      <c r="P359" s="631"/>
      <c r="Q359" s="631"/>
      <c r="R359" s="631"/>
      <c r="S359" s="631"/>
      <c r="T359" s="631"/>
      <c r="U359" s="631"/>
      <c r="V359" s="631"/>
      <c r="W359" s="631"/>
      <c r="X359" s="631"/>
      <c r="Y359" s="631"/>
      <c r="Z359" s="631"/>
      <c r="AA359" s="631"/>
      <c r="AB359" s="631"/>
      <c r="AC359" s="631"/>
      <c r="AD359" s="635"/>
      <c r="AE359" s="636"/>
      <c r="AF359" s="636"/>
      <c r="AG359" s="636"/>
      <c r="AK359" s="631"/>
      <c r="AL359" s="631"/>
      <c r="AM359" s="631"/>
      <c r="AN359" s="631"/>
      <c r="AO359" s="631"/>
      <c r="AP359" s="631"/>
      <c r="AQ359" s="631"/>
      <c r="AR359" s="631"/>
      <c r="AS359" s="631"/>
      <c r="AT359" s="631"/>
      <c r="AU359" s="631"/>
      <c r="AV359" s="631"/>
      <c r="AW359" s="631"/>
      <c r="AX359" s="631"/>
      <c r="AY359" s="631"/>
      <c r="AZ359" s="631"/>
      <c r="BA359" s="631"/>
      <c r="BB359" s="631"/>
      <c r="BC359" s="631"/>
      <c r="BD359" s="631"/>
      <c r="BE359" s="631"/>
      <c r="BF359" s="631"/>
      <c r="BG359" s="631"/>
      <c r="BH359" s="631"/>
      <c r="BI359" s="631"/>
      <c r="BJ359" s="631"/>
      <c r="BK359" s="635"/>
      <c r="BL359" s="636"/>
      <c r="BM359" s="636"/>
      <c r="BN359" s="636"/>
    </row>
    <row r="360" spans="4:66">
      <c r="D360" s="631"/>
      <c r="E360" s="631"/>
      <c r="F360" s="631"/>
      <c r="G360" s="631"/>
      <c r="H360" s="631"/>
      <c r="I360" s="631"/>
      <c r="J360" s="631"/>
      <c r="K360" s="631"/>
      <c r="L360" s="631"/>
      <c r="M360" s="631"/>
      <c r="N360" s="631"/>
      <c r="O360" s="631"/>
      <c r="P360" s="631"/>
      <c r="Q360" s="631"/>
      <c r="R360" s="631"/>
      <c r="S360" s="631"/>
      <c r="T360" s="631"/>
      <c r="U360" s="631"/>
      <c r="V360" s="631"/>
      <c r="W360" s="631"/>
      <c r="X360" s="631"/>
      <c r="Y360" s="631"/>
      <c r="Z360" s="631"/>
      <c r="AA360" s="631"/>
      <c r="AB360" s="631"/>
      <c r="AC360" s="631"/>
      <c r="AD360" s="635"/>
      <c r="AE360" s="636"/>
      <c r="AF360" s="636"/>
      <c r="AG360" s="636"/>
      <c r="AK360" s="631"/>
      <c r="AL360" s="631"/>
      <c r="AM360" s="631"/>
      <c r="AN360" s="631"/>
      <c r="AO360" s="631"/>
      <c r="AP360" s="631"/>
      <c r="AQ360" s="631"/>
      <c r="AR360" s="631"/>
      <c r="AS360" s="631"/>
      <c r="AT360" s="631"/>
      <c r="AU360" s="631"/>
      <c r="AV360" s="631"/>
      <c r="AW360" s="631"/>
      <c r="AX360" s="631"/>
      <c r="AY360" s="631"/>
      <c r="AZ360" s="631"/>
      <c r="BA360" s="631"/>
      <c r="BB360" s="631"/>
      <c r="BC360" s="631"/>
      <c r="BD360" s="631"/>
      <c r="BE360" s="631"/>
      <c r="BF360" s="631"/>
      <c r="BG360" s="631"/>
      <c r="BH360" s="631"/>
      <c r="BI360" s="631"/>
      <c r="BJ360" s="631"/>
      <c r="BK360" s="635"/>
      <c r="BL360" s="636"/>
      <c r="BM360" s="636"/>
      <c r="BN360" s="636"/>
    </row>
    <row r="361" spans="4:66">
      <c r="D361" s="631"/>
      <c r="E361" s="631"/>
      <c r="F361" s="631"/>
      <c r="G361" s="631"/>
      <c r="H361" s="631"/>
      <c r="I361" s="631"/>
      <c r="J361" s="631"/>
      <c r="K361" s="631"/>
      <c r="L361" s="631"/>
      <c r="M361" s="631"/>
      <c r="N361" s="631"/>
      <c r="O361" s="631"/>
      <c r="P361" s="631"/>
      <c r="Q361" s="631"/>
      <c r="R361" s="631"/>
      <c r="S361" s="631"/>
      <c r="T361" s="631"/>
      <c r="U361" s="631"/>
      <c r="V361" s="631"/>
      <c r="W361" s="631"/>
      <c r="X361" s="631"/>
      <c r="Y361" s="631"/>
      <c r="Z361" s="631"/>
      <c r="AA361" s="631"/>
      <c r="AB361" s="631"/>
      <c r="AC361" s="631"/>
      <c r="AD361" s="635"/>
      <c r="AE361" s="636"/>
      <c r="AF361" s="636"/>
      <c r="AG361" s="636"/>
      <c r="AK361" s="631"/>
      <c r="AL361" s="631"/>
      <c r="AM361" s="631"/>
      <c r="AN361" s="631"/>
      <c r="AO361" s="631"/>
      <c r="AP361" s="631"/>
      <c r="AQ361" s="631"/>
      <c r="AR361" s="631"/>
      <c r="AS361" s="631"/>
      <c r="AT361" s="631"/>
      <c r="AU361" s="631"/>
      <c r="AV361" s="631"/>
      <c r="AW361" s="631"/>
      <c r="AX361" s="631"/>
      <c r="AY361" s="631"/>
      <c r="AZ361" s="631"/>
      <c r="BA361" s="631"/>
      <c r="BB361" s="631"/>
      <c r="BC361" s="631"/>
      <c r="BD361" s="631"/>
      <c r="BE361" s="631"/>
      <c r="BF361" s="631"/>
      <c r="BG361" s="631"/>
      <c r="BH361" s="631"/>
      <c r="BI361" s="631"/>
      <c r="BJ361" s="631"/>
      <c r="BK361" s="635"/>
      <c r="BL361" s="636"/>
      <c r="BM361" s="636"/>
      <c r="BN361" s="636"/>
    </row>
    <row r="362" spans="4:66">
      <c r="D362" s="631"/>
      <c r="E362" s="631"/>
      <c r="F362" s="631"/>
      <c r="G362" s="631"/>
      <c r="H362" s="631"/>
      <c r="I362" s="631"/>
      <c r="J362" s="631"/>
      <c r="K362" s="631"/>
      <c r="L362" s="631"/>
      <c r="M362" s="631"/>
      <c r="N362" s="631"/>
      <c r="O362" s="631"/>
      <c r="P362" s="631"/>
      <c r="Q362" s="631"/>
      <c r="R362" s="631"/>
      <c r="S362" s="631"/>
      <c r="T362" s="631"/>
      <c r="U362" s="631"/>
      <c r="V362" s="631"/>
      <c r="W362" s="631"/>
      <c r="X362" s="631"/>
      <c r="Y362" s="631"/>
      <c r="Z362" s="631"/>
      <c r="AA362" s="631"/>
      <c r="AB362" s="631"/>
      <c r="AC362" s="631"/>
      <c r="AD362" s="635"/>
      <c r="AE362" s="636"/>
      <c r="AF362" s="636"/>
      <c r="AG362" s="636"/>
      <c r="AK362" s="631"/>
      <c r="AL362" s="631"/>
      <c r="AM362" s="631"/>
      <c r="AN362" s="631"/>
      <c r="AO362" s="631"/>
      <c r="AP362" s="631"/>
      <c r="AQ362" s="631"/>
      <c r="AR362" s="631"/>
      <c r="AS362" s="631"/>
      <c r="AT362" s="631"/>
      <c r="AU362" s="631"/>
      <c r="AV362" s="631"/>
      <c r="AW362" s="631"/>
      <c r="AX362" s="631"/>
      <c r="AY362" s="631"/>
      <c r="AZ362" s="631"/>
      <c r="BA362" s="631"/>
      <c r="BB362" s="631"/>
      <c r="BC362" s="631"/>
      <c r="BD362" s="631"/>
      <c r="BE362" s="631"/>
      <c r="BF362" s="631"/>
      <c r="BG362" s="631"/>
      <c r="BH362" s="631"/>
      <c r="BI362" s="631"/>
      <c r="BJ362" s="631"/>
      <c r="BK362" s="635"/>
      <c r="BL362" s="636"/>
      <c r="BM362" s="636"/>
      <c r="BN362" s="636"/>
    </row>
    <row r="363" spans="4:66">
      <c r="D363" s="631"/>
      <c r="E363" s="631"/>
      <c r="F363" s="631"/>
      <c r="G363" s="631"/>
      <c r="H363" s="631"/>
      <c r="I363" s="631"/>
      <c r="J363" s="631"/>
      <c r="K363" s="631"/>
      <c r="L363" s="631"/>
      <c r="M363" s="631"/>
      <c r="N363" s="631"/>
      <c r="O363" s="631"/>
      <c r="P363" s="631"/>
      <c r="Q363" s="631"/>
      <c r="R363" s="631"/>
      <c r="S363" s="631"/>
      <c r="T363" s="631"/>
      <c r="U363" s="631"/>
      <c r="V363" s="631"/>
      <c r="W363" s="631"/>
      <c r="X363" s="631"/>
      <c r="Y363" s="631"/>
      <c r="Z363" s="631"/>
      <c r="AA363" s="631"/>
      <c r="AB363" s="631"/>
      <c r="AC363" s="631"/>
      <c r="AD363" s="635"/>
      <c r="AE363" s="636"/>
      <c r="AF363" s="636"/>
      <c r="AG363" s="636"/>
      <c r="AK363" s="631"/>
      <c r="AL363" s="631"/>
      <c r="AM363" s="631"/>
      <c r="AN363" s="631"/>
      <c r="AO363" s="631"/>
      <c r="AP363" s="631"/>
      <c r="AQ363" s="631"/>
      <c r="AR363" s="631"/>
      <c r="AS363" s="631"/>
      <c r="AT363" s="631"/>
      <c r="AU363" s="631"/>
      <c r="AV363" s="631"/>
      <c r="AW363" s="631"/>
      <c r="AX363" s="631"/>
      <c r="AY363" s="631"/>
      <c r="AZ363" s="631"/>
      <c r="BA363" s="631"/>
      <c r="BB363" s="631"/>
      <c r="BC363" s="631"/>
      <c r="BD363" s="631"/>
      <c r="BE363" s="631"/>
      <c r="BF363" s="631"/>
      <c r="BG363" s="631"/>
      <c r="BH363" s="631"/>
      <c r="BI363" s="631"/>
      <c r="BJ363" s="631"/>
      <c r="BK363" s="635"/>
      <c r="BL363" s="636"/>
      <c r="BM363" s="636"/>
      <c r="BN363" s="636"/>
    </row>
    <row r="364" spans="4:66">
      <c r="D364" s="631"/>
      <c r="E364" s="631"/>
      <c r="F364" s="631"/>
      <c r="G364" s="631"/>
      <c r="H364" s="631"/>
      <c r="I364" s="631"/>
      <c r="J364" s="631"/>
      <c r="K364" s="631"/>
      <c r="L364" s="631"/>
      <c r="M364" s="631"/>
      <c r="N364" s="631"/>
      <c r="O364" s="631"/>
      <c r="P364" s="631"/>
      <c r="Q364" s="631"/>
      <c r="R364" s="631"/>
      <c r="S364" s="631"/>
      <c r="T364" s="631"/>
      <c r="U364" s="631"/>
      <c r="V364" s="631"/>
      <c r="W364" s="631"/>
      <c r="X364" s="631"/>
      <c r="Y364" s="631"/>
      <c r="Z364" s="631"/>
      <c r="AA364" s="631"/>
      <c r="AB364" s="631"/>
      <c r="AC364" s="631"/>
      <c r="AD364" s="635"/>
      <c r="AE364" s="636"/>
      <c r="AF364" s="636"/>
      <c r="AG364" s="636"/>
      <c r="AK364" s="631"/>
      <c r="AL364" s="631"/>
      <c r="AM364" s="631"/>
      <c r="AN364" s="631"/>
      <c r="AO364" s="631"/>
      <c r="AP364" s="631"/>
      <c r="AQ364" s="631"/>
      <c r="AR364" s="631"/>
      <c r="AS364" s="631"/>
      <c r="AT364" s="631"/>
      <c r="AU364" s="631"/>
      <c r="AV364" s="631"/>
      <c r="AW364" s="631"/>
      <c r="AX364" s="631"/>
      <c r="AY364" s="631"/>
      <c r="AZ364" s="631"/>
      <c r="BA364" s="631"/>
      <c r="BB364" s="631"/>
      <c r="BC364" s="631"/>
      <c r="BD364" s="631"/>
      <c r="BE364" s="631"/>
      <c r="BF364" s="631"/>
      <c r="BG364" s="631"/>
      <c r="BH364" s="631"/>
      <c r="BI364" s="631"/>
      <c r="BJ364" s="631"/>
      <c r="BK364" s="635"/>
      <c r="BL364" s="636"/>
      <c r="BM364" s="636"/>
      <c r="BN364" s="636"/>
    </row>
    <row r="365" spans="4:66">
      <c r="D365" s="631"/>
      <c r="E365" s="631"/>
      <c r="F365" s="631"/>
      <c r="G365" s="631"/>
      <c r="H365" s="631"/>
      <c r="I365" s="631"/>
      <c r="J365" s="631"/>
      <c r="K365" s="631"/>
      <c r="L365" s="631"/>
      <c r="M365" s="631"/>
      <c r="N365" s="631"/>
      <c r="O365" s="631"/>
      <c r="P365" s="631"/>
      <c r="Q365" s="631"/>
      <c r="R365" s="631"/>
      <c r="S365" s="631"/>
      <c r="T365" s="631"/>
      <c r="U365" s="631"/>
      <c r="V365" s="631"/>
      <c r="W365" s="631"/>
      <c r="X365" s="631"/>
      <c r="Y365" s="631"/>
      <c r="Z365" s="631"/>
      <c r="AA365" s="631"/>
      <c r="AB365" s="631"/>
      <c r="AC365" s="631"/>
      <c r="AD365" s="635"/>
      <c r="AE365" s="636"/>
      <c r="AF365" s="636"/>
      <c r="AG365" s="636"/>
      <c r="AK365" s="631"/>
      <c r="AL365" s="631"/>
      <c r="AM365" s="631"/>
      <c r="AN365" s="631"/>
      <c r="AO365" s="631"/>
      <c r="AP365" s="631"/>
      <c r="AQ365" s="631"/>
      <c r="AR365" s="631"/>
      <c r="AS365" s="631"/>
      <c r="AT365" s="631"/>
      <c r="AU365" s="631"/>
      <c r="AV365" s="631"/>
      <c r="AW365" s="631"/>
      <c r="AX365" s="631"/>
      <c r="AY365" s="631"/>
      <c r="AZ365" s="631"/>
      <c r="BA365" s="631"/>
      <c r="BB365" s="631"/>
      <c r="BC365" s="631"/>
      <c r="BD365" s="631"/>
      <c r="BE365" s="631"/>
      <c r="BF365" s="631"/>
      <c r="BG365" s="631"/>
      <c r="BH365" s="631"/>
      <c r="BI365" s="631"/>
      <c r="BJ365" s="631"/>
      <c r="BK365" s="635"/>
      <c r="BL365" s="636"/>
      <c r="BM365" s="636"/>
      <c r="BN365" s="636"/>
    </row>
    <row r="366" spans="4:66">
      <c r="D366" s="631"/>
      <c r="E366" s="631"/>
      <c r="F366" s="631"/>
      <c r="G366" s="631"/>
      <c r="H366" s="631"/>
      <c r="I366" s="631"/>
      <c r="J366" s="631"/>
      <c r="K366" s="631"/>
      <c r="L366" s="631"/>
      <c r="M366" s="631"/>
      <c r="N366" s="631"/>
      <c r="O366" s="631"/>
      <c r="P366" s="631"/>
      <c r="Q366" s="631"/>
      <c r="R366" s="631"/>
      <c r="S366" s="631"/>
      <c r="T366" s="631"/>
      <c r="U366" s="631"/>
      <c r="V366" s="631"/>
      <c r="W366" s="631"/>
      <c r="X366" s="631"/>
      <c r="Y366" s="631"/>
      <c r="Z366" s="631"/>
      <c r="AA366" s="631"/>
      <c r="AB366" s="631"/>
      <c r="AC366" s="631"/>
      <c r="AD366" s="635"/>
      <c r="AE366" s="636"/>
      <c r="AF366" s="636"/>
      <c r="AG366" s="636"/>
      <c r="AK366" s="631"/>
      <c r="AL366" s="631"/>
      <c r="AM366" s="631"/>
      <c r="AN366" s="631"/>
      <c r="AO366" s="631"/>
      <c r="AP366" s="631"/>
      <c r="AQ366" s="631"/>
      <c r="AR366" s="631"/>
      <c r="AS366" s="631"/>
      <c r="AT366" s="631"/>
      <c r="AU366" s="631"/>
      <c r="AV366" s="631"/>
      <c r="AW366" s="631"/>
      <c r="AX366" s="631"/>
      <c r="AY366" s="631"/>
      <c r="AZ366" s="631"/>
      <c r="BA366" s="631"/>
      <c r="BB366" s="631"/>
      <c r="BC366" s="631"/>
      <c r="BD366" s="631"/>
      <c r="BE366" s="631"/>
      <c r="BF366" s="631"/>
      <c r="BG366" s="631"/>
      <c r="BH366" s="631"/>
      <c r="BI366" s="631"/>
      <c r="BJ366" s="631"/>
      <c r="BK366" s="635"/>
      <c r="BL366" s="636"/>
      <c r="BM366" s="636"/>
      <c r="BN366" s="636"/>
    </row>
    <row r="367" spans="4:66">
      <c r="D367" s="631"/>
      <c r="E367" s="631"/>
      <c r="F367" s="631"/>
      <c r="G367" s="631"/>
      <c r="H367" s="631"/>
      <c r="I367" s="631"/>
      <c r="J367" s="631"/>
      <c r="K367" s="631"/>
      <c r="L367" s="631"/>
      <c r="M367" s="631"/>
      <c r="N367" s="631"/>
      <c r="O367" s="631"/>
      <c r="P367" s="631"/>
      <c r="Q367" s="631"/>
      <c r="R367" s="631"/>
      <c r="S367" s="631"/>
      <c r="T367" s="631"/>
      <c r="U367" s="631"/>
      <c r="V367" s="631"/>
      <c r="W367" s="631"/>
      <c r="X367" s="631"/>
      <c r="Y367" s="631"/>
      <c r="Z367" s="631"/>
      <c r="AA367" s="631"/>
      <c r="AB367" s="631"/>
      <c r="AC367" s="631"/>
      <c r="AD367" s="635"/>
      <c r="AE367" s="636"/>
      <c r="AF367" s="636"/>
      <c r="AG367" s="636"/>
      <c r="AK367" s="631"/>
      <c r="AL367" s="631"/>
      <c r="AM367" s="631"/>
      <c r="AN367" s="631"/>
      <c r="AO367" s="631"/>
      <c r="AP367" s="631"/>
      <c r="AQ367" s="631"/>
      <c r="AR367" s="631"/>
      <c r="AS367" s="631"/>
      <c r="AT367" s="631"/>
      <c r="AU367" s="631"/>
      <c r="AV367" s="631"/>
      <c r="AW367" s="631"/>
      <c r="AX367" s="631"/>
      <c r="AY367" s="631"/>
      <c r="AZ367" s="631"/>
      <c r="BA367" s="631"/>
      <c r="BB367" s="631"/>
      <c r="BC367" s="631"/>
      <c r="BD367" s="631"/>
      <c r="BE367" s="631"/>
      <c r="BF367" s="631"/>
      <c r="BG367" s="631"/>
      <c r="BH367" s="631"/>
      <c r="BI367" s="631"/>
      <c r="BJ367" s="631"/>
      <c r="BK367" s="635"/>
      <c r="BL367" s="636"/>
      <c r="BM367" s="636"/>
      <c r="BN367" s="636"/>
    </row>
    <row r="368" spans="4:66">
      <c r="D368" s="631"/>
      <c r="E368" s="631"/>
      <c r="F368" s="631"/>
      <c r="G368" s="631"/>
      <c r="H368" s="631"/>
      <c r="I368" s="631"/>
      <c r="J368" s="631"/>
      <c r="K368" s="631"/>
      <c r="L368" s="631"/>
      <c r="M368" s="631"/>
      <c r="N368" s="631"/>
      <c r="O368" s="631"/>
      <c r="P368" s="631"/>
      <c r="Q368" s="631"/>
      <c r="R368" s="631"/>
      <c r="S368" s="631"/>
      <c r="T368" s="631"/>
      <c r="U368" s="631"/>
      <c r="V368" s="631"/>
      <c r="W368" s="631"/>
      <c r="X368" s="631"/>
      <c r="Y368" s="631"/>
      <c r="Z368" s="631"/>
      <c r="AA368" s="631"/>
      <c r="AB368" s="631"/>
      <c r="AC368" s="631"/>
      <c r="AD368" s="635"/>
      <c r="AE368" s="636"/>
      <c r="AF368" s="636"/>
      <c r="AG368" s="636"/>
      <c r="AK368" s="631"/>
      <c r="AL368" s="631"/>
      <c r="AM368" s="631"/>
      <c r="AN368" s="631"/>
      <c r="AO368" s="631"/>
      <c r="AP368" s="631"/>
      <c r="AQ368" s="631"/>
      <c r="AR368" s="631"/>
      <c r="AS368" s="631"/>
      <c r="AT368" s="631"/>
      <c r="AU368" s="631"/>
      <c r="AV368" s="631"/>
      <c r="AW368" s="631"/>
      <c r="AX368" s="631"/>
      <c r="AY368" s="631"/>
      <c r="AZ368" s="631"/>
      <c r="BA368" s="631"/>
      <c r="BB368" s="631"/>
      <c r="BC368" s="631"/>
      <c r="BD368" s="631"/>
      <c r="BE368" s="631"/>
      <c r="BF368" s="631"/>
      <c r="BG368" s="631"/>
      <c r="BH368" s="631"/>
      <c r="BI368" s="631"/>
      <c r="BJ368" s="631"/>
      <c r="BK368" s="635"/>
      <c r="BL368" s="636"/>
      <c r="BM368" s="636"/>
      <c r="BN368" s="636"/>
    </row>
    <row r="369" spans="4:66">
      <c r="D369" s="631"/>
      <c r="E369" s="631"/>
      <c r="F369" s="631"/>
      <c r="G369" s="631"/>
      <c r="H369" s="631"/>
      <c r="I369" s="631"/>
      <c r="J369" s="631"/>
      <c r="K369" s="631"/>
      <c r="L369" s="631"/>
      <c r="M369" s="631"/>
      <c r="N369" s="631"/>
      <c r="O369" s="631"/>
      <c r="P369" s="631"/>
      <c r="Q369" s="631"/>
      <c r="R369" s="631"/>
      <c r="S369" s="631"/>
      <c r="T369" s="631"/>
      <c r="U369" s="631"/>
      <c r="V369" s="631"/>
      <c r="W369" s="631"/>
      <c r="X369" s="631"/>
      <c r="Y369" s="631"/>
      <c r="Z369" s="631"/>
      <c r="AA369" s="631"/>
      <c r="AB369" s="631"/>
      <c r="AC369" s="631"/>
      <c r="AD369" s="635"/>
      <c r="AE369" s="636"/>
      <c r="AF369" s="636"/>
      <c r="AG369" s="636"/>
      <c r="AK369" s="631"/>
      <c r="AL369" s="631"/>
      <c r="AM369" s="631"/>
      <c r="AN369" s="631"/>
      <c r="AO369" s="631"/>
      <c r="AP369" s="631"/>
      <c r="AQ369" s="631"/>
      <c r="AR369" s="631"/>
      <c r="AS369" s="631"/>
      <c r="AT369" s="631"/>
      <c r="AU369" s="631"/>
      <c r="AV369" s="631"/>
      <c r="AW369" s="631"/>
      <c r="AX369" s="631"/>
      <c r="AY369" s="631"/>
      <c r="AZ369" s="631"/>
      <c r="BA369" s="631"/>
      <c r="BB369" s="631"/>
      <c r="BC369" s="631"/>
      <c r="BD369" s="631"/>
      <c r="BE369" s="631"/>
      <c r="BF369" s="631"/>
      <c r="BG369" s="631"/>
      <c r="BH369" s="631"/>
      <c r="BI369" s="631"/>
      <c r="BJ369" s="631"/>
      <c r="BK369" s="635"/>
      <c r="BL369" s="636"/>
      <c r="BM369" s="636"/>
      <c r="BN369" s="636"/>
    </row>
    <row r="370" spans="4:66">
      <c r="D370" s="631"/>
      <c r="E370" s="631"/>
      <c r="F370" s="631"/>
      <c r="G370" s="631"/>
      <c r="H370" s="631"/>
      <c r="I370" s="631"/>
      <c r="J370" s="631"/>
      <c r="K370" s="631"/>
      <c r="L370" s="631"/>
      <c r="M370" s="631"/>
      <c r="N370" s="631"/>
      <c r="O370" s="631"/>
      <c r="P370" s="631"/>
      <c r="Q370" s="631"/>
      <c r="R370" s="631"/>
      <c r="S370" s="631"/>
      <c r="T370" s="631"/>
      <c r="U370" s="631"/>
      <c r="V370" s="631"/>
      <c r="W370" s="631"/>
      <c r="X370" s="631"/>
      <c r="Y370" s="631"/>
      <c r="Z370" s="631"/>
      <c r="AA370" s="631"/>
      <c r="AB370" s="631"/>
      <c r="AC370" s="631"/>
      <c r="AD370" s="635"/>
      <c r="AE370" s="636"/>
      <c r="AF370" s="636"/>
      <c r="AG370" s="636"/>
      <c r="AK370" s="631"/>
      <c r="AL370" s="631"/>
      <c r="AM370" s="631"/>
      <c r="AN370" s="631"/>
      <c r="AO370" s="631"/>
      <c r="AP370" s="631"/>
      <c r="AQ370" s="631"/>
      <c r="AR370" s="631"/>
      <c r="AS370" s="631"/>
      <c r="AT370" s="631"/>
      <c r="AU370" s="631"/>
      <c r="AV370" s="631"/>
      <c r="AW370" s="631"/>
      <c r="AX370" s="631"/>
      <c r="AY370" s="631"/>
      <c r="AZ370" s="631"/>
      <c r="BA370" s="631"/>
      <c r="BB370" s="631"/>
      <c r="BC370" s="631"/>
      <c r="BD370" s="631"/>
      <c r="BE370" s="631"/>
      <c r="BF370" s="631"/>
      <c r="BG370" s="631"/>
      <c r="BH370" s="631"/>
      <c r="BI370" s="631"/>
      <c r="BJ370" s="631"/>
      <c r="BK370" s="635"/>
      <c r="BL370" s="636"/>
      <c r="BM370" s="636"/>
      <c r="BN370" s="636"/>
    </row>
    <row r="371" spans="4:66">
      <c r="D371" s="631"/>
      <c r="E371" s="631"/>
      <c r="F371" s="631"/>
      <c r="G371" s="631"/>
      <c r="H371" s="631"/>
      <c r="I371" s="631"/>
      <c r="J371" s="631"/>
      <c r="K371" s="631"/>
      <c r="L371" s="631"/>
      <c r="M371" s="631"/>
      <c r="N371" s="631"/>
      <c r="O371" s="631"/>
      <c r="P371" s="631"/>
      <c r="Q371" s="631"/>
      <c r="R371" s="631"/>
      <c r="S371" s="631"/>
      <c r="T371" s="631"/>
      <c r="U371" s="631"/>
      <c r="V371" s="631"/>
      <c r="W371" s="631"/>
      <c r="X371" s="631"/>
      <c r="Y371" s="631"/>
      <c r="Z371" s="631"/>
      <c r="AA371" s="631"/>
      <c r="AB371" s="631"/>
      <c r="AC371" s="631"/>
      <c r="AD371" s="635"/>
      <c r="AE371" s="636"/>
      <c r="AF371" s="636"/>
      <c r="AG371" s="636"/>
      <c r="AK371" s="631"/>
      <c r="AL371" s="631"/>
      <c r="AM371" s="631"/>
      <c r="AN371" s="631"/>
      <c r="AO371" s="631"/>
      <c r="AP371" s="631"/>
      <c r="AQ371" s="631"/>
      <c r="AR371" s="631"/>
      <c r="AS371" s="631"/>
      <c r="AT371" s="631"/>
      <c r="AU371" s="631"/>
      <c r="AV371" s="631"/>
      <c r="AW371" s="631"/>
      <c r="AX371" s="631"/>
      <c r="AY371" s="631"/>
      <c r="AZ371" s="631"/>
      <c r="BA371" s="631"/>
      <c r="BB371" s="631"/>
      <c r="BC371" s="631"/>
      <c r="BD371" s="631"/>
      <c r="BE371" s="631"/>
      <c r="BF371" s="631"/>
      <c r="BG371" s="631"/>
      <c r="BH371" s="631"/>
      <c r="BI371" s="631"/>
      <c r="BJ371" s="631"/>
      <c r="BK371" s="635"/>
      <c r="BL371" s="636"/>
      <c r="BM371" s="636"/>
      <c r="BN371" s="636"/>
    </row>
    <row r="372" spans="4:66">
      <c r="D372" s="631"/>
      <c r="E372" s="631"/>
      <c r="F372" s="631"/>
      <c r="G372" s="631"/>
      <c r="H372" s="631"/>
      <c r="I372" s="631"/>
      <c r="J372" s="631"/>
      <c r="K372" s="631"/>
      <c r="L372" s="631"/>
      <c r="M372" s="631"/>
      <c r="N372" s="631"/>
      <c r="O372" s="631"/>
      <c r="P372" s="631"/>
      <c r="Q372" s="631"/>
      <c r="R372" s="631"/>
      <c r="S372" s="631"/>
      <c r="T372" s="631"/>
      <c r="U372" s="631"/>
      <c r="V372" s="631"/>
      <c r="W372" s="631"/>
      <c r="X372" s="631"/>
      <c r="Y372" s="631"/>
      <c r="Z372" s="631"/>
      <c r="AA372" s="631"/>
      <c r="AB372" s="631"/>
      <c r="AC372" s="631"/>
      <c r="AD372" s="635"/>
      <c r="AE372" s="636"/>
      <c r="AF372" s="636"/>
      <c r="AG372" s="636"/>
      <c r="AK372" s="631"/>
      <c r="AL372" s="631"/>
      <c r="AM372" s="631"/>
      <c r="AN372" s="631"/>
      <c r="AO372" s="631"/>
      <c r="AP372" s="631"/>
      <c r="AQ372" s="631"/>
      <c r="AR372" s="631"/>
      <c r="AS372" s="631"/>
      <c r="AT372" s="631"/>
      <c r="AU372" s="631"/>
      <c r="AV372" s="631"/>
      <c r="AW372" s="631"/>
      <c r="AX372" s="631"/>
      <c r="AY372" s="631"/>
      <c r="AZ372" s="631"/>
      <c r="BA372" s="631"/>
      <c r="BB372" s="631"/>
      <c r="BC372" s="631"/>
      <c r="BD372" s="631"/>
      <c r="BE372" s="631"/>
      <c r="BF372" s="631"/>
      <c r="BG372" s="631"/>
      <c r="BH372" s="631"/>
      <c r="BI372" s="631"/>
      <c r="BJ372" s="631"/>
      <c r="BK372" s="635"/>
      <c r="BL372" s="636"/>
      <c r="BM372" s="636"/>
      <c r="BN372" s="636"/>
    </row>
    <row r="373" spans="4:66">
      <c r="D373" s="631"/>
      <c r="E373" s="631"/>
      <c r="F373" s="631"/>
      <c r="G373" s="631"/>
      <c r="H373" s="631"/>
      <c r="I373" s="631"/>
      <c r="J373" s="631"/>
      <c r="K373" s="631"/>
      <c r="L373" s="631"/>
      <c r="M373" s="631"/>
      <c r="N373" s="631"/>
      <c r="O373" s="631"/>
      <c r="P373" s="631"/>
      <c r="Q373" s="631"/>
      <c r="R373" s="631"/>
      <c r="S373" s="631"/>
      <c r="T373" s="631"/>
      <c r="U373" s="631"/>
      <c r="V373" s="631"/>
      <c r="W373" s="631"/>
      <c r="X373" s="631"/>
      <c r="Y373" s="631"/>
      <c r="Z373" s="631"/>
      <c r="AA373" s="631"/>
      <c r="AB373" s="631"/>
      <c r="AC373" s="631"/>
      <c r="AD373" s="635"/>
      <c r="AE373" s="636"/>
      <c r="AF373" s="636"/>
      <c r="AG373" s="636"/>
      <c r="AK373" s="631"/>
      <c r="AL373" s="631"/>
      <c r="AM373" s="631"/>
      <c r="AN373" s="631"/>
      <c r="AO373" s="631"/>
      <c r="AP373" s="631"/>
      <c r="AQ373" s="631"/>
      <c r="AR373" s="631"/>
      <c r="AS373" s="631"/>
      <c r="AT373" s="631"/>
      <c r="AU373" s="631"/>
      <c r="AV373" s="631"/>
      <c r="AW373" s="631"/>
      <c r="AX373" s="631"/>
      <c r="AY373" s="631"/>
      <c r="AZ373" s="631"/>
      <c r="BA373" s="631"/>
      <c r="BB373" s="631"/>
      <c r="BC373" s="631"/>
      <c r="BD373" s="631"/>
      <c r="BE373" s="631"/>
      <c r="BF373" s="631"/>
      <c r="BG373" s="631"/>
      <c r="BH373" s="631"/>
      <c r="BI373" s="631"/>
      <c r="BJ373" s="631"/>
      <c r="BK373" s="635"/>
      <c r="BL373" s="636"/>
      <c r="BM373" s="636"/>
      <c r="BN373" s="636"/>
    </row>
    <row r="374" spans="4:66">
      <c r="D374" s="631"/>
      <c r="E374" s="631"/>
      <c r="F374" s="631"/>
      <c r="G374" s="631"/>
      <c r="H374" s="631"/>
      <c r="I374" s="631"/>
      <c r="J374" s="631"/>
      <c r="K374" s="631"/>
      <c r="L374" s="631"/>
      <c r="M374" s="631"/>
      <c r="N374" s="631"/>
      <c r="O374" s="631"/>
      <c r="P374" s="631"/>
      <c r="Q374" s="631"/>
      <c r="R374" s="631"/>
      <c r="S374" s="631"/>
      <c r="T374" s="631"/>
      <c r="U374" s="631"/>
      <c r="V374" s="631"/>
      <c r="W374" s="631"/>
      <c r="X374" s="631"/>
      <c r="Y374" s="631"/>
      <c r="Z374" s="631"/>
      <c r="AA374" s="631"/>
      <c r="AB374" s="631"/>
      <c r="AC374" s="631"/>
      <c r="AD374" s="635"/>
      <c r="AE374" s="636"/>
      <c r="AF374" s="636"/>
      <c r="AG374" s="636"/>
      <c r="AK374" s="631"/>
      <c r="AL374" s="631"/>
      <c r="AM374" s="631"/>
      <c r="AN374" s="631"/>
      <c r="AO374" s="631"/>
      <c r="AP374" s="631"/>
      <c r="AQ374" s="631"/>
      <c r="AR374" s="631"/>
      <c r="AS374" s="631"/>
      <c r="AT374" s="631"/>
      <c r="AU374" s="631"/>
      <c r="AV374" s="631"/>
      <c r="AW374" s="631"/>
      <c r="AX374" s="631"/>
      <c r="AY374" s="631"/>
      <c r="AZ374" s="631"/>
      <c r="BA374" s="631"/>
      <c r="BB374" s="631"/>
      <c r="BC374" s="631"/>
      <c r="BD374" s="631"/>
      <c r="BE374" s="631"/>
      <c r="BF374" s="631"/>
      <c r="BG374" s="631"/>
      <c r="BH374" s="631"/>
      <c r="BI374" s="631"/>
      <c r="BJ374" s="631"/>
      <c r="BK374" s="635"/>
      <c r="BL374" s="636"/>
      <c r="BM374" s="636"/>
      <c r="BN374" s="636"/>
    </row>
    <row r="375" spans="4:66">
      <c r="D375" s="631"/>
      <c r="E375" s="631"/>
      <c r="F375" s="631"/>
      <c r="G375" s="631"/>
      <c r="H375" s="631"/>
      <c r="I375" s="631"/>
      <c r="J375" s="631"/>
      <c r="K375" s="631"/>
      <c r="L375" s="631"/>
      <c r="M375" s="631"/>
      <c r="N375" s="631"/>
      <c r="O375" s="631"/>
      <c r="P375" s="631"/>
      <c r="Q375" s="631"/>
      <c r="R375" s="631"/>
      <c r="S375" s="631"/>
      <c r="T375" s="631"/>
      <c r="U375" s="631"/>
      <c r="V375" s="631"/>
      <c r="W375" s="631"/>
      <c r="X375" s="631"/>
      <c r="Y375" s="631"/>
      <c r="Z375" s="631"/>
      <c r="AA375" s="631"/>
      <c r="AB375" s="631"/>
      <c r="AC375" s="631"/>
      <c r="AD375" s="635"/>
      <c r="AE375" s="636"/>
      <c r="AF375" s="636"/>
      <c r="AG375" s="636"/>
      <c r="AK375" s="631"/>
      <c r="AL375" s="631"/>
      <c r="AM375" s="631"/>
      <c r="AN375" s="631"/>
      <c r="AO375" s="631"/>
      <c r="AP375" s="631"/>
      <c r="AQ375" s="631"/>
      <c r="AR375" s="631"/>
      <c r="AS375" s="631"/>
      <c r="AT375" s="631"/>
      <c r="AU375" s="631"/>
      <c r="AV375" s="631"/>
      <c r="AW375" s="631"/>
      <c r="AX375" s="631"/>
      <c r="AY375" s="631"/>
      <c r="AZ375" s="631"/>
      <c r="BA375" s="631"/>
      <c r="BB375" s="631"/>
      <c r="BC375" s="631"/>
      <c r="BD375" s="631"/>
      <c r="BE375" s="631"/>
      <c r="BF375" s="631"/>
      <c r="BG375" s="631"/>
      <c r="BH375" s="631"/>
      <c r="BI375" s="631"/>
      <c r="BJ375" s="631"/>
      <c r="BK375" s="635"/>
      <c r="BL375" s="636"/>
      <c r="BM375" s="636"/>
      <c r="BN375" s="636"/>
    </row>
    <row r="376" spans="4:66">
      <c r="D376" s="631"/>
      <c r="E376" s="631"/>
      <c r="F376" s="631"/>
      <c r="G376" s="631"/>
      <c r="H376" s="631"/>
      <c r="I376" s="631"/>
      <c r="J376" s="631"/>
      <c r="K376" s="631"/>
      <c r="L376" s="631"/>
      <c r="M376" s="631"/>
      <c r="N376" s="631"/>
      <c r="O376" s="631"/>
      <c r="P376" s="631"/>
      <c r="Q376" s="631"/>
      <c r="R376" s="631"/>
      <c r="S376" s="631"/>
      <c r="T376" s="631"/>
      <c r="U376" s="631"/>
      <c r="V376" s="631"/>
      <c r="W376" s="631"/>
      <c r="X376" s="631"/>
      <c r="Y376" s="631"/>
      <c r="Z376" s="631"/>
      <c r="AA376" s="631"/>
      <c r="AB376" s="631"/>
      <c r="AC376" s="631"/>
      <c r="AD376" s="635"/>
      <c r="AE376" s="636"/>
      <c r="AF376" s="636"/>
      <c r="AG376" s="636"/>
      <c r="AK376" s="631"/>
      <c r="AL376" s="631"/>
      <c r="AM376" s="631"/>
      <c r="AN376" s="631"/>
      <c r="AO376" s="631"/>
      <c r="AP376" s="631"/>
      <c r="AQ376" s="631"/>
      <c r="AR376" s="631"/>
      <c r="AS376" s="631"/>
      <c r="AT376" s="631"/>
      <c r="AU376" s="631"/>
      <c r="AV376" s="631"/>
      <c r="AW376" s="631"/>
      <c r="AX376" s="631"/>
      <c r="AY376" s="631"/>
      <c r="AZ376" s="631"/>
      <c r="BA376" s="631"/>
      <c r="BB376" s="631"/>
      <c r="BC376" s="631"/>
      <c r="BD376" s="631"/>
      <c r="BE376" s="631"/>
      <c r="BF376" s="631"/>
      <c r="BG376" s="631"/>
      <c r="BH376" s="631"/>
      <c r="BI376" s="631"/>
      <c r="BJ376" s="631"/>
      <c r="BK376" s="635"/>
      <c r="BL376" s="636"/>
      <c r="BM376" s="636"/>
      <c r="BN376" s="636"/>
    </row>
    <row r="377" spans="4:66">
      <c r="D377" s="631"/>
      <c r="E377" s="631"/>
      <c r="F377" s="631"/>
      <c r="G377" s="631"/>
      <c r="H377" s="631"/>
      <c r="I377" s="631"/>
      <c r="J377" s="631"/>
      <c r="K377" s="631"/>
      <c r="L377" s="631"/>
      <c r="M377" s="631"/>
      <c r="N377" s="631"/>
      <c r="O377" s="631"/>
      <c r="P377" s="631"/>
      <c r="Q377" s="631"/>
      <c r="R377" s="631"/>
      <c r="S377" s="631"/>
      <c r="T377" s="631"/>
      <c r="U377" s="631"/>
      <c r="V377" s="631"/>
      <c r="W377" s="631"/>
      <c r="X377" s="631"/>
      <c r="Y377" s="631"/>
      <c r="Z377" s="631"/>
      <c r="AA377" s="631"/>
      <c r="AB377" s="631"/>
      <c r="AC377" s="631"/>
      <c r="AD377" s="635"/>
      <c r="AE377" s="636"/>
      <c r="AF377" s="636"/>
      <c r="AG377" s="636"/>
      <c r="AK377" s="631"/>
      <c r="AL377" s="631"/>
      <c r="AM377" s="631"/>
      <c r="AN377" s="631"/>
      <c r="AO377" s="631"/>
      <c r="AP377" s="631"/>
      <c r="AQ377" s="631"/>
      <c r="AR377" s="631"/>
      <c r="AS377" s="631"/>
      <c r="AT377" s="631"/>
      <c r="AU377" s="631"/>
      <c r="AV377" s="631"/>
      <c r="AW377" s="631"/>
      <c r="AX377" s="631"/>
      <c r="AY377" s="631"/>
      <c r="AZ377" s="631"/>
      <c r="BA377" s="631"/>
      <c r="BB377" s="631"/>
      <c r="BC377" s="631"/>
      <c r="BD377" s="631"/>
      <c r="BE377" s="631"/>
      <c r="BF377" s="631"/>
      <c r="BG377" s="631"/>
      <c r="BH377" s="631"/>
      <c r="BI377" s="631"/>
      <c r="BJ377" s="631"/>
      <c r="BK377" s="635"/>
      <c r="BL377" s="636"/>
      <c r="BM377" s="636"/>
      <c r="BN377" s="636"/>
    </row>
    <row r="378" spans="4:66">
      <c r="D378" s="631"/>
      <c r="E378" s="631"/>
      <c r="F378" s="631"/>
      <c r="G378" s="631"/>
      <c r="H378" s="631"/>
      <c r="I378" s="631"/>
      <c r="J378" s="631"/>
      <c r="K378" s="631"/>
      <c r="L378" s="631"/>
      <c r="M378" s="631"/>
      <c r="N378" s="631"/>
      <c r="O378" s="631"/>
      <c r="P378" s="631"/>
      <c r="Q378" s="631"/>
      <c r="R378" s="631"/>
      <c r="S378" s="631"/>
      <c r="T378" s="631"/>
      <c r="U378" s="631"/>
      <c r="V378" s="631"/>
      <c r="W378" s="631"/>
      <c r="X378" s="631"/>
      <c r="Y378" s="631"/>
      <c r="Z378" s="631"/>
      <c r="AA378" s="631"/>
      <c r="AB378" s="631"/>
      <c r="AC378" s="631"/>
      <c r="AD378" s="635"/>
      <c r="AE378" s="636"/>
      <c r="AF378" s="636"/>
      <c r="AG378" s="636"/>
      <c r="AK378" s="631"/>
      <c r="AL378" s="631"/>
      <c r="AM378" s="631"/>
      <c r="AN378" s="631"/>
      <c r="AO378" s="631"/>
      <c r="AP378" s="631"/>
      <c r="AQ378" s="631"/>
      <c r="AR378" s="631"/>
      <c r="AS378" s="631"/>
      <c r="AT378" s="631"/>
      <c r="AU378" s="631"/>
      <c r="AV378" s="631"/>
      <c r="AW378" s="631"/>
      <c r="AX378" s="631"/>
      <c r="AY378" s="631"/>
      <c r="AZ378" s="631"/>
      <c r="BA378" s="631"/>
      <c r="BB378" s="631"/>
      <c r="BC378" s="631"/>
      <c r="BD378" s="631"/>
      <c r="BE378" s="631"/>
      <c r="BF378" s="631"/>
      <c r="BG378" s="631"/>
      <c r="BH378" s="631"/>
      <c r="BI378" s="631"/>
      <c r="BJ378" s="631"/>
      <c r="BK378" s="635"/>
      <c r="BL378" s="636"/>
      <c r="BM378" s="636"/>
      <c r="BN378" s="636"/>
    </row>
    <row r="379" spans="4:66">
      <c r="D379" s="631"/>
      <c r="E379" s="631"/>
      <c r="F379" s="631"/>
      <c r="G379" s="631"/>
      <c r="H379" s="631"/>
      <c r="I379" s="631"/>
      <c r="J379" s="631"/>
      <c r="K379" s="631"/>
      <c r="L379" s="631"/>
      <c r="M379" s="631"/>
      <c r="N379" s="631"/>
      <c r="O379" s="631"/>
      <c r="P379" s="631"/>
      <c r="Q379" s="631"/>
      <c r="R379" s="631"/>
      <c r="S379" s="631"/>
      <c r="T379" s="631"/>
      <c r="U379" s="631"/>
      <c r="V379" s="631"/>
      <c r="W379" s="631"/>
      <c r="X379" s="631"/>
      <c r="Y379" s="631"/>
      <c r="Z379" s="631"/>
      <c r="AA379" s="631"/>
      <c r="AB379" s="631"/>
      <c r="AC379" s="631"/>
      <c r="AD379" s="635"/>
      <c r="AE379" s="636"/>
      <c r="AF379" s="636"/>
      <c r="AG379" s="636"/>
      <c r="AK379" s="631"/>
      <c r="AL379" s="631"/>
      <c r="AM379" s="631"/>
      <c r="AN379" s="631"/>
      <c r="AO379" s="631"/>
      <c r="AP379" s="631"/>
      <c r="AQ379" s="631"/>
      <c r="AR379" s="631"/>
      <c r="AS379" s="631"/>
      <c r="AT379" s="631"/>
      <c r="AU379" s="631"/>
      <c r="AV379" s="631"/>
      <c r="AW379" s="631"/>
      <c r="AX379" s="631"/>
      <c r="AY379" s="631"/>
      <c r="AZ379" s="631"/>
      <c r="BA379" s="631"/>
      <c r="BB379" s="631"/>
      <c r="BC379" s="631"/>
      <c r="BD379" s="631"/>
      <c r="BE379" s="631"/>
      <c r="BF379" s="631"/>
      <c r="BG379" s="631"/>
      <c r="BH379" s="631"/>
      <c r="BI379" s="631"/>
      <c r="BJ379" s="631"/>
      <c r="BK379" s="635"/>
      <c r="BL379" s="636"/>
      <c r="BM379" s="636"/>
      <c r="BN379" s="636"/>
    </row>
    <row r="380" spans="4:66">
      <c r="D380" s="631"/>
      <c r="E380" s="631"/>
      <c r="F380" s="631"/>
      <c r="G380" s="631"/>
      <c r="H380" s="631"/>
      <c r="I380" s="631"/>
      <c r="J380" s="631"/>
      <c r="K380" s="631"/>
      <c r="L380" s="631"/>
      <c r="M380" s="631"/>
      <c r="N380" s="631"/>
      <c r="O380" s="631"/>
      <c r="P380" s="631"/>
      <c r="Q380" s="631"/>
      <c r="R380" s="631"/>
      <c r="S380" s="631"/>
      <c r="T380" s="631"/>
      <c r="U380" s="631"/>
      <c r="V380" s="631"/>
      <c r="W380" s="631"/>
      <c r="X380" s="631"/>
      <c r="Y380" s="631"/>
      <c r="Z380" s="631"/>
      <c r="AA380" s="631"/>
      <c r="AB380" s="631"/>
      <c r="AC380" s="631"/>
      <c r="AD380" s="635"/>
      <c r="AE380" s="636"/>
      <c r="AF380" s="636"/>
      <c r="AG380" s="636"/>
      <c r="AK380" s="631"/>
      <c r="AL380" s="631"/>
      <c r="AM380" s="631"/>
      <c r="AN380" s="631"/>
      <c r="AO380" s="631"/>
      <c r="AP380" s="631"/>
      <c r="AQ380" s="631"/>
      <c r="AR380" s="631"/>
      <c r="AS380" s="631"/>
      <c r="AT380" s="631"/>
      <c r="AU380" s="631"/>
      <c r="AV380" s="631"/>
      <c r="AW380" s="631"/>
      <c r="AX380" s="631"/>
      <c r="AY380" s="631"/>
      <c r="AZ380" s="631"/>
      <c r="BA380" s="631"/>
      <c r="BB380" s="631"/>
      <c r="BC380" s="631"/>
      <c r="BD380" s="631"/>
      <c r="BE380" s="631"/>
      <c r="BF380" s="631"/>
      <c r="BG380" s="631"/>
      <c r="BH380" s="631"/>
      <c r="BI380" s="631"/>
      <c r="BJ380" s="631"/>
      <c r="BK380" s="635"/>
      <c r="BL380" s="636"/>
      <c r="BM380" s="636"/>
      <c r="BN380" s="636"/>
    </row>
    <row r="381" spans="4:66">
      <c r="D381" s="631"/>
      <c r="E381" s="631"/>
      <c r="F381" s="631"/>
      <c r="G381" s="631"/>
      <c r="H381" s="631"/>
      <c r="I381" s="631"/>
      <c r="J381" s="631"/>
      <c r="K381" s="631"/>
      <c r="L381" s="631"/>
      <c r="M381" s="631"/>
      <c r="N381" s="631"/>
      <c r="O381" s="631"/>
      <c r="P381" s="631"/>
      <c r="Q381" s="631"/>
      <c r="R381" s="631"/>
      <c r="S381" s="631"/>
      <c r="T381" s="631"/>
      <c r="U381" s="631"/>
      <c r="V381" s="631"/>
      <c r="W381" s="631"/>
      <c r="X381" s="631"/>
      <c r="Y381" s="631"/>
      <c r="Z381" s="631"/>
      <c r="AA381" s="631"/>
      <c r="AB381" s="631"/>
      <c r="AC381" s="631"/>
      <c r="AD381" s="635"/>
      <c r="AE381" s="636"/>
      <c r="AF381" s="636"/>
      <c r="AG381" s="636"/>
      <c r="AK381" s="631"/>
      <c r="AL381" s="631"/>
      <c r="AM381" s="631"/>
      <c r="AN381" s="631"/>
      <c r="AO381" s="631"/>
      <c r="AP381" s="631"/>
      <c r="AQ381" s="631"/>
      <c r="AR381" s="631"/>
      <c r="AS381" s="631"/>
      <c r="AT381" s="631"/>
      <c r="AU381" s="631"/>
      <c r="AV381" s="631"/>
      <c r="AW381" s="631"/>
      <c r="AX381" s="631"/>
      <c r="AY381" s="631"/>
      <c r="AZ381" s="631"/>
      <c r="BA381" s="631"/>
      <c r="BB381" s="631"/>
      <c r="BC381" s="631"/>
      <c r="BD381" s="631"/>
      <c r="BE381" s="631"/>
      <c r="BF381" s="631"/>
      <c r="BG381" s="631"/>
      <c r="BH381" s="631"/>
      <c r="BI381" s="631"/>
      <c r="BJ381" s="631"/>
      <c r="BK381" s="635"/>
      <c r="BL381" s="636"/>
      <c r="BM381" s="636"/>
      <c r="BN381" s="636"/>
    </row>
    <row r="382" spans="4:66">
      <c r="D382" s="631"/>
      <c r="E382" s="631"/>
      <c r="F382" s="631"/>
      <c r="G382" s="631"/>
      <c r="H382" s="631"/>
      <c r="I382" s="631"/>
      <c r="J382" s="631"/>
      <c r="K382" s="631"/>
      <c r="L382" s="631"/>
      <c r="M382" s="631"/>
      <c r="N382" s="631"/>
      <c r="O382" s="631"/>
      <c r="P382" s="631"/>
      <c r="Q382" s="631"/>
      <c r="R382" s="631"/>
      <c r="S382" s="631"/>
      <c r="T382" s="631"/>
      <c r="U382" s="631"/>
      <c r="V382" s="631"/>
      <c r="W382" s="631"/>
      <c r="X382" s="631"/>
      <c r="Y382" s="631"/>
      <c r="Z382" s="631"/>
      <c r="AA382" s="631"/>
      <c r="AB382" s="631"/>
      <c r="AC382" s="631"/>
      <c r="AD382" s="635"/>
      <c r="AE382" s="636"/>
      <c r="AF382" s="636"/>
      <c r="AG382" s="636"/>
      <c r="AK382" s="631"/>
      <c r="AL382" s="631"/>
      <c r="AM382" s="631"/>
      <c r="AN382" s="631"/>
      <c r="AO382" s="631"/>
      <c r="AP382" s="631"/>
      <c r="AQ382" s="631"/>
      <c r="AR382" s="631"/>
      <c r="AS382" s="631"/>
      <c r="AT382" s="631"/>
      <c r="AU382" s="631"/>
      <c r="AV382" s="631"/>
      <c r="AW382" s="631"/>
      <c r="AX382" s="631"/>
      <c r="AY382" s="631"/>
      <c r="AZ382" s="631"/>
      <c r="BA382" s="631"/>
      <c r="BB382" s="631"/>
      <c r="BC382" s="631"/>
      <c r="BD382" s="631"/>
      <c r="BE382" s="631"/>
      <c r="BF382" s="631"/>
      <c r="BG382" s="631"/>
      <c r="BH382" s="631"/>
      <c r="BI382" s="631"/>
      <c r="BJ382" s="631"/>
      <c r="BK382" s="635"/>
      <c r="BL382" s="636"/>
      <c r="BM382" s="636"/>
      <c r="BN382" s="636"/>
    </row>
    <row r="383" spans="4:66">
      <c r="D383" s="631"/>
      <c r="E383" s="631"/>
      <c r="F383" s="631"/>
      <c r="G383" s="631"/>
      <c r="H383" s="631"/>
      <c r="I383" s="631"/>
      <c r="J383" s="631"/>
      <c r="K383" s="631"/>
      <c r="L383" s="631"/>
      <c r="M383" s="631"/>
      <c r="N383" s="631"/>
      <c r="O383" s="631"/>
      <c r="P383" s="631"/>
      <c r="Q383" s="631"/>
      <c r="R383" s="631"/>
      <c r="S383" s="631"/>
      <c r="T383" s="631"/>
      <c r="U383" s="631"/>
      <c r="V383" s="631"/>
      <c r="W383" s="631"/>
      <c r="X383" s="631"/>
      <c r="Y383" s="631"/>
      <c r="Z383" s="631"/>
      <c r="AA383" s="631"/>
      <c r="AB383" s="631"/>
      <c r="AC383" s="631"/>
      <c r="AD383" s="635"/>
      <c r="AE383" s="636"/>
      <c r="AF383" s="636"/>
      <c r="AG383" s="636"/>
      <c r="AK383" s="631"/>
      <c r="AL383" s="631"/>
      <c r="AM383" s="631"/>
      <c r="AN383" s="631"/>
      <c r="AO383" s="631"/>
      <c r="AP383" s="631"/>
      <c r="AQ383" s="631"/>
      <c r="AR383" s="631"/>
      <c r="AS383" s="631"/>
      <c r="AT383" s="631"/>
      <c r="AU383" s="631"/>
      <c r="AV383" s="631"/>
      <c r="AW383" s="631"/>
      <c r="AX383" s="631"/>
      <c r="AY383" s="631"/>
      <c r="AZ383" s="631"/>
      <c r="BA383" s="631"/>
      <c r="BB383" s="631"/>
      <c r="BC383" s="631"/>
      <c r="BD383" s="631"/>
      <c r="BE383" s="631"/>
      <c r="BF383" s="631"/>
      <c r="BG383" s="631"/>
      <c r="BH383" s="631"/>
      <c r="BI383" s="631"/>
      <c r="BJ383" s="631"/>
      <c r="BK383" s="635"/>
      <c r="BL383" s="636"/>
      <c r="BM383" s="636"/>
      <c r="BN383" s="636"/>
    </row>
    <row r="384" spans="4:66">
      <c r="D384" s="631"/>
      <c r="E384" s="631"/>
      <c r="F384" s="631"/>
      <c r="G384" s="631"/>
      <c r="H384" s="631"/>
      <c r="I384" s="631"/>
      <c r="J384" s="631"/>
      <c r="K384" s="631"/>
      <c r="L384" s="631"/>
      <c r="M384" s="631"/>
      <c r="N384" s="631"/>
      <c r="O384" s="631"/>
      <c r="P384" s="631"/>
      <c r="Q384" s="631"/>
      <c r="R384" s="631"/>
      <c r="S384" s="631"/>
      <c r="T384" s="631"/>
      <c r="U384" s="631"/>
      <c r="V384" s="631"/>
      <c r="W384" s="631"/>
      <c r="X384" s="631"/>
      <c r="Y384" s="631"/>
      <c r="Z384" s="631"/>
      <c r="AA384" s="631"/>
      <c r="AB384" s="631"/>
      <c r="AC384" s="631"/>
      <c r="AD384" s="635"/>
      <c r="AE384" s="636"/>
      <c r="AF384" s="636"/>
      <c r="AG384" s="636"/>
      <c r="AK384" s="631"/>
      <c r="AL384" s="631"/>
      <c r="AM384" s="631"/>
      <c r="AN384" s="631"/>
      <c r="AO384" s="631"/>
      <c r="AP384" s="631"/>
      <c r="AQ384" s="631"/>
      <c r="AR384" s="631"/>
      <c r="AS384" s="631"/>
      <c r="AT384" s="631"/>
      <c r="AU384" s="631"/>
      <c r="AV384" s="631"/>
      <c r="AW384" s="631"/>
      <c r="AX384" s="631"/>
      <c r="AY384" s="631"/>
      <c r="AZ384" s="631"/>
      <c r="BA384" s="631"/>
      <c r="BB384" s="631"/>
      <c r="BC384" s="631"/>
      <c r="BD384" s="631"/>
      <c r="BE384" s="631"/>
      <c r="BF384" s="631"/>
      <c r="BG384" s="631"/>
      <c r="BH384" s="631"/>
      <c r="BI384" s="631"/>
      <c r="BJ384" s="631"/>
      <c r="BK384" s="635"/>
      <c r="BL384" s="636"/>
      <c r="BM384" s="636"/>
      <c r="BN384" s="636"/>
    </row>
    <row r="385" spans="4:66">
      <c r="D385" s="631"/>
      <c r="E385" s="631"/>
      <c r="F385" s="631"/>
      <c r="G385" s="631"/>
      <c r="H385" s="631"/>
      <c r="I385" s="631"/>
      <c r="J385" s="631"/>
      <c r="K385" s="631"/>
      <c r="L385" s="631"/>
      <c r="M385" s="631"/>
      <c r="N385" s="631"/>
      <c r="O385" s="631"/>
      <c r="P385" s="631"/>
      <c r="Q385" s="631"/>
      <c r="R385" s="631"/>
      <c r="S385" s="631"/>
      <c r="T385" s="631"/>
      <c r="U385" s="631"/>
      <c r="V385" s="631"/>
      <c r="W385" s="631"/>
      <c r="X385" s="631"/>
      <c r="Y385" s="631"/>
      <c r="Z385" s="631"/>
      <c r="AA385" s="631"/>
      <c r="AB385" s="631"/>
      <c r="AC385" s="631"/>
      <c r="AD385" s="635"/>
      <c r="AE385" s="636"/>
      <c r="AF385" s="636"/>
      <c r="AG385" s="636"/>
      <c r="AK385" s="631"/>
      <c r="AL385" s="631"/>
      <c r="AM385" s="631"/>
      <c r="AN385" s="631"/>
      <c r="AO385" s="631"/>
      <c r="AP385" s="631"/>
      <c r="AQ385" s="631"/>
      <c r="AR385" s="631"/>
      <c r="AS385" s="631"/>
      <c r="AT385" s="631"/>
      <c r="AU385" s="631"/>
      <c r="AV385" s="631"/>
      <c r="AW385" s="631"/>
      <c r="AX385" s="631"/>
      <c r="AY385" s="631"/>
      <c r="AZ385" s="631"/>
      <c r="BA385" s="631"/>
      <c r="BB385" s="631"/>
      <c r="BC385" s="631"/>
      <c r="BD385" s="631"/>
      <c r="BE385" s="631"/>
      <c r="BF385" s="631"/>
      <c r="BG385" s="631"/>
      <c r="BH385" s="631"/>
      <c r="BI385" s="631"/>
      <c r="BJ385" s="631"/>
      <c r="BK385" s="635"/>
      <c r="BL385" s="636"/>
      <c r="BM385" s="636"/>
      <c r="BN385" s="636"/>
    </row>
    <row r="386" spans="4:66">
      <c r="D386" s="631"/>
      <c r="E386" s="631"/>
      <c r="F386" s="631"/>
      <c r="G386" s="631"/>
      <c r="H386" s="631"/>
      <c r="I386" s="631"/>
      <c r="J386" s="631"/>
      <c r="K386" s="631"/>
      <c r="L386" s="631"/>
      <c r="M386" s="631"/>
      <c r="N386" s="631"/>
      <c r="O386" s="631"/>
      <c r="P386" s="631"/>
      <c r="Q386" s="631"/>
      <c r="R386" s="631"/>
      <c r="S386" s="631"/>
      <c r="T386" s="631"/>
      <c r="U386" s="631"/>
      <c r="V386" s="631"/>
      <c r="W386" s="631"/>
      <c r="X386" s="631"/>
      <c r="Y386" s="631"/>
      <c r="Z386" s="631"/>
      <c r="AA386" s="631"/>
      <c r="AB386" s="631"/>
      <c r="AC386" s="631"/>
      <c r="AD386" s="635"/>
      <c r="AE386" s="636"/>
      <c r="AF386" s="636"/>
      <c r="AG386" s="636"/>
      <c r="AK386" s="631"/>
      <c r="AL386" s="631"/>
      <c r="AM386" s="631"/>
      <c r="AN386" s="631"/>
      <c r="AO386" s="631"/>
      <c r="AP386" s="631"/>
      <c r="AQ386" s="631"/>
      <c r="AR386" s="631"/>
      <c r="AS386" s="631"/>
      <c r="AT386" s="631"/>
      <c r="AU386" s="631"/>
      <c r="AV386" s="631"/>
      <c r="AW386" s="631"/>
      <c r="AX386" s="631"/>
      <c r="AY386" s="631"/>
      <c r="AZ386" s="631"/>
      <c r="BA386" s="631"/>
      <c r="BB386" s="631"/>
      <c r="BC386" s="631"/>
      <c r="BD386" s="631"/>
      <c r="BE386" s="631"/>
      <c r="BF386" s="631"/>
      <c r="BG386" s="631"/>
      <c r="BH386" s="631"/>
      <c r="BI386" s="631"/>
      <c r="BJ386" s="631"/>
      <c r="BK386" s="635"/>
      <c r="BL386" s="636"/>
      <c r="BM386" s="636"/>
      <c r="BN386" s="636"/>
    </row>
    <row r="387" spans="4:66">
      <c r="D387" s="631"/>
      <c r="E387" s="631"/>
      <c r="F387" s="631"/>
      <c r="G387" s="631"/>
      <c r="H387" s="631"/>
      <c r="I387" s="631"/>
      <c r="J387" s="631"/>
      <c r="K387" s="631"/>
      <c r="L387" s="631"/>
      <c r="M387" s="631"/>
      <c r="N387" s="631"/>
      <c r="O387" s="631"/>
      <c r="P387" s="631"/>
      <c r="Q387" s="631"/>
      <c r="R387" s="631"/>
      <c r="S387" s="631"/>
      <c r="T387" s="631"/>
      <c r="U387" s="631"/>
      <c r="V387" s="631"/>
      <c r="W387" s="631"/>
      <c r="X387" s="631"/>
      <c r="Y387" s="631"/>
      <c r="Z387" s="631"/>
      <c r="AA387" s="631"/>
      <c r="AB387" s="631"/>
      <c r="AC387" s="631"/>
      <c r="AD387" s="635"/>
      <c r="AE387" s="636"/>
      <c r="AF387" s="636"/>
      <c r="AG387" s="636"/>
      <c r="AK387" s="631"/>
      <c r="AL387" s="631"/>
      <c r="AM387" s="631"/>
      <c r="AN387" s="631"/>
      <c r="AO387" s="631"/>
      <c r="AP387" s="631"/>
      <c r="AQ387" s="631"/>
      <c r="AR387" s="631"/>
      <c r="AS387" s="631"/>
      <c r="AT387" s="631"/>
      <c r="AU387" s="631"/>
      <c r="AV387" s="631"/>
      <c r="AW387" s="631"/>
      <c r="AX387" s="631"/>
      <c r="AY387" s="631"/>
      <c r="AZ387" s="631"/>
      <c r="BA387" s="631"/>
      <c r="BB387" s="631"/>
      <c r="BC387" s="631"/>
      <c r="BD387" s="631"/>
      <c r="BE387" s="631"/>
      <c r="BF387" s="631"/>
      <c r="BG387" s="631"/>
      <c r="BH387" s="631"/>
      <c r="BI387" s="631"/>
      <c r="BJ387" s="631"/>
      <c r="BK387" s="635"/>
      <c r="BL387" s="636"/>
      <c r="BM387" s="636"/>
      <c r="BN387" s="636"/>
    </row>
    <row r="388" spans="4:66">
      <c r="D388" s="631"/>
      <c r="E388" s="631"/>
      <c r="F388" s="631"/>
      <c r="G388" s="631"/>
      <c r="H388" s="631"/>
      <c r="I388" s="631"/>
      <c r="J388" s="631"/>
      <c r="K388" s="631"/>
      <c r="L388" s="631"/>
      <c r="M388" s="631"/>
      <c r="N388" s="631"/>
      <c r="O388" s="631"/>
      <c r="P388" s="631"/>
      <c r="Q388" s="631"/>
      <c r="R388" s="631"/>
      <c r="S388" s="631"/>
      <c r="T388" s="631"/>
      <c r="U388" s="631"/>
      <c r="V388" s="631"/>
      <c r="W388" s="631"/>
      <c r="X388" s="631"/>
      <c r="Y388" s="631"/>
      <c r="Z388" s="631"/>
      <c r="AA388" s="631"/>
      <c r="AB388" s="631"/>
      <c r="AC388" s="631"/>
      <c r="AD388" s="635"/>
      <c r="AE388" s="636"/>
      <c r="AF388" s="636"/>
      <c r="AG388" s="636"/>
      <c r="AK388" s="631"/>
      <c r="AL388" s="631"/>
      <c r="AM388" s="631"/>
      <c r="AN388" s="631"/>
      <c r="AO388" s="631"/>
      <c r="AP388" s="631"/>
      <c r="AQ388" s="631"/>
      <c r="AR388" s="631"/>
      <c r="AS388" s="631"/>
      <c r="AT388" s="631"/>
      <c r="AU388" s="631"/>
      <c r="AV388" s="631"/>
      <c r="AW388" s="631"/>
      <c r="AX388" s="631"/>
      <c r="AY388" s="631"/>
      <c r="AZ388" s="631"/>
      <c r="BA388" s="631"/>
      <c r="BB388" s="631"/>
      <c r="BC388" s="631"/>
      <c r="BD388" s="631"/>
      <c r="BE388" s="631"/>
      <c r="BF388" s="631"/>
      <c r="BG388" s="631"/>
      <c r="BH388" s="631"/>
      <c r="BI388" s="631"/>
      <c r="BJ388" s="631"/>
      <c r="BK388" s="635"/>
      <c r="BL388" s="636"/>
      <c r="BM388" s="636"/>
      <c r="BN388" s="636"/>
    </row>
    <row r="389" spans="4:66">
      <c r="D389" s="631"/>
      <c r="E389" s="631"/>
      <c r="F389" s="631"/>
      <c r="G389" s="631"/>
      <c r="H389" s="631"/>
      <c r="I389" s="631"/>
      <c r="J389" s="631"/>
      <c r="K389" s="631"/>
      <c r="L389" s="631"/>
      <c r="M389" s="631"/>
      <c r="N389" s="631"/>
      <c r="O389" s="631"/>
      <c r="P389" s="631"/>
      <c r="Q389" s="631"/>
      <c r="R389" s="631"/>
      <c r="S389" s="631"/>
      <c r="T389" s="631"/>
      <c r="U389" s="631"/>
      <c r="V389" s="631"/>
      <c r="W389" s="631"/>
      <c r="X389" s="631"/>
      <c r="Y389" s="631"/>
      <c r="Z389" s="631"/>
      <c r="AA389" s="631"/>
      <c r="AB389" s="631"/>
      <c r="AC389" s="631"/>
      <c r="AD389" s="635"/>
      <c r="AE389" s="636"/>
      <c r="AF389" s="636"/>
      <c r="AG389" s="636"/>
      <c r="AK389" s="631"/>
      <c r="AL389" s="631"/>
      <c r="AM389" s="631"/>
      <c r="AN389" s="631"/>
      <c r="AO389" s="631"/>
      <c r="AP389" s="631"/>
      <c r="AQ389" s="631"/>
      <c r="AR389" s="631"/>
      <c r="AS389" s="631"/>
      <c r="AT389" s="631"/>
      <c r="AU389" s="631"/>
      <c r="AV389" s="631"/>
      <c r="AW389" s="631"/>
      <c r="AX389" s="631"/>
      <c r="AY389" s="631"/>
      <c r="AZ389" s="631"/>
      <c r="BA389" s="631"/>
      <c r="BB389" s="631"/>
      <c r="BC389" s="631"/>
      <c r="BD389" s="631"/>
      <c r="BE389" s="631"/>
      <c r="BF389" s="631"/>
      <c r="BG389" s="631"/>
      <c r="BH389" s="631"/>
      <c r="BI389" s="631"/>
      <c r="BJ389" s="631"/>
      <c r="BK389" s="635"/>
      <c r="BL389" s="636"/>
      <c r="BM389" s="636"/>
      <c r="BN389" s="636"/>
    </row>
    <row r="390" spans="4:66">
      <c r="D390" s="631"/>
      <c r="E390" s="631"/>
      <c r="F390" s="631"/>
      <c r="G390" s="631"/>
      <c r="H390" s="631"/>
      <c r="I390" s="631"/>
      <c r="J390" s="631"/>
      <c r="K390" s="631"/>
      <c r="L390" s="631"/>
      <c r="M390" s="631"/>
      <c r="N390" s="631"/>
      <c r="O390" s="631"/>
      <c r="P390" s="631"/>
      <c r="Q390" s="631"/>
      <c r="R390" s="631"/>
      <c r="S390" s="631"/>
      <c r="T390" s="631"/>
      <c r="U390" s="631"/>
      <c r="V390" s="631"/>
      <c r="W390" s="631"/>
      <c r="X390" s="631"/>
      <c r="Y390" s="631"/>
      <c r="Z390" s="631"/>
      <c r="AA390" s="631"/>
      <c r="AB390" s="631"/>
      <c r="AC390" s="631"/>
      <c r="AD390" s="635"/>
      <c r="AE390" s="636"/>
      <c r="AF390" s="636"/>
      <c r="AG390" s="636"/>
      <c r="AK390" s="631"/>
      <c r="AL390" s="631"/>
      <c r="AM390" s="631"/>
      <c r="AN390" s="631"/>
      <c r="AO390" s="631"/>
      <c r="AP390" s="631"/>
      <c r="AQ390" s="631"/>
      <c r="AR390" s="631"/>
      <c r="AS390" s="631"/>
      <c r="AT390" s="631"/>
      <c r="AU390" s="631"/>
      <c r="AV390" s="631"/>
      <c r="AW390" s="631"/>
      <c r="AX390" s="631"/>
      <c r="AY390" s="631"/>
      <c r="AZ390" s="631"/>
      <c r="BA390" s="631"/>
      <c r="BB390" s="631"/>
      <c r="BC390" s="631"/>
      <c r="BD390" s="631"/>
      <c r="BE390" s="631"/>
      <c r="BF390" s="631"/>
      <c r="BG390" s="631"/>
      <c r="BH390" s="631"/>
      <c r="BI390" s="631"/>
      <c r="BJ390" s="631"/>
      <c r="BK390" s="635"/>
      <c r="BL390" s="636"/>
      <c r="BM390" s="636"/>
      <c r="BN390" s="636"/>
    </row>
    <row r="391" spans="4:66">
      <c r="D391" s="631"/>
      <c r="E391" s="631"/>
      <c r="F391" s="631"/>
      <c r="G391" s="631"/>
      <c r="H391" s="631"/>
      <c r="I391" s="631"/>
      <c r="J391" s="631"/>
      <c r="K391" s="631"/>
      <c r="L391" s="631"/>
      <c r="M391" s="631"/>
      <c r="N391" s="631"/>
      <c r="O391" s="631"/>
      <c r="P391" s="631"/>
      <c r="Q391" s="631"/>
      <c r="R391" s="631"/>
      <c r="S391" s="631"/>
      <c r="T391" s="631"/>
      <c r="U391" s="631"/>
      <c r="V391" s="631"/>
      <c r="W391" s="631"/>
      <c r="X391" s="631"/>
      <c r="Y391" s="631"/>
      <c r="Z391" s="631"/>
      <c r="AA391" s="631"/>
      <c r="AB391" s="631"/>
      <c r="AC391" s="631"/>
      <c r="AD391" s="635"/>
      <c r="AE391" s="636"/>
      <c r="AF391" s="636"/>
      <c r="AG391" s="636"/>
      <c r="AK391" s="631"/>
      <c r="AL391" s="631"/>
      <c r="AM391" s="631"/>
      <c r="AN391" s="631"/>
      <c r="AO391" s="631"/>
      <c r="AP391" s="631"/>
      <c r="AQ391" s="631"/>
      <c r="AR391" s="631"/>
      <c r="AS391" s="631"/>
      <c r="AT391" s="631"/>
      <c r="AU391" s="631"/>
      <c r="AV391" s="631"/>
      <c r="AW391" s="631"/>
      <c r="AX391" s="631"/>
      <c r="AY391" s="631"/>
      <c r="AZ391" s="631"/>
      <c r="BA391" s="631"/>
      <c r="BB391" s="631"/>
      <c r="BC391" s="631"/>
      <c r="BD391" s="631"/>
      <c r="BE391" s="631"/>
      <c r="BF391" s="631"/>
      <c r="BG391" s="631"/>
      <c r="BH391" s="631"/>
      <c r="BI391" s="631"/>
      <c r="BJ391" s="631"/>
      <c r="BK391" s="635"/>
      <c r="BL391" s="636"/>
      <c r="BM391" s="636"/>
      <c r="BN391" s="636"/>
    </row>
    <row r="392" spans="4:66">
      <c r="D392" s="631"/>
      <c r="E392" s="631"/>
      <c r="F392" s="631"/>
      <c r="G392" s="631"/>
      <c r="H392" s="631"/>
      <c r="I392" s="631"/>
      <c r="J392" s="631"/>
      <c r="K392" s="631"/>
      <c r="L392" s="631"/>
      <c r="M392" s="631"/>
      <c r="N392" s="631"/>
      <c r="O392" s="631"/>
      <c r="P392" s="631"/>
      <c r="Q392" s="631"/>
      <c r="R392" s="631"/>
      <c r="S392" s="631"/>
      <c r="T392" s="631"/>
      <c r="U392" s="631"/>
      <c r="V392" s="631"/>
      <c r="W392" s="631"/>
      <c r="X392" s="631"/>
      <c r="Y392" s="631"/>
      <c r="Z392" s="631"/>
      <c r="AA392" s="631"/>
      <c r="AB392" s="631"/>
      <c r="AC392" s="631"/>
      <c r="AD392" s="635"/>
      <c r="AE392" s="636"/>
      <c r="AF392" s="636"/>
      <c r="AG392" s="636"/>
      <c r="AK392" s="631"/>
      <c r="AL392" s="631"/>
      <c r="AM392" s="631"/>
      <c r="AN392" s="631"/>
      <c r="AO392" s="631"/>
      <c r="AP392" s="631"/>
      <c r="AQ392" s="631"/>
      <c r="AR392" s="631"/>
      <c r="AS392" s="631"/>
      <c r="AT392" s="631"/>
      <c r="AU392" s="631"/>
      <c r="AV392" s="631"/>
      <c r="AW392" s="631"/>
      <c r="AX392" s="631"/>
      <c r="AY392" s="631"/>
      <c r="AZ392" s="631"/>
      <c r="BA392" s="631"/>
      <c r="BB392" s="631"/>
      <c r="BC392" s="631"/>
      <c r="BD392" s="631"/>
      <c r="BE392" s="631"/>
      <c r="BF392" s="631"/>
      <c r="BG392" s="631"/>
      <c r="BH392" s="631"/>
      <c r="BI392" s="631"/>
      <c r="BJ392" s="631"/>
      <c r="BK392" s="635"/>
      <c r="BL392" s="636"/>
      <c r="BM392" s="636"/>
      <c r="BN392" s="636"/>
    </row>
    <row r="393" spans="4:66">
      <c r="D393" s="631"/>
      <c r="E393" s="631"/>
      <c r="F393" s="631"/>
      <c r="G393" s="631"/>
      <c r="H393" s="631"/>
      <c r="I393" s="631"/>
      <c r="J393" s="631"/>
      <c r="K393" s="631"/>
      <c r="L393" s="631"/>
      <c r="M393" s="631"/>
      <c r="N393" s="631"/>
      <c r="O393" s="631"/>
      <c r="P393" s="631"/>
      <c r="Q393" s="631"/>
      <c r="R393" s="631"/>
      <c r="S393" s="631"/>
      <c r="T393" s="631"/>
      <c r="U393" s="631"/>
      <c r="V393" s="631"/>
      <c r="W393" s="631"/>
      <c r="X393" s="631"/>
      <c r="Y393" s="631"/>
      <c r="Z393" s="631"/>
      <c r="AA393" s="631"/>
      <c r="AB393" s="631"/>
      <c r="AC393" s="631"/>
      <c r="AD393" s="635"/>
      <c r="AE393" s="636"/>
      <c r="AF393" s="636"/>
      <c r="AG393" s="636"/>
      <c r="AK393" s="631"/>
      <c r="AL393" s="631"/>
      <c r="AM393" s="631"/>
      <c r="AN393" s="631"/>
      <c r="AO393" s="631"/>
      <c r="AP393" s="631"/>
      <c r="AQ393" s="631"/>
      <c r="AR393" s="631"/>
      <c r="AS393" s="631"/>
      <c r="AT393" s="631"/>
      <c r="AU393" s="631"/>
      <c r="AV393" s="631"/>
      <c r="AW393" s="631"/>
      <c r="AX393" s="631"/>
      <c r="AY393" s="631"/>
      <c r="AZ393" s="631"/>
      <c r="BA393" s="631"/>
      <c r="BB393" s="631"/>
      <c r="BC393" s="631"/>
      <c r="BD393" s="631"/>
      <c r="BE393" s="631"/>
      <c r="BF393" s="631"/>
      <c r="BG393" s="631"/>
      <c r="BH393" s="631"/>
      <c r="BI393" s="631"/>
      <c r="BJ393" s="631"/>
      <c r="BK393" s="635"/>
      <c r="BL393" s="636"/>
      <c r="BM393" s="636"/>
      <c r="BN393" s="636"/>
    </row>
    <row r="394" spans="4:66">
      <c r="D394" s="631"/>
      <c r="E394" s="631"/>
      <c r="F394" s="631"/>
      <c r="G394" s="631"/>
      <c r="H394" s="631"/>
      <c r="I394" s="631"/>
      <c r="J394" s="631"/>
      <c r="K394" s="631"/>
      <c r="L394" s="631"/>
      <c r="M394" s="631"/>
      <c r="N394" s="631"/>
      <c r="O394" s="631"/>
      <c r="P394" s="631"/>
      <c r="Q394" s="631"/>
      <c r="R394" s="631"/>
      <c r="S394" s="631"/>
      <c r="T394" s="631"/>
      <c r="U394" s="631"/>
      <c r="V394" s="631"/>
      <c r="W394" s="631"/>
      <c r="X394" s="631"/>
      <c r="Y394" s="631"/>
      <c r="Z394" s="631"/>
      <c r="AA394" s="631"/>
      <c r="AB394" s="631"/>
      <c r="AC394" s="631"/>
      <c r="AD394" s="635"/>
      <c r="AE394" s="636"/>
      <c r="AF394" s="636"/>
      <c r="AG394" s="636"/>
      <c r="AK394" s="631"/>
      <c r="AL394" s="631"/>
      <c r="AM394" s="631"/>
      <c r="AN394" s="631"/>
      <c r="AO394" s="631"/>
      <c r="AP394" s="631"/>
      <c r="AQ394" s="631"/>
      <c r="AR394" s="631"/>
      <c r="AS394" s="631"/>
      <c r="AT394" s="631"/>
      <c r="AU394" s="631"/>
      <c r="AV394" s="631"/>
      <c r="AW394" s="631"/>
      <c r="AX394" s="631"/>
      <c r="AY394" s="631"/>
      <c r="AZ394" s="631"/>
      <c r="BA394" s="631"/>
      <c r="BB394" s="631"/>
      <c r="BC394" s="631"/>
      <c r="BD394" s="631"/>
      <c r="BE394" s="631"/>
      <c r="BF394" s="631"/>
      <c r="BG394" s="631"/>
      <c r="BH394" s="631"/>
      <c r="BI394" s="631"/>
      <c r="BJ394" s="631"/>
      <c r="BK394" s="635"/>
      <c r="BL394" s="636"/>
      <c r="BM394" s="636"/>
      <c r="BN394" s="636"/>
    </row>
    <row r="395" spans="4:66">
      <c r="D395" s="631"/>
      <c r="E395" s="631"/>
      <c r="F395" s="631"/>
      <c r="G395" s="631"/>
      <c r="H395" s="631"/>
      <c r="I395" s="631"/>
      <c r="J395" s="631"/>
      <c r="K395" s="631"/>
      <c r="L395" s="631"/>
      <c r="M395" s="631"/>
      <c r="N395" s="631"/>
      <c r="O395" s="631"/>
      <c r="P395" s="631"/>
      <c r="Q395" s="631"/>
      <c r="R395" s="631"/>
      <c r="S395" s="631"/>
      <c r="T395" s="631"/>
      <c r="U395" s="631"/>
      <c r="V395" s="631"/>
      <c r="W395" s="631"/>
      <c r="X395" s="631"/>
      <c r="Y395" s="631"/>
      <c r="Z395" s="631"/>
      <c r="AA395" s="631"/>
      <c r="AB395" s="631"/>
      <c r="AC395" s="631"/>
      <c r="AD395" s="635"/>
      <c r="AE395" s="636"/>
      <c r="AF395" s="636"/>
      <c r="AG395" s="636"/>
      <c r="AK395" s="631"/>
      <c r="AL395" s="631"/>
      <c r="AM395" s="631"/>
      <c r="AN395" s="631"/>
      <c r="AO395" s="631"/>
      <c r="AP395" s="631"/>
      <c r="AQ395" s="631"/>
      <c r="AR395" s="631"/>
      <c r="AS395" s="631"/>
      <c r="AT395" s="631"/>
      <c r="AU395" s="631"/>
      <c r="AV395" s="631"/>
      <c r="AW395" s="631"/>
      <c r="AX395" s="631"/>
      <c r="AY395" s="631"/>
      <c r="AZ395" s="631"/>
      <c r="BA395" s="631"/>
      <c r="BB395" s="631"/>
      <c r="BC395" s="631"/>
      <c r="BD395" s="631"/>
      <c r="BE395" s="631"/>
      <c r="BF395" s="631"/>
      <c r="BG395" s="631"/>
      <c r="BH395" s="631"/>
      <c r="BI395" s="631"/>
      <c r="BJ395" s="631"/>
      <c r="BK395" s="635"/>
      <c r="BL395" s="636"/>
      <c r="BM395" s="636"/>
      <c r="BN395" s="636"/>
    </row>
    <row r="396" spans="4:66">
      <c r="D396" s="631"/>
      <c r="E396" s="631"/>
      <c r="F396" s="631"/>
      <c r="G396" s="631"/>
      <c r="H396" s="631"/>
      <c r="I396" s="631"/>
      <c r="J396" s="631"/>
      <c r="K396" s="631"/>
      <c r="L396" s="631"/>
      <c r="M396" s="631"/>
      <c r="N396" s="631"/>
      <c r="O396" s="631"/>
      <c r="P396" s="631"/>
      <c r="Q396" s="631"/>
      <c r="R396" s="631"/>
      <c r="S396" s="631"/>
      <c r="T396" s="631"/>
      <c r="U396" s="631"/>
      <c r="V396" s="631"/>
      <c r="W396" s="631"/>
      <c r="X396" s="631"/>
      <c r="Y396" s="631"/>
      <c r="Z396" s="631"/>
      <c r="AA396" s="631"/>
      <c r="AB396" s="631"/>
      <c r="AC396" s="631"/>
      <c r="AD396" s="635"/>
      <c r="AE396" s="636"/>
      <c r="AF396" s="636"/>
      <c r="AG396" s="636"/>
      <c r="AK396" s="631"/>
      <c r="AL396" s="631"/>
      <c r="AM396" s="631"/>
      <c r="AN396" s="631"/>
      <c r="AO396" s="631"/>
      <c r="AP396" s="631"/>
      <c r="AQ396" s="631"/>
      <c r="AR396" s="631"/>
      <c r="AS396" s="631"/>
      <c r="AT396" s="631"/>
      <c r="AU396" s="631"/>
      <c r="AV396" s="631"/>
      <c r="AW396" s="631"/>
      <c r="AX396" s="631"/>
      <c r="AY396" s="631"/>
      <c r="AZ396" s="631"/>
      <c r="BA396" s="631"/>
      <c r="BB396" s="631"/>
      <c r="BC396" s="631"/>
      <c r="BD396" s="631"/>
      <c r="BE396" s="631"/>
      <c r="BF396" s="631"/>
      <c r="BG396" s="631"/>
      <c r="BH396" s="631"/>
      <c r="BI396" s="631"/>
      <c r="BJ396" s="631"/>
      <c r="BK396" s="635"/>
      <c r="BL396" s="636"/>
      <c r="BM396" s="636"/>
      <c r="BN396" s="636"/>
    </row>
    <row r="397" spans="4:66">
      <c r="D397" s="631"/>
      <c r="E397" s="631"/>
      <c r="F397" s="631"/>
      <c r="G397" s="631"/>
      <c r="H397" s="631"/>
      <c r="I397" s="631"/>
      <c r="J397" s="631"/>
      <c r="K397" s="631"/>
      <c r="L397" s="631"/>
      <c r="M397" s="631"/>
      <c r="N397" s="631"/>
      <c r="O397" s="631"/>
      <c r="P397" s="631"/>
      <c r="Q397" s="631"/>
      <c r="R397" s="631"/>
      <c r="S397" s="631"/>
      <c r="T397" s="631"/>
      <c r="U397" s="631"/>
      <c r="V397" s="631"/>
      <c r="W397" s="631"/>
      <c r="X397" s="631"/>
      <c r="Y397" s="631"/>
      <c r="Z397" s="631"/>
      <c r="AA397" s="631"/>
      <c r="AB397" s="631"/>
      <c r="AC397" s="631"/>
      <c r="AD397" s="635"/>
      <c r="AE397" s="636"/>
      <c r="AF397" s="636"/>
      <c r="AG397" s="636"/>
      <c r="AK397" s="631"/>
      <c r="AL397" s="631"/>
      <c r="AM397" s="631"/>
      <c r="AN397" s="631"/>
      <c r="AO397" s="631"/>
      <c r="AP397" s="631"/>
      <c r="AQ397" s="631"/>
      <c r="AR397" s="631"/>
      <c r="AS397" s="631"/>
      <c r="AT397" s="631"/>
      <c r="AU397" s="631"/>
      <c r="AV397" s="631"/>
      <c r="AW397" s="631"/>
      <c r="AX397" s="631"/>
      <c r="AY397" s="631"/>
      <c r="AZ397" s="631"/>
      <c r="BA397" s="631"/>
      <c r="BB397" s="631"/>
      <c r="BC397" s="631"/>
      <c r="BD397" s="631"/>
      <c r="BE397" s="631"/>
      <c r="BF397" s="631"/>
      <c r="BG397" s="631"/>
      <c r="BH397" s="631"/>
      <c r="BI397" s="631"/>
      <c r="BJ397" s="631"/>
      <c r="BK397" s="635"/>
      <c r="BL397" s="636"/>
      <c r="BM397" s="636"/>
      <c r="BN397" s="636"/>
    </row>
    <row r="398" spans="4:66">
      <c r="D398" s="631"/>
      <c r="E398" s="631"/>
      <c r="F398" s="631"/>
      <c r="G398" s="631"/>
      <c r="H398" s="631"/>
      <c r="I398" s="631"/>
      <c r="J398" s="631"/>
      <c r="K398" s="631"/>
      <c r="L398" s="631"/>
      <c r="M398" s="631"/>
      <c r="N398" s="631"/>
      <c r="O398" s="631"/>
      <c r="P398" s="631"/>
      <c r="Q398" s="631"/>
      <c r="R398" s="631"/>
      <c r="S398" s="631"/>
      <c r="T398" s="631"/>
      <c r="U398" s="631"/>
      <c r="V398" s="631"/>
      <c r="W398" s="631"/>
      <c r="X398" s="631"/>
      <c r="Y398" s="631"/>
      <c r="Z398" s="631"/>
      <c r="AA398" s="631"/>
      <c r="AB398" s="631"/>
      <c r="AC398" s="631"/>
      <c r="AD398" s="635"/>
      <c r="AE398" s="636"/>
      <c r="AF398" s="636"/>
      <c r="AG398" s="636"/>
      <c r="AK398" s="631"/>
      <c r="AL398" s="631"/>
      <c r="AM398" s="631"/>
      <c r="AN398" s="631"/>
      <c r="AO398" s="631"/>
      <c r="AP398" s="631"/>
      <c r="AQ398" s="631"/>
      <c r="AR398" s="631"/>
      <c r="AS398" s="631"/>
      <c r="AT398" s="631"/>
      <c r="AU398" s="631"/>
      <c r="AV398" s="631"/>
      <c r="AW398" s="631"/>
      <c r="AX398" s="631"/>
      <c r="AY398" s="631"/>
      <c r="AZ398" s="631"/>
      <c r="BA398" s="631"/>
      <c r="BB398" s="631"/>
      <c r="BC398" s="631"/>
      <c r="BD398" s="631"/>
      <c r="BE398" s="631"/>
      <c r="BF398" s="631"/>
      <c r="BG398" s="631"/>
      <c r="BH398" s="631"/>
      <c r="BI398" s="631"/>
      <c r="BJ398" s="631"/>
      <c r="BK398" s="635"/>
      <c r="BL398" s="636"/>
      <c r="BM398" s="636"/>
      <c r="BN398" s="636"/>
    </row>
    <row r="399" spans="4:66">
      <c r="D399" s="631"/>
      <c r="E399" s="631"/>
      <c r="F399" s="631"/>
      <c r="G399" s="631"/>
      <c r="H399" s="631"/>
      <c r="I399" s="631"/>
      <c r="J399" s="631"/>
      <c r="K399" s="631"/>
      <c r="L399" s="631"/>
      <c r="M399" s="631"/>
      <c r="N399" s="631"/>
      <c r="O399" s="631"/>
      <c r="P399" s="631"/>
      <c r="Q399" s="631"/>
      <c r="R399" s="631"/>
      <c r="S399" s="631"/>
      <c r="T399" s="631"/>
      <c r="U399" s="631"/>
      <c r="V399" s="631"/>
      <c r="W399" s="631"/>
      <c r="X399" s="631"/>
      <c r="Y399" s="631"/>
      <c r="Z399" s="631"/>
      <c r="AA399" s="631"/>
      <c r="AB399" s="631"/>
      <c r="AC399" s="631"/>
      <c r="AD399" s="635"/>
      <c r="AE399" s="636"/>
      <c r="AF399" s="636"/>
      <c r="AG399" s="636"/>
      <c r="AK399" s="631"/>
      <c r="AL399" s="631"/>
      <c r="AM399" s="631"/>
      <c r="AN399" s="631"/>
      <c r="AO399" s="631"/>
      <c r="AP399" s="631"/>
      <c r="AQ399" s="631"/>
      <c r="AR399" s="631"/>
      <c r="AS399" s="631"/>
      <c r="AT399" s="631"/>
      <c r="AU399" s="631"/>
      <c r="AV399" s="631"/>
      <c r="AW399" s="631"/>
      <c r="AX399" s="631"/>
      <c r="AY399" s="631"/>
      <c r="AZ399" s="631"/>
      <c r="BA399" s="631"/>
      <c r="BB399" s="631"/>
      <c r="BC399" s="631"/>
      <c r="BD399" s="631"/>
      <c r="BE399" s="631"/>
      <c r="BF399" s="631"/>
      <c r="BG399" s="631"/>
      <c r="BH399" s="631"/>
      <c r="BI399" s="631"/>
      <c r="BJ399" s="631"/>
      <c r="BK399" s="635"/>
      <c r="BL399" s="636"/>
      <c r="BM399" s="636"/>
      <c r="BN399" s="636"/>
    </row>
    <row r="400" spans="4:66">
      <c r="D400" s="631"/>
      <c r="E400" s="631"/>
      <c r="F400" s="631"/>
      <c r="G400" s="631"/>
      <c r="H400" s="631"/>
      <c r="I400" s="631"/>
      <c r="J400" s="631"/>
      <c r="K400" s="631"/>
      <c r="L400" s="631"/>
      <c r="M400" s="631"/>
      <c r="N400" s="631"/>
      <c r="O400" s="631"/>
      <c r="P400" s="631"/>
      <c r="Q400" s="631"/>
      <c r="R400" s="631"/>
      <c r="S400" s="631"/>
      <c r="T400" s="631"/>
      <c r="U400" s="631"/>
      <c r="V400" s="631"/>
      <c r="W400" s="631"/>
      <c r="X400" s="631"/>
      <c r="Y400" s="631"/>
      <c r="Z400" s="631"/>
      <c r="AA400" s="631"/>
      <c r="AB400" s="631"/>
      <c r="AC400" s="631"/>
      <c r="AD400" s="635"/>
      <c r="AE400" s="636"/>
      <c r="AF400" s="636"/>
      <c r="AG400" s="636"/>
      <c r="AK400" s="631"/>
      <c r="AL400" s="631"/>
      <c r="AM400" s="631"/>
      <c r="AN400" s="631"/>
      <c r="AO400" s="631"/>
      <c r="AP400" s="631"/>
      <c r="AQ400" s="631"/>
      <c r="AR400" s="631"/>
      <c r="AS400" s="631"/>
      <c r="AT400" s="631"/>
      <c r="AU400" s="631"/>
      <c r="AV400" s="631"/>
      <c r="AW400" s="631"/>
      <c r="AX400" s="631"/>
      <c r="AY400" s="631"/>
      <c r="AZ400" s="631"/>
      <c r="BA400" s="631"/>
      <c r="BB400" s="631"/>
      <c r="BC400" s="631"/>
      <c r="BD400" s="631"/>
      <c r="BE400" s="631"/>
      <c r="BF400" s="631"/>
      <c r="BG400" s="631"/>
      <c r="BH400" s="631"/>
      <c r="BI400" s="631"/>
      <c r="BJ400" s="631"/>
      <c r="BK400" s="635"/>
      <c r="BL400" s="636"/>
      <c r="BM400" s="636"/>
      <c r="BN400" s="636"/>
    </row>
    <row r="401" spans="4:66">
      <c r="D401" s="631"/>
      <c r="E401" s="631"/>
      <c r="F401" s="631"/>
      <c r="G401" s="631"/>
      <c r="H401" s="631"/>
      <c r="I401" s="631"/>
      <c r="J401" s="631"/>
      <c r="K401" s="631"/>
      <c r="L401" s="631"/>
      <c r="M401" s="631"/>
      <c r="N401" s="631"/>
      <c r="O401" s="631"/>
      <c r="P401" s="631"/>
      <c r="Q401" s="631"/>
      <c r="R401" s="631"/>
      <c r="S401" s="631"/>
      <c r="T401" s="631"/>
      <c r="U401" s="631"/>
      <c r="V401" s="631"/>
      <c r="W401" s="631"/>
      <c r="X401" s="631"/>
      <c r="Y401" s="631"/>
      <c r="Z401" s="631"/>
      <c r="AA401" s="631"/>
      <c r="AB401" s="631"/>
      <c r="AC401" s="631"/>
      <c r="AD401" s="635"/>
      <c r="AE401" s="636"/>
      <c r="AF401" s="636"/>
      <c r="AG401" s="636"/>
      <c r="AK401" s="631"/>
      <c r="AL401" s="631"/>
      <c r="AM401" s="631"/>
      <c r="AN401" s="631"/>
      <c r="AO401" s="631"/>
      <c r="AP401" s="631"/>
      <c r="AQ401" s="631"/>
      <c r="AR401" s="631"/>
      <c r="AS401" s="631"/>
      <c r="AT401" s="631"/>
      <c r="AU401" s="631"/>
      <c r="AV401" s="631"/>
      <c r="AW401" s="631"/>
      <c r="AX401" s="631"/>
      <c r="AY401" s="631"/>
      <c r="AZ401" s="631"/>
      <c r="BA401" s="631"/>
      <c r="BB401" s="631"/>
      <c r="BC401" s="631"/>
      <c r="BD401" s="631"/>
      <c r="BE401" s="631"/>
      <c r="BF401" s="631"/>
      <c r="BG401" s="631"/>
      <c r="BH401" s="631"/>
      <c r="BI401" s="631"/>
      <c r="BJ401" s="631"/>
      <c r="BK401" s="635"/>
      <c r="BL401" s="636"/>
      <c r="BM401" s="636"/>
      <c r="BN401" s="636"/>
    </row>
    <row r="402" spans="4:66">
      <c r="D402" s="631"/>
      <c r="E402" s="631"/>
      <c r="F402" s="631"/>
      <c r="G402" s="631"/>
      <c r="H402" s="631"/>
      <c r="I402" s="631"/>
      <c r="J402" s="631"/>
      <c r="K402" s="631"/>
      <c r="L402" s="631"/>
      <c r="M402" s="631"/>
      <c r="N402" s="631"/>
      <c r="O402" s="631"/>
      <c r="P402" s="631"/>
      <c r="Q402" s="631"/>
      <c r="R402" s="631"/>
      <c r="S402" s="631"/>
      <c r="T402" s="631"/>
      <c r="U402" s="631"/>
      <c r="V402" s="631"/>
      <c r="W402" s="631"/>
      <c r="X402" s="631"/>
      <c r="Y402" s="631"/>
      <c r="Z402" s="631"/>
      <c r="AA402" s="631"/>
      <c r="AB402" s="631"/>
      <c r="AC402" s="631"/>
      <c r="AD402" s="635"/>
      <c r="AE402" s="636"/>
      <c r="AF402" s="636"/>
      <c r="AG402" s="636"/>
      <c r="AK402" s="631"/>
      <c r="AL402" s="631"/>
      <c r="AM402" s="631"/>
      <c r="AN402" s="631"/>
      <c r="AO402" s="631"/>
      <c r="AP402" s="631"/>
      <c r="AQ402" s="631"/>
      <c r="AR402" s="631"/>
      <c r="AS402" s="631"/>
      <c r="AT402" s="631"/>
      <c r="AU402" s="631"/>
      <c r="AV402" s="631"/>
      <c r="AW402" s="631"/>
      <c r="AX402" s="631"/>
      <c r="AY402" s="631"/>
      <c r="AZ402" s="631"/>
      <c r="BA402" s="631"/>
      <c r="BB402" s="631"/>
      <c r="BC402" s="631"/>
      <c r="BD402" s="631"/>
      <c r="BE402" s="631"/>
      <c r="BF402" s="631"/>
      <c r="BG402" s="631"/>
      <c r="BH402" s="631"/>
      <c r="BI402" s="631"/>
      <c r="BJ402" s="631"/>
      <c r="BK402" s="635"/>
      <c r="BL402" s="636"/>
      <c r="BM402" s="636"/>
      <c r="BN402" s="636"/>
    </row>
    <row r="403" spans="4:66">
      <c r="D403" s="631"/>
      <c r="E403" s="631"/>
      <c r="F403" s="631"/>
      <c r="G403" s="631"/>
      <c r="H403" s="631"/>
      <c r="I403" s="631"/>
      <c r="J403" s="631"/>
      <c r="K403" s="631"/>
      <c r="L403" s="631"/>
      <c r="M403" s="631"/>
      <c r="N403" s="631"/>
      <c r="O403" s="631"/>
      <c r="P403" s="631"/>
      <c r="Q403" s="631"/>
      <c r="R403" s="631"/>
      <c r="S403" s="631"/>
      <c r="T403" s="631"/>
      <c r="U403" s="631"/>
      <c r="V403" s="631"/>
      <c r="W403" s="631"/>
      <c r="X403" s="631"/>
      <c r="Y403" s="631"/>
      <c r="Z403" s="631"/>
      <c r="AA403" s="631"/>
      <c r="AB403" s="631"/>
      <c r="AC403" s="631"/>
      <c r="AD403" s="635"/>
      <c r="AE403" s="636"/>
      <c r="AF403" s="636"/>
      <c r="AG403" s="636"/>
      <c r="AK403" s="631"/>
      <c r="AL403" s="631"/>
      <c r="AM403" s="631"/>
      <c r="AN403" s="631"/>
      <c r="AO403" s="631"/>
      <c r="AP403" s="631"/>
      <c r="AQ403" s="631"/>
      <c r="AR403" s="631"/>
      <c r="AS403" s="631"/>
      <c r="AT403" s="631"/>
      <c r="AU403" s="631"/>
      <c r="AV403" s="631"/>
      <c r="AW403" s="631"/>
      <c r="AX403" s="631"/>
      <c r="AY403" s="631"/>
      <c r="AZ403" s="631"/>
      <c r="BA403" s="631"/>
      <c r="BB403" s="631"/>
      <c r="BC403" s="631"/>
      <c r="BD403" s="631"/>
      <c r="BE403" s="631"/>
      <c r="BF403" s="631"/>
      <c r="BG403" s="631"/>
      <c r="BH403" s="631"/>
      <c r="BI403" s="631"/>
      <c r="BJ403" s="631"/>
      <c r="BK403" s="635"/>
      <c r="BL403" s="636"/>
      <c r="BM403" s="636"/>
      <c r="BN403" s="636"/>
    </row>
    <row r="404" spans="4:66">
      <c r="D404" s="631"/>
      <c r="E404" s="631"/>
      <c r="F404" s="631"/>
      <c r="G404" s="631"/>
      <c r="H404" s="631"/>
      <c r="I404" s="631"/>
      <c r="J404" s="631"/>
      <c r="K404" s="631"/>
      <c r="L404" s="631"/>
      <c r="M404" s="631"/>
      <c r="N404" s="631"/>
      <c r="O404" s="631"/>
      <c r="P404" s="631"/>
      <c r="Q404" s="631"/>
      <c r="R404" s="631"/>
      <c r="S404" s="631"/>
      <c r="T404" s="631"/>
      <c r="U404" s="631"/>
      <c r="V404" s="631"/>
      <c r="W404" s="631"/>
      <c r="X404" s="631"/>
      <c r="Y404" s="631"/>
      <c r="Z404" s="631"/>
      <c r="AA404" s="631"/>
      <c r="AB404" s="631"/>
      <c r="AC404" s="631"/>
      <c r="AD404" s="635"/>
      <c r="AE404" s="636"/>
      <c r="AF404" s="636"/>
      <c r="AG404" s="636"/>
      <c r="AK404" s="631"/>
      <c r="AL404" s="631"/>
      <c r="AM404" s="631"/>
      <c r="AN404" s="631"/>
      <c r="AO404" s="631"/>
      <c r="AP404" s="631"/>
      <c r="AQ404" s="631"/>
      <c r="AR404" s="631"/>
      <c r="AS404" s="631"/>
      <c r="AT404" s="631"/>
      <c r="AU404" s="631"/>
      <c r="AV404" s="631"/>
      <c r="AW404" s="631"/>
      <c r="AX404" s="631"/>
      <c r="AY404" s="631"/>
      <c r="AZ404" s="631"/>
      <c r="BA404" s="631"/>
      <c r="BB404" s="631"/>
      <c r="BC404" s="631"/>
      <c r="BD404" s="631"/>
      <c r="BE404" s="631"/>
      <c r="BF404" s="631"/>
      <c r="BG404" s="631"/>
      <c r="BH404" s="631"/>
      <c r="BI404" s="631"/>
      <c r="BJ404" s="631"/>
      <c r="BK404" s="635"/>
      <c r="BL404" s="636"/>
      <c r="BM404" s="636"/>
      <c r="BN404" s="636"/>
    </row>
    <row r="405" spans="4:66">
      <c r="D405" s="631"/>
      <c r="E405" s="631"/>
      <c r="F405" s="631"/>
      <c r="G405" s="631"/>
      <c r="H405" s="631"/>
      <c r="I405" s="631"/>
      <c r="J405" s="631"/>
      <c r="K405" s="631"/>
      <c r="L405" s="631"/>
      <c r="M405" s="631"/>
      <c r="N405" s="631"/>
      <c r="O405" s="631"/>
      <c r="P405" s="631"/>
      <c r="Q405" s="631"/>
      <c r="R405" s="631"/>
      <c r="S405" s="631"/>
      <c r="T405" s="631"/>
      <c r="U405" s="631"/>
      <c r="V405" s="631"/>
      <c r="W405" s="631"/>
      <c r="X405" s="631"/>
      <c r="Y405" s="631"/>
      <c r="Z405" s="631"/>
      <c r="AA405" s="631"/>
      <c r="AB405" s="631"/>
      <c r="AC405" s="631"/>
      <c r="AD405" s="635"/>
      <c r="AE405" s="636"/>
      <c r="AF405" s="636"/>
      <c r="AG405" s="636"/>
      <c r="AK405" s="631"/>
      <c r="AL405" s="631"/>
      <c r="AM405" s="631"/>
      <c r="AN405" s="631"/>
      <c r="AO405" s="631"/>
      <c r="AP405" s="631"/>
      <c r="AQ405" s="631"/>
      <c r="AR405" s="631"/>
      <c r="AS405" s="631"/>
      <c r="AT405" s="631"/>
      <c r="AU405" s="631"/>
      <c r="AV405" s="631"/>
      <c r="AW405" s="631"/>
      <c r="AX405" s="631"/>
      <c r="AY405" s="631"/>
      <c r="AZ405" s="631"/>
      <c r="BA405" s="631"/>
      <c r="BB405" s="631"/>
      <c r="BC405" s="631"/>
      <c r="BD405" s="631"/>
      <c r="BE405" s="631"/>
      <c r="BF405" s="631"/>
      <c r="BG405" s="631"/>
      <c r="BH405" s="631"/>
      <c r="BI405" s="631"/>
      <c r="BJ405" s="631"/>
      <c r="BK405" s="635"/>
      <c r="BL405" s="636"/>
      <c r="BM405" s="636"/>
      <c r="BN405" s="636"/>
    </row>
    <row r="406" spans="4:66">
      <c r="D406" s="631"/>
      <c r="E406" s="631"/>
      <c r="F406" s="631"/>
      <c r="G406" s="631"/>
      <c r="H406" s="631"/>
      <c r="I406" s="631"/>
      <c r="J406" s="631"/>
      <c r="K406" s="631"/>
      <c r="L406" s="631"/>
      <c r="M406" s="631"/>
      <c r="N406" s="631"/>
      <c r="O406" s="631"/>
      <c r="P406" s="631"/>
      <c r="Q406" s="631"/>
      <c r="R406" s="631"/>
      <c r="S406" s="631"/>
      <c r="T406" s="631"/>
      <c r="U406" s="631"/>
      <c r="V406" s="631"/>
      <c r="W406" s="631"/>
      <c r="X406" s="631"/>
      <c r="Y406" s="631"/>
      <c r="Z406" s="631"/>
      <c r="AA406" s="631"/>
      <c r="AB406" s="631"/>
      <c r="AC406" s="631"/>
      <c r="AD406" s="635"/>
      <c r="AE406" s="636"/>
      <c r="AF406" s="636"/>
      <c r="AG406" s="636"/>
      <c r="AK406" s="631"/>
      <c r="AL406" s="631"/>
      <c r="AM406" s="631"/>
      <c r="AN406" s="631"/>
      <c r="AO406" s="631"/>
      <c r="AP406" s="631"/>
      <c r="AQ406" s="631"/>
      <c r="AR406" s="631"/>
      <c r="AS406" s="631"/>
      <c r="AT406" s="631"/>
      <c r="AU406" s="631"/>
      <c r="AV406" s="631"/>
      <c r="AW406" s="631"/>
      <c r="AX406" s="631"/>
      <c r="AY406" s="631"/>
      <c r="AZ406" s="631"/>
      <c r="BA406" s="631"/>
      <c r="BB406" s="631"/>
      <c r="BC406" s="631"/>
      <c r="BD406" s="631"/>
      <c r="BE406" s="631"/>
      <c r="BF406" s="631"/>
      <c r="BG406" s="631"/>
      <c r="BH406" s="631"/>
      <c r="BI406" s="631"/>
      <c r="BJ406" s="631"/>
      <c r="BK406" s="635"/>
      <c r="BL406" s="636"/>
      <c r="BM406" s="636"/>
      <c r="BN406" s="636"/>
    </row>
    <row r="407" spans="4:66">
      <c r="D407" s="631"/>
      <c r="E407" s="631"/>
      <c r="F407" s="631"/>
      <c r="G407" s="631"/>
      <c r="H407" s="631"/>
      <c r="I407" s="631"/>
      <c r="J407" s="631"/>
      <c r="K407" s="631"/>
      <c r="L407" s="631"/>
      <c r="M407" s="631"/>
      <c r="N407" s="631"/>
      <c r="O407" s="631"/>
      <c r="P407" s="631"/>
      <c r="Q407" s="631"/>
      <c r="R407" s="631"/>
      <c r="S407" s="631"/>
      <c r="T407" s="631"/>
      <c r="U407" s="631"/>
      <c r="V407" s="631"/>
      <c r="W407" s="631"/>
      <c r="X407" s="631"/>
      <c r="Y407" s="631"/>
      <c r="Z407" s="631"/>
      <c r="AA407" s="631"/>
      <c r="AB407" s="631"/>
      <c r="AC407" s="631"/>
      <c r="AD407" s="635"/>
      <c r="AE407" s="636"/>
      <c r="AF407" s="636"/>
      <c r="AG407" s="636"/>
      <c r="AK407" s="631"/>
      <c r="AL407" s="631"/>
      <c r="AM407" s="631"/>
      <c r="AN407" s="631"/>
      <c r="AO407" s="631"/>
      <c r="AP407" s="631"/>
      <c r="AQ407" s="631"/>
      <c r="AR407" s="631"/>
      <c r="AS407" s="631"/>
      <c r="AT407" s="631"/>
      <c r="AU407" s="631"/>
      <c r="AV407" s="631"/>
      <c r="AW407" s="631"/>
      <c r="AX407" s="631"/>
      <c r="AY407" s="631"/>
      <c r="AZ407" s="631"/>
      <c r="BA407" s="631"/>
      <c r="BB407" s="631"/>
      <c r="BC407" s="631"/>
      <c r="BD407" s="631"/>
      <c r="BE407" s="631"/>
      <c r="BF407" s="631"/>
      <c r="BG407" s="631"/>
      <c r="BH407" s="631"/>
      <c r="BI407" s="631"/>
      <c r="BJ407" s="631"/>
      <c r="BK407" s="635"/>
      <c r="BL407" s="636"/>
      <c r="BM407" s="636"/>
      <c r="BN407" s="636"/>
    </row>
    <row r="408" spans="4:66">
      <c r="D408" s="631"/>
      <c r="E408" s="631"/>
      <c r="F408" s="631"/>
      <c r="G408" s="631"/>
      <c r="H408" s="631"/>
      <c r="I408" s="631"/>
      <c r="J408" s="631"/>
      <c r="K408" s="631"/>
      <c r="L408" s="631"/>
      <c r="M408" s="631"/>
      <c r="N408" s="631"/>
      <c r="O408" s="631"/>
      <c r="P408" s="631"/>
      <c r="Q408" s="631"/>
      <c r="R408" s="631"/>
      <c r="S408" s="631"/>
      <c r="T408" s="631"/>
      <c r="U408" s="631"/>
      <c r="V408" s="631"/>
      <c r="W408" s="631"/>
      <c r="X408" s="631"/>
      <c r="Y408" s="631"/>
      <c r="Z408" s="631"/>
      <c r="AA408" s="631"/>
      <c r="AB408" s="631"/>
      <c r="AC408" s="631"/>
      <c r="AD408" s="635"/>
      <c r="AE408" s="636"/>
      <c r="AF408" s="636"/>
      <c r="AG408" s="636"/>
      <c r="AK408" s="631"/>
      <c r="AL408" s="631"/>
      <c r="AM408" s="631"/>
      <c r="AN408" s="631"/>
      <c r="AO408" s="631"/>
      <c r="AP408" s="631"/>
      <c r="AQ408" s="631"/>
      <c r="AR408" s="631"/>
      <c r="AS408" s="631"/>
      <c r="AT408" s="631"/>
      <c r="AU408" s="631"/>
      <c r="AV408" s="631"/>
      <c r="AW408" s="631"/>
      <c r="AX408" s="631"/>
      <c r="AY408" s="631"/>
      <c r="AZ408" s="631"/>
      <c r="BA408" s="631"/>
      <c r="BB408" s="631"/>
      <c r="BC408" s="631"/>
      <c r="BD408" s="631"/>
      <c r="BE408" s="631"/>
      <c r="BF408" s="631"/>
      <c r="BG408" s="631"/>
      <c r="BH408" s="631"/>
      <c r="BI408" s="631"/>
      <c r="BJ408" s="631"/>
      <c r="BK408" s="635"/>
      <c r="BL408" s="636"/>
      <c r="BM408" s="636"/>
      <c r="BN408" s="636"/>
    </row>
    <row r="409" spans="4:66">
      <c r="D409" s="631"/>
      <c r="E409" s="631"/>
      <c r="F409" s="631"/>
      <c r="G409" s="631"/>
      <c r="H409" s="631"/>
      <c r="I409" s="631"/>
      <c r="J409" s="631"/>
      <c r="K409" s="631"/>
      <c r="L409" s="631"/>
      <c r="M409" s="631"/>
      <c r="N409" s="631"/>
      <c r="O409" s="631"/>
      <c r="P409" s="631"/>
      <c r="Q409" s="631"/>
      <c r="R409" s="631"/>
      <c r="S409" s="631"/>
      <c r="T409" s="631"/>
      <c r="U409" s="631"/>
      <c r="V409" s="631"/>
      <c r="W409" s="631"/>
      <c r="X409" s="631"/>
      <c r="Y409" s="631"/>
      <c r="Z409" s="631"/>
      <c r="AA409" s="631"/>
      <c r="AB409" s="631"/>
      <c r="AC409" s="631"/>
      <c r="AD409" s="635"/>
      <c r="AE409" s="636"/>
      <c r="AF409" s="636"/>
      <c r="AG409" s="636"/>
      <c r="AK409" s="631"/>
      <c r="AL409" s="631"/>
      <c r="AM409" s="631"/>
      <c r="AN409" s="631"/>
      <c r="AO409" s="631"/>
      <c r="AP409" s="631"/>
      <c r="AQ409" s="631"/>
      <c r="AR409" s="631"/>
      <c r="AS409" s="631"/>
      <c r="AT409" s="631"/>
      <c r="AU409" s="631"/>
      <c r="AV409" s="631"/>
      <c r="AW409" s="631"/>
      <c r="AX409" s="631"/>
      <c r="AY409" s="631"/>
      <c r="AZ409" s="631"/>
      <c r="BA409" s="631"/>
      <c r="BB409" s="631"/>
      <c r="BC409" s="631"/>
      <c r="BD409" s="631"/>
      <c r="BE409" s="631"/>
      <c r="BF409" s="631"/>
      <c r="BG409" s="631"/>
      <c r="BH409" s="631"/>
      <c r="BI409" s="631"/>
      <c r="BJ409" s="631"/>
      <c r="BK409" s="635"/>
      <c r="BL409" s="636"/>
      <c r="BM409" s="636"/>
      <c r="BN409" s="636"/>
    </row>
    <row r="410" spans="4:66">
      <c r="D410" s="631"/>
      <c r="E410" s="631"/>
      <c r="F410" s="631"/>
      <c r="G410" s="631"/>
      <c r="H410" s="631"/>
      <c r="I410" s="631"/>
      <c r="J410" s="631"/>
      <c r="K410" s="631"/>
      <c r="L410" s="631"/>
      <c r="M410" s="631"/>
      <c r="N410" s="631"/>
      <c r="O410" s="631"/>
      <c r="P410" s="631"/>
      <c r="Q410" s="631"/>
      <c r="R410" s="631"/>
      <c r="S410" s="631"/>
      <c r="T410" s="631"/>
      <c r="U410" s="631"/>
      <c r="V410" s="631"/>
      <c r="W410" s="631"/>
      <c r="X410" s="631"/>
      <c r="Y410" s="631"/>
      <c r="Z410" s="631"/>
      <c r="AA410" s="631"/>
      <c r="AB410" s="631"/>
      <c r="AC410" s="631"/>
      <c r="AD410" s="635"/>
      <c r="AE410" s="636"/>
      <c r="AF410" s="636"/>
      <c r="AG410" s="636"/>
      <c r="AK410" s="631"/>
      <c r="AL410" s="631"/>
      <c r="AM410" s="631"/>
      <c r="AN410" s="631"/>
      <c r="AO410" s="631"/>
      <c r="AP410" s="631"/>
      <c r="AQ410" s="631"/>
      <c r="AR410" s="631"/>
      <c r="AS410" s="631"/>
      <c r="AT410" s="631"/>
      <c r="AU410" s="631"/>
      <c r="AV410" s="631"/>
      <c r="AW410" s="631"/>
      <c r="AX410" s="631"/>
      <c r="AY410" s="631"/>
      <c r="AZ410" s="631"/>
      <c r="BA410" s="631"/>
      <c r="BB410" s="631"/>
      <c r="BC410" s="631"/>
      <c r="BD410" s="631"/>
      <c r="BE410" s="631"/>
      <c r="BF410" s="631"/>
      <c r="BG410" s="631"/>
      <c r="BH410" s="631"/>
      <c r="BI410" s="631"/>
      <c r="BJ410" s="631"/>
      <c r="BK410" s="635"/>
      <c r="BL410" s="636"/>
      <c r="BM410" s="636"/>
      <c r="BN410" s="636"/>
    </row>
    <row r="411" spans="4:66">
      <c r="D411" s="631"/>
      <c r="E411" s="631"/>
      <c r="F411" s="631"/>
      <c r="G411" s="631"/>
      <c r="H411" s="631"/>
      <c r="I411" s="631"/>
      <c r="J411" s="631"/>
      <c r="K411" s="631"/>
      <c r="L411" s="631"/>
      <c r="M411" s="631"/>
      <c r="N411" s="631"/>
      <c r="O411" s="631"/>
      <c r="P411" s="631"/>
      <c r="Q411" s="631"/>
      <c r="R411" s="631"/>
      <c r="S411" s="631"/>
      <c r="T411" s="631"/>
      <c r="U411" s="631"/>
      <c r="V411" s="631"/>
      <c r="W411" s="631"/>
      <c r="X411" s="631"/>
      <c r="Y411" s="631"/>
      <c r="Z411" s="631"/>
      <c r="AA411" s="631"/>
      <c r="AB411" s="631"/>
      <c r="AC411" s="631"/>
      <c r="AD411" s="635"/>
      <c r="AE411" s="636"/>
      <c r="AF411" s="636"/>
      <c r="AG411" s="636"/>
      <c r="AK411" s="631"/>
      <c r="AL411" s="631"/>
      <c r="AM411" s="631"/>
      <c r="AN411" s="631"/>
      <c r="AO411" s="631"/>
      <c r="AP411" s="631"/>
      <c r="AQ411" s="631"/>
      <c r="AR411" s="631"/>
      <c r="AS411" s="631"/>
      <c r="AT411" s="631"/>
      <c r="AU411" s="631"/>
      <c r="AV411" s="631"/>
      <c r="AW411" s="631"/>
      <c r="AX411" s="631"/>
      <c r="AY411" s="631"/>
      <c r="AZ411" s="631"/>
      <c r="BA411" s="631"/>
      <c r="BB411" s="631"/>
      <c r="BC411" s="631"/>
      <c r="BD411" s="631"/>
      <c r="BE411" s="631"/>
      <c r="BF411" s="631"/>
      <c r="BG411" s="631"/>
      <c r="BH411" s="631"/>
      <c r="BI411" s="631"/>
      <c r="BJ411" s="631"/>
      <c r="BK411" s="635"/>
      <c r="BL411" s="636"/>
      <c r="BM411" s="636"/>
      <c r="BN411" s="636"/>
    </row>
    <row r="412" spans="4:66">
      <c r="D412" s="631"/>
      <c r="E412" s="631"/>
      <c r="F412" s="631"/>
      <c r="G412" s="631"/>
      <c r="H412" s="631"/>
      <c r="I412" s="631"/>
      <c r="J412" s="631"/>
      <c r="K412" s="631"/>
      <c r="L412" s="631"/>
      <c r="M412" s="631"/>
      <c r="N412" s="631"/>
      <c r="O412" s="631"/>
      <c r="P412" s="631"/>
      <c r="Q412" s="631"/>
      <c r="R412" s="631"/>
      <c r="S412" s="631"/>
      <c r="T412" s="631"/>
      <c r="U412" s="631"/>
      <c r="V412" s="631"/>
      <c r="W412" s="631"/>
      <c r="X412" s="631"/>
      <c r="Y412" s="631"/>
      <c r="Z412" s="631"/>
      <c r="AA412" s="631"/>
      <c r="AB412" s="631"/>
      <c r="AC412" s="631"/>
      <c r="AD412" s="635"/>
      <c r="AE412" s="636"/>
      <c r="AF412" s="636"/>
      <c r="AG412" s="636"/>
      <c r="AK412" s="631"/>
      <c r="AL412" s="631"/>
      <c r="AM412" s="631"/>
      <c r="AN412" s="631"/>
      <c r="AO412" s="631"/>
      <c r="AP412" s="631"/>
      <c r="AQ412" s="631"/>
      <c r="AR412" s="631"/>
      <c r="AS412" s="631"/>
      <c r="AT412" s="631"/>
      <c r="AU412" s="631"/>
      <c r="AV412" s="631"/>
      <c r="AW412" s="631"/>
      <c r="AX412" s="631"/>
      <c r="AY412" s="631"/>
      <c r="AZ412" s="631"/>
      <c r="BA412" s="631"/>
      <c r="BB412" s="631"/>
      <c r="BC412" s="631"/>
      <c r="BD412" s="631"/>
      <c r="BE412" s="631"/>
      <c r="BF412" s="631"/>
      <c r="BG412" s="631"/>
      <c r="BH412" s="631"/>
      <c r="BI412" s="631"/>
      <c r="BJ412" s="631"/>
      <c r="BK412" s="635"/>
      <c r="BL412" s="636"/>
      <c r="BM412" s="636"/>
      <c r="BN412" s="636"/>
    </row>
    <row r="413" spans="4:66">
      <c r="D413" s="631"/>
      <c r="E413" s="631"/>
      <c r="F413" s="631"/>
      <c r="G413" s="631"/>
      <c r="H413" s="631"/>
      <c r="I413" s="631"/>
      <c r="J413" s="631"/>
      <c r="K413" s="631"/>
      <c r="L413" s="631"/>
      <c r="M413" s="631"/>
      <c r="N413" s="631"/>
      <c r="O413" s="631"/>
      <c r="P413" s="631"/>
      <c r="Q413" s="631"/>
      <c r="R413" s="631"/>
      <c r="S413" s="631"/>
      <c r="T413" s="631"/>
      <c r="U413" s="631"/>
      <c r="V413" s="631"/>
      <c r="W413" s="631"/>
      <c r="X413" s="631"/>
      <c r="Y413" s="631"/>
      <c r="Z413" s="631"/>
      <c r="AA413" s="631"/>
      <c r="AB413" s="631"/>
      <c r="AC413" s="631"/>
      <c r="AD413" s="635"/>
      <c r="AE413" s="636"/>
      <c r="AF413" s="636"/>
      <c r="AG413" s="636"/>
      <c r="AK413" s="631"/>
      <c r="AL413" s="631"/>
      <c r="AM413" s="631"/>
      <c r="AN413" s="631"/>
      <c r="AO413" s="631"/>
      <c r="AP413" s="631"/>
      <c r="AQ413" s="631"/>
      <c r="AR413" s="631"/>
      <c r="AS413" s="631"/>
      <c r="AT413" s="631"/>
      <c r="AU413" s="631"/>
      <c r="AV413" s="631"/>
      <c r="AW413" s="631"/>
      <c r="AX413" s="631"/>
      <c r="AY413" s="631"/>
      <c r="AZ413" s="631"/>
      <c r="BA413" s="631"/>
      <c r="BB413" s="631"/>
      <c r="BC413" s="631"/>
      <c r="BD413" s="631"/>
      <c r="BE413" s="631"/>
      <c r="BF413" s="631"/>
      <c r="BG413" s="631"/>
      <c r="BH413" s="631"/>
      <c r="BI413" s="631"/>
      <c r="BJ413" s="631"/>
      <c r="BK413" s="635"/>
      <c r="BL413" s="636"/>
      <c r="BM413" s="636"/>
      <c r="BN413" s="636"/>
    </row>
    <row r="414" spans="4:66">
      <c r="D414" s="631"/>
      <c r="E414" s="631"/>
      <c r="F414" s="631"/>
      <c r="G414" s="631"/>
      <c r="H414" s="631"/>
      <c r="I414" s="631"/>
      <c r="J414" s="631"/>
      <c r="K414" s="631"/>
      <c r="L414" s="631"/>
      <c r="M414" s="631"/>
      <c r="N414" s="631"/>
      <c r="O414" s="631"/>
      <c r="P414" s="631"/>
      <c r="Q414" s="631"/>
      <c r="R414" s="631"/>
      <c r="S414" s="631"/>
      <c r="T414" s="631"/>
      <c r="U414" s="631"/>
      <c r="V414" s="631"/>
      <c r="W414" s="631"/>
      <c r="X414" s="631"/>
      <c r="Y414" s="631"/>
      <c r="Z414" s="631"/>
      <c r="AA414" s="631"/>
      <c r="AB414" s="631"/>
      <c r="AC414" s="631"/>
      <c r="AD414" s="635"/>
      <c r="AE414" s="636"/>
      <c r="AF414" s="636"/>
      <c r="AG414" s="636"/>
      <c r="AK414" s="631"/>
      <c r="AL414" s="631"/>
      <c r="AM414" s="631"/>
      <c r="AN414" s="631"/>
      <c r="AO414" s="631"/>
      <c r="AP414" s="631"/>
      <c r="AQ414" s="631"/>
      <c r="AR414" s="631"/>
      <c r="AS414" s="631"/>
      <c r="AT414" s="631"/>
      <c r="AU414" s="631"/>
      <c r="AV414" s="631"/>
      <c r="AW414" s="631"/>
      <c r="AX414" s="631"/>
      <c r="AY414" s="631"/>
      <c r="AZ414" s="631"/>
      <c r="BA414" s="631"/>
      <c r="BB414" s="631"/>
      <c r="BC414" s="631"/>
      <c r="BD414" s="631"/>
      <c r="BE414" s="631"/>
      <c r="BF414" s="631"/>
      <c r="BG414" s="631"/>
      <c r="BH414" s="631"/>
      <c r="BI414" s="631"/>
      <c r="BJ414" s="631"/>
      <c r="BK414" s="635"/>
      <c r="BL414" s="636"/>
      <c r="BM414" s="636"/>
      <c r="BN414" s="636"/>
    </row>
    <row r="415" spans="4:66">
      <c r="D415" s="631"/>
      <c r="E415" s="631"/>
      <c r="F415" s="631"/>
      <c r="G415" s="631"/>
      <c r="H415" s="631"/>
      <c r="I415" s="631"/>
      <c r="J415" s="631"/>
      <c r="K415" s="631"/>
      <c r="L415" s="631"/>
      <c r="M415" s="631"/>
      <c r="N415" s="631"/>
      <c r="O415" s="631"/>
      <c r="P415" s="631"/>
      <c r="Q415" s="631"/>
      <c r="R415" s="631"/>
      <c r="S415" s="631"/>
      <c r="T415" s="631"/>
      <c r="U415" s="631"/>
      <c r="V415" s="631"/>
      <c r="W415" s="631"/>
      <c r="X415" s="631"/>
      <c r="Y415" s="631"/>
      <c r="Z415" s="631"/>
      <c r="AA415" s="631"/>
      <c r="AB415" s="631"/>
      <c r="AC415" s="631"/>
      <c r="AD415" s="635"/>
      <c r="AE415" s="636"/>
      <c r="AF415" s="636"/>
      <c r="AG415" s="636"/>
      <c r="AK415" s="631"/>
      <c r="AL415" s="631"/>
      <c r="AM415" s="631"/>
      <c r="AN415" s="631"/>
      <c r="AO415" s="631"/>
      <c r="AP415" s="631"/>
      <c r="AQ415" s="631"/>
      <c r="AR415" s="631"/>
      <c r="AS415" s="631"/>
      <c r="AT415" s="631"/>
      <c r="AU415" s="631"/>
      <c r="AV415" s="631"/>
      <c r="AW415" s="631"/>
      <c r="AX415" s="631"/>
      <c r="AY415" s="631"/>
      <c r="AZ415" s="631"/>
      <c r="BA415" s="631"/>
      <c r="BB415" s="631"/>
      <c r="BC415" s="631"/>
      <c r="BD415" s="631"/>
      <c r="BE415" s="631"/>
      <c r="BF415" s="631"/>
      <c r="BG415" s="631"/>
      <c r="BH415" s="631"/>
      <c r="BI415" s="631"/>
      <c r="BJ415" s="631"/>
      <c r="BK415" s="635"/>
      <c r="BL415" s="636"/>
      <c r="BM415" s="636"/>
      <c r="BN415" s="636"/>
    </row>
    <row r="416" spans="4:66">
      <c r="D416" s="631"/>
      <c r="E416" s="631"/>
      <c r="F416" s="631"/>
      <c r="G416" s="631"/>
      <c r="H416" s="631"/>
      <c r="I416" s="631"/>
      <c r="J416" s="631"/>
      <c r="K416" s="631"/>
      <c r="L416" s="631"/>
      <c r="M416" s="631"/>
      <c r="N416" s="631"/>
      <c r="O416" s="631"/>
      <c r="P416" s="631"/>
      <c r="Q416" s="631"/>
      <c r="R416" s="631"/>
      <c r="S416" s="631"/>
      <c r="T416" s="631"/>
      <c r="U416" s="631"/>
      <c r="V416" s="631"/>
      <c r="W416" s="631"/>
      <c r="X416" s="631"/>
      <c r="Y416" s="631"/>
      <c r="Z416" s="631"/>
      <c r="AA416" s="631"/>
      <c r="AB416" s="631"/>
      <c r="AC416" s="631"/>
      <c r="AD416" s="635"/>
      <c r="AE416" s="636"/>
      <c r="AF416" s="636"/>
      <c r="AG416" s="636"/>
      <c r="AK416" s="631"/>
      <c r="AL416" s="631"/>
      <c r="AM416" s="631"/>
      <c r="AN416" s="631"/>
      <c r="AO416" s="631"/>
      <c r="AP416" s="631"/>
      <c r="AQ416" s="631"/>
      <c r="AR416" s="631"/>
      <c r="AS416" s="631"/>
      <c r="AT416" s="631"/>
      <c r="AU416" s="631"/>
      <c r="AV416" s="631"/>
      <c r="AW416" s="631"/>
      <c r="AX416" s="631"/>
      <c r="AY416" s="631"/>
      <c r="AZ416" s="631"/>
      <c r="BA416" s="631"/>
      <c r="BB416" s="631"/>
      <c r="BC416" s="631"/>
      <c r="BD416" s="631"/>
      <c r="BE416" s="631"/>
      <c r="BF416" s="631"/>
      <c r="BG416" s="631"/>
      <c r="BH416" s="631"/>
      <c r="BI416" s="631"/>
      <c r="BJ416" s="631"/>
      <c r="BK416" s="635"/>
      <c r="BL416" s="636"/>
      <c r="BM416" s="636"/>
      <c r="BN416" s="636"/>
    </row>
    <row r="417" spans="4:66">
      <c r="D417" s="631"/>
      <c r="E417" s="631"/>
      <c r="F417" s="631"/>
      <c r="G417" s="631"/>
      <c r="H417" s="631"/>
      <c r="I417" s="631"/>
      <c r="J417" s="631"/>
      <c r="K417" s="631"/>
      <c r="L417" s="631"/>
      <c r="M417" s="631"/>
      <c r="N417" s="631"/>
      <c r="O417" s="631"/>
      <c r="P417" s="631"/>
      <c r="Q417" s="631"/>
      <c r="R417" s="631"/>
      <c r="S417" s="631"/>
      <c r="T417" s="631"/>
      <c r="U417" s="631"/>
      <c r="V417" s="631"/>
      <c r="W417" s="631"/>
      <c r="X417" s="631"/>
      <c r="Y417" s="631"/>
      <c r="Z417" s="631"/>
      <c r="AA417" s="631"/>
      <c r="AB417" s="631"/>
      <c r="AC417" s="631"/>
      <c r="AD417" s="635"/>
      <c r="AE417" s="636"/>
      <c r="AF417" s="636"/>
      <c r="AG417" s="636"/>
      <c r="AK417" s="631"/>
      <c r="AL417" s="631"/>
      <c r="AM417" s="631"/>
      <c r="AN417" s="631"/>
      <c r="AO417" s="631"/>
      <c r="AP417" s="631"/>
      <c r="AQ417" s="631"/>
      <c r="AR417" s="631"/>
      <c r="AS417" s="631"/>
      <c r="AT417" s="631"/>
      <c r="AU417" s="631"/>
      <c r="AV417" s="631"/>
      <c r="AW417" s="631"/>
      <c r="AX417" s="631"/>
      <c r="AY417" s="631"/>
      <c r="AZ417" s="631"/>
      <c r="BA417" s="631"/>
      <c r="BB417" s="631"/>
      <c r="BC417" s="631"/>
      <c r="BD417" s="631"/>
      <c r="BE417" s="631"/>
      <c r="BF417" s="631"/>
      <c r="BG417" s="631"/>
      <c r="BH417" s="631"/>
      <c r="BI417" s="631"/>
      <c r="BJ417" s="631"/>
      <c r="BK417" s="635"/>
      <c r="BL417" s="636"/>
      <c r="BM417" s="636"/>
      <c r="BN417" s="636"/>
    </row>
    <row r="418" spans="4:66">
      <c r="D418" s="631"/>
      <c r="E418" s="631"/>
      <c r="F418" s="631"/>
      <c r="G418" s="631"/>
      <c r="H418" s="631"/>
      <c r="I418" s="631"/>
      <c r="J418" s="631"/>
      <c r="K418" s="631"/>
      <c r="L418" s="631"/>
      <c r="M418" s="631"/>
      <c r="N418" s="631"/>
      <c r="O418" s="631"/>
      <c r="P418" s="631"/>
      <c r="Q418" s="631"/>
      <c r="R418" s="631"/>
      <c r="S418" s="631"/>
      <c r="T418" s="631"/>
      <c r="U418" s="631"/>
      <c r="V418" s="631"/>
      <c r="W418" s="631"/>
      <c r="X418" s="631"/>
      <c r="Y418" s="631"/>
      <c r="Z418" s="631"/>
      <c r="AA418" s="631"/>
      <c r="AB418" s="631"/>
      <c r="AC418" s="631"/>
      <c r="AD418" s="635"/>
      <c r="AE418" s="636"/>
      <c r="AF418" s="636"/>
      <c r="AG418" s="636"/>
      <c r="AK418" s="631"/>
      <c r="AL418" s="631"/>
      <c r="AM418" s="631"/>
      <c r="AN418" s="631"/>
      <c r="AO418" s="631"/>
      <c r="AP418" s="631"/>
      <c r="AQ418" s="631"/>
      <c r="AR418" s="631"/>
      <c r="AS418" s="631"/>
      <c r="AT418" s="631"/>
      <c r="AU418" s="631"/>
      <c r="AV418" s="631"/>
      <c r="AW418" s="631"/>
      <c r="AX418" s="631"/>
      <c r="AY418" s="631"/>
      <c r="AZ418" s="631"/>
      <c r="BA418" s="631"/>
      <c r="BB418" s="631"/>
      <c r="BC418" s="631"/>
      <c r="BD418" s="631"/>
      <c r="BE418" s="631"/>
      <c r="BF418" s="631"/>
      <c r="BG418" s="631"/>
      <c r="BH418" s="631"/>
      <c r="BI418" s="631"/>
      <c r="BJ418" s="631"/>
      <c r="BK418" s="635"/>
      <c r="BL418" s="636"/>
      <c r="BM418" s="636"/>
      <c r="BN418" s="636"/>
    </row>
    <row r="419" spans="4:66">
      <c r="D419" s="631"/>
      <c r="E419" s="631"/>
      <c r="F419" s="631"/>
      <c r="G419" s="631"/>
      <c r="H419" s="631"/>
      <c r="I419" s="631"/>
      <c r="J419" s="631"/>
      <c r="K419" s="631"/>
      <c r="L419" s="631"/>
      <c r="M419" s="631"/>
      <c r="N419" s="631"/>
      <c r="O419" s="631"/>
      <c r="P419" s="631"/>
      <c r="Q419" s="631"/>
      <c r="R419" s="631"/>
      <c r="S419" s="631"/>
      <c r="T419" s="631"/>
      <c r="U419" s="631"/>
      <c r="V419" s="631"/>
      <c r="W419" s="631"/>
      <c r="X419" s="631"/>
      <c r="Y419" s="631"/>
      <c r="Z419" s="631"/>
      <c r="AA419" s="631"/>
      <c r="AB419" s="631"/>
      <c r="AC419" s="631"/>
      <c r="AD419" s="635"/>
      <c r="AE419" s="636"/>
      <c r="AF419" s="636"/>
      <c r="AG419" s="636"/>
      <c r="AK419" s="631"/>
      <c r="AL419" s="631"/>
      <c r="AM419" s="631"/>
      <c r="AN419" s="631"/>
      <c r="AO419" s="631"/>
      <c r="AP419" s="631"/>
      <c r="AQ419" s="631"/>
      <c r="AR419" s="631"/>
      <c r="AS419" s="631"/>
      <c r="AT419" s="631"/>
      <c r="AU419" s="631"/>
      <c r="AV419" s="631"/>
      <c r="AW419" s="631"/>
      <c r="AX419" s="631"/>
      <c r="AY419" s="631"/>
      <c r="AZ419" s="631"/>
      <c r="BA419" s="631"/>
      <c r="BB419" s="631"/>
      <c r="BC419" s="631"/>
      <c r="BD419" s="631"/>
      <c r="BE419" s="631"/>
      <c r="BF419" s="631"/>
      <c r="BG419" s="631"/>
      <c r="BH419" s="631"/>
      <c r="BI419" s="631"/>
      <c r="BJ419" s="631"/>
      <c r="BK419" s="635"/>
      <c r="BL419" s="636"/>
      <c r="BM419" s="636"/>
      <c r="BN419" s="636"/>
    </row>
    <row r="420" spans="4:66">
      <c r="D420" s="631"/>
      <c r="E420" s="631"/>
      <c r="F420" s="631"/>
      <c r="G420" s="631"/>
      <c r="H420" s="631"/>
      <c r="I420" s="631"/>
      <c r="J420" s="631"/>
      <c r="K420" s="631"/>
      <c r="L420" s="631"/>
      <c r="M420" s="631"/>
      <c r="N420" s="631"/>
      <c r="O420" s="631"/>
      <c r="P420" s="631"/>
      <c r="Q420" s="631"/>
      <c r="R420" s="631"/>
      <c r="S420" s="631"/>
      <c r="T420" s="631"/>
      <c r="U420" s="631"/>
      <c r="V420" s="631"/>
      <c r="W420" s="631"/>
      <c r="X420" s="631"/>
      <c r="Y420" s="631"/>
      <c r="Z420" s="631"/>
      <c r="AA420" s="631"/>
      <c r="AB420" s="631"/>
      <c r="AC420" s="631"/>
      <c r="AD420" s="635"/>
      <c r="AE420" s="636"/>
      <c r="AF420" s="636"/>
      <c r="AG420" s="636"/>
      <c r="AK420" s="631"/>
      <c r="AL420" s="631"/>
      <c r="AM420" s="631"/>
      <c r="AN420" s="631"/>
      <c r="AO420" s="631"/>
      <c r="AP420" s="631"/>
      <c r="AQ420" s="631"/>
      <c r="AR420" s="631"/>
      <c r="AS420" s="631"/>
      <c r="AT420" s="631"/>
      <c r="AU420" s="631"/>
      <c r="AV420" s="631"/>
      <c r="AW420" s="631"/>
      <c r="AX420" s="631"/>
      <c r="AY420" s="631"/>
      <c r="AZ420" s="631"/>
      <c r="BA420" s="631"/>
      <c r="BB420" s="631"/>
      <c r="BC420" s="631"/>
      <c r="BD420" s="631"/>
      <c r="BE420" s="631"/>
      <c r="BF420" s="631"/>
      <c r="BG420" s="631"/>
      <c r="BH420" s="631"/>
      <c r="BI420" s="631"/>
      <c r="BJ420" s="631"/>
      <c r="BK420" s="635"/>
      <c r="BL420" s="636"/>
      <c r="BM420" s="636"/>
      <c r="BN420" s="636"/>
    </row>
    <row r="421" spans="4:66">
      <c r="D421" s="631"/>
      <c r="E421" s="631"/>
      <c r="F421" s="631"/>
      <c r="G421" s="631"/>
      <c r="H421" s="631"/>
      <c r="I421" s="631"/>
      <c r="J421" s="631"/>
      <c r="K421" s="631"/>
      <c r="L421" s="631"/>
      <c r="M421" s="631"/>
      <c r="N421" s="631"/>
      <c r="O421" s="631"/>
      <c r="P421" s="631"/>
      <c r="Q421" s="631"/>
      <c r="R421" s="631"/>
      <c r="S421" s="631"/>
      <c r="T421" s="631"/>
      <c r="U421" s="631"/>
      <c r="V421" s="631"/>
      <c r="W421" s="631"/>
      <c r="X421" s="631"/>
      <c r="Y421" s="631"/>
      <c r="Z421" s="631"/>
      <c r="AA421" s="631"/>
      <c r="AB421" s="631"/>
      <c r="AC421" s="631"/>
      <c r="AD421" s="635"/>
      <c r="AE421" s="636"/>
      <c r="AF421" s="636"/>
      <c r="AG421" s="636"/>
      <c r="AK421" s="631"/>
      <c r="AL421" s="631"/>
      <c r="AM421" s="631"/>
      <c r="AN421" s="631"/>
      <c r="AO421" s="631"/>
      <c r="AP421" s="631"/>
      <c r="AQ421" s="631"/>
      <c r="AR421" s="631"/>
      <c r="AS421" s="631"/>
      <c r="AT421" s="631"/>
      <c r="AU421" s="631"/>
      <c r="AV421" s="631"/>
      <c r="AW421" s="631"/>
      <c r="AX421" s="631"/>
      <c r="AY421" s="631"/>
      <c r="AZ421" s="631"/>
      <c r="BA421" s="631"/>
      <c r="BB421" s="631"/>
      <c r="BC421" s="631"/>
      <c r="BD421" s="631"/>
      <c r="BE421" s="631"/>
      <c r="BF421" s="631"/>
      <c r="BG421" s="631"/>
      <c r="BH421" s="631"/>
      <c r="BI421" s="631"/>
      <c r="BJ421" s="631"/>
      <c r="BK421" s="635"/>
      <c r="BL421" s="636"/>
      <c r="BM421" s="636"/>
      <c r="BN421" s="636"/>
    </row>
    <row r="422" spans="4:66">
      <c r="D422" s="631"/>
      <c r="E422" s="631"/>
      <c r="F422" s="631"/>
      <c r="G422" s="631"/>
      <c r="H422" s="631"/>
      <c r="I422" s="631"/>
      <c r="J422" s="631"/>
      <c r="K422" s="631"/>
      <c r="L422" s="631"/>
      <c r="M422" s="631"/>
      <c r="N422" s="631"/>
      <c r="O422" s="631"/>
      <c r="P422" s="631"/>
      <c r="Q422" s="631"/>
      <c r="R422" s="631"/>
      <c r="S422" s="631"/>
      <c r="T422" s="631"/>
      <c r="U422" s="631"/>
      <c r="V422" s="631"/>
      <c r="W422" s="631"/>
      <c r="X422" s="631"/>
      <c r="Y422" s="631"/>
      <c r="Z422" s="631"/>
      <c r="AA422" s="631"/>
      <c r="AB422" s="631"/>
      <c r="AC422" s="631"/>
      <c r="AD422" s="635"/>
      <c r="AE422" s="636"/>
      <c r="AF422" s="636"/>
      <c r="AG422" s="636"/>
      <c r="AK422" s="631"/>
      <c r="AL422" s="631"/>
      <c r="AM422" s="631"/>
      <c r="AN422" s="631"/>
      <c r="AO422" s="631"/>
      <c r="AP422" s="631"/>
      <c r="AQ422" s="631"/>
      <c r="AR422" s="631"/>
      <c r="AS422" s="631"/>
      <c r="AT422" s="631"/>
      <c r="AU422" s="631"/>
      <c r="AV422" s="631"/>
      <c r="AW422" s="631"/>
      <c r="AX422" s="631"/>
      <c r="AY422" s="631"/>
      <c r="AZ422" s="631"/>
      <c r="BA422" s="631"/>
      <c r="BB422" s="631"/>
      <c r="BC422" s="631"/>
      <c r="BD422" s="631"/>
      <c r="BE422" s="631"/>
      <c r="BF422" s="631"/>
      <c r="BG422" s="631"/>
      <c r="BH422" s="631"/>
      <c r="BI422" s="631"/>
      <c r="BJ422" s="631"/>
      <c r="BK422" s="635"/>
      <c r="BL422" s="636"/>
      <c r="BM422" s="636"/>
      <c r="BN422" s="636"/>
    </row>
    <row r="423" spans="4:66">
      <c r="D423" s="631"/>
      <c r="E423" s="631"/>
      <c r="F423" s="631"/>
      <c r="G423" s="631"/>
      <c r="H423" s="631"/>
      <c r="I423" s="631"/>
      <c r="J423" s="631"/>
      <c r="K423" s="631"/>
      <c r="L423" s="631"/>
      <c r="M423" s="631"/>
      <c r="N423" s="631"/>
      <c r="O423" s="631"/>
      <c r="P423" s="631"/>
      <c r="Q423" s="631"/>
      <c r="R423" s="631"/>
      <c r="S423" s="631"/>
      <c r="T423" s="631"/>
      <c r="U423" s="631"/>
      <c r="V423" s="631"/>
      <c r="W423" s="631"/>
      <c r="X423" s="631"/>
      <c r="Y423" s="631"/>
      <c r="Z423" s="631"/>
      <c r="AA423" s="631"/>
      <c r="AB423" s="631"/>
      <c r="AC423" s="631"/>
      <c r="AD423" s="635"/>
      <c r="AE423" s="636"/>
      <c r="AF423" s="636"/>
      <c r="AG423" s="636"/>
      <c r="AK423" s="631"/>
      <c r="AL423" s="631"/>
      <c r="AM423" s="631"/>
      <c r="AN423" s="631"/>
      <c r="AO423" s="631"/>
      <c r="AP423" s="631"/>
      <c r="AQ423" s="631"/>
      <c r="AR423" s="631"/>
      <c r="AS423" s="631"/>
      <c r="AT423" s="631"/>
      <c r="AU423" s="631"/>
      <c r="AV423" s="631"/>
      <c r="AW423" s="631"/>
      <c r="AX423" s="631"/>
      <c r="AY423" s="631"/>
      <c r="AZ423" s="631"/>
      <c r="BA423" s="631"/>
      <c r="BB423" s="631"/>
      <c r="BC423" s="631"/>
      <c r="BD423" s="631"/>
      <c r="BE423" s="631"/>
      <c r="BF423" s="631"/>
      <c r="BG423" s="631"/>
      <c r="BH423" s="631"/>
      <c r="BI423" s="631"/>
      <c r="BJ423" s="631"/>
      <c r="BK423" s="635"/>
      <c r="BL423" s="636"/>
      <c r="BM423" s="636"/>
      <c r="BN423" s="636"/>
    </row>
    <row r="424" spans="4:66">
      <c r="D424" s="631"/>
      <c r="E424" s="631"/>
      <c r="F424" s="631"/>
      <c r="G424" s="631"/>
      <c r="H424" s="631"/>
      <c r="I424" s="631"/>
      <c r="J424" s="631"/>
      <c r="K424" s="631"/>
      <c r="L424" s="631"/>
      <c r="M424" s="631"/>
      <c r="N424" s="631"/>
      <c r="O424" s="631"/>
      <c r="P424" s="631"/>
      <c r="Q424" s="631"/>
      <c r="R424" s="631"/>
      <c r="S424" s="631"/>
      <c r="T424" s="631"/>
      <c r="U424" s="631"/>
      <c r="V424" s="631"/>
      <c r="W424" s="631"/>
      <c r="X424" s="631"/>
      <c r="Y424" s="631"/>
      <c r="Z424" s="631"/>
      <c r="AA424" s="631"/>
      <c r="AB424" s="631"/>
      <c r="AC424" s="631"/>
      <c r="AD424" s="635"/>
      <c r="AE424" s="636"/>
      <c r="AF424" s="636"/>
      <c r="AG424" s="636"/>
      <c r="AK424" s="631"/>
      <c r="AL424" s="631"/>
      <c r="AM424" s="631"/>
      <c r="AN424" s="631"/>
      <c r="AO424" s="631"/>
      <c r="AP424" s="631"/>
      <c r="AQ424" s="631"/>
      <c r="AR424" s="631"/>
      <c r="AS424" s="631"/>
      <c r="AT424" s="631"/>
      <c r="AU424" s="631"/>
      <c r="AV424" s="631"/>
      <c r="AW424" s="631"/>
      <c r="AX424" s="631"/>
      <c r="AY424" s="631"/>
      <c r="AZ424" s="631"/>
      <c r="BA424" s="631"/>
      <c r="BB424" s="631"/>
      <c r="BC424" s="631"/>
      <c r="BD424" s="631"/>
      <c r="BE424" s="631"/>
      <c r="BF424" s="631"/>
      <c r="BG424" s="631"/>
      <c r="BH424" s="631"/>
      <c r="BI424" s="631"/>
      <c r="BJ424" s="631"/>
      <c r="BK424" s="635"/>
      <c r="BL424" s="636"/>
      <c r="BM424" s="636"/>
      <c r="BN424" s="636"/>
    </row>
    <row r="425" spans="4:66">
      <c r="D425" s="631"/>
      <c r="E425" s="631"/>
      <c r="F425" s="631"/>
      <c r="G425" s="631"/>
      <c r="H425" s="631"/>
      <c r="I425" s="631"/>
      <c r="J425" s="631"/>
      <c r="K425" s="631"/>
      <c r="L425" s="631"/>
      <c r="M425" s="631"/>
      <c r="N425" s="631"/>
      <c r="O425" s="631"/>
      <c r="P425" s="631"/>
      <c r="Q425" s="631"/>
      <c r="R425" s="631"/>
      <c r="S425" s="631"/>
      <c r="T425" s="631"/>
      <c r="U425" s="631"/>
      <c r="V425" s="631"/>
      <c r="W425" s="631"/>
      <c r="X425" s="631"/>
      <c r="Y425" s="631"/>
      <c r="Z425" s="631"/>
      <c r="AA425" s="631"/>
      <c r="AB425" s="631"/>
      <c r="AC425" s="631"/>
      <c r="AD425" s="635"/>
      <c r="AE425" s="636"/>
      <c r="AF425" s="636"/>
      <c r="AG425" s="636"/>
      <c r="AK425" s="631"/>
      <c r="AL425" s="631"/>
      <c r="AM425" s="631"/>
      <c r="AN425" s="631"/>
      <c r="AO425" s="631"/>
      <c r="AP425" s="631"/>
      <c r="AQ425" s="631"/>
      <c r="AR425" s="631"/>
      <c r="AS425" s="631"/>
      <c r="AT425" s="631"/>
      <c r="AU425" s="631"/>
      <c r="AV425" s="631"/>
      <c r="AW425" s="631"/>
      <c r="AX425" s="631"/>
      <c r="AY425" s="631"/>
      <c r="AZ425" s="631"/>
      <c r="BA425" s="631"/>
      <c r="BB425" s="631"/>
      <c r="BC425" s="631"/>
      <c r="BD425" s="631"/>
      <c r="BE425" s="631"/>
      <c r="BF425" s="631"/>
      <c r="BG425" s="631"/>
      <c r="BH425" s="631"/>
      <c r="BI425" s="631"/>
      <c r="BJ425" s="631"/>
      <c r="BK425" s="635"/>
      <c r="BL425" s="636"/>
      <c r="BM425" s="636"/>
      <c r="BN425" s="636"/>
    </row>
    <row r="426" spans="4:66">
      <c r="D426" s="631"/>
      <c r="E426" s="631"/>
      <c r="F426" s="631"/>
      <c r="G426" s="631"/>
      <c r="H426" s="631"/>
      <c r="I426" s="631"/>
      <c r="J426" s="631"/>
      <c r="K426" s="631"/>
      <c r="L426" s="631"/>
      <c r="M426" s="631"/>
      <c r="N426" s="631"/>
      <c r="O426" s="631"/>
      <c r="P426" s="631"/>
      <c r="Q426" s="631"/>
      <c r="R426" s="631"/>
      <c r="S426" s="631"/>
      <c r="T426" s="631"/>
      <c r="U426" s="631"/>
      <c r="V426" s="631"/>
      <c r="W426" s="631"/>
      <c r="X426" s="631"/>
      <c r="Y426" s="631"/>
      <c r="Z426" s="631"/>
      <c r="AA426" s="631"/>
      <c r="AB426" s="631"/>
      <c r="AC426" s="631"/>
      <c r="AD426" s="635"/>
      <c r="AE426" s="636"/>
      <c r="AF426" s="636"/>
      <c r="AG426" s="636"/>
      <c r="AK426" s="631"/>
      <c r="AL426" s="631"/>
      <c r="AM426" s="631"/>
      <c r="AN426" s="631"/>
      <c r="AO426" s="631"/>
      <c r="AP426" s="631"/>
      <c r="AQ426" s="631"/>
      <c r="AR426" s="631"/>
      <c r="AS426" s="631"/>
      <c r="AT426" s="631"/>
      <c r="AU426" s="631"/>
      <c r="AV426" s="631"/>
      <c r="AW426" s="631"/>
      <c r="AX426" s="631"/>
      <c r="AY426" s="631"/>
      <c r="AZ426" s="631"/>
      <c r="BA426" s="631"/>
      <c r="BB426" s="631"/>
      <c r="BC426" s="631"/>
      <c r="BD426" s="631"/>
      <c r="BE426" s="631"/>
      <c r="BF426" s="631"/>
      <c r="BG426" s="631"/>
      <c r="BH426" s="631"/>
      <c r="BI426" s="631"/>
      <c r="BJ426" s="631"/>
      <c r="BK426" s="635"/>
      <c r="BL426" s="636"/>
      <c r="BM426" s="636"/>
      <c r="BN426" s="636"/>
    </row>
    <row r="427" spans="4:66">
      <c r="D427" s="631"/>
      <c r="E427" s="631"/>
      <c r="F427" s="631"/>
      <c r="G427" s="631"/>
      <c r="H427" s="631"/>
      <c r="I427" s="631"/>
      <c r="J427" s="631"/>
      <c r="K427" s="631"/>
      <c r="L427" s="631"/>
      <c r="M427" s="631"/>
      <c r="N427" s="631"/>
      <c r="O427" s="631"/>
      <c r="P427" s="631"/>
      <c r="Q427" s="631"/>
      <c r="R427" s="631"/>
      <c r="S427" s="631"/>
      <c r="T427" s="631"/>
      <c r="U427" s="631"/>
      <c r="V427" s="631"/>
      <c r="W427" s="631"/>
      <c r="X427" s="631"/>
      <c r="Y427" s="631"/>
      <c r="Z427" s="631"/>
      <c r="AA427" s="631"/>
      <c r="AB427" s="631"/>
      <c r="AC427" s="631"/>
      <c r="AD427" s="635"/>
      <c r="AE427" s="636"/>
      <c r="AF427" s="636"/>
      <c r="AG427" s="636"/>
      <c r="AK427" s="631"/>
      <c r="AL427" s="631"/>
      <c r="AM427" s="631"/>
      <c r="AN427" s="631"/>
      <c r="AO427" s="631"/>
      <c r="AP427" s="631"/>
      <c r="AQ427" s="631"/>
      <c r="AR427" s="631"/>
      <c r="AS427" s="631"/>
      <c r="AT427" s="631"/>
      <c r="AU427" s="631"/>
      <c r="AV427" s="631"/>
      <c r="AW427" s="631"/>
      <c r="AX427" s="631"/>
      <c r="AY427" s="631"/>
      <c r="AZ427" s="631"/>
      <c r="BA427" s="631"/>
      <c r="BB427" s="631"/>
      <c r="BC427" s="631"/>
      <c r="BD427" s="631"/>
      <c r="BE427" s="631"/>
      <c r="BF427" s="631"/>
      <c r="BG427" s="631"/>
      <c r="BH427" s="631"/>
      <c r="BI427" s="631"/>
      <c r="BJ427" s="631"/>
      <c r="BK427" s="635"/>
      <c r="BL427" s="636"/>
      <c r="BM427" s="636"/>
      <c r="BN427" s="636"/>
    </row>
    <row r="428" spans="4:66">
      <c r="D428" s="631"/>
      <c r="E428" s="631"/>
      <c r="F428" s="631"/>
      <c r="G428" s="631"/>
      <c r="H428" s="631"/>
      <c r="I428" s="631"/>
      <c r="J428" s="631"/>
      <c r="K428" s="631"/>
      <c r="L428" s="631"/>
      <c r="M428" s="631"/>
      <c r="N428" s="631"/>
      <c r="O428" s="631"/>
      <c r="P428" s="631"/>
      <c r="Q428" s="631"/>
      <c r="R428" s="631"/>
      <c r="S428" s="631"/>
      <c r="T428" s="631"/>
      <c r="U428" s="631"/>
      <c r="V428" s="631"/>
      <c r="W428" s="631"/>
      <c r="X428" s="631"/>
      <c r="Y428" s="631"/>
      <c r="Z428" s="631"/>
      <c r="AA428" s="631"/>
      <c r="AB428" s="631"/>
      <c r="AC428" s="631"/>
      <c r="AD428" s="635"/>
      <c r="AE428" s="636"/>
      <c r="AF428" s="636"/>
      <c r="AG428" s="636"/>
      <c r="AK428" s="631"/>
      <c r="AL428" s="631"/>
      <c r="AM428" s="631"/>
      <c r="AN428" s="631"/>
      <c r="AO428" s="631"/>
      <c r="AP428" s="631"/>
      <c r="AQ428" s="631"/>
      <c r="AR428" s="631"/>
      <c r="AS428" s="631"/>
      <c r="AT428" s="631"/>
      <c r="AU428" s="631"/>
      <c r="AV428" s="631"/>
      <c r="AW428" s="631"/>
      <c r="AX428" s="631"/>
      <c r="AY428" s="631"/>
      <c r="AZ428" s="631"/>
      <c r="BA428" s="631"/>
      <c r="BB428" s="631"/>
      <c r="BC428" s="631"/>
      <c r="BD428" s="631"/>
      <c r="BE428" s="631"/>
      <c r="BF428" s="631"/>
      <c r="BG428" s="631"/>
      <c r="BH428" s="631"/>
      <c r="BI428" s="631"/>
      <c r="BJ428" s="631"/>
      <c r="BK428" s="635"/>
      <c r="BL428" s="636"/>
      <c r="BM428" s="636"/>
      <c r="BN428" s="636"/>
    </row>
    <row r="429" spans="4:66">
      <c r="D429" s="631"/>
      <c r="E429" s="631"/>
      <c r="F429" s="631"/>
      <c r="G429" s="631"/>
      <c r="H429" s="631"/>
      <c r="I429" s="631"/>
      <c r="J429" s="631"/>
      <c r="K429" s="631"/>
      <c r="L429" s="631"/>
      <c r="M429" s="631"/>
      <c r="N429" s="631"/>
      <c r="O429" s="631"/>
      <c r="P429" s="631"/>
      <c r="Q429" s="631"/>
      <c r="R429" s="631"/>
      <c r="S429" s="631"/>
      <c r="T429" s="631"/>
      <c r="U429" s="631"/>
      <c r="V429" s="631"/>
      <c r="W429" s="631"/>
      <c r="X429" s="631"/>
      <c r="Y429" s="631"/>
      <c r="Z429" s="631"/>
      <c r="AA429" s="631"/>
      <c r="AB429" s="631"/>
      <c r="AC429" s="631"/>
      <c r="AD429" s="635"/>
      <c r="AE429" s="636"/>
      <c r="AF429" s="636"/>
      <c r="AG429" s="636"/>
      <c r="AK429" s="631"/>
      <c r="AL429" s="631"/>
      <c r="AM429" s="631"/>
      <c r="AN429" s="631"/>
      <c r="AO429" s="631"/>
      <c r="AP429" s="631"/>
      <c r="AQ429" s="631"/>
      <c r="AR429" s="631"/>
      <c r="AS429" s="631"/>
      <c r="AT429" s="631"/>
      <c r="AU429" s="631"/>
      <c r="AV429" s="631"/>
      <c r="AW429" s="631"/>
      <c r="AX429" s="631"/>
      <c r="AY429" s="631"/>
      <c r="AZ429" s="631"/>
      <c r="BA429" s="631"/>
      <c r="BB429" s="631"/>
      <c r="BC429" s="631"/>
      <c r="BD429" s="631"/>
      <c r="BE429" s="631"/>
      <c r="BF429" s="631"/>
      <c r="BG429" s="631"/>
      <c r="BH429" s="631"/>
      <c r="BI429" s="631"/>
      <c r="BJ429" s="631"/>
      <c r="BK429" s="635"/>
      <c r="BL429" s="636"/>
      <c r="BM429" s="636"/>
      <c r="BN429" s="636"/>
    </row>
    <row r="430" spans="4:66">
      <c r="D430" s="631"/>
      <c r="E430" s="631"/>
      <c r="F430" s="631"/>
      <c r="G430" s="631"/>
      <c r="H430" s="631"/>
      <c r="I430" s="631"/>
      <c r="J430" s="631"/>
      <c r="K430" s="631"/>
      <c r="L430" s="631"/>
      <c r="M430" s="631"/>
      <c r="N430" s="631"/>
      <c r="O430" s="631"/>
      <c r="P430" s="631"/>
      <c r="Q430" s="631"/>
      <c r="R430" s="631"/>
      <c r="S430" s="631"/>
      <c r="T430" s="631"/>
      <c r="U430" s="631"/>
      <c r="V430" s="631"/>
      <c r="W430" s="631"/>
      <c r="X430" s="631"/>
      <c r="Y430" s="631"/>
      <c r="Z430" s="631"/>
      <c r="AA430" s="631"/>
      <c r="AB430" s="631"/>
      <c r="AC430" s="631"/>
      <c r="AD430" s="635"/>
      <c r="AE430" s="636"/>
      <c r="AF430" s="636"/>
      <c r="AG430" s="636"/>
      <c r="AK430" s="631"/>
      <c r="AL430" s="631"/>
      <c r="AM430" s="631"/>
      <c r="AN430" s="631"/>
      <c r="AO430" s="631"/>
      <c r="AP430" s="631"/>
      <c r="AQ430" s="631"/>
      <c r="AR430" s="631"/>
      <c r="AS430" s="631"/>
      <c r="AT430" s="631"/>
      <c r="AU430" s="631"/>
      <c r="AV430" s="631"/>
      <c r="AW430" s="631"/>
      <c r="AX430" s="631"/>
      <c r="AY430" s="631"/>
      <c r="AZ430" s="631"/>
      <c r="BA430" s="631"/>
      <c r="BB430" s="631"/>
      <c r="BC430" s="631"/>
      <c r="BD430" s="631"/>
      <c r="BE430" s="631"/>
      <c r="BF430" s="631"/>
      <c r="BG430" s="631"/>
      <c r="BH430" s="631"/>
      <c r="BI430" s="631"/>
      <c r="BJ430" s="631"/>
      <c r="BK430" s="635"/>
      <c r="BL430" s="636"/>
      <c r="BM430" s="636"/>
      <c r="BN430" s="636"/>
    </row>
    <row r="431" spans="4:66">
      <c r="D431" s="631"/>
      <c r="E431" s="631"/>
      <c r="F431" s="631"/>
      <c r="G431" s="631"/>
      <c r="H431" s="631"/>
      <c r="I431" s="631"/>
      <c r="J431" s="631"/>
      <c r="K431" s="631"/>
      <c r="L431" s="631"/>
      <c r="M431" s="631"/>
      <c r="N431" s="631"/>
      <c r="O431" s="631"/>
      <c r="P431" s="631"/>
      <c r="Q431" s="631"/>
      <c r="R431" s="631"/>
      <c r="S431" s="631"/>
      <c r="T431" s="631"/>
      <c r="U431" s="631"/>
      <c r="V431" s="631"/>
      <c r="W431" s="631"/>
      <c r="X431" s="631"/>
      <c r="Y431" s="631"/>
      <c r="Z431" s="631"/>
      <c r="AA431" s="631"/>
      <c r="AB431" s="631"/>
      <c r="AC431" s="631"/>
      <c r="AD431" s="635"/>
      <c r="AE431" s="636"/>
      <c r="AF431" s="636"/>
      <c r="AG431" s="636"/>
      <c r="AK431" s="631"/>
      <c r="AL431" s="631"/>
      <c r="AM431" s="631"/>
      <c r="AN431" s="631"/>
      <c r="AO431" s="631"/>
      <c r="AP431" s="631"/>
      <c r="AQ431" s="631"/>
      <c r="AR431" s="631"/>
      <c r="AS431" s="631"/>
      <c r="AT431" s="631"/>
      <c r="AU431" s="631"/>
      <c r="AV431" s="631"/>
      <c r="AW431" s="631"/>
      <c r="AX431" s="631"/>
      <c r="AY431" s="631"/>
      <c r="AZ431" s="631"/>
      <c r="BA431" s="631"/>
      <c r="BB431" s="631"/>
      <c r="BC431" s="631"/>
      <c r="BD431" s="631"/>
      <c r="BE431" s="631"/>
      <c r="BF431" s="631"/>
      <c r="BG431" s="631"/>
      <c r="BH431" s="631"/>
      <c r="BI431" s="631"/>
      <c r="BJ431" s="631"/>
      <c r="BK431" s="635"/>
      <c r="BL431" s="636"/>
      <c r="BM431" s="636"/>
      <c r="BN431" s="636"/>
    </row>
    <row r="432" spans="4:66">
      <c r="D432" s="631"/>
      <c r="E432" s="631"/>
      <c r="F432" s="631"/>
      <c r="G432" s="631"/>
      <c r="H432" s="631"/>
      <c r="I432" s="631"/>
      <c r="J432" s="631"/>
      <c r="K432" s="631"/>
      <c r="L432" s="631"/>
      <c r="M432" s="631"/>
      <c r="N432" s="631"/>
      <c r="O432" s="631"/>
      <c r="P432" s="631"/>
      <c r="Q432" s="631"/>
      <c r="R432" s="631"/>
      <c r="S432" s="631"/>
      <c r="T432" s="631"/>
      <c r="U432" s="631"/>
      <c r="V432" s="631"/>
      <c r="W432" s="631"/>
      <c r="X432" s="631"/>
      <c r="Y432" s="631"/>
      <c r="Z432" s="631"/>
      <c r="AA432" s="631"/>
      <c r="AB432" s="631"/>
      <c r="AC432" s="631"/>
      <c r="AD432" s="635"/>
      <c r="AE432" s="636"/>
      <c r="AF432" s="636"/>
      <c r="AG432" s="636"/>
      <c r="AK432" s="631"/>
      <c r="AL432" s="631"/>
      <c r="AM432" s="631"/>
      <c r="AN432" s="631"/>
      <c r="AO432" s="631"/>
      <c r="AP432" s="631"/>
      <c r="AQ432" s="631"/>
      <c r="AR432" s="631"/>
      <c r="AS432" s="631"/>
      <c r="AT432" s="631"/>
      <c r="AU432" s="631"/>
      <c r="AV432" s="631"/>
      <c r="AW432" s="631"/>
      <c r="AX432" s="631"/>
      <c r="AY432" s="631"/>
      <c r="AZ432" s="631"/>
      <c r="BA432" s="631"/>
      <c r="BB432" s="631"/>
      <c r="BC432" s="631"/>
      <c r="BD432" s="631"/>
      <c r="BE432" s="631"/>
      <c r="BF432" s="631"/>
      <c r="BG432" s="631"/>
      <c r="BH432" s="631"/>
      <c r="BI432" s="631"/>
      <c r="BJ432" s="631"/>
      <c r="BK432" s="635"/>
      <c r="BL432" s="636"/>
      <c r="BM432" s="636"/>
      <c r="BN432" s="636"/>
    </row>
    <row r="433" spans="4:66">
      <c r="D433" s="631"/>
      <c r="E433" s="631"/>
      <c r="F433" s="631"/>
      <c r="G433" s="631"/>
      <c r="H433" s="631"/>
      <c r="I433" s="631"/>
      <c r="J433" s="631"/>
      <c r="K433" s="631"/>
      <c r="L433" s="631"/>
      <c r="M433" s="631"/>
      <c r="N433" s="631"/>
      <c r="O433" s="631"/>
      <c r="P433" s="631"/>
      <c r="Q433" s="631"/>
      <c r="R433" s="631"/>
      <c r="S433" s="631"/>
      <c r="T433" s="631"/>
      <c r="U433" s="631"/>
      <c r="V433" s="631"/>
      <c r="W433" s="631"/>
      <c r="X433" s="631"/>
      <c r="Y433" s="631"/>
      <c r="Z433" s="631"/>
      <c r="AA433" s="631"/>
      <c r="AB433" s="631"/>
      <c r="AC433" s="631"/>
      <c r="AD433" s="635"/>
      <c r="AE433" s="636"/>
      <c r="AF433" s="636"/>
      <c r="AG433" s="636"/>
      <c r="AK433" s="631"/>
      <c r="AL433" s="631"/>
      <c r="AM433" s="631"/>
      <c r="AN433" s="631"/>
      <c r="AO433" s="631"/>
      <c r="AP433" s="631"/>
      <c r="AQ433" s="631"/>
      <c r="AR433" s="631"/>
      <c r="AS433" s="631"/>
      <c r="AT433" s="631"/>
      <c r="AU433" s="631"/>
      <c r="AV433" s="631"/>
      <c r="AW433" s="631"/>
      <c r="AX433" s="631"/>
      <c r="AY433" s="631"/>
      <c r="AZ433" s="631"/>
      <c r="BA433" s="631"/>
      <c r="BB433" s="631"/>
      <c r="BC433" s="631"/>
      <c r="BD433" s="631"/>
      <c r="BE433" s="631"/>
      <c r="BF433" s="631"/>
      <c r="BG433" s="631"/>
      <c r="BH433" s="631"/>
      <c r="BI433" s="631"/>
      <c r="BJ433" s="631"/>
      <c r="BK433" s="635"/>
      <c r="BL433" s="636"/>
      <c r="BM433" s="636"/>
      <c r="BN433" s="636"/>
    </row>
    <row r="434" spans="4:66">
      <c r="D434" s="631"/>
      <c r="E434" s="631"/>
      <c r="F434" s="631"/>
      <c r="G434" s="631"/>
      <c r="H434" s="631"/>
      <c r="I434" s="631"/>
      <c r="J434" s="631"/>
      <c r="K434" s="631"/>
      <c r="L434" s="631"/>
      <c r="M434" s="631"/>
      <c r="N434" s="631"/>
      <c r="O434" s="631"/>
      <c r="P434" s="631"/>
      <c r="Q434" s="631"/>
      <c r="R434" s="631"/>
      <c r="S434" s="631"/>
      <c r="T434" s="631"/>
      <c r="U434" s="631"/>
      <c r="V434" s="631"/>
      <c r="W434" s="631"/>
      <c r="X434" s="631"/>
      <c r="Y434" s="631"/>
      <c r="Z434" s="631"/>
      <c r="AA434" s="631"/>
      <c r="AB434" s="631"/>
      <c r="AC434" s="631"/>
      <c r="AD434" s="635"/>
      <c r="AE434" s="636"/>
      <c r="AF434" s="636"/>
      <c r="AG434" s="636"/>
      <c r="AK434" s="631"/>
      <c r="AL434" s="631"/>
      <c r="AM434" s="631"/>
      <c r="AN434" s="631"/>
      <c r="AO434" s="631"/>
      <c r="AP434" s="631"/>
      <c r="AQ434" s="631"/>
      <c r="AR434" s="631"/>
      <c r="AS434" s="631"/>
      <c r="AT434" s="631"/>
      <c r="AU434" s="631"/>
      <c r="AV434" s="631"/>
      <c r="AW434" s="631"/>
      <c r="AX434" s="631"/>
      <c r="AY434" s="631"/>
      <c r="AZ434" s="631"/>
      <c r="BA434" s="631"/>
      <c r="BB434" s="631"/>
      <c r="BC434" s="631"/>
      <c r="BD434" s="631"/>
      <c r="BE434" s="631"/>
      <c r="BF434" s="631"/>
      <c r="BG434" s="631"/>
      <c r="BH434" s="631"/>
      <c r="BI434" s="631"/>
      <c r="BJ434" s="631"/>
      <c r="BK434" s="635"/>
      <c r="BL434" s="636"/>
      <c r="BM434" s="636"/>
      <c r="BN434" s="636"/>
    </row>
    <row r="435" spans="4:66">
      <c r="D435" s="631"/>
      <c r="E435" s="631"/>
      <c r="F435" s="631"/>
      <c r="G435" s="631"/>
      <c r="H435" s="631"/>
      <c r="I435" s="631"/>
      <c r="J435" s="631"/>
      <c r="K435" s="631"/>
      <c r="L435" s="631"/>
      <c r="M435" s="631"/>
      <c r="N435" s="631"/>
      <c r="O435" s="631"/>
      <c r="P435" s="631"/>
      <c r="Q435" s="631"/>
      <c r="R435" s="631"/>
      <c r="S435" s="631"/>
      <c r="T435" s="631"/>
      <c r="U435" s="631"/>
      <c r="V435" s="631"/>
      <c r="W435" s="631"/>
      <c r="X435" s="631"/>
      <c r="Y435" s="631"/>
      <c r="Z435" s="631"/>
      <c r="AA435" s="631"/>
      <c r="AB435" s="631"/>
      <c r="AC435" s="631"/>
      <c r="AD435" s="635"/>
      <c r="AE435" s="636"/>
      <c r="AF435" s="636"/>
      <c r="AG435" s="636"/>
      <c r="AK435" s="631"/>
      <c r="AL435" s="631"/>
      <c r="AM435" s="631"/>
      <c r="AN435" s="631"/>
      <c r="AO435" s="631"/>
      <c r="AP435" s="631"/>
      <c r="AQ435" s="631"/>
      <c r="AR435" s="631"/>
      <c r="AS435" s="631"/>
      <c r="AT435" s="631"/>
      <c r="AU435" s="631"/>
      <c r="AV435" s="631"/>
      <c r="AW435" s="631"/>
      <c r="AX435" s="631"/>
      <c r="AY435" s="631"/>
      <c r="AZ435" s="631"/>
      <c r="BA435" s="631"/>
      <c r="BB435" s="631"/>
      <c r="BC435" s="631"/>
      <c r="BD435" s="631"/>
      <c r="BE435" s="631"/>
      <c r="BF435" s="631"/>
      <c r="BG435" s="631"/>
      <c r="BH435" s="631"/>
      <c r="BI435" s="631"/>
      <c r="BJ435" s="631"/>
      <c r="BK435" s="635"/>
      <c r="BL435" s="636"/>
      <c r="BM435" s="636"/>
      <c r="BN435" s="636"/>
    </row>
    <row r="436" spans="4:66">
      <c r="D436" s="631"/>
      <c r="E436" s="631"/>
      <c r="F436" s="631"/>
      <c r="G436" s="631"/>
      <c r="H436" s="631"/>
      <c r="I436" s="631"/>
      <c r="J436" s="631"/>
      <c r="K436" s="631"/>
      <c r="L436" s="631"/>
      <c r="M436" s="631"/>
      <c r="N436" s="631"/>
      <c r="O436" s="631"/>
      <c r="P436" s="631"/>
      <c r="Q436" s="631"/>
      <c r="R436" s="631"/>
      <c r="S436" s="631"/>
      <c r="T436" s="631"/>
      <c r="U436" s="631"/>
      <c r="V436" s="631"/>
      <c r="W436" s="631"/>
      <c r="X436" s="631"/>
      <c r="Y436" s="631"/>
      <c r="Z436" s="631"/>
      <c r="AA436" s="631"/>
      <c r="AB436" s="631"/>
      <c r="AC436" s="631"/>
      <c r="AD436" s="635"/>
      <c r="AE436" s="636"/>
      <c r="AF436" s="636"/>
      <c r="AG436" s="636"/>
      <c r="AK436" s="631"/>
      <c r="AL436" s="631"/>
      <c r="AM436" s="631"/>
      <c r="AN436" s="631"/>
      <c r="AO436" s="631"/>
      <c r="AP436" s="631"/>
      <c r="AQ436" s="631"/>
      <c r="AR436" s="631"/>
      <c r="AS436" s="631"/>
      <c r="AT436" s="631"/>
      <c r="AU436" s="631"/>
      <c r="AV436" s="631"/>
      <c r="AW436" s="631"/>
      <c r="AX436" s="631"/>
      <c r="AY436" s="631"/>
      <c r="AZ436" s="631"/>
      <c r="BA436" s="631"/>
      <c r="BB436" s="631"/>
      <c r="BC436" s="631"/>
      <c r="BD436" s="631"/>
      <c r="BE436" s="631"/>
      <c r="BF436" s="631"/>
      <c r="BG436" s="631"/>
      <c r="BH436" s="631"/>
      <c r="BI436" s="631"/>
      <c r="BJ436" s="631"/>
      <c r="BK436" s="635"/>
      <c r="BL436" s="636"/>
      <c r="BM436" s="636"/>
      <c r="BN436" s="636"/>
    </row>
    <row r="437" spans="4:66">
      <c r="D437" s="631"/>
      <c r="E437" s="631"/>
      <c r="F437" s="631"/>
      <c r="G437" s="631"/>
      <c r="H437" s="631"/>
      <c r="I437" s="631"/>
      <c r="J437" s="631"/>
      <c r="K437" s="631"/>
      <c r="L437" s="631"/>
      <c r="M437" s="631"/>
      <c r="N437" s="631"/>
      <c r="O437" s="631"/>
      <c r="P437" s="631"/>
      <c r="Q437" s="631"/>
      <c r="R437" s="631"/>
      <c r="S437" s="631"/>
      <c r="T437" s="631"/>
      <c r="U437" s="631"/>
      <c r="V437" s="631"/>
      <c r="W437" s="631"/>
      <c r="X437" s="631"/>
      <c r="Y437" s="631"/>
      <c r="Z437" s="631"/>
      <c r="AA437" s="631"/>
      <c r="AB437" s="631"/>
      <c r="AC437" s="631"/>
      <c r="AD437" s="635"/>
      <c r="AE437" s="636"/>
      <c r="AF437" s="636"/>
      <c r="AG437" s="636"/>
      <c r="AK437" s="631"/>
      <c r="AL437" s="631"/>
      <c r="AM437" s="631"/>
      <c r="AN437" s="631"/>
      <c r="AO437" s="631"/>
      <c r="AP437" s="631"/>
      <c r="AQ437" s="631"/>
      <c r="AR437" s="631"/>
      <c r="AS437" s="631"/>
      <c r="AT437" s="631"/>
      <c r="AU437" s="631"/>
      <c r="AV437" s="631"/>
      <c r="AW437" s="631"/>
      <c r="AX437" s="631"/>
      <c r="AY437" s="631"/>
      <c r="AZ437" s="631"/>
      <c r="BA437" s="631"/>
      <c r="BB437" s="631"/>
      <c r="BC437" s="631"/>
      <c r="BD437" s="631"/>
      <c r="BE437" s="631"/>
      <c r="BF437" s="631"/>
      <c r="BG437" s="631"/>
      <c r="BH437" s="631"/>
      <c r="BI437" s="631"/>
      <c r="BJ437" s="631"/>
      <c r="BK437" s="635"/>
      <c r="BL437" s="636"/>
      <c r="BM437" s="636"/>
      <c r="BN437" s="636"/>
    </row>
    <row r="438" spans="4:66">
      <c r="D438" s="631"/>
      <c r="E438" s="631"/>
      <c r="F438" s="631"/>
      <c r="G438" s="631"/>
      <c r="H438" s="631"/>
      <c r="I438" s="631"/>
      <c r="J438" s="631"/>
      <c r="K438" s="631"/>
      <c r="L438" s="631"/>
      <c r="M438" s="631"/>
      <c r="N438" s="631"/>
      <c r="O438" s="631"/>
      <c r="P438" s="631"/>
      <c r="Q438" s="631"/>
      <c r="R438" s="631"/>
      <c r="S438" s="631"/>
      <c r="T438" s="631"/>
      <c r="U438" s="631"/>
      <c r="V438" s="631"/>
      <c r="W438" s="631"/>
      <c r="X438" s="631"/>
      <c r="Y438" s="631"/>
      <c r="Z438" s="631"/>
      <c r="AA438" s="631"/>
      <c r="AB438" s="631"/>
      <c r="AC438" s="631"/>
      <c r="AD438" s="635"/>
      <c r="AE438" s="636"/>
      <c r="AF438" s="636"/>
      <c r="AG438" s="636"/>
      <c r="AK438" s="631"/>
      <c r="AL438" s="631"/>
      <c r="AM438" s="631"/>
      <c r="AN438" s="631"/>
      <c r="AO438" s="631"/>
      <c r="AP438" s="631"/>
      <c r="AQ438" s="631"/>
      <c r="AR438" s="631"/>
      <c r="AS438" s="631"/>
      <c r="AT438" s="631"/>
      <c r="AU438" s="631"/>
      <c r="AV438" s="631"/>
      <c r="AW438" s="631"/>
      <c r="AX438" s="631"/>
      <c r="AY438" s="631"/>
      <c r="AZ438" s="631"/>
      <c r="BA438" s="631"/>
      <c r="BB438" s="631"/>
      <c r="BC438" s="631"/>
      <c r="BD438" s="631"/>
      <c r="BE438" s="631"/>
      <c r="BF438" s="631"/>
      <c r="BG438" s="631"/>
      <c r="BH438" s="631"/>
      <c r="BI438" s="631"/>
      <c r="BJ438" s="631"/>
      <c r="BK438" s="635"/>
      <c r="BL438" s="636"/>
      <c r="BM438" s="636"/>
      <c r="BN438" s="636"/>
    </row>
    <row r="439" spans="4:66">
      <c r="D439" s="631"/>
      <c r="E439" s="631"/>
      <c r="F439" s="631"/>
      <c r="G439" s="631"/>
      <c r="H439" s="631"/>
      <c r="I439" s="631"/>
      <c r="J439" s="631"/>
      <c r="K439" s="631"/>
      <c r="L439" s="631"/>
      <c r="M439" s="631"/>
      <c r="N439" s="631"/>
      <c r="O439" s="631"/>
      <c r="P439" s="631"/>
      <c r="Q439" s="631"/>
      <c r="R439" s="631"/>
      <c r="S439" s="631"/>
      <c r="T439" s="631"/>
      <c r="U439" s="631"/>
      <c r="V439" s="631"/>
      <c r="W439" s="631"/>
      <c r="X439" s="631"/>
      <c r="Y439" s="631"/>
      <c r="Z439" s="631"/>
      <c r="AA439" s="631"/>
      <c r="AB439" s="631"/>
      <c r="AC439" s="631"/>
      <c r="AD439" s="635"/>
      <c r="AE439" s="636"/>
      <c r="AF439" s="636"/>
      <c r="AG439" s="636"/>
      <c r="AK439" s="631"/>
      <c r="AL439" s="631"/>
      <c r="AM439" s="631"/>
      <c r="AN439" s="631"/>
      <c r="AO439" s="631"/>
      <c r="AP439" s="631"/>
      <c r="AQ439" s="631"/>
      <c r="AR439" s="631"/>
      <c r="AS439" s="631"/>
      <c r="AT439" s="631"/>
      <c r="AU439" s="631"/>
      <c r="AV439" s="631"/>
      <c r="AW439" s="631"/>
      <c r="AX439" s="631"/>
      <c r="AY439" s="631"/>
      <c r="AZ439" s="631"/>
      <c r="BA439" s="631"/>
      <c r="BB439" s="631"/>
      <c r="BC439" s="631"/>
      <c r="BD439" s="631"/>
      <c r="BE439" s="631"/>
      <c r="BF439" s="631"/>
      <c r="BG439" s="631"/>
      <c r="BH439" s="631"/>
      <c r="BI439" s="631"/>
      <c r="BJ439" s="631"/>
      <c r="BK439" s="635"/>
      <c r="BL439" s="636"/>
      <c r="BM439" s="636"/>
      <c r="BN439" s="636"/>
    </row>
    <row r="440" spans="4:66">
      <c r="D440" s="631"/>
      <c r="E440" s="631"/>
      <c r="F440" s="631"/>
      <c r="G440" s="631"/>
      <c r="H440" s="631"/>
      <c r="I440" s="631"/>
      <c r="J440" s="631"/>
      <c r="K440" s="631"/>
      <c r="L440" s="631"/>
      <c r="M440" s="631"/>
      <c r="N440" s="631"/>
      <c r="O440" s="631"/>
      <c r="P440" s="631"/>
      <c r="Q440" s="631"/>
      <c r="R440" s="631"/>
      <c r="S440" s="631"/>
      <c r="T440" s="631"/>
      <c r="U440" s="631"/>
      <c r="V440" s="631"/>
      <c r="W440" s="631"/>
      <c r="X440" s="631"/>
      <c r="Y440" s="631"/>
      <c r="Z440" s="631"/>
      <c r="AA440" s="631"/>
      <c r="AB440" s="631"/>
      <c r="AC440" s="631"/>
      <c r="AD440" s="635"/>
      <c r="AE440" s="636"/>
      <c r="AF440" s="636"/>
      <c r="AG440" s="636"/>
      <c r="AK440" s="631"/>
      <c r="AL440" s="631"/>
      <c r="AM440" s="631"/>
      <c r="AN440" s="631"/>
      <c r="AO440" s="631"/>
      <c r="AP440" s="631"/>
      <c r="AQ440" s="631"/>
      <c r="AR440" s="631"/>
      <c r="AS440" s="631"/>
      <c r="AT440" s="631"/>
      <c r="AU440" s="631"/>
      <c r="AV440" s="631"/>
      <c r="AW440" s="631"/>
      <c r="AX440" s="631"/>
      <c r="AY440" s="631"/>
      <c r="AZ440" s="631"/>
      <c r="BA440" s="631"/>
      <c r="BB440" s="631"/>
      <c r="BC440" s="631"/>
      <c r="BD440" s="631"/>
      <c r="BE440" s="631"/>
      <c r="BF440" s="631"/>
      <c r="BG440" s="631"/>
      <c r="BH440" s="631"/>
      <c r="BI440" s="631"/>
      <c r="BJ440" s="631"/>
      <c r="BK440" s="635"/>
      <c r="BL440" s="636"/>
      <c r="BM440" s="636"/>
      <c r="BN440" s="636"/>
    </row>
    <row r="441" spans="4:66">
      <c r="D441" s="631"/>
      <c r="E441" s="631"/>
      <c r="F441" s="631"/>
      <c r="G441" s="631"/>
      <c r="H441" s="631"/>
      <c r="I441" s="631"/>
      <c r="J441" s="631"/>
      <c r="K441" s="631"/>
      <c r="L441" s="631"/>
      <c r="M441" s="631"/>
      <c r="N441" s="631"/>
      <c r="O441" s="631"/>
      <c r="P441" s="631"/>
      <c r="Q441" s="631"/>
      <c r="R441" s="631"/>
      <c r="S441" s="631"/>
      <c r="T441" s="631"/>
      <c r="U441" s="631"/>
      <c r="V441" s="631"/>
      <c r="W441" s="631"/>
      <c r="X441" s="631"/>
      <c r="Y441" s="631"/>
      <c r="Z441" s="631"/>
      <c r="AA441" s="631"/>
      <c r="AB441" s="631"/>
      <c r="AC441" s="631"/>
      <c r="AD441" s="635"/>
      <c r="AE441" s="636"/>
      <c r="AF441" s="636"/>
      <c r="AG441" s="636"/>
      <c r="AK441" s="631"/>
      <c r="AL441" s="631"/>
      <c r="AM441" s="631"/>
      <c r="AN441" s="631"/>
      <c r="AO441" s="631"/>
      <c r="AP441" s="631"/>
      <c r="AQ441" s="631"/>
      <c r="AR441" s="631"/>
      <c r="AS441" s="631"/>
      <c r="AT441" s="631"/>
      <c r="AU441" s="631"/>
      <c r="AV441" s="631"/>
      <c r="AW441" s="631"/>
      <c r="AX441" s="631"/>
      <c r="AY441" s="631"/>
      <c r="AZ441" s="631"/>
      <c r="BA441" s="631"/>
      <c r="BB441" s="631"/>
      <c r="BC441" s="631"/>
      <c r="BD441" s="631"/>
      <c r="BE441" s="631"/>
      <c r="BF441" s="631"/>
      <c r="BG441" s="631"/>
      <c r="BH441" s="631"/>
      <c r="BI441" s="631"/>
      <c r="BJ441" s="631"/>
      <c r="BK441" s="635"/>
      <c r="BL441" s="636"/>
      <c r="BM441" s="636"/>
      <c r="BN441" s="636"/>
    </row>
    <row r="442" spans="4:66">
      <c r="D442" s="631"/>
      <c r="E442" s="631"/>
      <c r="F442" s="631"/>
      <c r="G442" s="631"/>
      <c r="H442" s="631"/>
      <c r="I442" s="631"/>
      <c r="J442" s="631"/>
      <c r="K442" s="631"/>
      <c r="L442" s="631"/>
      <c r="M442" s="631"/>
      <c r="N442" s="631"/>
      <c r="O442" s="631"/>
      <c r="P442" s="631"/>
      <c r="Q442" s="631"/>
      <c r="R442" s="631"/>
      <c r="S442" s="631"/>
      <c r="T442" s="631"/>
      <c r="U442" s="631"/>
      <c r="V442" s="631"/>
      <c r="W442" s="631"/>
      <c r="X442" s="631"/>
      <c r="Y442" s="631"/>
      <c r="Z442" s="631"/>
      <c r="AA442" s="631"/>
      <c r="AB442" s="631"/>
      <c r="AC442" s="631"/>
      <c r="AD442" s="635"/>
      <c r="AE442" s="636"/>
      <c r="AF442" s="636"/>
      <c r="AG442" s="636"/>
      <c r="AK442" s="631"/>
      <c r="AL442" s="631"/>
      <c r="AM442" s="631"/>
      <c r="AN442" s="631"/>
      <c r="AO442" s="631"/>
      <c r="AP442" s="631"/>
      <c r="AQ442" s="631"/>
      <c r="AR442" s="631"/>
      <c r="AS442" s="631"/>
      <c r="AT442" s="631"/>
      <c r="AU442" s="631"/>
      <c r="AV442" s="631"/>
      <c r="AW442" s="631"/>
      <c r="AX442" s="631"/>
      <c r="AY442" s="631"/>
      <c r="AZ442" s="631"/>
      <c r="BA442" s="631"/>
      <c r="BB442" s="631"/>
      <c r="BC442" s="631"/>
      <c r="BD442" s="631"/>
      <c r="BE442" s="631"/>
      <c r="BF442" s="631"/>
      <c r="BG442" s="631"/>
      <c r="BH442" s="631"/>
      <c r="BI442" s="631"/>
      <c r="BJ442" s="631"/>
      <c r="BK442" s="635"/>
      <c r="BL442" s="636"/>
      <c r="BM442" s="636"/>
      <c r="BN442" s="636"/>
    </row>
    <row r="443" spans="4:66">
      <c r="D443" s="631"/>
      <c r="E443" s="631"/>
      <c r="F443" s="631"/>
      <c r="G443" s="631"/>
      <c r="H443" s="631"/>
      <c r="I443" s="631"/>
      <c r="J443" s="631"/>
      <c r="K443" s="631"/>
      <c r="L443" s="631"/>
      <c r="M443" s="631"/>
      <c r="N443" s="631"/>
      <c r="O443" s="631"/>
      <c r="P443" s="631"/>
      <c r="Q443" s="631"/>
      <c r="R443" s="631"/>
      <c r="S443" s="631"/>
      <c r="T443" s="631"/>
      <c r="U443" s="631"/>
      <c r="V443" s="631"/>
      <c r="W443" s="631"/>
      <c r="X443" s="631"/>
      <c r="Y443" s="631"/>
      <c r="Z443" s="631"/>
      <c r="AA443" s="631"/>
      <c r="AB443" s="631"/>
      <c r="AC443" s="631"/>
      <c r="AD443" s="635"/>
      <c r="AE443" s="636"/>
      <c r="AF443" s="636"/>
      <c r="AG443" s="636"/>
      <c r="AK443" s="631"/>
      <c r="AL443" s="631"/>
      <c r="AM443" s="631"/>
      <c r="AN443" s="631"/>
      <c r="AO443" s="631"/>
      <c r="AP443" s="631"/>
      <c r="AQ443" s="631"/>
      <c r="AR443" s="631"/>
      <c r="AS443" s="631"/>
      <c r="AT443" s="631"/>
      <c r="AU443" s="631"/>
      <c r="AV443" s="631"/>
      <c r="AW443" s="631"/>
      <c r="AX443" s="631"/>
      <c r="AY443" s="631"/>
      <c r="AZ443" s="631"/>
      <c r="BA443" s="631"/>
      <c r="BB443" s="631"/>
      <c r="BC443" s="631"/>
      <c r="BD443" s="631"/>
      <c r="BE443" s="631"/>
      <c r="BF443" s="631"/>
      <c r="BG443" s="631"/>
      <c r="BH443" s="631"/>
      <c r="BI443" s="631"/>
      <c r="BJ443" s="631"/>
      <c r="BK443" s="635"/>
      <c r="BL443" s="636"/>
      <c r="BM443" s="636"/>
      <c r="BN443" s="636"/>
    </row>
    <row r="444" spans="4:66">
      <c r="D444" s="631"/>
      <c r="E444" s="631"/>
      <c r="F444" s="631"/>
      <c r="G444" s="631"/>
      <c r="H444" s="631"/>
      <c r="I444" s="631"/>
      <c r="J444" s="631"/>
      <c r="K444" s="631"/>
      <c r="L444" s="631"/>
      <c r="M444" s="631"/>
      <c r="N444" s="631"/>
      <c r="O444" s="631"/>
      <c r="P444" s="631"/>
      <c r="Q444" s="631"/>
      <c r="R444" s="631"/>
      <c r="S444" s="631"/>
      <c r="T444" s="631"/>
      <c r="U444" s="631"/>
      <c r="V444" s="631"/>
      <c r="W444" s="631"/>
      <c r="X444" s="631"/>
      <c r="Y444" s="631"/>
      <c r="Z444" s="631"/>
      <c r="AA444" s="631"/>
      <c r="AB444" s="631"/>
      <c r="AC444" s="631"/>
      <c r="AD444" s="635"/>
      <c r="AE444" s="636"/>
      <c r="AF444" s="636"/>
      <c r="AG444" s="636"/>
      <c r="AK444" s="631"/>
      <c r="AL444" s="631"/>
      <c r="AM444" s="631"/>
      <c r="AN444" s="631"/>
      <c r="AO444" s="631"/>
      <c r="AP444" s="631"/>
      <c r="AQ444" s="631"/>
      <c r="AR444" s="631"/>
      <c r="AS444" s="631"/>
      <c r="AT444" s="631"/>
      <c r="AU444" s="631"/>
      <c r="AV444" s="631"/>
      <c r="AW444" s="631"/>
      <c r="AX444" s="631"/>
      <c r="AY444" s="631"/>
      <c r="AZ444" s="631"/>
      <c r="BA444" s="631"/>
      <c r="BB444" s="631"/>
      <c r="BC444" s="631"/>
      <c r="BD444" s="631"/>
      <c r="BE444" s="631"/>
      <c r="BF444" s="631"/>
      <c r="BG444" s="631"/>
      <c r="BH444" s="631"/>
      <c r="BI444" s="631"/>
      <c r="BJ444" s="631"/>
      <c r="BK444" s="635"/>
      <c r="BL444" s="636"/>
      <c r="BM444" s="636"/>
      <c r="BN444" s="636"/>
    </row>
    <row r="445" spans="4:66">
      <c r="D445" s="631"/>
      <c r="E445" s="631"/>
      <c r="F445" s="631"/>
      <c r="G445" s="631"/>
      <c r="H445" s="631"/>
      <c r="I445" s="631"/>
      <c r="J445" s="631"/>
      <c r="K445" s="631"/>
      <c r="L445" s="631"/>
      <c r="M445" s="631"/>
      <c r="N445" s="631"/>
      <c r="O445" s="631"/>
      <c r="P445" s="631"/>
      <c r="Q445" s="631"/>
      <c r="R445" s="631"/>
      <c r="S445" s="631"/>
      <c r="T445" s="631"/>
      <c r="U445" s="631"/>
      <c r="V445" s="631"/>
      <c r="W445" s="631"/>
      <c r="X445" s="631"/>
      <c r="Y445" s="631"/>
      <c r="Z445" s="631"/>
      <c r="AA445" s="631"/>
      <c r="AB445" s="631"/>
      <c r="AC445" s="631"/>
      <c r="AD445" s="635"/>
      <c r="AE445" s="636"/>
      <c r="AF445" s="636"/>
      <c r="AG445" s="636"/>
      <c r="AK445" s="631"/>
      <c r="AL445" s="631"/>
      <c r="AM445" s="631"/>
      <c r="AN445" s="631"/>
      <c r="AO445" s="631"/>
      <c r="AP445" s="631"/>
      <c r="AQ445" s="631"/>
      <c r="AR445" s="631"/>
      <c r="AS445" s="631"/>
      <c r="AT445" s="631"/>
      <c r="AU445" s="631"/>
      <c r="AV445" s="631"/>
      <c r="AW445" s="631"/>
      <c r="AX445" s="631"/>
      <c r="AY445" s="631"/>
      <c r="AZ445" s="631"/>
      <c r="BA445" s="631"/>
      <c r="BB445" s="631"/>
      <c r="BC445" s="631"/>
      <c r="BD445" s="631"/>
      <c r="BE445" s="631"/>
      <c r="BF445" s="631"/>
      <c r="BG445" s="631"/>
      <c r="BH445" s="631"/>
      <c r="BI445" s="631"/>
      <c r="BJ445" s="631"/>
      <c r="BK445" s="635"/>
      <c r="BL445" s="636"/>
      <c r="BM445" s="636"/>
      <c r="BN445" s="636"/>
    </row>
    <row r="446" spans="4:66">
      <c r="D446" s="631"/>
      <c r="E446" s="631"/>
      <c r="F446" s="631"/>
      <c r="G446" s="631"/>
      <c r="H446" s="631"/>
      <c r="I446" s="631"/>
      <c r="J446" s="631"/>
      <c r="K446" s="631"/>
      <c r="L446" s="631"/>
      <c r="M446" s="631"/>
      <c r="N446" s="631"/>
      <c r="O446" s="631"/>
      <c r="P446" s="631"/>
      <c r="Q446" s="631"/>
      <c r="R446" s="631"/>
      <c r="S446" s="631"/>
      <c r="T446" s="631"/>
      <c r="U446" s="631"/>
      <c r="V446" s="631"/>
      <c r="W446" s="631"/>
      <c r="X446" s="631"/>
      <c r="Y446" s="631"/>
      <c r="Z446" s="631"/>
      <c r="AA446" s="631"/>
      <c r="AB446" s="631"/>
      <c r="AC446" s="631"/>
      <c r="AD446" s="635"/>
      <c r="AE446" s="636"/>
      <c r="AF446" s="636"/>
      <c r="AG446" s="636"/>
      <c r="AK446" s="631"/>
      <c r="AL446" s="631"/>
      <c r="AM446" s="631"/>
      <c r="AN446" s="631"/>
      <c r="AO446" s="631"/>
      <c r="AP446" s="631"/>
      <c r="AQ446" s="631"/>
      <c r="AR446" s="631"/>
      <c r="AS446" s="631"/>
      <c r="AT446" s="631"/>
      <c r="AU446" s="631"/>
      <c r="AV446" s="631"/>
      <c r="AW446" s="631"/>
      <c r="AX446" s="631"/>
      <c r="AY446" s="631"/>
      <c r="AZ446" s="631"/>
      <c r="BA446" s="631"/>
      <c r="BB446" s="631"/>
      <c r="BC446" s="631"/>
      <c r="BD446" s="631"/>
      <c r="BE446" s="631"/>
      <c r="BF446" s="631"/>
      <c r="BG446" s="631"/>
      <c r="BH446" s="631"/>
      <c r="BI446" s="631"/>
      <c r="BJ446" s="631"/>
      <c r="BK446" s="635"/>
      <c r="BL446" s="636"/>
      <c r="BM446" s="636"/>
      <c r="BN446" s="636"/>
    </row>
    <row r="447" spans="4:66">
      <c r="D447" s="631"/>
      <c r="E447" s="631"/>
      <c r="F447" s="631"/>
      <c r="G447" s="631"/>
      <c r="H447" s="631"/>
      <c r="I447" s="631"/>
      <c r="J447" s="631"/>
      <c r="K447" s="631"/>
      <c r="L447" s="631"/>
      <c r="M447" s="631"/>
      <c r="N447" s="631"/>
      <c r="O447" s="631"/>
      <c r="P447" s="631"/>
      <c r="Q447" s="631"/>
      <c r="R447" s="631"/>
      <c r="S447" s="631"/>
      <c r="T447" s="631"/>
      <c r="U447" s="631"/>
      <c r="V447" s="631"/>
      <c r="W447" s="631"/>
      <c r="X447" s="631"/>
      <c r="Y447" s="631"/>
      <c r="Z447" s="631"/>
      <c r="AA447" s="631"/>
      <c r="AB447" s="631"/>
      <c r="AC447" s="631"/>
      <c r="AD447" s="635"/>
      <c r="AE447" s="636"/>
      <c r="AF447" s="636"/>
      <c r="AG447" s="636"/>
      <c r="AK447" s="631"/>
      <c r="AL447" s="631"/>
      <c r="AM447" s="631"/>
      <c r="AN447" s="631"/>
      <c r="AO447" s="631"/>
      <c r="AP447" s="631"/>
      <c r="AQ447" s="631"/>
      <c r="AR447" s="631"/>
      <c r="AS447" s="631"/>
      <c r="AT447" s="631"/>
      <c r="AU447" s="631"/>
      <c r="AV447" s="631"/>
      <c r="AW447" s="631"/>
      <c r="AX447" s="631"/>
      <c r="AY447" s="631"/>
      <c r="AZ447" s="631"/>
      <c r="BA447" s="631"/>
      <c r="BB447" s="631"/>
      <c r="BC447" s="631"/>
      <c r="BD447" s="631"/>
      <c r="BE447" s="631"/>
      <c r="BF447" s="631"/>
      <c r="BG447" s="631"/>
      <c r="BH447" s="631"/>
      <c r="BI447" s="631"/>
      <c r="BJ447" s="631"/>
      <c r="BK447" s="635"/>
      <c r="BL447" s="636"/>
      <c r="BM447" s="636"/>
      <c r="BN447" s="636"/>
    </row>
    <row r="448" spans="4:66">
      <c r="D448" s="631"/>
      <c r="E448" s="631"/>
      <c r="F448" s="631"/>
      <c r="G448" s="631"/>
      <c r="H448" s="631"/>
      <c r="I448" s="631"/>
      <c r="J448" s="631"/>
      <c r="K448" s="631"/>
      <c r="L448" s="631"/>
      <c r="M448" s="631"/>
      <c r="N448" s="631"/>
      <c r="O448" s="631"/>
      <c r="P448" s="631"/>
      <c r="Q448" s="631"/>
      <c r="R448" s="631"/>
      <c r="S448" s="631"/>
      <c r="T448" s="631"/>
      <c r="U448" s="631"/>
      <c r="V448" s="631"/>
      <c r="W448" s="631"/>
      <c r="X448" s="631"/>
      <c r="Y448" s="631"/>
      <c r="Z448" s="631"/>
      <c r="AA448" s="631"/>
      <c r="AB448" s="631"/>
      <c r="AC448" s="631"/>
      <c r="AD448" s="635"/>
      <c r="AE448" s="636"/>
      <c r="AF448" s="636"/>
      <c r="AG448" s="636"/>
      <c r="AK448" s="631"/>
      <c r="AL448" s="631"/>
      <c r="AM448" s="631"/>
      <c r="AN448" s="631"/>
      <c r="AO448" s="631"/>
      <c r="AP448" s="631"/>
      <c r="AQ448" s="631"/>
      <c r="AR448" s="631"/>
      <c r="AS448" s="631"/>
      <c r="AT448" s="631"/>
      <c r="AU448" s="631"/>
      <c r="AV448" s="631"/>
      <c r="AW448" s="631"/>
      <c r="AX448" s="631"/>
      <c r="AY448" s="631"/>
      <c r="AZ448" s="631"/>
      <c r="BA448" s="631"/>
      <c r="BB448" s="631"/>
      <c r="BC448" s="631"/>
      <c r="BD448" s="631"/>
      <c r="BE448" s="631"/>
      <c r="BF448" s="631"/>
      <c r="BG448" s="631"/>
      <c r="BH448" s="631"/>
      <c r="BI448" s="631"/>
      <c r="BJ448" s="631"/>
      <c r="BK448" s="635"/>
      <c r="BL448" s="636"/>
      <c r="BM448" s="636"/>
      <c r="BN448" s="636"/>
    </row>
    <row r="449" spans="4:66">
      <c r="D449" s="631"/>
      <c r="E449" s="631"/>
      <c r="F449" s="631"/>
      <c r="G449" s="631"/>
      <c r="H449" s="631"/>
      <c r="I449" s="631"/>
      <c r="J449" s="631"/>
      <c r="K449" s="631"/>
      <c r="L449" s="631"/>
      <c r="M449" s="631"/>
      <c r="N449" s="631"/>
      <c r="O449" s="631"/>
      <c r="P449" s="631"/>
      <c r="Q449" s="631"/>
      <c r="R449" s="631"/>
      <c r="S449" s="631"/>
      <c r="T449" s="631"/>
      <c r="U449" s="631"/>
      <c r="V449" s="631"/>
      <c r="W449" s="631"/>
      <c r="X449" s="631"/>
      <c r="Y449" s="631"/>
      <c r="Z449" s="631"/>
      <c r="AA449" s="631"/>
      <c r="AB449" s="631"/>
      <c r="AC449" s="631"/>
      <c r="AD449" s="635"/>
      <c r="AE449" s="636"/>
      <c r="AF449" s="636"/>
      <c r="AG449" s="636"/>
      <c r="AK449" s="631"/>
      <c r="AL449" s="631"/>
      <c r="AM449" s="631"/>
      <c r="AN449" s="631"/>
      <c r="AO449" s="631"/>
      <c r="AP449" s="631"/>
      <c r="AQ449" s="631"/>
      <c r="AR449" s="631"/>
      <c r="AS449" s="631"/>
      <c r="AT449" s="631"/>
      <c r="AU449" s="631"/>
      <c r="AV449" s="631"/>
      <c r="AW449" s="631"/>
      <c r="AX449" s="631"/>
      <c r="AY449" s="631"/>
      <c r="AZ449" s="631"/>
      <c r="BA449" s="631"/>
      <c r="BB449" s="631"/>
      <c r="BC449" s="631"/>
      <c r="BD449" s="631"/>
      <c r="BE449" s="631"/>
      <c r="BF449" s="631"/>
      <c r="BG449" s="631"/>
      <c r="BH449" s="631"/>
      <c r="BI449" s="631"/>
      <c r="BJ449" s="631"/>
      <c r="BK449" s="635"/>
      <c r="BL449" s="636"/>
      <c r="BM449" s="636"/>
      <c r="BN449" s="636"/>
    </row>
    <row r="450" spans="4:66">
      <c r="D450" s="631"/>
      <c r="E450" s="631"/>
      <c r="F450" s="631"/>
      <c r="G450" s="631"/>
      <c r="H450" s="631"/>
      <c r="I450" s="631"/>
      <c r="J450" s="631"/>
      <c r="K450" s="631"/>
      <c r="L450" s="631"/>
      <c r="M450" s="631"/>
      <c r="N450" s="631"/>
      <c r="O450" s="631"/>
      <c r="P450" s="631"/>
      <c r="Q450" s="631"/>
      <c r="R450" s="631"/>
      <c r="S450" s="631"/>
      <c r="T450" s="631"/>
      <c r="U450" s="631"/>
      <c r="V450" s="631"/>
      <c r="W450" s="631"/>
      <c r="X450" s="631"/>
      <c r="Y450" s="631"/>
      <c r="Z450" s="631"/>
      <c r="AA450" s="631"/>
      <c r="AB450" s="631"/>
      <c r="AC450" s="631"/>
      <c r="AD450" s="635"/>
      <c r="AE450" s="636"/>
      <c r="AF450" s="636"/>
      <c r="AG450" s="636"/>
      <c r="AK450" s="631"/>
      <c r="AL450" s="631"/>
      <c r="AM450" s="631"/>
      <c r="AN450" s="631"/>
      <c r="AO450" s="631"/>
      <c r="AP450" s="631"/>
      <c r="AQ450" s="631"/>
      <c r="AR450" s="631"/>
      <c r="AS450" s="631"/>
      <c r="AT450" s="631"/>
      <c r="AU450" s="631"/>
      <c r="AV450" s="631"/>
      <c r="AW450" s="631"/>
      <c r="AX450" s="631"/>
      <c r="AY450" s="631"/>
      <c r="AZ450" s="631"/>
      <c r="BA450" s="631"/>
      <c r="BB450" s="631"/>
      <c r="BC450" s="631"/>
      <c r="BD450" s="631"/>
      <c r="BE450" s="631"/>
      <c r="BF450" s="631"/>
      <c r="BG450" s="631"/>
      <c r="BH450" s="631"/>
      <c r="BI450" s="631"/>
      <c r="BJ450" s="631"/>
      <c r="BK450" s="635"/>
      <c r="BL450" s="636"/>
      <c r="BM450" s="636"/>
      <c r="BN450" s="636"/>
    </row>
    <row r="451" spans="4:66">
      <c r="D451" s="631"/>
      <c r="E451" s="631"/>
      <c r="F451" s="631"/>
      <c r="G451" s="631"/>
      <c r="H451" s="631"/>
      <c r="I451" s="631"/>
      <c r="J451" s="631"/>
      <c r="K451" s="631"/>
      <c r="L451" s="631"/>
      <c r="M451" s="631"/>
      <c r="N451" s="631"/>
      <c r="O451" s="631"/>
      <c r="P451" s="631"/>
      <c r="Q451" s="631"/>
      <c r="R451" s="631"/>
      <c r="S451" s="631"/>
      <c r="T451" s="631"/>
      <c r="U451" s="631"/>
      <c r="V451" s="631"/>
      <c r="W451" s="631"/>
      <c r="X451" s="631"/>
      <c r="Y451" s="631"/>
      <c r="Z451" s="631"/>
      <c r="AA451" s="631"/>
      <c r="AB451" s="631"/>
      <c r="AC451" s="631"/>
      <c r="AD451" s="635"/>
      <c r="AE451" s="636"/>
      <c r="AF451" s="636"/>
      <c r="AG451" s="636"/>
      <c r="AK451" s="631"/>
      <c r="AL451" s="631"/>
      <c r="AM451" s="631"/>
      <c r="AN451" s="631"/>
      <c r="AO451" s="631"/>
      <c r="AP451" s="631"/>
      <c r="AQ451" s="631"/>
      <c r="AR451" s="631"/>
      <c r="AS451" s="631"/>
      <c r="AT451" s="631"/>
      <c r="AU451" s="631"/>
      <c r="AV451" s="631"/>
      <c r="AW451" s="631"/>
      <c r="AX451" s="631"/>
      <c r="AY451" s="631"/>
      <c r="AZ451" s="631"/>
      <c r="BA451" s="631"/>
      <c r="BB451" s="631"/>
      <c r="BC451" s="631"/>
      <c r="BD451" s="631"/>
      <c r="BE451" s="631"/>
      <c r="BF451" s="631"/>
      <c r="BG451" s="631"/>
      <c r="BH451" s="631"/>
      <c r="BI451" s="631"/>
      <c r="BJ451" s="631"/>
      <c r="BK451" s="635"/>
      <c r="BL451" s="636"/>
      <c r="BM451" s="636"/>
      <c r="BN451" s="636"/>
    </row>
    <row r="452" spans="4:66">
      <c r="D452" s="631"/>
      <c r="E452" s="631"/>
      <c r="F452" s="631"/>
      <c r="G452" s="631"/>
      <c r="H452" s="631"/>
      <c r="I452" s="631"/>
      <c r="J452" s="631"/>
      <c r="K452" s="631"/>
      <c r="L452" s="631"/>
      <c r="M452" s="631"/>
      <c r="N452" s="631"/>
      <c r="O452" s="631"/>
      <c r="P452" s="631"/>
      <c r="Q452" s="631"/>
      <c r="R452" s="631"/>
      <c r="S452" s="631"/>
      <c r="T452" s="631"/>
      <c r="U452" s="631"/>
      <c r="V452" s="631"/>
      <c r="W452" s="631"/>
      <c r="X452" s="631"/>
      <c r="Y452" s="631"/>
      <c r="Z452" s="631"/>
      <c r="AA452" s="631"/>
      <c r="AB452" s="631"/>
      <c r="AC452" s="631"/>
      <c r="AD452" s="635"/>
      <c r="AE452" s="636"/>
      <c r="AF452" s="636"/>
      <c r="AG452" s="636"/>
      <c r="AK452" s="631"/>
      <c r="AL452" s="631"/>
      <c r="AM452" s="631"/>
      <c r="AN452" s="631"/>
      <c r="AO452" s="631"/>
      <c r="AP452" s="631"/>
      <c r="AQ452" s="631"/>
      <c r="AR452" s="631"/>
      <c r="AS452" s="631"/>
      <c r="AT452" s="631"/>
      <c r="AU452" s="631"/>
      <c r="AV452" s="631"/>
      <c r="AW452" s="631"/>
      <c r="AX452" s="631"/>
      <c r="AY452" s="631"/>
      <c r="AZ452" s="631"/>
      <c r="BA452" s="631"/>
      <c r="BB452" s="631"/>
      <c r="BC452" s="631"/>
      <c r="BD452" s="631"/>
      <c r="BE452" s="631"/>
      <c r="BF452" s="631"/>
      <c r="BG452" s="631"/>
      <c r="BH452" s="631"/>
      <c r="BI452" s="631"/>
      <c r="BJ452" s="631"/>
      <c r="BK452" s="635"/>
      <c r="BL452" s="636"/>
      <c r="BM452" s="636"/>
      <c r="BN452" s="636"/>
    </row>
    <row r="453" spans="4:66">
      <c r="D453" s="631"/>
      <c r="E453" s="631"/>
      <c r="F453" s="631"/>
      <c r="G453" s="631"/>
      <c r="H453" s="631"/>
      <c r="I453" s="631"/>
      <c r="J453" s="631"/>
      <c r="K453" s="631"/>
      <c r="L453" s="631"/>
      <c r="M453" s="631"/>
      <c r="N453" s="631"/>
      <c r="O453" s="631"/>
      <c r="P453" s="631"/>
      <c r="Q453" s="631"/>
      <c r="R453" s="631"/>
      <c r="S453" s="631"/>
      <c r="T453" s="631"/>
      <c r="U453" s="631"/>
      <c r="V453" s="631"/>
      <c r="W453" s="631"/>
      <c r="X453" s="631"/>
      <c r="Y453" s="631"/>
      <c r="Z453" s="631"/>
      <c r="AA453" s="631"/>
      <c r="AB453" s="631"/>
      <c r="AC453" s="631"/>
      <c r="AD453" s="635"/>
      <c r="AE453" s="636"/>
      <c r="AF453" s="636"/>
      <c r="AG453" s="636"/>
      <c r="AK453" s="631"/>
      <c r="AL453" s="631"/>
      <c r="AM453" s="631"/>
      <c r="AN453" s="631"/>
      <c r="AO453" s="631"/>
      <c r="AP453" s="631"/>
      <c r="AQ453" s="631"/>
      <c r="AR453" s="631"/>
      <c r="AS453" s="631"/>
      <c r="AT453" s="631"/>
      <c r="AU453" s="631"/>
      <c r="AV453" s="631"/>
      <c r="AW453" s="631"/>
      <c r="AX453" s="631"/>
      <c r="AY453" s="631"/>
      <c r="AZ453" s="631"/>
      <c r="BA453" s="631"/>
      <c r="BB453" s="631"/>
      <c r="BC453" s="631"/>
      <c r="BD453" s="631"/>
      <c r="BE453" s="631"/>
      <c r="BF453" s="631"/>
      <c r="BG453" s="631"/>
      <c r="BH453" s="631"/>
      <c r="BI453" s="631"/>
      <c r="BJ453" s="631"/>
      <c r="BK453" s="635"/>
      <c r="BL453" s="636"/>
      <c r="BM453" s="636"/>
      <c r="BN453" s="636"/>
    </row>
    <row r="454" spans="4:66">
      <c r="D454" s="631"/>
      <c r="E454" s="631"/>
      <c r="F454" s="631"/>
      <c r="G454" s="631"/>
      <c r="H454" s="631"/>
      <c r="I454" s="631"/>
      <c r="J454" s="631"/>
      <c r="K454" s="631"/>
      <c r="L454" s="631"/>
      <c r="M454" s="631"/>
      <c r="N454" s="631"/>
      <c r="O454" s="631"/>
      <c r="P454" s="631"/>
      <c r="Q454" s="631"/>
      <c r="R454" s="631"/>
      <c r="S454" s="631"/>
      <c r="T454" s="631"/>
      <c r="U454" s="631"/>
      <c r="V454" s="631"/>
      <c r="W454" s="631"/>
      <c r="X454" s="631"/>
      <c r="Y454" s="631"/>
      <c r="Z454" s="631"/>
      <c r="AA454" s="631"/>
      <c r="AB454" s="631"/>
      <c r="AC454" s="631"/>
      <c r="AD454" s="635"/>
      <c r="AE454" s="636"/>
      <c r="AF454" s="636"/>
      <c r="AG454" s="636"/>
      <c r="AK454" s="631"/>
      <c r="AL454" s="631"/>
      <c r="AM454" s="631"/>
      <c r="AN454" s="631"/>
      <c r="AO454" s="631"/>
      <c r="AP454" s="631"/>
      <c r="AQ454" s="631"/>
      <c r="AR454" s="631"/>
      <c r="AS454" s="631"/>
      <c r="AT454" s="631"/>
      <c r="AU454" s="631"/>
      <c r="AV454" s="631"/>
      <c r="AW454" s="631"/>
      <c r="AX454" s="631"/>
      <c r="AY454" s="631"/>
      <c r="AZ454" s="631"/>
      <c r="BA454" s="631"/>
      <c r="BB454" s="631"/>
      <c r="BC454" s="631"/>
      <c r="BD454" s="631"/>
      <c r="BE454" s="631"/>
      <c r="BF454" s="631"/>
      <c r="BG454" s="631"/>
      <c r="BH454" s="631"/>
      <c r="BI454" s="631"/>
      <c r="BJ454" s="631"/>
      <c r="BK454" s="635"/>
      <c r="BL454" s="636"/>
      <c r="BM454" s="636"/>
      <c r="BN454" s="636"/>
    </row>
    <row r="455" spans="4:66">
      <c r="D455" s="631"/>
      <c r="E455" s="631"/>
      <c r="F455" s="631"/>
      <c r="G455" s="631"/>
      <c r="H455" s="631"/>
      <c r="I455" s="631"/>
      <c r="J455" s="631"/>
      <c r="K455" s="631"/>
      <c r="L455" s="631"/>
      <c r="M455" s="631"/>
      <c r="N455" s="631"/>
      <c r="O455" s="631"/>
      <c r="P455" s="631"/>
      <c r="Q455" s="631"/>
      <c r="R455" s="631"/>
      <c r="S455" s="631"/>
      <c r="T455" s="631"/>
      <c r="U455" s="631"/>
      <c r="V455" s="631"/>
      <c r="W455" s="631"/>
      <c r="X455" s="631"/>
      <c r="Y455" s="631"/>
      <c r="Z455" s="631"/>
      <c r="AA455" s="631"/>
      <c r="AB455" s="631"/>
      <c r="AC455" s="631"/>
      <c r="AD455" s="635"/>
      <c r="AE455" s="636"/>
      <c r="AF455" s="636"/>
      <c r="AG455" s="636"/>
      <c r="AK455" s="631"/>
      <c r="AL455" s="631"/>
      <c r="AM455" s="631"/>
      <c r="AN455" s="631"/>
      <c r="AO455" s="631"/>
      <c r="AP455" s="631"/>
      <c r="AQ455" s="631"/>
      <c r="AR455" s="631"/>
      <c r="AS455" s="631"/>
      <c r="AT455" s="631"/>
      <c r="AU455" s="631"/>
      <c r="AV455" s="631"/>
      <c r="AW455" s="631"/>
      <c r="AX455" s="631"/>
      <c r="AY455" s="631"/>
      <c r="AZ455" s="631"/>
      <c r="BA455" s="631"/>
      <c r="BB455" s="631"/>
      <c r="BC455" s="631"/>
      <c r="BD455" s="631"/>
      <c r="BE455" s="631"/>
      <c r="BF455" s="631"/>
      <c r="BG455" s="631"/>
      <c r="BH455" s="631"/>
      <c r="BI455" s="631"/>
      <c r="BJ455" s="631"/>
      <c r="BK455" s="635"/>
      <c r="BL455" s="636"/>
      <c r="BM455" s="636"/>
      <c r="BN455" s="636"/>
    </row>
    <row r="456" spans="4:66">
      <c r="D456" s="631"/>
      <c r="E456" s="631"/>
      <c r="F456" s="631"/>
      <c r="G456" s="631"/>
      <c r="H456" s="631"/>
      <c r="I456" s="631"/>
      <c r="J456" s="631"/>
      <c r="K456" s="631"/>
      <c r="L456" s="631"/>
      <c r="M456" s="631"/>
      <c r="N456" s="631"/>
      <c r="O456" s="631"/>
      <c r="P456" s="631"/>
      <c r="Q456" s="631"/>
      <c r="R456" s="631"/>
      <c r="S456" s="631"/>
      <c r="T456" s="631"/>
      <c r="U456" s="631"/>
      <c r="V456" s="631"/>
      <c r="W456" s="631"/>
      <c r="X456" s="631"/>
      <c r="Y456" s="631"/>
      <c r="Z456" s="631"/>
      <c r="AA456" s="631"/>
      <c r="AB456" s="631"/>
      <c r="AC456" s="631"/>
      <c r="AD456" s="635"/>
      <c r="AE456" s="636"/>
      <c r="AF456" s="636"/>
      <c r="AG456" s="636"/>
      <c r="AK456" s="631"/>
      <c r="AL456" s="631"/>
      <c r="AM456" s="631"/>
      <c r="AN456" s="631"/>
      <c r="AO456" s="631"/>
      <c r="AP456" s="631"/>
      <c r="AQ456" s="631"/>
      <c r="AR456" s="631"/>
      <c r="AS456" s="631"/>
      <c r="AT456" s="631"/>
      <c r="AU456" s="631"/>
      <c r="AV456" s="631"/>
      <c r="AW456" s="631"/>
      <c r="AX456" s="631"/>
      <c r="AY456" s="631"/>
      <c r="AZ456" s="631"/>
      <c r="BA456" s="631"/>
      <c r="BB456" s="631"/>
      <c r="BC456" s="631"/>
      <c r="BD456" s="631"/>
      <c r="BE456" s="631"/>
      <c r="BF456" s="631"/>
      <c r="BG456" s="631"/>
      <c r="BH456" s="631"/>
      <c r="BI456" s="631"/>
      <c r="BJ456" s="631"/>
      <c r="BK456" s="635"/>
      <c r="BL456" s="636"/>
      <c r="BM456" s="636"/>
      <c r="BN456" s="636"/>
    </row>
    <row r="457" spans="4:66">
      <c r="D457" s="631"/>
      <c r="E457" s="631"/>
      <c r="F457" s="631"/>
      <c r="G457" s="631"/>
      <c r="H457" s="631"/>
      <c r="I457" s="631"/>
      <c r="J457" s="631"/>
      <c r="K457" s="631"/>
      <c r="L457" s="631"/>
      <c r="M457" s="631"/>
      <c r="N457" s="631"/>
      <c r="O457" s="631"/>
      <c r="P457" s="631"/>
      <c r="Q457" s="631"/>
      <c r="R457" s="631"/>
      <c r="S457" s="631"/>
      <c r="T457" s="631"/>
      <c r="U457" s="631"/>
      <c r="V457" s="631"/>
      <c r="W457" s="631"/>
      <c r="X457" s="631"/>
      <c r="Y457" s="631"/>
      <c r="Z457" s="631"/>
      <c r="AA457" s="631"/>
      <c r="AB457" s="631"/>
      <c r="AC457" s="631"/>
      <c r="AD457" s="635"/>
      <c r="AE457" s="636"/>
      <c r="AF457" s="636"/>
      <c r="AG457" s="636"/>
      <c r="AK457" s="631"/>
      <c r="AL457" s="631"/>
      <c r="AM457" s="631"/>
      <c r="AN457" s="631"/>
      <c r="AO457" s="631"/>
      <c r="AP457" s="631"/>
      <c r="AQ457" s="631"/>
      <c r="AR457" s="631"/>
      <c r="AS457" s="631"/>
      <c r="AT457" s="631"/>
      <c r="AU457" s="631"/>
      <c r="AV457" s="631"/>
      <c r="AW457" s="631"/>
      <c r="AX457" s="631"/>
      <c r="AY457" s="631"/>
      <c r="AZ457" s="631"/>
      <c r="BA457" s="631"/>
      <c r="BB457" s="631"/>
      <c r="BC457" s="631"/>
      <c r="BD457" s="631"/>
      <c r="BE457" s="631"/>
      <c r="BF457" s="631"/>
      <c r="BG457" s="631"/>
      <c r="BH457" s="631"/>
      <c r="BI457" s="631"/>
      <c r="BJ457" s="631"/>
      <c r="BK457" s="635"/>
      <c r="BL457" s="636"/>
      <c r="BM457" s="636"/>
      <c r="BN457" s="636"/>
    </row>
    <row r="458" spans="4:66">
      <c r="D458" s="631"/>
      <c r="E458" s="631"/>
      <c r="F458" s="631"/>
      <c r="G458" s="631"/>
      <c r="H458" s="631"/>
      <c r="I458" s="631"/>
      <c r="J458" s="631"/>
      <c r="K458" s="631"/>
      <c r="L458" s="631"/>
      <c r="M458" s="631"/>
      <c r="N458" s="631"/>
      <c r="O458" s="631"/>
      <c r="P458" s="631"/>
      <c r="Q458" s="631"/>
      <c r="R458" s="631"/>
      <c r="S458" s="631"/>
      <c r="T458" s="631"/>
      <c r="U458" s="631"/>
      <c r="V458" s="631"/>
      <c r="W458" s="631"/>
      <c r="X458" s="631"/>
      <c r="Y458" s="631"/>
      <c r="Z458" s="631"/>
      <c r="AA458" s="631"/>
      <c r="AB458" s="631"/>
      <c r="AC458" s="631"/>
      <c r="AD458" s="635"/>
      <c r="AE458" s="636"/>
      <c r="AF458" s="636"/>
      <c r="AG458" s="636"/>
      <c r="AK458" s="631"/>
      <c r="AL458" s="631"/>
      <c r="AM458" s="631"/>
      <c r="AN458" s="631"/>
      <c r="AO458" s="631"/>
      <c r="AP458" s="631"/>
      <c r="AQ458" s="631"/>
      <c r="AR458" s="631"/>
      <c r="AS458" s="631"/>
      <c r="AT458" s="631"/>
      <c r="AU458" s="631"/>
      <c r="AV458" s="631"/>
      <c r="AW458" s="631"/>
      <c r="AX458" s="631"/>
      <c r="AY458" s="631"/>
      <c r="AZ458" s="631"/>
      <c r="BA458" s="631"/>
      <c r="BB458" s="631"/>
      <c r="BC458" s="631"/>
      <c r="BD458" s="631"/>
      <c r="BE458" s="631"/>
      <c r="BF458" s="631"/>
      <c r="BG458" s="631"/>
      <c r="BH458" s="631"/>
      <c r="BI458" s="631"/>
      <c r="BJ458" s="631"/>
      <c r="BK458" s="635"/>
      <c r="BL458" s="636"/>
      <c r="BM458" s="636"/>
      <c r="BN458" s="636"/>
    </row>
    <row r="459" spans="4:66">
      <c r="D459" s="631"/>
      <c r="E459" s="631"/>
      <c r="F459" s="631"/>
      <c r="G459" s="631"/>
      <c r="H459" s="631"/>
      <c r="I459" s="631"/>
      <c r="J459" s="631"/>
      <c r="K459" s="631"/>
      <c r="L459" s="631"/>
      <c r="M459" s="631"/>
      <c r="N459" s="631"/>
      <c r="O459" s="631"/>
      <c r="P459" s="631"/>
      <c r="Q459" s="631"/>
      <c r="R459" s="631"/>
      <c r="S459" s="631"/>
      <c r="T459" s="631"/>
      <c r="U459" s="631"/>
      <c r="V459" s="631"/>
      <c r="W459" s="631"/>
      <c r="X459" s="631"/>
      <c r="Y459" s="631"/>
      <c r="Z459" s="631"/>
      <c r="AA459" s="631"/>
      <c r="AB459" s="631"/>
      <c r="AC459" s="631"/>
      <c r="AD459" s="635"/>
      <c r="AE459" s="636"/>
      <c r="AF459" s="636"/>
      <c r="AG459" s="636"/>
      <c r="AK459" s="631"/>
      <c r="AL459" s="631"/>
      <c r="AM459" s="631"/>
      <c r="AN459" s="631"/>
      <c r="AO459" s="631"/>
      <c r="AP459" s="631"/>
      <c r="AQ459" s="631"/>
      <c r="AR459" s="631"/>
      <c r="AS459" s="631"/>
      <c r="AT459" s="631"/>
      <c r="AU459" s="631"/>
      <c r="AV459" s="631"/>
      <c r="AW459" s="631"/>
      <c r="AX459" s="631"/>
      <c r="AY459" s="631"/>
      <c r="AZ459" s="631"/>
      <c r="BA459" s="631"/>
      <c r="BB459" s="631"/>
      <c r="BC459" s="631"/>
      <c r="BD459" s="631"/>
      <c r="BE459" s="631"/>
      <c r="BF459" s="631"/>
      <c r="BG459" s="631"/>
      <c r="BH459" s="631"/>
      <c r="BI459" s="631"/>
      <c r="BJ459" s="631"/>
      <c r="BK459" s="635"/>
      <c r="BL459" s="636"/>
      <c r="BM459" s="636"/>
      <c r="BN459" s="636"/>
    </row>
    <row r="460" spans="4:66">
      <c r="D460" s="631"/>
      <c r="E460" s="631"/>
      <c r="F460" s="631"/>
      <c r="G460" s="631"/>
      <c r="H460" s="631"/>
      <c r="I460" s="631"/>
      <c r="J460" s="631"/>
      <c r="K460" s="631"/>
      <c r="L460" s="631"/>
      <c r="M460" s="631"/>
      <c r="N460" s="631"/>
      <c r="O460" s="631"/>
      <c r="P460" s="631"/>
      <c r="Q460" s="631"/>
      <c r="R460" s="631"/>
      <c r="S460" s="631"/>
      <c r="T460" s="631"/>
      <c r="U460" s="631"/>
      <c r="V460" s="631"/>
      <c r="W460" s="631"/>
      <c r="X460" s="631"/>
      <c r="Y460" s="631"/>
      <c r="Z460" s="631"/>
      <c r="AA460" s="631"/>
      <c r="AB460" s="631"/>
      <c r="AC460" s="631"/>
      <c r="AD460" s="635"/>
      <c r="AE460" s="636"/>
      <c r="AF460" s="636"/>
      <c r="AG460" s="636"/>
      <c r="AK460" s="631"/>
      <c r="AL460" s="631"/>
      <c r="AM460" s="631"/>
      <c r="AN460" s="631"/>
      <c r="AO460" s="631"/>
      <c r="AP460" s="631"/>
      <c r="AQ460" s="631"/>
      <c r="AR460" s="631"/>
      <c r="AS460" s="631"/>
      <c r="AT460" s="631"/>
      <c r="AU460" s="631"/>
      <c r="AV460" s="631"/>
      <c r="AW460" s="631"/>
      <c r="AX460" s="631"/>
      <c r="AY460" s="631"/>
      <c r="AZ460" s="631"/>
      <c r="BA460" s="631"/>
      <c r="BB460" s="631"/>
      <c r="BC460" s="631"/>
      <c r="BD460" s="631"/>
      <c r="BE460" s="631"/>
      <c r="BF460" s="631"/>
      <c r="BG460" s="631"/>
      <c r="BH460" s="631"/>
      <c r="BI460" s="631"/>
      <c r="BJ460" s="631"/>
      <c r="BK460" s="635"/>
      <c r="BL460" s="636"/>
      <c r="BM460" s="636"/>
      <c r="BN460" s="636"/>
    </row>
    <row r="461" spans="4:66">
      <c r="D461" s="631"/>
      <c r="E461" s="631"/>
      <c r="F461" s="631"/>
      <c r="G461" s="631"/>
      <c r="H461" s="631"/>
      <c r="I461" s="631"/>
      <c r="J461" s="631"/>
      <c r="K461" s="631"/>
      <c r="L461" s="631"/>
      <c r="M461" s="631"/>
      <c r="N461" s="631"/>
      <c r="O461" s="631"/>
      <c r="P461" s="631"/>
      <c r="Q461" s="631"/>
      <c r="R461" s="631"/>
      <c r="S461" s="631"/>
      <c r="T461" s="631"/>
      <c r="U461" s="631"/>
      <c r="V461" s="631"/>
      <c r="W461" s="631"/>
      <c r="X461" s="631"/>
      <c r="Y461" s="631"/>
      <c r="Z461" s="631"/>
      <c r="AA461" s="631"/>
      <c r="AB461" s="631"/>
      <c r="AC461" s="631"/>
      <c r="AD461" s="635"/>
      <c r="AE461" s="636"/>
      <c r="AF461" s="636"/>
      <c r="AG461" s="636"/>
      <c r="AK461" s="631"/>
      <c r="AL461" s="631"/>
      <c r="AM461" s="631"/>
      <c r="AN461" s="631"/>
      <c r="AO461" s="631"/>
      <c r="AP461" s="631"/>
      <c r="AQ461" s="631"/>
      <c r="AR461" s="631"/>
      <c r="AS461" s="631"/>
      <c r="AT461" s="631"/>
      <c r="AU461" s="631"/>
      <c r="AV461" s="631"/>
      <c r="AW461" s="631"/>
      <c r="AX461" s="631"/>
      <c r="AY461" s="631"/>
      <c r="AZ461" s="631"/>
      <c r="BA461" s="631"/>
      <c r="BB461" s="631"/>
      <c r="BC461" s="631"/>
      <c r="BD461" s="631"/>
      <c r="BE461" s="631"/>
      <c r="BF461" s="631"/>
      <c r="BG461" s="631"/>
      <c r="BH461" s="631"/>
      <c r="BI461" s="631"/>
      <c r="BJ461" s="631"/>
      <c r="BK461" s="635"/>
      <c r="BL461" s="636"/>
      <c r="BM461" s="636"/>
      <c r="BN461" s="636"/>
    </row>
    <row r="462" spans="4:66">
      <c r="D462" s="631"/>
      <c r="E462" s="631"/>
      <c r="F462" s="631"/>
      <c r="G462" s="631"/>
      <c r="H462" s="631"/>
      <c r="I462" s="631"/>
      <c r="J462" s="631"/>
      <c r="K462" s="631"/>
      <c r="L462" s="631"/>
      <c r="M462" s="631"/>
      <c r="N462" s="631"/>
      <c r="O462" s="631"/>
      <c r="P462" s="631"/>
      <c r="Q462" s="631"/>
      <c r="R462" s="631"/>
      <c r="S462" s="631"/>
      <c r="T462" s="631"/>
      <c r="U462" s="631"/>
      <c r="V462" s="631"/>
      <c r="W462" s="631"/>
      <c r="X462" s="631"/>
      <c r="Y462" s="631"/>
      <c r="Z462" s="631"/>
      <c r="AA462" s="631"/>
      <c r="AB462" s="631"/>
      <c r="AC462" s="631"/>
      <c r="AD462" s="635"/>
      <c r="AE462" s="636"/>
      <c r="AF462" s="636"/>
      <c r="AG462" s="636"/>
      <c r="AK462" s="631"/>
      <c r="AL462" s="631"/>
      <c r="AM462" s="631"/>
      <c r="AN462" s="631"/>
      <c r="AO462" s="631"/>
      <c r="AP462" s="631"/>
      <c r="AQ462" s="631"/>
      <c r="AR462" s="631"/>
      <c r="AS462" s="631"/>
      <c r="AT462" s="631"/>
      <c r="AU462" s="631"/>
      <c r="AV462" s="631"/>
      <c r="AW462" s="631"/>
      <c r="AX462" s="631"/>
      <c r="AY462" s="631"/>
      <c r="AZ462" s="631"/>
      <c r="BA462" s="631"/>
      <c r="BB462" s="631"/>
      <c r="BC462" s="631"/>
      <c r="BD462" s="631"/>
      <c r="BE462" s="631"/>
      <c r="BF462" s="631"/>
      <c r="BG462" s="631"/>
      <c r="BH462" s="631"/>
      <c r="BI462" s="631"/>
      <c r="BJ462" s="631"/>
      <c r="BK462" s="635"/>
      <c r="BL462" s="636"/>
      <c r="BM462" s="636"/>
      <c r="BN462" s="636"/>
    </row>
    <row r="463" spans="4:66">
      <c r="D463" s="631"/>
      <c r="E463" s="631"/>
      <c r="F463" s="631"/>
      <c r="G463" s="631"/>
      <c r="H463" s="631"/>
      <c r="I463" s="631"/>
      <c r="J463" s="631"/>
      <c r="K463" s="631"/>
      <c r="L463" s="631"/>
      <c r="M463" s="631"/>
      <c r="N463" s="631"/>
      <c r="O463" s="631"/>
      <c r="P463" s="631"/>
      <c r="Q463" s="631"/>
      <c r="R463" s="631"/>
      <c r="S463" s="631"/>
      <c r="T463" s="631"/>
      <c r="U463" s="631"/>
      <c r="V463" s="631"/>
      <c r="W463" s="631"/>
      <c r="X463" s="631"/>
      <c r="Y463" s="631"/>
      <c r="Z463" s="631"/>
      <c r="AA463" s="631"/>
      <c r="AB463" s="631"/>
      <c r="AC463" s="631"/>
      <c r="AD463" s="635"/>
      <c r="AE463" s="636"/>
      <c r="AF463" s="636"/>
      <c r="AG463" s="636"/>
      <c r="AK463" s="631"/>
      <c r="AL463" s="631"/>
      <c r="AM463" s="631"/>
      <c r="AN463" s="631"/>
      <c r="AO463" s="631"/>
      <c r="AP463" s="631"/>
      <c r="AQ463" s="631"/>
      <c r="AR463" s="631"/>
      <c r="AS463" s="631"/>
      <c r="AT463" s="631"/>
      <c r="AU463" s="631"/>
      <c r="AV463" s="631"/>
      <c r="AW463" s="631"/>
      <c r="AX463" s="631"/>
      <c r="AY463" s="631"/>
      <c r="AZ463" s="631"/>
      <c r="BA463" s="631"/>
      <c r="BB463" s="631"/>
      <c r="BC463" s="631"/>
      <c r="BD463" s="631"/>
      <c r="BE463" s="631"/>
      <c r="BF463" s="631"/>
      <c r="BG463" s="631"/>
      <c r="BH463" s="631"/>
      <c r="BI463" s="631"/>
      <c r="BJ463" s="631"/>
      <c r="BK463" s="635"/>
      <c r="BL463" s="636"/>
      <c r="BM463" s="636"/>
      <c r="BN463" s="636"/>
    </row>
    <row r="464" spans="4:66">
      <c r="D464" s="631"/>
      <c r="E464" s="631"/>
      <c r="F464" s="631"/>
      <c r="G464" s="631"/>
      <c r="H464" s="631"/>
      <c r="I464" s="631"/>
      <c r="J464" s="631"/>
      <c r="K464" s="631"/>
      <c r="L464" s="631"/>
      <c r="M464" s="631"/>
      <c r="N464" s="631"/>
      <c r="O464" s="631"/>
      <c r="P464" s="631"/>
      <c r="Q464" s="631"/>
      <c r="R464" s="631"/>
      <c r="S464" s="631"/>
      <c r="T464" s="631"/>
      <c r="U464" s="631"/>
      <c r="V464" s="631"/>
      <c r="W464" s="631"/>
      <c r="X464" s="631"/>
      <c r="Y464" s="631"/>
      <c r="Z464" s="631"/>
      <c r="AA464" s="631"/>
      <c r="AB464" s="631"/>
      <c r="AC464" s="631"/>
      <c r="AD464" s="635"/>
      <c r="AE464" s="636"/>
      <c r="AF464" s="636"/>
      <c r="AG464" s="636"/>
      <c r="AK464" s="631"/>
      <c r="AL464" s="631"/>
      <c r="AM464" s="631"/>
      <c r="AN464" s="631"/>
      <c r="AO464" s="631"/>
      <c r="AP464" s="631"/>
      <c r="AQ464" s="631"/>
      <c r="AR464" s="631"/>
      <c r="AS464" s="631"/>
      <c r="AT464" s="631"/>
      <c r="AU464" s="631"/>
      <c r="AV464" s="631"/>
      <c r="AW464" s="631"/>
      <c r="AX464" s="631"/>
      <c r="AY464" s="631"/>
      <c r="AZ464" s="631"/>
      <c r="BA464" s="631"/>
      <c r="BB464" s="631"/>
      <c r="BC464" s="631"/>
      <c r="BD464" s="631"/>
      <c r="BE464" s="631"/>
      <c r="BF464" s="631"/>
      <c r="BG464" s="631"/>
      <c r="BH464" s="631"/>
      <c r="BI464" s="631"/>
      <c r="BJ464" s="631"/>
      <c r="BK464" s="635"/>
      <c r="BL464" s="636"/>
      <c r="BM464" s="636"/>
      <c r="BN464" s="636"/>
    </row>
    <row r="465" spans="4:66">
      <c r="D465" s="631"/>
      <c r="E465" s="631"/>
      <c r="F465" s="631"/>
      <c r="G465" s="631"/>
      <c r="H465" s="631"/>
      <c r="I465" s="631"/>
      <c r="J465" s="631"/>
      <c r="K465" s="631"/>
      <c r="L465" s="631"/>
      <c r="M465" s="631"/>
      <c r="N465" s="631"/>
      <c r="O465" s="631"/>
      <c r="P465" s="631"/>
      <c r="Q465" s="631"/>
      <c r="R465" s="631"/>
      <c r="S465" s="631"/>
      <c r="T465" s="631"/>
      <c r="U465" s="631"/>
      <c r="V465" s="631"/>
      <c r="W465" s="631"/>
      <c r="X465" s="631"/>
      <c r="Y465" s="631"/>
      <c r="Z465" s="631"/>
      <c r="AA465" s="631"/>
      <c r="AB465" s="631"/>
      <c r="AC465" s="631"/>
      <c r="AD465" s="635"/>
      <c r="AE465" s="636"/>
      <c r="AF465" s="636"/>
      <c r="AG465" s="636"/>
      <c r="AK465" s="631"/>
      <c r="AL465" s="631"/>
      <c r="AM465" s="631"/>
      <c r="AN465" s="631"/>
      <c r="AO465" s="631"/>
      <c r="AP465" s="631"/>
      <c r="AQ465" s="631"/>
      <c r="AR465" s="631"/>
      <c r="AS465" s="631"/>
      <c r="AT465" s="631"/>
      <c r="AU465" s="631"/>
      <c r="AV465" s="631"/>
      <c r="AW465" s="631"/>
      <c r="AX465" s="631"/>
      <c r="AY465" s="631"/>
      <c r="AZ465" s="631"/>
      <c r="BA465" s="631"/>
      <c r="BB465" s="631"/>
      <c r="BC465" s="631"/>
      <c r="BD465" s="631"/>
      <c r="BE465" s="631"/>
      <c r="BF465" s="631"/>
      <c r="BG465" s="631"/>
      <c r="BH465" s="631"/>
      <c r="BI465" s="631"/>
      <c r="BJ465" s="631"/>
      <c r="BK465" s="635"/>
      <c r="BL465" s="636"/>
      <c r="BM465" s="636"/>
      <c r="BN465" s="636"/>
    </row>
    <row r="466" spans="4:66">
      <c r="D466" s="631"/>
      <c r="E466" s="631"/>
      <c r="F466" s="631"/>
      <c r="G466" s="631"/>
      <c r="H466" s="631"/>
      <c r="I466" s="631"/>
      <c r="J466" s="631"/>
      <c r="K466" s="631"/>
      <c r="L466" s="631"/>
      <c r="M466" s="631"/>
      <c r="N466" s="631"/>
      <c r="O466" s="631"/>
      <c r="P466" s="631"/>
      <c r="Q466" s="631"/>
      <c r="R466" s="631"/>
      <c r="S466" s="631"/>
      <c r="T466" s="631"/>
      <c r="U466" s="631"/>
      <c r="V466" s="631"/>
      <c r="W466" s="631"/>
      <c r="X466" s="631"/>
      <c r="Y466" s="631"/>
      <c r="Z466" s="631"/>
      <c r="AA466" s="631"/>
      <c r="AB466" s="631"/>
      <c r="AC466" s="631"/>
      <c r="AD466" s="635"/>
      <c r="AE466" s="636"/>
      <c r="AF466" s="636"/>
      <c r="AG466" s="636"/>
      <c r="AK466" s="631"/>
      <c r="AL466" s="631"/>
      <c r="AM466" s="631"/>
      <c r="AN466" s="631"/>
      <c r="AO466" s="631"/>
      <c r="AP466" s="631"/>
      <c r="AQ466" s="631"/>
      <c r="AR466" s="631"/>
      <c r="AS466" s="631"/>
      <c r="AT466" s="631"/>
      <c r="AU466" s="631"/>
      <c r="AV466" s="631"/>
      <c r="AW466" s="631"/>
      <c r="AX466" s="631"/>
      <c r="AY466" s="631"/>
      <c r="AZ466" s="631"/>
      <c r="BA466" s="631"/>
      <c r="BB466" s="631"/>
      <c r="BC466" s="631"/>
      <c r="BD466" s="631"/>
      <c r="BE466" s="631"/>
      <c r="BF466" s="631"/>
      <c r="BG466" s="631"/>
      <c r="BH466" s="631"/>
      <c r="BI466" s="631"/>
      <c r="BJ466" s="631"/>
      <c r="BK466" s="635"/>
      <c r="BL466" s="636"/>
      <c r="BM466" s="636"/>
      <c r="BN466" s="636"/>
    </row>
    <row r="467" spans="4:66">
      <c r="D467" s="631"/>
      <c r="E467" s="631"/>
      <c r="F467" s="631"/>
      <c r="G467" s="631"/>
      <c r="H467" s="631"/>
      <c r="I467" s="631"/>
      <c r="J467" s="631"/>
      <c r="K467" s="631"/>
      <c r="L467" s="631"/>
      <c r="M467" s="631"/>
      <c r="N467" s="631"/>
      <c r="O467" s="631"/>
      <c r="P467" s="631"/>
      <c r="Q467" s="631"/>
      <c r="R467" s="631"/>
      <c r="S467" s="631"/>
      <c r="T467" s="631"/>
      <c r="U467" s="631"/>
      <c r="V467" s="631"/>
      <c r="W467" s="631"/>
      <c r="X467" s="631"/>
      <c r="Y467" s="631"/>
      <c r="Z467" s="631"/>
      <c r="AA467" s="631"/>
      <c r="AB467" s="631"/>
      <c r="AC467" s="631"/>
      <c r="AD467" s="635"/>
      <c r="AE467" s="636"/>
      <c r="AF467" s="636"/>
      <c r="AG467" s="636"/>
      <c r="AK467" s="631"/>
      <c r="AL467" s="631"/>
      <c r="AM467" s="631"/>
      <c r="AN467" s="631"/>
      <c r="AO467" s="631"/>
      <c r="AP467" s="631"/>
      <c r="AQ467" s="631"/>
      <c r="AR467" s="631"/>
      <c r="AS467" s="631"/>
      <c r="AT467" s="631"/>
      <c r="AU467" s="631"/>
      <c r="AV467" s="631"/>
      <c r="AW467" s="631"/>
      <c r="AX467" s="631"/>
      <c r="AY467" s="631"/>
      <c r="AZ467" s="631"/>
      <c r="BA467" s="631"/>
      <c r="BB467" s="631"/>
      <c r="BC467" s="631"/>
      <c r="BD467" s="631"/>
      <c r="BE467" s="631"/>
      <c r="BF467" s="631"/>
      <c r="BG467" s="631"/>
      <c r="BH467" s="631"/>
      <c r="BI467" s="631"/>
      <c r="BJ467" s="631"/>
      <c r="BK467" s="635"/>
      <c r="BL467" s="636"/>
      <c r="BM467" s="636"/>
      <c r="BN467" s="636"/>
    </row>
    <row r="468" spans="4:66">
      <c r="D468" s="631"/>
      <c r="E468" s="631"/>
      <c r="F468" s="631"/>
      <c r="G468" s="631"/>
      <c r="H468" s="631"/>
      <c r="I468" s="631"/>
      <c r="J468" s="631"/>
      <c r="K468" s="631"/>
      <c r="L468" s="631"/>
      <c r="M468" s="631"/>
      <c r="N468" s="631"/>
      <c r="O468" s="631"/>
      <c r="P468" s="631"/>
      <c r="Q468" s="631"/>
      <c r="R468" s="631"/>
      <c r="S468" s="631"/>
      <c r="T468" s="631"/>
      <c r="U468" s="631"/>
      <c r="V468" s="631"/>
      <c r="W468" s="631"/>
      <c r="X468" s="631"/>
      <c r="Y468" s="631"/>
      <c r="Z468" s="631"/>
      <c r="AA468" s="631"/>
      <c r="AB468" s="631"/>
      <c r="AC468" s="631"/>
      <c r="AD468" s="635"/>
      <c r="AE468" s="636"/>
      <c r="AF468" s="636"/>
      <c r="AG468" s="636"/>
      <c r="AK468" s="631"/>
      <c r="AL468" s="631"/>
      <c r="AM468" s="631"/>
      <c r="AN468" s="631"/>
      <c r="AO468" s="631"/>
      <c r="AP468" s="631"/>
      <c r="AQ468" s="631"/>
      <c r="AR468" s="631"/>
      <c r="AS468" s="631"/>
      <c r="AT468" s="631"/>
      <c r="AU468" s="631"/>
      <c r="AV468" s="631"/>
      <c r="AW468" s="631"/>
      <c r="AX468" s="631"/>
      <c r="AY468" s="631"/>
      <c r="AZ468" s="631"/>
      <c r="BA468" s="631"/>
      <c r="BB468" s="631"/>
      <c r="BC468" s="631"/>
      <c r="BD468" s="631"/>
      <c r="BE468" s="631"/>
      <c r="BF468" s="631"/>
      <c r="BG468" s="631"/>
      <c r="BH468" s="631"/>
      <c r="BI468" s="631"/>
      <c r="BJ468" s="631"/>
      <c r="BK468" s="635"/>
      <c r="BL468" s="636"/>
      <c r="BM468" s="636"/>
      <c r="BN468" s="636"/>
    </row>
    <row r="469" spans="4:66">
      <c r="D469" s="631"/>
      <c r="E469" s="631"/>
      <c r="F469" s="631"/>
      <c r="G469" s="631"/>
      <c r="H469" s="631"/>
      <c r="I469" s="631"/>
      <c r="J469" s="631"/>
      <c r="K469" s="631"/>
      <c r="L469" s="631"/>
      <c r="M469" s="631"/>
      <c r="N469" s="631"/>
      <c r="O469" s="631"/>
      <c r="P469" s="631"/>
      <c r="Q469" s="631"/>
      <c r="R469" s="631"/>
      <c r="S469" s="631"/>
      <c r="T469" s="631"/>
      <c r="U469" s="631"/>
      <c r="V469" s="631"/>
      <c r="W469" s="631"/>
      <c r="X469" s="631"/>
      <c r="Y469" s="631"/>
      <c r="Z469" s="631"/>
      <c r="AA469" s="631"/>
      <c r="AB469" s="631"/>
      <c r="AC469" s="631"/>
      <c r="AD469" s="635"/>
      <c r="AE469" s="636"/>
      <c r="AF469" s="636"/>
      <c r="AG469" s="636"/>
      <c r="AK469" s="631"/>
      <c r="AL469" s="631"/>
      <c r="AM469" s="631"/>
      <c r="AN469" s="631"/>
      <c r="AO469" s="631"/>
      <c r="AP469" s="631"/>
      <c r="AQ469" s="631"/>
      <c r="AR469" s="631"/>
      <c r="AS469" s="631"/>
      <c r="AT469" s="631"/>
      <c r="AU469" s="631"/>
      <c r="AV469" s="631"/>
      <c r="AW469" s="631"/>
      <c r="AX469" s="631"/>
      <c r="AY469" s="631"/>
      <c r="AZ469" s="631"/>
      <c r="BA469" s="631"/>
      <c r="BB469" s="631"/>
      <c r="BC469" s="631"/>
      <c r="BD469" s="631"/>
      <c r="BE469" s="631"/>
      <c r="BF469" s="631"/>
      <c r="BG469" s="631"/>
      <c r="BH469" s="631"/>
      <c r="BI469" s="631"/>
      <c r="BJ469" s="631"/>
      <c r="BK469" s="635"/>
      <c r="BL469" s="636"/>
      <c r="BM469" s="636"/>
      <c r="BN469" s="636"/>
    </row>
    <row r="470" spans="4:66">
      <c r="D470" s="631"/>
      <c r="E470" s="631"/>
      <c r="F470" s="631"/>
      <c r="G470" s="631"/>
      <c r="H470" s="631"/>
      <c r="I470" s="631"/>
      <c r="J470" s="631"/>
      <c r="K470" s="631"/>
      <c r="L470" s="631"/>
      <c r="M470" s="631"/>
      <c r="N470" s="631"/>
      <c r="O470" s="631"/>
      <c r="P470" s="631"/>
      <c r="Q470" s="631"/>
      <c r="R470" s="631"/>
      <c r="S470" s="631"/>
      <c r="T470" s="631"/>
      <c r="U470" s="631"/>
      <c r="V470" s="631"/>
      <c r="W470" s="631"/>
      <c r="X470" s="631"/>
      <c r="Y470" s="631"/>
      <c r="Z470" s="631"/>
      <c r="AA470" s="631"/>
      <c r="AB470" s="631"/>
      <c r="AC470" s="631"/>
      <c r="AD470" s="635"/>
      <c r="AE470" s="636"/>
      <c r="AF470" s="636"/>
      <c r="AG470" s="636"/>
      <c r="AK470" s="631"/>
      <c r="AL470" s="631"/>
      <c r="AM470" s="631"/>
      <c r="AN470" s="631"/>
      <c r="AO470" s="631"/>
      <c r="AP470" s="631"/>
      <c r="AQ470" s="631"/>
      <c r="AR470" s="631"/>
      <c r="AS470" s="631"/>
      <c r="AT470" s="631"/>
      <c r="AU470" s="631"/>
      <c r="AV470" s="631"/>
      <c r="AW470" s="631"/>
      <c r="AX470" s="631"/>
      <c r="AY470" s="631"/>
      <c r="AZ470" s="631"/>
      <c r="BA470" s="631"/>
      <c r="BB470" s="631"/>
      <c r="BC470" s="631"/>
      <c r="BD470" s="631"/>
      <c r="BE470" s="631"/>
      <c r="BF470" s="631"/>
      <c r="BG470" s="631"/>
      <c r="BH470" s="631"/>
      <c r="BI470" s="631"/>
      <c r="BJ470" s="631"/>
      <c r="BK470" s="635"/>
      <c r="BL470" s="636"/>
      <c r="BM470" s="636"/>
      <c r="BN470" s="636"/>
    </row>
    <row r="471" spans="4:66">
      <c r="D471" s="631"/>
      <c r="E471" s="631"/>
      <c r="F471" s="631"/>
      <c r="G471" s="631"/>
      <c r="H471" s="631"/>
      <c r="I471" s="631"/>
      <c r="J471" s="631"/>
      <c r="K471" s="631"/>
      <c r="L471" s="631"/>
      <c r="M471" s="631"/>
      <c r="N471" s="631"/>
      <c r="O471" s="631"/>
      <c r="P471" s="631"/>
      <c r="Q471" s="631"/>
      <c r="R471" s="631"/>
      <c r="S471" s="631"/>
      <c r="T471" s="631"/>
      <c r="U471" s="631"/>
      <c r="V471" s="631"/>
      <c r="W471" s="631"/>
      <c r="X471" s="631"/>
      <c r="Y471" s="631"/>
      <c r="Z471" s="631"/>
      <c r="AA471" s="631"/>
      <c r="AB471" s="631"/>
      <c r="AC471" s="631"/>
      <c r="AD471" s="635"/>
      <c r="AE471" s="636"/>
      <c r="AF471" s="636"/>
      <c r="AG471" s="636"/>
      <c r="AK471" s="631"/>
      <c r="AL471" s="631"/>
      <c r="AM471" s="631"/>
      <c r="AN471" s="631"/>
      <c r="AO471" s="631"/>
      <c r="AP471" s="631"/>
      <c r="AQ471" s="631"/>
      <c r="AR471" s="631"/>
      <c r="AS471" s="631"/>
      <c r="AT471" s="631"/>
      <c r="AU471" s="631"/>
      <c r="AV471" s="631"/>
      <c r="AW471" s="631"/>
      <c r="AX471" s="631"/>
      <c r="AY471" s="631"/>
      <c r="AZ471" s="631"/>
      <c r="BA471" s="631"/>
      <c r="BB471" s="631"/>
      <c r="BC471" s="631"/>
      <c r="BD471" s="631"/>
      <c r="BE471" s="631"/>
      <c r="BF471" s="631"/>
      <c r="BG471" s="631"/>
      <c r="BH471" s="631"/>
      <c r="BI471" s="631"/>
      <c r="BJ471" s="631"/>
      <c r="BK471" s="635"/>
      <c r="BL471" s="636"/>
      <c r="BM471" s="636"/>
      <c r="BN471" s="636"/>
    </row>
    <row r="472" spans="4:66">
      <c r="D472" s="631"/>
      <c r="E472" s="631"/>
      <c r="F472" s="631"/>
      <c r="G472" s="631"/>
      <c r="H472" s="631"/>
      <c r="I472" s="631"/>
      <c r="J472" s="631"/>
      <c r="K472" s="631"/>
      <c r="L472" s="631"/>
      <c r="M472" s="631"/>
      <c r="N472" s="631"/>
      <c r="O472" s="631"/>
      <c r="P472" s="631"/>
      <c r="Q472" s="631"/>
      <c r="R472" s="631"/>
      <c r="S472" s="631"/>
      <c r="T472" s="631"/>
      <c r="U472" s="631"/>
      <c r="V472" s="631"/>
      <c r="W472" s="631"/>
      <c r="X472" s="631"/>
      <c r="Y472" s="631"/>
      <c r="Z472" s="631"/>
      <c r="AA472" s="631"/>
      <c r="AB472" s="631"/>
      <c r="AC472" s="631"/>
      <c r="AD472" s="635"/>
      <c r="AE472" s="636"/>
      <c r="AF472" s="636"/>
      <c r="AG472" s="636"/>
      <c r="AK472" s="631"/>
      <c r="AL472" s="631"/>
      <c r="AM472" s="631"/>
      <c r="AN472" s="631"/>
      <c r="AO472" s="631"/>
      <c r="AP472" s="631"/>
      <c r="AQ472" s="631"/>
      <c r="AR472" s="631"/>
      <c r="AS472" s="631"/>
      <c r="AT472" s="631"/>
      <c r="AU472" s="631"/>
      <c r="AV472" s="631"/>
      <c r="AW472" s="631"/>
      <c r="AX472" s="631"/>
      <c r="AY472" s="631"/>
      <c r="AZ472" s="631"/>
      <c r="BA472" s="631"/>
      <c r="BB472" s="631"/>
      <c r="BC472" s="631"/>
      <c r="BD472" s="631"/>
      <c r="BE472" s="631"/>
      <c r="BF472" s="631"/>
      <c r="BG472" s="631"/>
      <c r="BH472" s="631"/>
      <c r="BI472" s="631"/>
      <c r="BJ472" s="631"/>
      <c r="BK472" s="635"/>
      <c r="BL472" s="636"/>
      <c r="BM472" s="636"/>
      <c r="BN472" s="636"/>
    </row>
    <row r="473" spans="4:66">
      <c r="D473" s="631"/>
      <c r="E473" s="631"/>
      <c r="F473" s="631"/>
      <c r="G473" s="631"/>
      <c r="H473" s="631"/>
      <c r="I473" s="631"/>
      <c r="J473" s="631"/>
      <c r="K473" s="631"/>
      <c r="L473" s="631"/>
      <c r="M473" s="631"/>
      <c r="N473" s="631"/>
      <c r="O473" s="631"/>
      <c r="P473" s="631"/>
      <c r="Q473" s="631"/>
      <c r="R473" s="631"/>
      <c r="S473" s="631"/>
      <c r="T473" s="631"/>
      <c r="U473" s="631"/>
      <c r="V473" s="631"/>
      <c r="W473" s="631"/>
      <c r="X473" s="631"/>
      <c r="Y473" s="631"/>
      <c r="Z473" s="631"/>
      <c r="AA473" s="631"/>
      <c r="AB473" s="631"/>
      <c r="AC473" s="631"/>
      <c r="AD473" s="635"/>
      <c r="AE473" s="636"/>
      <c r="AF473" s="636"/>
      <c r="AG473" s="636"/>
      <c r="AK473" s="631"/>
      <c r="AL473" s="631"/>
      <c r="AM473" s="631"/>
      <c r="AN473" s="631"/>
      <c r="AO473" s="631"/>
      <c r="AP473" s="631"/>
      <c r="AQ473" s="631"/>
      <c r="AR473" s="631"/>
      <c r="AS473" s="631"/>
      <c r="AT473" s="631"/>
      <c r="AU473" s="631"/>
      <c r="AV473" s="631"/>
      <c r="AW473" s="631"/>
      <c r="AX473" s="631"/>
      <c r="AY473" s="631"/>
      <c r="AZ473" s="631"/>
      <c r="BA473" s="631"/>
      <c r="BB473" s="631"/>
      <c r="BC473" s="631"/>
      <c r="BD473" s="631"/>
      <c r="BE473" s="631"/>
      <c r="BF473" s="631"/>
      <c r="BG473" s="631"/>
      <c r="BH473" s="631"/>
      <c r="BI473" s="631"/>
      <c r="BJ473" s="631"/>
      <c r="BK473" s="635"/>
      <c r="BL473" s="636"/>
      <c r="BM473" s="636"/>
      <c r="BN473" s="636"/>
    </row>
    <row r="474" spans="4:66">
      <c r="D474" s="631"/>
      <c r="E474" s="631"/>
      <c r="F474" s="631"/>
      <c r="G474" s="631"/>
      <c r="H474" s="631"/>
      <c r="I474" s="631"/>
      <c r="J474" s="631"/>
      <c r="K474" s="631"/>
      <c r="L474" s="631"/>
      <c r="M474" s="631"/>
      <c r="N474" s="631"/>
      <c r="O474" s="631"/>
      <c r="P474" s="631"/>
      <c r="Q474" s="631"/>
      <c r="R474" s="631"/>
      <c r="S474" s="631"/>
      <c r="T474" s="631"/>
      <c r="U474" s="631"/>
      <c r="V474" s="631"/>
      <c r="W474" s="631"/>
      <c r="X474" s="631"/>
      <c r="Y474" s="631"/>
      <c r="Z474" s="631"/>
      <c r="AA474" s="631"/>
      <c r="AB474" s="631"/>
      <c r="AC474" s="631"/>
      <c r="AD474" s="635"/>
      <c r="AE474" s="636"/>
      <c r="AF474" s="636"/>
      <c r="AG474" s="636"/>
      <c r="AK474" s="631"/>
      <c r="AL474" s="631"/>
      <c r="AM474" s="631"/>
      <c r="AN474" s="631"/>
      <c r="AO474" s="631"/>
      <c r="AP474" s="631"/>
      <c r="AQ474" s="631"/>
      <c r="AR474" s="631"/>
      <c r="AS474" s="631"/>
      <c r="AT474" s="631"/>
      <c r="AU474" s="631"/>
      <c r="AV474" s="631"/>
      <c r="AW474" s="631"/>
      <c r="AX474" s="631"/>
      <c r="AY474" s="631"/>
      <c r="AZ474" s="631"/>
      <c r="BA474" s="631"/>
      <c r="BB474" s="631"/>
      <c r="BC474" s="631"/>
      <c r="BD474" s="631"/>
      <c r="BE474" s="631"/>
      <c r="BF474" s="631"/>
      <c r="BG474" s="631"/>
      <c r="BH474" s="631"/>
      <c r="BI474" s="631"/>
      <c r="BJ474" s="631"/>
      <c r="BK474" s="635"/>
      <c r="BL474" s="636"/>
      <c r="BM474" s="636"/>
      <c r="BN474" s="636"/>
    </row>
    <row r="475" spans="4:66">
      <c r="D475" s="631"/>
      <c r="E475" s="631"/>
      <c r="F475" s="631"/>
      <c r="G475" s="631"/>
      <c r="H475" s="631"/>
      <c r="I475" s="631"/>
      <c r="J475" s="631"/>
      <c r="K475" s="631"/>
      <c r="L475" s="631"/>
      <c r="M475" s="631"/>
      <c r="N475" s="631"/>
      <c r="O475" s="631"/>
      <c r="P475" s="631"/>
      <c r="Q475" s="631"/>
      <c r="R475" s="631"/>
      <c r="S475" s="631"/>
      <c r="T475" s="631"/>
      <c r="U475" s="631"/>
      <c r="V475" s="631"/>
      <c r="W475" s="631"/>
      <c r="X475" s="631"/>
      <c r="Y475" s="631"/>
      <c r="Z475" s="631"/>
      <c r="AA475" s="631"/>
      <c r="AB475" s="631"/>
      <c r="AC475" s="631"/>
      <c r="AD475" s="635"/>
      <c r="AE475" s="636"/>
      <c r="AF475" s="636"/>
      <c r="AG475" s="636"/>
      <c r="AK475" s="631"/>
      <c r="AL475" s="631"/>
      <c r="AM475" s="631"/>
      <c r="AN475" s="631"/>
      <c r="AO475" s="631"/>
      <c r="AP475" s="631"/>
      <c r="AQ475" s="631"/>
      <c r="AR475" s="631"/>
      <c r="AS475" s="631"/>
      <c r="AT475" s="631"/>
      <c r="AU475" s="631"/>
      <c r="AV475" s="631"/>
      <c r="AW475" s="631"/>
      <c r="AX475" s="631"/>
      <c r="AY475" s="631"/>
      <c r="AZ475" s="631"/>
      <c r="BA475" s="631"/>
      <c r="BB475" s="631"/>
      <c r="BC475" s="631"/>
      <c r="BD475" s="631"/>
      <c r="BE475" s="631"/>
      <c r="BF475" s="631"/>
      <c r="BG475" s="631"/>
      <c r="BH475" s="631"/>
      <c r="BI475" s="631"/>
      <c r="BJ475" s="631"/>
      <c r="BK475" s="635"/>
      <c r="BL475" s="636"/>
      <c r="BM475" s="636"/>
      <c r="BN475" s="636"/>
    </row>
    <row r="476" spans="4:66">
      <c r="D476" s="631"/>
      <c r="E476" s="631"/>
      <c r="F476" s="631"/>
      <c r="G476" s="631"/>
      <c r="H476" s="631"/>
      <c r="I476" s="631"/>
      <c r="J476" s="631"/>
      <c r="K476" s="631"/>
      <c r="L476" s="631"/>
      <c r="M476" s="631"/>
      <c r="N476" s="631"/>
      <c r="O476" s="631"/>
      <c r="P476" s="631"/>
      <c r="Q476" s="631"/>
      <c r="R476" s="631"/>
      <c r="S476" s="631"/>
      <c r="T476" s="631"/>
      <c r="U476" s="631"/>
      <c r="V476" s="631"/>
      <c r="W476" s="631"/>
      <c r="X476" s="631"/>
      <c r="Y476" s="631"/>
      <c r="Z476" s="631"/>
      <c r="AA476" s="631"/>
      <c r="AB476" s="631"/>
      <c r="AC476" s="631"/>
      <c r="AD476" s="635"/>
      <c r="AE476" s="636"/>
      <c r="AF476" s="636"/>
      <c r="AG476" s="636"/>
      <c r="AK476" s="631"/>
      <c r="AL476" s="631"/>
      <c r="AM476" s="631"/>
      <c r="AN476" s="631"/>
      <c r="AO476" s="631"/>
      <c r="AP476" s="631"/>
      <c r="AQ476" s="631"/>
      <c r="AR476" s="631"/>
      <c r="AS476" s="631"/>
      <c r="AT476" s="631"/>
      <c r="AU476" s="631"/>
      <c r="AV476" s="631"/>
      <c r="AW476" s="631"/>
      <c r="AX476" s="631"/>
      <c r="AY476" s="631"/>
      <c r="AZ476" s="631"/>
      <c r="BA476" s="631"/>
      <c r="BB476" s="631"/>
      <c r="BC476" s="631"/>
      <c r="BD476" s="631"/>
      <c r="BE476" s="631"/>
      <c r="BF476" s="631"/>
      <c r="BG476" s="631"/>
      <c r="BH476" s="631"/>
      <c r="BI476" s="631"/>
      <c r="BJ476" s="631"/>
      <c r="BK476" s="635"/>
      <c r="BL476" s="636"/>
      <c r="BM476" s="636"/>
      <c r="BN476" s="636"/>
    </row>
    <row r="477" spans="4:66">
      <c r="D477" s="631"/>
      <c r="E477" s="631"/>
      <c r="F477" s="631"/>
      <c r="G477" s="631"/>
      <c r="H477" s="631"/>
      <c r="I477" s="631"/>
      <c r="J477" s="631"/>
      <c r="K477" s="631"/>
      <c r="L477" s="631"/>
      <c r="M477" s="631"/>
      <c r="N477" s="631"/>
      <c r="O477" s="631"/>
      <c r="P477" s="631"/>
      <c r="Q477" s="631"/>
      <c r="R477" s="631"/>
      <c r="S477" s="631"/>
      <c r="T477" s="631"/>
      <c r="U477" s="631"/>
      <c r="V477" s="631"/>
      <c r="W477" s="631"/>
      <c r="X477" s="631"/>
      <c r="Y477" s="631"/>
      <c r="Z477" s="631"/>
      <c r="AA477" s="631"/>
      <c r="AB477" s="631"/>
      <c r="AC477" s="631"/>
      <c r="AD477" s="635"/>
      <c r="AE477" s="636"/>
      <c r="AF477" s="636"/>
      <c r="AG477" s="636"/>
      <c r="AK477" s="631"/>
      <c r="AL477" s="631"/>
      <c r="AM477" s="631"/>
      <c r="AN477" s="631"/>
      <c r="AO477" s="631"/>
      <c r="AP477" s="631"/>
      <c r="AQ477" s="631"/>
      <c r="AR477" s="631"/>
      <c r="AS477" s="631"/>
      <c r="AT477" s="631"/>
      <c r="AU477" s="631"/>
      <c r="AV477" s="631"/>
      <c r="AW477" s="631"/>
      <c r="AX477" s="631"/>
      <c r="AY477" s="631"/>
      <c r="AZ477" s="631"/>
      <c r="BA477" s="631"/>
      <c r="BB477" s="631"/>
      <c r="BC477" s="631"/>
      <c r="BD477" s="631"/>
      <c r="BE477" s="631"/>
      <c r="BF477" s="631"/>
      <c r="BG477" s="631"/>
      <c r="BH477" s="631"/>
      <c r="BI477" s="631"/>
      <c r="BJ477" s="631"/>
      <c r="BK477" s="635"/>
      <c r="BL477" s="636"/>
      <c r="BM477" s="636"/>
      <c r="BN477" s="636"/>
    </row>
    <row r="478" spans="4:66">
      <c r="D478" s="631"/>
      <c r="E478" s="631"/>
      <c r="F478" s="631"/>
      <c r="G478" s="631"/>
      <c r="H478" s="631"/>
      <c r="I478" s="631"/>
      <c r="J478" s="631"/>
      <c r="K478" s="631"/>
      <c r="L478" s="631"/>
      <c r="M478" s="631"/>
      <c r="N478" s="631"/>
      <c r="O478" s="631"/>
      <c r="P478" s="631"/>
      <c r="Q478" s="631"/>
      <c r="R478" s="631"/>
      <c r="S478" s="631"/>
      <c r="T478" s="631"/>
      <c r="U478" s="631"/>
      <c r="V478" s="631"/>
      <c r="W478" s="631"/>
      <c r="X478" s="631"/>
      <c r="Y478" s="631"/>
      <c r="Z478" s="631"/>
      <c r="AA478" s="631"/>
      <c r="AB478" s="631"/>
      <c r="AC478" s="631"/>
      <c r="AD478" s="635"/>
      <c r="AE478" s="636"/>
      <c r="AF478" s="636"/>
      <c r="AG478" s="636"/>
      <c r="AK478" s="631"/>
      <c r="AL478" s="631"/>
      <c r="AM478" s="631"/>
      <c r="AN478" s="631"/>
      <c r="AO478" s="631"/>
      <c r="AP478" s="631"/>
      <c r="AQ478" s="631"/>
      <c r="AR478" s="631"/>
      <c r="AS478" s="631"/>
      <c r="AT478" s="631"/>
      <c r="AU478" s="631"/>
      <c r="AV478" s="631"/>
      <c r="AW478" s="631"/>
      <c r="AX478" s="631"/>
      <c r="AY478" s="631"/>
      <c r="AZ478" s="631"/>
      <c r="BA478" s="631"/>
      <c r="BB478" s="631"/>
      <c r="BC478" s="631"/>
      <c r="BD478" s="631"/>
      <c r="BE478" s="631"/>
      <c r="BF478" s="631"/>
      <c r="BG478" s="631"/>
      <c r="BH478" s="631"/>
      <c r="BI478" s="631"/>
      <c r="BJ478" s="631"/>
      <c r="BK478" s="635"/>
      <c r="BL478" s="636"/>
      <c r="BM478" s="636"/>
      <c r="BN478" s="636"/>
    </row>
    <row r="479" spans="4:66">
      <c r="D479" s="631"/>
      <c r="E479" s="631"/>
      <c r="F479" s="631"/>
      <c r="G479" s="631"/>
      <c r="H479" s="631"/>
      <c r="I479" s="631"/>
      <c r="J479" s="631"/>
      <c r="K479" s="631"/>
      <c r="L479" s="631"/>
      <c r="M479" s="631"/>
      <c r="N479" s="631"/>
      <c r="O479" s="631"/>
      <c r="P479" s="631"/>
      <c r="Q479" s="631"/>
      <c r="R479" s="631"/>
      <c r="S479" s="631"/>
      <c r="T479" s="631"/>
      <c r="U479" s="631"/>
      <c r="V479" s="631"/>
      <c r="W479" s="631"/>
      <c r="X479" s="631"/>
      <c r="Y479" s="631"/>
      <c r="Z479" s="631"/>
      <c r="AA479" s="631"/>
      <c r="AB479" s="631"/>
      <c r="AC479" s="631"/>
      <c r="AD479" s="635"/>
      <c r="AE479" s="636"/>
      <c r="AF479" s="636"/>
      <c r="AG479" s="636"/>
      <c r="AK479" s="631"/>
      <c r="AL479" s="631"/>
      <c r="AM479" s="631"/>
      <c r="AN479" s="631"/>
      <c r="AO479" s="631"/>
      <c r="AP479" s="631"/>
      <c r="AQ479" s="631"/>
      <c r="AR479" s="631"/>
      <c r="AS479" s="631"/>
      <c r="AT479" s="631"/>
      <c r="AU479" s="631"/>
      <c r="AV479" s="631"/>
      <c r="AW479" s="631"/>
      <c r="AX479" s="631"/>
      <c r="AY479" s="631"/>
      <c r="AZ479" s="631"/>
      <c r="BA479" s="631"/>
      <c r="BB479" s="631"/>
      <c r="BC479" s="631"/>
      <c r="BD479" s="631"/>
      <c r="BE479" s="631"/>
      <c r="BF479" s="631"/>
      <c r="BG479" s="631"/>
      <c r="BH479" s="631"/>
      <c r="BI479" s="631"/>
      <c r="BJ479" s="631"/>
      <c r="BK479" s="635"/>
      <c r="BL479" s="636"/>
      <c r="BM479" s="636"/>
      <c r="BN479" s="636"/>
    </row>
    <row r="480" spans="4:66">
      <c r="D480" s="631"/>
      <c r="E480" s="631"/>
      <c r="F480" s="631"/>
      <c r="G480" s="631"/>
      <c r="H480" s="631"/>
      <c r="I480" s="631"/>
      <c r="J480" s="631"/>
      <c r="K480" s="631"/>
      <c r="L480" s="631"/>
      <c r="M480" s="631"/>
      <c r="N480" s="631"/>
      <c r="O480" s="631"/>
      <c r="P480" s="631"/>
      <c r="Q480" s="631"/>
      <c r="R480" s="631"/>
      <c r="S480" s="631"/>
      <c r="T480" s="631"/>
      <c r="U480" s="631"/>
      <c r="V480" s="631"/>
      <c r="W480" s="631"/>
      <c r="X480" s="631"/>
      <c r="Y480" s="631"/>
      <c r="Z480" s="631"/>
      <c r="AA480" s="631"/>
      <c r="AB480" s="631"/>
      <c r="AC480" s="631"/>
      <c r="AD480" s="635"/>
      <c r="AE480" s="636"/>
      <c r="AF480" s="636"/>
      <c r="AG480" s="636"/>
      <c r="AK480" s="631"/>
      <c r="AL480" s="631"/>
      <c r="AM480" s="631"/>
      <c r="AN480" s="631"/>
      <c r="AO480" s="631"/>
      <c r="AP480" s="631"/>
      <c r="AQ480" s="631"/>
      <c r="AR480" s="631"/>
      <c r="AS480" s="631"/>
      <c r="AT480" s="631"/>
      <c r="AU480" s="631"/>
      <c r="AV480" s="631"/>
      <c r="AW480" s="631"/>
      <c r="AX480" s="631"/>
      <c r="AY480" s="631"/>
      <c r="AZ480" s="631"/>
      <c r="BA480" s="631"/>
      <c r="BB480" s="631"/>
      <c r="BC480" s="631"/>
      <c r="BD480" s="631"/>
      <c r="BE480" s="631"/>
      <c r="BF480" s="631"/>
      <c r="BG480" s="631"/>
      <c r="BH480" s="631"/>
      <c r="BI480" s="631"/>
      <c r="BJ480" s="631"/>
      <c r="BK480" s="635"/>
      <c r="BL480" s="636"/>
      <c r="BM480" s="636"/>
      <c r="BN480" s="636"/>
    </row>
    <row r="481" spans="4:66">
      <c r="D481" s="631"/>
      <c r="E481" s="631"/>
      <c r="F481" s="631"/>
      <c r="G481" s="631"/>
      <c r="H481" s="631"/>
      <c r="I481" s="631"/>
      <c r="J481" s="631"/>
      <c r="K481" s="631"/>
      <c r="L481" s="631"/>
      <c r="M481" s="631"/>
      <c r="N481" s="631"/>
      <c r="O481" s="631"/>
      <c r="P481" s="631"/>
      <c r="Q481" s="631"/>
      <c r="R481" s="631"/>
      <c r="S481" s="631"/>
      <c r="T481" s="631"/>
      <c r="U481" s="631"/>
      <c r="V481" s="631"/>
      <c r="W481" s="631"/>
      <c r="X481" s="631"/>
      <c r="Y481" s="631"/>
      <c r="Z481" s="631"/>
      <c r="AA481" s="631"/>
      <c r="AB481" s="631"/>
      <c r="AC481" s="631"/>
      <c r="AD481" s="635"/>
      <c r="AE481" s="636"/>
      <c r="AF481" s="636"/>
      <c r="AG481" s="636"/>
      <c r="AK481" s="631"/>
      <c r="AL481" s="631"/>
      <c r="AM481" s="631"/>
      <c r="AN481" s="631"/>
      <c r="AO481" s="631"/>
      <c r="AP481" s="631"/>
      <c r="AQ481" s="631"/>
      <c r="AR481" s="631"/>
      <c r="AS481" s="631"/>
      <c r="AT481" s="631"/>
      <c r="AU481" s="631"/>
      <c r="AV481" s="631"/>
      <c r="AW481" s="631"/>
      <c r="AX481" s="631"/>
      <c r="AY481" s="631"/>
      <c r="AZ481" s="631"/>
      <c r="BA481" s="631"/>
      <c r="BB481" s="631"/>
      <c r="BC481" s="631"/>
      <c r="BD481" s="631"/>
      <c r="BE481" s="631"/>
      <c r="BF481" s="631"/>
      <c r="BG481" s="631"/>
      <c r="BH481" s="631"/>
      <c r="BI481" s="631"/>
      <c r="BJ481" s="631"/>
      <c r="BK481" s="635"/>
      <c r="BL481" s="636"/>
      <c r="BM481" s="636"/>
      <c r="BN481" s="636"/>
    </row>
    <row r="482" spans="4:66">
      <c r="D482" s="631"/>
      <c r="E482" s="631"/>
      <c r="F482" s="631"/>
      <c r="G482" s="631"/>
      <c r="H482" s="631"/>
      <c r="I482" s="631"/>
      <c r="J482" s="631"/>
      <c r="K482" s="631"/>
      <c r="L482" s="631"/>
      <c r="M482" s="631"/>
      <c r="N482" s="631"/>
      <c r="O482" s="631"/>
      <c r="P482" s="631"/>
      <c r="Q482" s="631"/>
      <c r="R482" s="631"/>
      <c r="S482" s="631"/>
      <c r="T482" s="631"/>
      <c r="U482" s="631"/>
      <c r="V482" s="631"/>
      <c r="W482" s="631"/>
      <c r="X482" s="631"/>
      <c r="Y482" s="631"/>
      <c r="Z482" s="631"/>
      <c r="AA482" s="631"/>
      <c r="AB482" s="631"/>
      <c r="AC482" s="631"/>
      <c r="AD482" s="635"/>
      <c r="AE482" s="636"/>
      <c r="AF482" s="636"/>
      <c r="AG482" s="636"/>
      <c r="AK482" s="631"/>
      <c r="AL482" s="631"/>
      <c r="AM482" s="631"/>
      <c r="AN482" s="631"/>
      <c r="AO482" s="631"/>
      <c r="AP482" s="631"/>
      <c r="AQ482" s="631"/>
      <c r="AR482" s="631"/>
      <c r="AS482" s="631"/>
      <c r="AT482" s="631"/>
      <c r="AU482" s="631"/>
      <c r="AV482" s="631"/>
      <c r="AW482" s="631"/>
      <c r="AX482" s="631"/>
      <c r="AY482" s="631"/>
      <c r="AZ482" s="631"/>
      <c r="BA482" s="631"/>
      <c r="BB482" s="631"/>
      <c r="BC482" s="631"/>
      <c r="BD482" s="631"/>
      <c r="BE482" s="631"/>
      <c r="BF482" s="631"/>
      <c r="BG482" s="631"/>
      <c r="BH482" s="631"/>
      <c r="BI482" s="631"/>
      <c r="BJ482" s="631"/>
      <c r="BK482" s="635"/>
      <c r="BL482" s="636"/>
      <c r="BM482" s="636"/>
      <c r="BN482" s="636"/>
    </row>
    <row r="483" spans="4:66">
      <c r="D483" s="631"/>
      <c r="E483" s="631"/>
      <c r="F483" s="631"/>
      <c r="G483" s="631"/>
      <c r="H483" s="631"/>
      <c r="I483" s="631"/>
      <c r="J483" s="631"/>
      <c r="K483" s="631"/>
      <c r="L483" s="631"/>
      <c r="M483" s="631"/>
      <c r="N483" s="631"/>
      <c r="O483" s="631"/>
      <c r="P483" s="631"/>
      <c r="Q483" s="631"/>
      <c r="R483" s="631"/>
      <c r="S483" s="631"/>
      <c r="T483" s="631"/>
      <c r="U483" s="631"/>
      <c r="V483" s="631"/>
      <c r="W483" s="631"/>
      <c r="X483" s="631"/>
      <c r="Y483" s="631"/>
      <c r="Z483" s="631"/>
      <c r="AA483" s="631"/>
      <c r="AB483" s="631"/>
      <c r="AC483" s="631"/>
      <c r="AD483" s="635"/>
      <c r="AE483" s="636"/>
      <c r="AF483" s="636"/>
      <c r="AG483" s="636"/>
      <c r="AK483" s="631"/>
      <c r="AL483" s="631"/>
      <c r="AM483" s="631"/>
      <c r="AN483" s="631"/>
      <c r="AO483" s="631"/>
      <c r="AP483" s="631"/>
      <c r="AQ483" s="631"/>
      <c r="AR483" s="631"/>
      <c r="AS483" s="631"/>
      <c r="AT483" s="631"/>
      <c r="AU483" s="631"/>
      <c r="AV483" s="631"/>
      <c r="AW483" s="631"/>
      <c r="AX483" s="631"/>
      <c r="AY483" s="631"/>
      <c r="AZ483" s="631"/>
      <c r="BA483" s="631"/>
      <c r="BB483" s="631"/>
      <c r="BC483" s="631"/>
      <c r="BD483" s="631"/>
      <c r="BE483" s="631"/>
      <c r="BF483" s="631"/>
      <c r="BG483" s="631"/>
      <c r="BH483" s="631"/>
      <c r="BI483" s="631"/>
      <c r="BJ483" s="631"/>
      <c r="BK483" s="635"/>
      <c r="BL483" s="636"/>
      <c r="BM483" s="636"/>
      <c r="BN483" s="636"/>
    </row>
    <row r="484" spans="4:66">
      <c r="D484" s="631"/>
      <c r="E484" s="631"/>
      <c r="F484" s="631"/>
      <c r="G484" s="631"/>
      <c r="H484" s="631"/>
      <c r="I484" s="631"/>
      <c r="J484" s="631"/>
      <c r="K484" s="631"/>
      <c r="L484" s="631"/>
      <c r="M484" s="631"/>
      <c r="N484" s="631"/>
      <c r="O484" s="631"/>
      <c r="P484" s="631"/>
      <c r="Q484" s="631"/>
      <c r="R484" s="631"/>
      <c r="S484" s="631"/>
      <c r="T484" s="631"/>
      <c r="U484" s="631"/>
      <c r="V484" s="631"/>
      <c r="W484" s="631"/>
      <c r="X484" s="631"/>
      <c r="Y484" s="631"/>
      <c r="Z484" s="631"/>
      <c r="AA484" s="631"/>
      <c r="AB484" s="631"/>
      <c r="AC484" s="631"/>
      <c r="AD484" s="635"/>
      <c r="AE484" s="636"/>
      <c r="AF484" s="636"/>
      <c r="AG484" s="636"/>
      <c r="AK484" s="631"/>
      <c r="AL484" s="631"/>
      <c r="AM484" s="631"/>
      <c r="AN484" s="631"/>
      <c r="AO484" s="631"/>
      <c r="AP484" s="631"/>
      <c r="AQ484" s="631"/>
      <c r="AR484" s="631"/>
      <c r="AS484" s="631"/>
      <c r="AT484" s="631"/>
      <c r="AU484" s="631"/>
      <c r="AV484" s="631"/>
      <c r="AW484" s="631"/>
      <c r="AX484" s="631"/>
      <c r="AY484" s="631"/>
      <c r="AZ484" s="631"/>
      <c r="BA484" s="631"/>
      <c r="BB484" s="631"/>
      <c r="BC484" s="631"/>
      <c r="BD484" s="631"/>
      <c r="BE484" s="631"/>
      <c r="BF484" s="631"/>
      <c r="BG484" s="631"/>
      <c r="BH484" s="631"/>
      <c r="BI484" s="631"/>
      <c r="BJ484" s="631"/>
      <c r="BK484" s="635"/>
      <c r="BL484" s="636"/>
      <c r="BM484" s="636"/>
      <c r="BN484" s="636"/>
    </row>
    <row r="485" spans="4:66">
      <c r="D485" s="631"/>
      <c r="E485" s="631"/>
      <c r="F485" s="631"/>
      <c r="G485" s="631"/>
      <c r="H485" s="631"/>
      <c r="I485" s="631"/>
      <c r="J485" s="631"/>
      <c r="K485" s="631"/>
      <c r="L485" s="631"/>
      <c r="M485" s="631"/>
      <c r="N485" s="631"/>
      <c r="O485" s="631"/>
      <c r="P485" s="631"/>
      <c r="Q485" s="631"/>
      <c r="R485" s="631"/>
      <c r="S485" s="631"/>
      <c r="T485" s="631"/>
      <c r="U485" s="631"/>
      <c r="V485" s="631"/>
      <c r="W485" s="631"/>
      <c r="X485" s="631"/>
      <c r="Y485" s="631"/>
      <c r="Z485" s="631"/>
      <c r="AA485" s="631"/>
      <c r="AB485" s="631"/>
      <c r="AC485" s="631"/>
      <c r="AD485" s="635"/>
      <c r="AE485" s="636"/>
      <c r="AF485" s="636"/>
      <c r="AG485" s="636"/>
      <c r="AK485" s="631"/>
      <c r="AL485" s="631"/>
      <c r="AM485" s="631"/>
      <c r="AN485" s="631"/>
      <c r="AO485" s="631"/>
      <c r="AP485" s="631"/>
      <c r="AQ485" s="631"/>
      <c r="AR485" s="631"/>
      <c r="AS485" s="631"/>
      <c r="AT485" s="631"/>
      <c r="AU485" s="631"/>
      <c r="AV485" s="631"/>
      <c r="AW485" s="631"/>
      <c r="AX485" s="631"/>
      <c r="AY485" s="631"/>
      <c r="AZ485" s="631"/>
      <c r="BA485" s="631"/>
      <c r="BB485" s="631"/>
      <c r="BC485" s="631"/>
      <c r="BD485" s="631"/>
      <c r="BE485" s="631"/>
      <c r="BF485" s="631"/>
      <c r="BG485" s="631"/>
      <c r="BH485" s="631"/>
      <c r="BI485" s="631"/>
      <c r="BJ485" s="631"/>
      <c r="BK485" s="635"/>
      <c r="BL485" s="636"/>
      <c r="BM485" s="636"/>
      <c r="BN485" s="636"/>
    </row>
    <row r="486" spans="4:66">
      <c r="D486" s="631"/>
      <c r="E486" s="631"/>
      <c r="F486" s="631"/>
      <c r="G486" s="631"/>
      <c r="H486" s="631"/>
      <c r="I486" s="631"/>
      <c r="J486" s="631"/>
      <c r="K486" s="631"/>
      <c r="L486" s="631"/>
      <c r="M486" s="631"/>
      <c r="N486" s="631"/>
      <c r="O486" s="631"/>
      <c r="P486" s="631"/>
      <c r="Q486" s="631"/>
      <c r="R486" s="631"/>
      <c r="S486" s="631"/>
      <c r="T486" s="631"/>
      <c r="U486" s="631"/>
      <c r="V486" s="631"/>
      <c r="W486" s="631"/>
      <c r="X486" s="631"/>
      <c r="Y486" s="631"/>
      <c r="Z486" s="631"/>
      <c r="AA486" s="631"/>
      <c r="AB486" s="631"/>
      <c r="AC486" s="631"/>
      <c r="AD486" s="635"/>
      <c r="AE486" s="636"/>
      <c r="AF486" s="636"/>
      <c r="AG486" s="636"/>
      <c r="AK486" s="631"/>
      <c r="AL486" s="631"/>
      <c r="AM486" s="631"/>
      <c r="AN486" s="631"/>
      <c r="AO486" s="631"/>
      <c r="AP486" s="631"/>
      <c r="AQ486" s="631"/>
      <c r="AR486" s="631"/>
      <c r="AS486" s="631"/>
      <c r="AT486" s="631"/>
      <c r="AU486" s="631"/>
      <c r="AV486" s="631"/>
      <c r="AW486" s="631"/>
      <c r="AX486" s="631"/>
      <c r="AY486" s="631"/>
      <c r="AZ486" s="631"/>
      <c r="BA486" s="631"/>
      <c r="BB486" s="631"/>
      <c r="BC486" s="631"/>
      <c r="BD486" s="631"/>
      <c r="BE486" s="631"/>
      <c r="BF486" s="631"/>
      <c r="BG486" s="631"/>
      <c r="BH486" s="631"/>
      <c r="BI486" s="631"/>
      <c r="BJ486" s="631"/>
      <c r="BK486" s="635"/>
      <c r="BL486" s="636"/>
      <c r="BM486" s="636"/>
      <c r="BN486" s="636"/>
    </row>
    <row r="487" spans="4:66">
      <c r="D487" s="631"/>
      <c r="E487" s="631"/>
      <c r="F487" s="631"/>
      <c r="G487" s="631"/>
      <c r="H487" s="631"/>
      <c r="I487" s="631"/>
      <c r="J487" s="631"/>
      <c r="K487" s="631"/>
      <c r="L487" s="631"/>
      <c r="M487" s="631"/>
      <c r="N487" s="631"/>
      <c r="O487" s="631"/>
      <c r="P487" s="631"/>
      <c r="Q487" s="631"/>
      <c r="R487" s="631"/>
      <c r="S487" s="631"/>
      <c r="T487" s="631"/>
      <c r="U487" s="631"/>
      <c r="V487" s="631"/>
      <c r="W487" s="631"/>
      <c r="X487" s="631"/>
      <c r="Y487" s="631"/>
      <c r="Z487" s="631"/>
      <c r="AA487" s="631"/>
      <c r="AB487" s="631"/>
      <c r="AC487" s="631"/>
      <c r="AD487" s="635"/>
      <c r="AE487" s="636"/>
      <c r="AF487" s="636"/>
      <c r="AG487" s="636"/>
      <c r="AK487" s="631"/>
      <c r="AL487" s="631"/>
      <c r="AM487" s="631"/>
      <c r="AN487" s="631"/>
      <c r="AO487" s="631"/>
      <c r="AP487" s="631"/>
      <c r="AQ487" s="631"/>
      <c r="AR487" s="631"/>
      <c r="AS487" s="631"/>
      <c r="AT487" s="631"/>
      <c r="AU487" s="631"/>
      <c r="AV487" s="631"/>
      <c r="AW487" s="631"/>
      <c r="AX487" s="631"/>
      <c r="AY487" s="631"/>
      <c r="AZ487" s="631"/>
      <c r="BA487" s="631"/>
      <c r="BB487" s="631"/>
      <c r="BC487" s="631"/>
      <c r="BD487" s="631"/>
      <c r="BE487" s="631"/>
      <c r="BF487" s="631"/>
      <c r="BG487" s="631"/>
      <c r="BH487" s="631"/>
      <c r="BI487" s="631"/>
      <c r="BJ487" s="631"/>
      <c r="BK487" s="635"/>
      <c r="BL487" s="636"/>
      <c r="BM487" s="636"/>
      <c r="BN487" s="636"/>
    </row>
    <row r="488" spans="4:66">
      <c r="D488" s="631"/>
      <c r="E488" s="631"/>
      <c r="F488" s="631"/>
      <c r="G488" s="631"/>
      <c r="H488" s="631"/>
      <c r="I488" s="631"/>
      <c r="J488" s="631"/>
      <c r="K488" s="631"/>
      <c r="L488" s="631"/>
      <c r="M488" s="631"/>
      <c r="N488" s="631"/>
      <c r="O488" s="631"/>
      <c r="P488" s="631"/>
      <c r="Q488" s="631"/>
      <c r="R488" s="631"/>
      <c r="S488" s="631"/>
      <c r="T488" s="631"/>
      <c r="U488" s="631"/>
      <c r="V488" s="631"/>
      <c r="W488" s="631"/>
      <c r="X488" s="631"/>
      <c r="Y488" s="631"/>
      <c r="Z488" s="631"/>
      <c r="AA488" s="631"/>
      <c r="AB488" s="631"/>
      <c r="AC488" s="631"/>
      <c r="AD488" s="635"/>
      <c r="AE488" s="636"/>
      <c r="AF488" s="636"/>
      <c r="AG488" s="636"/>
      <c r="AK488" s="631"/>
      <c r="AL488" s="631"/>
      <c r="AM488" s="631"/>
      <c r="AN488" s="631"/>
      <c r="AO488" s="631"/>
      <c r="AP488" s="631"/>
      <c r="AQ488" s="631"/>
      <c r="AR488" s="631"/>
      <c r="AS488" s="631"/>
      <c r="AT488" s="631"/>
      <c r="AU488" s="631"/>
      <c r="AV488" s="631"/>
      <c r="AW488" s="631"/>
      <c r="AX488" s="631"/>
      <c r="AY488" s="631"/>
      <c r="AZ488" s="631"/>
      <c r="BA488" s="631"/>
      <c r="BB488" s="631"/>
      <c r="BC488" s="631"/>
      <c r="BD488" s="631"/>
      <c r="BE488" s="631"/>
      <c r="BF488" s="631"/>
      <c r="BG488" s="631"/>
      <c r="BH488" s="631"/>
      <c r="BI488" s="631"/>
      <c r="BJ488" s="631"/>
      <c r="BK488" s="635"/>
      <c r="BL488" s="636"/>
      <c r="BM488" s="636"/>
      <c r="BN488" s="636"/>
    </row>
    <row r="489" spans="4:66">
      <c r="D489" s="631"/>
      <c r="E489" s="631"/>
      <c r="F489" s="631"/>
      <c r="G489" s="631"/>
      <c r="H489" s="631"/>
      <c r="I489" s="631"/>
      <c r="J489" s="631"/>
      <c r="K489" s="631"/>
      <c r="L489" s="631"/>
      <c r="M489" s="631"/>
      <c r="N489" s="631"/>
      <c r="O489" s="631"/>
      <c r="P489" s="631"/>
      <c r="Q489" s="631"/>
      <c r="R489" s="631"/>
      <c r="S489" s="631"/>
      <c r="T489" s="631"/>
      <c r="U489" s="631"/>
      <c r="V489" s="631"/>
      <c r="W489" s="631"/>
      <c r="X489" s="631"/>
      <c r="Y489" s="631"/>
      <c r="Z489" s="631"/>
      <c r="AA489" s="631"/>
      <c r="AB489" s="631"/>
      <c r="AC489" s="631"/>
      <c r="AD489" s="635"/>
      <c r="AE489" s="636"/>
      <c r="AF489" s="636"/>
      <c r="AG489" s="636"/>
      <c r="AK489" s="631"/>
      <c r="AL489" s="631"/>
      <c r="AM489" s="631"/>
      <c r="AN489" s="631"/>
      <c r="AO489" s="631"/>
      <c r="AP489" s="631"/>
      <c r="AQ489" s="631"/>
      <c r="AR489" s="631"/>
      <c r="AS489" s="631"/>
      <c r="AT489" s="631"/>
      <c r="AU489" s="631"/>
      <c r="AV489" s="631"/>
      <c r="AW489" s="631"/>
      <c r="AX489" s="631"/>
      <c r="AY489" s="631"/>
      <c r="AZ489" s="631"/>
      <c r="BA489" s="631"/>
      <c r="BB489" s="631"/>
      <c r="BC489" s="631"/>
      <c r="BD489" s="631"/>
      <c r="BE489" s="631"/>
      <c r="BF489" s="631"/>
      <c r="BG489" s="631"/>
      <c r="BH489" s="631"/>
      <c r="BI489" s="631"/>
      <c r="BJ489" s="631"/>
      <c r="BK489" s="635"/>
      <c r="BL489" s="636"/>
      <c r="BM489" s="636"/>
      <c r="BN489" s="636"/>
    </row>
    <row r="490" spans="4:66">
      <c r="D490" s="631"/>
      <c r="E490" s="631"/>
      <c r="F490" s="631"/>
      <c r="G490" s="631"/>
      <c r="H490" s="631"/>
      <c r="I490" s="631"/>
      <c r="J490" s="631"/>
      <c r="K490" s="631"/>
      <c r="L490" s="631"/>
      <c r="M490" s="631"/>
      <c r="N490" s="631"/>
      <c r="O490" s="631"/>
      <c r="P490" s="631"/>
      <c r="Q490" s="631"/>
      <c r="R490" s="631"/>
      <c r="S490" s="631"/>
      <c r="T490" s="631"/>
      <c r="U490" s="631"/>
      <c r="V490" s="631"/>
      <c r="W490" s="631"/>
      <c r="X490" s="631"/>
      <c r="Y490" s="631"/>
      <c r="Z490" s="631"/>
      <c r="AA490" s="631"/>
      <c r="AB490" s="631"/>
      <c r="AC490" s="631"/>
      <c r="AD490" s="635"/>
      <c r="AE490" s="636"/>
      <c r="AF490" s="636"/>
      <c r="AG490" s="636"/>
      <c r="AK490" s="631"/>
      <c r="AL490" s="631"/>
      <c r="AM490" s="631"/>
      <c r="AN490" s="631"/>
      <c r="AO490" s="631"/>
      <c r="AP490" s="631"/>
      <c r="AQ490" s="631"/>
      <c r="AR490" s="631"/>
      <c r="AS490" s="631"/>
      <c r="AT490" s="631"/>
      <c r="AU490" s="631"/>
      <c r="AV490" s="631"/>
      <c r="AW490" s="631"/>
      <c r="AX490" s="631"/>
      <c r="AY490" s="631"/>
      <c r="AZ490" s="631"/>
      <c r="BA490" s="631"/>
      <c r="BB490" s="631"/>
      <c r="BC490" s="631"/>
      <c r="BD490" s="631"/>
      <c r="BE490" s="631"/>
      <c r="BF490" s="631"/>
      <c r="BG490" s="631"/>
      <c r="BH490" s="631"/>
      <c r="BI490" s="631"/>
      <c r="BJ490" s="631"/>
      <c r="BK490" s="635"/>
      <c r="BL490" s="636"/>
      <c r="BM490" s="636"/>
      <c r="BN490" s="636"/>
    </row>
    <row r="491" spans="4:66">
      <c r="D491" s="631"/>
      <c r="E491" s="631"/>
      <c r="F491" s="631"/>
      <c r="G491" s="631"/>
      <c r="H491" s="631"/>
      <c r="I491" s="631"/>
      <c r="J491" s="631"/>
      <c r="K491" s="631"/>
      <c r="L491" s="631"/>
      <c r="M491" s="631"/>
      <c r="N491" s="631"/>
      <c r="O491" s="631"/>
      <c r="P491" s="631"/>
      <c r="Q491" s="631"/>
      <c r="R491" s="631"/>
      <c r="S491" s="631"/>
      <c r="T491" s="631"/>
      <c r="U491" s="631"/>
      <c r="V491" s="631"/>
      <c r="W491" s="631"/>
      <c r="X491" s="631"/>
      <c r="Y491" s="631"/>
      <c r="Z491" s="631"/>
      <c r="AA491" s="631"/>
      <c r="AB491" s="631"/>
      <c r="AC491" s="631"/>
      <c r="AD491" s="635"/>
      <c r="AE491" s="636"/>
      <c r="AF491" s="636"/>
      <c r="AG491" s="636"/>
      <c r="AK491" s="631"/>
      <c r="AL491" s="631"/>
      <c r="AM491" s="631"/>
      <c r="AN491" s="631"/>
      <c r="AO491" s="631"/>
      <c r="AP491" s="631"/>
      <c r="AQ491" s="631"/>
      <c r="AR491" s="631"/>
      <c r="AS491" s="631"/>
      <c r="AT491" s="631"/>
      <c r="AU491" s="631"/>
      <c r="AV491" s="631"/>
      <c r="AW491" s="631"/>
      <c r="AX491" s="631"/>
      <c r="AY491" s="631"/>
      <c r="AZ491" s="631"/>
      <c r="BA491" s="631"/>
      <c r="BB491" s="631"/>
      <c r="BC491" s="631"/>
      <c r="BD491" s="631"/>
      <c r="BE491" s="631"/>
      <c r="BF491" s="631"/>
      <c r="BG491" s="631"/>
      <c r="BH491" s="631"/>
      <c r="BI491" s="631"/>
      <c r="BJ491" s="631"/>
      <c r="BK491" s="635"/>
      <c r="BL491" s="636"/>
      <c r="BM491" s="636"/>
      <c r="BN491" s="636"/>
    </row>
    <row r="492" spans="4:66">
      <c r="D492" s="631"/>
      <c r="E492" s="631"/>
      <c r="F492" s="631"/>
      <c r="G492" s="631"/>
      <c r="H492" s="631"/>
      <c r="I492" s="631"/>
      <c r="J492" s="631"/>
      <c r="K492" s="631"/>
      <c r="L492" s="631"/>
      <c r="M492" s="631"/>
      <c r="N492" s="631"/>
      <c r="O492" s="631"/>
      <c r="P492" s="631"/>
      <c r="Q492" s="631"/>
      <c r="R492" s="631"/>
      <c r="S492" s="631"/>
      <c r="T492" s="631"/>
      <c r="U492" s="631"/>
      <c r="V492" s="631"/>
      <c r="W492" s="631"/>
      <c r="X492" s="631"/>
      <c r="Y492" s="631"/>
      <c r="Z492" s="631"/>
      <c r="AA492" s="631"/>
      <c r="AB492" s="631"/>
      <c r="AC492" s="631"/>
      <c r="AD492" s="635"/>
      <c r="AE492" s="636"/>
      <c r="AF492" s="636"/>
      <c r="AG492" s="636"/>
      <c r="AK492" s="631"/>
      <c r="AL492" s="631"/>
      <c r="AM492" s="631"/>
      <c r="AN492" s="631"/>
      <c r="AO492" s="631"/>
      <c r="AP492" s="631"/>
      <c r="AQ492" s="631"/>
      <c r="AR492" s="631"/>
      <c r="AS492" s="631"/>
      <c r="AT492" s="631"/>
      <c r="AU492" s="631"/>
      <c r="AV492" s="631"/>
      <c r="AW492" s="631"/>
      <c r="AX492" s="631"/>
      <c r="AY492" s="631"/>
      <c r="AZ492" s="631"/>
      <c r="BA492" s="631"/>
      <c r="BB492" s="631"/>
      <c r="BC492" s="631"/>
      <c r="BD492" s="631"/>
      <c r="BE492" s="631"/>
      <c r="BF492" s="631"/>
      <c r="BG492" s="631"/>
      <c r="BH492" s="631"/>
      <c r="BI492" s="631"/>
      <c r="BJ492" s="631"/>
      <c r="BK492" s="635"/>
      <c r="BL492" s="636"/>
      <c r="BM492" s="636"/>
      <c r="BN492" s="636"/>
    </row>
    <row r="493" spans="4:66">
      <c r="D493" s="631"/>
      <c r="E493" s="631"/>
      <c r="F493" s="631"/>
      <c r="G493" s="631"/>
      <c r="H493" s="631"/>
      <c r="I493" s="631"/>
      <c r="J493" s="631"/>
      <c r="K493" s="631"/>
      <c r="L493" s="631"/>
      <c r="M493" s="631"/>
      <c r="N493" s="631"/>
      <c r="O493" s="631"/>
      <c r="P493" s="631"/>
      <c r="Q493" s="631"/>
      <c r="R493" s="631"/>
      <c r="S493" s="631"/>
      <c r="T493" s="631"/>
      <c r="U493" s="631"/>
      <c r="V493" s="631"/>
      <c r="W493" s="631"/>
      <c r="X493" s="631"/>
      <c r="Y493" s="631"/>
      <c r="Z493" s="631"/>
      <c r="AA493" s="631"/>
      <c r="AB493" s="631"/>
      <c r="AC493" s="631"/>
      <c r="AD493" s="635"/>
      <c r="AE493" s="636"/>
      <c r="AF493" s="636"/>
      <c r="AG493" s="636"/>
      <c r="AK493" s="631"/>
      <c r="AL493" s="631"/>
      <c r="AM493" s="631"/>
      <c r="AN493" s="631"/>
      <c r="AO493" s="631"/>
      <c r="AP493" s="631"/>
      <c r="AQ493" s="631"/>
      <c r="AR493" s="631"/>
      <c r="AS493" s="631"/>
      <c r="AT493" s="631"/>
      <c r="AU493" s="631"/>
      <c r="AV493" s="631"/>
      <c r="AW493" s="631"/>
      <c r="AX493" s="631"/>
      <c r="AY493" s="631"/>
      <c r="AZ493" s="631"/>
      <c r="BA493" s="631"/>
      <c r="BB493" s="631"/>
      <c r="BC493" s="631"/>
      <c r="BD493" s="631"/>
      <c r="BE493" s="631"/>
      <c r="BF493" s="631"/>
      <c r="BG493" s="631"/>
      <c r="BH493" s="631"/>
      <c r="BI493" s="631"/>
      <c r="BJ493" s="631"/>
      <c r="BK493" s="635"/>
      <c r="BL493" s="636"/>
      <c r="BM493" s="636"/>
      <c r="BN493" s="636"/>
    </row>
    <row r="494" spans="4:66">
      <c r="D494" s="631"/>
      <c r="E494" s="631"/>
      <c r="F494" s="631"/>
      <c r="G494" s="631"/>
      <c r="H494" s="631"/>
      <c r="I494" s="631"/>
      <c r="J494" s="631"/>
      <c r="K494" s="631"/>
      <c r="L494" s="631"/>
      <c r="M494" s="631"/>
      <c r="N494" s="631"/>
      <c r="O494" s="631"/>
      <c r="P494" s="631"/>
      <c r="Q494" s="631"/>
      <c r="R494" s="631"/>
      <c r="S494" s="631"/>
      <c r="T494" s="631"/>
      <c r="U494" s="631"/>
      <c r="V494" s="631"/>
      <c r="W494" s="631"/>
      <c r="X494" s="631"/>
      <c r="Y494" s="631"/>
      <c r="Z494" s="631"/>
      <c r="AA494" s="631"/>
      <c r="AB494" s="631"/>
      <c r="AC494" s="631"/>
      <c r="AD494" s="635"/>
      <c r="AE494" s="636"/>
      <c r="AF494" s="636"/>
      <c r="AG494" s="636"/>
      <c r="AK494" s="631"/>
      <c r="AL494" s="631"/>
      <c r="AM494" s="631"/>
      <c r="AN494" s="631"/>
      <c r="AO494" s="631"/>
      <c r="AP494" s="631"/>
      <c r="AQ494" s="631"/>
      <c r="AR494" s="631"/>
      <c r="AS494" s="631"/>
      <c r="AT494" s="631"/>
      <c r="AU494" s="631"/>
      <c r="AV494" s="631"/>
      <c r="AW494" s="631"/>
      <c r="AX494" s="631"/>
      <c r="AY494" s="631"/>
      <c r="AZ494" s="631"/>
      <c r="BA494" s="631"/>
      <c r="BB494" s="631"/>
      <c r="BC494" s="631"/>
      <c r="BD494" s="631"/>
      <c r="BE494" s="631"/>
      <c r="BF494" s="631"/>
      <c r="BG494" s="631"/>
      <c r="BH494" s="631"/>
      <c r="BI494" s="631"/>
      <c r="BJ494" s="631"/>
      <c r="BK494" s="635"/>
      <c r="BL494" s="636"/>
      <c r="BM494" s="636"/>
      <c r="BN494" s="636"/>
    </row>
    <row r="495" spans="4:66">
      <c r="D495" s="631"/>
      <c r="E495" s="631"/>
      <c r="F495" s="631"/>
      <c r="G495" s="631"/>
      <c r="H495" s="631"/>
      <c r="I495" s="631"/>
      <c r="J495" s="631"/>
      <c r="K495" s="631"/>
      <c r="L495" s="631"/>
      <c r="M495" s="631"/>
      <c r="N495" s="631"/>
      <c r="O495" s="631"/>
      <c r="P495" s="631"/>
      <c r="Q495" s="631"/>
      <c r="R495" s="631"/>
      <c r="S495" s="631"/>
      <c r="T495" s="631"/>
      <c r="U495" s="631"/>
      <c r="V495" s="631"/>
      <c r="W495" s="631"/>
      <c r="X495" s="631"/>
      <c r="Y495" s="631"/>
      <c r="Z495" s="631"/>
      <c r="AA495" s="631"/>
      <c r="AB495" s="631"/>
      <c r="AC495" s="631"/>
      <c r="AD495" s="635"/>
      <c r="AE495" s="636"/>
      <c r="AF495" s="636"/>
      <c r="AG495" s="636"/>
      <c r="AK495" s="631"/>
      <c r="AL495" s="631"/>
      <c r="AM495" s="631"/>
      <c r="AN495" s="631"/>
      <c r="AO495" s="631"/>
      <c r="AP495" s="631"/>
      <c r="AQ495" s="631"/>
      <c r="AR495" s="631"/>
      <c r="AS495" s="631"/>
      <c r="AT495" s="631"/>
      <c r="AU495" s="631"/>
      <c r="AV495" s="631"/>
      <c r="AW495" s="631"/>
      <c r="AX495" s="631"/>
      <c r="AY495" s="631"/>
      <c r="AZ495" s="631"/>
      <c r="BA495" s="631"/>
      <c r="BB495" s="631"/>
      <c r="BC495" s="631"/>
      <c r="BD495" s="631"/>
      <c r="BE495" s="631"/>
      <c r="BF495" s="631"/>
      <c r="BG495" s="631"/>
      <c r="BH495" s="631"/>
      <c r="BI495" s="631"/>
      <c r="BJ495" s="631"/>
      <c r="BK495" s="635"/>
      <c r="BL495" s="636"/>
      <c r="BM495" s="636"/>
      <c r="BN495" s="636"/>
    </row>
    <row r="496" spans="4:66">
      <c r="D496" s="631"/>
      <c r="E496" s="631"/>
      <c r="F496" s="631"/>
      <c r="G496" s="631"/>
      <c r="H496" s="631"/>
      <c r="I496" s="631"/>
      <c r="J496" s="631"/>
      <c r="K496" s="631"/>
      <c r="L496" s="631"/>
      <c r="M496" s="631"/>
      <c r="N496" s="631"/>
      <c r="O496" s="631"/>
      <c r="P496" s="631"/>
      <c r="Q496" s="631"/>
      <c r="R496" s="631"/>
      <c r="S496" s="631"/>
      <c r="T496" s="631"/>
      <c r="U496" s="631"/>
      <c r="V496" s="631"/>
      <c r="W496" s="631"/>
      <c r="X496" s="631"/>
      <c r="Y496" s="631"/>
      <c r="Z496" s="631"/>
      <c r="AA496" s="631"/>
      <c r="AB496" s="631"/>
      <c r="AC496" s="631"/>
      <c r="AD496" s="635"/>
      <c r="AE496" s="636"/>
      <c r="AF496" s="636"/>
      <c r="AG496" s="636"/>
      <c r="AK496" s="631"/>
      <c r="AL496" s="631"/>
      <c r="AM496" s="631"/>
      <c r="AN496" s="631"/>
      <c r="AO496" s="631"/>
      <c r="AP496" s="631"/>
      <c r="AQ496" s="631"/>
      <c r="AR496" s="631"/>
      <c r="AS496" s="631"/>
      <c r="AT496" s="631"/>
      <c r="AU496" s="631"/>
      <c r="AV496" s="631"/>
      <c r="AW496" s="631"/>
      <c r="AX496" s="631"/>
      <c r="AY496" s="631"/>
      <c r="AZ496" s="631"/>
      <c r="BA496" s="631"/>
      <c r="BB496" s="631"/>
      <c r="BC496" s="631"/>
      <c r="BD496" s="631"/>
      <c r="BE496" s="631"/>
      <c r="BF496" s="631"/>
      <c r="BG496" s="631"/>
      <c r="BH496" s="631"/>
      <c r="BI496" s="631"/>
      <c r="BJ496" s="631"/>
      <c r="BK496" s="635"/>
      <c r="BL496" s="636"/>
      <c r="BM496" s="636"/>
      <c r="BN496" s="636"/>
    </row>
    <row r="497" spans="4:66">
      <c r="D497" s="631"/>
      <c r="E497" s="631"/>
      <c r="F497" s="631"/>
      <c r="G497" s="631"/>
      <c r="H497" s="631"/>
      <c r="I497" s="631"/>
      <c r="J497" s="631"/>
      <c r="K497" s="631"/>
      <c r="L497" s="631"/>
      <c r="M497" s="631"/>
      <c r="N497" s="631"/>
      <c r="O497" s="631"/>
      <c r="P497" s="631"/>
      <c r="Q497" s="631"/>
      <c r="R497" s="631"/>
      <c r="S497" s="631"/>
      <c r="T497" s="631"/>
      <c r="U497" s="631"/>
      <c r="V497" s="631"/>
      <c r="W497" s="631"/>
      <c r="X497" s="631"/>
      <c r="Y497" s="631"/>
      <c r="Z497" s="631"/>
      <c r="AA497" s="631"/>
      <c r="AB497" s="631"/>
      <c r="AC497" s="631"/>
      <c r="AD497" s="635"/>
      <c r="AE497" s="636"/>
      <c r="AF497" s="636"/>
      <c r="AG497" s="636"/>
      <c r="AK497" s="631"/>
      <c r="AL497" s="631"/>
      <c r="AM497" s="631"/>
      <c r="AN497" s="631"/>
      <c r="AO497" s="631"/>
      <c r="AP497" s="631"/>
      <c r="AQ497" s="631"/>
      <c r="AR497" s="631"/>
      <c r="AS497" s="631"/>
      <c r="AT497" s="631"/>
      <c r="AU497" s="631"/>
      <c r="AV497" s="631"/>
      <c r="AW497" s="631"/>
      <c r="AX497" s="631"/>
      <c r="AY497" s="631"/>
      <c r="AZ497" s="631"/>
      <c r="BA497" s="631"/>
      <c r="BB497" s="631"/>
      <c r="BC497" s="631"/>
      <c r="BD497" s="631"/>
      <c r="BE497" s="631"/>
      <c r="BF497" s="631"/>
      <c r="BG497" s="631"/>
      <c r="BH497" s="631"/>
      <c r="BI497" s="631"/>
      <c r="BJ497" s="631"/>
      <c r="BK497" s="635"/>
      <c r="BL497" s="636"/>
      <c r="BM497" s="636"/>
      <c r="BN497" s="636"/>
    </row>
    <row r="498" spans="4:66">
      <c r="D498" s="631"/>
      <c r="E498" s="631"/>
      <c r="F498" s="631"/>
      <c r="G498" s="631"/>
      <c r="H498" s="631"/>
      <c r="I498" s="631"/>
      <c r="J498" s="631"/>
      <c r="K498" s="631"/>
      <c r="L498" s="631"/>
      <c r="M498" s="631"/>
      <c r="N498" s="631"/>
      <c r="O498" s="631"/>
      <c r="P498" s="631"/>
      <c r="Q498" s="631"/>
      <c r="R498" s="631"/>
      <c r="S498" s="631"/>
      <c r="T498" s="631"/>
      <c r="U498" s="631"/>
      <c r="V498" s="631"/>
      <c r="W498" s="631"/>
      <c r="X498" s="631"/>
      <c r="Y498" s="631"/>
      <c r="Z498" s="631"/>
      <c r="AA498" s="631"/>
      <c r="AB498" s="631"/>
      <c r="AC498" s="631"/>
      <c r="AD498" s="635"/>
      <c r="AE498" s="636"/>
      <c r="AF498" s="636"/>
      <c r="AG498" s="636"/>
      <c r="AK498" s="631"/>
      <c r="AL498" s="631"/>
      <c r="AM498" s="631"/>
      <c r="AN498" s="631"/>
      <c r="AO498" s="631"/>
      <c r="AP498" s="631"/>
      <c r="AQ498" s="631"/>
      <c r="AR498" s="631"/>
      <c r="AS498" s="631"/>
      <c r="AT498" s="631"/>
      <c r="AU498" s="631"/>
      <c r="AV498" s="631"/>
      <c r="AW498" s="631"/>
      <c r="AX498" s="631"/>
      <c r="AY498" s="631"/>
      <c r="AZ498" s="631"/>
      <c r="BA498" s="631"/>
      <c r="BB498" s="631"/>
      <c r="BC498" s="631"/>
      <c r="BD498" s="631"/>
      <c r="BE498" s="631"/>
      <c r="BF498" s="631"/>
      <c r="BG498" s="631"/>
      <c r="BH498" s="631"/>
      <c r="BI498" s="631"/>
      <c r="BJ498" s="631"/>
      <c r="BK498" s="635"/>
      <c r="BL498" s="636"/>
      <c r="BM498" s="636"/>
      <c r="BN498" s="636"/>
    </row>
    <row r="499" spans="4:66">
      <c r="D499" s="631"/>
      <c r="E499" s="631"/>
      <c r="F499" s="631"/>
      <c r="G499" s="631"/>
      <c r="H499" s="631"/>
      <c r="I499" s="631"/>
      <c r="J499" s="631"/>
      <c r="K499" s="631"/>
      <c r="L499" s="631"/>
      <c r="M499" s="631"/>
      <c r="N499" s="631"/>
      <c r="O499" s="631"/>
      <c r="P499" s="631"/>
      <c r="Q499" s="631"/>
      <c r="R499" s="631"/>
      <c r="S499" s="631"/>
      <c r="T499" s="631"/>
      <c r="U499" s="631"/>
      <c r="V499" s="631"/>
      <c r="W499" s="631"/>
      <c r="X499" s="631"/>
      <c r="Y499" s="631"/>
      <c r="Z499" s="631"/>
      <c r="AA499" s="631"/>
      <c r="AB499" s="631"/>
      <c r="AC499" s="631"/>
      <c r="AD499" s="635"/>
      <c r="AE499" s="636"/>
      <c r="AF499" s="636"/>
      <c r="AG499" s="636"/>
      <c r="AK499" s="631"/>
      <c r="AL499" s="631"/>
      <c r="AM499" s="631"/>
      <c r="AN499" s="631"/>
      <c r="AO499" s="631"/>
      <c r="AP499" s="631"/>
      <c r="AQ499" s="631"/>
      <c r="AR499" s="631"/>
      <c r="AS499" s="631"/>
      <c r="AT499" s="631"/>
      <c r="AU499" s="631"/>
      <c r="AV499" s="631"/>
      <c r="AW499" s="631"/>
      <c r="AX499" s="631"/>
      <c r="AY499" s="631"/>
      <c r="AZ499" s="631"/>
      <c r="BA499" s="631"/>
      <c r="BB499" s="631"/>
      <c r="BC499" s="631"/>
      <c r="BD499" s="631"/>
      <c r="BE499" s="631"/>
      <c r="BF499" s="631"/>
      <c r="BG499" s="631"/>
      <c r="BH499" s="631"/>
      <c r="BI499" s="631"/>
      <c r="BJ499" s="631"/>
      <c r="BK499" s="635"/>
      <c r="BL499" s="636"/>
      <c r="BM499" s="636"/>
      <c r="BN499" s="636"/>
    </row>
    <row r="500" spans="4:66">
      <c r="D500" s="631"/>
      <c r="E500" s="631"/>
      <c r="F500" s="631"/>
      <c r="G500" s="631"/>
      <c r="H500" s="631"/>
      <c r="I500" s="631"/>
      <c r="J500" s="631"/>
      <c r="K500" s="631"/>
      <c r="L500" s="631"/>
      <c r="M500" s="631"/>
      <c r="N500" s="631"/>
      <c r="O500" s="631"/>
      <c r="P500" s="631"/>
      <c r="Q500" s="631"/>
      <c r="R500" s="631"/>
      <c r="S500" s="631"/>
      <c r="T500" s="631"/>
      <c r="U500" s="631"/>
      <c r="V500" s="631"/>
      <c r="W500" s="631"/>
      <c r="X500" s="631"/>
      <c r="Y500" s="631"/>
      <c r="Z500" s="631"/>
      <c r="AA500" s="631"/>
      <c r="AB500" s="631"/>
      <c r="AC500" s="631"/>
      <c r="AD500" s="635"/>
      <c r="AE500" s="636"/>
      <c r="AF500" s="636"/>
      <c r="AG500" s="636"/>
      <c r="AK500" s="631"/>
      <c r="AL500" s="631"/>
      <c r="AM500" s="631"/>
      <c r="AN500" s="631"/>
      <c r="AO500" s="631"/>
      <c r="AP500" s="631"/>
      <c r="AQ500" s="631"/>
      <c r="AR500" s="631"/>
      <c r="AS500" s="631"/>
      <c r="AT500" s="631"/>
      <c r="AU500" s="631"/>
      <c r="AV500" s="631"/>
      <c r="AW500" s="631"/>
      <c r="AX500" s="631"/>
      <c r="AY500" s="631"/>
      <c r="AZ500" s="631"/>
      <c r="BA500" s="631"/>
      <c r="BB500" s="631"/>
      <c r="BC500" s="631"/>
      <c r="BD500" s="631"/>
      <c r="BE500" s="631"/>
      <c r="BF500" s="631"/>
      <c r="BG500" s="631"/>
      <c r="BH500" s="631"/>
      <c r="BI500" s="631"/>
      <c r="BJ500" s="631"/>
      <c r="BK500" s="635"/>
      <c r="BL500" s="636"/>
      <c r="BM500" s="636"/>
      <c r="BN500" s="636"/>
    </row>
    <row r="501" spans="4:66">
      <c r="D501" s="631"/>
      <c r="E501" s="631"/>
      <c r="F501" s="631"/>
      <c r="G501" s="631"/>
      <c r="H501" s="631"/>
      <c r="I501" s="631"/>
      <c r="J501" s="631"/>
      <c r="K501" s="631"/>
      <c r="L501" s="631"/>
      <c r="M501" s="631"/>
      <c r="N501" s="631"/>
      <c r="O501" s="631"/>
      <c r="P501" s="631"/>
      <c r="Q501" s="631"/>
      <c r="R501" s="631"/>
      <c r="S501" s="631"/>
      <c r="T501" s="631"/>
      <c r="U501" s="631"/>
      <c r="V501" s="631"/>
      <c r="W501" s="631"/>
      <c r="X501" s="631"/>
      <c r="Y501" s="631"/>
      <c r="Z501" s="631"/>
      <c r="AA501" s="631"/>
      <c r="AB501" s="631"/>
      <c r="AC501" s="631"/>
      <c r="AD501" s="635"/>
      <c r="AE501" s="636"/>
      <c r="AF501" s="636"/>
      <c r="AG501" s="636"/>
      <c r="AK501" s="631"/>
      <c r="AL501" s="631"/>
      <c r="AM501" s="631"/>
      <c r="AN501" s="631"/>
      <c r="AO501" s="631"/>
      <c r="AP501" s="631"/>
      <c r="AQ501" s="631"/>
      <c r="AR501" s="631"/>
      <c r="AS501" s="631"/>
      <c r="AT501" s="631"/>
      <c r="AU501" s="631"/>
      <c r="AV501" s="631"/>
      <c r="AW501" s="631"/>
      <c r="AX501" s="631"/>
      <c r="AY501" s="631"/>
      <c r="AZ501" s="631"/>
      <c r="BA501" s="631"/>
      <c r="BB501" s="631"/>
      <c r="BC501" s="631"/>
      <c r="BD501" s="631"/>
      <c r="BE501" s="631"/>
      <c r="BF501" s="631"/>
      <c r="BG501" s="631"/>
      <c r="BH501" s="631"/>
      <c r="BI501" s="631"/>
      <c r="BJ501" s="631"/>
      <c r="BK501" s="635"/>
      <c r="BL501" s="636"/>
      <c r="BM501" s="636"/>
      <c r="BN501" s="636"/>
    </row>
    <row r="502" spans="4:66">
      <c r="D502" s="631"/>
      <c r="E502" s="631"/>
      <c r="F502" s="631"/>
      <c r="G502" s="631"/>
      <c r="H502" s="631"/>
      <c r="I502" s="631"/>
      <c r="J502" s="631"/>
      <c r="K502" s="631"/>
      <c r="L502" s="631"/>
      <c r="M502" s="631"/>
      <c r="N502" s="631"/>
      <c r="O502" s="631"/>
      <c r="P502" s="631"/>
      <c r="Q502" s="631"/>
      <c r="R502" s="631"/>
      <c r="S502" s="631"/>
      <c r="T502" s="631"/>
      <c r="U502" s="631"/>
      <c r="V502" s="631"/>
      <c r="W502" s="631"/>
      <c r="X502" s="631"/>
      <c r="Y502" s="631"/>
      <c r="Z502" s="631"/>
      <c r="AA502" s="631"/>
      <c r="AB502" s="631"/>
      <c r="AC502" s="631"/>
      <c r="AD502" s="635"/>
      <c r="AE502" s="636"/>
      <c r="AF502" s="636"/>
      <c r="AG502" s="636"/>
      <c r="AK502" s="631"/>
      <c r="AL502" s="631"/>
      <c r="AM502" s="631"/>
      <c r="AN502" s="631"/>
      <c r="AO502" s="631"/>
      <c r="AP502" s="631"/>
      <c r="AQ502" s="631"/>
      <c r="AR502" s="631"/>
      <c r="AS502" s="631"/>
      <c r="AT502" s="631"/>
      <c r="AU502" s="631"/>
      <c r="AV502" s="631"/>
      <c r="AW502" s="631"/>
      <c r="AX502" s="631"/>
      <c r="AY502" s="631"/>
      <c r="AZ502" s="631"/>
      <c r="BA502" s="631"/>
      <c r="BB502" s="631"/>
      <c r="BC502" s="631"/>
      <c r="BD502" s="631"/>
      <c r="BE502" s="631"/>
      <c r="BF502" s="631"/>
      <c r="BG502" s="631"/>
      <c r="BH502" s="631"/>
      <c r="BI502" s="631"/>
      <c r="BJ502" s="631"/>
      <c r="BK502" s="635"/>
      <c r="BL502" s="636"/>
      <c r="BM502" s="636"/>
      <c r="BN502" s="636"/>
    </row>
    <row r="503" spans="4:66">
      <c r="D503" s="631"/>
      <c r="E503" s="631"/>
      <c r="F503" s="631"/>
      <c r="G503" s="631"/>
      <c r="H503" s="631"/>
      <c r="I503" s="631"/>
      <c r="J503" s="631"/>
      <c r="K503" s="631"/>
      <c r="L503" s="631"/>
      <c r="M503" s="631"/>
      <c r="N503" s="631"/>
      <c r="O503" s="631"/>
      <c r="P503" s="631"/>
      <c r="Q503" s="631"/>
      <c r="R503" s="631"/>
      <c r="S503" s="631"/>
      <c r="T503" s="631"/>
      <c r="U503" s="631"/>
      <c r="V503" s="631"/>
      <c r="W503" s="631"/>
      <c r="X503" s="631"/>
      <c r="Y503" s="631"/>
      <c r="Z503" s="631"/>
      <c r="AA503" s="631"/>
      <c r="AB503" s="631"/>
      <c r="AC503" s="631"/>
      <c r="AD503" s="635"/>
      <c r="AE503" s="636"/>
      <c r="AF503" s="636"/>
      <c r="AG503" s="636"/>
      <c r="AK503" s="631"/>
      <c r="AL503" s="631"/>
      <c r="AM503" s="631"/>
      <c r="AN503" s="631"/>
      <c r="AO503" s="631"/>
      <c r="AP503" s="631"/>
      <c r="AQ503" s="631"/>
      <c r="AR503" s="631"/>
      <c r="AS503" s="631"/>
      <c r="AT503" s="631"/>
      <c r="AU503" s="631"/>
      <c r="AV503" s="631"/>
      <c r="AW503" s="631"/>
      <c r="AX503" s="631"/>
      <c r="AY503" s="631"/>
      <c r="AZ503" s="631"/>
      <c r="BA503" s="631"/>
      <c r="BB503" s="631"/>
      <c r="BC503" s="631"/>
      <c r="BD503" s="631"/>
      <c r="BE503" s="631"/>
      <c r="BF503" s="631"/>
      <c r="BG503" s="631"/>
      <c r="BH503" s="631"/>
      <c r="BI503" s="631"/>
      <c r="BJ503" s="631"/>
      <c r="BK503" s="635"/>
      <c r="BL503" s="636"/>
      <c r="BM503" s="636"/>
      <c r="BN503" s="636"/>
    </row>
    <row r="504" spans="4:66">
      <c r="D504" s="631"/>
      <c r="E504" s="631"/>
      <c r="F504" s="631"/>
      <c r="G504" s="631"/>
      <c r="H504" s="631"/>
      <c r="I504" s="631"/>
      <c r="J504" s="631"/>
      <c r="K504" s="631"/>
      <c r="L504" s="631"/>
      <c r="M504" s="631"/>
      <c r="N504" s="631"/>
      <c r="O504" s="631"/>
      <c r="P504" s="631"/>
      <c r="Q504" s="631"/>
      <c r="R504" s="631"/>
      <c r="S504" s="631"/>
      <c r="T504" s="631"/>
      <c r="U504" s="631"/>
      <c r="V504" s="631"/>
      <c r="W504" s="631"/>
      <c r="X504" s="631"/>
      <c r="Y504" s="631"/>
      <c r="Z504" s="631"/>
      <c r="AA504" s="631"/>
      <c r="AB504" s="631"/>
      <c r="AC504" s="631"/>
      <c r="AD504" s="635"/>
      <c r="AE504" s="636"/>
      <c r="AF504" s="636"/>
      <c r="AG504" s="636"/>
      <c r="AK504" s="631"/>
      <c r="AL504" s="631"/>
      <c r="AM504" s="631"/>
      <c r="AN504" s="631"/>
      <c r="AO504" s="631"/>
      <c r="AP504" s="631"/>
      <c r="AQ504" s="631"/>
      <c r="AR504" s="631"/>
      <c r="AS504" s="631"/>
      <c r="AT504" s="631"/>
      <c r="AU504" s="631"/>
      <c r="AV504" s="631"/>
      <c r="AW504" s="631"/>
      <c r="AX504" s="631"/>
      <c r="AY504" s="631"/>
      <c r="AZ504" s="631"/>
      <c r="BA504" s="631"/>
      <c r="BB504" s="631"/>
      <c r="BC504" s="631"/>
      <c r="BD504" s="631"/>
      <c r="BE504" s="631"/>
      <c r="BF504" s="631"/>
      <c r="BG504" s="631"/>
      <c r="BH504" s="631"/>
      <c r="BI504" s="631"/>
      <c r="BJ504" s="631"/>
      <c r="BK504" s="635"/>
      <c r="BL504" s="636"/>
      <c r="BM504" s="636"/>
      <c r="BN504" s="636"/>
    </row>
    <row r="505" spans="4:66">
      <c r="D505" s="631"/>
      <c r="E505" s="631"/>
      <c r="F505" s="631"/>
      <c r="G505" s="631"/>
      <c r="H505" s="631"/>
      <c r="I505" s="631"/>
      <c r="J505" s="631"/>
      <c r="K505" s="631"/>
      <c r="L505" s="631"/>
      <c r="M505" s="631"/>
      <c r="N505" s="631"/>
      <c r="O505" s="631"/>
      <c r="P505" s="631"/>
      <c r="Q505" s="631"/>
      <c r="R505" s="631"/>
      <c r="S505" s="631"/>
      <c r="T505" s="631"/>
      <c r="U505" s="631"/>
      <c r="V505" s="631"/>
      <c r="W505" s="631"/>
      <c r="X505" s="631"/>
      <c r="Y505" s="631"/>
      <c r="Z505" s="631"/>
      <c r="AA505" s="631"/>
      <c r="AB505" s="631"/>
      <c r="AC505" s="631"/>
      <c r="AD505" s="635"/>
      <c r="AE505" s="636"/>
      <c r="AF505" s="636"/>
      <c r="AG505" s="636"/>
      <c r="AK505" s="631"/>
      <c r="AL505" s="631"/>
      <c r="AM505" s="631"/>
      <c r="AN505" s="631"/>
      <c r="AO505" s="631"/>
      <c r="AP505" s="631"/>
      <c r="AQ505" s="631"/>
      <c r="AR505" s="631"/>
      <c r="AS505" s="631"/>
      <c r="AT505" s="631"/>
      <c r="AU505" s="631"/>
      <c r="AV505" s="631"/>
      <c r="AW505" s="631"/>
      <c r="AX505" s="631"/>
      <c r="AY505" s="631"/>
      <c r="AZ505" s="631"/>
      <c r="BA505" s="631"/>
      <c r="BB505" s="631"/>
      <c r="BC505" s="631"/>
      <c r="BD505" s="631"/>
      <c r="BE505" s="631"/>
      <c r="BF505" s="631"/>
      <c r="BG505" s="631"/>
      <c r="BH505" s="631"/>
      <c r="BI505" s="631"/>
      <c r="BJ505" s="631"/>
      <c r="BK505" s="635"/>
      <c r="BL505" s="636"/>
      <c r="BM505" s="636"/>
      <c r="BN505" s="636"/>
    </row>
    <row r="506" spans="4:66">
      <c r="D506" s="631"/>
      <c r="E506" s="631"/>
      <c r="F506" s="631"/>
      <c r="G506" s="631"/>
      <c r="H506" s="631"/>
      <c r="I506" s="631"/>
      <c r="J506" s="631"/>
      <c r="K506" s="631"/>
      <c r="L506" s="631"/>
      <c r="M506" s="631"/>
      <c r="N506" s="631"/>
      <c r="O506" s="631"/>
      <c r="P506" s="631"/>
      <c r="Q506" s="631"/>
      <c r="R506" s="631"/>
      <c r="S506" s="631"/>
      <c r="T506" s="631"/>
      <c r="U506" s="631"/>
      <c r="V506" s="631"/>
      <c r="W506" s="631"/>
      <c r="X506" s="631"/>
      <c r="Y506" s="631"/>
      <c r="Z506" s="631"/>
      <c r="AA506" s="631"/>
      <c r="AB506" s="631"/>
      <c r="AC506" s="631"/>
      <c r="AD506" s="635"/>
      <c r="AE506" s="636"/>
      <c r="AF506" s="636"/>
      <c r="AG506" s="636"/>
      <c r="AK506" s="631"/>
      <c r="AL506" s="631"/>
      <c r="AM506" s="631"/>
      <c r="AN506" s="631"/>
      <c r="AO506" s="631"/>
      <c r="AP506" s="631"/>
      <c r="AQ506" s="631"/>
      <c r="AR506" s="631"/>
      <c r="AS506" s="631"/>
      <c r="AT506" s="631"/>
      <c r="AU506" s="631"/>
      <c r="AV506" s="631"/>
      <c r="AW506" s="631"/>
      <c r="AX506" s="631"/>
      <c r="AY506" s="631"/>
      <c r="AZ506" s="631"/>
      <c r="BA506" s="631"/>
      <c r="BB506" s="631"/>
      <c r="BC506" s="631"/>
      <c r="BD506" s="631"/>
      <c r="BE506" s="631"/>
      <c r="BF506" s="631"/>
      <c r="BG506" s="631"/>
      <c r="BH506" s="631"/>
      <c r="BI506" s="631"/>
      <c r="BJ506" s="631"/>
      <c r="BK506" s="635"/>
      <c r="BL506" s="636"/>
      <c r="BM506" s="636"/>
      <c r="BN506" s="636"/>
    </row>
    <row r="507" spans="4:66">
      <c r="D507" s="631"/>
      <c r="E507" s="631"/>
      <c r="F507" s="631"/>
      <c r="G507" s="631"/>
      <c r="H507" s="631"/>
      <c r="I507" s="631"/>
      <c r="J507" s="631"/>
      <c r="K507" s="631"/>
      <c r="L507" s="631"/>
      <c r="M507" s="631"/>
      <c r="N507" s="631"/>
      <c r="O507" s="631"/>
      <c r="P507" s="631"/>
      <c r="Q507" s="631"/>
      <c r="R507" s="631"/>
      <c r="S507" s="631"/>
      <c r="T507" s="631"/>
      <c r="U507" s="631"/>
      <c r="V507" s="631"/>
      <c r="W507" s="631"/>
      <c r="X507" s="631"/>
      <c r="Y507" s="631"/>
      <c r="Z507" s="631"/>
      <c r="AA507" s="631"/>
      <c r="AB507" s="631"/>
      <c r="AC507" s="631"/>
      <c r="AD507" s="635"/>
      <c r="AE507" s="636"/>
      <c r="AF507" s="636"/>
      <c r="AG507" s="636"/>
      <c r="AK507" s="631"/>
      <c r="AL507" s="631"/>
      <c r="AM507" s="631"/>
      <c r="AN507" s="631"/>
      <c r="AO507" s="631"/>
      <c r="AP507" s="631"/>
      <c r="AQ507" s="631"/>
      <c r="AR507" s="631"/>
      <c r="AS507" s="631"/>
      <c r="AT507" s="631"/>
      <c r="AU507" s="631"/>
      <c r="AV507" s="631"/>
      <c r="AW507" s="631"/>
      <c r="AX507" s="631"/>
      <c r="AY507" s="631"/>
      <c r="AZ507" s="631"/>
      <c r="BA507" s="631"/>
      <c r="BB507" s="631"/>
      <c r="BC507" s="631"/>
      <c r="BD507" s="631"/>
      <c r="BE507" s="631"/>
      <c r="BF507" s="631"/>
      <c r="BG507" s="631"/>
      <c r="BH507" s="631"/>
      <c r="BI507" s="631"/>
      <c r="BJ507" s="631"/>
      <c r="BK507" s="635"/>
      <c r="BL507" s="636"/>
      <c r="BM507" s="636"/>
      <c r="BN507" s="636"/>
    </row>
    <row r="508" spans="4:66">
      <c r="D508" s="631"/>
      <c r="E508" s="631"/>
      <c r="F508" s="631"/>
      <c r="G508" s="631"/>
      <c r="H508" s="631"/>
      <c r="I508" s="631"/>
      <c r="J508" s="631"/>
      <c r="K508" s="631"/>
      <c r="L508" s="631"/>
      <c r="M508" s="631"/>
      <c r="N508" s="631"/>
      <c r="O508" s="631"/>
      <c r="P508" s="631"/>
      <c r="Q508" s="631"/>
      <c r="R508" s="631"/>
      <c r="S508" s="631"/>
      <c r="T508" s="631"/>
      <c r="U508" s="631"/>
      <c r="V508" s="631"/>
      <c r="W508" s="631"/>
      <c r="X508" s="631"/>
      <c r="Y508" s="631"/>
      <c r="Z508" s="631"/>
      <c r="AA508" s="631"/>
      <c r="AB508" s="631"/>
      <c r="AC508" s="631"/>
      <c r="AD508" s="635"/>
      <c r="AE508" s="636"/>
      <c r="AF508" s="636"/>
      <c r="AG508" s="636"/>
      <c r="AK508" s="631"/>
      <c r="AL508" s="631"/>
      <c r="AM508" s="631"/>
      <c r="AN508" s="631"/>
      <c r="AO508" s="631"/>
      <c r="AP508" s="631"/>
      <c r="AQ508" s="631"/>
      <c r="AR508" s="631"/>
      <c r="AS508" s="631"/>
      <c r="AT508" s="631"/>
      <c r="AU508" s="631"/>
      <c r="AV508" s="631"/>
      <c r="AW508" s="631"/>
      <c r="AX508" s="631"/>
      <c r="AY508" s="631"/>
      <c r="AZ508" s="631"/>
      <c r="BA508" s="631"/>
      <c r="BB508" s="631"/>
      <c r="BC508" s="631"/>
      <c r="BD508" s="631"/>
      <c r="BE508" s="631"/>
      <c r="BF508" s="631"/>
      <c r="BG508" s="631"/>
      <c r="BH508" s="631"/>
      <c r="BI508" s="631"/>
      <c r="BJ508" s="631"/>
      <c r="BK508" s="635"/>
      <c r="BL508" s="636"/>
      <c r="BM508" s="636"/>
      <c r="BN508" s="636"/>
    </row>
    <row r="509" spans="4:66">
      <c r="D509" s="631"/>
      <c r="E509" s="631"/>
      <c r="F509" s="631"/>
      <c r="G509" s="631"/>
      <c r="H509" s="631"/>
      <c r="I509" s="631"/>
      <c r="J509" s="631"/>
      <c r="K509" s="631"/>
      <c r="L509" s="631"/>
      <c r="M509" s="631"/>
      <c r="N509" s="631"/>
      <c r="O509" s="631"/>
      <c r="P509" s="631"/>
      <c r="Q509" s="631"/>
      <c r="R509" s="631"/>
      <c r="S509" s="631"/>
      <c r="T509" s="631"/>
      <c r="U509" s="631"/>
      <c r="V509" s="631"/>
      <c r="W509" s="631"/>
      <c r="X509" s="631"/>
      <c r="Y509" s="631"/>
      <c r="Z509" s="631"/>
      <c r="AA509" s="631"/>
      <c r="AB509" s="631"/>
      <c r="AC509" s="631"/>
      <c r="AD509" s="635"/>
      <c r="AE509" s="636"/>
      <c r="AF509" s="636"/>
      <c r="AG509" s="636"/>
      <c r="AK509" s="631"/>
      <c r="AL509" s="631"/>
      <c r="AM509" s="631"/>
      <c r="AN509" s="631"/>
      <c r="AO509" s="631"/>
      <c r="AP509" s="631"/>
      <c r="AQ509" s="631"/>
      <c r="AR509" s="631"/>
      <c r="AS509" s="631"/>
      <c r="AT509" s="631"/>
      <c r="AU509" s="631"/>
      <c r="AV509" s="631"/>
      <c r="AW509" s="631"/>
      <c r="AX509" s="631"/>
      <c r="AY509" s="631"/>
      <c r="AZ509" s="631"/>
      <c r="BA509" s="631"/>
      <c r="BB509" s="631"/>
      <c r="BC509" s="631"/>
      <c r="BD509" s="631"/>
      <c r="BE509" s="631"/>
      <c r="BF509" s="631"/>
      <c r="BG509" s="631"/>
      <c r="BH509" s="631"/>
      <c r="BI509" s="631"/>
      <c r="BJ509" s="631"/>
      <c r="BK509" s="635"/>
      <c r="BL509" s="636"/>
      <c r="BM509" s="636"/>
      <c r="BN509" s="636"/>
    </row>
    <row r="510" spans="4:66">
      <c r="D510" s="631"/>
      <c r="E510" s="631"/>
      <c r="F510" s="631"/>
      <c r="G510" s="631"/>
      <c r="H510" s="631"/>
      <c r="I510" s="631"/>
      <c r="J510" s="631"/>
      <c r="K510" s="631"/>
      <c r="L510" s="631"/>
      <c r="M510" s="631"/>
      <c r="N510" s="631"/>
      <c r="O510" s="631"/>
      <c r="P510" s="631"/>
      <c r="Q510" s="631"/>
      <c r="R510" s="631"/>
      <c r="S510" s="631"/>
      <c r="T510" s="631"/>
      <c r="U510" s="631"/>
      <c r="V510" s="631"/>
      <c r="W510" s="631"/>
      <c r="X510" s="631"/>
      <c r="Y510" s="631"/>
      <c r="Z510" s="631"/>
      <c r="AA510" s="631"/>
      <c r="AB510" s="631"/>
      <c r="AC510" s="631"/>
      <c r="AD510" s="635"/>
      <c r="AE510" s="636"/>
      <c r="AF510" s="636"/>
      <c r="AG510" s="636"/>
      <c r="AK510" s="631"/>
      <c r="AL510" s="631"/>
      <c r="AM510" s="631"/>
      <c r="AN510" s="631"/>
      <c r="AO510" s="631"/>
      <c r="AP510" s="631"/>
      <c r="AQ510" s="631"/>
      <c r="AR510" s="631"/>
      <c r="AS510" s="631"/>
      <c r="AT510" s="631"/>
      <c r="AU510" s="631"/>
      <c r="AV510" s="631"/>
      <c r="AW510" s="631"/>
      <c r="AX510" s="631"/>
      <c r="AY510" s="631"/>
      <c r="AZ510" s="631"/>
      <c r="BA510" s="631"/>
      <c r="BB510" s="631"/>
      <c r="BC510" s="631"/>
      <c r="BD510" s="631"/>
      <c r="BE510" s="631"/>
      <c r="BF510" s="631"/>
      <c r="BG510" s="631"/>
      <c r="BH510" s="631"/>
      <c r="BI510" s="631"/>
      <c r="BJ510" s="631"/>
      <c r="BK510" s="635"/>
      <c r="BL510" s="636"/>
      <c r="BM510" s="636"/>
      <c r="BN510" s="636"/>
    </row>
    <row r="511" spans="4:66">
      <c r="D511" s="631"/>
      <c r="E511" s="631"/>
      <c r="F511" s="631"/>
      <c r="G511" s="631"/>
      <c r="H511" s="631"/>
      <c r="I511" s="631"/>
      <c r="J511" s="631"/>
      <c r="K511" s="631"/>
      <c r="L511" s="631"/>
      <c r="M511" s="631"/>
      <c r="N511" s="631"/>
      <c r="O511" s="631"/>
      <c r="P511" s="631"/>
      <c r="Q511" s="631"/>
      <c r="R511" s="631"/>
      <c r="S511" s="631"/>
      <c r="T511" s="631"/>
      <c r="U511" s="631"/>
      <c r="V511" s="631"/>
      <c r="W511" s="631"/>
      <c r="X511" s="631"/>
      <c r="Y511" s="631"/>
      <c r="Z511" s="631"/>
      <c r="AA511" s="631"/>
      <c r="AB511" s="631"/>
      <c r="AC511" s="631"/>
      <c r="AD511" s="635"/>
      <c r="AE511" s="636"/>
      <c r="AF511" s="636"/>
      <c r="AG511" s="636"/>
      <c r="AK511" s="631"/>
      <c r="AL511" s="631"/>
      <c r="AM511" s="631"/>
      <c r="AN511" s="631"/>
      <c r="AO511" s="631"/>
      <c r="AP511" s="631"/>
      <c r="AQ511" s="631"/>
      <c r="AR511" s="631"/>
      <c r="AS511" s="631"/>
      <c r="AT511" s="631"/>
      <c r="AU511" s="631"/>
      <c r="AV511" s="631"/>
      <c r="AW511" s="631"/>
      <c r="AX511" s="631"/>
      <c r="AY511" s="631"/>
      <c r="AZ511" s="631"/>
      <c r="BA511" s="631"/>
      <c r="BB511" s="631"/>
      <c r="BC511" s="631"/>
      <c r="BD511" s="631"/>
      <c r="BE511" s="631"/>
      <c r="BF511" s="631"/>
      <c r="BG511" s="631"/>
      <c r="BH511" s="631"/>
      <c r="BI511" s="631"/>
      <c r="BJ511" s="631"/>
      <c r="BK511" s="635"/>
      <c r="BL511" s="636"/>
      <c r="BM511" s="636"/>
      <c r="BN511" s="636"/>
    </row>
    <row r="512" spans="4:66">
      <c r="D512" s="631"/>
      <c r="E512" s="631"/>
      <c r="F512" s="631"/>
      <c r="G512" s="631"/>
      <c r="H512" s="631"/>
      <c r="I512" s="631"/>
      <c r="J512" s="631"/>
      <c r="K512" s="631"/>
      <c r="L512" s="631"/>
      <c r="M512" s="631"/>
      <c r="N512" s="631"/>
      <c r="O512" s="631"/>
      <c r="P512" s="631"/>
      <c r="Q512" s="631"/>
      <c r="R512" s="631"/>
      <c r="S512" s="631"/>
      <c r="T512" s="631"/>
      <c r="U512" s="631"/>
      <c r="V512" s="631"/>
      <c r="W512" s="631"/>
      <c r="X512" s="631"/>
      <c r="Y512" s="631"/>
      <c r="Z512" s="631"/>
      <c r="AA512" s="631"/>
      <c r="AB512" s="631"/>
      <c r="AC512" s="631"/>
      <c r="AD512" s="635"/>
      <c r="AE512" s="636"/>
      <c r="AF512" s="636"/>
      <c r="AG512" s="636"/>
      <c r="AK512" s="631"/>
      <c r="AL512" s="631"/>
      <c r="AM512" s="631"/>
      <c r="AN512" s="631"/>
      <c r="AO512" s="631"/>
      <c r="AP512" s="631"/>
      <c r="AQ512" s="631"/>
      <c r="AR512" s="631"/>
      <c r="AS512" s="631"/>
      <c r="AT512" s="631"/>
      <c r="AU512" s="631"/>
      <c r="AV512" s="631"/>
      <c r="AW512" s="631"/>
      <c r="AX512" s="631"/>
      <c r="AY512" s="631"/>
      <c r="AZ512" s="631"/>
      <c r="BA512" s="631"/>
      <c r="BB512" s="631"/>
      <c r="BC512" s="631"/>
      <c r="BD512" s="631"/>
      <c r="BE512" s="631"/>
      <c r="BF512" s="631"/>
      <c r="BG512" s="631"/>
      <c r="BH512" s="631"/>
      <c r="BI512" s="631"/>
      <c r="BJ512" s="631"/>
      <c r="BK512" s="635"/>
      <c r="BL512" s="636"/>
      <c r="BM512" s="636"/>
      <c r="BN512" s="636"/>
    </row>
    <row r="513" spans="4:116">
      <c r="D513" s="631"/>
      <c r="E513" s="631"/>
      <c r="F513" s="631"/>
      <c r="G513" s="631"/>
      <c r="H513" s="631"/>
      <c r="I513" s="631"/>
      <c r="J513" s="631"/>
      <c r="K513" s="631"/>
      <c r="L513" s="631"/>
      <c r="M513" s="631"/>
      <c r="N513" s="631"/>
      <c r="O513" s="631"/>
      <c r="P513" s="631"/>
      <c r="Q513" s="631"/>
      <c r="R513" s="631"/>
      <c r="S513" s="631"/>
      <c r="T513" s="631"/>
      <c r="U513" s="631"/>
      <c r="V513" s="631"/>
      <c r="W513" s="631"/>
      <c r="X513" s="631"/>
      <c r="Y513" s="631"/>
      <c r="Z513" s="631"/>
      <c r="AA513" s="631"/>
      <c r="AB513" s="631"/>
      <c r="AC513" s="631"/>
      <c r="AD513" s="635"/>
      <c r="AE513" s="636"/>
      <c r="AF513" s="636"/>
      <c r="AG513" s="636"/>
      <c r="AK513" s="631"/>
      <c r="AL513" s="631"/>
      <c r="AM513" s="631"/>
      <c r="AN513" s="631"/>
      <c r="AO513" s="631"/>
      <c r="AP513" s="631"/>
      <c r="AQ513" s="631"/>
      <c r="AR513" s="631"/>
      <c r="AS513" s="631"/>
      <c r="AT513" s="631"/>
      <c r="AU513" s="631"/>
      <c r="AV513" s="631"/>
      <c r="AW513" s="631"/>
      <c r="AX513" s="631"/>
      <c r="AY513" s="631"/>
      <c r="AZ513" s="631"/>
      <c r="BA513" s="631"/>
      <c r="BB513" s="631"/>
      <c r="BC513" s="631"/>
      <c r="BD513" s="631"/>
      <c r="BE513" s="631"/>
      <c r="BF513" s="631"/>
      <c r="BG513" s="631"/>
      <c r="BH513" s="631"/>
      <c r="BI513" s="631"/>
      <c r="BJ513" s="631"/>
      <c r="BK513" s="635"/>
      <c r="BL513" s="636"/>
      <c r="BM513" s="636"/>
      <c r="BN513" s="636"/>
    </row>
    <row r="514" spans="4:116">
      <c r="D514" s="631"/>
      <c r="E514" s="631"/>
      <c r="F514" s="631"/>
      <c r="G514" s="631"/>
      <c r="H514" s="631"/>
      <c r="I514" s="631"/>
      <c r="J514" s="631"/>
      <c r="K514" s="631"/>
      <c r="L514" s="631"/>
      <c r="M514" s="631"/>
      <c r="N514" s="631"/>
      <c r="O514" s="631"/>
      <c r="P514" s="631"/>
      <c r="Q514" s="631"/>
      <c r="R514" s="631"/>
      <c r="S514" s="631"/>
      <c r="T514" s="631"/>
      <c r="U514" s="631"/>
      <c r="V514" s="631"/>
      <c r="W514" s="631"/>
      <c r="X514" s="631"/>
      <c r="Y514" s="631"/>
      <c r="Z514" s="631"/>
      <c r="AA514" s="631"/>
      <c r="AB514" s="631"/>
      <c r="AC514" s="631"/>
      <c r="AD514" s="635"/>
      <c r="AE514" s="636"/>
      <c r="AF514" s="636"/>
      <c r="AG514" s="636"/>
      <c r="AK514" s="631"/>
      <c r="AL514" s="631"/>
      <c r="AM514" s="631"/>
      <c r="AN514" s="631"/>
      <c r="AO514" s="631"/>
      <c r="AP514" s="631"/>
      <c r="AQ514" s="631"/>
      <c r="AR514" s="631"/>
      <c r="AS514" s="631"/>
      <c r="AT514" s="631"/>
      <c r="AU514" s="631"/>
      <c r="AV514" s="631"/>
      <c r="AW514" s="631"/>
      <c r="AX514" s="631"/>
      <c r="AY514" s="631"/>
      <c r="AZ514" s="631"/>
      <c r="BA514" s="631"/>
      <c r="BB514" s="631"/>
      <c r="BC514" s="631"/>
      <c r="BD514" s="631"/>
      <c r="BE514" s="631"/>
      <c r="BF514" s="631"/>
      <c r="BG514" s="631"/>
      <c r="BH514" s="631"/>
      <c r="BI514" s="631"/>
      <c r="BJ514" s="631"/>
      <c r="BK514" s="635"/>
      <c r="BL514" s="636"/>
      <c r="BM514" s="636"/>
      <c r="BN514" s="636"/>
    </row>
    <row r="515" spans="4:116">
      <c r="D515" s="631"/>
      <c r="E515" s="631"/>
      <c r="F515" s="631"/>
      <c r="G515" s="631"/>
      <c r="H515" s="631"/>
      <c r="I515" s="631"/>
      <c r="J515" s="631"/>
      <c r="K515" s="631"/>
      <c r="L515" s="631"/>
      <c r="M515" s="631"/>
      <c r="N515" s="631"/>
      <c r="O515" s="631"/>
      <c r="P515" s="631"/>
      <c r="Q515" s="631"/>
      <c r="R515" s="631"/>
      <c r="S515" s="631"/>
      <c r="T515" s="631"/>
      <c r="U515" s="631"/>
      <c r="V515" s="631"/>
      <c r="W515" s="631"/>
      <c r="X515" s="631"/>
      <c r="Y515" s="631"/>
      <c r="Z515" s="631"/>
      <c r="AA515" s="631"/>
      <c r="AB515" s="631"/>
      <c r="AC515" s="631"/>
      <c r="AD515" s="635"/>
      <c r="AE515" s="636"/>
      <c r="AF515" s="636"/>
      <c r="AG515" s="636"/>
      <c r="AK515" s="631"/>
      <c r="AL515" s="631"/>
      <c r="AM515" s="631"/>
      <c r="AN515" s="631"/>
      <c r="AO515" s="631"/>
      <c r="AP515" s="631"/>
      <c r="AQ515" s="631"/>
      <c r="AR515" s="631"/>
      <c r="AS515" s="631"/>
      <c r="AT515" s="631"/>
      <c r="AU515" s="631"/>
      <c r="AV515" s="631"/>
      <c r="AW515" s="631"/>
      <c r="AX515" s="631"/>
      <c r="AY515" s="631"/>
      <c r="AZ515" s="631"/>
      <c r="BA515" s="631"/>
      <c r="BB515" s="631"/>
      <c r="BC515" s="631"/>
      <c r="BD515" s="631"/>
      <c r="BE515" s="631"/>
      <c r="BF515" s="631"/>
      <c r="BG515" s="631"/>
      <c r="BH515" s="631"/>
      <c r="BI515" s="631"/>
      <c r="BJ515" s="631"/>
      <c r="BK515" s="635"/>
      <c r="BL515" s="636"/>
      <c r="BM515" s="636"/>
      <c r="BN515" s="636"/>
    </row>
    <row r="516" spans="4:116">
      <c r="D516" s="631"/>
      <c r="E516" s="631"/>
      <c r="F516" s="631"/>
      <c r="G516" s="631"/>
      <c r="H516" s="631"/>
      <c r="I516" s="631"/>
      <c r="J516" s="631"/>
      <c r="K516" s="631"/>
      <c r="L516" s="631"/>
      <c r="M516" s="631"/>
      <c r="N516" s="631"/>
      <c r="O516" s="631"/>
      <c r="P516" s="631"/>
      <c r="Q516" s="631"/>
      <c r="R516" s="631"/>
      <c r="S516" s="631"/>
      <c r="T516" s="631"/>
      <c r="U516" s="631"/>
      <c r="V516" s="631"/>
      <c r="W516" s="631"/>
      <c r="X516" s="631"/>
      <c r="Y516" s="631"/>
      <c r="Z516" s="631"/>
      <c r="AA516" s="631"/>
      <c r="AB516" s="631"/>
      <c r="AC516" s="631"/>
      <c r="AD516" s="635"/>
      <c r="AE516" s="636"/>
      <c r="AF516" s="636"/>
      <c r="AG516" s="636"/>
      <c r="AK516" s="631"/>
      <c r="AL516" s="631"/>
      <c r="AM516" s="631"/>
      <c r="AN516" s="631"/>
      <c r="AO516" s="631"/>
      <c r="AP516" s="631"/>
      <c r="AQ516" s="631"/>
      <c r="AR516" s="631"/>
      <c r="AS516" s="631"/>
      <c r="AT516" s="631"/>
      <c r="AU516" s="631"/>
      <c r="AV516" s="631"/>
      <c r="AW516" s="631"/>
      <c r="AX516" s="631"/>
      <c r="AY516" s="631"/>
      <c r="AZ516" s="631"/>
      <c r="BA516" s="631"/>
      <c r="BB516" s="631"/>
      <c r="BC516" s="631"/>
      <c r="BD516" s="631"/>
      <c r="BE516" s="631"/>
      <c r="BF516" s="631"/>
      <c r="BG516" s="631"/>
      <c r="BH516" s="631"/>
      <c r="BI516" s="631"/>
      <c r="BJ516" s="631"/>
      <c r="BK516" s="635"/>
      <c r="BL516" s="636"/>
      <c r="BM516" s="636"/>
      <c r="BN516" s="636"/>
    </row>
    <row r="517" spans="4:116">
      <c r="D517" s="631"/>
      <c r="E517" s="631"/>
      <c r="F517" s="631"/>
      <c r="G517" s="631"/>
      <c r="H517" s="631"/>
      <c r="I517" s="631"/>
      <c r="J517" s="631"/>
      <c r="K517" s="631"/>
      <c r="L517" s="631"/>
      <c r="M517" s="631"/>
      <c r="N517" s="631"/>
      <c r="O517" s="631"/>
      <c r="P517" s="631"/>
      <c r="Q517" s="631"/>
      <c r="R517" s="631"/>
      <c r="S517" s="631"/>
      <c r="T517" s="631"/>
      <c r="U517" s="631"/>
      <c r="V517" s="631"/>
      <c r="W517" s="631"/>
      <c r="X517" s="631"/>
      <c r="Y517" s="631"/>
      <c r="Z517" s="631"/>
      <c r="AA517" s="631"/>
      <c r="AB517" s="631"/>
      <c r="AC517" s="631"/>
      <c r="AD517" s="635"/>
      <c r="AE517" s="636"/>
      <c r="AF517" s="636"/>
      <c r="AG517" s="636"/>
      <c r="AK517" s="631"/>
      <c r="AL517" s="631"/>
      <c r="AM517" s="631"/>
      <c r="AN517" s="631"/>
      <c r="AO517" s="631"/>
      <c r="AP517" s="631"/>
      <c r="AQ517" s="631"/>
      <c r="AR517" s="631"/>
      <c r="AS517" s="631"/>
      <c r="AT517" s="631"/>
      <c r="AU517" s="631"/>
      <c r="AV517" s="631"/>
      <c r="AW517" s="631"/>
      <c r="AX517" s="631"/>
      <c r="AY517" s="631"/>
      <c r="AZ517" s="631"/>
      <c r="BA517" s="631"/>
      <c r="BB517" s="631"/>
      <c r="BC517" s="631"/>
      <c r="BD517" s="631"/>
      <c r="BE517" s="631"/>
      <c r="BF517" s="631"/>
      <c r="BG517" s="631"/>
      <c r="BH517" s="631"/>
      <c r="BI517" s="631"/>
      <c r="BJ517" s="631"/>
      <c r="BK517" s="635"/>
      <c r="BL517" s="636"/>
      <c r="BM517" s="636"/>
      <c r="BN517" s="636"/>
    </row>
    <row r="518" spans="4:116">
      <c r="D518" s="631"/>
      <c r="E518" s="631"/>
      <c r="F518" s="631"/>
      <c r="G518" s="631"/>
      <c r="H518" s="631"/>
      <c r="I518" s="631"/>
      <c r="J518" s="631"/>
      <c r="K518" s="631"/>
      <c r="L518" s="631"/>
      <c r="M518" s="631"/>
      <c r="N518" s="631"/>
      <c r="O518" s="631"/>
      <c r="P518" s="631"/>
      <c r="Q518" s="631"/>
      <c r="R518" s="631"/>
      <c r="S518" s="631"/>
      <c r="T518" s="631"/>
      <c r="U518" s="631"/>
      <c r="V518" s="631"/>
      <c r="W518" s="631"/>
      <c r="X518" s="631"/>
      <c r="Y518" s="631"/>
      <c r="Z518" s="631"/>
      <c r="AA518" s="631"/>
      <c r="AB518" s="631"/>
      <c r="AC518" s="631"/>
      <c r="AD518" s="635"/>
      <c r="AE518" s="636"/>
      <c r="AF518" s="636"/>
      <c r="AG518" s="636"/>
      <c r="AK518" s="631"/>
      <c r="AL518" s="631"/>
      <c r="AM518" s="631"/>
      <c r="AN518" s="631"/>
      <c r="AO518" s="631"/>
      <c r="AP518" s="631"/>
      <c r="AQ518" s="631"/>
      <c r="AR518" s="631"/>
      <c r="AS518" s="631"/>
      <c r="AT518" s="631"/>
      <c r="AU518" s="631"/>
      <c r="AV518" s="631"/>
      <c r="AW518" s="631"/>
      <c r="AX518" s="631"/>
      <c r="AY518" s="631"/>
      <c r="AZ518" s="631"/>
      <c r="BA518" s="631"/>
      <c r="BB518" s="631"/>
      <c r="BC518" s="631"/>
      <c r="BD518" s="631"/>
      <c r="BE518" s="631"/>
      <c r="BF518" s="631"/>
      <c r="BG518" s="631"/>
      <c r="BH518" s="631"/>
      <c r="BI518" s="631"/>
      <c r="BJ518" s="631"/>
      <c r="BK518" s="635"/>
      <c r="BL518" s="636"/>
      <c r="BM518" s="636"/>
      <c r="BN518" s="636"/>
    </row>
    <row r="519" spans="4:116">
      <c r="D519" s="631"/>
      <c r="E519" s="631"/>
      <c r="F519" s="631"/>
      <c r="G519" s="631"/>
      <c r="H519" s="631"/>
      <c r="I519" s="631"/>
      <c r="J519" s="631"/>
      <c r="K519" s="631"/>
      <c r="L519" s="631"/>
      <c r="M519" s="631"/>
      <c r="N519" s="631"/>
      <c r="O519" s="631"/>
      <c r="P519" s="631"/>
      <c r="Q519" s="631"/>
      <c r="R519" s="631"/>
      <c r="S519" s="631"/>
      <c r="T519" s="631"/>
      <c r="U519" s="631"/>
      <c r="V519" s="631"/>
      <c r="W519" s="631"/>
      <c r="X519" s="631"/>
      <c r="Y519" s="631"/>
      <c r="Z519" s="631"/>
      <c r="AA519" s="631"/>
      <c r="AB519" s="631"/>
      <c r="AC519" s="631"/>
      <c r="AD519" s="635"/>
      <c r="AE519" s="636"/>
      <c r="AF519" s="636"/>
      <c r="AG519" s="636"/>
      <c r="AK519" s="631"/>
      <c r="AL519" s="631"/>
      <c r="AM519" s="631"/>
      <c r="AN519" s="631"/>
      <c r="AO519" s="631"/>
      <c r="AP519" s="631"/>
      <c r="AQ519" s="631"/>
      <c r="AR519" s="631"/>
      <c r="AS519" s="631"/>
      <c r="AT519" s="631"/>
      <c r="AU519" s="631"/>
      <c r="AV519" s="631"/>
      <c r="AW519" s="631"/>
      <c r="AX519" s="631"/>
      <c r="AY519" s="631"/>
      <c r="AZ519" s="631"/>
      <c r="BA519" s="631"/>
      <c r="BB519" s="631"/>
      <c r="BC519" s="631"/>
      <c r="BD519" s="631"/>
      <c r="BE519" s="631"/>
      <c r="BF519" s="631"/>
      <c r="BG519" s="631"/>
      <c r="BH519" s="631"/>
      <c r="BI519" s="631"/>
      <c r="BJ519" s="631"/>
      <c r="BK519" s="635"/>
      <c r="BL519" s="636"/>
      <c r="BM519" s="636"/>
      <c r="BN519" s="636"/>
    </row>
    <row r="520" spans="4:116">
      <c r="D520" s="631"/>
      <c r="E520" s="631"/>
      <c r="F520" s="631"/>
      <c r="G520" s="631"/>
      <c r="H520" s="631"/>
      <c r="I520" s="631"/>
      <c r="J520" s="631"/>
      <c r="K520" s="631"/>
      <c r="L520" s="631"/>
      <c r="M520" s="631"/>
      <c r="N520" s="631"/>
      <c r="O520" s="631"/>
      <c r="P520" s="631"/>
      <c r="Q520" s="631"/>
      <c r="R520" s="631"/>
      <c r="S520" s="631"/>
      <c r="T520" s="631"/>
      <c r="U520" s="631"/>
      <c r="V520" s="631"/>
      <c r="W520" s="631"/>
      <c r="X520" s="631"/>
      <c r="Y520" s="631"/>
      <c r="Z520" s="631"/>
      <c r="AA520" s="631"/>
      <c r="AB520" s="631"/>
      <c r="AC520" s="631"/>
      <c r="AD520" s="635"/>
      <c r="AE520" s="636"/>
      <c r="AF520" s="636"/>
      <c r="AG520" s="636"/>
      <c r="AK520" s="631"/>
      <c r="AL520" s="631"/>
      <c r="AM520" s="631"/>
      <c r="AN520" s="631"/>
      <c r="AO520" s="631"/>
      <c r="AP520" s="631"/>
      <c r="AQ520" s="631"/>
      <c r="AR520" s="631"/>
      <c r="AS520" s="631"/>
      <c r="AT520" s="631"/>
      <c r="AU520" s="631"/>
      <c r="AV520" s="631"/>
      <c r="AW520" s="631"/>
      <c r="AX520" s="631"/>
      <c r="AY520" s="631"/>
      <c r="AZ520" s="631"/>
      <c r="BA520" s="631"/>
      <c r="BB520" s="631"/>
      <c r="BC520" s="631"/>
      <c r="BD520" s="631"/>
      <c r="BE520" s="631"/>
      <c r="BF520" s="631"/>
      <c r="BG520" s="631"/>
      <c r="BH520" s="631"/>
      <c r="BI520" s="631"/>
      <c r="BJ520" s="631"/>
      <c r="BK520" s="635"/>
      <c r="BL520" s="636"/>
      <c r="BM520" s="636"/>
      <c r="BN520" s="636"/>
    </row>
    <row r="521" spans="4:116">
      <c r="D521" s="631"/>
      <c r="E521" s="631"/>
      <c r="F521" s="631"/>
      <c r="G521" s="631"/>
      <c r="H521" s="631"/>
      <c r="I521" s="631"/>
      <c r="J521" s="631"/>
      <c r="K521" s="631"/>
      <c r="L521" s="631"/>
      <c r="M521" s="631"/>
      <c r="N521" s="631"/>
      <c r="O521" s="631"/>
      <c r="P521" s="631"/>
      <c r="Q521" s="631"/>
      <c r="R521" s="631"/>
      <c r="S521" s="631"/>
      <c r="T521" s="631"/>
      <c r="U521" s="631"/>
      <c r="V521" s="631"/>
      <c r="W521" s="631"/>
      <c r="X521" s="631"/>
      <c r="Y521" s="631"/>
      <c r="Z521" s="631"/>
      <c r="AA521" s="631"/>
      <c r="AB521" s="631"/>
      <c r="AC521" s="631"/>
      <c r="AD521" s="635"/>
      <c r="AE521" s="636"/>
      <c r="AF521" s="636"/>
      <c r="AG521" s="636"/>
      <c r="AK521" s="631"/>
      <c r="AL521" s="631"/>
      <c r="AM521" s="631"/>
      <c r="AN521" s="631"/>
      <c r="AO521" s="631"/>
      <c r="AP521" s="631"/>
      <c r="AQ521" s="631"/>
      <c r="AR521" s="631"/>
      <c r="AS521" s="631"/>
      <c r="AT521" s="631"/>
      <c r="AU521" s="631"/>
      <c r="AV521" s="631"/>
      <c r="AW521" s="631"/>
      <c r="AX521" s="631"/>
      <c r="AY521" s="631"/>
      <c r="AZ521" s="631"/>
      <c r="BA521" s="631"/>
      <c r="BB521" s="631"/>
      <c r="BC521" s="631"/>
      <c r="BD521" s="631"/>
      <c r="BE521" s="631"/>
      <c r="BF521" s="631"/>
      <c r="BG521" s="631"/>
      <c r="BH521" s="631"/>
      <c r="BI521" s="631"/>
      <c r="BJ521" s="631"/>
      <c r="BK521" s="635"/>
      <c r="BL521" s="636"/>
      <c r="BM521" s="636"/>
      <c r="BN521" s="636"/>
    </row>
    <row r="522" spans="4:116">
      <c r="D522" s="631"/>
      <c r="E522" s="631"/>
      <c r="F522" s="631"/>
      <c r="G522" s="631"/>
      <c r="H522" s="631"/>
      <c r="I522" s="631"/>
      <c r="J522" s="631"/>
      <c r="K522" s="631"/>
      <c r="L522" s="631"/>
      <c r="M522" s="631"/>
      <c r="N522" s="631"/>
      <c r="O522" s="631"/>
      <c r="P522" s="631"/>
      <c r="Q522" s="631"/>
      <c r="R522" s="631"/>
      <c r="S522" s="631"/>
      <c r="T522" s="631"/>
      <c r="U522" s="631"/>
      <c r="V522" s="631"/>
      <c r="W522" s="631"/>
      <c r="X522" s="631"/>
      <c r="Y522" s="631"/>
      <c r="Z522" s="631"/>
      <c r="AA522" s="631"/>
      <c r="AB522" s="631"/>
      <c r="AC522" s="631"/>
      <c r="AD522" s="635"/>
      <c r="AE522" s="636"/>
      <c r="AF522" s="636"/>
      <c r="AG522" s="636"/>
      <c r="AK522" s="631"/>
      <c r="AL522" s="631"/>
      <c r="AM522" s="631"/>
      <c r="AN522" s="631"/>
      <c r="AO522" s="631"/>
      <c r="AP522" s="631"/>
      <c r="AQ522" s="631"/>
      <c r="AR522" s="631"/>
      <c r="AS522" s="631"/>
      <c r="AT522" s="631"/>
      <c r="AU522" s="631"/>
      <c r="AV522" s="631"/>
      <c r="AW522" s="631"/>
      <c r="AX522" s="631"/>
      <c r="AY522" s="631"/>
      <c r="AZ522" s="631"/>
      <c r="BA522" s="631"/>
      <c r="BB522" s="631"/>
      <c r="BC522" s="631"/>
      <c r="BD522" s="631"/>
      <c r="BE522" s="631"/>
      <c r="BF522" s="631"/>
      <c r="BG522" s="631"/>
      <c r="BH522" s="631"/>
      <c r="BI522" s="631"/>
      <c r="BJ522" s="631"/>
      <c r="BK522" s="635"/>
      <c r="BL522" s="636"/>
      <c r="BM522" s="636"/>
      <c r="BN522" s="636"/>
    </row>
    <row r="523" spans="4:116">
      <c r="D523" s="631"/>
      <c r="E523" s="631"/>
      <c r="F523" s="631"/>
      <c r="G523" s="631"/>
      <c r="H523" s="631"/>
      <c r="I523" s="631"/>
      <c r="J523" s="631"/>
      <c r="K523" s="631"/>
      <c r="O523" s="631"/>
      <c r="P523" s="631"/>
      <c r="Q523" s="631"/>
      <c r="R523" s="631"/>
      <c r="S523" s="631"/>
      <c r="T523" s="631"/>
      <c r="U523" s="631"/>
      <c r="V523" s="631"/>
      <c r="W523" s="631"/>
      <c r="X523" s="631"/>
      <c r="Y523" s="631"/>
      <c r="Z523" s="631"/>
      <c r="AA523" s="631"/>
      <c r="AB523" s="631"/>
      <c r="AC523" s="631"/>
      <c r="AD523" s="635"/>
      <c r="AE523" s="636"/>
      <c r="AF523" s="636"/>
      <c r="AG523" s="636"/>
      <c r="AK523" s="631"/>
      <c r="AL523" s="631"/>
      <c r="AM523" s="631"/>
      <c r="AN523" s="631"/>
      <c r="AO523" s="631"/>
      <c r="AP523" s="631"/>
      <c r="AQ523" s="631"/>
      <c r="AR523" s="631"/>
      <c r="AV523" s="631"/>
      <c r="AW523" s="631"/>
      <c r="AX523" s="631"/>
      <c r="AY523" s="631"/>
      <c r="AZ523" s="631"/>
      <c r="BA523" s="631"/>
      <c r="BB523" s="631"/>
      <c r="BC523" s="631"/>
      <c r="BD523" s="631"/>
      <c r="BE523" s="631"/>
      <c r="BF523" s="631"/>
      <c r="BG523" s="631"/>
      <c r="BH523" s="631"/>
      <c r="BI523" s="631"/>
      <c r="BJ523" s="631"/>
      <c r="BK523" s="635"/>
      <c r="BL523" s="636"/>
      <c r="BM523" s="636"/>
      <c r="BN523" s="636"/>
    </row>
    <row r="524" spans="4:116">
      <c r="D524" s="631"/>
      <c r="E524" s="631"/>
      <c r="F524" s="631"/>
      <c r="G524" s="631"/>
      <c r="H524" s="631"/>
      <c r="I524" s="631"/>
      <c r="J524" s="631"/>
      <c r="K524" s="631"/>
      <c r="O524" s="631"/>
      <c r="P524" s="631"/>
      <c r="Q524" s="631"/>
      <c r="R524" s="631"/>
      <c r="S524" s="631"/>
      <c r="T524" s="631"/>
      <c r="U524" s="631"/>
      <c r="V524" s="631"/>
      <c r="W524" s="631"/>
      <c r="X524" s="631"/>
      <c r="Y524" s="631"/>
      <c r="Z524" s="631"/>
      <c r="AA524" s="631"/>
      <c r="AB524" s="631"/>
      <c r="AC524" s="631"/>
      <c r="AD524" s="635"/>
      <c r="AE524" s="636"/>
      <c r="AF524" s="636"/>
      <c r="AG524" s="636"/>
      <c r="AK524" s="631"/>
      <c r="AL524" s="631"/>
      <c r="AM524" s="631"/>
      <c r="AN524" s="631"/>
      <c r="AO524" s="631"/>
      <c r="AP524" s="631"/>
      <c r="AQ524" s="631"/>
      <c r="AR524" s="631"/>
      <c r="AV524" s="631"/>
      <c r="AW524" s="631"/>
      <c r="AX524" s="631"/>
      <c r="AY524" s="631"/>
      <c r="AZ524" s="631"/>
      <c r="BA524" s="631"/>
      <c r="BB524" s="631"/>
      <c r="BC524" s="631"/>
      <c r="BD524" s="631"/>
      <c r="BE524" s="631"/>
      <c r="BF524" s="631"/>
      <c r="BG524" s="631"/>
      <c r="BH524" s="631"/>
      <c r="BI524" s="631"/>
      <c r="BJ524" s="631"/>
      <c r="BK524" s="635"/>
      <c r="BL524" s="636"/>
      <c r="BM524" s="636"/>
      <c r="BN524" s="636"/>
    </row>
    <row r="525" spans="4:116" s="596" customFormat="1">
      <c r="F525" s="631"/>
      <c r="P525" s="631"/>
      <c r="Q525" s="631"/>
      <c r="V525" s="631"/>
      <c r="W525" s="631"/>
      <c r="AD525" s="597"/>
      <c r="AE525" s="630"/>
      <c r="AF525" s="630"/>
      <c r="AG525" s="630"/>
      <c r="AM525" s="631"/>
      <c r="AW525" s="631"/>
      <c r="AX525" s="631"/>
      <c r="BC525" s="631"/>
      <c r="BD525" s="631"/>
      <c r="BK525" s="597"/>
      <c r="BL525" s="630"/>
      <c r="BM525" s="630"/>
      <c r="BN525" s="630"/>
      <c r="BO525" s="591"/>
      <c r="BP525" s="591"/>
      <c r="BQ525" s="591"/>
      <c r="BR525" s="591"/>
      <c r="BS525" s="591"/>
      <c r="BT525" s="591"/>
      <c r="BU525" s="591"/>
      <c r="BV525" s="591"/>
      <c r="BW525" s="591"/>
      <c r="BX525" s="591"/>
      <c r="BY525" s="591"/>
      <c r="BZ525" s="591"/>
      <c r="CA525" s="591"/>
      <c r="CB525" s="591"/>
      <c r="CC525" s="591"/>
      <c r="CD525" s="591"/>
      <c r="CE525" s="591"/>
      <c r="CF525" s="591"/>
      <c r="CG525" s="591"/>
      <c r="CH525" s="591"/>
      <c r="CI525" s="591"/>
      <c r="CJ525" s="591"/>
      <c r="CK525" s="591"/>
      <c r="CL525" s="591"/>
      <c r="CM525" s="591"/>
      <c r="CN525" s="591"/>
      <c r="CO525" s="591"/>
      <c r="CP525" s="591"/>
      <c r="CQ525" s="591"/>
      <c r="CR525" s="591"/>
      <c r="CS525" s="591"/>
      <c r="CT525" s="591"/>
      <c r="CU525" s="591"/>
      <c r="CV525" s="591"/>
      <c r="CW525" s="591"/>
      <c r="CX525" s="591"/>
      <c r="CY525" s="591"/>
      <c r="CZ525" s="591"/>
      <c r="DA525" s="591"/>
      <c r="DB525" s="591"/>
      <c r="DC525" s="591"/>
      <c r="DD525" s="591"/>
      <c r="DE525" s="591"/>
      <c r="DF525" s="591"/>
      <c r="DG525" s="591"/>
      <c r="DH525" s="591"/>
      <c r="DI525" s="591"/>
      <c r="DJ525" s="591"/>
      <c r="DK525" s="591"/>
      <c r="DL525" s="591"/>
    </row>
    <row r="526" spans="4:116" s="596" customFormat="1">
      <c r="F526" s="631"/>
      <c r="P526" s="631"/>
      <c r="Q526" s="631"/>
      <c r="V526" s="631"/>
      <c r="W526" s="631"/>
      <c r="AD526" s="597"/>
      <c r="AE526" s="630"/>
      <c r="AF526" s="630"/>
      <c r="AG526" s="630"/>
      <c r="AM526" s="631"/>
      <c r="AW526" s="631"/>
      <c r="AX526" s="631"/>
      <c r="BC526" s="631"/>
      <c r="BD526" s="631"/>
      <c r="BK526" s="597"/>
      <c r="BL526" s="630"/>
      <c r="BM526" s="630"/>
      <c r="BN526" s="630"/>
      <c r="BO526" s="591"/>
      <c r="BP526" s="591"/>
      <c r="BQ526" s="591"/>
      <c r="BR526" s="591"/>
      <c r="BS526" s="591"/>
      <c r="BT526" s="591"/>
      <c r="BU526" s="591"/>
      <c r="BV526" s="591"/>
      <c r="BW526" s="591"/>
      <c r="BX526" s="591"/>
      <c r="BY526" s="591"/>
      <c r="BZ526" s="591"/>
      <c r="CA526" s="591"/>
      <c r="CB526" s="591"/>
      <c r="CC526" s="591"/>
      <c r="CD526" s="591"/>
      <c r="CE526" s="591"/>
      <c r="CF526" s="591"/>
      <c r="CG526" s="591"/>
      <c r="CH526" s="591"/>
      <c r="CI526" s="591"/>
      <c r="CJ526" s="591"/>
      <c r="CK526" s="591"/>
      <c r="CL526" s="591"/>
      <c r="CM526" s="591"/>
      <c r="CN526" s="591"/>
      <c r="CO526" s="591"/>
      <c r="CP526" s="591"/>
      <c r="CQ526" s="591"/>
      <c r="CR526" s="591"/>
      <c r="CS526" s="591"/>
      <c r="CT526" s="591"/>
      <c r="CU526" s="591"/>
      <c r="CV526" s="591"/>
      <c r="CW526" s="591"/>
      <c r="CX526" s="591"/>
      <c r="CY526" s="591"/>
      <c r="CZ526" s="591"/>
      <c r="DA526" s="591"/>
      <c r="DB526" s="591"/>
      <c r="DC526" s="591"/>
      <c r="DD526" s="591"/>
      <c r="DE526" s="591"/>
      <c r="DF526" s="591"/>
      <c r="DG526" s="591"/>
      <c r="DH526" s="591"/>
      <c r="DI526" s="591"/>
      <c r="DJ526" s="591"/>
      <c r="DK526" s="591"/>
      <c r="DL526" s="591"/>
    </row>
    <row r="527" spans="4:116" s="596" customFormat="1">
      <c r="F527" s="631"/>
      <c r="P527" s="631"/>
      <c r="Q527" s="631"/>
      <c r="V527" s="631"/>
      <c r="W527" s="631"/>
      <c r="AD527" s="597"/>
      <c r="AE527" s="630"/>
      <c r="AF527" s="630"/>
      <c r="AG527" s="630"/>
      <c r="AM527" s="631"/>
      <c r="AW527" s="631"/>
      <c r="AX527" s="631"/>
      <c r="BC527" s="631"/>
      <c r="BD527" s="631"/>
      <c r="BK527" s="597"/>
      <c r="BL527" s="630"/>
      <c r="BM527" s="630"/>
      <c r="BN527" s="630"/>
      <c r="BO527" s="591"/>
      <c r="BP527" s="591"/>
      <c r="BQ527" s="591"/>
      <c r="BR527" s="591"/>
      <c r="BS527" s="591"/>
      <c r="BT527" s="591"/>
      <c r="BU527" s="591"/>
      <c r="BV527" s="591"/>
      <c r="BW527" s="591"/>
      <c r="BX527" s="591"/>
      <c r="BY527" s="591"/>
      <c r="BZ527" s="591"/>
      <c r="CA527" s="591"/>
      <c r="CB527" s="591"/>
      <c r="CC527" s="591"/>
      <c r="CD527" s="591"/>
      <c r="CE527" s="591"/>
      <c r="CF527" s="591"/>
      <c r="CG527" s="591"/>
      <c r="CH527" s="591"/>
      <c r="CI527" s="591"/>
      <c r="CJ527" s="591"/>
      <c r="CK527" s="591"/>
      <c r="CL527" s="591"/>
      <c r="CM527" s="591"/>
      <c r="CN527" s="591"/>
      <c r="CO527" s="591"/>
      <c r="CP527" s="591"/>
      <c r="CQ527" s="591"/>
      <c r="CR527" s="591"/>
      <c r="CS527" s="591"/>
      <c r="CT527" s="591"/>
      <c r="CU527" s="591"/>
      <c r="CV527" s="591"/>
      <c r="CW527" s="591"/>
      <c r="CX527" s="591"/>
      <c r="CY527" s="591"/>
      <c r="CZ527" s="591"/>
      <c r="DA527" s="591"/>
      <c r="DB527" s="591"/>
      <c r="DC527" s="591"/>
      <c r="DD527" s="591"/>
      <c r="DE527" s="591"/>
      <c r="DF527" s="591"/>
      <c r="DG527" s="591"/>
      <c r="DH527" s="591"/>
      <c r="DI527" s="591"/>
      <c r="DJ527" s="591"/>
      <c r="DK527" s="591"/>
      <c r="DL527" s="591"/>
    </row>
    <row r="528" spans="4:116" s="596" customFormat="1">
      <c r="F528" s="631"/>
      <c r="P528" s="631"/>
      <c r="Q528" s="631"/>
      <c r="V528" s="631"/>
      <c r="W528" s="631"/>
      <c r="AD528" s="597"/>
      <c r="AE528" s="630"/>
      <c r="AF528" s="630"/>
      <c r="AG528" s="630"/>
      <c r="AM528" s="631"/>
      <c r="AW528" s="631"/>
      <c r="AX528" s="631"/>
      <c r="BC528" s="631"/>
      <c r="BD528" s="631"/>
      <c r="BK528" s="597"/>
      <c r="BL528" s="630"/>
      <c r="BM528" s="630"/>
      <c r="BN528" s="630"/>
      <c r="BO528" s="591"/>
      <c r="BP528" s="591"/>
      <c r="BQ528" s="591"/>
      <c r="BR528" s="591"/>
      <c r="BS528" s="591"/>
      <c r="BT528" s="591"/>
      <c r="BU528" s="591"/>
      <c r="BV528" s="591"/>
      <c r="BW528" s="591"/>
      <c r="BX528" s="591"/>
      <c r="BY528" s="591"/>
      <c r="BZ528" s="591"/>
      <c r="CA528" s="591"/>
      <c r="CB528" s="591"/>
      <c r="CC528" s="591"/>
      <c r="CD528" s="591"/>
      <c r="CE528" s="591"/>
      <c r="CF528" s="591"/>
      <c r="CG528" s="591"/>
      <c r="CH528" s="591"/>
      <c r="CI528" s="591"/>
      <c r="CJ528" s="591"/>
      <c r="CK528" s="591"/>
      <c r="CL528" s="591"/>
      <c r="CM528" s="591"/>
      <c r="CN528" s="591"/>
      <c r="CO528" s="591"/>
      <c r="CP528" s="591"/>
      <c r="CQ528" s="591"/>
      <c r="CR528" s="591"/>
      <c r="CS528" s="591"/>
      <c r="CT528" s="591"/>
      <c r="CU528" s="591"/>
      <c r="CV528" s="591"/>
      <c r="CW528" s="591"/>
      <c r="CX528" s="591"/>
      <c r="CY528" s="591"/>
      <c r="CZ528" s="591"/>
      <c r="DA528" s="591"/>
      <c r="DB528" s="591"/>
      <c r="DC528" s="591"/>
      <c r="DD528" s="591"/>
      <c r="DE528" s="591"/>
      <c r="DF528" s="591"/>
      <c r="DG528" s="591"/>
      <c r="DH528" s="591"/>
      <c r="DI528" s="591"/>
      <c r="DJ528" s="591"/>
      <c r="DK528" s="591"/>
      <c r="DL528" s="591"/>
    </row>
    <row r="529" spans="22:116" s="596" customFormat="1">
      <c r="V529" s="631"/>
      <c r="W529" s="631"/>
      <c r="AD529" s="597"/>
      <c r="AE529" s="630"/>
      <c r="AF529" s="630"/>
      <c r="AG529" s="630"/>
      <c r="BC529" s="631"/>
      <c r="BD529" s="631"/>
      <c r="BK529" s="597"/>
      <c r="BL529" s="630"/>
      <c r="BM529" s="630"/>
      <c r="BN529" s="630"/>
      <c r="BO529" s="591"/>
      <c r="BP529" s="591"/>
      <c r="BQ529" s="591"/>
      <c r="BR529" s="591"/>
      <c r="BS529" s="591"/>
      <c r="BT529" s="591"/>
      <c r="BU529" s="591"/>
      <c r="BV529" s="591"/>
      <c r="BW529" s="591"/>
      <c r="BX529" s="591"/>
      <c r="BY529" s="591"/>
      <c r="BZ529" s="591"/>
      <c r="CA529" s="591"/>
      <c r="CB529" s="591"/>
      <c r="CC529" s="591"/>
      <c r="CD529" s="591"/>
      <c r="CE529" s="591"/>
      <c r="CF529" s="591"/>
      <c r="CG529" s="591"/>
      <c r="CH529" s="591"/>
      <c r="CI529" s="591"/>
      <c r="CJ529" s="591"/>
      <c r="CK529" s="591"/>
      <c r="CL529" s="591"/>
      <c r="CM529" s="591"/>
      <c r="CN529" s="591"/>
      <c r="CO529" s="591"/>
      <c r="CP529" s="591"/>
      <c r="CQ529" s="591"/>
      <c r="CR529" s="591"/>
      <c r="CS529" s="591"/>
      <c r="CT529" s="591"/>
      <c r="CU529" s="591"/>
      <c r="CV529" s="591"/>
      <c r="CW529" s="591"/>
      <c r="CX529" s="591"/>
      <c r="CY529" s="591"/>
      <c r="CZ529" s="591"/>
      <c r="DA529" s="591"/>
      <c r="DB529" s="591"/>
      <c r="DC529" s="591"/>
      <c r="DD529" s="591"/>
      <c r="DE529" s="591"/>
      <c r="DF529" s="591"/>
      <c r="DG529" s="591"/>
      <c r="DH529" s="591"/>
      <c r="DI529" s="591"/>
      <c r="DJ529" s="591"/>
      <c r="DK529" s="591"/>
      <c r="DL529" s="591"/>
    </row>
    <row r="530" spans="22:116" s="596" customFormat="1">
      <c r="V530" s="631"/>
      <c r="W530" s="631"/>
      <c r="AD530" s="597"/>
      <c r="AE530" s="630"/>
      <c r="AF530" s="630"/>
      <c r="AG530" s="630"/>
      <c r="BC530" s="631"/>
      <c r="BD530" s="631"/>
      <c r="BK530" s="597"/>
      <c r="BL530" s="630"/>
      <c r="BM530" s="630"/>
      <c r="BN530" s="630"/>
      <c r="BO530" s="591"/>
      <c r="BP530" s="591"/>
      <c r="BQ530" s="591"/>
      <c r="BR530" s="591"/>
      <c r="BS530" s="591"/>
      <c r="BT530" s="591"/>
      <c r="BU530" s="591"/>
      <c r="BV530" s="591"/>
      <c r="BW530" s="591"/>
      <c r="BX530" s="591"/>
      <c r="BY530" s="591"/>
      <c r="BZ530" s="591"/>
      <c r="CA530" s="591"/>
      <c r="CB530" s="591"/>
      <c r="CC530" s="591"/>
      <c r="CD530" s="591"/>
      <c r="CE530" s="591"/>
      <c r="CF530" s="591"/>
      <c r="CG530" s="591"/>
      <c r="CH530" s="591"/>
      <c r="CI530" s="591"/>
      <c r="CJ530" s="591"/>
      <c r="CK530" s="591"/>
      <c r="CL530" s="591"/>
      <c r="CM530" s="591"/>
      <c r="CN530" s="591"/>
      <c r="CO530" s="591"/>
      <c r="CP530" s="591"/>
      <c r="CQ530" s="591"/>
      <c r="CR530" s="591"/>
      <c r="CS530" s="591"/>
      <c r="CT530" s="591"/>
      <c r="CU530" s="591"/>
      <c r="CV530" s="591"/>
      <c r="CW530" s="591"/>
      <c r="CX530" s="591"/>
      <c r="CY530" s="591"/>
      <c r="CZ530" s="591"/>
      <c r="DA530" s="591"/>
      <c r="DB530" s="591"/>
      <c r="DC530" s="591"/>
      <c r="DD530" s="591"/>
      <c r="DE530" s="591"/>
      <c r="DF530" s="591"/>
      <c r="DG530" s="591"/>
      <c r="DH530" s="591"/>
      <c r="DI530" s="591"/>
      <c r="DJ530" s="591"/>
      <c r="DK530" s="591"/>
      <c r="DL530" s="591"/>
    </row>
  </sheetData>
  <sheetProtection formatCells="0" formatColumns="0" formatRows="0" deleteRows="0" selectLockedCells="1"/>
  <mergeCells count="1094">
    <mergeCell ref="BW65:BW66"/>
    <mergeCell ref="BO59:BQ60"/>
    <mergeCell ref="BR59:BR60"/>
    <mergeCell ref="BS59:BS60"/>
    <mergeCell ref="BT59:BT60"/>
    <mergeCell ref="BU59:BU60"/>
    <mergeCell ref="BV59:BV60"/>
    <mergeCell ref="BW59:BW60"/>
    <mergeCell ref="BX59:BX60"/>
    <mergeCell ref="BV61:BV62"/>
    <mergeCell ref="BV63:BV64"/>
    <mergeCell ref="BV65:BV66"/>
    <mergeCell ref="CG61:CG62"/>
    <mergeCell ref="BX61:BX62"/>
    <mergeCell ref="BY61:BY62"/>
    <mergeCell ref="BZ61:BZ62"/>
    <mergeCell ref="CA61:CA62"/>
    <mergeCell ref="CB65:CB66"/>
    <mergeCell ref="CC65:CC66"/>
    <mergeCell ref="CD65:CD66"/>
    <mergeCell ref="CE65:CE66"/>
    <mergeCell ref="CF65:CF66"/>
    <mergeCell ref="CG65:CG66"/>
    <mergeCell ref="CG15:CG16"/>
    <mergeCell ref="CH15:CH16"/>
    <mergeCell ref="CD1:CD8"/>
    <mergeCell ref="CE1:CE8"/>
    <mergeCell ref="CF1:CF8"/>
    <mergeCell ref="CG1:CG8"/>
    <mergeCell ref="CH1:CH8"/>
    <mergeCell ref="CC21:CC22"/>
    <mergeCell ref="BY59:BY60"/>
    <mergeCell ref="BZ59:BZ60"/>
    <mergeCell ref="CA59:CA60"/>
    <mergeCell ref="CB59:CB60"/>
    <mergeCell ref="CC59:CC60"/>
    <mergeCell ref="CD59:CD60"/>
    <mergeCell ref="CE59:CE60"/>
    <mergeCell ref="CF59:CF60"/>
    <mergeCell ref="CG59:CG60"/>
    <mergeCell ref="CA47:CA50"/>
    <mergeCell ref="CC15:CC16"/>
    <mergeCell ref="CD15:CD16"/>
    <mergeCell ref="CD21:CD22"/>
    <mergeCell ref="CE21:CE22"/>
    <mergeCell ref="CF21:CF22"/>
    <mergeCell ref="CG21:CG22"/>
    <mergeCell ref="CH21:CH22"/>
    <mergeCell ref="CF23:CF24"/>
    <mergeCell ref="CG23:CG24"/>
    <mergeCell ref="CH23:CH24"/>
    <mergeCell ref="CF25:CF26"/>
    <mergeCell ref="CG25:CG26"/>
    <mergeCell ref="CH25:CH26"/>
    <mergeCell ref="CG33:CG34"/>
    <mergeCell ref="BW15:BW16"/>
    <mergeCell ref="BW17:BW18"/>
    <mergeCell ref="BW19:BW20"/>
    <mergeCell ref="BW21:BW22"/>
    <mergeCell ref="BW23:BW24"/>
    <mergeCell ref="BW25:BW26"/>
    <mergeCell ref="BW27:BW28"/>
    <mergeCell ref="BW29:BW30"/>
    <mergeCell ref="BW31:BW32"/>
    <mergeCell ref="BW33:BW34"/>
    <mergeCell ref="BW35:BW36"/>
    <mergeCell ref="BW37:BW38"/>
    <mergeCell ref="BW39:BW40"/>
    <mergeCell ref="BW41:BW44"/>
    <mergeCell ref="BW45:BW46"/>
    <mergeCell ref="CE15:CE16"/>
    <mergeCell ref="CF15:CF16"/>
    <mergeCell ref="CC33:CC34"/>
    <mergeCell ref="CD33:CD34"/>
    <mergeCell ref="CE33:CE34"/>
    <mergeCell ref="CF33:CF34"/>
    <mergeCell ref="CF39:CF40"/>
    <mergeCell ref="BH60:BH61"/>
    <mergeCell ref="BI60:BI61"/>
    <mergeCell ref="BJ60:BJ61"/>
    <mergeCell ref="BW47:BW50"/>
    <mergeCell ref="BW53:BW54"/>
    <mergeCell ref="BW55:BW58"/>
    <mergeCell ref="BW61:BW62"/>
    <mergeCell ref="CB63:CB64"/>
    <mergeCell ref="CC63:CC64"/>
    <mergeCell ref="CD63:CD64"/>
    <mergeCell ref="CE63:CE64"/>
    <mergeCell ref="CF63:CF64"/>
    <mergeCell ref="CG63:CG64"/>
    <mergeCell ref="CH63:CH64"/>
    <mergeCell ref="CI63:CI64"/>
    <mergeCell ref="CB51:CB52"/>
    <mergeCell ref="CH59:CH60"/>
    <mergeCell ref="CI59:CI60"/>
    <mergeCell ref="BO63:BQ64"/>
    <mergeCell ref="BR63:BR64"/>
    <mergeCell ref="BS63:BS64"/>
    <mergeCell ref="BT63:BT64"/>
    <mergeCell ref="BU63:BU64"/>
    <mergeCell ref="BX63:BX64"/>
    <mergeCell ref="BY63:BY64"/>
    <mergeCell ref="BZ63:BZ64"/>
    <mergeCell ref="CA63:CA64"/>
    <mergeCell ref="BW63:BW64"/>
    <mergeCell ref="CD47:CD50"/>
    <mergeCell ref="CE47:CE50"/>
    <mergeCell ref="CH47:CH50"/>
    <mergeCell ref="BZ47:BZ50"/>
    <mergeCell ref="AF5:AG5"/>
    <mergeCell ref="BM5:BN5"/>
    <mergeCell ref="AF4:AG4"/>
    <mergeCell ref="BM4:BN4"/>
    <mergeCell ref="AE6:AG6"/>
    <mergeCell ref="AH6:AJ7"/>
    <mergeCell ref="AK6:AL8"/>
    <mergeCell ref="AM6:AN8"/>
    <mergeCell ref="BN56:BN57"/>
    <mergeCell ref="AH64:AH65"/>
    <mergeCell ref="AI64:AI65"/>
    <mergeCell ref="BH64:BH65"/>
    <mergeCell ref="BI64:BI65"/>
    <mergeCell ref="BJ64:BJ65"/>
    <mergeCell ref="BK64:BK65"/>
    <mergeCell ref="BL64:BL65"/>
    <mergeCell ref="BM64:BM65"/>
    <mergeCell ref="BN64:BN65"/>
    <mergeCell ref="BM58:BM59"/>
    <mergeCell ref="BN58:BN59"/>
    <mergeCell ref="AH62:AH63"/>
    <mergeCell ref="AI62:AI63"/>
    <mergeCell ref="BH62:BH63"/>
    <mergeCell ref="BI62:BI63"/>
    <mergeCell ref="BJ62:BJ63"/>
    <mergeCell ref="BK62:BK63"/>
    <mergeCell ref="BN60:BN61"/>
    <mergeCell ref="BM60:BM61"/>
    <mergeCell ref="BK56:BK57"/>
    <mergeCell ref="BJ56:BJ57"/>
    <mergeCell ref="BI56:BI57"/>
    <mergeCell ref="BH56:BH57"/>
    <mergeCell ref="AW7:BE7"/>
    <mergeCell ref="BL7:BN7"/>
    <mergeCell ref="AS6:AT8"/>
    <mergeCell ref="AY6:AZ6"/>
    <mergeCell ref="BL6:BN6"/>
    <mergeCell ref="AX8:BD8"/>
    <mergeCell ref="BL8:BN8"/>
    <mergeCell ref="AQ6:AR8"/>
    <mergeCell ref="DD1:DF1"/>
    <mergeCell ref="B2:E2"/>
    <mergeCell ref="G2:K2"/>
    <mergeCell ref="N2:X3"/>
    <mergeCell ref="AI2:AL2"/>
    <mergeCell ref="AN2:AR2"/>
    <mergeCell ref="AU2:BE3"/>
    <mergeCell ref="B3:E3"/>
    <mergeCell ref="G3:K3"/>
    <mergeCell ref="AI3:AL3"/>
    <mergeCell ref="AN3:AR3"/>
    <mergeCell ref="CY1:CZ1"/>
    <mergeCell ref="BO1:BP8"/>
    <mergeCell ref="BQ1:BQ8"/>
    <mergeCell ref="BR1:BR8"/>
    <mergeCell ref="BS1:BS8"/>
    <mergeCell ref="BT1:BT8"/>
    <mergeCell ref="BU1:BU8"/>
    <mergeCell ref="BX1:BX8"/>
    <mergeCell ref="BY1:BY8"/>
    <mergeCell ref="BZ1:BZ8"/>
    <mergeCell ref="CA1:CA8"/>
    <mergeCell ref="CB1:CB8"/>
    <mergeCell ref="CC1:CC8"/>
    <mergeCell ref="H9:I9"/>
    <mergeCell ref="J9:K9"/>
    <mergeCell ref="L9:M9"/>
    <mergeCell ref="AI9:AJ9"/>
    <mergeCell ref="AM10:AN10"/>
    <mergeCell ref="AO10:AP10"/>
    <mergeCell ref="B8:C8"/>
    <mergeCell ref="Q8:W8"/>
    <mergeCell ref="AE8:AG8"/>
    <mergeCell ref="AI8:AJ8"/>
    <mergeCell ref="AO6:AP8"/>
    <mergeCell ref="A6:C7"/>
    <mergeCell ref="D6:E8"/>
    <mergeCell ref="F6:G8"/>
    <mergeCell ref="H6:I8"/>
    <mergeCell ref="J6:K8"/>
    <mergeCell ref="L6:M8"/>
    <mergeCell ref="R6:S6"/>
    <mergeCell ref="P7:X7"/>
    <mergeCell ref="AE7:AG7"/>
    <mergeCell ref="AS9:AT9"/>
    <mergeCell ref="AY10:BD10"/>
    <mergeCell ref="B9:C9"/>
    <mergeCell ref="D9:E9"/>
    <mergeCell ref="B11:C11"/>
    <mergeCell ref="D11:E11"/>
    <mergeCell ref="F11:G11"/>
    <mergeCell ref="H11:I11"/>
    <mergeCell ref="J11:K11"/>
    <mergeCell ref="L11:M11"/>
    <mergeCell ref="AI11:AJ11"/>
    <mergeCell ref="AQ10:AR10"/>
    <mergeCell ref="AS10:AT10"/>
    <mergeCell ref="AK11:AL11"/>
    <mergeCell ref="AM11:AN11"/>
    <mergeCell ref="AO11:AP11"/>
    <mergeCell ref="AQ11:AR11"/>
    <mergeCell ref="AS11:AT11"/>
    <mergeCell ref="L10:M10"/>
    <mergeCell ref="R10:W10"/>
    <mergeCell ref="AI10:AJ10"/>
    <mergeCell ref="AK10:AL10"/>
    <mergeCell ref="B10:C10"/>
    <mergeCell ref="D10:E10"/>
    <mergeCell ref="F10:G10"/>
    <mergeCell ref="H10:I10"/>
    <mergeCell ref="J10:K10"/>
    <mergeCell ref="AK9:AL9"/>
    <mergeCell ref="AM9:AN9"/>
    <mergeCell ref="AO9:AP9"/>
    <mergeCell ref="AQ9:AR9"/>
    <mergeCell ref="F9:G9"/>
    <mergeCell ref="AH13:AJ15"/>
    <mergeCell ref="AK13:BG13"/>
    <mergeCell ref="BH13:BN15"/>
    <mergeCell ref="D14:H15"/>
    <mergeCell ref="I14:J15"/>
    <mergeCell ref="K14:S15"/>
    <mergeCell ref="T14:W15"/>
    <mergeCell ref="X14:Z15"/>
    <mergeCell ref="AK14:AO15"/>
    <mergeCell ref="AP14:AQ15"/>
    <mergeCell ref="AR14:AZ15"/>
    <mergeCell ref="BA14:BD15"/>
    <mergeCell ref="BE14:BG15"/>
    <mergeCell ref="B20:B21"/>
    <mergeCell ref="AA20:AA21"/>
    <mergeCell ref="AB20:AB21"/>
    <mergeCell ref="AC20:AC21"/>
    <mergeCell ref="AD20:AD21"/>
    <mergeCell ref="AE20:AE21"/>
    <mergeCell ref="AF20:AF21"/>
    <mergeCell ref="AG20:AG21"/>
    <mergeCell ref="A13:C15"/>
    <mergeCell ref="D13:Z13"/>
    <mergeCell ref="AA13:AG15"/>
    <mergeCell ref="BL20:BL21"/>
    <mergeCell ref="BM20:BM21"/>
    <mergeCell ref="BN20:BN21"/>
    <mergeCell ref="A22:A23"/>
    <mergeCell ref="B22:B23"/>
    <mergeCell ref="AA22:AA23"/>
    <mergeCell ref="AB22:AB23"/>
    <mergeCell ref="AC22:AC23"/>
    <mergeCell ref="AD22:AD23"/>
    <mergeCell ref="AE22:AE23"/>
    <mergeCell ref="AH20:AH21"/>
    <mergeCell ref="AI20:AI21"/>
    <mergeCell ref="BH20:BH21"/>
    <mergeCell ref="BI20:BI21"/>
    <mergeCell ref="BJ20:BJ21"/>
    <mergeCell ref="BK20:BK21"/>
    <mergeCell ref="BJ22:BJ23"/>
    <mergeCell ref="BK22:BK23"/>
    <mergeCell ref="BL22:BL23"/>
    <mergeCell ref="BM22:BM23"/>
    <mergeCell ref="BN22:BN23"/>
    <mergeCell ref="BH22:BH23"/>
    <mergeCell ref="BI22:BI23"/>
    <mergeCell ref="A20:A21"/>
    <mergeCell ref="A24:A25"/>
    <mergeCell ref="B24:B25"/>
    <mergeCell ref="AA24:AA25"/>
    <mergeCell ref="AB24:AB25"/>
    <mergeCell ref="AC24:AC25"/>
    <mergeCell ref="AF22:AF23"/>
    <mergeCell ref="AG22:AG23"/>
    <mergeCell ref="AH22:AH23"/>
    <mergeCell ref="AI22:AI23"/>
    <mergeCell ref="BN24:BN25"/>
    <mergeCell ref="A26:A27"/>
    <mergeCell ref="B26:B27"/>
    <mergeCell ref="AA26:AA27"/>
    <mergeCell ref="AB26:AB27"/>
    <mergeCell ref="AC26:AC27"/>
    <mergeCell ref="AD26:AD27"/>
    <mergeCell ref="AE26:AE27"/>
    <mergeCell ref="AF26:AF27"/>
    <mergeCell ref="AG26:AG27"/>
    <mergeCell ref="BH24:BH25"/>
    <mergeCell ref="BI24:BI25"/>
    <mergeCell ref="BJ24:BJ25"/>
    <mergeCell ref="BK24:BK25"/>
    <mergeCell ref="BL24:BL25"/>
    <mergeCell ref="BM24:BM25"/>
    <mergeCell ref="AD24:AD25"/>
    <mergeCell ref="AE24:AE25"/>
    <mergeCell ref="AF24:AF25"/>
    <mergeCell ref="AG24:AG25"/>
    <mergeCell ref="AH24:AH25"/>
    <mergeCell ref="AI24:AI25"/>
    <mergeCell ref="BL26:BL27"/>
    <mergeCell ref="BM26:BM27"/>
    <mergeCell ref="BN26:BN27"/>
    <mergeCell ref="A28:A29"/>
    <mergeCell ref="B28:B29"/>
    <mergeCell ref="AA28:AA29"/>
    <mergeCell ref="AB28:AB29"/>
    <mergeCell ref="AC28:AC29"/>
    <mergeCell ref="AD28:AD29"/>
    <mergeCell ref="AE28:AE29"/>
    <mergeCell ref="AH26:AH27"/>
    <mergeCell ref="AI26:AI27"/>
    <mergeCell ref="BH26:BH27"/>
    <mergeCell ref="BI26:BI27"/>
    <mergeCell ref="BJ26:BJ27"/>
    <mergeCell ref="BK26:BK27"/>
    <mergeCell ref="BJ28:BJ29"/>
    <mergeCell ref="BK28:BK29"/>
    <mergeCell ref="BL28:BL29"/>
    <mergeCell ref="BM28:BM29"/>
    <mergeCell ref="BN28:BN29"/>
    <mergeCell ref="BH28:BH29"/>
    <mergeCell ref="BI28:BI29"/>
    <mergeCell ref="A30:A31"/>
    <mergeCell ref="B30:B31"/>
    <mergeCell ref="AA30:AA31"/>
    <mergeCell ref="AB30:AB31"/>
    <mergeCell ref="AC30:AC31"/>
    <mergeCell ref="AF28:AF29"/>
    <mergeCell ref="AG28:AG29"/>
    <mergeCell ref="AH28:AH29"/>
    <mergeCell ref="AI28:AI29"/>
    <mergeCell ref="BN30:BN31"/>
    <mergeCell ref="A32:A33"/>
    <mergeCell ref="B32:B33"/>
    <mergeCell ref="AA32:AA33"/>
    <mergeCell ref="AB32:AB33"/>
    <mergeCell ref="AC32:AC33"/>
    <mergeCell ref="AD32:AD33"/>
    <mergeCell ref="AE32:AE33"/>
    <mergeCell ref="AF32:AF33"/>
    <mergeCell ref="AG32:AG33"/>
    <mergeCell ref="BH30:BH31"/>
    <mergeCell ref="BI30:BI31"/>
    <mergeCell ref="BJ30:BJ31"/>
    <mergeCell ref="BK30:BK31"/>
    <mergeCell ref="BL30:BL31"/>
    <mergeCell ref="BM30:BM31"/>
    <mergeCell ref="AD30:AD31"/>
    <mergeCell ref="AE30:AE31"/>
    <mergeCell ref="AF30:AF31"/>
    <mergeCell ref="AG30:AG31"/>
    <mergeCell ref="AH30:AH31"/>
    <mergeCell ref="AI30:AI31"/>
    <mergeCell ref="BL32:BL33"/>
    <mergeCell ref="AD40:AD41"/>
    <mergeCell ref="BM32:BM33"/>
    <mergeCell ref="BN32:BN33"/>
    <mergeCell ref="AH32:AH33"/>
    <mergeCell ref="AI32:AI33"/>
    <mergeCell ref="BH32:BH33"/>
    <mergeCell ref="BI32:BI33"/>
    <mergeCell ref="BJ32:BJ33"/>
    <mergeCell ref="BK32:BK33"/>
    <mergeCell ref="AF34:AF35"/>
    <mergeCell ref="AG34:AG35"/>
    <mergeCell ref="AH34:AH35"/>
    <mergeCell ref="AI34:AI35"/>
    <mergeCell ref="BN34:BN35"/>
    <mergeCell ref="BH34:BH35"/>
    <mergeCell ref="BI34:BI35"/>
    <mergeCell ref="BJ34:BJ35"/>
    <mergeCell ref="BK34:BK35"/>
    <mergeCell ref="BL34:BL35"/>
    <mergeCell ref="BM34:BM35"/>
    <mergeCell ref="AH40:AH41"/>
    <mergeCell ref="AH44:AH45"/>
    <mergeCell ref="AI44:AI45"/>
    <mergeCell ref="BH44:BH45"/>
    <mergeCell ref="BI44:BI45"/>
    <mergeCell ref="BJ44:BJ45"/>
    <mergeCell ref="AD34:AD35"/>
    <mergeCell ref="AE34:AE35"/>
    <mergeCell ref="A34:A35"/>
    <mergeCell ref="B34:B35"/>
    <mergeCell ref="AA34:AA35"/>
    <mergeCell ref="AB34:AB35"/>
    <mergeCell ref="BJ38:BJ39"/>
    <mergeCell ref="BK38:BK39"/>
    <mergeCell ref="BL38:BL39"/>
    <mergeCell ref="AC34:AC35"/>
    <mergeCell ref="BI36:BI37"/>
    <mergeCell ref="BJ36:BJ37"/>
    <mergeCell ref="BK36:BK37"/>
    <mergeCell ref="BL40:BL41"/>
    <mergeCell ref="A36:A37"/>
    <mergeCell ref="B36:B37"/>
    <mergeCell ref="AA36:AA37"/>
    <mergeCell ref="AB36:AB37"/>
    <mergeCell ref="AC36:AC37"/>
    <mergeCell ref="AD36:AD37"/>
    <mergeCell ref="AE36:AE37"/>
    <mergeCell ref="AF36:AF37"/>
    <mergeCell ref="AG36:AG37"/>
    <mergeCell ref="AH36:AH37"/>
    <mergeCell ref="AI36:AI37"/>
    <mergeCell ref="BH36:BH37"/>
    <mergeCell ref="A42:A43"/>
    <mergeCell ref="AH46:AH47"/>
    <mergeCell ref="BJ46:BJ47"/>
    <mergeCell ref="BK46:BK47"/>
    <mergeCell ref="BH58:BH59"/>
    <mergeCell ref="BI58:BI59"/>
    <mergeCell ref="BN54:BN55"/>
    <mergeCell ref="AF54:AF55"/>
    <mergeCell ref="BN38:BN39"/>
    <mergeCell ref="A40:A41"/>
    <mergeCell ref="B40:B41"/>
    <mergeCell ref="AA40:AA41"/>
    <mergeCell ref="AB40:AB41"/>
    <mergeCell ref="AC40:AC41"/>
    <mergeCell ref="AF38:AF39"/>
    <mergeCell ref="AG38:AG39"/>
    <mergeCell ref="AH38:AH39"/>
    <mergeCell ref="AI38:AI39"/>
    <mergeCell ref="BH38:BH39"/>
    <mergeCell ref="BI38:BI39"/>
    <mergeCell ref="A38:A39"/>
    <mergeCell ref="B38:B39"/>
    <mergeCell ref="AA38:AA39"/>
    <mergeCell ref="AB38:AB39"/>
    <mergeCell ref="AC38:AC39"/>
    <mergeCell ref="AD38:AD39"/>
    <mergeCell ref="AE38:AE39"/>
    <mergeCell ref="BH40:BH41"/>
    <mergeCell ref="BI40:BI41"/>
    <mergeCell ref="BM38:BM39"/>
    <mergeCell ref="AE40:AE41"/>
    <mergeCell ref="AF40:AF41"/>
    <mergeCell ref="AG40:AG41"/>
    <mergeCell ref="BH52:BH53"/>
    <mergeCell ref="BI52:BI53"/>
    <mergeCell ref="BJ52:BJ53"/>
    <mergeCell ref="BK52:BK53"/>
    <mergeCell ref="BJ54:BJ55"/>
    <mergeCell ref="BL54:BL55"/>
    <mergeCell ref="BK54:BK55"/>
    <mergeCell ref="AA50:AA51"/>
    <mergeCell ref="AB50:AB51"/>
    <mergeCell ref="AC50:AC51"/>
    <mergeCell ref="BJ58:BJ59"/>
    <mergeCell ref="AA46:AA47"/>
    <mergeCell ref="AB46:AB47"/>
    <mergeCell ref="AC46:AC47"/>
    <mergeCell ref="AD46:AD47"/>
    <mergeCell ref="BN50:BN51"/>
    <mergeCell ref="A52:A53"/>
    <mergeCell ref="B52:B53"/>
    <mergeCell ref="AA52:AA53"/>
    <mergeCell ref="AB52:AB53"/>
    <mergeCell ref="AC52:AC53"/>
    <mergeCell ref="AD52:AD53"/>
    <mergeCell ref="AE52:AE53"/>
    <mergeCell ref="AF52:AF53"/>
    <mergeCell ref="AG52:AG53"/>
    <mergeCell ref="BH50:BH51"/>
    <mergeCell ref="BI50:BI51"/>
    <mergeCell ref="BJ50:BJ51"/>
    <mergeCell ref="BK50:BK51"/>
    <mergeCell ref="BL50:BL51"/>
    <mergeCell ref="BM50:BM51"/>
    <mergeCell ref="AD50:AD51"/>
    <mergeCell ref="AF62:AF63"/>
    <mergeCell ref="AG62:AG63"/>
    <mergeCell ref="A64:A65"/>
    <mergeCell ref="B64:B65"/>
    <mergeCell ref="AA64:AA65"/>
    <mergeCell ref="AB64:AB65"/>
    <mergeCell ref="AC64:AC65"/>
    <mergeCell ref="AH60:AH61"/>
    <mergeCell ref="AI60:AI61"/>
    <mergeCell ref="AD60:AD61"/>
    <mergeCell ref="AE60:AE61"/>
    <mergeCell ref="AF58:AF59"/>
    <mergeCell ref="AG58:AG59"/>
    <mergeCell ref="AH58:AH59"/>
    <mergeCell ref="AI58:AI59"/>
    <mergeCell ref="AH50:AH51"/>
    <mergeCell ref="AI50:AI51"/>
    <mergeCell ref="A50:A51"/>
    <mergeCell ref="B50:B51"/>
    <mergeCell ref="AG54:AG55"/>
    <mergeCell ref="AH54:AH55"/>
    <mergeCell ref="AI54:AI55"/>
    <mergeCell ref="AH52:AH53"/>
    <mergeCell ref="AI52:AI53"/>
    <mergeCell ref="AE50:AE51"/>
    <mergeCell ref="AF50:AF51"/>
    <mergeCell ref="AG50:AG51"/>
    <mergeCell ref="A70:A71"/>
    <mergeCell ref="B70:B71"/>
    <mergeCell ref="AA70:AA71"/>
    <mergeCell ref="AB70:AB71"/>
    <mergeCell ref="AC70:AC71"/>
    <mergeCell ref="AD70:AD71"/>
    <mergeCell ref="AE70:AE71"/>
    <mergeCell ref="AD66:AD67"/>
    <mergeCell ref="AE66:AE67"/>
    <mergeCell ref="AF66:AF67"/>
    <mergeCell ref="AG66:AG67"/>
    <mergeCell ref="A58:A59"/>
    <mergeCell ref="B58:B59"/>
    <mergeCell ref="AA58:AA59"/>
    <mergeCell ref="AB58:AB59"/>
    <mergeCell ref="AC58:AC59"/>
    <mergeCell ref="AD58:AD59"/>
    <mergeCell ref="AE58:AE59"/>
    <mergeCell ref="A60:A61"/>
    <mergeCell ref="B60:B61"/>
    <mergeCell ref="AA60:AA61"/>
    <mergeCell ref="AB60:AB61"/>
    <mergeCell ref="AC60:AC61"/>
    <mergeCell ref="AF60:AF61"/>
    <mergeCell ref="AG60:AG61"/>
    <mergeCell ref="A62:A63"/>
    <mergeCell ref="B62:B63"/>
    <mergeCell ref="AA62:AA63"/>
    <mergeCell ref="AB62:AB63"/>
    <mergeCell ref="AC62:AC63"/>
    <mergeCell ref="AD62:AD63"/>
    <mergeCell ref="AE62:AE63"/>
    <mergeCell ref="A74:A75"/>
    <mergeCell ref="B74:B75"/>
    <mergeCell ref="AA74:AD75"/>
    <mergeCell ref="AE74:AE75"/>
    <mergeCell ref="AF74:AF75"/>
    <mergeCell ref="AF72:AF73"/>
    <mergeCell ref="AG72:AG73"/>
    <mergeCell ref="AH72:AH73"/>
    <mergeCell ref="AI72:AI73"/>
    <mergeCell ref="A72:A73"/>
    <mergeCell ref="B72:B73"/>
    <mergeCell ref="AA72:AA73"/>
    <mergeCell ref="AB72:AB73"/>
    <mergeCell ref="AC72:AC73"/>
    <mergeCell ref="AD72:AD73"/>
    <mergeCell ref="AE72:AE73"/>
    <mergeCell ref="AG74:AG75"/>
    <mergeCell ref="AH74:AH75"/>
    <mergeCell ref="AI74:AI75"/>
    <mergeCell ref="B79:C79"/>
    <mergeCell ref="E79:G79"/>
    <mergeCell ref="T79:U79"/>
    <mergeCell ref="W79:Z79"/>
    <mergeCell ref="T76:U76"/>
    <mergeCell ref="W76:Y76"/>
    <mergeCell ref="AI76:AJ76"/>
    <mergeCell ref="AI79:AJ79"/>
    <mergeCell ref="AL79:AN79"/>
    <mergeCell ref="AI77:AJ77"/>
    <mergeCell ref="B76:C76"/>
    <mergeCell ref="E76:G76"/>
    <mergeCell ref="R76:S76"/>
    <mergeCell ref="AL76:AN76"/>
    <mergeCell ref="AL78:AN78"/>
    <mergeCell ref="B78:C78"/>
    <mergeCell ref="E78:G78"/>
    <mergeCell ref="R78:S78"/>
    <mergeCell ref="T78:U78"/>
    <mergeCell ref="W78:Y78"/>
    <mergeCell ref="AI78:AJ78"/>
    <mergeCell ref="B77:C77"/>
    <mergeCell ref="T77:U77"/>
    <mergeCell ref="W77:Z77"/>
    <mergeCell ref="BA79:BB79"/>
    <mergeCell ref="BD79:BG79"/>
    <mergeCell ref="AY78:AZ78"/>
    <mergeCell ref="BL62:BL63"/>
    <mergeCell ref="BM62:BM63"/>
    <mergeCell ref="BN62:BN63"/>
    <mergeCell ref="BL52:BL53"/>
    <mergeCell ref="BM52:BM53"/>
    <mergeCell ref="BN52:BN53"/>
    <mergeCell ref="BH74:BK75"/>
    <mergeCell ref="BL74:BL75"/>
    <mergeCell ref="BM72:BM73"/>
    <mergeCell ref="BA78:BB78"/>
    <mergeCell ref="BD78:BF78"/>
    <mergeCell ref="BD76:BF76"/>
    <mergeCell ref="BA77:BB77"/>
    <mergeCell ref="BD77:BG77"/>
    <mergeCell ref="AY76:AZ76"/>
    <mergeCell ref="BA76:BB76"/>
    <mergeCell ref="BN72:BN73"/>
    <mergeCell ref="BH72:BH73"/>
    <mergeCell ref="BI72:BI73"/>
    <mergeCell ref="BN74:BN75"/>
    <mergeCell ref="BM74:BM75"/>
    <mergeCell ref="BN70:BN71"/>
    <mergeCell ref="BK60:BK61"/>
    <mergeCell ref="BL60:BL61"/>
    <mergeCell ref="BJ72:BJ73"/>
    <mergeCell ref="BK72:BK73"/>
    <mergeCell ref="BL72:BL73"/>
    <mergeCell ref="BH54:BH55"/>
    <mergeCell ref="BI54:BI55"/>
    <mergeCell ref="BL46:BL47"/>
    <mergeCell ref="BM46:BM47"/>
    <mergeCell ref="BN46:BN47"/>
    <mergeCell ref="BN40:BN41"/>
    <mergeCell ref="BL36:BL37"/>
    <mergeCell ref="BM36:BM37"/>
    <mergeCell ref="BN36:BN37"/>
    <mergeCell ref="BN44:BN45"/>
    <mergeCell ref="A44:A45"/>
    <mergeCell ref="B44:B45"/>
    <mergeCell ref="AA44:AA45"/>
    <mergeCell ref="AB44:AB45"/>
    <mergeCell ref="AC44:AC45"/>
    <mergeCell ref="AD44:AD45"/>
    <mergeCell ref="AE44:AE45"/>
    <mergeCell ref="AF44:AF45"/>
    <mergeCell ref="AG44:AG45"/>
    <mergeCell ref="AE46:AE47"/>
    <mergeCell ref="AF46:AF47"/>
    <mergeCell ref="AG46:AG47"/>
    <mergeCell ref="AI46:AI47"/>
    <mergeCell ref="BH46:BH47"/>
    <mergeCell ref="BI46:BI47"/>
    <mergeCell ref="BM40:BM41"/>
    <mergeCell ref="BK44:BK45"/>
    <mergeCell ref="BJ40:BJ41"/>
    <mergeCell ref="BK40:BK41"/>
    <mergeCell ref="A46:A47"/>
    <mergeCell ref="B46:B47"/>
    <mergeCell ref="AI40:AI41"/>
    <mergeCell ref="BL44:BL45"/>
    <mergeCell ref="BM44:BM45"/>
    <mergeCell ref="CI1:CI8"/>
    <mergeCell ref="BO9:BQ9"/>
    <mergeCell ref="BO10:BQ10"/>
    <mergeCell ref="BO11:BQ11"/>
    <mergeCell ref="BV1:BV8"/>
    <mergeCell ref="BO12:BQ12"/>
    <mergeCell ref="BO13:BQ14"/>
    <mergeCell ref="BR13:BR14"/>
    <mergeCell ref="BS13:BS14"/>
    <mergeCell ref="BT13:BT14"/>
    <mergeCell ref="BU13:BU14"/>
    <mergeCell ref="BX13:BX14"/>
    <mergeCell ref="BY13:BY14"/>
    <mergeCell ref="BZ13:BZ14"/>
    <mergeCell ref="BV13:BV14"/>
    <mergeCell ref="CA13:CA14"/>
    <mergeCell ref="CB13:CB14"/>
    <mergeCell ref="CC13:CC14"/>
    <mergeCell ref="CD13:CD14"/>
    <mergeCell ref="CE13:CE14"/>
    <mergeCell ref="CF13:CF14"/>
    <mergeCell ref="CI13:CI14"/>
    <mergeCell ref="CG13:CG14"/>
    <mergeCell ref="CH13:CH14"/>
    <mergeCell ref="BW1:BW8"/>
    <mergeCell ref="BW13:BW14"/>
    <mergeCell ref="CI19:CI20"/>
    <mergeCell ref="BV19:BV20"/>
    <mergeCell ref="CI15:CI16"/>
    <mergeCell ref="BO17:BQ18"/>
    <mergeCell ref="BR17:BR18"/>
    <mergeCell ref="BS17:BS18"/>
    <mergeCell ref="BT17:BT18"/>
    <mergeCell ref="BU17:BU18"/>
    <mergeCell ref="BX17:BX18"/>
    <mergeCell ref="BY17:BY18"/>
    <mergeCell ref="BZ17:BZ18"/>
    <mergeCell ref="CA17:CA18"/>
    <mergeCell ref="CB17:CB18"/>
    <mergeCell ref="CC17:CC18"/>
    <mergeCell ref="CD17:CD18"/>
    <mergeCell ref="CE17:CE18"/>
    <mergeCell ref="CF17:CF18"/>
    <mergeCell ref="CG17:CG18"/>
    <mergeCell ref="CH17:CH18"/>
    <mergeCell ref="CI17:CI18"/>
    <mergeCell ref="BV17:BV18"/>
    <mergeCell ref="BO15:BQ16"/>
    <mergeCell ref="BR15:BR16"/>
    <mergeCell ref="BS15:BS16"/>
    <mergeCell ref="BT15:BT16"/>
    <mergeCell ref="BU15:BU16"/>
    <mergeCell ref="BX15:BX16"/>
    <mergeCell ref="BY15:BY16"/>
    <mergeCell ref="BZ15:BZ16"/>
    <mergeCell ref="CA15:CA16"/>
    <mergeCell ref="BV15:BV16"/>
    <mergeCell ref="CB15:CB16"/>
    <mergeCell ref="BO19:BQ20"/>
    <mergeCell ref="BR19:BR20"/>
    <mergeCell ref="BS19:BS20"/>
    <mergeCell ref="BT19:BT20"/>
    <mergeCell ref="BU19:BU20"/>
    <mergeCell ref="BX19:BX20"/>
    <mergeCell ref="BY19:BY20"/>
    <mergeCell ref="BZ19:BZ20"/>
    <mergeCell ref="CA19:CA20"/>
    <mergeCell ref="CB19:CB20"/>
    <mergeCell ref="CC19:CC20"/>
    <mergeCell ref="CD19:CD20"/>
    <mergeCell ref="CE19:CE20"/>
    <mergeCell ref="CF19:CF20"/>
    <mergeCell ref="CG19:CG20"/>
    <mergeCell ref="CH19:CH20"/>
    <mergeCell ref="CI25:CI26"/>
    <mergeCell ref="BV25:BV26"/>
    <mergeCell ref="CI21:CI22"/>
    <mergeCell ref="BO23:BQ24"/>
    <mergeCell ref="BR23:BR24"/>
    <mergeCell ref="BS23:BS24"/>
    <mergeCell ref="BT23:BT24"/>
    <mergeCell ref="BU23:BU24"/>
    <mergeCell ref="BX23:BX24"/>
    <mergeCell ref="BY23:BY24"/>
    <mergeCell ref="BZ23:BZ24"/>
    <mergeCell ref="CA23:CA24"/>
    <mergeCell ref="CB23:CB24"/>
    <mergeCell ref="CC23:CC24"/>
    <mergeCell ref="CD23:CD24"/>
    <mergeCell ref="CE23:CE24"/>
    <mergeCell ref="CI23:CI24"/>
    <mergeCell ref="BV23:BV24"/>
    <mergeCell ref="BO21:BQ22"/>
    <mergeCell ref="BR21:BR22"/>
    <mergeCell ref="BS21:BS22"/>
    <mergeCell ref="BT21:BT22"/>
    <mergeCell ref="BU21:BU22"/>
    <mergeCell ref="BX21:BX22"/>
    <mergeCell ref="BY21:BY22"/>
    <mergeCell ref="BZ21:BZ22"/>
    <mergeCell ref="CA21:CA22"/>
    <mergeCell ref="BV21:BV22"/>
    <mergeCell ref="CB21:CB22"/>
    <mergeCell ref="CC27:CC28"/>
    <mergeCell ref="CD27:CD28"/>
    <mergeCell ref="CE27:CE28"/>
    <mergeCell ref="CF27:CF28"/>
    <mergeCell ref="CG27:CG28"/>
    <mergeCell ref="CH27:CH28"/>
    <mergeCell ref="BO25:BQ26"/>
    <mergeCell ref="BR25:BR26"/>
    <mergeCell ref="BS25:BS26"/>
    <mergeCell ref="BT25:BT26"/>
    <mergeCell ref="BU25:BU26"/>
    <mergeCell ref="BX25:BX26"/>
    <mergeCell ref="BY25:BY26"/>
    <mergeCell ref="BZ25:BZ26"/>
    <mergeCell ref="CA25:CA26"/>
    <mergeCell ref="CB25:CB26"/>
    <mergeCell ref="CC25:CC26"/>
    <mergeCell ref="CD25:CD26"/>
    <mergeCell ref="CE25:CE26"/>
    <mergeCell ref="CI31:CI32"/>
    <mergeCell ref="BV31:BV32"/>
    <mergeCell ref="CI27:CI28"/>
    <mergeCell ref="BO29:BQ30"/>
    <mergeCell ref="BR29:BR30"/>
    <mergeCell ref="BS29:BS30"/>
    <mergeCell ref="BT29:BT30"/>
    <mergeCell ref="BU29:BU30"/>
    <mergeCell ref="BX29:BX30"/>
    <mergeCell ref="BY29:BY30"/>
    <mergeCell ref="BZ29:BZ30"/>
    <mergeCell ref="CA29:CA30"/>
    <mergeCell ref="CB29:CB30"/>
    <mergeCell ref="CC29:CC30"/>
    <mergeCell ref="CD29:CD30"/>
    <mergeCell ref="CE29:CE30"/>
    <mergeCell ref="CF29:CF30"/>
    <mergeCell ref="CG29:CG30"/>
    <mergeCell ref="CH29:CH30"/>
    <mergeCell ref="CI29:CI30"/>
    <mergeCell ref="BV29:BV30"/>
    <mergeCell ref="BO27:BQ28"/>
    <mergeCell ref="BR27:BR28"/>
    <mergeCell ref="BS27:BS28"/>
    <mergeCell ref="BT27:BT28"/>
    <mergeCell ref="BU27:BU28"/>
    <mergeCell ref="BX27:BX28"/>
    <mergeCell ref="BY27:BY28"/>
    <mergeCell ref="BZ27:BZ28"/>
    <mergeCell ref="CA27:CA28"/>
    <mergeCell ref="BV27:BV28"/>
    <mergeCell ref="CB27:CB28"/>
    <mergeCell ref="CH33:CH34"/>
    <mergeCell ref="BO31:BQ32"/>
    <mergeCell ref="BR31:BR32"/>
    <mergeCell ref="BS31:BS32"/>
    <mergeCell ref="BT31:BT32"/>
    <mergeCell ref="BU31:BU32"/>
    <mergeCell ref="BX31:BX32"/>
    <mergeCell ref="BY31:BY32"/>
    <mergeCell ref="BZ31:BZ32"/>
    <mergeCell ref="CA31:CA32"/>
    <mergeCell ref="CB31:CB32"/>
    <mergeCell ref="CC31:CC32"/>
    <mergeCell ref="CD31:CD32"/>
    <mergeCell ref="CE31:CE32"/>
    <mergeCell ref="CF31:CF32"/>
    <mergeCell ref="CG31:CG32"/>
    <mergeCell ref="CH31:CH32"/>
    <mergeCell ref="CI37:CI38"/>
    <mergeCell ref="BV37:BV38"/>
    <mergeCell ref="CI33:CI34"/>
    <mergeCell ref="BO35:BQ36"/>
    <mergeCell ref="BR35:BR36"/>
    <mergeCell ref="BS35:BS36"/>
    <mergeCell ref="BT35:BT36"/>
    <mergeCell ref="BU35:BU36"/>
    <mergeCell ref="BX35:BX36"/>
    <mergeCell ref="BY35:BY36"/>
    <mergeCell ref="BZ35:BZ36"/>
    <mergeCell ref="CA35:CA36"/>
    <mergeCell ref="CB35:CB36"/>
    <mergeCell ref="CC35:CC36"/>
    <mergeCell ref="CD35:CD36"/>
    <mergeCell ref="CE35:CE36"/>
    <mergeCell ref="CF35:CF36"/>
    <mergeCell ref="CG35:CG36"/>
    <mergeCell ref="CH35:CH36"/>
    <mergeCell ref="CI35:CI36"/>
    <mergeCell ref="BV35:BV36"/>
    <mergeCell ref="BO33:BQ34"/>
    <mergeCell ref="BR33:BR34"/>
    <mergeCell ref="BS33:BS34"/>
    <mergeCell ref="BT33:BT34"/>
    <mergeCell ref="BU33:BU34"/>
    <mergeCell ref="BX33:BX34"/>
    <mergeCell ref="BY33:BY34"/>
    <mergeCell ref="BZ33:BZ34"/>
    <mergeCell ref="CA33:CA34"/>
    <mergeCell ref="BV33:BV34"/>
    <mergeCell ref="CB33:CB34"/>
    <mergeCell ref="CG39:CG40"/>
    <mergeCell ref="CH39:CH40"/>
    <mergeCell ref="BO37:BQ38"/>
    <mergeCell ref="BR37:BR38"/>
    <mergeCell ref="BS37:BS38"/>
    <mergeCell ref="BT37:BT38"/>
    <mergeCell ref="BU37:BU38"/>
    <mergeCell ref="BX37:BX38"/>
    <mergeCell ref="BY37:BY38"/>
    <mergeCell ref="BZ37:BZ38"/>
    <mergeCell ref="CA37:CA38"/>
    <mergeCell ref="CB37:CB38"/>
    <mergeCell ref="CC37:CC38"/>
    <mergeCell ref="CD37:CD38"/>
    <mergeCell ref="CE37:CE38"/>
    <mergeCell ref="CF37:CF38"/>
    <mergeCell ref="CG37:CG38"/>
    <mergeCell ref="CH37:CH38"/>
    <mergeCell ref="CI39:CI40"/>
    <mergeCell ref="BO41:BQ44"/>
    <mergeCell ref="BR41:BR44"/>
    <mergeCell ref="BS41:BS44"/>
    <mergeCell ref="BT41:BT44"/>
    <mergeCell ref="BU41:BU44"/>
    <mergeCell ref="BX41:BX44"/>
    <mergeCell ref="BY41:BY44"/>
    <mergeCell ref="BZ41:BZ44"/>
    <mergeCell ref="CA41:CA44"/>
    <mergeCell ref="CB41:CB44"/>
    <mergeCell ref="CC41:CC44"/>
    <mergeCell ref="CD41:CD44"/>
    <mergeCell ref="CE41:CE44"/>
    <mergeCell ref="CF41:CF44"/>
    <mergeCell ref="CG41:CG44"/>
    <mergeCell ref="CH41:CH44"/>
    <mergeCell ref="CI41:CI44"/>
    <mergeCell ref="BO39:BQ40"/>
    <mergeCell ref="BR39:BR40"/>
    <mergeCell ref="BS39:BS40"/>
    <mergeCell ref="BT39:BT40"/>
    <mergeCell ref="BU39:BU40"/>
    <mergeCell ref="BX39:BX40"/>
    <mergeCell ref="BY39:BY40"/>
    <mergeCell ref="BZ39:BZ40"/>
    <mergeCell ref="CA39:CA40"/>
    <mergeCell ref="BV39:BV40"/>
    <mergeCell ref="CB39:CB40"/>
    <mergeCell ref="CC39:CC40"/>
    <mergeCell ref="CD39:CD40"/>
    <mergeCell ref="CE39:CE40"/>
    <mergeCell ref="BO45:BQ46"/>
    <mergeCell ref="BR45:BR46"/>
    <mergeCell ref="BS45:BS46"/>
    <mergeCell ref="BT45:BT46"/>
    <mergeCell ref="BU45:BU46"/>
    <mergeCell ref="BX45:BX46"/>
    <mergeCell ref="BY45:BY46"/>
    <mergeCell ref="BZ45:BZ46"/>
    <mergeCell ref="CA45:CA46"/>
    <mergeCell ref="CI47:CI50"/>
    <mergeCell ref="CG45:CG46"/>
    <mergeCell ref="CH45:CH46"/>
    <mergeCell ref="CI45:CI46"/>
    <mergeCell ref="BV41:BV44"/>
    <mergeCell ref="BV45:BV46"/>
    <mergeCell ref="BV47:BV50"/>
    <mergeCell ref="BO51:BQ52"/>
    <mergeCell ref="BY51:BY52"/>
    <mergeCell ref="BZ51:BZ52"/>
    <mergeCell ref="CC51:CC52"/>
    <mergeCell ref="CB45:CB46"/>
    <mergeCell ref="CC45:CC46"/>
    <mergeCell ref="CD45:CD46"/>
    <mergeCell ref="CE45:CE46"/>
    <mergeCell ref="CF45:CF46"/>
    <mergeCell ref="BO47:BQ50"/>
    <mergeCell ref="BR47:BR50"/>
    <mergeCell ref="BS47:BS50"/>
    <mergeCell ref="BT47:BT50"/>
    <mergeCell ref="BU47:BU50"/>
    <mergeCell ref="BX47:BX50"/>
    <mergeCell ref="BY47:BY50"/>
    <mergeCell ref="CF55:CF58"/>
    <mergeCell ref="CG55:CG58"/>
    <mergeCell ref="CH55:CH58"/>
    <mergeCell ref="CB61:CB62"/>
    <mergeCell ref="CC61:CC62"/>
    <mergeCell ref="CD61:CD62"/>
    <mergeCell ref="CE61:CE62"/>
    <mergeCell ref="CF61:CF62"/>
    <mergeCell ref="CB47:CB50"/>
    <mergeCell ref="CC47:CC50"/>
    <mergeCell ref="BO53:BQ54"/>
    <mergeCell ref="BR53:BR54"/>
    <mergeCell ref="BS53:BS54"/>
    <mergeCell ref="BT53:BT54"/>
    <mergeCell ref="BU53:BU54"/>
    <mergeCell ref="BX53:BX54"/>
    <mergeCell ref="BY53:BY54"/>
    <mergeCell ref="BZ53:BZ54"/>
    <mergeCell ref="CA53:CA54"/>
    <mergeCell ref="BV53:BV54"/>
    <mergeCell ref="BO55:BQ58"/>
    <mergeCell ref="BR55:BR58"/>
    <mergeCell ref="BS55:BS58"/>
    <mergeCell ref="BT55:BT58"/>
    <mergeCell ref="BU55:BU58"/>
    <mergeCell ref="BX55:BX58"/>
    <mergeCell ref="BY55:BY58"/>
    <mergeCell ref="BZ55:BZ58"/>
    <mergeCell ref="CA55:CA58"/>
    <mergeCell ref="BV55:BV58"/>
    <mergeCell ref="CF47:CF50"/>
    <mergeCell ref="CG47:CG50"/>
    <mergeCell ref="CH65:CH66"/>
    <mergeCell ref="CI65:CI66"/>
    <mergeCell ref="BM54:BM55"/>
    <mergeCell ref="BO65:BQ66"/>
    <mergeCell ref="BR65:BR66"/>
    <mergeCell ref="BS65:BS66"/>
    <mergeCell ref="BT65:BT66"/>
    <mergeCell ref="BU65:BU66"/>
    <mergeCell ref="BX65:BX66"/>
    <mergeCell ref="BY65:BY66"/>
    <mergeCell ref="BZ65:BZ66"/>
    <mergeCell ref="CA65:CA66"/>
    <mergeCell ref="CI55:CI58"/>
    <mergeCell ref="BO61:BQ62"/>
    <mergeCell ref="BR61:BR62"/>
    <mergeCell ref="BS61:BS62"/>
    <mergeCell ref="BT61:BT62"/>
    <mergeCell ref="BU61:BU62"/>
    <mergeCell ref="CH61:CH62"/>
    <mergeCell ref="CI61:CI62"/>
    <mergeCell ref="CB53:CB54"/>
    <mergeCell ref="CC53:CC54"/>
    <mergeCell ref="CD53:CD54"/>
    <mergeCell ref="CE53:CE54"/>
    <mergeCell ref="CF53:CF54"/>
    <mergeCell ref="CG53:CG54"/>
    <mergeCell ref="CH53:CH54"/>
    <mergeCell ref="CI53:CI54"/>
    <mergeCell ref="CB55:CB58"/>
    <mergeCell ref="CC55:CC58"/>
    <mergeCell ref="CD55:CD58"/>
    <mergeCell ref="CE55:CE58"/>
    <mergeCell ref="A66:A67"/>
    <mergeCell ref="B66:B67"/>
    <mergeCell ref="AA66:AA67"/>
    <mergeCell ref="AB66:AB67"/>
    <mergeCell ref="AC66:AC67"/>
    <mergeCell ref="AI56:AI57"/>
    <mergeCell ref="AH56:AH57"/>
    <mergeCell ref="AG56:AG57"/>
    <mergeCell ref="AF56:AF57"/>
    <mergeCell ref="BL56:BL57"/>
    <mergeCell ref="BM56:BM57"/>
    <mergeCell ref="AE54:AE55"/>
    <mergeCell ref="AD54:AD55"/>
    <mergeCell ref="AC54:AC55"/>
    <mergeCell ref="AB54:AB55"/>
    <mergeCell ref="AA54:AA55"/>
    <mergeCell ref="B54:B55"/>
    <mergeCell ref="A54:A55"/>
    <mergeCell ref="AB56:AB57"/>
    <mergeCell ref="AA56:AA57"/>
    <mergeCell ref="B56:B57"/>
    <mergeCell ref="A56:A57"/>
    <mergeCell ref="AE56:AE57"/>
    <mergeCell ref="AD56:AD57"/>
    <mergeCell ref="AC56:AC57"/>
    <mergeCell ref="BK58:BK59"/>
    <mergeCell ref="BL58:BL59"/>
    <mergeCell ref="AD64:AD65"/>
    <mergeCell ref="AE64:AE65"/>
    <mergeCell ref="AF64:AF65"/>
    <mergeCell ref="AG64:AG65"/>
    <mergeCell ref="AH66:AH67"/>
    <mergeCell ref="A68:A69"/>
    <mergeCell ref="B68:B69"/>
    <mergeCell ref="AA68:AA69"/>
    <mergeCell ref="AB68:AB69"/>
    <mergeCell ref="AC68:AC69"/>
    <mergeCell ref="AD68:AD69"/>
    <mergeCell ref="AE68:AE69"/>
    <mergeCell ref="AF68:AF69"/>
    <mergeCell ref="AG68:AG69"/>
    <mergeCell ref="AH68:AH69"/>
    <mergeCell ref="AI68:AI69"/>
    <mergeCell ref="BH68:BH69"/>
    <mergeCell ref="BI68:BI69"/>
    <mergeCell ref="BJ68:BJ69"/>
    <mergeCell ref="BK68:BK69"/>
    <mergeCell ref="BL68:BL69"/>
    <mergeCell ref="BM68:BM69"/>
    <mergeCell ref="AF70:AF71"/>
    <mergeCell ref="AG70:AG71"/>
    <mergeCell ref="AH70:AH71"/>
    <mergeCell ref="AI70:AI71"/>
    <mergeCell ref="BH70:BH71"/>
    <mergeCell ref="BI70:BI71"/>
    <mergeCell ref="BJ70:BJ71"/>
    <mergeCell ref="BK70:BK71"/>
    <mergeCell ref="BL70:BL71"/>
    <mergeCell ref="BM70:BM71"/>
    <mergeCell ref="BH66:BH67"/>
    <mergeCell ref="BI66:BI67"/>
    <mergeCell ref="BJ66:BJ67"/>
    <mergeCell ref="BK66:BK67"/>
    <mergeCell ref="BL66:BL67"/>
    <mergeCell ref="BM66:BM67"/>
    <mergeCell ref="BN66:BN67"/>
    <mergeCell ref="BN68:BN69"/>
    <mergeCell ref="AI66:AI67"/>
    <mergeCell ref="B42:B43"/>
    <mergeCell ref="AA42:AA43"/>
    <mergeCell ref="AB42:AB43"/>
    <mergeCell ref="AC42:AC43"/>
    <mergeCell ref="AD42:AD43"/>
    <mergeCell ref="AE42:AE43"/>
    <mergeCell ref="AF42:AF43"/>
    <mergeCell ref="AG42:AG43"/>
    <mergeCell ref="AH42:AH43"/>
    <mergeCell ref="AI42:AI43"/>
    <mergeCell ref="BH42:BH43"/>
    <mergeCell ref="BI42:BI43"/>
    <mergeCell ref="BJ42:BJ43"/>
    <mergeCell ref="BK42:BK43"/>
    <mergeCell ref="BL42:BL43"/>
    <mergeCell ref="BM42:BM43"/>
    <mergeCell ref="BN42:BN43"/>
    <mergeCell ref="BN48:BN49"/>
    <mergeCell ref="A48:A49"/>
    <mergeCell ref="B48:B49"/>
    <mergeCell ref="AA48:AA49"/>
    <mergeCell ref="AB48:AB49"/>
    <mergeCell ref="AC48:AC49"/>
    <mergeCell ref="AD48:AD49"/>
    <mergeCell ref="AE48:AE49"/>
    <mergeCell ref="AF48:AF49"/>
    <mergeCell ref="AG48:AG49"/>
    <mergeCell ref="AH48:AH49"/>
    <mergeCell ref="AI48:AI49"/>
    <mergeCell ref="BH48:BH49"/>
    <mergeCell ref="BI48:BI49"/>
    <mergeCell ref="BJ48:BJ49"/>
    <mergeCell ref="BK48:BK49"/>
    <mergeCell ref="BL48:BL49"/>
    <mergeCell ref="BM48:BM49"/>
  </mergeCells>
  <pageMargins left="0" right="0" top="0" bottom="0" header="0" footer="0"/>
  <pageSetup paperSize="9" scale="35" orientation="landscape" r:id="rId1"/>
  <headerFooter alignWithMargins="0"/>
  <colBreaks count="2" manualBreakCount="2">
    <brk id="33" max="78" man="1"/>
    <brk id="66" max="78" man="1"/>
  </colBreaks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C00000"/>
  </sheetPr>
  <dimension ref="A1:EE582"/>
  <sheetViews>
    <sheetView showZeros="0" tabSelected="1" view="pageBreakPreview" zoomScale="70" zoomScaleNormal="60" zoomScaleSheetLayoutView="70" zoomScalePageLayoutView="10" workbookViewId="0">
      <selection activeCell="CI16" sqref="CI16"/>
    </sheetView>
  </sheetViews>
  <sheetFormatPr defaultColWidth="9.140625" defaultRowHeight="15.75"/>
  <cols>
    <col min="1" max="1" width="33.85546875" style="4" customWidth="1"/>
    <col min="2" max="2" width="7.42578125" style="4" customWidth="1"/>
    <col min="3" max="3" width="7.7109375" style="4" customWidth="1"/>
    <col min="4" max="26" width="10" style="4" customWidth="1"/>
    <col min="27" max="29" width="11" style="4" customWidth="1"/>
    <col min="30" max="30" width="11" style="5" customWidth="1"/>
    <col min="31" max="33" width="11.28515625" style="47" customWidth="1"/>
    <col min="34" max="34" width="33.85546875" style="4" customWidth="1"/>
    <col min="35" max="35" width="7.42578125" style="4" customWidth="1"/>
    <col min="36" max="36" width="7.7109375" style="4" customWidth="1"/>
    <col min="37" max="59" width="10" style="4" customWidth="1"/>
    <col min="60" max="62" width="11" style="4" customWidth="1"/>
    <col min="63" max="63" width="11" style="5" customWidth="1"/>
    <col min="64" max="66" width="11.28515625" style="47" customWidth="1"/>
    <col min="67" max="67" width="9.140625" style="3"/>
    <col min="68" max="68" width="10.42578125" style="3" customWidth="1"/>
    <col min="69" max="69" width="12.42578125" style="3" customWidth="1"/>
    <col min="70" max="70" width="11.140625" style="3" customWidth="1"/>
    <col min="71" max="71" width="11.42578125" style="3" customWidth="1"/>
    <col min="72" max="72" width="11.5703125" style="3" customWidth="1"/>
    <col min="73" max="73" width="10.7109375" style="3" customWidth="1"/>
    <col min="74" max="74" width="11" style="3" customWidth="1"/>
    <col min="75" max="75" width="11.42578125" style="3" customWidth="1"/>
    <col min="76" max="76" width="10.7109375" style="3" customWidth="1"/>
    <col min="77" max="77" width="11.42578125" style="3" customWidth="1"/>
    <col min="78" max="78" width="11.140625" style="3" customWidth="1"/>
    <col min="79" max="79" width="11.42578125" style="3" customWidth="1"/>
    <col min="80" max="80" width="14" style="3" customWidth="1"/>
    <col min="81" max="81" width="10" style="3" customWidth="1"/>
    <col min="82" max="82" width="10.42578125" style="3" customWidth="1"/>
    <col min="83" max="83" width="11.42578125" style="3" customWidth="1"/>
    <col min="84" max="84" width="11" style="3" customWidth="1"/>
    <col min="85" max="86" width="11.140625" style="3" customWidth="1"/>
    <col min="87" max="87" width="8.140625" style="3" customWidth="1"/>
    <col min="88" max="16384" width="9.140625" style="3"/>
  </cols>
  <sheetData>
    <row r="1" spans="1:135" ht="15" customHeight="1">
      <c r="A1" s="11"/>
      <c r="B1" s="11"/>
      <c r="C1" s="11" t="s">
        <v>71</v>
      </c>
      <c r="D1" s="11"/>
      <c r="E1" s="11"/>
      <c r="F1" s="11"/>
      <c r="G1" s="11"/>
      <c r="H1" s="11"/>
      <c r="I1" s="11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11"/>
      <c r="V1" s="26"/>
      <c r="W1" s="11"/>
      <c r="Y1" s="11"/>
      <c r="Z1" s="11"/>
      <c r="AA1" s="11"/>
      <c r="AB1" s="11"/>
      <c r="AC1" s="11"/>
      <c r="AD1" s="11"/>
      <c r="AE1" s="11"/>
      <c r="AF1" s="11"/>
      <c r="AG1" s="11"/>
      <c r="AH1" s="11"/>
      <c r="AI1" s="11"/>
      <c r="AJ1" s="11" t="s">
        <v>71</v>
      </c>
      <c r="AK1" s="11"/>
      <c r="AL1" s="11"/>
      <c r="AM1" s="11"/>
      <c r="AN1" s="11"/>
      <c r="AO1" s="11"/>
      <c r="AP1" s="11"/>
      <c r="AQ1" s="11"/>
      <c r="AR1" s="11"/>
      <c r="AS1" s="11"/>
      <c r="AT1" s="11"/>
      <c r="AU1" s="11"/>
      <c r="AV1" s="11"/>
      <c r="AW1" s="11"/>
      <c r="AX1" s="11"/>
      <c r="AY1" s="11"/>
      <c r="AZ1" s="11"/>
      <c r="BA1" s="11"/>
      <c r="BB1" s="11"/>
      <c r="BC1" s="26"/>
      <c r="BD1" s="11"/>
      <c r="BF1" s="11"/>
      <c r="BG1" s="11"/>
      <c r="BH1" s="11"/>
      <c r="BI1" s="11"/>
      <c r="BJ1" s="11"/>
      <c r="BK1" s="11"/>
      <c r="BL1" s="11"/>
      <c r="BM1" s="11"/>
      <c r="BN1" s="11"/>
      <c r="BO1" s="845" t="s">
        <v>51</v>
      </c>
      <c r="BP1" s="845"/>
      <c r="BQ1" s="846" t="s">
        <v>448</v>
      </c>
      <c r="BR1" s="828" t="str">
        <f>D16</f>
        <v>каша жидкая молочная пшеная</v>
      </c>
      <c r="BS1" s="828" t="str">
        <f t="shared" ref="BS1:BT1" si="0">E16</f>
        <v>чай с сахаром</v>
      </c>
      <c r="BT1" s="828" t="str">
        <f t="shared" si="0"/>
        <v>масло сливочное порционно</v>
      </c>
      <c r="BU1" s="828" t="str">
        <f t="shared" ref="BU1" si="1">G16</f>
        <v>хлеб пшеничный</v>
      </c>
      <c r="BV1" s="964" t="s">
        <v>50</v>
      </c>
      <c r="BW1" s="828" t="str">
        <f>K16</f>
        <v>суп с картофелем и макаронными изделиями</v>
      </c>
      <c r="BX1" s="828" t="str">
        <f t="shared" ref="BX1:CC1" si="2">L16</f>
        <v>шницель из филе минтая</v>
      </c>
      <c r="BY1" s="828" t="str">
        <f t="shared" si="2"/>
        <v>картофель отварной</v>
      </c>
      <c r="BZ1" s="828" t="str">
        <f t="shared" si="2"/>
        <v>огурец соленый</v>
      </c>
      <c r="CA1" s="828" t="str">
        <f t="shared" si="2"/>
        <v>кисель из сока</v>
      </c>
      <c r="CB1" s="828" t="str">
        <f t="shared" si="2"/>
        <v>хлеб пшеничный</v>
      </c>
      <c r="CC1" s="828" t="str">
        <f t="shared" si="2"/>
        <v>хлеб ржаной</v>
      </c>
      <c r="CD1" s="854" t="s">
        <v>49</v>
      </c>
      <c r="CE1" s="857" t="str">
        <f>T16</f>
        <v>печенье</v>
      </c>
      <c r="CF1" s="857" t="str">
        <f t="shared" ref="CF1" si="3">U16</f>
        <v>какао с молоком</v>
      </c>
      <c r="CG1" s="857" t="s">
        <v>628</v>
      </c>
      <c r="CH1" s="797"/>
      <c r="CI1" s="797"/>
      <c r="CJ1" s="797"/>
      <c r="CK1" s="793"/>
      <c r="CP1" s="820"/>
      <c r="CQ1" s="820"/>
      <c r="CR1" s="820"/>
      <c r="CS1" s="827"/>
      <c r="CT1" s="827"/>
      <c r="CU1" s="820"/>
      <c r="CV1" s="820"/>
      <c r="CW1" s="820"/>
      <c r="CX1" s="820"/>
      <c r="CY1" s="820"/>
      <c r="CZ1" s="820"/>
      <c r="DA1" s="820"/>
      <c r="DB1" s="820"/>
      <c r="DC1" s="39"/>
      <c r="DD1" s="5"/>
      <c r="DE1" s="11"/>
      <c r="DF1" s="427"/>
      <c r="DG1" s="427"/>
      <c r="DH1" s="11"/>
      <c r="DI1" s="11"/>
      <c r="DJ1" s="31"/>
      <c r="DK1" s="31"/>
      <c r="DL1" s="31"/>
      <c r="DM1" s="27"/>
      <c r="DN1" s="30"/>
      <c r="DO1" s="30"/>
      <c r="DP1" s="30"/>
      <c r="DQ1" s="30"/>
      <c r="DR1" s="4"/>
      <c r="DS1" s="824"/>
      <c r="DT1" s="824"/>
      <c r="DU1" s="11"/>
      <c r="DV1" s="11"/>
      <c r="DW1" s="28"/>
      <c r="DX1" s="823"/>
      <c r="DY1" s="823"/>
      <c r="DZ1" s="823"/>
    </row>
    <row r="2" spans="1:135" ht="15" customHeight="1">
      <c r="A2" s="11" t="s">
        <v>70</v>
      </c>
      <c r="B2" s="825"/>
      <c r="C2" s="825"/>
      <c r="D2" s="825"/>
      <c r="E2" s="825"/>
      <c r="F2" s="11"/>
      <c r="G2" s="825" t="s">
        <v>489</v>
      </c>
      <c r="H2" s="825"/>
      <c r="I2" s="825"/>
      <c r="J2" s="825"/>
      <c r="K2" s="825"/>
      <c r="L2" s="11"/>
      <c r="M2" s="11"/>
      <c r="N2" s="826" t="s">
        <v>69</v>
      </c>
      <c r="O2" s="826"/>
      <c r="P2" s="826"/>
      <c r="Q2" s="826"/>
      <c r="R2" s="826"/>
      <c r="S2" s="826"/>
      <c r="T2" s="826"/>
      <c r="U2" s="826"/>
      <c r="V2" s="826"/>
      <c r="W2" s="826"/>
      <c r="X2" s="826"/>
      <c r="Y2" s="11"/>
      <c r="Z2" s="46"/>
      <c r="AA2" s="46"/>
      <c r="AB2" s="46"/>
      <c r="AC2" s="46"/>
      <c r="AD2" s="11"/>
      <c r="AE2" s="11"/>
      <c r="AF2" s="11"/>
      <c r="AG2" s="11"/>
      <c r="AH2" s="11" t="s">
        <v>70</v>
      </c>
      <c r="AI2" s="825"/>
      <c r="AJ2" s="825"/>
      <c r="AK2" s="825"/>
      <c r="AL2" s="825"/>
      <c r="AM2" s="11"/>
      <c r="AN2" s="825" t="s">
        <v>511</v>
      </c>
      <c r="AO2" s="825"/>
      <c r="AP2" s="825"/>
      <c r="AQ2" s="825"/>
      <c r="AR2" s="825"/>
      <c r="AS2" s="11"/>
      <c r="AT2" s="11"/>
      <c r="AU2" s="826" t="s">
        <v>69</v>
      </c>
      <c r="AV2" s="826"/>
      <c r="AW2" s="826"/>
      <c r="AX2" s="826"/>
      <c r="AY2" s="826"/>
      <c r="AZ2" s="826"/>
      <c r="BA2" s="826"/>
      <c r="BB2" s="826"/>
      <c r="BC2" s="826"/>
      <c r="BD2" s="826"/>
      <c r="BE2" s="826"/>
      <c r="BF2" s="11"/>
      <c r="BG2" s="46"/>
      <c r="BH2" s="46"/>
      <c r="BI2" s="46"/>
      <c r="BJ2" s="46"/>
      <c r="BK2" s="11"/>
      <c r="BL2" s="11"/>
      <c r="BM2" s="11"/>
      <c r="BN2" s="11"/>
      <c r="BO2" s="845"/>
      <c r="BP2" s="845"/>
      <c r="BQ2" s="847"/>
      <c r="BR2" s="829"/>
      <c r="BS2" s="829"/>
      <c r="BT2" s="829"/>
      <c r="BU2" s="829"/>
      <c r="BV2" s="964"/>
      <c r="BW2" s="829"/>
      <c r="BX2" s="829"/>
      <c r="BY2" s="829"/>
      <c r="BZ2" s="829"/>
      <c r="CA2" s="829"/>
      <c r="CB2" s="829"/>
      <c r="CC2" s="829"/>
      <c r="CD2" s="855"/>
      <c r="CE2" s="858"/>
      <c r="CF2" s="858"/>
      <c r="CG2" s="858"/>
      <c r="CH2" s="808"/>
      <c r="CI2" s="808"/>
      <c r="CJ2" s="798"/>
      <c r="CK2" s="793"/>
      <c r="CP2" s="820"/>
      <c r="CQ2" s="820"/>
      <c r="CR2" s="820"/>
      <c r="CS2" s="827"/>
      <c r="CT2" s="827"/>
      <c r="CU2" s="820"/>
      <c r="CV2" s="820"/>
      <c r="CW2" s="820"/>
      <c r="CX2" s="820"/>
      <c r="CY2" s="820"/>
      <c r="CZ2" s="820"/>
      <c r="DA2" s="820"/>
      <c r="DB2" s="820"/>
      <c r="DC2" s="39"/>
      <c r="DD2" s="39"/>
      <c r="DE2" s="11"/>
      <c r="DF2" s="11"/>
      <c r="DG2" s="11"/>
      <c r="DH2" s="11"/>
      <c r="DI2" s="11"/>
      <c r="DJ2" s="11"/>
      <c r="DK2" s="11"/>
      <c r="DL2" s="11"/>
      <c r="DM2" s="26"/>
      <c r="DN2" s="4"/>
      <c r="DO2" s="4"/>
      <c r="DP2" s="4"/>
      <c r="DQ2" s="4"/>
      <c r="DR2" s="4"/>
      <c r="DS2" s="42"/>
      <c r="DT2" s="42"/>
      <c r="DU2" s="11"/>
      <c r="DV2" s="11"/>
      <c r="DW2" s="28"/>
      <c r="DX2" s="28"/>
      <c r="DY2" s="28"/>
      <c r="DZ2" s="117"/>
    </row>
    <row r="3" spans="1:135" ht="15" customHeight="1">
      <c r="A3" s="11"/>
      <c r="B3" s="1023" t="s">
        <v>68</v>
      </c>
      <c r="C3" s="1023"/>
      <c r="D3" s="1023"/>
      <c r="E3" s="1023"/>
      <c r="F3" s="11"/>
      <c r="G3" s="1023" t="s">
        <v>96</v>
      </c>
      <c r="H3" s="1023"/>
      <c r="I3" s="1023"/>
      <c r="J3" s="1023"/>
      <c r="K3" s="1023"/>
      <c r="L3" s="11"/>
      <c r="M3" s="11"/>
      <c r="N3" s="826"/>
      <c r="O3" s="826"/>
      <c r="P3" s="826"/>
      <c r="Q3" s="826"/>
      <c r="R3" s="826"/>
      <c r="S3" s="826"/>
      <c r="T3" s="826"/>
      <c r="U3" s="826"/>
      <c r="V3" s="826"/>
      <c r="W3" s="826"/>
      <c r="X3" s="826"/>
      <c r="Y3" s="11"/>
      <c r="Z3" s="45"/>
      <c r="AA3" s="131"/>
      <c r="AB3" s="131"/>
      <c r="AC3" s="131"/>
      <c r="AD3" s="11"/>
      <c r="AE3" s="11"/>
      <c r="AF3" s="11"/>
      <c r="AG3" s="11"/>
      <c r="AH3" s="11"/>
      <c r="AI3" s="1023" t="s">
        <v>68</v>
      </c>
      <c r="AJ3" s="1023"/>
      <c r="AK3" s="1023"/>
      <c r="AL3" s="1023"/>
      <c r="AM3" s="11"/>
      <c r="AN3" s="1023" t="s">
        <v>96</v>
      </c>
      <c r="AO3" s="1023"/>
      <c r="AP3" s="1023"/>
      <c r="AQ3" s="1023"/>
      <c r="AR3" s="1023"/>
      <c r="AS3" s="11"/>
      <c r="AT3" s="11"/>
      <c r="AU3" s="826"/>
      <c r="AV3" s="826"/>
      <c r="AW3" s="826"/>
      <c r="AX3" s="826"/>
      <c r="AY3" s="826"/>
      <c r="AZ3" s="826"/>
      <c r="BA3" s="826"/>
      <c r="BB3" s="826"/>
      <c r="BC3" s="826"/>
      <c r="BD3" s="826"/>
      <c r="BE3" s="826"/>
      <c r="BF3" s="11"/>
      <c r="BG3" s="45"/>
      <c r="BH3" s="131"/>
      <c r="BI3" s="131"/>
      <c r="BJ3" s="131"/>
      <c r="BK3" s="11"/>
      <c r="BL3" s="11"/>
      <c r="BM3" s="11"/>
      <c r="BN3" s="11"/>
      <c r="BO3" s="845"/>
      <c r="BP3" s="845"/>
      <c r="BQ3" s="847"/>
      <c r="BR3" s="829"/>
      <c r="BS3" s="829"/>
      <c r="BT3" s="829"/>
      <c r="BU3" s="829"/>
      <c r="BV3" s="964"/>
      <c r="BW3" s="829"/>
      <c r="BX3" s="829"/>
      <c r="BY3" s="829"/>
      <c r="BZ3" s="829"/>
      <c r="CA3" s="829"/>
      <c r="CB3" s="829"/>
      <c r="CC3" s="829"/>
      <c r="CD3" s="855"/>
      <c r="CE3" s="858"/>
      <c r="CF3" s="858"/>
      <c r="CG3" s="858"/>
      <c r="CH3" s="808"/>
      <c r="CI3" s="808"/>
      <c r="CJ3" s="798"/>
      <c r="CK3" s="793"/>
      <c r="CP3" s="31"/>
      <c r="CQ3" s="820"/>
      <c r="CR3" s="820"/>
      <c r="CS3" s="827"/>
      <c r="CT3" s="827"/>
      <c r="CU3" s="820"/>
      <c r="CV3" s="820"/>
      <c r="CW3" s="820"/>
      <c r="CX3" s="820"/>
      <c r="CY3" s="820"/>
      <c r="CZ3" s="820"/>
      <c r="DA3" s="820"/>
      <c r="DB3" s="820"/>
      <c r="DC3" s="39"/>
      <c r="DD3" s="130"/>
      <c r="DE3" s="11"/>
      <c r="DF3" s="11"/>
      <c r="DG3" s="11"/>
      <c r="DH3" s="11"/>
      <c r="DI3" s="11"/>
      <c r="DJ3" s="11"/>
      <c r="DK3" s="11"/>
      <c r="DL3" s="11"/>
      <c r="DM3" s="26"/>
      <c r="DN3" s="4"/>
      <c r="DO3" s="4"/>
      <c r="DP3" s="4"/>
      <c r="DQ3" s="4"/>
      <c r="DR3" s="4"/>
      <c r="DS3" s="11"/>
      <c r="DT3" s="11"/>
      <c r="DU3" s="11"/>
      <c r="DV3" s="11"/>
      <c r="DW3" s="11"/>
      <c r="DX3" s="11"/>
      <c r="DY3" s="11"/>
      <c r="DZ3" s="25"/>
    </row>
    <row r="4" spans="1:135" ht="15" customHeight="1">
      <c r="A4" s="11" t="s">
        <v>622</v>
      </c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26"/>
      <c r="W4" s="11"/>
      <c r="X4" s="11"/>
      <c r="AA4" s="428"/>
      <c r="AB4" s="428"/>
      <c r="AC4" s="428"/>
      <c r="AD4" s="11"/>
      <c r="AE4" s="431" t="s">
        <v>95</v>
      </c>
      <c r="AF4" s="821"/>
      <c r="AG4" s="822"/>
      <c r="AH4" s="11" t="s">
        <v>623</v>
      </c>
      <c r="AI4" s="11"/>
      <c r="AJ4" s="11"/>
      <c r="AK4" s="11"/>
      <c r="AL4" s="11"/>
      <c r="AM4" s="11"/>
      <c r="AN4" s="11"/>
      <c r="AO4" s="11"/>
      <c r="AP4" s="11"/>
      <c r="AQ4" s="11"/>
      <c r="AR4" s="11"/>
      <c r="AS4" s="11"/>
      <c r="AT4" s="11"/>
      <c r="AU4" s="11"/>
      <c r="AV4" s="11"/>
      <c r="AW4" s="11"/>
      <c r="AX4" s="11"/>
      <c r="AY4" s="11"/>
      <c r="AZ4" s="11"/>
      <c r="BA4" s="11"/>
      <c r="BB4" s="11"/>
      <c r="BC4" s="26"/>
      <c r="BD4" s="11"/>
      <c r="BE4" s="11"/>
      <c r="BH4" s="428"/>
      <c r="BI4" s="428"/>
      <c r="BJ4" s="428"/>
      <c r="BK4" s="11"/>
      <c r="BL4" s="431" t="s">
        <v>95</v>
      </c>
      <c r="BM4" s="821"/>
      <c r="BN4" s="822"/>
      <c r="BO4" s="845"/>
      <c r="BP4" s="845"/>
      <c r="BQ4" s="847"/>
      <c r="BR4" s="829"/>
      <c r="BS4" s="829"/>
      <c r="BT4" s="829"/>
      <c r="BU4" s="829"/>
      <c r="BV4" s="964"/>
      <c r="BW4" s="829"/>
      <c r="BX4" s="829"/>
      <c r="BY4" s="829"/>
      <c r="BZ4" s="829"/>
      <c r="CA4" s="829"/>
      <c r="CB4" s="829"/>
      <c r="CC4" s="829"/>
      <c r="CD4" s="855"/>
      <c r="CE4" s="858"/>
      <c r="CF4" s="858"/>
      <c r="CG4" s="858"/>
      <c r="CH4" s="808"/>
      <c r="CI4" s="808"/>
      <c r="CJ4" s="798"/>
      <c r="CK4" s="793"/>
      <c r="CP4" s="28"/>
      <c r="CQ4" s="823"/>
      <c r="CR4" s="823"/>
      <c r="CS4" s="823"/>
      <c r="CT4" s="823"/>
      <c r="CU4" s="823"/>
      <c r="CV4" s="823"/>
      <c r="CW4" s="823"/>
      <c r="CX4" s="823"/>
      <c r="CY4" s="844"/>
      <c r="CZ4" s="823"/>
      <c r="DA4" s="844"/>
      <c r="DB4" s="844"/>
      <c r="DC4" s="27"/>
      <c r="DD4" s="121"/>
      <c r="DE4" s="11"/>
      <c r="DF4" s="11"/>
      <c r="DG4" s="11"/>
      <c r="DH4" s="11"/>
      <c r="DI4" s="11"/>
      <c r="DJ4" s="11"/>
      <c r="DK4" s="11"/>
      <c r="DL4" s="11"/>
      <c r="DM4" s="11"/>
      <c r="DN4" s="11"/>
      <c r="DO4" s="11"/>
      <c r="DP4" s="11"/>
      <c r="DQ4" s="11"/>
      <c r="DR4" s="11"/>
      <c r="DS4" s="11"/>
      <c r="DT4" s="11"/>
      <c r="DU4" s="11"/>
      <c r="DV4" s="11"/>
      <c r="DW4" s="11"/>
      <c r="DX4" s="11"/>
      <c r="DY4" s="11"/>
      <c r="DZ4" s="25"/>
    </row>
    <row r="5" spans="1:135" ht="15" customHeight="1">
      <c r="A5" s="11"/>
      <c r="B5" s="11"/>
      <c r="C5" s="11"/>
      <c r="D5" s="11"/>
      <c r="E5" s="11"/>
      <c r="F5" s="11"/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26"/>
      <c r="X5" s="11"/>
      <c r="AA5" s="428"/>
      <c r="AB5" s="428"/>
      <c r="AC5" s="428"/>
      <c r="AD5" s="41" t="s">
        <v>67</v>
      </c>
      <c r="AE5" s="431">
        <v>504202</v>
      </c>
      <c r="AF5" s="821"/>
      <c r="AG5" s="822"/>
      <c r="AH5" s="11"/>
      <c r="AI5" s="11"/>
      <c r="AJ5" s="11"/>
      <c r="AK5" s="11"/>
      <c r="AL5" s="11"/>
      <c r="AM5" s="11"/>
      <c r="AN5" s="11"/>
      <c r="AO5" s="11"/>
      <c r="AP5" s="11"/>
      <c r="AQ5" s="11"/>
      <c r="AR5" s="11"/>
      <c r="AS5" s="11"/>
      <c r="AT5" s="11"/>
      <c r="AU5" s="11"/>
      <c r="AV5" s="11"/>
      <c r="AW5" s="11"/>
      <c r="AX5" s="11"/>
      <c r="AY5" s="11"/>
      <c r="AZ5" s="11"/>
      <c r="BA5" s="11"/>
      <c r="BB5" s="11"/>
      <c r="BC5" s="26"/>
      <c r="BE5" s="11"/>
      <c r="BH5" s="428"/>
      <c r="BI5" s="428"/>
      <c r="BJ5" s="428"/>
      <c r="BK5" s="41" t="s">
        <v>67</v>
      </c>
      <c r="BL5" s="431">
        <v>504202</v>
      </c>
      <c r="BM5" s="821"/>
      <c r="BN5" s="822"/>
      <c r="BO5" s="845"/>
      <c r="BP5" s="845"/>
      <c r="BQ5" s="847"/>
      <c r="BR5" s="829"/>
      <c r="BS5" s="829"/>
      <c r="BT5" s="829"/>
      <c r="BU5" s="829"/>
      <c r="BV5" s="964"/>
      <c r="BW5" s="829"/>
      <c r="BX5" s="829"/>
      <c r="BY5" s="829"/>
      <c r="BZ5" s="829"/>
      <c r="CA5" s="829"/>
      <c r="CB5" s="829"/>
      <c r="CC5" s="829"/>
      <c r="CD5" s="855"/>
      <c r="CE5" s="858"/>
      <c r="CF5" s="858"/>
      <c r="CG5" s="858"/>
      <c r="CH5" s="808"/>
      <c r="CI5" s="808"/>
      <c r="CJ5" s="798"/>
      <c r="CK5" s="793"/>
      <c r="CP5" s="28"/>
      <c r="CQ5" s="823"/>
      <c r="CR5" s="823"/>
      <c r="CS5" s="823"/>
      <c r="CT5" s="823"/>
      <c r="CU5" s="823"/>
      <c r="CV5" s="823"/>
      <c r="CW5" s="823"/>
      <c r="CX5" s="823"/>
      <c r="CY5" s="823"/>
      <c r="CZ5" s="823"/>
      <c r="DA5" s="844"/>
      <c r="DB5" s="844"/>
      <c r="DC5" s="27"/>
      <c r="DD5" s="129"/>
    </row>
    <row r="6" spans="1:135" ht="16.5" customHeight="1">
      <c r="A6" s="830" t="s">
        <v>66</v>
      </c>
      <c r="B6" s="830"/>
      <c r="C6" s="830"/>
      <c r="D6" s="1019" t="s">
        <v>65</v>
      </c>
      <c r="E6" s="1020"/>
      <c r="F6" s="830" t="s">
        <v>64</v>
      </c>
      <c r="G6" s="830"/>
      <c r="H6" s="830" t="s">
        <v>63</v>
      </c>
      <c r="I6" s="830"/>
      <c r="J6" s="830" t="s">
        <v>62</v>
      </c>
      <c r="K6" s="830"/>
      <c r="L6" s="1021" t="s">
        <v>61</v>
      </c>
      <c r="M6" s="1022"/>
      <c r="N6" s="128"/>
      <c r="O6" s="274"/>
      <c r="P6" s="127" t="s">
        <v>94</v>
      </c>
      <c r="Q6" s="430">
        <v>25</v>
      </c>
      <c r="R6" s="843" t="s">
        <v>484</v>
      </c>
      <c r="S6" s="843"/>
      <c r="T6" s="274" t="s">
        <v>437</v>
      </c>
      <c r="U6" s="274"/>
      <c r="V6" s="43"/>
      <c r="W6" s="37"/>
      <c r="X6" s="11"/>
      <c r="AA6" s="125"/>
      <c r="AB6" s="125"/>
      <c r="AC6" s="125"/>
      <c r="AD6" s="4"/>
      <c r="AE6" s="851"/>
      <c r="AF6" s="852"/>
      <c r="AG6" s="853"/>
      <c r="AH6" s="830" t="s">
        <v>66</v>
      </c>
      <c r="AI6" s="830"/>
      <c r="AJ6" s="830"/>
      <c r="AK6" s="1019" t="s">
        <v>65</v>
      </c>
      <c r="AL6" s="1020"/>
      <c r="AM6" s="830" t="s">
        <v>64</v>
      </c>
      <c r="AN6" s="830"/>
      <c r="AO6" s="830" t="s">
        <v>63</v>
      </c>
      <c r="AP6" s="830"/>
      <c r="AQ6" s="830" t="s">
        <v>62</v>
      </c>
      <c r="AR6" s="830"/>
      <c r="AS6" s="1021" t="s">
        <v>61</v>
      </c>
      <c r="AT6" s="1022"/>
      <c r="AU6" s="128"/>
      <c r="AV6" s="274"/>
      <c r="AW6" s="127" t="s">
        <v>94</v>
      </c>
      <c r="AX6" s="657" t="s">
        <v>624</v>
      </c>
      <c r="AY6" s="843"/>
      <c r="AZ6" s="843"/>
      <c r="BA6" s="274" t="s">
        <v>434</v>
      </c>
      <c r="BB6" s="274"/>
      <c r="BC6" s="43"/>
      <c r="BD6" s="37"/>
      <c r="BE6" s="11"/>
      <c r="BH6" s="125"/>
      <c r="BI6" s="125"/>
      <c r="BJ6" s="125"/>
      <c r="BK6" s="4"/>
      <c r="BL6" s="851"/>
      <c r="BM6" s="852"/>
      <c r="BN6" s="853"/>
      <c r="BO6" s="845"/>
      <c r="BP6" s="845"/>
      <c r="BQ6" s="847"/>
      <c r="BR6" s="829"/>
      <c r="BS6" s="829"/>
      <c r="BT6" s="829"/>
      <c r="BU6" s="829"/>
      <c r="BV6" s="964"/>
      <c r="BW6" s="829"/>
      <c r="BX6" s="829"/>
      <c r="BY6" s="829"/>
      <c r="BZ6" s="829"/>
      <c r="CA6" s="829"/>
      <c r="CB6" s="829"/>
      <c r="CC6" s="829"/>
      <c r="CD6" s="855"/>
      <c r="CE6" s="858"/>
      <c r="CF6" s="858"/>
      <c r="CG6" s="858"/>
      <c r="CH6" s="808"/>
      <c r="CI6" s="808"/>
      <c r="CJ6" s="798"/>
      <c r="CK6" s="793"/>
      <c r="CP6" s="28"/>
      <c r="CQ6" s="823"/>
      <c r="CR6" s="823"/>
      <c r="CS6" s="823"/>
      <c r="CT6" s="823"/>
      <c r="CU6" s="823"/>
      <c r="CV6" s="823"/>
      <c r="CW6" s="823"/>
      <c r="CX6" s="823"/>
      <c r="CY6" s="844"/>
      <c r="CZ6" s="823"/>
      <c r="DA6" s="844"/>
      <c r="DB6" s="844"/>
      <c r="DC6" s="27"/>
      <c r="DD6" s="124"/>
    </row>
    <row r="7" spans="1:135" ht="37.5" customHeight="1">
      <c r="A7" s="830"/>
      <c r="B7" s="830"/>
      <c r="C7" s="830"/>
      <c r="D7" s="833"/>
      <c r="E7" s="834"/>
      <c r="F7" s="830"/>
      <c r="G7" s="830"/>
      <c r="H7" s="830"/>
      <c r="I7" s="830"/>
      <c r="J7" s="830"/>
      <c r="K7" s="830"/>
      <c r="L7" s="839"/>
      <c r="M7" s="840"/>
      <c r="N7" s="15" t="s">
        <v>59</v>
      </c>
      <c r="O7" s="42"/>
      <c r="P7" s="850" t="s">
        <v>485</v>
      </c>
      <c r="Q7" s="850"/>
      <c r="R7" s="850"/>
      <c r="S7" s="850"/>
      <c r="T7" s="850"/>
      <c r="U7" s="850"/>
      <c r="V7" s="850"/>
      <c r="W7" s="850"/>
      <c r="X7" s="850"/>
      <c r="AA7" s="123"/>
      <c r="AB7" s="123"/>
      <c r="AC7" s="123"/>
      <c r="AD7" s="41" t="s">
        <v>60</v>
      </c>
      <c r="AE7" s="851"/>
      <c r="AF7" s="852"/>
      <c r="AG7" s="853"/>
      <c r="AH7" s="830"/>
      <c r="AI7" s="830"/>
      <c r="AJ7" s="830"/>
      <c r="AK7" s="833"/>
      <c r="AL7" s="834"/>
      <c r="AM7" s="830"/>
      <c r="AN7" s="830"/>
      <c r="AO7" s="830"/>
      <c r="AP7" s="830"/>
      <c r="AQ7" s="830"/>
      <c r="AR7" s="830"/>
      <c r="AS7" s="839"/>
      <c r="AT7" s="840"/>
      <c r="AU7" s="15" t="s">
        <v>59</v>
      </c>
      <c r="AV7" s="42"/>
      <c r="AW7" s="850" t="s">
        <v>485</v>
      </c>
      <c r="AX7" s="850"/>
      <c r="AY7" s="850"/>
      <c r="AZ7" s="850"/>
      <c r="BA7" s="850"/>
      <c r="BB7" s="850"/>
      <c r="BC7" s="850"/>
      <c r="BD7" s="850"/>
      <c r="BE7" s="850"/>
      <c r="BH7" s="123"/>
      <c r="BI7" s="123"/>
      <c r="BJ7" s="123"/>
      <c r="BK7" s="41" t="s">
        <v>60</v>
      </c>
      <c r="BL7" s="851"/>
      <c r="BM7" s="852"/>
      <c r="BN7" s="853"/>
      <c r="BO7" s="845"/>
      <c r="BP7" s="845"/>
      <c r="BQ7" s="847"/>
      <c r="BR7" s="829"/>
      <c r="BS7" s="829"/>
      <c r="BT7" s="829"/>
      <c r="BU7" s="829"/>
      <c r="BV7" s="964"/>
      <c r="BW7" s="829"/>
      <c r="BX7" s="829"/>
      <c r="BY7" s="829"/>
      <c r="BZ7" s="829"/>
      <c r="CA7" s="829"/>
      <c r="CB7" s="829"/>
      <c r="CC7" s="829"/>
      <c r="CD7" s="855"/>
      <c r="CE7" s="858"/>
      <c r="CF7" s="858"/>
      <c r="CG7" s="858"/>
      <c r="CH7" s="808" t="s">
        <v>5</v>
      </c>
      <c r="CI7" s="808"/>
      <c r="CJ7" s="798"/>
      <c r="CK7" s="793"/>
      <c r="CM7" s="31"/>
      <c r="CN7" s="122"/>
      <c r="CP7" s="28"/>
      <c r="CQ7" s="823"/>
      <c r="CR7" s="823"/>
      <c r="CS7" s="823"/>
      <c r="CT7" s="823"/>
      <c r="CU7" s="823"/>
      <c r="CV7" s="823"/>
      <c r="CW7" s="823"/>
      <c r="CX7" s="823"/>
      <c r="CY7" s="823"/>
      <c r="CZ7" s="823"/>
      <c r="DA7" s="844"/>
      <c r="DB7" s="844"/>
      <c r="DC7" s="27"/>
      <c r="DD7" s="121"/>
      <c r="DE7" s="23"/>
      <c r="DF7" s="23"/>
      <c r="DG7" s="23"/>
      <c r="DH7" s="23"/>
      <c r="DI7" s="23"/>
      <c r="DJ7" s="23"/>
      <c r="DK7" s="23"/>
      <c r="DL7" s="23"/>
      <c r="DM7" s="23"/>
      <c r="DN7" s="23"/>
      <c r="DO7" s="23"/>
      <c r="DP7" s="23"/>
      <c r="DQ7" s="23"/>
      <c r="DR7" s="23"/>
      <c r="DS7" s="23"/>
      <c r="DT7" s="23"/>
      <c r="DU7" s="23"/>
      <c r="DV7" s="23"/>
      <c r="DW7" s="23"/>
      <c r="DX7" s="23"/>
      <c r="DY7" s="23"/>
      <c r="DZ7" s="23"/>
      <c r="EA7" s="23"/>
    </row>
    <row r="8" spans="1:135" ht="31.5" customHeight="1">
      <c r="A8" s="40" t="s">
        <v>55</v>
      </c>
      <c r="B8" s="1214" t="s">
        <v>54</v>
      </c>
      <c r="C8" s="1215"/>
      <c r="D8" s="835"/>
      <c r="E8" s="836"/>
      <c r="F8" s="830"/>
      <c r="G8" s="830"/>
      <c r="H8" s="830"/>
      <c r="I8" s="830"/>
      <c r="J8" s="830"/>
      <c r="K8" s="830"/>
      <c r="L8" s="841"/>
      <c r="M8" s="842"/>
      <c r="N8" s="15" t="s">
        <v>53</v>
      </c>
      <c r="O8" s="42"/>
      <c r="P8" s="30"/>
      <c r="Q8" s="849" t="s">
        <v>57</v>
      </c>
      <c r="R8" s="849"/>
      <c r="S8" s="849"/>
      <c r="T8" s="849"/>
      <c r="U8" s="849"/>
      <c r="V8" s="849"/>
      <c r="W8" s="849"/>
      <c r="X8" s="11"/>
      <c r="AA8" s="31"/>
      <c r="AB8" s="31"/>
      <c r="AC8" s="31"/>
      <c r="AD8" s="41" t="s">
        <v>56</v>
      </c>
      <c r="AE8" s="821"/>
      <c r="AF8" s="849"/>
      <c r="AG8" s="822"/>
      <c r="AH8" s="40" t="s">
        <v>55</v>
      </c>
      <c r="AI8" s="1214" t="s">
        <v>54</v>
      </c>
      <c r="AJ8" s="1215"/>
      <c r="AK8" s="835"/>
      <c r="AL8" s="836"/>
      <c r="AM8" s="830"/>
      <c r="AN8" s="830"/>
      <c r="AO8" s="830"/>
      <c r="AP8" s="830"/>
      <c r="AQ8" s="830"/>
      <c r="AR8" s="830"/>
      <c r="AS8" s="841"/>
      <c r="AT8" s="842"/>
      <c r="AU8" s="15" t="s">
        <v>53</v>
      </c>
      <c r="AV8" s="42"/>
      <c r="AW8" s="30"/>
      <c r="AX8" s="849" t="s">
        <v>625</v>
      </c>
      <c r="AY8" s="849"/>
      <c r="AZ8" s="849"/>
      <c r="BA8" s="849"/>
      <c r="BB8" s="849"/>
      <c r="BC8" s="849"/>
      <c r="BD8" s="849"/>
      <c r="BE8" s="11"/>
      <c r="BH8" s="31"/>
      <c r="BI8" s="31"/>
      <c r="BJ8" s="31"/>
      <c r="BK8" s="41" t="s">
        <v>56</v>
      </c>
      <c r="BL8" s="821"/>
      <c r="BM8" s="849"/>
      <c r="BN8" s="822"/>
      <c r="BO8" s="845"/>
      <c r="BP8" s="845"/>
      <c r="BQ8" s="848"/>
      <c r="BR8" s="829"/>
      <c r="BS8" s="829"/>
      <c r="BT8" s="829"/>
      <c r="BU8" s="829"/>
      <c r="BV8" s="964"/>
      <c r="BW8" s="829"/>
      <c r="BX8" s="829"/>
      <c r="BY8" s="829"/>
      <c r="BZ8" s="829"/>
      <c r="CA8" s="829"/>
      <c r="CB8" s="829"/>
      <c r="CC8" s="829"/>
      <c r="CD8" s="856"/>
      <c r="CE8" s="858"/>
      <c r="CF8" s="858"/>
      <c r="CG8" s="858"/>
      <c r="CH8" s="809"/>
      <c r="CI8" s="809" t="s">
        <v>163</v>
      </c>
      <c r="CJ8" s="799"/>
      <c r="CK8" s="793"/>
      <c r="CM8" s="428"/>
      <c r="CN8" s="428"/>
      <c r="CP8" s="28"/>
      <c r="CQ8" s="823"/>
      <c r="CR8" s="823"/>
      <c r="CS8" s="823"/>
      <c r="CT8" s="823"/>
      <c r="CU8" s="823"/>
      <c r="CV8" s="823"/>
      <c r="CW8" s="823"/>
      <c r="CX8" s="823"/>
      <c r="CY8" s="844"/>
      <c r="CZ8" s="844"/>
      <c r="DA8" s="844"/>
      <c r="DB8" s="844"/>
      <c r="DC8" s="33"/>
      <c r="DD8" s="119"/>
    </row>
    <row r="9" spans="1:135" ht="15" customHeight="1" thickBot="1">
      <c r="A9" s="24"/>
      <c r="B9" s="821" t="s">
        <v>93</v>
      </c>
      <c r="C9" s="822"/>
      <c r="D9" s="821"/>
      <c r="E9" s="822"/>
      <c r="F9" s="821">
        <v>23</v>
      </c>
      <c r="G9" s="822"/>
      <c r="H9" s="821">
        <f>SUM(D9*F9)</f>
        <v>0</v>
      </c>
      <c r="I9" s="822"/>
      <c r="J9" s="862"/>
      <c r="K9" s="863"/>
      <c r="L9" s="862">
        <f>SUM(J9/F9)</f>
        <v>0</v>
      </c>
      <c r="M9" s="863"/>
      <c r="N9" s="36"/>
      <c r="O9" s="36"/>
      <c r="P9" s="36"/>
      <c r="Q9" s="36"/>
      <c r="R9" s="35"/>
      <c r="S9" s="35"/>
      <c r="T9" s="35"/>
      <c r="U9" s="35"/>
      <c r="V9" s="34"/>
      <c r="W9" s="37"/>
      <c r="X9" s="11"/>
      <c r="Y9" s="11"/>
      <c r="Z9" s="428"/>
      <c r="AA9" s="428"/>
      <c r="AB9" s="428"/>
      <c r="AC9" s="428"/>
      <c r="AD9" s="428"/>
      <c r="AE9" s="428"/>
      <c r="AF9" s="428"/>
      <c r="AG9" s="428"/>
      <c r="AH9" s="24"/>
      <c r="AI9" s="821" t="s">
        <v>93</v>
      </c>
      <c r="AJ9" s="822"/>
      <c r="AK9" s="821"/>
      <c r="AL9" s="822"/>
      <c r="AM9" s="821">
        <v>38</v>
      </c>
      <c r="AN9" s="822"/>
      <c r="AO9" s="821">
        <f>SUM(AK9*AM9)</f>
        <v>0</v>
      </c>
      <c r="AP9" s="822"/>
      <c r="AQ9" s="862"/>
      <c r="AR9" s="863"/>
      <c r="AS9" s="862"/>
      <c r="AT9" s="863"/>
      <c r="AU9" s="36"/>
      <c r="AV9" s="36"/>
      <c r="AW9" s="36"/>
      <c r="AX9" s="36"/>
      <c r="AY9" s="35"/>
      <c r="AZ9" s="35"/>
      <c r="BA9" s="35"/>
      <c r="BB9" s="35"/>
      <c r="BC9" s="34"/>
      <c r="BD9" s="37"/>
      <c r="BE9" s="11"/>
      <c r="BF9" s="11"/>
      <c r="BG9" s="428"/>
      <c r="BH9" s="428"/>
      <c r="BI9" s="428"/>
      <c r="BJ9" s="428"/>
      <c r="BK9" s="428"/>
      <c r="BL9" s="428"/>
      <c r="BM9" s="428"/>
      <c r="BN9" s="428"/>
      <c r="BO9" s="864" t="s">
        <v>449</v>
      </c>
      <c r="BP9" s="865"/>
      <c r="BQ9" s="866"/>
      <c r="BR9" s="532">
        <v>23</v>
      </c>
      <c r="BS9" s="537">
        <v>23</v>
      </c>
      <c r="BT9" s="537">
        <v>23</v>
      </c>
      <c r="BU9" s="537">
        <v>23</v>
      </c>
      <c r="BV9" s="532"/>
      <c r="BW9" s="532">
        <v>23</v>
      </c>
      <c r="BX9" s="537">
        <v>23</v>
      </c>
      <c r="BY9" s="537">
        <v>23</v>
      </c>
      <c r="BZ9" s="537">
        <v>23</v>
      </c>
      <c r="CA9" s="537">
        <v>23</v>
      </c>
      <c r="CB9" s="537">
        <v>23</v>
      </c>
      <c r="CC9" s="532">
        <v>23</v>
      </c>
      <c r="CD9" s="532"/>
      <c r="CE9" s="532">
        <v>23</v>
      </c>
      <c r="CF9" s="532">
        <v>23</v>
      </c>
      <c r="CG9" s="800"/>
      <c r="CH9" s="800" t="s">
        <v>630</v>
      </c>
      <c r="CI9" s="800" t="s">
        <v>630</v>
      </c>
      <c r="CJ9" s="797"/>
      <c r="CK9" s="793"/>
      <c r="CM9" s="428"/>
      <c r="CN9" s="428"/>
      <c r="CP9" s="28"/>
      <c r="CQ9" s="823"/>
      <c r="CR9" s="823"/>
      <c r="CS9" s="823"/>
      <c r="CT9" s="823"/>
      <c r="CU9" s="823"/>
      <c r="CV9" s="823"/>
      <c r="CW9" s="823"/>
      <c r="CX9" s="823"/>
      <c r="CY9" s="823"/>
      <c r="CZ9" s="823"/>
      <c r="DA9" s="823"/>
      <c r="DB9" s="823"/>
      <c r="DC9" s="33"/>
      <c r="DD9" s="119"/>
      <c r="DE9" s="23"/>
      <c r="DF9" s="23"/>
      <c r="DG9" s="23"/>
      <c r="DH9" s="23"/>
      <c r="DI9" s="23"/>
      <c r="DJ9" s="23"/>
      <c r="DK9" s="23"/>
      <c r="DL9" s="23"/>
      <c r="DM9" s="23"/>
      <c r="DN9" s="23"/>
      <c r="DO9" s="23"/>
      <c r="DP9" s="23"/>
      <c r="DQ9" s="23"/>
      <c r="DR9" s="23"/>
      <c r="DS9" s="23"/>
      <c r="DT9" s="23"/>
      <c r="DU9" s="23"/>
      <c r="DV9" s="23"/>
      <c r="DW9" s="23"/>
      <c r="DX9" s="23"/>
      <c r="DY9" s="23"/>
      <c r="DZ9" s="23"/>
      <c r="EA9" s="23"/>
    </row>
    <row r="10" spans="1:135" ht="15" customHeight="1" thickBot="1">
      <c r="A10" s="24"/>
      <c r="B10" s="821" t="s">
        <v>92</v>
      </c>
      <c r="C10" s="822"/>
      <c r="D10" s="821"/>
      <c r="E10" s="822"/>
      <c r="F10" s="821">
        <v>23</v>
      </c>
      <c r="G10" s="822"/>
      <c r="H10" s="821"/>
      <c r="I10" s="822"/>
      <c r="J10" s="862"/>
      <c r="K10" s="863"/>
      <c r="L10" s="862">
        <f>J10/F10</f>
        <v>0</v>
      </c>
      <c r="M10" s="863"/>
      <c r="N10" s="38" t="s">
        <v>52</v>
      </c>
      <c r="O10" s="38"/>
      <c r="P10" s="38"/>
      <c r="Q10" s="38"/>
      <c r="R10" s="867" t="s">
        <v>483</v>
      </c>
      <c r="S10" s="867"/>
      <c r="T10" s="867"/>
      <c r="U10" s="867"/>
      <c r="V10" s="867"/>
      <c r="W10" s="867"/>
      <c r="X10" s="11"/>
      <c r="Y10" s="11"/>
      <c r="Z10" s="428"/>
      <c r="AA10" s="428"/>
      <c r="AB10" s="428"/>
      <c r="AC10" s="428"/>
      <c r="AD10" s="428"/>
      <c r="AE10" s="428"/>
      <c r="AF10" s="428"/>
      <c r="AG10" s="428"/>
      <c r="AH10" s="24"/>
      <c r="AI10" s="821" t="s">
        <v>92</v>
      </c>
      <c r="AJ10" s="822"/>
      <c r="AK10" s="821"/>
      <c r="AL10" s="822"/>
      <c r="AM10" s="821">
        <v>38</v>
      </c>
      <c r="AN10" s="822"/>
      <c r="AO10" s="821"/>
      <c r="AP10" s="822"/>
      <c r="AQ10" s="862"/>
      <c r="AR10" s="863"/>
      <c r="AS10" s="862"/>
      <c r="AT10" s="863"/>
      <c r="AU10" s="38" t="s">
        <v>52</v>
      </c>
      <c r="AV10" s="38"/>
      <c r="AW10" s="38"/>
      <c r="AX10" s="38"/>
      <c r="AY10" s="867" t="s">
        <v>483</v>
      </c>
      <c r="AZ10" s="867"/>
      <c r="BA10" s="867"/>
      <c r="BB10" s="867"/>
      <c r="BC10" s="867"/>
      <c r="BD10" s="867"/>
      <c r="BE10" s="11"/>
      <c r="BF10" s="11"/>
      <c r="BG10" s="428"/>
      <c r="BH10" s="428"/>
      <c r="BI10" s="428"/>
      <c r="BJ10" s="428"/>
      <c r="BK10" s="428"/>
      <c r="BL10" s="428"/>
      <c r="BM10" s="428"/>
      <c r="BN10" s="428"/>
      <c r="BO10" s="1208" t="s">
        <v>450</v>
      </c>
      <c r="BP10" s="1209"/>
      <c r="BQ10" s="1210"/>
      <c r="BR10" s="495">
        <v>38</v>
      </c>
      <c r="BS10" s="495">
        <v>38</v>
      </c>
      <c r="BT10" s="495">
        <v>38</v>
      </c>
      <c r="BU10" s="495">
        <v>38</v>
      </c>
      <c r="BV10" s="495"/>
      <c r="BW10" s="495">
        <v>38</v>
      </c>
      <c r="BX10" s="495">
        <v>38</v>
      </c>
      <c r="BY10" s="495">
        <v>38</v>
      </c>
      <c r="BZ10" s="495">
        <v>38</v>
      </c>
      <c r="CA10" s="495">
        <v>38</v>
      </c>
      <c r="CB10" s="495">
        <v>38</v>
      </c>
      <c r="CC10" s="495">
        <v>38</v>
      </c>
      <c r="CD10" s="495"/>
      <c r="CE10" s="495">
        <v>38</v>
      </c>
      <c r="CF10" s="495">
        <v>38</v>
      </c>
      <c r="CG10" s="259"/>
      <c r="CH10" s="810">
        <v>38</v>
      </c>
      <c r="CI10" s="810">
        <v>38</v>
      </c>
      <c r="CJ10" s="802"/>
      <c r="CK10" s="793"/>
      <c r="CM10" s="28"/>
      <c r="CN10" s="117"/>
      <c r="CP10" s="28"/>
      <c r="CQ10" s="823"/>
      <c r="CR10" s="823"/>
      <c r="CS10" s="823"/>
      <c r="CT10" s="823"/>
      <c r="CU10" s="823"/>
      <c r="CV10" s="823"/>
      <c r="CW10" s="823"/>
      <c r="CX10" s="823"/>
      <c r="CY10" s="823"/>
      <c r="CZ10" s="823"/>
      <c r="DA10" s="823"/>
      <c r="DB10" s="823"/>
      <c r="DC10" s="27"/>
      <c r="DD10" s="116"/>
      <c r="DE10" s="22"/>
      <c r="DF10" s="22"/>
      <c r="DG10" s="22"/>
      <c r="DH10" s="22"/>
      <c r="DI10" s="22"/>
      <c r="DJ10" s="22"/>
      <c r="DK10" s="22"/>
      <c r="DL10" s="22"/>
      <c r="DM10" s="22"/>
      <c r="DN10" s="22"/>
      <c r="DO10" s="22"/>
      <c r="DP10" s="22"/>
      <c r="DQ10" s="22"/>
      <c r="DR10" s="22"/>
      <c r="DS10" s="22"/>
      <c r="DT10" s="22"/>
      <c r="DU10" s="22"/>
      <c r="DV10" s="22"/>
      <c r="DW10" s="22"/>
      <c r="DX10" s="22"/>
      <c r="DY10" s="22"/>
      <c r="DZ10" s="22"/>
      <c r="EA10" s="22"/>
    </row>
    <row r="11" spans="1:135" ht="15" customHeight="1" thickBot="1">
      <c r="A11" s="28"/>
      <c r="B11" s="821" t="s">
        <v>90</v>
      </c>
      <c r="C11" s="822"/>
      <c r="D11" s="821">
        <v>54</v>
      </c>
      <c r="E11" s="822"/>
      <c r="F11" s="821">
        <v>23</v>
      </c>
      <c r="G11" s="822"/>
      <c r="H11" s="821"/>
      <c r="I11" s="822"/>
      <c r="J11" s="862"/>
      <c r="K11" s="863"/>
      <c r="L11" s="862"/>
      <c r="M11" s="863"/>
      <c r="N11" s="27"/>
      <c r="O11" s="27"/>
      <c r="P11" s="11"/>
      <c r="Q11" s="11"/>
      <c r="R11" s="11"/>
      <c r="S11" s="11"/>
      <c r="T11" s="11"/>
      <c r="U11" s="11"/>
      <c r="V11" s="11"/>
      <c r="W11" s="11"/>
      <c r="X11" s="26"/>
      <c r="AA11" s="11"/>
      <c r="AB11" s="11"/>
      <c r="AC11" s="11"/>
      <c r="AD11" s="11"/>
      <c r="AE11" s="11"/>
      <c r="AF11" s="11"/>
      <c r="AG11" s="11"/>
      <c r="AH11" s="28"/>
      <c r="AI11" s="821" t="s">
        <v>90</v>
      </c>
      <c r="AJ11" s="822"/>
      <c r="AK11" s="821">
        <v>54</v>
      </c>
      <c r="AL11" s="822"/>
      <c r="AM11" s="821">
        <v>38</v>
      </c>
      <c r="AN11" s="822"/>
      <c r="AO11" s="821">
        <f>AK11*AM11</f>
        <v>2052</v>
      </c>
      <c r="AP11" s="822"/>
      <c r="AQ11" s="862"/>
      <c r="AR11" s="863"/>
      <c r="AS11" s="862"/>
      <c r="AT11" s="863"/>
      <c r="AU11" s="27"/>
      <c r="AV11" s="27"/>
      <c r="AW11" s="11"/>
      <c r="AX11" s="11"/>
      <c r="AY11" s="11"/>
      <c r="AZ11" s="11"/>
      <c r="BA11" s="11"/>
      <c r="BB11" s="11"/>
      <c r="BC11" s="11"/>
      <c r="BD11" s="11"/>
      <c r="BE11" s="26"/>
      <c r="BH11" s="11"/>
      <c r="BI11" s="11"/>
      <c r="BJ11" s="11"/>
      <c r="BK11" s="11"/>
      <c r="BL11" s="11"/>
      <c r="BM11" s="11"/>
      <c r="BN11" s="11"/>
      <c r="BO11" s="1211" t="s">
        <v>451</v>
      </c>
      <c r="BP11" s="1212"/>
      <c r="BQ11" s="1213"/>
      <c r="BR11" s="496">
        <v>200</v>
      </c>
      <c r="BS11" s="497">
        <v>150</v>
      </c>
      <c r="BT11" s="498" t="s">
        <v>154</v>
      </c>
      <c r="BU11" s="498" t="s">
        <v>261</v>
      </c>
      <c r="BV11" s="98"/>
      <c r="BW11" s="499" t="s">
        <v>260</v>
      </c>
      <c r="BX11" s="500" t="s">
        <v>629</v>
      </c>
      <c r="BY11" s="499" t="s">
        <v>463</v>
      </c>
      <c r="BZ11" s="501">
        <v>50</v>
      </c>
      <c r="CA11" s="498" t="s">
        <v>260</v>
      </c>
      <c r="CB11" s="498" t="s">
        <v>261</v>
      </c>
      <c r="CC11" s="497">
        <v>30</v>
      </c>
      <c r="CD11" s="97">
        <v>30</v>
      </c>
      <c r="CE11" s="497">
        <v>50</v>
      </c>
      <c r="CF11" s="498" t="s">
        <v>260</v>
      </c>
      <c r="CG11" s="801"/>
      <c r="CH11" s="811" t="s">
        <v>419</v>
      </c>
      <c r="CI11" s="811"/>
      <c r="CJ11" s="797"/>
      <c r="CK11" s="793"/>
    </row>
    <row r="12" spans="1:135" ht="17.25" customHeight="1" thickBot="1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1"/>
      <c r="AH12" s="11"/>
      <c r="AI12" s="11"/>
      <c r="AJ12" s="11"/>
      <c r="AK12" s="11"/>
      <c r="AL12" s="11"/>
      <c r="AM12" s="11"/>
      <c r="AN12" s="11"/>
      <c r="AO12" s="11"/>
      <c r="AP12" s="11"/>
      <c r="AQ12" s="11"/>
      <c r="AR12" s="11"/>
      <c r="AS12" s="11"/>
      <c r="AT12" s="11"/>
      <c r="AU12" s="11"/>
      <c r="AV12" s="11"/>
      <c r="AW12" s="11"/>
      <c r="AX12" s="11"/>
      <c r="AY12" s="11"/>
      <c r="AZ12" s="11"/>
      <c r="BA12" s="11"/>
      <c r="BB12" s="11"/>
      <c r="BC12" s="11"/>
      <c r="BD12" s="11"/>
      <c r="BE12" s="11"/>
      <c r="BF12" s="11"/>
      <c r="BG12" s="11"/>
      <c r="BH12" s="11"/>
      <c r="BI12" s="11"/>
      <c r="BJ12" s="11"/>
      <c r="BK12" s="11"/>
      <c r="BL12" s="11"/>
      <c r="BM12" s="11"/>
      <c r="BN12" s="11"/>
      <c r="BO12" s="872" t="s">
        <v>452</v>
      </c>
      <c r="BP12" s="865"/>
      <c r="BQ12" s="866"/>
      <c r="BR12" s="505">
        <v>200</v>
      </c>
      <c r="BS12" s="455">
        <v>180</v>
      </c>
      <c r="BT12" s="455">
        <v>10</v>
      </c>
      <c r="BU12" s="455">
        <v>30</v>
      </c>
      <c r="BV12" s="456"/>
      <c r="BW12" s="455">
        <v>250</v>
      </c>
      <c r="BX12" s="456">
        <v>75</v>
      </c>
      <c r="BY12" s="455">
        <v>100</v>
      </c>
      <c r="BZ12" s="455">
        <v>50</v>
      </c>
      <c r="CA12" s="455">
        <v>180</v>
      </c>
      <c r="CB12" s="455">
        <v>30</v>
      </c>
      <c r="CC12" s="455"/>
      <c r="CD12" s="455"/>
      <c r="CE12" s="455">
        <v>50</v>
      </c>
      <c r="CF12" s="455">
        <v>180</v>
      </c>
      <c r="CG12" s="803"/>
      <c r="CH12" s="803">
        <v>150</v>
      </c>
      <c r="CI12" s="803"/>
      <c r="CJ12" s="804"/>
      <c r="CK12" s="812"/>
      <c r="CM12" s="23"/>
      <c r="CN12" s="23"/>
      <c r="CO12" s="23"/>
      <c r="CP12" s="23"/>
      <c r="CQ12" s="23"/>
      <c r="CR12" s="23"/>
      <c r="CS12" s="23"/>
      <c r="CT12" s="23"/>
      <c r="CU12" s="23"/>
      <c r="CV12" s="23"/>
      <c r="CW12" s="23"/>
      <c r="CX12" s="23"/>
      <c r="CY12" s="23"/>
      <c r="CZ12" s="23"/>
      <c r="DA12" s="23"/>
      <c r="DB12" s="23"/>
      <c r="DC12" s="23"/>
      <c r="DD12" s="23"/>
      <c r="EB12" s="23"/>
      <c r="EC12" s="23"/>
      <c r="ED12" s="23"/>
      <c r="EE12" s="23"/>
    </row>
    <row r="13" spans="1:135" ht="17.25" customHeight="1" thickBot="1">
      <c r="A13" s="873" t="s">
        <v>51</v>
      </c>
      <c r="B13" s="874"/>
      <c r="C13" s="874"/>
      <c r="D13" s="1197" t="s">
        <v>89</v>
      </c>
      <c r="E13" s="1198"/>
      <c r="F13" s="1198"/>
      <c r="G13" s="1198"/>
      <c r="H13" s="1198"/>
      <c r="I13" s="1198"/>
      <c r="J13" s="1198"/>
      <c r="K13" s="1198"/>
      <c r="L13" s="1198"/>
      <c r="M13" s="1198"/>
      <c r="N13" s="1198"/>
      <c r="O13" s="1198"/>
      <c r="P13" s="1198"/>
      <c r="Q13" s="1198"/>
      <c r="R13" s="1198"/>
      <c r="S13" s="1198"/>
      <c r="T13" s="1198"/>
      <c r="U13" s="1198"/>
      <c r="V13" s="1198"/>
      <c r="W13" s="1198"/>
      <c r="X13" s="1198"/>
      <c r="Y13" s="1198"/>
      <c r="Z13" s="1199"/>
      <c r="AA13" s="1200"/>
      <c r="AB13" s="1201"/>
      <c r="AC13" s="1201"/>
      <c r="AD13" s="1201"/>
      <c r="AE13" s="1201"/>
      <c r="AF13" s="1201"/>
      <c r="AG13" s="1202"/>
      <c r="AH13" s="873" t="s">
        <v>51</v>
      </c>
      <c r="AI13" s="874"/>
      <c r="AJ13" s="874"/>
      <c r="AK13" s="1197" t="s">
        <v>89</v>
      </c>
      <c r="AL13" s="1198"/>
      <c r="AM13" s="1198"/>
      <c r="AN13" s="1198"/>
      <c r="AO13" s="1198"/>
      <c r="AP13" s="1198"/>
      <c r="AQ13" s="1198"/>
      <c r="AR13" s="1198"/>
      <c r="AS13" s="1198"/>
      <c r="AT13" s="1198"/>
      <c r="AU13" s="1198"/>
      <c r="AV13" s="1198"/>
      <c r="AW13" s="1198"/>
      <c r="AX13" s="1198"/>
      <c r="AY13" s="1198"/>
      <c r="AZ13" s="1198"/>
      <c r="BA13" s="1198"/>
      <c r="BB13" s="1198"/>
      <c r="BC13" s="1198"/>
      <c r="BD13" s="1198"/>
      <c r="BE13" s="1198"/>
      <c r="BF13" s="1198"/>
      <c r="BG13" s="1199"/>
      <c r="BH13" s="1200"/>
      <c r="BI13" s="1201"/>
      <c r="BJ13" s="1201"/>
      <c r="BK13" s="1201"/>
      <c r="BL13" s="1201"/>
      <c r="BM13" s="1201"/>
      <c r="BN13" s="1202"/>
      <c r="BO13" s="911" t="s">
        <v>6</v>
      </c>
      <c r="BP13" s="912"/>
      <c r="BQ13" s="913"/>
      <c r="BR13" s="941"/>
      <c r="BS13" s="917"/>
      <c r="BT13" s="917"/>
      <c r="BU13" s="917">
        <f>G21+AN21</f>
        <v>2.44</v>
      </c>
      <c r="BV13" s="941"/>
      <c r="BW13" s="941"/>
      <c r="BX13" s="917"/>
      <c r="BY13" s="917"/>
      <c r="BZ13" s="941"/>
      <c r="CA13" s="917">
        <f>O21+AV21</f>
        <v>0</v>
      </c>
      <c r="CB13" s="917">
        <v>1.76</v>
      </c>
      <c r="CC13" s="941"/>
      <c r="CD13" s="941"/>
      <c r="CE13" s="941"/>
      <c r="CF13" s="941"/>
      <c r="CG13" s="915"/>
      <c r="CH13" s="658"/>
      <c r="CI13" s="658">
        <v>4.2</v>
      </c>
      <c r="CJ13" s="805"/>
      <c r="CK13" s="812"/>
      <c r="CM13" s="22"/>
      <c r="CN13" s="22"/>
      <c r="CO13" s="22"/>
      <c r="CP13" s="22"/>
      <c r="CQ13" s="22"/>
      <c r="CR13" s="22"/>
      <c r="CS13" s="22"/>
      <c r="CT13" s="22"/>
      <c r="CU13" s="22"/>
      <c r="CV13" s="22"/>
      <c r="CW13" s="22"/>
      <c r="CX13" s="22"/>
      <c r="CY13" s="22"/>
      <c r="CZ13" s="22"/>
      <c r="DA13" s="22"/>
      <c r="DB13" s="22"/>
      <c r="DC13" s="22"/>
      <c r="DD13" s="22"/>
      <c r="EB13" s="22"/>
      <c r="EC13" s="22"/>
      <c r="ED13" s="22"/>
      <c r="EE13" s="22"/>
    </row>
    <row r="14" spans="1:135" ht="14.25" customHeight="1">
      <c r="A14" s="875"/>
      <c r="B14" s="876"/>
      <c r="C14" s="876"/>
      <c r="D14" s="902" t="s">
        <v>88</v>
      </c>
      <c r="E14" s="906"/>
      <c r="F14" s="906"/>
      <c r="G14" s="906"/>
      <c r="H14" s="903"/>
      <c r="I14" s="902" t="s">
        <v>87</v>
      </c>
      <c r="J14" s="903"/>
      <c r="K14" s="902" t="s">
        <v>50</v>
      </c>
      <c r="L14" s="906"/>
      <c r="M14" s="906"/>
      <c r="N14" s="906"/>
      <c r="O14" s="906"/>
      <c r="P14" s="906"/>
      <c r="Q14" s="906"/>
      <c r="R14" s="906"/>
      <c r="S14" s="903"/>
      <c r="T14" s="902" t="s">
        <v>49</v>
      </c>
      <c r="U14" s="906"/>
      <c r="V14" s="906"/>
      <c r="W14" s="903"/>
      <c r="X14" s="902" t="s">
        <v>48</v>
      </c>
      <c r="Y14" s="906"/>
      <c r="Z14" s="903"/>
      <c r="AA14" s="1203"/>
      <c r="AB14" s="827"/>
      <c r="AC14" s="827"/>
      <c r="AD14" s="827"/>
      <c r="AE14" s="827"/>
      <c r="AF14" s="827"/>
      <c r="AG14" s="1204"/>
      <c r="AH14" s="875"/>
      <c r="AI14" s="876"/>
      <c r="AJ14" s="876"/>
      <c r="AK14" s="902" t="s">
        <v>88</v>
      </c>
      <c r="AL14" s="906"/>
      <c r="AM14" s="906"/>
      <c r="AN14" s="906"/>
      <c r="AO14" s="903"/>
      <c r="AP14" s="902" t="s">
        <v>87</v>
      </c>
      <c r="AQ14" s="903"/>
      <c r="AR14" s="902" t="s">
        <v>50</v>
      </c>
      <c r="AS14" s="906"/>
      <c r="AT14" s="906"/>
      <c r="AU14" s="906"/>
      <c r="AV14" s="906"/>
      <c r="AW14" s="906"/>
      <c r="AX14" s="906"/>
      <c r="AY14" s="906"/>
      <c r="AZ14" s="903"/>
      <c r="BA14" s="902" t="s">
        <v>49</v>
      </c>
      <c r="BB14" s="906"/>
      <c r="BC14" s="906"/>
      <c r="BD14" s="903"/>
      <c r="BE14" s="902" t="s">
        <v>48</v>
      </c>
      <c r="BF14" s="906"/>
      <c r="BG14" s="903"/>
      <c r="BH14" s="1203"/>
      <c r="BI14" s="827"/>
      <c r="BJ14" s="827"/>
      <c r="BK14" s="827"/>
      <c r="BL14" s="827"/>
      <c r="BM14" s="827"/>
      <c r="BN14" s="1204"/>
      <c r="BO14" s="899"/>
      <c r="BP14" s="900"/>
      <c r="BQ14" s="901"/>
      <c r="BR14" s="918"/>
      <c r="BS14" s="944"/>
      <c r="BT14" s="944"/>
      <c r="BU14" s="944"/>
      <c r="BV14" s="918"/>
      <c r="BW14" s="918"/>
      <c r="BX14" s="944"/>
      <c r="BY14" s="944"/>
      <c r="BZ14" s="918"/>
      <c r="CA14" s="944"/>
      <c r="CB14" s="944"/>
      <c r="CC14" s="918"/>
      <c r="CD14" s="918"/>
      <c r="CE14" s="918"/>
      <c r="CF14" s="918"/>
      <c r="CG14" s="916"/>
      <c r="CH14" s="659"/>
      <c r="CI14" s="659"/>
      <c r="CJ14" s="806"/>
      <c r="CK14" s="812"/>
      <c r="CM14" s="21"/>
      <c r="CN14" s="21"/>
      <c r="CO14" s="21"/>
      <c r="CP14" s="21"/>
      <c r="CQ14" s="21"/>
      <c r="CR14" s="21"/>
      <c r="CS14" s="21"/>
      <c r="CT14" s="21"/>
      <c r="CU14" s="21"/>
      <c r="CV14" s="21"/>
      <c r="CW14" s="21"/>
      <c r="CX14" s="21"/>
      <c r="CY14" s="21"/>
      <c r="CZ14" s="21"/>
      <c r="DA14" s="21"/>
      <c r="DB14" s="21"/>
      <c r="DC14" s="21"/>
      <c r="DD14" s="21"/>
      <c r="EB14" s="21"/>
      <c r="EC14" s="21"/>
      <c r="ED14" s="21"/>
      <c r="EE14" s="21"/>
    </row>
    <row r="15" spans="1:135" s="23" customFormat="1" ht="13.5" customHeight="1" thickBot="1">
      <c r="A15" s="877"/>
      <c r="B15" s="878"/>
      <c r="C15" s="878"/>
      <c r="D15" s="904"/>
      <c r="E15" s="907"/>
      <c r="F15" s="907"/>
      <c r="G15" s="907"/>
      <c r="H15" s="905"/>
      <c r="I15" s="904"/>
      <c r="J15" s="905"/>
      <c r="K15" s="904"/>
      <c r="L15" s="907"/>
      <c r="M15" s="907"/>
      <c r="N15" s="907"/>
      <c r="O15" s="907"/>
      <c r="P15" s="907"/>
      <c r="Q15" s="907"/>
      <c r="R15" s="907"/>
      <c r="S15" s="905"/>
      <c r="T15" s="904"/>
      <c r="U15" s="907"/>
      <c r="V15" s="907"/>
      <c r="W15" s="905"/>
      <c r="X15" s="904"/>
      <c r="Y15" s="907"/>
      <c r="Z15" s="905"/>
      <c r="AA15" s="1205"/>
      <c r="AB15" s="1206"/>
      <c r="AC15" s="1206"/>
      <c r="AD15" s="1206"/>
      <c r="AE15" s="1206"/>
      <c r="AF15" s="1206"/>
      <c r="AG15" s="1207"/>
      <c r="AH15" s="877"/>
      <c r="AI15" s="878"/>
      <c r="AJ15" s="878"/>
      <c r="AK15" s="904"/>
      <c r="AL15" s="907"/>
      <c r="AM15" s="907"/>
      <c r="AN15" s="907"/>
      <c r="AO15" s="905"/>
      <c r="AP15" s="904"/>
      <c r="AQ15" s="905"/>
      <c r="AR15" s="904"/>
      <c r="AS15" s="907"/>
      <c r="AT15" s="907"/>
      <c r="AU15" s="907"/>
      <c r="AV15" s="907"/>
      <c r="AW15" s="907"/>
      <c r="AX15" s="907"/>
      <c r="AY15" s="907"/>
      <c r="AZ15" s="905"/>
      <c r="BA15" s="904"/>
      <c r="BB15" s="907"/>
      <c r="BC15" s="907"/>
      <c r="BD15" s="905"/>
      <c r="BE15" s="904"/>
      <c r="BF15" s="907"/>
      <c r="BG15" s="905"/>
      <c r="BH15" s="1205"/>
      <c r="BI15" s="1206"/>
      <c r="BJ15" s="1206"/>
      <c r="BK15" s="1206"/>
      <c r="BL15" s="1206"/>
      <c r="BM15" s="1206"/>
      <c r="BN15" s="1207"/>
      <c r="BO15" s="911" t="s">
        <v>14</v>
      </c>
      <c r="BP15" s="912"/>
      <c r="BQ15" s="913"/>
      <c r="BR15" s="941"/>
      <c r="BS15" s="941"/>
      <c r="BT15" s="941"/>
      <c r="BU15" s="941"/>
      <c r="BV15" s="941"/>
      <c r="BW15" s="941"/>
      <c r="BX15" s="941"/>
      <c r="BY15" s="917"/>
      <c r="BZ15" s="941"/>
      <c r="CA15" s="941"/>
      <c r="CB15" s="917">
        <f>P23+AW23</f>
        <v>0</v>
      </c>
      <c r="CC15" s="917">
        <v>2</v>
      </c>
      <c r="CD15" s="941"/>
      <c r="CE15" s="941"/>
      <c r="CF15" s="941"/>
      <c r="CG15" s="915"/>
      <c r="CH15" s="658"/>
      <c r="CI15" s="658"/>
      <c r="CJ15" s="805"/>
      <c r="CK15" s="812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"/>
      <c r="DY15" s="3"/>
      <c r="DZ15" s="3"/>
      <c r="EA15" s="3"/>
      <c r="EB15" s="3"/>
      <c r="EC15" s="3"/>
      <c r="ED15" s="3"/>
      <c r="EE15" s="3"/>
    </row>
    <row r="16" spans="1:135" ht="172.5" customHeight="1" thickBot="1">
      <c r="A16" s="115" t="s">
        <v>47</v>
      </c>
      <c r="B16" s="114" t="s">
        <v>46</v>
      </c>
      <c r="C16" s="113" t="s">
        <v>45</v>
      </c>
      <c r="D16" s="112" t="s">
        <v>626</v>
      </c>
      <c r="E16" s="110" t="s">
        <v>415</v>
      </c>
      <c r="F16" s="110" t="s">
        <v>259</v>
      </c>
      <c r="G16" s="110" t="s">
        <v>6</v>
      </c>
      <c r="H16" s="109"/>
      <c r="I16" s="111"/>
      <c r="J16" s="109" t="s">
        <v>536</v>
      </c>
      <c r="K16" s="111" t="s">
        <v>627</v>
      </c>
      <c r="L16" s="110" t="s">
        <v>493</v>
      </c>
      <c r="M16" s="110" t="s">
        <v>420</v>
      </c>
      <c r="N16" s="110" t="s">
        <v>416</v>
      </c>
      <c r="O16" s="110" t="s">
        <v>507</v>
      </c>
      <c r="P16" s="110" t="s">
        <v>6</v>
      </c>
      <c r="Q16" s="110" t="s">
        <v>14</v>
      </c>
      <c r="R16" s="110"/>
      <c r="S16" s="109"/>
      <c r="T16" s="111" t="s">
        <v>117</v>
      </c>
      <c r="U16" s="110" t="s">
        <v>563</v>
      </c>
      <c r="V16" s="110"/>
      <c r="W16" s="109"/>
      <c r="X16" s="111"/>
      <c r="Y16" s="110"/>
      <c r="Z16" s="109"/>
      <c r="AA16" s="108" t="s">
        <v>86</v>
      </c>
      <c r="AB16" s="108" t="s">
        <v>85</v>
      </c>
      <c r="AC16" s="108" t="s">
        <v>196</v>
      </c>
      <c r="AD16" s="107" t="s">
        <v>44</v>
      </c>
      <c r="AE16" s="106" t="s">
        <v>84</v>
      </c>
      <c r="AF16" s="106" t="s">
        <v>83</v>
      </c>
      <c r="AG16" s="106" t="s">
        <v>75</v>
      </c>
      <c r="AH16" s="115" t="s">
        <v>47</v>
      </c>
      <c r="AI16" s="114" t="s">
        <v>46</v>
      </c>
      <c r="AJ16" s="113" t="s">
        <v>45</v>
      </c>
      <c r="AK16" s="112" t="s">
        <v>552</v>
      </c>
      <c r="AL16" s="110" t="s">
        <v>430</v>
      </c>
      <c r="AM16" s="110" t="s">
        <v>259</v>
      </c>
      <c r="AN16" s="110" t="s">
        <v>6</v>
      </c>
      <c r="AO16" s="109"/>
      <c r="AP16" s="111"/>
      <c r="AQ16" s="109" t="s">
        <v>536</v>
      </c>
      <c r="AR16" s="111" t="s">
        <v>549</v>
      </c>
      <c r="AS16" s="110" t="s">
        <v>493</v>
      </c>
      <c r="AT16" s="110" t="s">
        <v>420</v>
      </c>
      <c r="AU16" s="110" t="s">
        <v>416</v>
      </c>
      <c r="AV16" s="110" t="s">
        <v>507</v>
      </c>
      <c r="AW16" s="110" t="s">
        <v>6</v>
      </c>
      <c r="AX16" s="110" t="s">
        <v>14</v>
      </c>
      <c r="AY16" s="110"/>
      <c r="AZ16" s="109"/>
      <c r="BA16" s="111" t="s">
        <v>561</v>
      </c>
      <c r="BB16" s="110" t="s">
        <v>563</v>
      </c>
      <c r="BC16" s="110"/>
      <c r="BD16" s="109"/>
      <c r="BE16" s="111"/>
      <c r="BF16" s="110"/>
      <c r="BG16" s="109"/>
      <c r="BH16" s="108" t="s">
        <v>86</v>
      </c>
      <c r="BI16" s="108" t="s">
        <v>85</v>
      </c>
      <c r="BJ16" s="108" t="s">
        <v>196</v>
      </c>
      <c r="BK16" s="107" t="s">
        <v>44</v>
      </c>
      <c r="BL16" s="106" t="s">
        <v>84</v>
      </c>
      <c r="BM16" s="106" t="s">
        <v>83</v>
      </c>
      <c r="BN16" s="106" t="s">
        <v>75</v>
      </c>
      <c r="BO16" s="899"/>
      <c r="BP16" s="900"/>
      <c r="BQ16" s="901"/>
      <c r="BR16" s="918"/>
      <c r="BS16" s="918"/>
      <c r="BT16" s="918"/>
      <c r="BU16" s="918"/>
      <c r="BV16" s="918"/>
      <c r="BW16" s="918"/>
      <c r="BX16" s="918"/>
      <c r="BY16" s="944"/>
      <c r="BZ16" s="918"/>
      <c r="CA16" s="918"/>
      <c r="CB16" s="944"/>
      <c r="CC16" s="944"/>
      <c r="CD16" s="918"/>
      <c r="CE16" s="918"/>
      <c r="CF16" s="918"/>
      <c r="CG16" s="916"/>
      <c r="CH16" s="659"/>
      <c r="CI16" s="659">
        <v>2</v>
      </c>
      <c r="CJ16" s="806"/>
      <c r="CK16" s="812"/>
    </row>
    <row r="17" spans="1:134" s="23" customFormat="1" ht="15.75" customHeight="1" thickBot="1">
      <c r="A17" s="105">
        <v>1</v>
      </c>
      <c r="B17" s="105">
        <v>2</v>
      </c>
      <c r="C17" s="105">
        <v>3</v>
      </c>
      <c r="D17" s="105">
        <v>4</v>
      </c>
      <c r="E17" s="105">
        <v>5</v>
      </c>
      <c r="F17" s="105">
        <v>6</v>
      </c>
      <c r="G17" s="105">
        <v>7</v>
      </c>
      <c r="H17" s="105">
        <v>8</v>
      </c>
      <c r="I17" s="105">
        <v>9</v>
      </c>
      <c r="J17" s="105">
        <v>10</v>
      </c>
      <c r="K17" s="105">
        <v>11</v>
      </c>
      <c r="L17" s="105">
        <v>12</v>
      </c>
      <c r="M17" s="105">
        <v>13</v>
      </c>
      <c r="N17" s="105">
        <v>14</v>
      </c>
      <c r="O17" s="105">
        <v>15</v>
      </c>
      <c r="P17" s="105">
        <v>16</v>
      </c>
      <c r="Q17" s="105">
        <v>17</v>
      </c>
      <c r="R17" s="105">
        <v>18</v>
      </c>
      <c r="S17" s="105">
        <v>19</v>
      </c>
      <c r="T17" s="105">
        <v>20</v>
      </c>
      <c r="U17" s="105">
        <v>5</v>
      </c>
      <c r="V17" s="105">
        <v>22</v>
      </c>
      <c r="W17" s="105">
        <v>23</v>
      </c>
      <c r="X17" s="105">
        <v>24</v>
      </c>
      <c r="Y17" s="105">
        <v>25</v>
      </c>
      <c r="Z17" s="105">
        <v>26</v>
      </c>
      <c r="AA17" s="259">
        <v>27</v>
      </c>
      <c r="AB17" s="259">
        <v>27</v>
      </c>
      <c r="AC17" s="259">
        <v>27</v>
      </c>
      <c r="AD17" s="104">
        <v>28</v>
      </c>
      <c r="AE17" s="103">
        <v>29</v>
      </c>
      <c r="AF17" s="103">
        <v>29</v>
      </c>
      <c r="AG17" s="103">
        <v>29</v>
      </c>
      <c r="AH17" s="105">
        <v>1</v>
      </c>
      <c r="AI17" s="105">
        <v>2</v>
      </c>
      <c r="AJ17" s="105">
        <v>3</v>
      </c>
      <c r="AK17" s="105">
        <v>4</v>
      </c>
      <c r="AL17" s="105">
        <v>5</v>
      </c>
      <c r="AM17" s="105">
        <v>6</v>
      </c>
      <c r="AN17" s="105">
        <v>7</v>
      </c>
      <c r="AO17" s="105">
        <v>8</v>
      </c>
      <c r="AP17" s="105">
        <v>9</v>
      </c>
      <c r="AQ17" s="105">
        <v>10</v>
      </c>
      <c r="AR17" s="105">
        <v>11</v>
      </c>
      <c r="AS17" s="105">
        <v>12</v>
      </c>
      <c r="AT17" s="105">
        <v>13</v>
      </c>
      <c r="AU17" s="105">
        <v>14</v>
      </c>
      <c r="AV17" s="105">
        <v>15</v>
      </c>
      <c r="AW17" s="105">
        <v>16</v>
      </c>
      <c r="AX17" s="105">
        <v>17</v>
      </c>
      <c r="AY17" s="105">
        <v>18</v>
      </c>
      <c r="AZ17" s="105">
        <v>19</v>
      </c>
      <c r="BA17" s="105">
        <v>20</v>
      </c>
      <c r="BB17" s="105">
        <v>5</v>
      </c>
      <c r="BC17" s="105">
        <v>22</v>
      </c>
      <c r="BD17" s="105">
        <v>23</v>
      </c>
      <c r="BE17" s="105">
        <v>24</v>
      </c>
      <c r="BF17" s="105">
        <v>25</v>
      </c>
      <c r="BG17" s="105">
        <v>26</v>
      </c>
      <c r="BH17" s="259">
        <v>27</v>
      </c>
      <c r="BI17" s="259">
        <v>27</v>
      </c>
      <c r="BJ17" s="259">
        <v>27</v>
      </c>
      <c r="BK17" s="104">
        <v>28</v>
      </c>
      <c r="BL17" s="103">
        <v>29</v>
      </c>
      <c r="BM17" s="103">
        <v>29</v>
      </c>
      <c r="BN17" s="103">
        <v>29</v>
      </c>
      <c r="BO17" s="922" t="str">
        <f>A24</f>
        <v>филе минтая</v>
      </c>
      <c r="BP17" s="923"/>
      <c r="BQ17" s="924"/>
      <c r="BR17" s="871"/>
      <c r="BS17" s="871"/>
      <c r="BT17" s="871"/>
      <c r="BU17" s="871"/>
      <c r="BV17" s="871"/>
      <c r="BW17" s="871"/>
      <c r="BX17" s="914">
        <v>5</v>
      </c>
      <c r="BY17" s="914">
        <f>M25+AT25</f>
        <v>0</v>
      </c>
      <c r="BZ17" s="871"/>
      <c r="CA17" s="871"/>
      <c r="CB17" s="871"/>
      <c r="CC17" s="871"/>
      <c r="CD17" s="871"/>
      <c r="CE17" s="871"/>
      <c r="CF17" s="871"/>
      <c r="CG17" s="915"/>
      <c r="CH17" s="658"/>
      <c r="CI17" s="658">
        <v>5</v>
      </c>
      <c r="CJ17" s="658"/>
      <c r="CK17" s="794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"/>
      <c r="DY17" s="3"/>
      <c r="DZ17" s="3"/>
      <c r="EA17" s="3"/>
      <c r="EB17" s="3"/>
      <c r="EC17" s="3"/>
      <c r="ED17" s="3"/>
    </row>
    <row r="18" spans="1:134" s="22" customFormat="1" ht="18.75" customHeight="1" thickBot="1">
      <c r="A18" s="102" t="s">
        <v>43</v>
      </c>
      <c r="B18" s="101"/>
      <c r="C18" s="100"/>
      <c r="D18" s="99">
        <v>200</v>
      </c>
      <c r="E18" s="97">
        <v>180</v>
      </c>
      <c r="F18" s="95" t="s">
        <v>154</v>
      </c>
      <c r="G18" s="95" t="s">
        <v>261</v>
      </c>
      <c r="H18" s="98"/>
      <c r="I18" s="96"/>
      <c r="J18" s="94" t="s">
        <v>419</v>
      </c>
      <c r="K18" s="96" t="s">
        <v>260</v>
      </c>
      <c r="L18" s="97">
        <v>75</v>
      </c>
      <c r="M18" s="581" t="s">
        <v>463</v>
      </c>
      <c r="N18" s="95" t="s">
        <v>418</v>
      </c>
      <c r="O18" s="97">
        <v>30</v>
      </c>
      <c r="P18" s="97">
        <v>30</v>
      </c>
      <c r="Q18" s="97">
        <v>30</v>
      </c>
      <c r="R18" s="95"/>
      <c r="S18" s="94"/>
      <c r="T18" s="96" t="s">
        <v>418</v>
      </c>
      <c r="U18" s="97">
        <v>150</v>
      </c>
      <c r="V18" s="95"/>
      <c r="W18" s="94"/>
      <c r="X18" s="96"/>
      <c r="Y18" s="95"/>
      <c r="Z18" s="94"/>
      <c r="AA18" s="93"/>
      <c r="AB18" s="93"/>
      <c r="AC18" s="93"/>
      <c r="AD18" s="92"/>
      <c r="AE18" s="91"/>
      <c r="AF18" s="91"/>
      <c r="AG18" s="91"/>
      <c r="AH18" s="102" t="s">
        <v>43</v>
      </c>
      <c r="AI18" s="101"/>
      <c r="AJ18" s="100"/>
      <c r="AK18" s="99">
        <v>200</v>
      </c>
      <c r="AL18" s="97">
        <v>180</v>
      </c>
      <c r="AM18" s="95" t="s">
        <v>42</v>
      </c>
      <c r="AN18" s="95" t="s">
        <v>261</v>
      </c>
      <c r="AO18" s="98"/>
      <c r="AP18" s="96"/>
      <c r="AQ18" s="94" t="s">
        <v>260</v>
      </c>
      <c r="AR18" s="96" t="s">
        <v>486</v>
      </c>
      <c r="AS18" s="97">
        <v>75</v>
      </c>
      <c r="AT18" s="95" t="s">
        <v>419</v>
      </c>
      <c r="AU18" s="95" t="s">
        <v>418</v>
      </c>
      <c r="AV18" s="97">
        <v>180</v>
      </c>
      <c r="AW18" s="97">
        <v>30</v>
      </c>
      <c r="AX18" s="97">
        <v>30</v>
      </c>
      <c r="AY18" s="95"/>
      <c r="AZ18" s="94"/>
      <c r="BA18" s="96" t="s">
        <v>418</v>
      </c>
      <c r="BB18" s="97">
        <v>180</v>
      </c>
      <c r="BC18" s="95"/>
      <c r="BD18" s="94"/>
      <c r="BE18" s="96"/>
      <c r="BF18" s="95"/>
      <c r="BG18" s="94"/>
      <c r="BH18" s="93"/>
      <c r="BI18" s="93"/>
      <c r="BJ18" s="93"/>
      <c r="BK18" s="92"/>
      <c r="BL18" s="91"/>
      <c r="BM18" s="91"/>
      <c r="BN18" s="91"/>
      <c r="BO18" s="925"/>
      <c r="BP18" s="926"/>
      <c r="BQ18" s="927"/>
      <c r="BR18" s="871"/>
      <c r="BS18" s="871"/>
      <c r="BT18" s="871"/>
      <c r="BU18" s="871"/>
      <c r="BV18" s="871"/>
      <c r="BW18" s="871"/>
      <c r="BX18" s="871"/>
      <c r="BY18" s="871"/>
      <c r="BZ18" s="871"/>
      <c r="CA18" s="871"/>
      <c r="CB18" s="871"/>
      <c r="CC18" s="871"/>
      <c r="CD18" s="871"/>
      <c r="CE18" s="871"/>
      <c r="CF18" s="871"/>
      <c r="CG18" s="916"/>
      <c r="CH18" s="659"/>
      <c r="CI18" s="659"/>
      <c r="CJ18" s="659"/>
      <c r="CK18" s="794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</row>
    <row r="19" spans="1:134" s="21" customFormat="1" ht="18.75" customHeight="1" thickBot="1">
      <c r="A19" s="90" t="s">
        <v>41</v>
      </c>
      <c r="B19" s="89"/>
      <c r="C19" s="88"/>
      <c r="D19" s="87">
        <v>23</v>
      </c>
      <c r="E19" s="87">
        <v>23</v>
      </c>
      <c r="F19" s="87">
        <v>23</v>
      </c>
      <c r="G19" s="87">
        <v>23</v>
      </c>
      <c r="H19" s="87"/>
      <c r="I19" s="87"/>
      <c r="J19" s="87">
        <v>23</v>
      </c>
      <c r="K19" s="87">
        <v>23</v>
      </c>
      <c r="L19" s="87">
        <v>23</v>
      </c>
      <c r="M19" s="87">
        <v>23</v>
      </c>
      <c r="N19" s="87">
        <v>23</v>
      </c>
      <c r="O19" s="87">
        <v>23</v>
      </c>
      <c r="P19" s="87">
        <v>23</v>
      </c>
      <c r="Q19" s="87">
        <v>23</v>
      </c>
      <c r="R19" s="87"/>
      <c r="S19" s="87"/>
      <c r="T19" s="87">
        <v>23</v>
      </c>
      <c r="U19" s="87">
        <v>23</v>
      </c>
      <c r="V19" s="86"/>
      <c r="W19" s="85"/>
      <c r="X19" s="87"/>
      <c r="Y19" s="86"/>
      <c r="Z19" s="85"/>
      <c r="AA19" s="84"/>
      <c r="AB19" s="84"/>
      <c r="AC19" s="84"/>
      <c r="AD19" s="83"/>
      <c r="AE19" s="82"/>
      <c r="AF19" s="82"/>
      <c r="AG19" s="82"/>
      <c r="AH19" s="90" t="s">
        <v>41</v>
      </c>
      <c r="AI19" s="89"/>
      <c r="AJ19" s="88"/>
      <c r="AK19" s="87">
        <v>38</v>
      </c>
      <c r="AL19" s="87">
        <v>38</v>
      </c>
      <c r="AM19" s="87">
        <v>38</v>
      </c>
      <c r="AN19" s="87">
        <v>38</v>
      </c>
      <c r="AO19" s="87"/>
      <c r="AP19" s="87"/>
      <c r="AQ19" s="87">
        <v>38</v>
      </c>
      <c r="AR19" s="87">
        <v>38</v>
      </c>
      <c r="AS19" s="87">
        <v>38</v>
      </c>
      <c r="AT19" s="87">
        <v>38</v>
      </c>
      <c r="AU19" s="87">
        <v>38</v>
      </c>
      <c r="AV19" s="87">
        <v>38</v>
      </c>
      <c r="AW19" s="87">
        <v>38</v>
      </c>
      <c r="AX19" s="87">
        <v>38</v>
      </c>
      <c r="AY19" s="87"/>
      <c r="AZ19" s="87"/>
      <c r="BA19" s="87">
        <v>38</v>
      </c>
      <c r="BB19" s="87">
        <v>38</v>
      </c>
      <c r="BC19" s="86"/>
      <c r="BD19" s="85"/>
      <c r="BE19" s="87"/>
      <c r="BF19" s="86"/>
      <c r="BG19" s="85"/>
      <c r="BH19" s="84"/>
      <c r="BI19" s="84"/>
      <c r="BJ19" s="84"/>
      <c r="BK19" s="83"/>
      <c r="BL19" s="82"/>
      <c r="BM19" s="82"/>
      <c r="BN19" s="82"/>
      <c r="BO19" s="922" t="str">
        <f t="shared" ref="BO19" si="4">A26</f>
        <v>молоко</v>
      </c>
      <c r="BP19" s="923"/>
      <c r="BQ19" s="924"/>
      <c r="BR19" s="917">
        <f>D27+AK27</f>
        <v>6.1</v>
      </c>
      <c r="BS19" s="871"/>
      <c r="BT19" s="871"/>
      <c r="BU19" s="871"/>
      <c r="BV19" s="871"/>
      <c r="BW19" s="871"/>
      <c r="BX19" s="914">
        <v>0.36599999999999999</v>
      </c>
      <c r="BY19" s="914"/>
      <c r="BZ19" s="871"/>
      <c r="CA19" s="871"/>
      <c r="CB19" s="871"/>
      <c r="CC19" s="871"/>
      <c r="CD19" s="871"/>
      <c r="CE19" s="914">
        <f>T27+BA27</f>
        <v>0</v>
      </c>
      <c r="CF19" s="914">
        <f>U27+BB27</f>
        <v>5.5339999999999998</v>
      </c>
      <c r="CG19" s="915"/>
      <c r="CH19" s="658">
        <v>8</v>
      </c>
      <c r="CI19" s="658">
        <v>20</v>
      </c>
      <c r="CJ19" s="658"/>
      <c r="CK19" s="794"/>
      <c r="CL19" s="11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3"/>
      <c r="EB19" s="3"/>
      <c r="EC19" s="3"/>
      <c r="ED19" s="3"/>
    </row>
    <row r="20" spans="1:134" s="55" customFormat="1" ht="18.75" customHeight="1">
      <c r="A20" s="1003" t="s">
        <v>6</v>
      </c>
      <c r="B20" s="995"/>
      <c r="C20" s="81" t="s">
        <v>35</v>
      </c>
      <c r="D20" s="79"/>
      <c r="E20" s="78"/>
      <c r="F20" s="78"/>
      <c r="G20" s="78">
        <v>40</v>
      </c>
      <c r="H20" s="80"/>
      <c r="I20" s="79"/>
      <c r="J20" s="80"/>
      <c r="K20" s="79"/>
      <c r="L20" s="78"/>
      <c r="M20" s="78"/>
      <c r="N20" s="78"/>
      <c r="O20" s="78"/>
      <c r="P20" s="78"/>
      <c r="Q20" s="78">
        <v>30</v>
      </c>
      <c r="R20" s="78"/>
      <c r="S20" s="80"/>
      <c r="T20" s="79"/>
      <c r="U20" s="78"/>
      <c r="V20" s="78"/>
      <c r="W20" s="80"/>
      <c r="X20" s="79"/>
      <c r="Y20" s="78"/>
      <c r="Z20" s="77"/>
      <c r="AA20" s="814">
        <f>SUM(D21:H21)</f>
        <v>0.92</v>
      </c>
      <c r="AB20" s="814">
        <f>SUM(I21:W21)</f>
        <v>0.69</v>
      </c>
      <c r="AC20" s="814">
        <f>SUM(AA20+AB20)</f>
        <v>1.61</v>
      </c>
      <c r="AD20" s="1026">
        <v>35</v>
      </c>
      <c r="AE20" s="973">
        <f>SUM(AA20*AD20)</f>
        <v>32.200000000000003</v>
      </c>
      <c r="AF20" s="973">
        <f>SUM(AB20*AD20)</f>
        <v>24.15</v>
      </c>
      <c r="AG20" s="973">
        <f>SUM(AE20:AF21)</f>
        <v>56.35</v>
      </c>
      <c r="AH20" s="1003" t="s">
        <v>6</v>
      </c>
      <c r="AI20" s="995"/>
      <c r="AJ20" s="81" t="s">
        <v>35</v>
      </c>
      <c r="AK20" s="79"/>
      <c r="AL20" s="78"/>
      <c r="AM20" s="78"/>
      <c r="AN20" s="78">
        <v>40</v>
      </c>
      <c r="AO20" s="80"/>
      <c r="AP20" s="79"/>
      <c r="AQ20" s="80"/>
      <c r="AR20" s="79"/>
      <c r="AS20" s="78"/>
      <c r="AT20" s="78"/>
      <c r="AU20" s="78"/>
      <c r="AV20" s="78"/>
      <c r="AW20" s="78">
        <v>28.15</v>
      </c>
      <c r="AX20" s="78"/>
      <c r="AY20" s="78"/>
      <c r="AZ20" s="80"/>
      <c r="BA20" s="79"/>
      <c r="BB20" s="78"/>
      <c r="BC20" s="78"/>
      <c r="BD20" s="80"/>
      <c r="BE20" s="79"/>
      <c r="BF20" s="78"/>
      <c r="BG20" s="77"/>
      <c r="BH20" s="814">
        <f>SUM(AK21:AO21)</f>
        <v>1.52</v>
      </c>
      <c r="BI20" s="814">
        <f>SUM(AP21:BD21)</f>
        <v>1.07</v>
      </c>
      <c r="BJ20" s="814">
        <f>SUM(BH20+BI20)</f>
        <v>2.59</v>
      </c>
      <c r="BK20" s="1026">
        <f>AD20</f>
        <v>35</v>
      </c>
      <c r="BL20" s="973">
        <f>SUM(BH20*BK20)</f>
        <v>53.2</v>
      </c>
      <c r="BM20" s="973">
        <f>SUM(BI20*BK20)</f>
        <v>37.450000000000003</v>
      </c>
      <c r="BN20" s="973">
        <f>SUM(BL20:BM21)</f>
        <v>90.65</v>
      </c>
      <c r="BO20" s="925"/>
      <c r="BP20" s="926"/>
      <c r="BQ20" s="927"/>
      <c r="BR20" s="918"/>
      <c r="BS20" s="871"/>
      <c r="BT20" s="871"/>
      <c r="BU20" s="871"/>
      <c r="BV20" s="871"/>
      <c r="BW20" s="871"/>
      <c r="BX20" s="871"/>
      <c r="BY20" s="871"/>
      <c r="BZ20" s="871"/>
      <c r="CA20" s="871"/>
      <c r="CB20" s="871"/>
      <c r="CC20" s="871"/>
      <c r="CD20" s="871"/>
      <c r="CE20" s="871"/>
      <c r="CF20" s="871"/>
      <c r="CG20" s="916"/>
      <c r="CH20" s="659"/>
      <c r="CI20" s="659"/>
      <c r="CJ20" s="659"/>
      <c r="CK20" s="794"/>
      <c r="CL20" s="11"/>
    </row>
    <row r="21" spans="1:134" ht="18.75" customHeight="1" thickBot="1">
      <c r="A21" s="920"/>
      <c r="B21" s="813"/>
      <c r="C21" s="20" t="s">
        <v>34</v>
      </c>
      <c r="D21" s="76">
        <f t="shared" ref="D21:Z21" si="5">(D$19*D20)/1000</f>
        <v>0</v>
      </c>
      <c r="E21" s="76">
        <f t="shared" si="5"/>
        <v>0</v>
      </c>
      <c r="F21" s="76">
        <f t="shared" si="5"/>
        <v>0</v>
      </c>
      <c r="G21" s="76">
        <f t="shared" si="5"/>
        <v>0.92</v>
      </c>
      <c r="H21" s="76">
        <f t="shared" si="5"/>
        <v>0</v>
      </c>
      <c r="I21" s="76">
        <f t="shared" si="5"/>
        <v>0</v>
      </c>
      <c r="J21" s="76">
        <f t="shared" si="5"/>
        <v>0</v>
      </c>
      <c r="K21" s="76">
        <f t="shared" si="5"/>
        <v>0</v>
      </c>
      <c r="L21" s="76"/>
      <c r="M21" s="76">
        <f t="shared" si="5"/>
        <v>0</v>
      </c>
      <c r="N21" s="76">
        <f t="shared" si="5"/>
        <v>0</v>
      </c>
      <c r="O21" s="76">
        <f t="shared" si="5"/>
        <v>0</v>
      </c>
      <c r="P21" s="76">
        <f t="shared" si="5"/>
        <v>0</v>
      </c>
      <c r="Q21" s="76">
        <f t="shared" si="5"/>
        <v>0.69</v>
      </c>
      <c r="R21" s="76">
        <f t="shared" si="5"/>
        <v>0</v>
      </c>
      <c r="S21" s="76">
        <f t="shared" si="5"/>
        <v>0</v>
      </c>
      <c r="T21" s="76">
        <f t="shared" si="5"/>
        <v>0</v>
      </c>
      <c r="U21" s="76">
        <f t="shared" ref="U21" si="6">(U$19*U20)/1000</f>
        <v>0</v>
      </c>
      <c r="V21" s="76">
        <f t="shared" si="5"/>
        <v>0</v>
      </c>
      <c r="W21" s="76">
        <f t="shared" si="5"/>
        <v>0</v>
      </c>
      <c r="X21" s="76">
        <f t="shared" si="5"/>
        <v>0</v>
      </c>
      <c r="Y21" s="76">
        <f t="shared" si="5"/>
        <v>0</v>
      </c>
      <c r="Z21" s="76">
        <f t="shared" si="5"/>
        <v>0</v>
      </c>
      <c r="AA21" s="814"/>
      <c r="AB21" s="814"/>
      <c r="AC21" s="814"/>
      <c r="AD21" s="816"/>
      <c r="AE21" s="818"/>
      <c r="AF21" s="818"/>
      <c r="AG21" s="818"/>
      <c r="AH21" s="920"/>
      <c r="AI21" s="813"/>
      <c r="AJ21" s="20" t="s">
        <v>34</v>
      </c>
      <c r="AK21" s="76">
        <f t="shared" ref="AK21:BG21" si="7">(AK$19*AK20)/1000</f>
        <v>0</v>
      </c>
      <c r="AL21" s="76">
        <f t="shared" si="7"/>
        <v>0</v>
      </c>
      <c r="AM21" s="76">
        <f t="shared" si="7"/>
        <v>0</v>
      </c>
      <c r="AN21" s="76">
        <f t="shared" si="7"/>
        <v>1.52</v>
      </c>
      <c r="AO21" s="76">
        <f t="shared" si="7"/>
        <v>0</v>
      </c>
      <c r="AP21" s="76">
        <f t="shared" si="7"/>
        <v>0</v>
      </c>
      <c r="AQ21" s="76">
        <f t="shared" si="7"/>
        <v>0</v>
      </c>
      <c r="AR21" s="76">
        <f t="shared" si="7"/>
        <v>0</v>
      </c>
      <c r="AS21" s="76">
        <f t="shared" si="7"/>
        <v>0</v>
      </c>
      <c r="AT21" s="76">
        <f t="shared" si="7"/>
        <v>0</v>
      </c>
      <c r="AU21" s="76">
        <f t="shared" si="7"/>
        <v>0</v>
      </c>
      <c r="AV21" s="76">
        <f t="shared" si="7"/>
        <v>0</v>
      </c>
      <c r="AW21" s="76">
        <f t="shared" si="7"/>
        <v>1.07</v>
      </c>
      <c r="AX21" s="76">
        <f t="shared" si="7"/>
        <v>0</v>
      </c>
      <c r="AY21" s="76">
        <f t="shared" si="7"/>
        <v>0</v>
      </c>
      <c r="AZ21" s="76">
        <f t="shared" si="7"/>
        <v>0</v>
      </c>
      <c r="BA21" s="76">
        <f t="shared" si="7"/>
        <v>0</v>
      </c>
      <c r="BB21" s="76">
        <f t="shared" ref="BB21" si="8">(BB$19*BB20)/1000</f>
        <v>0</v>
      </c>
      <c r="BC21" s="76">
        <f t="shared" si="7"/>
        <v>0</v>
      </c>
      <c r="BD21" s="76">
        <f t="shared" si="7"/>
        <v>0</v>
      </c>
      <c r="BE21" s="76">
        <f t="shared" si="7"/>
        <v>0</v>
      </c>
      <c r="BF21" s="76">
        <f t="shared" si="7"/>
        <v>0</v>
      </c>
      <c r="BG21" s="76">
        <f t="shared" si="7"/>
        <v>0</v>
      </c>
      <c r="BH21" s="814"/>
      <c r="BI21" s="814"/>
      <c r="BJ21" s="814"/>
      <c r="BK21" s="816"/>
      <c r="BL21" s="818"/>
      <c r="BM21" s="818"/>
      <c r="BN21" s="818"/>
      <c r="BO21" s="922" t="str">
        <f t="shared" ref="BO21" si="9">A28</f>
        <v>молоко сгущеное</v>
      </c>
      <c r="BP21" s="923"/>
      <c r="BQ21" s="924"/>
      <c r="BR21" s="914">
        <f>D29+AK29</f>
        <v>0</v>
      </c>
      <c r="BS21" s="914"/>
      <c r="BT21" s="914"/>
      <c r="BU21" s="914"/>
      <c r="BV21" s="871"/>
      <c r="BW21" s="914">
        <f>K29+AR29</f>
        <v>0</v>
      </c>
      <c r="BX21" s="914"/>
      <c r="BY21" s="914"/>
      <c r="BZ21" s="914">
        <f>N29+AU29</f>
        <v>0</v>
      </c>
      <c r="CA21" s="914"/>
      <c r="CB21" s="871"/>
      <c r="CC21" s="914"/>
      <c r="CD21" s="871"/>
      <c r="CE21" s="914"/>
      <c r="CF21" s="914">
        <f>U29+BB29</f>
        <v>0</v>
      </c>
      <c r="CG21" s="915"/>
      <c r="CH21" s="658"/>
      <c r="CI21" s="658"/>
      <c r="CJ21" s="658"/>
      <c r="CK21" s="794"/>
    </row>
    <row r="22" spans="1:134" s="55" customFormat="1" ht="18.75" customHeight="1">
      <c r="A22" s="920" t="s">
        <v>14</v>
      </c>
      <c r="B22" s="813"/>
      <c r="C22" s="64" t="s">
        <v>35</v>
      </c>
      <c r="D22" s="62"/>
      <c r="E22" s="61">
        <v>0</v>
      </c>
      <c r="F22" s="61"/>
      <c r="G22" s="61"/>
      <c r="H22" s="63"/>
      <c r="I22" s="62"/>
      <c r="J22" s="63"/>
      <c r="K22" s="62"/>
      <c r="L22" s="61"/>
      <c r="M22" s="61"/>
      <c r="N22" s="61"/>
      <c r="O22" s="61">
        <v>0</v>
      </c>
      <c r="P22" s="61"/>
      <c r="Q22" s="61"/>
      <c r="R22" s="61">
        <v>30</v>
      </c>
      <c r="S22" s="63"/>
      <c r="T22" s="62"/>
      <c r="U22" s="61">
        <v>0</v>
      </c>
      <c r="V22" s="61"/>
      <c r="W22" s="63"/>
      <c r="X22" s="62"/>
      <c r="Y22" s="61"/>
      <c r="Z22" s="60"/>
      <c r="AA22" s="814">
        <f>SUM(D23:H23)</f>
        <v>0</v>
      </c>
      <c r="AB22" s="814">
        <f>SUM(I23:W23)</f>
        <v>0.69</v>
      </c>
      <c r="AC22" s="814">
        <f>SUM(AA22+AB22)</f>
        <v>0.69</v>
      </c>
      <c r="AD22" s="816">
        <v>44</v>
      </c>
      <c r="AE22" s="973">
        <f>SUM(AA22*AD22)</f>
        <v>0</v>
      </c>
      <c r="AF22" s="973">
        <f>SUM(AB22*AD22)</f>
        <v>30.36</v>
      </c>
      <c r="AG22" s="973">
        <f>SUM(AE22:AF23)</f>
        <v>30.36</v>
      </c>
      <c r="AH22" s="920" t="s">
        <v>14</v>
      </c>
      <c r="AI22" s="813"/>
      <c r="AJ22" s="64" t="s">
        <v>35</v>
      </c>
      <c r="AK22" s="62"/>
      <c r="AL22" s="61">
        <v>0</v>
      </c>
      <c r="AM22" s="61"/>
      <c r="AN22" s="61"/>
      <c r="AO22" s="63"/>
      <c r="AP22" s="62"/>
      <c r="AQ22" s="63"/>
      <c r="AR22" s="62"/>
      <c r="AS22" s="61"/>
      <c r="AT22" s="61"/>
      <c r="AU22" s="61"/>
      <c r="AV22" s="61">
        <v>0</v>
      </c>
      <c r="AW22" s="61"/>
      <c r="AX22" s="61">
        <v>34.47</v>
      </c>
      <c r="AY22" s="61"/>
      <c r="AZ22" s="63"/>
      <c r="BA22" s="62"/>
      <c r="BB22" s="61">
        <v>0</v>
      </c>
      <c r="BC22" s="61"/>
      <c r="BD22" s="63"/>
      <c r="BE22" s="62"/>
      <c r="BF22" s="61"/>
      <c r="BG22" s="60"/>
      <c r="BH22" s="814">
        <f>SUM(AK23:AO23)</f>
        <v>0</v>
      </c>
      <c r="BI22" s="814">
        <f>SUM(AP23:BD23)</f>
        <v>1.31</v>
      </c>
      <c r="BJ22" s="814">
        <f>SUM(BH22+BI22)</f>
        <v>1.31</v>
      </c>
      <c r="BK22" s="1026">
        <f t="shared" ref="BK22" si="10">AD22</f>
        <v>44</v>
      </c>
      <c r="BL22" s="973">
        <f>SUM(BH22*BK22)</f>
        <v>0</v>
      </c>
      <c r="BM22" s="973">
        <f>SUM(BI22*BK22)</f>
        <v>57.64</v>
      </c>
      <c r="BN22" s="973">
        <f>SUM(BL22:BM23)</f>
        <v>57.64</v>
      </c>
      <c r="BO22" s="925"/>
      <c r="BP22" s="926"/>
      <c r="BQ22" s="927"/>
      <c r="BR22" s="871"/>
      <c r="BS22" s="871"/>
      <c r="BT22" s="871"/>
      <c r="BU22" s="871"/>
      <c r="BV22" s="871"/>
      <c r="BW22" s="871"/>
      <c r="BX22" s="871"/>
      <c r="BY22" s="871"/>
      <c r="BZ22" s="871"/>
      <c r="CA22" s="871"/>
      <c r="CB22" s="871"/>
      <c r="CC22" s="871"/>
      <c r="CD22" s="871"/>
      <c r="CE22" s="871"/>
      <c r="CF22" s="871"/>
      <c r="CG22" s="916"/>
      <c r="CH22" s="659"/>
      <c r="CI22" s="659"/>
      <c r="CJ22" s="659"/>
      <c r="CK22" s="794"/>
      <c r="CL22" s="3"/>
    </row>
    <row r="23" spans="1:134" ht="18.75" customHeight="1" thickBot="1">
      <c r="A23" s="928"/>
      <c r="B23" s="929"/>
      <c r="C23" s="65" t="s">
        <v>34</v>
      </c>
      <c r="D23" s="273">
        <f t="shared" ref="D23:Z23" si="11">(D$19*D22)/1000</f>
        <v>0</v>
      </c>
      <c r="E23" s="273">
        <f t="shared" si="11"/>
        <v>0</v>
      </c>
      <c r="F23" s="273">
        <f t="shared" si="11"/>
        <v>0</v>
      </c>
      <c r="G23" s="273">
        <f t="shared" si="11"/>
        <v>0</v>
      </c>
      <c r="H23" s="273">
        <f t="shared" si="11"/>
        <v>0</v>
      </c>
      <c r="I23" s="273">
        <f t="shared" si="11"/>
        <v>0</v>
      </c>
      <c r="J23" s="273">
        <f t="shared" si="11"/>
        <v>0</v>
      </c>
      <c r="K23" s="273">
        <f t="shared" si="11"/>
        <v>0</v>
      </c>
      <c r="L23" s="273">
        <f t="shared" si="11"/>
        <v>0</v>
      </c>
      <c r="M23" s="273">
        <f t="shared" si="11"/>
        <v>0</v>
      </c>
      <c r="N23" s="273">
        <f t="shared" si="11"/>
        <v>0</v>
      </c>
      <c r="O23" s="273">
        <f t="shared" si="11"/>
        <v>0</v>
      </c>
      <c r="P23" s="273">
        <f t="shared" si="11"/>
        <v>0</v>
      </c>
      <c r="Q23" s="273">
        <f t="shared" si="11"/>
        <v>0</v>
      </c>
      <c r="R23" s="273">
        <v>0.69</v>
      </c>
      <c r="S23" s="273">
        <f t="shared" si="11"/>
        <v>0</v>
      </c>
      <c r="T23" s="273">
        <f t="shared" si="11"/>
        <v>0</v>
      </c>
      <c r="U23" s="273">
        <f t="shared" ref="U23" si="12">(U$19*U22)/1000</f>
        <v>0</v>
      </c>
      <c r="V23" s="273">
        <f t="shared" si="11"/>
        <v>0</v>
      </c>
      <c r="W23" s="273">
        <f t="shared" si="11"/>
        <v>0</v>
      </c>
      <c r="X23" s="273">
        <f t="shared" si="11"/>
        <v>0</v>
      </c>
      <c r="Y23" s="273">
        <f t="shared" si="11"/>
        <v>0</v>
      </c>
      <c r="Z23" s="273">
        <f t="shared" si="11"/>
        <v>0</v>
      </c>
      <c r="AA23" s="814"/>
      <c r="AB23" s="814"/>
      <c r="AC23" s="814"/>
      <c r="AD23" s="930"/>
      <c r="AE23" s="818"/>
      <c r="AF23" s="818"/>
      <c r="AG23" s="818"/>
      <c r="AH23" s="928"/>
      <c r="AI23" s="929"/>
      <c r="AJ23" s="65" t="s">
        <v>34</v>
      </c>
      <c r="AK23" s="273">
        <f t="shared" ref="AK23:BG23" si="13">(AK$19*AK22)/1000</f>
        <v>0</v>
      </c>
      <c r="AL23" s="273">
        <f t="shared" si="13"/>
        <v>0</v>
      </c>
      <c r="AM23" s="273">
        <f t="shared" si="13"/>
        <v>0</v>
      </c>
      <c r="AN23" s="273">
        <f t="shared" si="13"/>
        <v>0</v>
      </c>
      <c r="AO23" s="273">
        <f t="shared" si="13"/>
        <v>0</v>
      </c>
      <c r="AP23" s="273">
        <f t="shared" si="13"/>
        <v>0</v>
      </c>
      <c r="AQ23" s="273">
        <f t="shared" si="13"/>
        <v>0</v>
      </c>
      <c r="AR23" s="273">
        <f t="shared" si="13"/>
        <v>0</v>
      </c>
      <c r="AS23" s="273">
        <f t="shared" si="13"/>
        <v>0</v>
      </c>
      <c r="AT23" s="273">
        <f t="shared" si="13"/>
        <v>0</v>
      </c>
      <c r="AU23" s="273">
        <f t="shared" si="13"/>
        <v>0</v>
      </c>
      <c r="AV23" s="273">
        <f t="shared" si="13"/>
        <v>0</v>
      </c>
      <c r="AW23" s="273">
        <f t="shared" si="13"/>
        <v>0</v>
      </c>
      <c r="AX23" s="273">
        <f t="shared" si="13"/>
        <v>1.31</v>
      </c>
      <c r="AY23" s="273">
        <f t="shared" si="13"/>
        <v>0</v>
      </c>
      <c r="AZ23" s="273">
        <f t="shared" si="13"/>
        <v>0</v>
      </c>
      <c r="BA23" s="273">
        <f t="shared" si="13"/>
        <v>0</v>
      </c>
      <c r="BB23" s="273">
        <f t="shared" ref="BB23" si="14">(BB$19*BB22)/1000</f>
        <v>0</v>
      </c>
      <c r="BC23" s="273">
        <f t="shared" si="13"/>
        <v>0</v>
      </c>
      <c r="BD23" s="273">
        <f t="shared" si="13"/>
        <v>0</v>
      </c>
      <c r="BE23" s="273">
        <f t="shared" si="13"/>
        <v>0</v>
      </c>
      <c r="BF23" s="273">
        <f t="shared" si="13"/>
        <v>0</v>
      </c>
      <c r="BG23" s="273">
        <f t="shared" si="13"/>
        <v>0</v>
      </c>
      <c r="BH23" s="814"/>
      <c r="BI23" s="814"/>
      <c r="BJ23" s="814"/>
      <c r="BK23" s="816"/>
      <c r="BL23" s="818"/>
      <c r="BM23" s="818"/>
      <c r="BN23" s="818"/>
      <c r="BO23" s="922" t="str">
        <f t="shared" ref="BO23" si="15">A32</f>
        <v>масло сливочное</v>
      </c>
      <c r="BP23" s="923"/>
      <c r="BQ23" s="924"/>
      <c r="BR23" s="914">
        <f>D33+AK33</f>
        <v>0.17699999999999999</v>
      </c>
      <c r="BS23" s="914"/>
      <c r="BT23" s="914">
        <f>F33+AM33</f>
        <v>0.495</v>
      </c>
      <c r="BU23" s="871"/>
      <c r="BV23" s="871"/>
      <c r="BW23" s="914">
        <v>0.20100000000000001</v>
      </c>
      <c r="BX23" s="914"/>
      <c r="BY23" s="914">
        <v>0.22700000000000001</v>
      </c>
      <c r="BZ23" s="871"/>
      <c r="CA23" s="871"/>
      <c r="CB23" s="871"/>
      <c r="CC23" s="871"/>
      <c r="CD23" s="871"/>
      <c r="CE23" s="914"/>
      <c r="CF23" s="871"/>
      <c r="CG23" s="915"/>
      <c r="CH23" s="658"/>
      <c r="CI23" s="658">
        <v>1.1000000000000001</v>
      </c>
      <c r="CJ23" s="658"/>
      <c r="CK23" s="794"/>
      <c r="CL23" s="23"/>
    </row>
    <row r="24" spans="1:134" s="55" customFormat="1" ht="18.75" customHeight="1">
      <c r="A24" s="932" t="s">
        <v>103</v>
      </c>
      <c r="B24" s="813"/>
      <c r="C24" s="64" t="s">
        <v>35</v>
      </c>
      <c r="D24" s="62"/>
      <c r="E24" s="61">
        <v>0</v>
      </c>
      <c r="F24" s="61"/>
      <c r="G24" s="61"/>
      <c r="H24" s="63"/>
      <c r="I24" s="62"/>
      <c r="J24" s="63"/>
      <c r="K24" s="62"/>
      <c r="L24" s="61">
        <v>81.96</v>
      </c>
      <c r="M24" s="61"/>
      <c r="N24" s="61"/>
      <c r="O24" s="61">
        <v>0</v>
      </c>
      <c r="P24" s="61">
        <v>0</v>
      </c>
      <c r="Q24" s="61">
        <v>0</v>
      </c>
      <c r="R24" s="61"/>
      <c r="S24" s="63"/>
      <c r="T24" s="62"/>
      <c r="U24" s="61">
        <v>0</v>
      </c>
      <c r="V24" s="61"/>
      <c r="W24" s="63"/>
      <c r="X24" s="62"/>
      <c r="Y24" s="61"/>
      <c r="Z24" s="60"/>
      <c r="AA24" s="814">
        <f>SUM(D25:H25)</f>
        <v>0</v>
      </c>
      <c r="AB24" s="814">
        <f>SUM(I25:W25)</f>
        <v>1.885</v>
      </c>
      <c r="AC24" s="814">
        <f>SUM(AA24+AB24)</f>
        <v>1.885</v>
      </c>
      <c r="AD24" s="816">
        <v>415</v>
      </c>
      <c r="AE24" s="973">
        <f>SUM(AA24*AD24)</f>
        <v>0</v>
      </c>
      <c r="AF24" s="973">
        <f>SUM(AB24*AD24)</f>
        <v>782.28</v>
      </c>
      <c r="AG24" s="973">
        <f>SUM(AE24:AF25)</f>
        <v>782.28</v>
      </c>
      <c r="AH24" s="932" t="s">
        <v>373</v>
      </c>
      <c r="AI24" s="813"/>
      <c r="AJ24" s="64" t="s">
        <v>35</v>
      </c>
      <c r="AK24" s="62"/>
      <c r="AL24" s="61">
        <v>0</v>
      </c>
      <c r="AM24" s="61"/>
      <c r="AN24" s="61"/>
      <c r="AO24" s="63"/>
      <c r="AP24" s="62"/>
      <c r="AQ24" s="63"/>
      <c r="AR24" s="62"/>
      <c r="AS24" s="61">
        <v>81.97</v>
      </c>
      <c r="AT24" s="61"/>
      <c r="AU24" s="61"/>
      <c r="AV24" s="61">
        <v>0</v>
      </c>
      <c r="AW24" s="61">
        <v>0</v>
      </c>
      <c r="AX24" s="61">
        <v>0</v>
      </c>
      <c r="AY24" s="61"/>
      <c r="AZ24" s="63"/>
      <c r="BA24" s="62"/>
      <c r="BB24" s="61">
        <v>0</v>
      </c>
      <c r="BC24" s="61"/>
      <c r="BD24" s="63"/>
      <c r="BE24" s="62"/>
      <c r="BF24" s="61"/>
      <c r="BG24" s="60"/>
      <c r="BH24" s="814">
        <f>SUM(AK25:AO25)</f>
        <v>0</v>
      </c>
      <c r="BI24" s="814">
        <f>SUM(AP25:BD25)</f>
        <v>3.1150000000000002</v>
      </c>
      <c r="BJ24" s="814">
        <f>SUM(BH24+BI24)</f>
        <v>3.1150000000000002</v>
      </c>
      <c r="BK24" s="1026">
        <f t="shared" ref="BK24" si="16">AD24</f>
        <v>415</v>
      </c>
      <c r="BL24" s="973">
        <f>SUM(BH24*BK24)</f>
        <v>0</v>
      </c>
      <c r="BM24" s="973">
        <f>SUM(BI24*BK24)</f>
        <v>1292.73</v>
      </c>
      <c r="BN24" s="973">
        <f>SUM(BL24:BM25)</f>
        <v>1292.73</v>
      </c>
      <c r="BO24" s="925"/>
      <c r="BP24" s="926"/>
      <c r="BQ24" s="927"/>
      <c r="BR24" s="871"/>
      <c r="BS24" s="871"/>
      <c r="BT24" s="871"/>
      <c r="BU24" s="871"/>
      <c r="BV24" s="871"/>
      <c r="BW24" s="871"/>
      <c r="BX24" s="871"/>
      <c r="BY24" s="871"/>
      <c r="BZ24" s="871"/>
      <c r="CA24" s="871"/>
      <c r="CB24" s="871"/>
      <c r="CC24" s="871"/>
      <c r="CD24" s="871"/>
      <c r="CE24" s="871"/>
      <c r="CF24" s="871"/>
      <c r="CG24" s="916"/>
      <c r="CH24" s="659"/>
      <c r="CI24" s="659"/>
      <c r="CJ24" s="659"/>
      <c r="CK24" s="794"/>
      <c r="CL24" s="3"/>
    </row>
    <row r="25" spans="1:134" ht="18.75" customHeight="1" thickBot="1">
      <c r="A25" s="932"/>
      <c r="B25" s="813"/>
      <c r="C25" s="20" t="s">
        <v>34</v>
      </c>
      <c r="D25" s="76">
        <f t="shared" ref="D25:Z25" si="17">(D$19*D24)/1000</f>
        <v>0</v>
      </c>
      <c r="E25" s="76">
        <f t="shared" si="17"/>
        <v>0</v>
      </c>
      <c r="F25" s="76">
        <f t="shared" si="17"/>
        <v>0</v>
      </c>
      <c r="G25" s="76">
        <f t="shared" si="17"/>
        <v>0</v>
      </c>
      <c r="H25" s="76">
        <f t="shared" si="17"/>
        <v>0</v>
      </c>
      <c r="I25" s="76">
        <f t="shared" si="17"/>
        <v>0</v>
      </c>
      <c r="J25" s="76">
        <f t="shared" si="17"/>
        <v>0</v>
      </c>
      <c r="K25" s="76">
        <f t="shared" si="17"/>
        <v>0</v>
      </c>
      <c r="L25" s="76">
        <f t="shared" si="17"/>
        <v>1.885</v>
      </c>
      <c r="M25" s="76">
        <f t="shared" si="17"/>
        <v>0</v>
      </c>
      <c r="N25" s="76">
        <f t="shared" si="17"/>
        <v>0</v>
      </c>
      <c r="O25" s="76">
        <f t="shared" si="17"/>
        <v>0</v>
      </c>
      <c r="P25" s="76">
        <f t="shared" si="17"/>
        <v>0</v>
      </c>
      <c r="Q25" s="76">
        <f t="shared" si="17"/>
        <v>0</v>
      </c>
      <c r="R25" s="76">
        <f t="shared" si="17"/>
        <v>0</v>
      </c>
      <c r="S25" s="76">
        <f t="shared" si="17"/>
        <v>0</v>
      </c>
      <c r="T25" s="76">
        <f t="shared" si="17"/>
        <v>0</v>
      </c>
      <c r="U25" s="76">
        <f t="shared" ref="U25" si="18">(U$19*U24)/1000</f>
        <v>0</v>
      </c>
      <c r="V25" s="76">
        <f t="shared" si="17"/>
        <v>0</v>
      </c>
      <c r="W25" s="76">
        <f t="shared" si="17"/>
        <v>0</v>
      </c>
      <c r="X25" s="76">
        <f t="shared" si="17"/>
        <v>0</v>
      </c>
      <c r="Y25" s="76">
        <f t="shared" si="17"/>
        <v>0</v>
      </c>
      <c r="Z25" s="76">
        <f t="shared" si="17"/>
        <v>0</v>
      </c>
      <c r="AA25" s="814"/>
      <c r="AB25" s="814"/>
      <c r="AC25" s="814"/>
      <c r="AD25" s="816"/>
      <c r="AE25" s="818"/>
      <c r="AF25" s="818"/>
      <c r="AG25" s="818"/>
      <c r="AH25" s="932"/>
      <c r="AI25" s="813"/>
      <c r="AJ25" s="20" t="s">
        <v>34</v>
      </c>
      <c r="AK25" s="76">
        <f t="shared" ref="AK25:BG25" si="19">(AK$19*AK24)/1000</f>
        <v>0</v>
      </c>
      <c r="AL25" s="76">
        <f t="shared" si="19"/>
        <v>0</v>
      </c>
      <c r="AM25" s="76">
        <f t="shared" si="19"/>
        <v>0</v>
      </c>
      <c r="AN25" s="76">
        <f t="shared" si="19"/>
        <v>0</v>
      </c>
      <c r="AO25" s="76">
        <f t="shared" si="19"/>
        <v>0</v>
      </c>
      <c r="AP25" s="76">
        <f t="shared" si="19"/>
        <v>0</v>
      </c>
      <c r="AQ25" s="76">
        <f t="shared" si="19"/>
        <v>0</v>
      </c>
      <c r="AR25" s="76">
        <f t="shared" si="19"/>
        <v>0</v>
      </c>
      <c r="AS25" s="76">
        <f t="shared" si="19"/>
        <v>3.1150000000000002</v>
      </c>
      <c r="AT25" s="76">
        <f t="shared" si="19"/>
        <v>0</v>
      </c>
      <c r="AU25" s="76">
        <f t="shared" si="19"/>
        <v>0</v>
      </c>
      <c r="AV25" s="76">
        <f t="shared" si="19"/>
        <v>0</v>
      </c>
      <c r="AW25" s="76">
        <f t="shared" si="19"/>
        <v>0</v>
      </c>
      <c r="AX25" s="76">
        <f t="shared" si="19"/>
        <v>0</v>
      </c>
      <c r="AY25" s="76">
        <f t="shared" si="19"/>
        <v>0</v>
      </c>
      <c r="AZ25" s="76">
        <f t="shared" si="19"/>
        <v>0</v>
      </c>
      <c r="BA25" s="76">
        <f t="shared" si="19"/>
        <v>0</v>
      </c>
      <c r="BB25" s="76">
        <f t="shared" ref="BB25" si="20">(BB$19*BB24)/1000</f>
        <v>0</v>
      </c>
      <c r="BC25" s="76">
        <f t="shared" si="19"/>
        <v>0</v>
      </c>
      <c r="BD25" s="76">
        <f t="shared" si="19"/>
        <v>0</v>
      </c>
      <c r="BE25" s="76">
        <f t="shared" si="19"/>
        <v>0</v>
      </c>
      <c r="BF25" s="76">
        <f t="shared" si="19"/>
        <v>0</v>
      </c>
      <c r="BG25" s="76">
        <f t="shared" si="19"/>
        <v>0</v>
      </c>
      <c r="BH25" s="814"/>
      <c r="BI25" s="814"/>
      <c r="BJ25" s="814"/>
      <c r="BK25" s="816"/>
      <c r="BL25" s="818"/>
      <c r="BM25" s="818"/>
      <c r="BN25" s="818"/>
      <c r="BO25" s="922" t="str">
        <f t="shared" ref="BO25" si="21">A34</f>
        <v>масло раст</v>
      </c>
      <c r="BP25" s="923"/>
      <c r="BQ25" s="924"/>
      <c r="BR25" s="914"/>
      <c r="BS25" s="914"/>
      <c r="BT25" s="914"/>
      <c r="BU25" s="914"/>
      <c r="BV25" s="871"/>
      <c r="BW25" s="914">
        <f>K35+AR35</f>
        <v>0</v>
      </c>
      <c r="BX25" s="914">
        <f>L35+AS35</f>
        <v>0.45</v>
      </c>
      <c r="BY25" s="914">
        <f>M35+AT35</f>
        <v>0</v>
      </c>
      <c r="BZ25" s="914"/>
      <c r="CA25" s="871"/>
      <c r="CB25" s="871"/>
      <c r="CC25" s="871"/>
      <c r="CD25" s="871"/>
      <c r="CE25" s="914">
        <f>T35+BA35</f>
        <v>0</v>
      </c>
      <c r="CF25" s="871"/>
      <c r="CG25" s="915"/>
      <c r="CH25" s="658"/>
      <c r="CI25" s="658"/>
      <c r="CJ25" s="658"/>
      <c r="CK25" s="794"/>
    </row>
    <row r="26" spans="1:134" s="55" customFormat="1" ht="18.75" customHeight="1">
      <c r="A26" s="994" t="s">
        <v>5</v>
      </c>
      <c r="B26" s="995"/>
      <c r="C26" s="81" t="s">
        <v>35</v>
      </c>
      <c r="D26" s="79">
        <v>100</v>
      </c>
      <c r="E26" s="78"/>
      <c r="F26" s="78"/>
      <c r="G26" s="78"/>
      <c r="H26" s="80"/>
      <c r="I26" s="79"/>
      <c r="J26" s="80">
        <v>100</v>
      </c>
      <c r="K26" s="79"/>
      <c r="L26" s="78">
        <v>6</v>
      </c>
      <c r="M26" s="78"/>
      <c r="N26" s="78"/>
      <c r="O26" s="78"/>
      <c r="P26" s="78"/>
      <c r="Q26" s="78">
        <v>0</v>
      </c>
      <c r="R26" s="78"/>
      <c r="S26" s="80"/>
      <c r="T26" s="79"/>
      <c r="U26" s="78">
        <v>75</v>
      </c>
      <c r="V26" s="78"/>
      <c r="W26" s="80"/>
      <c r="X26" s="79"/>
      <c r="Y26" s="78"/>
      <c r="Z26" s="77"/>
      <c r="AA26" s="814">
        <f>SUM(D27:H27)</f>
        <v>2.2999999999999998</v>
      </c>
      <c r="AB26" s="814">
        <f>SUM(I27:W27)</f>
        <v>4.1630000000000003</v>
      </c>
      <c r="AC26" s="814">
        <f>SUM(AA26+AB26)</f>
        <v>6.4630000000000001</v>
      </c>
      <c r="AD26" s="1026">
        <v>40</v>
      </c>
      <c r="AE26" s="973">
        <f>SUM(AA26*AD26)</f>
        <v>92</v>
      </c>
      <c r="AF26" s="973">
        <f>SUM(AB26*AD26)</f>
        <v>166.52</v>
      </c>
      <c r="AG26" s="973">
        <f>SUM(AE26:AF27)</f>
        <v>258.52</v>
      </c>
      <c r="AH26" s="994" t="s">
        <v>5</v>
      </c>
      <c r="AI26" s="995"/>
      <c r="AJ26" s="81" t="s">
        <v>35</v>
      </c>
      <c r="AK26" s="79">
        <v>100</v>
      </c>
      <c r="AL26" s="78"/>
      <c r="AM26" s="78"/>
      <c r="AN26" s="78"/>
      <c r="AO26" s="80"/>
      <c r="AP26" s="79"/>
      <c r="AQ26" s="80">
        <v>150</v>
      </c>
      <c r="AR26" s="79"/>
      <c r="AS26" s="78"/>
      <c r="AT26" s="78">
        <v>6</v>
      </c>
      <c r="AU26" s="78"/>
      <c r="AV26" s="78"/>
      <c r="AW26" s="78"/>
      <c r="AX26" s="78">
        <v>0</v>
      </c>
      <c r="AY26" s="78"/>
      <c r="AZ26" s="80"/>
      <c r="BA26" s="79"/>
      <c r="BB26" s="78">
        <v>100.23</v>
      </c>
      <c r="BC26" s="78"/>
      <c r="BD26" s="80"/>
      <c r="BE26" s="79"/>
      <c r="BF26" s="78"/>
      <c r="BG26" s="77"/>
      <c r="BH26" s="814">
        <f>SUM(AK27:AO27)</f>
        <v>3.8</v>
      </c>
      <c r="BI26" s="814">
        <f>SUM(AP27:BD27)</f>
        <v>9.7370000000000001</v>
      </c>
      <c r="BJ26" s="814">
        <f>SUM(BH26+BI26)</f>
        <v>13.537000000000001</v>
      </c>
      <c r="BK26" s="1026">
        <f t="shared" ref="BK26" si="22">AD26</f>
        <v>40</v>
      </c>
      <c r="BL26" s="973">
        <f>SUM(BH26*BK26)</f>
        <v>152</v>
      </c>
      <c r="BM26" s="973">
        <f>SUM(BI26*BK26)</f>
        <v>389.48</v>
      </c>
      <c r="BN26" s="973">
        <f>SUM(BL26:BM27)</f>
        <v>541.48</v>
      </c>
      <c r="BO26" s="925"/>
      <c r="BP26" s="926"/>
      <c r="BQ26" s="927"/>
      <c r="BR26" s="871"/>
      <c r="BS26" s="871"/>
      <c r="BT26" s="871"/>
      <c r="BU26" s="871"/>
      <c r="BV26" s="871"/>
      <c r="BW26" s="871"/>
      <c r="BX26" s="871"/>
      <c r="BY26" s="871"/>
      <c r="BZ26" s="871"/>
      <c r="CA26" s="871"/>
      <c r="CB26" s="871"/>
      <c r="CC26" s="871"/>
      <c r="CD26" s="871"/>
      <c r="CE26" s="871"/>
      <c r="CF26" s="871"/>
      <c r="CG26" s="916"/>
      <c r="CH26" s="659"/>
      <c r="CI26" s="659">
        <v>0.45</v>
      </c>
      <c r="CJ26" s="659"/>
      <c r="CK26" s="794"/>
      <c r="CL26" s="3"/>
      <c r="CM26" s="68"/>
      <c r="CN26" s="68"/>
      <c r="CO26" s="68"/>
      <c r="CP26" s="68"/>
      <c r="CQ26" s="68"/>
      <c r="CR26" s="68"/>
      <c r="CS26" s="68"/>
      <c r="CT26" s="68"/>
      <c r="CU26" s="68"/>
      <c r="CV26" s="68"/>
      <c r="CW26" s="68"/>
      <c r="CX26" s="68"/>
      <c r="CY26" s="68"/>
      <c r="CZ26" s="68"/>
      <c r="DA26" s="68"/>
      <c r="DB26" s="68"/>
      <c r="DC26" s="68"/>
      <c r="EA26" s="68"/>
      <c r="EB26" s="68"/>
      <c r="EC26" s="68"/>
      <c r="ED26" s="68"/>
    </row>
    <row r="27" spans="1:134" ht="18.75" customHeight="1" thickBot="1">
      <c r="A27" s="932"/>
      <c r="B27" s="813"/>
      <c r="C27" s="20" t="s">
        <v>34</v>
      </c>
      <c r="D27" s="76">
        <f t="shared" ref="D27:Z27" si="23">(D$19*D26)/1000</f>
        <v>2.2999999999999998</v>
      </c>
      <c r="E27" s="76">
        <f t="shared" si="23"/>
        <v>0</v>
      </c>
      <c r="F27" s="76">
        <f t="shared" si="23"/>
        <v>0</v>
      </c>
      <c r="G27" s="76">
        <f t="shared" si="23"/>
        <v>0</v>
      </c>
      <c r="H27" s="76">
        <f t="shared" si="23"/>
        <v>0</v>
      </c>
      <c r="I27" s="76">
        <f t="shared" si="23"/>
        <v>0</v>
      </c>
      <c r="J27" s="76">
        <f t="shared" si="23"/>
        <v>2.2999999999999998</v>
      </c>
      <c r="K27" s="76">
        <f t="shared" si="23"/>
        <v>0</v>
      </c>
      <c r="L27" s="76">
        <f t="shared" si="23"/>
        <v>0.13800000000000001</v>
      </c>
      <c r="M27" s="76">
        <f t="shared" si="23"/>
        <v>0</v>
      </c>
      <c r="N27" s="76">
        <f t="shared" si="23"/>
        <v>0</v>
      </c>
      <c r="O27" s="76">
        <f t="shared" si="23"/>
        <v>0</v>
      </c>
      <c r="P27" s="76">
        <f t="shared" si="23"/>
        <v>0</v>
      </c>
      <c r="Q27" s="76">
        <f t="shared" si="23"/>
        <v>0</v>
      </c>
      <c r="R27" s="76">
        <f t="shared" si="23"/>
        <v>0</v>
      </c>
      <c r="S27" s="76">
        <f t="shared" si="23"/>
        <v>0</v>
      </c>
      <c r="T27" s="76">
        <f t="shared" si="23"/>
        <v>0</v>
      </c>
      <c r="U27" s="76">
        <f t="shared" ref="U27" si="24">(U$19*U26)/1000</f>
        <v>1.7250000000000001</v>
      </c>
      <c r="V27" s="76">
        <f t="shared" si="23"/>
        <v>0</v>
      </c>
      <c r="W27" s="76">
        <f t="shared" si="23"/>
        <v>0</v>
      </c>
      <c r="X27" s="76">
        <f t="shared" si="23"/>
        <v>0</v>
      </c>
      <c r="Y27" s="76">
        <f t="shared" si="23"/>
        <v>0</v>
      </c>
      <c r="Z27" s="76">
        <f t="shared" si="23"/>
        <v>0</v>
      </c>
      <c r="AA27" s="814"/>
      <c r="AB27" s="814"/>
      <c r="AC27" s="814"/>
      <c r="AD27" s="816"/>
      <c r="AE27" s="818"/>
      <c r="AF27" s="818"/>
      <c r="AG27" s="818"/>
      <c r="AH27" s="932"/>
      <c r="AI27" s="813"/>
      <c r="AJ27" s="20" t="s">
        <v>34</v>
      </c>
      <c r="AK27" s="76">
        <f t="shared" ref="AK27:BG27" si="25">(AK$19*AK26)/1000</f>
        <v>3.8</v>
      </c>
      <c r="AL27" s="76">
        <f t="shared" si="25"/>
        <v>0</v>
      </c>
      <c r="AM27" s="76">
        <f t="shared" si="25"/>
        <v>0</v>
      </c>
      <c r="AN27" s="76">
        <f t="shared" si="25"/>
        <v>0</v>
      </c>
      <c r="AO27" s="76">
        <f t="shared" si="25"/>
        <v>0</v>
      </c>
      <c r="AP27" s="76">
        <f t="shared" si="25"/>
        <v>0</v>
      </c>
      <c r="AQ27" s="76">
        <f t="shared" si="25"/>
        <v>5.7</v>
      </c>
      <c r="AR27" s="76">
        <f t="shared" si="25"/>
        <v>0</v>
      </c>
      <c r="AS27" s="76">
        <f t="shared" si="25"/>
        <v>0</v>
      </c>
      <c r="AT27" s="76">
        <f t="shared" si="25"/>
        <v>0.22800000000000001</v>
      </c>
      <c r="AU27" s="76">
        <f t="shared" si="25"/>
        <v>0</v>
      </c>
      <c r="AV27" s="76">
        <f t="shared" si="25"/>
        <v>0</v>
      </c>
      <c r="AW27" s="76">
        <f t="shared" si="25"/>
        <v>0</v>
      </c>
      <c r="AX27" s="76">
        <f t="shared" si="25"/>
        <v>0</v>
      </c>
      <c r="AY27" s="76">
        <f t="shared" si="25"/>
        <v>0</v>
      </c>
      <c r="AZ27" s="76">
        <f t="shared" si="25"/>
        <v>0</v>
      </c>
      <c r="BA27" s="76">
        <f t="shared" si="25"/>
        <v>0</v>
      </c>
      <c r="BB27" s="76">
        <f t="shared" ref="BB27" si="26">(BB$19*BB26)/1000</f>
        <v>3.8090000000000002</v>
      </c>
      <c r="BC27" s="76">
        <f t="shared" si="25"/>
        <v>0</v>
      </c>
      <c r="BD27" s="76">
        <f t="shared" si="25"/>
        <v>0</v>
      </c>
      <c r="BE27" s="76">
        <f t="shared" si="25"/>
        <v>0</v>
      </c>
      <c r="BF27" s="76">
        <f t="shared" si="25"/>
        <v>0</v>
      </c>
      <c r="BG27" s="76">
        <f t="shared" si="25"/>
        <v>0</v>
      </c>
      <c r="BH27" s="814"/>
      <c r="BI27" s="814"/>
      <c r="BJ27" s="814"/>
      <c r="BK27" s="816"/>
      <c r="BL27" s="818"/>
      <c r="BM27" s="818"/>
      <c r="BN27" s="818"/>
      <c r="BO27" s="922" t="str">
        <f t="shared" ref="BO27" si="27">A36</f>
        <v>сахар</v>
      </c>
      <c r="BP27" s="923"/>
      <c r="BQ27" s="924"/>
      <c r="BR27" s="914">
        <f>D37+AK37</f>
        <v>0.221</v>
      </c>
      <c r="BS27" s="914">
        <f>E37+AL37</f>
        <v>0.28199999999999997</v>
      </c>
      <c r="BT27" s="914"/>
      <c r="BU27" s="871"/>
      <c r="BV27" s="871"/>
      <c r="BW27" s="914"/>
      <c r="BX27" s="914"/>
      <c r="BY27" s="914"/>
      <c r="BZ27" s="914">
        <f>N37+AU37</f>
        <v>0</v>
      </c>
      <c r="CA27" s="871">
        <v>0.38100000000000001</v>
      </c>
      <c r="CB27" s="871"/>
      <c r="CC27" s="871"/>
      <c r="CD27" s="871"/>
      <c r="CE27" s="914">
        <f>T37+BA37</f>
        <v>0</v>
      </c>
      <c r="CF27" s="914">
        <f>U37+BB37</f>
        <v>0.35699999999999998</v>
      </c>
      <c r="CG27" s="915"/>
      <c r="CH27" s="658"/>
      <c r="CI27" s="658"/>
      <c r="CJ27" s="658"/>
      <c r="CK27" s="794"/>
      <c r="CM27" s="21"/>
      <c r="CN27" s="21"/>
      <c r="CO27" s="21"/>
      <c r="CP27" s="21"/>
      <c r="CQ27" s="21"/>
      <c r="CR27" s="21"/>
      <c r="CS27" s="21"/>
      <c r="CT27" s="21"/>
      <c r="CU27" s="21"/>
      <c r="CV27" s="21"/>
      <c r="CW27" s="21"/>
      <c r="CX27" s="21"/>
      <c r="CY27" s="21"/>
      <c r="CZ27" s="21"/>
      <c r="DA27" s="21"/>
      <c r="DB27" s="21"/>
      <c r="DC27" s="21"/>
      <c r="EA27" s="21"/>
      <c r="EB27" s="21"/>
      <c r="EC27" s="21"/>
      <c r="ED27" s="21"/>
    </row>
    <row r="28" spans="1:134" s="55" customFormat="1" ht="18.75" customHeight="1">
      <c r="A28" s="994" t="s">
        <v>465</v>
      </c>
      <c r="B28" s="995"/>
      <c r="C28" s="81" t="s">
        <v>35</v>
      </c>
      <c r="D28" s="79"/>
      <c r="E28" s="78"/>
      <c r="F28" s="78"/>
      <c r="G28" s="78"/>
      <c r="H28" s="80"/>
      <c r="I28" s="79"/>
      <c r="J28" s="80"/>
      <c r="K28" s="79"/>
      <c r="L28" s="78"/>
      <c r="M28" s="78"/>
      <c r="N28" s="78"/>
      <c r="O28" s="78"/>
      <c r="P28" s="78"/>
      <c r="Q28" s="78">
        <v>0</v>
      </c>
      <c r="R28" s="78"/>
      <c r="S28" s="80"/>
      <c r="T28" s="79"/>
      <c r="U28" s="78"/>
      <c r="V28" s="78"/>
      <c r="W28" s="80"/>
      <c r="X28" s="79"/>
      <c r="Y28" s="78"/>
      <c r="Z28" s="77"/>
      <c r="AA28" s="814">
        <f>SUM(D29:H29)</f>
        <v>0</v>
      </c>
      <c r="AB28" s="814">
        <f>SUM(I29:W29)</f>
        <v>0</v>
      </c>
      <c r="AC28" s="814">
        <f>SUM(AA28+AB28)</f>
        <v>0</v>
      </c>
      <c r="AD28" s="1026"/>
      <c r="AE28" s="973">
        <f>SUM(AA28*AD28)</f>
        <v>0</v>
      </c>
      <c r="AF28" s="973">
        <f>SUM(AB28*AD28)</f>
        <v>0</v>
      </c>
      <c r="AG28" s="973">
        <f>SUM(AE28:AF29)</f>
        <v>0</v>
      </c>
      <c r="AH28" s="994" t="s">
        <v>305</v>
      </c>
      <c r="AI28" s="995"/>
      <c r="AJ28" s="81" t="s">
        <v>35</v>
      </c>
      <c r="AK28" s="79"/>
      <c r="AL28" s="78"/>
      <c r="AM28" s="78"/>
      <c r="AN28" s="78"/>
      <c r="AO28" s="80"/>
      <c r="AP28" s="79"/>
      <c r="AQ28" s="80"/>
      <c r="AR28" s="79"/>
      <c r="AS28" s="78"/>
      <c r="AT28" s="78"/>
      <c r="AU28" s="78"/>
      <c r="AV28" s="78"/>
      <c r="AW28" s="78"/>
      <c r="AX28" s="78">
        <v>0</v>
      </c>
      <c r="AY28" s="78"/>
      <c r="AZ28" s="80"/>
      <c r="BA28" s="79"/>
      <c r="BB28" s="78"/>
      <c r="BC28" s="78"/>
      <c r="BD28" s="80"/>
      <c r="BE28" s="79"/>
      <c r="BF28" s="78"/>
      <c r="BG28" s="77"/>
      <c r="BH28" s="814">
        <f>SUM(AK29:AO29)</f>
        <v>0</v>
      </c>
      <c r="BI28" s="814">
        <f>SUM(AP29:BD29)</f>
        <v>0</v>
      </c>
      <c r="BJ28" s="814">
        <f>SUM(BH28+BI28)</f>
        <v>0</v>
      </c>
      <c r="BK28" s="1026">
        <f t="shared" ref="BK28" si="28">AD28</f>
        <v>0</v>
      </c>
      <c r="BL28" s="973">
        <f>SUM(BH28*BK28)</f>
        <v>0</v>
      </c>
      <c r="BM28" s="973">
        <f>SUM(BI28*BK28)</f>
        <v>0</v>
      </c>
      <c r="BN28" s="973">
        <f>SUM(BL28:BM29)</f>
        <v>0</v>
      </c>
      <c r="BO28" s="925"/>
      <c r="BP28" s="926"/>
      <c r="BQ28" s="927"/>
      <c r="BR28" s="871"/>
      <c r="BS28" s="871"/>
      <c r="BT28" s="871"/>
      <c r="BU28" s="871"/>
      <c r="BV28" s="871"/>
      <c r="BW28" s="871"/>
      <c r="BX28" s="871"/>
      <c r="BY28" s="871"/>
      <c r="BZ28" s="871"/>
      <c r="CA28" s="871"/>
      <c r="CB28" s="871"/>
      <c r="CC28" s="871"/>
      <c r="CD28" s="871"/>
      <c r="CE28" s="871"/>
      <c r="CF28" s="871"/>
      <c r="CG28" s="916"/>
      <c r="CH28" s="659"/>
      <c r="CI28" s="659">
        <v>1.2410000000000001</v>
      </c>
      <c r="CJ28" s="659"/>
      <c r="CK28" s="794"/>
      <c r="CM28" s="68"/>
      <c r="CN28" s="68"/>
      <c r="CO28" s="68"/>
      <c r="CP28" s="68"/>
      <c r="CQ28" s="68"/>
      <c r="CR28" s="68"/>
      <c r="CS28" s="68"/>
      <c r="CT28" s="68"/>
      <c r="CU28" s="68"/>
      <c r="CV28" s="68"/>
      <c r="CW28" s="68"/>
      <c r="CX28" s="68"/>
      <c r="CY28" s="68"/>
      <c r="CZ28" s="68"/>
      <c r="DA28" s="68"/>
      <c r="DB28" s="68"/>
      <c r="DC28" s="68"/>
      <c r="EA28" s="68"/>
      <c r="EB28" s="68"/>
      <c r="EC28" s="68"/>
      <c r="ED28" s="68"/>
    </row>
    <row r="29" spans="1:134" ht="18.75" customHeight="1" thickBot="1">
      <c r="A29" s="932"/>
      <c r="B29" s="813"/>
      <c r="C29" s="20" t="s">
        <v>34</v>
      </c>
      <c r="D29" s="76">
        <f t="shared" ref="D29:Z29" si="29">(D$19*D28)/1000</f>
        <v>0</v>
      </c>
      <c r="E29" s="76"/>
      <c r="F29" s="76">
        <f t="shared" si="29"/>
        <v>0</v>
      </c>
      <c r="G29" s="76">
        <f t="shared" si="29"/>
        <v>0</v>
      </c>
      <c r="H29" s="76">
        <f t="shared" si="29"/>
        <v>0</v>
      </c>
      <c r="I29" s="76">
        <f t="shared" si="29"/>
        <v>0</v>
      </c>
      <c r="J29" s="76">
        <f t="shared" si="29"/>
        <v>0</v>
      </c>
      <c r="K29" s="76">
        <f t="shared" si="29"/>
        <v>0</v>
      </c>
      <c r="L29" s="76">
        <f t="shared" si="29"/>
        <v>0</v>
      </c>
      <c r="M29" s="76">
        <f t="shared" si="29"/>
        <v>0</v>
      </c>
      <c r="N29" s="76">
        <f t="shared" si="29"/>
        <v>0</v>
      </c>
      <c r="O29" s="76">
        <f t="shared" si="29"/>
        <v>0</v>
      </c>
      <c r="P29" s="76">
        <f t="shared" si="29"/>
        <v>0</v>
      </c>
      <c r="Q29" s="76">
        <f t="shared" si="29"/>
        <v>0</v>
      </c>
      <c r="R29" s="76">
        <f t="shared" si="29"/>
        <v>0</v>
      </c>
      <c r="S29" s="76">
        <f t="shared" si="29"/>
        <v>0</v>
      </c>
      <c r="T29" s="76">
        <f t="shared" si="29"/>
        <v>0</v>
      </c>
      <c r="U29" s="76">
        <f t="shared" ref="U29" si="30">(U$19*U28)/1000</f>
        <v>0</v>
      </c>
      <c r="V29" s="76">
        <f t="shared" si="29"/>
        <v>0</v>
      </c>
      <c r="W29" s="76">
        <f t="shared" si="29"/>
        <v>0</v>
      </c>
      <c r="X29" s="76">
        <f t="shared" si="29"/>
        <v>0</v>
      </c>
      <c r="Y29" s="76">
        <f t="shared" si="29"/>
        <v>0</v>
      </c>
      <c r="Z29" s="76">
        <f t="shared" si="29"/>
        <v>0</v>
      </c>
      <c r="AA29" s="814"/>
      <c r="AB29" s="814"/>
      <c r="AC29" s="814"/>
      <c r="AD29" s="816"/>
      <c r="AE29" s="818"/>
      <c r="AF29" s="818"/>
      <c r="AG29" s="818"/>
      <c r="AH29" s="932"/>
      <c r="AI29" s="813"/>
      <c r="AJ29" s="20" t="s">
        <v>34</v>
      </c>
      <c r="AK29" s="76">
        <f t="shared" ref="AK29:BG29" si="31">(AK$19*AK28)/1000</f>
        <v>0</v>
      </c>
      <c r="AL29" s="76">
        <f t="shared" si="31"/>
        <v>0</v>
      </c>
      <c r="AM29" s="76">
        <f t="shared" si="31"/>
        <v>0</v>
      </c>
      <c r="AN29" s="76">
        <f t="shared" si="31"/>
        <v>0</v>
      </c>
      <c r="AO29" s="76">
        <f t="shared" si="31"/>
        <v>0</v>
      </c>
      <c r="AP29" s="76">
        <f t="shared" si="31"/>
        <v>0</v>
      </c>
      <c r="AQ29" s="76">
        <f t="shared" si="31"/>
        <v>0</v>
      </c>
      <c r="AR29" s="76">
        <f t="shared" si="31"/>
        <v>0</v>
      </c>
      <c r="AS29" s="76">
        <f t="shared" si="31"/>
        <v>0</v>
      </c>
      <c r="AT29" s="76">
        <f t="shared" si="31"/>
        <v>0</v>
      </c>
      <c r="AU29" s="76">
        <f t="shared" si="31"/>
        <v>0</v>
      </c>
      <c r="AV29" s="76">
        <f t="shared" si="31"/>
        <v>0</v>
      </c>
      <c r="AW29" s="76">
        <f t="shared" si="31"/>
        <v>0</v>
      </c>
      <c r="AX29" s="76">
        <f t="shared" si="31"/>
        <v>0</v>
      </c>
      <c r="AY29" s="76">
        <f t="shared" si="31"/>
        <v>0</v>
      </c>
      <c r="AZ29" s="76">
        <f t="shared" si="31"/>
        <v>0</v>
      </c>
      <c r="BA29" s="76">
        <f t="shared" si="31"/>
        <v>0</v>
      </c>
      <c r="BB29" s="76">
        <f t="shared" ref="BB29" si="32">(BB$19*BB28)/1000</f>
        <v>0</v>
      </c>
      <c r="BC29" s="76">
        <f t="shared" si="31"/>
        <v>0</v>
      </c>
      <c r="BD29" s="76">
        <f t="shared" si="31"/>
        <v>0</v>
      </c>
      <c r="BE29" s="76">
        <f t="shared" si="31"/>
        <v>0</v>
      </c>
      <c r="BF29" s="76">
        <f t="shared" si="31"/>
        <v>0</v>
      </c>
      <c r="BG29" s="76">
        <f t="shared" si="31"/>
        <v>0</v>
      </c>
      <c r="BH29" s="814"/>
      <c r="BI29" s="814"/>
      <c r="BJ29" s="814"/>
      <c r="BK29" s="816"/>
      <c r="BL29" s="818"/>
      <c r="BM29" s="818"/>
      <c r="BN29" s="818"/>
      <c r="BO29" s="922" t="str">
        <f t="shared" ref="BO29" si="33">A38</f>
        <v>соль</v>
      </c>
      <c r="BP29" s="923"/>
      <c r="BQ29" s="924"/>
      <c r="BR29" s="914">
        <f>D39+AK39</f>
        <v>0</v>
      </c>
      <c r="BS29" s="914"/>
      <c r="BT29" s="914"/>
      <c r="BU29" s="871"/>
      <c r="BV29" s="871"/>
      <c r="BW29" s="914">
        <f>K39+AR39</f>
        <v>4.5999999999999999E-2</v>
      </c>
      <c r="BX29" s="914">
        <v>0.08</v>
      </c>
      <c r="BY29" s="914">
        <f>M39+AT39</f>
        <v>6.0999999999999999E-2</v>
      </c>
      <c r="BZ29" s="871"/>
      <c r="CA29" s="914"/>
      <c r="CB29" s="871"/>
      <c r="CC29" s="914"/>
      <c r="CD29" s="871"/>
      <c r="CE29" s="914">
        <f>T39+BA39</f>
        <v>0</v>
      </c>
      <c r="CF29" s="914"/>
      <c r="CG29" s="915"/>
      <c r="CH29" s="658"/>
      <c r="CI29" s="658"/>
      <c r="CJ29" s="658"/>
      <c r="CK29" s="794"/>
      <c r="CM29" s="21"/>
      <c r="CN29" s="21"/>
      <c r="CO29" s="21"/>
      <c r="CP29" s="21"/>
      <c r="CQ29" s="21"/>
      <c r="CR29" s="21"/>
      <c r="CS29" s="21"/>
      <c r="CT29" s="21"/>
      <c r="CU29" s="21"/>
      <c r="CV29" s="21"/>
      <c r="CW29" s="21"/>
      <c r="CX29" s="21"/>
      <c r="CY29" s="21"/>
      <c r="CZ29" s="21"/>
      <c r="DA29" s="21"/>
      <c r="DB29" s="21"/>
      <c r="DC29" s="21"/>
      <c r="EA29" s="21"/>
      <c r="EB29" s="21"/>
      <c r="EC29" s="21"/>
      <c r="ED29" s="21"/>
    </row>
    <row r="30" spans="1:134" s="55" customFormat="1" ht="18.75" customHeight="1">
      <c r="A30" s="932" t="s">
        <v>366</v>
      </c>
      <c r="B30" s="813"/>
      <c r="C30" s="64" t="s">
        <v>35</v>
      </c>
      <c r="D30" s="62"/>
      <c r="E30" s="517"/>
      <c r="F30" s="517"/>
      <c r="G30" s="517"/>
      <c r="H30" s="63"/>
      <c r="I30" s="62"/>
      <c r="J30" s="63"/>
      <c r="K30" s="62"/>
      <c r="L30" s="517"/>
      <c r="M30" s="517"/>
      <c r="N30" s="517"/>
      <c r="O30" s="517"/>
      <c r="P30" s="517"/>
      <c r="Q30" s="517">
        <v>0</v>
      </c>
      <c r="R30" s="517"/>
      <c r="S30" s="63"/>
      <c r="T30" s="62"/>
      <c r="U30" s="517"/>
      <c r="V30" s="517"/>
      <c r="W30" s="63"/>
      <c r="X30" s="62"/>
      <c r="Y30" s="517"/>
      <c r="Z30" s="60"/>
      <c r="AA30" s="814">
        <f>SUM(D31:H31)</f>
        <v>0</v>
      </c>
      <c r="AB30" s="814">
        <f>SUM(I31:W31)</f>
        <v>0</v>
      </c>
      <c r="AC30" s="814">
        <f>SUM(AA30+AB30)</f>
        <v>0</v>
      </c>
      <c r="AD30" s="934"/>
      <c r="AE30" s="973">
        <f>SUM(AA30*AD30)</f>
        <v>0</v>
      </c>
      <c r="AF30" s="973">
        <f>SUM(AB30*AD30)</f>
        <v>0</v>
      </c>
      <c r="AG30" s="973">
        <f>SUM(AE30:AF31)</f>
        <v>0</v>
      </c>
      <c r="AH30" s="932" t="s">
        <v>366</v>
      </c>
      <c r="AI30" s="813"/>
      <c r="AJ30" s="64" t="s">
        <v>35</v>
      </c>
      <c r="AK30" s="62"/>
      <c r="AL30" s="517"/>
      <c r="AM30" s="517"/>
      <c r="AN30" s="517"/>
      <c r="AO30" s="63"/>
      <c r="AP30" s="62"/>
      <c r="AQ30" s="63"/>
      <c r="AR30" s="62"/>
      <c r="AS30" s="517"/>
      <c r="AT30" s="517"/>
      <c r="AU30" s="517"/>
      <c r="AV30" s="517"/>
      <c r="AW30" s="517"/>
      <c r="AX30" s="517">
        <v>0</v>
      </c>
      <c r="AY30" s="517"/>
      <c r="AZ30" s="63"/>
      <c r="BA30" s="62"/>
      <c r="BB30" s="517"/>
      <c r="BC30" s="517"/>
      <c r="BD30" s="63"/>
      <c r="BE30" s="62"/>
      <c r="BF30" s="517"/>
      <c r="BG30" s="60"/>
      <c r="BH30" s="814">
        <f>SUM(AK31:AO31)</f>
        <v>0</v>
      </c>
      <c r="BI30" s="814">
        <f>SUM(AP31:BD31)</f>
        <v>0</v>
      </c>
      <c r="BJ30" s="814">
        <f>SUM(BH30+BI30)</f>
        <v>0</v>
      </c>
      <c r="BK30" s="1026">
        <f t="shared" ref="BK30" si="34">AD30</f>
        <v>0</v>
      </c>
      <c r="BL30" s="973">
        <f>SUM(BH30*BK30)</f>
        <v>0</v>
      </c>
      <c r="BM30" s="973">
        <f>SUM(BI30*BK30)</f>
        <v>0</v>
      </c>
      <c r="BN30" s="973">
        <f>SUM(BL30:BM31)</f>
        <v>0</v>
      </c>
      <c r="BO30" s="1027"/>
      <c r="BP30" s="1028"/>
      <c r="BQ30" s="1029"/>
      <c r="BR30" s="914"/>
      <c r="BS30" s="914"/>
      <c r="BT30" s="914"/>
      <c r="BU30" s="871"/>
      <c r="BV30" s="871"/>
      <c r="BW30" s="914"/>
      <c r="BX30" s="914"/>
      <c r="BY30" s="914"/>
      <c r="BZ30" s="871"/>
      <c r="CA30" s="914"/>
      <c r="CB30" s="871"/>
      <c r="CC30" s="914"/>
      <c r="CD30" s="871"/>
      <c r="CE30" s="914"/>
      <c r="CF30" s="914"/>
      <c r="CG30" s="1195"/>
      <c r="CH30" s="666"/>
      <c r="CI30" s="666"/>
      <c r="CJ30" s="666"/>
      <c r="CK30" s="794"/>
    </row>
    <row r="31" spans="1:134" ht="18.75" customHeight="1" thickBot="1">
      <c r="A31" s="933"/>
      <c r="B31" s="929"/>
      <c r="C31" s="65" t="s">
        <v>34</v>
      </c>
      <c r="D31" s="273">
        <f t="shared" ref="D31:T31" si="35">(D$19*D30)/1000</f>
        <v>0</v>
      </c>
      <c r="E31" s="273">
        <f t="shared" si="35"/>
        <v>0</v>
      </c>
      <c r="F31" s="273">
        <f t="shared" si="35"/>
        <v>0</v>
      </c>
      <c r="G31" s="273">
        <f t="shared" si="35"/>
        <v>0</v>
      </c>
      <c r="H31" s="273">
        <f t="shared" si="35"/>
        <v>0</v>
      </c>
      <c r="I31" s="273">
        <f t="shared" si="35"/>
        <v>0</v>
      </c>
      <c r="J31" s="273">
        <f t="shared" si="35"/>
        <v>0</v>
      </c>
      <c r="K31" s="273">
        <f t="shared" si="35"/>
        <v>0</v>
      </c>
      <c r="L31" s="273">
        <f t="shared" si="35"/>
        <v>0</v>
      </c>
      <c r="M31" s="273"/>
      <c r="N31" s="273">
        <f t="shared" si="35"/>
        <v>0</v>
      </c>
      <c r="O31" s="273">
        <f t="shared" si="35"/>
        <v>0</v>
      </c>
      <c r="P31" s="273">
        <f t="shared" si="35"/>
        <v>0</v>
      </c>
      <c r="Q31" s="273">
        <f t="shared" si="35"/>
        <v>0</v>
      </c>
      <c r="R31" s="273">
        <f t="shared" si="35"/>
        <v>0</v>
      </c>
      <c r="S31" s="273">
        <f t="shared" si="35"/>
        <v>0</v>
      </c>
      <c r="T31" s="273">
        <f t="shared" si="35"/>
        <v>0</v>
      </c>
      <c r="U31" s="273">
        <f t="shared" ref="U31:Z33" si="36">(U$19*U30)/1000</f>
        <v>0</v>
      </c>
      <c r="V31" s="273">
        <f t="shared" si="36"/>
        <v>0</v>
      </c>
      <c r="W31" s="273">
        <f t="shared" si="36"/>
        <v>0</v>
      </c>
      <c r="X31" s="273">
        <f t="shared" si="36"/>
        <v>0</v>
      </c>
      <c r="Y31" s="273">
        <f t="shared" si="36"/>
        <v>0</v>
      </c>
      <c r="Z31" s="273">
        <f t="shared" si="36"/>
        <v>0</v>
      </c>
      <c r="AA31" s="814"/>
      <c r="AB31" s="814"/>
      <c r="AC31" s="814"/>
      <c r="AD31" s="935"/>
      <c r="AE31" s="818"/>
      <c r="AF31" s="818"/>
      <c r="AG31" s="818"/>
      <c r="AH31" s="933"/>
      <c r="AI31" s="929"/>
      <c r="AJ31" s="65" t="s">
        <v>34</v>
      </c>
      <c r="AK31" s="273">
        <f t="shared" ref="AK31:BA31" si="37">(AK$19*AK30)/1000</f>
        <v>0</v>
      </c>
      <c r="AL31" s="273">
        <f t="shared" si="37"/>
        <v>0</v>
      </c>
      <c r="AM31" s="273">
        <f t="shared" si="37"/>
        <v>0</v>
      </c>
      <c r="AN31" s="273">
        <f t="shared" si="37"/>
        <v>0</v>
      </c>
      <c r="AO31" s="273">
        <f t="shared" si="37"/>
        <v>0</v>
      </c>
      <c r="AP31" s="273">
        <f t="shared" si="37"/>
        <v>0</v>
      </c>
      <c r="AQ31" s="273">
        <f t="shared" si="37"/>
        <v>0</v>
      </c>
      <c r="AR31" s="273">
        <f t="shared" si="37"/>
        <v>0</v>
      </c>
      <c r="AS31" s="273">
        <f t="shared" si="37"/>
        <v>0</v>
      </c>
      <c r="AT31" s="273">
        <f t="shared" si="37"/>
        <v>0</v>
      </c>
      <c r="AU31" s="273">
        <f t="shared" si="37"/>
        <v>0</v>
      </c>
      <c r="AV31" s="273">
        <f t="shared" si="37"/>
        <v>0</v>
      </c>
      <c r="AW31" s="273">
        <f t="shared" si="37"/>
        <v>0</v>
      </c>
      <c r="AX31" s="273">
        <f t="shared" si="37"/>
        <v>0</v>
      </c>
      <c r="AY31" s="273">
        <f t="shared" si="37"/>
        <v>0</v>
      </c>
      <c r="AZ31" s="273">
        <f t="shared" si="37"/>
        <v>0</v>
      </c>
      <c r="BA31" s="273">
        <f t="shared" si="37"/>
        <v>0</v>
      </c>
      <c r="BB31" s="273">
        <f t="shared" ref="BB31:BG33" si="38">(BB$19*BB30)/1000</f>
        <v>0</v>
      </c>
      <c r="BC31" s="273">
        <f t="shared" si="38"/>
        <v>0</v>
      </c>
      <c r="BD31" s="273">
        <f t="shared" si="38"/>
        <v>0</v>
      </c>
      <c r="BE31" s="273">
        <f t="shared" si="38"/>
        <v>0</v>
      </c>
      <c r="BF31" s="273">
        <f t="shared" si="38"/>
        <v>0</v>
      </c>
      <c r="BG31" s="273">
        <f t="shared" si="38"/>
        <v>0</v>
      </c>
      <c r="BH31" s="814"/>
      <c r="BI31" s="814"/>
      <c r="BJ31" s="814"/>
      <c r="BK31" s="816"/>
      <c r="BL31" s="818"/>
      <c r="BM31" s="818"/>
      <c r="BN31" s="818"/>
      <c r="BO31" s="1027"/>
      <c r="BP31" s="1028"/>
      <c r="BQ31" s="1029"/>
      <c r="BR31" s="914"/>
      <c r="BS31" s="914"/>
      <c r="BT31" s="914"/>
      <c r="BU31" s="871"/>
      <c r="BV31" s="871"/>
      <c r="BW31" s="914"/>
      <c r="BX31" s="914"/>
      <c r="BY31" s="914"/>
      <c r="BZ31" s="871"/>
      <c r="CA31" s="914"/>
      <c r="CB31" s="871"/>
      <c r="CC31" s="914"/>
      <c r="CD31" s="871"/>
      <c r="CE31" s="914"/>
      <c r="CF31" s="914"/>
      <c r="CG31" s="1195"/>
      <c r="CH31" s="666"/>
      <c r="CI31" s="666"/>
      <c r="CJ31" s="666"/>
      <c r="CK31" s="794"/>
      <c r="CM31" s="21"/>
      <c r="CN31" s="21"/>
      <c r="CO31" s="21"/>
      <c r="CP31" s="21"/>
      <c r="CQ31" s="21"/>
      <c r="CR31" s="21"/>
      <c r="CS31" s="21"/>
      <c r="CT31" s="21"/>
      <c r="CU31" s="21"/>
      <c r="CV31" s="21"/>
      <c r="CW31" s="21"/>
      <c r="CX31" s="21"/>
      <c r="CY31" s="21"/>
      <c r="CZ31" s="21"/>
      <c r="DA31" s="21"/>
      <c r="DB31" s="21"/>
      <c r="DC31" s="21"/>
      <c r="EA31" s="21"/>
      <c r="EB31" s="21"/>
      <c r="EC31" s="21"/>
      <c r="ED31" s="21"/>
    </row>
    <row r="32" spans="1:134" s="55" customFormat="1" ht="18.75" customHeight="1">
      <c r="A32" s="932" t="s">
        <v>3</v>
      </c>
      <c r="B32" s="813"/>
      <c r="C32" s="64" t="s">
        <v>35</v>
      </c>
      <c r="D32" s="62">
        <v>3</v>
      </c>
      <c r="E32" s="61"/>
      <c r="F32" s="61">
        <v>5</v>
      </c>
      <c r="G32" s="61"/>
      <c r="H32" s="63"/>
      <c r="I32" s="62"/>
      <c r="J32" s="63"/>
      <c r="K32" s="62">
        <v>3.3</v>
      </c>
      <c r="L32" s="61"/>
      <c r="M32" s="61">
        <v>2.8</v>
      </c>
      <c r="N32" s="61"/>
      <c r="O32" s="61"/>
      <c r="P32" s="61"/>
      <c r="Q32" s="61">
        <v>0</v>
      </c>
      <c r="R32" s="61"/>
      <c r="S32" s="63"/>
      <c r="T32" s="62"/>
      <c r="U32" s="61"/>
      <c r="V32" s="61"/>
      <c r="W32" s="63"/>
      <c r="X32" s="62"/>
      <c r="Y32" s="61"/>
      <c r="Z32" s="60"/>
      <c r="AA32" s="814">
        <f>SUM(D33:H33)</f>
        <v>0.17799999999999999</v>
      </c>
      <c r="AB32" s="814">
        <f>SUM(I33:W33)</f>
        <v>0.14000000000000001</v>
      </c>
      <c r="AC32" s="814">
        <f>SUM(AA32+AB32)</f>
        <v>0.318</v>
      </c>
      <c r="AD32" s="934">
        <v>400</v>
      </c>
      <c r="AE32" s="973">
        <f>SUM(AA32*AD32)</f>
        <v>71.2</v>
      </c>
      <c r="AF32" s="973">
        <f>SUM(AB32*AD32)</f>
        <v>56</v>
      </c>
      <c r="AG32" s="973">
        <f>SUM(AE32:AF33)</f>
        <v>127.2</v>
      </c>
      <c r="AH32" s="932" t="s">
        <v>3</v>
      </c>
      <c r="AI32" s="813"/>
      <c r="AJ32" s="64" t="s">
        <v>35</v>
      </c>
      <c r="AK32" s="62">
        <v>3</v>
      </c>
      <c r="AL32" s="61"/>
      <c r="AM32" s="61">
        <v>10</v>
      </c>
      <c r="AN32" s="61"/>
      <c r="AO32" s="63"/>
      <c r="AP32" s="62"/>
      <c r="AQ32" s="63"/>
      <c r="AR32" s="62">
        <v>3.3</v>
      </c>
      <c r="AS32" s="61"/>
      <c r="AT32" s="61">
        <v>4.28</v>
      </c>
      <c r="AU32" s="61"/>
      <c r="AV32" s="61"/>
      <c r="AW32" s="61"/>
      <c r="AX32" s="61">
        <v>0</v>
      </c>
      <c r="AY32" s="61"/>
      <c r="AZ32" s="63"/>
      <c r="BA32" s="62"/>
      <c r="BB32" s="61"/>
      <c r="BC32" s="61"/>
      <c r="BD32" s="63"/>
      <c r="BE32" s="62"/>
      <c r="BF32" s="61"/>
      <c r="BG32" s="60"/>
      <c r="BH32" s="814">
        <f>SUM(AK33:AO33)</f>
        <v>0.49399999999999999</v>
      </c>
      <c r="BI32" s="814">
        <f>SUM(AP33:BD33)</f>
        <v>0.28799999999999998</v>
      </c>
      <c r="BJ32" s="814">
        <f>SUM(BH32+BI32)</f>
        <v>0.78200000000000003</v>
      </c>
      <c r="BK32" s="1026">
        <f t="shared" ref="BK32" si="39">AD32</f>
        <v>400</v>
      </c>
      <c r="BL32" s="973">
        <f>SUM(BH32*BK32)</f>
        <v>197.6</v>
      </c>
      <c r="BM32" s="973">
        <f>SUM(BI32*BK32)</f>
        <v>115.2</v>
      </c>
      <c r="BN32" s="973">
        <f>SUM(BL32:BM33)</f>
        <v>312.8</v>
      </c>
      <c r="BO32" s="925"/>
      <c r="BP32" s="926"/>
      <c r="BQ32" s="927"/>
      <c r="BR32" s="871"/>
      <c r="BS32" s="871"/>
      <c r="BT32" s="871"/>
      <c r="BU32" s="871"/>
      <c r="BV32" s="871"/>
      <c r="BW32" s="871"/>
      <c r="BX32" s="871"/>
      <c r="BY32" s="871"/>
      <c r="BZ32" s="871"/>
      <c r="CA32" s="871"/>
      <c r="CB32" s="871"/>
      <c r="CC32" s="871"/>
      <c r="CD32" s="871"/>
      <c r="CE32" s="871"/>
      <c r="CF32" s="871"/>
      <c r="CG32" s="916"/>
      <c r="CH32" s="659"/>
      <c r="CI32" s="659">
        <v>0.187</v>
      </c>
      <c r="CJ32" s="659"/>
      <c r="CK32" s="794"/>
    </row>
    <row r="33" spans="1:134" ht="18.75" customHeight="1" thickBot="1">
      <c r="A33" s="933"/>
      <c r="B33" s="929"/>
      <c r="C33" s="65" t="s">
        <v>34</v>
      </c>
      <c r="D33" s="273">
        <v>6.3E-2</v>
      </c>
      <c r="E33" s="273">
        <f t="shared" ref="E33:Z33" si="40">(E$19*E32)/1000</f>
        <v>0</v>
      </c>
      <c r="F33" s="273">
        <f t="shared" si="40"/>
        <v>0.115</v>
      </c>
      <c r="G33" s="273">
        <f t="shared" si="40"/>
        <v>0</v>
      </c>
      <c r="H33" s="273">
        <f t="shared" si="40"/>
        <v>0</v>
      </c>
      <c r="I33" s="273">
        <f t="shared" si="40"/>
        <v>0</v>
      </c>
      <c r="J33" s="273">
        <f t="shared" si="40"/>
        <v>0</v>
      </c>
      <c r="K33" s="273">
        <f t="shared" si="40"/>
        <v>7.5999999999999998E-2</v>
      </c>
      <c r="L33" s="273">
        <f t="shared" si="40"/>
        <v>0</v>
      </c>
      <c r="M33" s="273">
        <f t="shared" si="40"/>
        <v>6.4000000000000001E-2</v>
      </c>
      <c r="N33" s="273">
        <f t="shared" si="40"/>
        <v>0</v>
      </c>
      <c r="O33" s="273">
        <f t="shared" si="40"/>
        <v>0</v>
      </c>
      <c r="P33" s="273">
        <f t="shared" si="40"/>
        <v>0</v>
      </c>
      <c r="Q33" s="273">
        <f t="shared" si="40"/>
        <v>0</v>
      </c>
      <c r="R33" s="273">
        <f t="shared" si="40"/>
        <v>0</v>
      </c>
      <c r="S33" s="273">
        <f t="shared" si="40"/>
        <v>0</v>
      </c>
      <c r="T33" s="273">
        <f t="shared" si="40"/>
        <v>0</v>
      </c>
      <c r="U33" s="273">
        <f t="shared" si="36"/>
        <v>0</v>
      </c>
      <c r="V33" s="273">
        <f t="shared" si="40"/>
        <v>0</v>
      </c>
      <c r="W33" s="273">
        <f t="shared" si="40"/>
        <v>0</v>
      </c>
      <c r="X33" s="273">
        <f t="shared" si="40"/>
        <v>0</v>
      </c>
      <c r="Y33" s="273">
        <f t="shared" si="40"/>
        <v>0</v>
      </c>
      <c r="Z33" s="273">
        <f t="shared" si="40"/>
        <v>0</v>
      </c>
      <c r="AA33" s="814"/>
      <c r="AB33" s="814"/>
      <c r="AC33" s="814"/>
      <c r="AD33" s="935"/>
      <c r="AE33" s="818"/>
      <c r="AF33" s="818"/>
      <c r="AG33" s="818"/>
      <c r="AH33" s="933"/>
      <c r="AI33" s="929"/>
      <c r="AJ33" s="65" t="s">
        <v>34</v>
      </c>
      <c r="AK33" s="273">
        <f t="shared" ref="AK33:BG33" si="41">(AK$19*AK32)/1000</f>
        <v>0.114</v>
      </c>
      <c r="AL33" s="273">
        <f t="shared" si="41"/>
        <v>0</v>
      </c>
      <c r="AM33" s="273">
        <f t="shared" si="41"/>
        <v>0.38</v>
      </c>
      <c r="AN33" s="273">
        <f t="shared" si="41"/>
        <v>0</v>
      </c>
      <c r="AO33" s="273">
        <f t="shared" si="41"/>
        <v>0</v>
      </c>
      <c r="AP33" s="273">
        <f t="shared" si="41"/>
        <v>0</v>
      </c>
      <c r="AQ33" s="273">
        <f t="shared" si="41"/>
        <v>0</v>
      </c>
      <c r="AR33" s="273">
        <f t="shared" si="41"/>
        <v>0.125</v>
      </c>
      <c r="AS33" s="273">
        <f t="shared" si="41"/>
        <v>0</v>
      </c>
      <c r="AT33" s="273">
        <f t="shared" si="41"/>
        <v>0.16300000000000001</v>
      </c>
      <c r="AU33" s="273">
        <f t="shared" si="41"/>
        <v>0</v>
      </c>
      <c r="AV33" s="273">
        <f t="shared" si="41"/>
        <v>0</v>
      </c>
      <c r="AW33" s="273">
        <f t="shared" si="41"/>
        <v>0</v>
      </c>
      <c r="AX33" s="273">
        <f t="shared" si="41"/>
        <v>0</v>
      </c>
      <c r="AY33" s="273">
        <f t="shared" si="41"/>
        <v>0</v>
      </c>
      <c r="AZ33" s="273">
        <f t="shared" si="41"/>
        <v>0</v>
      </c>
      <c r="BA33" s="273">
        <f t="shared" si="41"/>
        <v>0</v>
      </c>
      <c r="BB33" s="273">
        <f t="shared" si="38"/>
        <v>0</v>
      </c>
      <c r="BC33" s="273">
        <f t="shared" si="41"/>
        <v>0</v>
      </c>
      <c r="BD33" s="273">
        <f t="shared" si="41"/>
        <v>0</v>
      </c>
      <c r="BE33" s="273">
        <f t="shared" si="41"/>
        <v>0</v>
      </c>
      <c r="BF33" s="273">
        <f t="shared" si="41"/>
        <v>0</v>
      </c>
      <c r="BG33" s="273">
        <f t="shared" si="41"/>
        <v>0</v>
      </c>
      <c r="BH33" s="814"/>
      <c r="BI33" s="814"/>
      <c r="BJ33" s="814"/>
      <c r="BK33" s="816"/>
      <c r="BL33" s="818"/>
      <c r="BM33" s="818"/>
      <c r="BN33" s="818"/>
      <c r="BO33" s="922" t="str">
        <f t="shared" ref="BO33" si="42">A40</f>
        <v>чай</v>
      </c>
      <c r="BP33" s="923"/>
      <c r="BQ33" s="924"/>
      <c r="BR33" s="914"/>
      <c r="BS33" s="914">
        <f>E41+AL41</f>
        <v>1.2E-2</v>
      </c>
      <c r="BT33" s="914"/>
      <c r="BU33" s="914"/>
      <c r="BV33" s="871"/>
      <c r="BW33" s="914"/>
      <c r="BX33" s="914"/>
      <c r="BY33" s="914"/>
      <c r="BZ33" s="914"/>
      <c r="CA33" s="914"/>
      <c r="CB33" s="871"/>
      <c r="CC33" s="871"/>
      <c r="CD33" s="871"/>
      <c r="CE33" s="914"/>
      <c r="CF33" s="914">
        <f>U41+BB41</f>
        <v>0</v>
      </c>
      <c r="CG33" s="915"/>
      <c r="CH33" s="658"/>
      <c r="CI33" s="658"/>
      <c r="CJ33" s="658"/>
      <c r="CK33" s="794"/>
      <c r="CM33" s="21"/>
      <c r="CN33" s="21"/>
      <c r="CO33" s="21"/>
      <c r="CP33" s="21"/>
      <c r="CQ33" s="21"/>
      <c r="CR33" s="21"/>
      <c r="CS33" s="21"/>
      <c r="CT33" s="21"/>
      <c r="CU33" s="21"/>
      <c r="CV33" s="21"/>
      <c r="CW33" s="21"/>
      <c r="CX33" s="21"/>
      <c r="CY33" s="21"/>
      <c r="CZ33" s="21"/>
      <c r="DA33" s="21"/>
      <c r="DB33" s="21"/>
      <c r="DC33" s="21"/>
      <c r="EA33" s="21"/>
      <c r="EB33" s="21"/>
      <c r="EC33" s="21"/>
      <c r="ED33" s="21"/>
    </row>
    <row r="34" spans="1:134" s="55" customFormat="1" ht="18.75" customHeight="1">
      <c r="A34" s="932" t="s">
        <v>81</v>
      </c>
      <c r="B34" s="813"/>
      <c r="C34" s="64" t="s">
        <v>35</v>
      </c>
      <c r="D34" s="62"/>
      <c r="E34" s="61">
        <v>0</v>
      </c>
      <c r="F34" s="61"/>
      <c r="G34" s="61"/>
      <c r="H34" s="63"/>
      <c r="I34" s="62"/>
      <c r="J34" s="63"/>
      <c r="K34" s="62"/>
      <c r="L34" s="61">
        <v>7.5</v>
      </c>
      <c r="M34" s="61"/>
      <c r="N34" s="61"/>
      <c r="O34" s="61">
        <v>0</v>
      </c>
      <c r="P34" s="61">
        <v>0</v>
      </c>
      <c r="Q34" s="61">
        <v>0</v>
      </c>
      <c r="R34" s="61"/>
      <c r="S34" s="63"/>
      <c r="T34" s="62"/>
      <c r="U34" s="61">
        <v>0</v>
      </c>
      <c r="V34" s="61"/>
      <c r="W34" s="63"/>
      <c r="X34" s="62"/>
      <c r="Y34" s="61"/>
      <c r="Z34" s="60"/>
      <c r="AA34" s="814">
        <f>SUM(D35:H35)</f>
        <v>0</v>
      </c>
      <c r="AB34" s="814">
        <f>SUM(I35:W35)</f>
        <v>0.17299999999999999</v>
      </c>
      <c r="AC34" s="814">
        <f>SUM(AA34+AB34)</f>
        <v>0.17299999999999999</v>
      </c>
      <c r="AD34" s="816">
        <v>105</v>
      </c>
      <c r="AE34" s="973">
        <f>SUM(AA34*AD34)</f>
        <v>0</v>
      </c>
      <c r="AF34" s="973">
        <f>SUM(AB34*AD34)</f>
        <v>18.170000000000002</v>
      </c>
      <c r="AG34" s="973">
        <f>SUM(AE34:AF35)</f>
        <v>18.170000000000002</v>
      </c>
      <c r="AH34" s="932" t="s">
        <v>81</v>
      </c>
      <c r="AI34" s="813"/>
      <c r="AJ34" s="64" t="s">
        <v>35</v>
      </c>
      <c r="AK34" s="62"/>
      <c r="AL34" s="61">
        <v>0</v>
      </c>
      <c r="AM34" s="61"/>
      <c r="AN34" s="61"/>
      <c r="AO34" s="63"/>
      <c r="AP34" s="62"/>
      <c r="AQ34" s="63"/>
      <c r="AR34" s="62"/>
      <c r="AS34" s="61">
        <v>7.28</v>
      </c>
      <c r="AT34" s="61"/>
      <c r="AU34" s="61"/>
      <c r="AV34" s="61">
        <v>0</v>
      </c>
      <c r="AW34" s="61">
        <v>0</v>
      </c>
      <c r="AX34" s="61">
        <v>0</v>
      </c>
      <c r="AY34" s="61"/>
      <c r="AZ34" s="63"/>
      <c r="BA34" s="62"/>
      <c r="BB34" s="61">
        <v>0</v>
      </c>
      <c r="BC34" s="61"/>
      <c r="BD34" s="63"/>
      <c r="BE34" s="62"/>
      <c r="BF34" s="61"/>
      <c r="BG34" s="60"/>
      <c r="BH34" s="814">
        <f>SUM(AK35:AO35)</f>
        <v>0</v>
      </c>
      <c r="BI34" s="814">
        <f>SUM(AP35:BD35)</f>
        <v>0.27700000000000002</v>
      </c>
      <c r="BJ34" s="814">
        <f>SUM(BH34+BI34)</f>
        <v>0.27700000000000002</v>
      </c>
      <c r="BK34" s="1026">
        <f t="shared" ref="BK34" si="43">AD34</f>
        <v>105</v>
      </c>
      <c r="BL34" s="973">
        <f>SUM(BH34*BK34)</f>
        <v>0</v>
      </c>
      <c r="BM34" s="973">
        <f>SUM(BI34*BK34)</f>
        <v>29.09</v>
      </c>
      <c r="BN34" s="973">
        <f>SUM(BL34:BM35)</f>
        <v>29.09</v>
      </c>
      <c r="BO34" s="925"/>
      <c r="BP34" s="926"/>
      <c r="BQ34" s="927"/>
      <c r="BR34" s="871"/>
      <c r="BS34" s="871"/>
      <c r="BT34" s="871"/>
      <c r="BU34" s="871"/>
      <c r="BV34" s="871"/>
      <c r="BW34" s="871"/>
      <c r="BX34" s="871"/>
      <c r="BY34" s="871"/>
      <c r="BZ34" s="871"/>
      <c r="CA34" s="871"/>
      <c r="CB34" s="871"/>
      <c r="CC34" s="871"/>
      <c r="CD34" s="871"/>
      <c r="CE34" s="871"/>
      <c r="CF34" s="871"/>
      <c r="CG34" s="916"/>
      <c r="CH34" s="659"/>
      <c r="CI34" s="659">
        <v>1.2E-2</v>
      </c>
      <c r="CJ34" s="659"/>
      <c r="CK34" s="794"/>
      <c r="CL34" s="68"/>
    </row>
    <row r="35" spans="1:134" ht="18.75" customHeight="1" thickBot="1">
      <c r="A35" s="932"/>
      <c r="B35" s="813"/>
      <c r="C35" s="20" t="s">
        <v>34</v>
      </c>
      <c r="D35" s="76">
        <f t="shared" ref="D35:Z35" si="44">(D$19*D34)/1000</f>
        <v>0</v>
      </c>
      <c r="E35" s="76">
        <f t="shared" si="44"/>
        <v>0</v>
      </c>
      <c r="F35" s="76">
        <f t="shared" si="44"/>
        <v>0</v>
      </c>
      <c r="G35" s="76">
        <f t="shared" si="44"/>
        <v>0</v>
      </c>
      <c r="H35" s="76">
        <f t="shared" si="44"/>
        <v>0</v>
      </c>
      <c r="I35" s="76">
        <f t="shared" si="44"/>
        <v>0</v>
      </c>
      <c r="J35" s="76">
        <f t="shared" si="44"/>
        <v>0</v>
      </c>
      <c r="K35" s="76">
        <f t="shared" si="44"/>
        <v>0</v>
      </c>
      <c r="L35" s="76">
        <f t="shared" si="44"/>
        <v>0.17299999999999999</v>
      </c>
      <c r="M35" s="76">
        <f t="shared" si="44"/>
        <v>0</v>
      </c>
      <c r="N35" s="76">
        <f t="shared" si="44"/>
        <v>0</v>
      </c>
      <c r="O35" s="76">
        <f t="shared" si="44"/>
        <v>0</v>
      </c>
      <c r="P35" s="76">
        <f t="shared" si="44"/>
        <v>0</v>
      </c>
      <c r="Q35" s="76">
        <f t="shared" si="44"/>
        <v>0</v>
      </c>
      <c r="R35" s="76">
        <f t="shared" si="44"/>
        <v>0</v>
      </c>
      <c r="S35" s="76">
        <f t="shared" si="44"/>
        <v>0</v>
      </c>
      <c r="T35" s="76">
        <f t="shared" si="44"/>
        <v>0</v>
      </c>
      <c r="U35" s="76">
        <f t="shared" ref="U35" si="45">(U$19*U34)/1000</f>
        <v>0</v>
      </c>
      <c r="V35" s="76">
        <f t="shared" si="44"/>
        <v>0</v>
      </c>
      <c r="W35" s="76">
        <f t="shared" si="44"/>
        <v>0</v>
      </c>
      <c r="X35" s="76">
        <f t="shared" si="44"/>
        <v>0</v>
      </c>
      <c r="Y35" s="76">
        <f t="shared" si="44"/>
        <v>0</v>
      </c>
      <c r="Z35" s="76">
        <f t="shared" si="44"/>
        <v>0</v>
      </c>
      <c r="AA35" s="814"/>
      <c r="AB35" s="814"/>
      <c r="AC35" s="814"/>
      <c r="AD35" s="816"/>
      <c r="AE35" s="818"/>
      <c r="AF35" s="818"/>
      <c r="AG35" s="818"/>
      <c r="AH35" s="932"/>
      <c r="AI35" s="813"/>
      <c r="AJ35" s="20" t="s">
        <v>34</v>
      </c>
      <c r="AK35" s="76">
        <f t="shared" ref="AK35:BG35" si="46">(AK$19*AK34)/1000</f>
        <v>0</v>
      </c>
      <c r="AL35" s="76">
        <f t="shared" si="46"/>
        <v>0</v>
      </c>
      <c r="AM35" s="76">
        <f t="shared" si="46"/>
        <v>0</v>
      </c>
      <c r="AN35" s="76">
        <f t="shared" si="46"/>
        <v>0</v>
      </c>
      <c r="AO35" s="76">
        <f t="shared" si="46"/>
        <v>0</v>
      </c>
      <c r="AP35" s="76">
        <f t="shared" si="46"/>
        <v>0</v>
      </c>
      <c r="AQ35" s="76">
        <f t="shared" si="46"/>
        <v>0</v>
      </c>
      <c r="AR35" s="76">
        <f t="shared" si="46"/>
        <v>0</v>
      </c>
      <c r="AS35" s="76">
        <f t="shared" si="46"/>
        <v>0.27700000000000002</v>
      </c>
      <c r="AT35" s="76">
        <f t="shared" si="46"/>
        <v>0</v>
      </c>
      <c r="AU35" s="76">
        <f t="shared" si="46"/>
        <v>0</v>
      </c>
      <c r="AV35" s="76">
        <f t="shared" si="46"/>
        <v>0</v>
      </c>
      <c r="AW35" s="76">
        <f t="shared" si="46"/>
        <v>0</v>
      </c>
      <c r="AX35" s="76">
        <f t="shared" si="46"/>
        <v>0</v>
      </c>
      <c r="AY35" s="76">
        <f t="shared" si="46"/>
        <v>0</v>
      </c>
      <c r="AZ35" s="76">
        <f t="shared" si="46"/>
        <v>0</v>
      </c>
      <c r="BA35" s="76">
        <f t="shared" si="46"/>
        <v>0</v>
      </c>
      <c r="BB35" s="76">
        <f t="shared" ref="BB35" si="47">(BB$19*BB34)/1000</f>
        <v>0</v>
      </c>
      <c r="BC35" s="76">
        <f t="shared" si="46"/>
        <v>0</v>
      </c>
      <c r="BD35" s="76">
        <f t="shared" si="46"/>
        <v>0</v>
      </c>
      <c r="BE35" s="76">
        <f t="shared" si="46"/>
        <v>0</v>
      </c>
      <c r="BF35" s="76">
        <f t="shared" si="46"/>
        <v>0</v>
      </c>
      <c r="BG35" s="76">
        <f t="shared" si="46"/>
        <v>0</v>
      </c>
      <c r="BH35" s="814"/>
      <c r="BI35" s="814"/>
      <c r="BJ35" s="814"/>
      <c r="BK35" s="816"/>
      <c r="BL35" s="818"/>
      <c r="BM35" s="818"/>
      <c r="BN35" s="818"/>
      <c r="BO35" s="922" t="str">
        <f t="shared" ref="BO35" si="48">A42</f>
        <v>печенье</v>
      </c>
      <c r="BP35" s="923"/>
      <c r="BQ35" s="924"/>
      <c r="BR35" s="914"/>
      <c r="BS35" s="914"/>
      <c r="BT35" s="914"/>
      <c r="BU35" s="871"/>
      <c r="BV35" s="871"/>
      <c r="BW35" s="914"/>
      <c r="BX35" s="914"/>
      <c r="BY35" s="914">
        <f>M43+AT43</f>
        <v>0</v>
      </c>
      <c r="BZ35" s="871"/>
      <c r="CA35" s="871"/>
      <c r="CB35" s="871"/>
      <c r="CC35" s="871"/>
      <c r="CD35" s="871"/>
      <c r="CE35" s="914">
        <v>3.3</v>
      </c>
      <c r="CF35" s="914"/>
      <c r="CG35" s="915"/>
      <c r="CH35" s="658"/>
      <c r="CI35" s="658"/>
      <c r="CJ35" s="658"/>
      <c r="CK35" s="794"/>
      <c r="CL35" s="21"/>
    </row>
    <row r="36" spans="1:134" s="55" customFormat="1" ht="15.75" customHeight="1">
      <c r="A36" s="936" t="s">
        <v>2</v>
      </c>
      <c r="B36" s="1001"/>
      <c r="C36" s="74" t="s">
        <v>35</v>
      </c>
      <c r="D36" s="72">
        <v>3</v>
      </c>
      <c r="E36" s="71">
        <v>4</v>
      </c>
      <c r="F36" s="71"/>
      <c r="G36" s="71"/>
      <c r="H36" s="73"/>
      <c r="I36" s="72"/>
      <c r="J36" s="73"/>
      <c r="K36" s="72"/>
      <c r="L36" s="71"/>
      <c r="M36" s="71"/>
      <c r="N36" s="71"/>
      <c r="O36" s="71">
        <v>5</v>
      </c>
      <c r="P36" s="71"/>
      <c r="Q36" s="71">
        <v>0</v>
      </c>
      <c r="R36" s="71"/>
      <c r="S36" s="73"/>
      <c r="T36" s="72"/>
      <c r="U36" s="71">
        <v>4.8</v>
      </c>
      <c r="V36" s="71"/>
      <c r="W36" s="73"/>
      <c r="X36" s="72"/>
      <c r="Y36" s="71"/>
      <c r="Z36" s="70"/>
      <c r="AA36" s="814">
        <f>SUM(D37:H37)</f>
        <v>0.161</v>
      </c>
      <c r="AB36" s="814">
        <f>SUM(I37:W37)</f>
        <v>0.22500000000000001</v>
      </c>
      <c r="AC36" s="814">
        <f>SUM(AA36+AB36)</f>
        <v>0.38600000000000001</v>
      </c>
      <c r="AD36" s="938">
        <v>46</v>
      </c>
      <c r="AE36" s="973">
        <f>SUM(AA36*AD36)</f>
        <v>7.41</v>
      </c>
      <c r="AF36" s="973">
        <f>SUM(AB36*AD36)</f>
        <v>10.35</v>
      </c>
      <c r="AG36" s="973">
        <f>SUM(AE36:AF37)</f>
        <v>17.760000000000002</v>
      </c>
      <c r="AH36" s="936" t="s">
        <v>2</v>
      </c>
      <c r="AI36" s="1001"/>
      <c r="AJ36" s="74" t="s">
        <v>35</v>
      </c>
      <c r="AK36" s="72">
        <v>4</v>
      </c>
      <c r="AL36" s="71">
        <v>5</v>
      </c>
      <c r="AM36" s="71"/>
      <c r="AN36" s="71"/>
      <c r="AO36" s="73"/>
      <c r="AP36" s="72"/>
      <c r="AQ36" s="73"/>
      <c r="AR36" s="72"/>
      <c r="AS36" s="71"/>
      <c r="AT36" s="71"/>
      <c r="AU36" s="71"/>
      <c r="AV36" s="71">
        <v>7</v>
      </c>
      <c r="AW36" s="71"/>
      <c r="AX36" s="71">
        <v>0</v>
      </c>
      <c r="AY36" s="71"/>
      <c r="AZ36" s="73"/>
      <c r="BA36" s="72"/>
      <c r="BB36" s="71">
        <v>6.5</v>
      </c>
      <c r="BC36" s="71"/>
      <c r="BD36" s="73"/>
      <c r="BE36" s="72"/>
      <c r="BF36" s="71"/>
      <c r="BG36" s="70"/>
      <c r="BH36" s="814">
        <f>SUM(AK37:AO37)</f>
        <v>0.34200000000000003</v>
      </c>
      <c r="BI36" s="814">
        <f>SUM(AP37:BD37)</f>
        <v>0.51300000000000001</v>
      </c>
      <c r="BJ36" s="814">
        <f>SUM(BH36+BI36)</f>
        <v>0.85499999999999998</v>
      </c>
      <c r="BK36" s="1026">
        <f t="shared" ref="BK36" si="49">AD36</f>
        <v>46</v>
      </c>
      <c r="BL36" s="973">
        <f>SUM(BH36*BK36)</f>
        <v>15.73</v>
      </c>
      <c r="BM36" s="973">
        <f>SUM(BI36*BK36)</f>
        <v>23.6</v>
      </c>
      <c r="BN36" s="973">
        <f>SUM(BL36:BM37)</f>
        <v>39.33</v>
      </c>
      <c r="BO36" s="925"/>
      <c r="BP36" s="926"/>
      <c r="BQ36" s="927"/>
      <c r="BR36" s="871"/>
      <c r="BS36" s="871"/>
      <c r="BT36" s="871"/>
      <c r="BU36" s="871"/>
      <c r="BV36" s="871"/>
      <c r="BW36" s="871"/>
      <c r="BX36" s="871"/>
      <c r="BY36" s="871"/>
      <c r="BZ36" s="871"/>
      <c r="CA36" s="871"/>
      <c r="CB36" s="871"/>
      <c r="CC36" s="871"/>
      <c r="CD36" s="871"/>
      <c r="CE36" s="871"/>
      <c r="CF36" s="871"/>
      <c r="CG36" s="916"/>
      <c r="CH36" s="659"/>
      <c r="CI36" s="659">
        <v>3.3</v>
      </c>
      <c r="CJ36" s="659"/>
      <c r="CK36" s="794"/>
      <c r="CL36" s="68"/>
    </row>
    <row r="37" spans="1:134" ht="18.75" customHeight="1" thickBot="1">
      <c r="A37" s="932"/>
      <c r="B37" s="813"/>
      <c r="C37" s="20" t="s">
        <v>34</v>
      </c>
      <c r="D37" s="76">
        <f t="shared" ref="D37:Z37" si="50">(D$19*D36)/1000</f>
        <v>6.9000000000000006E-2</v>
      </c>
      <c r="E37" s="76">
        <f t="shared" si="50"/>
        <v>9.1999999999999998E-2</v>
      </c>
      <c r="F37" s="76">
        <f t="shared" si="50"/>
        <v>0</v>
      </c>
      <c r="G37" s="76">
        <f t="shared" si="50"/>
        <v>0</v>
      </c>
      <c r="H37" s="76">
        <f t="shared" si="50"/>
        <v>0</v>
      </c>
      <c r="I37" s="76">
        <f t="shared" si="50"/>
        <v>0</v>
      </c>
      <c r="J37" s="76">
        <f t="shared" si="50"/>
        <v>0</v>
      </c>
      <c r="K37" s="76">
        <f t="shared" si="50"/>
        <v>0</v>
      </c>
      <c r="L37" s="76">
        <f t="shared" si="50"/>
        <v>0</v>
      </c>
      <c r="M37" s="76">
        <f t="shared" si="50"/>
        <v>0</v>
      </c>
      <c r="N37" s="76">
        <f t="shared" si="50"/>
        <v>0</v>
      </c>
      <c r="O37" s="76">
        <f t="shared" si="50"/>
        <v>0.115</v>
      </c>
      <c r="P37" s="76">
        <f t="shared" si="50"/>
        <v>0</v>
      </c>
      <c r="Q37" s="76">
        <f t="shared" si="50"/>
        <v>0</v>
      </c>
      <c r="R37" s="76">
        <f t="shared" si="50"/>
        <v>0</v>
      </c>
      <c r="S37" s="76">
        <f t="shared" si="50"/>
        <v>0</v>
      </c>
      <c r="T37" s="76">
        <f t="shared" si="50"/>
        <v>0</v>
      </c>
      <c r="U37" s="76">
        <f t="shared" ref="U37" si="51">(U$19*U36)/1000</f>
        <v>0.11</v>
      </c>
      <c r="V37" s="76">
        <f t="shared" si="50"/>
        <v>0</v>
      </c>
      <c r="W37" s="76">
        <f t="shared" si="50"/>
        <v>0</v>
      </c>
      <c r="X37" s="76">
        <f t="shared" si="50"/>
        <v>0</v>
      </c>
      <c r="Y37" s="76">
        <f t="shared" si="50"/>
        <v>0</v>
      </c>
      <c r="Z37" s="76">
        <f t="shared" si="50"/>
        <v>0</v>
      </c>
      <c r="AA37" s="814"/>
      <c r="AB37" s="814"/>
      <c r="AC37" s="814"/>
      <c r="AD37" s="816"/>
      <c r="AE37" s="818"/>
      <c r="AF37" s="818"/>
      <c r="AG37" s="818"/>
      <c r="AH37" s="932"/>
      <c r="AI37" s="813"/>
      <c r="AJ37" s="20" t="s">
        <v>34</v>
      </c>
      <c r="AK37" s="76">
        <f t="shared" ref="AK37:BG37" si="52">(AK$19*AK36)/1000</f>
        <v>0.152</v>
      </c>
      <c r="AL37" s="76">
        <f t="shared" si="52"/>
        <v>0.19</v>
      </c>
      <c r="AM37" s="76">
        <f t="shared" si="52"/>
        <v>0</v>
      </c>
      <c r="AN37" s="76">
        <f t="shared" si="52"/>
        <v>0</v>
      </c>
      <c r="AO37" s="76">
        <f t="shared" si="52"/>
        <v>0</v>
      </c>
      <c r="AP37" s="76">
        <f t="shared" si="52"/>
        <v>0</v>
      </c>
      <c r="AQ37" s="76">
        <f t="shared" si="52"/>
        <v>0</v>
      </c>
      <c r="AR37" s="76">
        <f t="shared" si="52"/>
        <v>0</v>
      </c>
      <c r="AS37" s="76">
        <f t="shared" si="52"/>
        <v>0</v>
      </c>
      <c r="AT37" s="76">
        <f t="shared" si="52"/>
        <v>0</v>
      </c>
      <c r="AU37" s="76">
        <f t="shared" si="52"/>
        <v>0</v>
      </c>
      <c r="AV37" s="76">
        <f t="shared" si="52"/>
        <v>0.26600000000000001</v>
      </c>
      <c r="AW37" s="76">
        <f t="shared" si="52"/>
        <v>0</v>
      </c>
      <c r="AX37" s="76">
        <f t="shared" si="52"/>
        <v>0</v>
      </c>
      <c r="AY37" s="76">
        <f t="shared" si="52"/>
        <v>0</v>
      </c>
      <c r="AZ37" s="76">
        <f t="shared" si="52"/>
        <v>0</v>
      </c>
      <c r="BA37" s="76">
        <f t="shared" si="52"/>
        <v>0</v>
      </c>
      <c r="BB37" s="76">
        <f t="shared" ref="BB37" si="53">(BB$19*BB36)/1000</f>
        <v>0.247</v>
      </c>
      <c r="BC37" s="76">
        <f t="shared" si="52"/>
        <v>0</v>
      </c>
      <c r="BD37" s="76">
        <f t="shared" si="52"/>
        <v>0</v>
      </c>
      <c r="BE37" s="76">
        <f t="shared" si="52"/>
        <v>0</v>
      </c>
      <c r="BF37" s="76">
        <f t="shared" si="52"/>
        <v>0</v>
      </c>
      <c r="BG37" s="76">
        <f t="shared" si="52"/>
        <v>0</v>
      </c>
      <c r="BH37" s="814"/>
      <c r="BI37" s="814"/>
      <c r="BJ37" s="814"/>
      <c r="BK37" s="816"/>
      <c r="BL37" s="818"/>
      <c r="BM37" s="818"/>
      <c r="BN37" s="818"/>
      <c r="BO37" s="922" t="str">
        <f t="shared" ref="BO37" si="54">A44</f>
        <v>макароны</v>
      </c>
      <c r="BP37" s="923"/>
      <c r="BQ37" s="924"/>
      <c r="BR37" s="914">
        <f>D45+AK45</f>
        <v>0</v>
      </c>
      <c r="BS37" s="871"/>
      <c r="BT37" s="939"/>
      <c r="BU37" s="914"/>
      <c r="BV37" s="871"/>
      <c r="BW37" s="871">
        <v>0.55000000000000004</v>
      </c>
      <c r="BX37" s="914"/>
      <c r="BY37" s="871"/>
      <c r="BZ37" s="871"/>
      <c r="CA37" s="871"/>
      <c r="CB37" s="871"/>
      <c r="CC37" s="871"/>
      <c r="CD37" s="871"/>
      <c r="CE37" s="914"/>
      <c r="CF37" s="914"/>
      <c r="CG37" s="915"/>
      <c r="CH37" s="658"/>
      <c r="CI37" s="658"/>
      <c r="CJ37" s="658"/>
      <c r="CK37" s="794"/>
      <c r="CL37" s="21"/>
    </row>
    <row r="38" spans="1:134" s="55" customFormat="1" ht="18.75" customHeight="1">
      <c r="A38" s="932" t="s">
        <v>4</v>
      </c>
      <c r="B38" s="813"/>
      <c r="C38" s="64" t="s">
        <v>35</v>
      </c>
      <c r="D38" s="62"/>
      <c r="E38" s="61"/>
      <c r="F38" s="61"/>
      <c r="G38" s="61"/>
      <c r="H38" s="63"/>
      <c r="I38" s="62"/>
      <c r="J38" s="63"/>
      <c r="K38" s="62">
        <v>1</v>
      </c>
      <c r="L38" s="61">
        <v>1</v>
      </c>
      <c r="M38" s="61">
        <v>1</v>
      </c>
      <c r="N38" s="61"/>
      <c r="O38" s="61"/>
      <c r="P38" s="61"/>
      <c r="Q38" s="61">
        <v>0</v>
      </c>
      <c r="R38" s="61"/>
      <c r="S38" s="63"/>
      <c r="T38" s="62"/>
      <c r="U38" s="61"/>
      <c r="V38" s="61"/>
      <c r="W38" s="63"/>
      <c r="X38" s="62"/>
      <c r="Y38" s="61"/>
      <c r="Z38" s="60"/>
      <c r="AA38" s="814">
        <f>SUM(D39:H39)</f>
        <v>0</v>
      </c>
      <c r="AB38" s="814">
        <f>SUM(I39:W39)</f>
        <v>5.3999999999999999E-2</v>
      </c>
      <c r="AC38" s="814">
        <f>SUM(AA38+AB38)</f>
        <v>5.3999999999999999E-2</v>
      </c>
      <c r="AD38" s="816">
        <v>13</v>
      </c>
      <c r="AE38" s="973">
        <f>SUM(AA38*AD38)</f>
        <v>0</v>
      </c>
      <c r="AF38" s="973">
        <f>SUM(AB38*AD38)</f>
        <v>0.7</v>
      </c>
      <c r="AG38" s="973">
        <f>SUM(AE38:AF39)</f>
        <v>0.7</v>
      </c>
      <c r="AH38" s="932" t="s">
        <v>4</v>
      </c>
      <c r="AI38" s="813"/>
      <c r="AJ38" s="64" t="s">
        <v>35</v>
      </c>
      <c r="AK38" s="62"/>
      <c r="AL38" s="61"/>
      <c r="AM38" s="61"/>
      <c r="AN38" s="61"/>
      <c r="AO38" s="63"/>
      <c r="AP38" s="62"/>
      <c r="AQ38" s="63"/>
      <c r="AR38" s="62">
        <v>1</v>
      </c>
      <c r="AS38" s="61">
        <v>1.5</v>
      </c>
      <c r="AT38" s="61">
        <v>1</v>
      </c>
      <c r="AU38" s="61"/>
      <c r="AV38" s="61"/>
      <c r="AW38" s="61"/>
      <c r="AX38" s="61">
        <v>0</v>
      </c>
      <c r="AY38" s="61"/>
      <c r="AZ38" s="63"/>
      <c r="BA38" s="62"/>
      <c r="BB38" s="61"/>
      <c r="BC38" s="61"/>
      <c r="BD38" s="63"/>
      <c r="BE38" s="62"/>
      <c r="BF38" s="61"/>
      <c r="BG38" s="60"/>
      <c r="BH38" s="814">
        <f>SUM(AK39:AO39)</f>
        <v>0</v>
      </c>
      <c r="BI38" s="814">
        <f>SUM(AP39:BD39)</f>
        <v>0.13300000000000001</v>
      </c>
      <c r="BJ38" s="814">
        <f>SUM(BH38+BI38)</f>
        <v>0.13300000000000001</v>
      </c>
      <c r="BK38" s="1026">
        <f t="shared" ref="BK38" si="55">AD38</f>
        <v>13</v>
      </c>
      <c r="BL38" s="973">
        <f>SUM(BH38*BK38)</f>
        <v>0</v>
      </c>
      <c r="BM38" s="973">
        <f>SUM(BI38*BK38)</f>
        <v>1.73</v>
      </c>
      <c r="BN38" s="973">
        <f>SUM(BL38:BM39)</f>
        <v>1.73</v>
      </c>
      <c r="BO38" s="925"/>
      <c r="BP38" s="926"/>
      <c r="BQ38" s="927"/>
      <c r="BR38" s="871"/>
      <c r="BS38" s="871"/>
      <c r="BT38" s="871"/>
      <c r="BU38" s="871"/>
      <c r="BV38" s="871"/>
      <c r="BW38" s="871"/>
      <c r="BX38" s="871"/>
      <c r="BY38" s="871"/>
      <c r="BZ38" s="871"/>
      <c r="CA38" s="871"/>
      <c r="CB38" s="871"/>
      <c r="CC38" s="871"/>
      <c r="CD38" s="871"/>
      <c r="CE38" s="871"/>
      <c r="CF38" s="871"/>
      <c r="CG38" s="916"/>
      <c r="CH38" s="659"/>
      <c r="CI38" s="659">
        <v>0.55000000000000004</v>
      </c>
      <c r="CJ38" s="659"/>
      <c r="CK38" s="794"/>
    </row>
    <row r="39" spans="1:134" ht="18.75" customHeight="1" thickBot="1">
      <c r="A39" s="932"/>
      <c r="B39" s="813"/>
      <c r="C39" s="20" t="s">
        <v>34</v>
      </c>
      <c r="D39" s="76">
        <f t="shared" ref="D39:Z39" si="56">(D$19*D38)/1000</f>
        <v>0</v>
      </c>
      <c r="E39" s="76">
        <f t="shared" si="56"/>
        <v>0</v>
      </c>
      <c r="F39" s="76">
        <f t="shared" si="56"/>
        <v>0</v>
      </c>
      <c r="G39" s="76">
        <f t="shared" si="56"/>
        <v>0</v>
      </c>
      <c r="H39" s="76">
        <f t="shared" si="56"/>
        <v>0</v>
      </c>
      <c r="I39" s="76">
        <f t="shared" si="56"/>
        <v>0</v>
      </c>
      <c r="J39" s="76">
        <f t="shared" si="56"/>
        <v>0</v>
      </c>
      <c r="K39" s="76">
        <v>8.0000000000000002E-3</v>
      </c>
      <c r="L39" s="76">
        <f t="shared" si="56"/>
        <v>2.3E-2</v>
      </c>
      <c r="M39" s="76">
        <f t="shared" si="56"/>
        <v>2.3E-2</v>
      </c>
      <c r="N39" s="76">
        <f t="shared" si="56"/>
        <v>0</v>
      </c>
      <c r="O39" s="76">
        <f t="shared" si="56"/>
        <v>0</v>
      </c>
      <c r="P39" s="76">
        <f t="shared" si="56"/>
        <v>0</v>
      </c>
      <c r="Q39" s="76">
        <f t="shared" si="56"/>
        <v>0</v>
      </c>
      <c r="R39" s="76">
        <f t="shared" si="56"/>
        <v>0</v>
      </c>
      <c r="S39" s="76">
        <f t="shared" si="56"/>
        <v>0</v>
      </c>
      <c r="T39" s="76">
        <f t="shared" si="56"/>
        <v>0</v>
      </c>
      <c r="U39" s="76">
        <f t="shared" ref="U39" si="57">(U$19*U38)/1000</f>
        <v>0</v>
      </c>
      <c r="V39" s="76">
        <f t="shared" si="56"/>
        <v>0</v>
      </c>
      <c r="W39" s="76">
        <f t="shared" si="56"/>
        <v>0</v>
      </c>
      <c r="X39" s="76">
        <f t="shared" si="56"/>
        <v>0</v>
      </c>
      <c r="Y39" s="76">
        <f t="shared" si="56"/>
        <v>0</v>
      </c>
      <c r="Z39" s="76">
        <f t="shared" si="56"/>
        <v>0</v>
      </c>
      <c r="AA39" s="814"/>
      <c r="AB39" s="814"/>
      <c r="AC39" s="814"/>
      <c r="AD39" s="816"/>
      <c r="AE39" s="818"/>
      <c r="AF39" s="818"/>
      <c r="AG39" s="818"/>
      <c r="AH39" s="932"/>
      <c r="AI39" s="813"/>
      <c r="AJ39" s="20" t="s">
        <v>34</v>
      </c>
      <c r="AK39" s="76">
        <f t="shared" ref="AK39:BG39" si="58">(AK$19*AK38)/1000</f>
        <v>0</v>
      </c>
      <c r="AL39" s="76">
        <f t="shared" si="58"/>
        <v>0</v>
      </c>
      <c r="AM39" s="76">
        <f t="shared" si="58"/>
        <v>0</v>
      </c>
      <c r="AN39" s="76">
        <f t="shared" si="58"/>
        <v>0</v>
      </c>
      <c r="AO39" s="76">
        <f t="shared" si="58"/>
        <v>0</v>
      </c>
      <c r="AP39" s="76">
        <f t="shared" si="58"/>
        <v>0</v>
      </c>
      <c r="AQ39" s="76">
        <f t="shared" si="58"/>
        <v>0</v>
      </c>
      <c r="AR39" s="76">
        <f t="shared" si="58"/>
        <v>3.7999999999999999E-2</v>
      </c>
      <c r="AS39" s="76">
        <f t="shared" si="58"/>
        <v>5.7000000000000002E-2</v>
      </c>
      <c r="AT39" s="76">
        <f t="shared" si="58"/>
        <v>3.7999999999999999E-2</v>
      </c>
      <c r="AU39" s="76">
        <f t="shared" si="58"/>
        <v>0</v>
      </c>
      <c r="AV39" s="76">
        <f t="shared" si="58"/>
        <v>0</v>
      </c>
      <c r="AW39" s="76">
        <f t="shared" si="58"/>
        <v>0</v>
      </c>
      <c r="AX39" s="76">
        <f t="shared" si="58"/>
        <v>0</v>
      </c>
      <c r="AY39" s="76">
        <f t="shared" si="58"/>
        <v>0</v>
      </c>
      <c r="AZ39" s="76">
        <f t="shared" si="58"/>
        <v>0</v>
      </c>
      <c r="BA39" s="76">
        <f t="shared" si="58"/>
        <v>0</v>
      </c>
      <c r="BB39" s="76">
        <f t="shared" ref="BB39" si="59">(BB$19*BB38)/1000</f>
        <v>0</v>
      </c>
      <c r="BC39" s="76">
        <f t="shared" si="58"/>
        <v>0</v>
      </c>
      <c r="BD39" s="76">
        <f t="shared" si="58"/>
        <v>0</v>
      </c>
      <c r="BE39" s="76">
        <f t="shared" si="58"/>
        <v>0</v>
      </c>
      <c r="BF39" s="76">
        <f t="shared" si="58"/>
        <v>0</v>
      </c>
      <c r="BG39" s="76">
        <f t="shared" si="58"/>
        <v>0</v>
      </c>
      <c r="BH39" s="814"/>
      <c r="BI39" s="814"/>
      <c r="BJ39" s="814"/>
      <c r="BK39" s="816"/>
      <c r="BL39" s="818"/>
      <c r="BM39" s="818"/>
      <c r="BN39" s="818"/>
      <c r="BO39" s="922" t="str">
        <f t="shared" ref="BO39" si="60">A46</f>
        <v>мука пшеничная</v>
      </c>
      <c r="BP39" s="923"/>
      <c r="BQ39" s="924"/>
      <c r="BR39" s="914"/>
      <c r="BS39" s="871"/>
      <c r="BT39" s="871"/>
      <c r="BU39" s="871"/>
      <c r="BV39" s="871"/>
      <c r="BW39" s="914"/>
      <c r="BX39" s="914">
        <f>L47+AS47</f>
        <v>0.55000000000000004</v>
      </c>
      <c r="BY39" s="914"/>
      <c r="BZ39" s="871"/>
      <c r="CA39" s="914"/>
      <c r="CB39" s="871"/>
      <c r="CC39" s="871"/>
      <c r="CD39" s="871"/>
      <c r="CE39" s="914">
        <f>T47+BA47</f>
        <v>0</v>
      </c>
      <c r="CF39" s="914"/>
      <c r="CG39" s="915"/>
      <c r="CH39" s="658"/>
      <c r="CI39" s="658"/>
      <c r="CJ39" s="658"/>
      <c r="CK39" s="794"/>
      <c r="CL39" s="21"/>
    </row>
    <row r="40" spans="1:134" s="55" customFormat="1" ht="18.75" customHeight="1">
      <c r="A40" s="932" t="s">
        <v>7</v>
      </c>
      <c r="B40" s="813"/>
      <c r="C40" s="64" t="s">
        <v>35</v>
      </c>
      <c r="D40" s="62"/>
      <c r="E40" s="61">
        <v>0.1</v>
      </c>
      <c r="F40" s="61"/>
      <c r="G40" s="61"/>
      <c r="H40" s="63"/>
      <c r="I40" s="62"/>
      <c r="J40" s="63">
        <v>0.2</v>
      </c>
      <c r="K40" s="62"/>
      <c r="L40" s="61"/>
      <c r="M40" s="61"/>
      <c r="N40" s="61"/>
      <c r="O40" s="61">
        <v>0</v>
      </c>
      <c r="P40" s="61">
        <v>0</v>
      </c>
      <c r="Q40" s="61">
        <v>0</v>
      </c>
      <c r="R40" s="61"/>
      <c r="S40" s="63"/>
      <c r="T40" s="62"/>
      <c r="U40" s="61"/>
      <c r="V40" s="61"/>
      <c r="W40" s="63"/>
      <c r="X40" s="62"/>
      <c r="Y40" s="61"/>
      <c r="Z40" s="60"/>
      <c r="AA40" s="814">
        <f>SUM(D41:H41)</f>
        <v>4.0000000000000001E-3</v>
      </c>
      <c r="AB40" s="814">
        <f>SUM(I41:W41)</f>
        <v>4.0000000000000001E-3</v>
      </c>
      <c r="AC40" s="814">
        <f>SUM(AA40+AB40)</f>
        <v>8.0000000000000002E-3</v>
      </c>
      <c r="AD40" s="816">
        <v>500</v>
      </c>
      <c r="AE40" s="973">
        <f>SUM(AA40*AD40)</f>
        <v>2</v>
      </c>
      <c r="AF40" s="973">
        <f>SUM(AB40*AD40)</f>
        <v>2</v>
      </c>
      <c r="AG40" s="973">
        <f>SUM(AE40:AF41)</f>
        <v>4</v>
      </c>
      <c r="AH40" s="932" t="s">
        <v>7</v>
      </c>
      <c r="AI40" s="813"/>
      <c r="AJ40" s="64" t="s">
        <v>35</v>
      </c>
      <c r="AK40" s="62"/>
      <c r="AL40" s="61">
        <v>0.2</v>
      </c>
      <c r="AM40" s="61"/>
      <c r="AN40" s="61"/>
      <c r="AO40" s="63"/>
      <c r="AP40" s="62"/>
      <c r="AQ40" s="63"/>
      <c r="AR40" s="62"/>
      <c r="AS40" s="61"/>
      <c r="AT40" s="61"/>
      <c r="AU40" s="61"/>
      <c r="AV40" s="61">
        <v>0</v>
      </c>
      <c r="AW40" s="61">
        <v>0</v>
      </c>
      <c r="AX40" s="61">
        <v>0</v>
      </c>
      <c r="AY40" s="61"/>
      <c r="AZ40" s="63"/>
      <c r="BA40" s="62"/>
      <c r="BB40" s="61"/>
      <c r="BC40" s="61"/>
      <c r="BD40" s="63"/>
      <c r="BE40" s="62"/>
      <c r="BF40" s="61"/>
      <c r="BG40" s="60"/>
      <c r="BH40" s="814">
        <f>SUM(AK41:AO41)</f>
        <v>8.0000000000000002E-3</v>
      </c>
      <c r="BI40" s="814">
        <f>SUM(AP41:BD41)</f>
        <v>0</v>
      </c>
      <c r="BJ40" s="814">
        <f>SUM(BH40+BI40)</f>
        <v>8.0000000000000002E-3</v>
      </c>
      <c r="BK40" s="1026">
        <f t="shared" ref="BK40" si="61">AD40</f>
        <v>500</v>
      </c>
      <c r="BL40" s="973">
        <f>SUM(BH40*BK40)</f>
        <v>4</v>
      </c>
      <c r="BM40" s="973">
        <f>SUM(BI40*BK40)</f>
        <v>0</v>
      </c>
      <c r="BN40" s="973">
        <f>SUM(BL40:BM41)</f>
        <v>4</v>
      </c>
      <c r="BO40" s="925"/>
      <c r="BP40" s="926"/>
      <c r="BQ40" s="927"/>
      <c r="BR40" s="871"/>
      <c r="BS40" s="871"/>
      <c r="BT40" s="871"/>
      <c r="BU40" s="871"/>
      <c r="BV40" s="871"/>
      <c r="BW40" s="871"/>
      <c r="BX40" s="871"/>
      <c r="BY40" s="871"/>
      <c r="BZ40" s="871"/>
      <c r="CA40" s="871"/>
      <c r="CB40" s="871"/>
      <c r="CC40" s="871"/>
      <c r="CD40" s="871"/>
      <c r="CE40" s="871"/>
      <c r="CF40" s="871"/>
      <c r="CG40" s="916"/>
      <c r="CH40" s="659"/>
      <c r="CI40" s="659">
        <v>0.55000000000000004</v>
      </c>
      <c r="CJ40" s="659"/>
      <c r="CK40" s="794"/>
    </row>
    <row r="41" spans="1:134" ht="18.75" customHeight="1" thickBot="1">
      <c r="A41" s="932"/>
      <c r="B41" s="813"/>
      <c r="C41" s="20" t="s">
        <v>34</v>
      </c>
      <c r="D41" s="76">
        <f t="shared" ref="D41:Z41" si="62">(D$19*D40)/1000</f>
        <v>0</v>
      </c>
      <c r="E41" s="76">
        <v>4.0000000000000001E-3</v>
      </c>
      <c r="F41" s="76">
        <f t="shared" si="62"/>
        <v>0</v>
      </c>
      <c r="G41" s="76">
        <f t="shared" si="62"/>
        <v>0</v>
      </c>
      <c r="H41" s="76">
        <f t="shared" si="62"/>
        <v>0</v>
      </c>
      <c r="I41" s="76">
        <f t="shared" si="62"/>
        <v>0</v>
      </c>
      <c r="J41" s="76">
        <v>4.0000000000000001E-3</v>
      </c>
      <c r="K41" s="76">
        <f t="shared" si="62"/>
        <v>0</v>
      </c>
      <c r="L41" s="76">
        <f t="shared" si="62"/>
        <v>0</v>
      </c>
      <c r="M41" s="76">
        <f t="shared" si="62"/>
        <v>0</v>
      </c>
      <c r="N41" s="76">
        <f t="shared" si="62"/>
        <v>0</v>
      </c>
      <c r="O41" s="76">
        <f t="shared" si="62"/>
        <v>0</v>
      </c>
      <c r="P41" s="76">
        <f t="shared" si="62"/>
        <v>0</v>
      </c>
      <c r="Q41" s="76">
        <f t="shared" si="62"/>
        <v>0</v>
      </c>
      <c r="R41" s="76">
        <f t="shared" si="62"/>
        <v>0</v>
      </c>
      <c r="S41" s="76">
        <f t="shared" si="62"/>
        <v>0</v>
      </c>
      <c r="T41" s="76">
        <f t="shared" si="62"/>
        <v>0</v>
      </c>
      <c r="U41" s="76">
        <f t="shared" ref="U41" si="63">(U$19*U40)/1000</f>
        <v>0</v>
      </c>
      <c r="V41" s="76">
        <f t="shared" si="62"/>
        <v>0</v>
      </c>
      <c r="W41" s="76">
        <f t="shared" si="62"/>
        <v>0</v>
      </c>
      <c r="X41" s="76">
        <f t="shared" si="62"/>
        <v>0</v>
      </c>
      <c r="Y41" s="76">
        <f t="shared" si="62"/>
        <v>0</v>
      </c>
      <c r="Z41" s="76">
        <f t="shared" si="62"/>
        <v>0</v>
      </c>
      <c r="AA41" s="814"/>
      <c r="AB41" s="814"/>
      <c r="AC41" s="814"/>
      <c r="AD41" s="816"/>
      <c r="AE41" s="818"/>
      <c r="AF41" s="818"/>
      <c r="AG41" s="818"/>
      <c r="AH41" s="932"/>
      <c r="AI41" s="813"/>
      <c r="AJ41" s="20" t="s">
        <v>34</v>
      </c>
      <c r="AK41" s="76">
        <f t="shared" ref="AK41:BG41" si="64">(AK$19*AK40)/1000</f>
        <v>0</v>
      </c>
      <c r="AL41" s="76">
        <f t="shared" si="64"/>
        <v>8.0000000000000002E-3</v>
      </c>
      <c r="AM41" s="76">
        <f t="shared" si="64"/>
        <v>0</v>
      </c>
      <c r="AN41" s="76">
        <f t="shared" si="64"/>
        <v>0</v>
      </c>
      <c r="AO41" s="76">
        <f t="shared" si="64"/>
        <v>0</v>
      </c>
      <c r="AP41" s="76">
        <f t="shared" si="64"/>
        <v>0</v>
      </c>
      <c r="AQ41" s="76">
        <f t="shared" si="64"/>
        <v>0</v>
      </c>
      <c r="AR41" s="76">
        <f t="shared" si="64"/>
        <v>0</v>
      </c>
      <c r="AS41" s="76">
        <f t="shared" si="64"/>
        <v>0</v>
      </c>
      <c r="AT41" s="76">
        <f t="shared" si="64"/>
        <v>0</v>
      </c>
      <c r="AU41" s="76">
        <f t="shared" si="64"/>
        <v>0</v>
      </c>
      <c r="AV41" s="76">
        <f t="shared" si="64"/>
        <v>0</v>
      </c>
      <c r="AW41" s="76">
        <f t="shared" si="64"/>
        <v>0</v>
      </c>
      <c r="AX41" s="76">
        <f t="shared" si="64"/>
        <v>0</v>
      </c>
      <c r="AY41" s="76">
        <f t="shared" si="64"/>
        <v>0</v>
      </c>
      <c r="AZ41" s="76">
        <f t="shared" si="64"/>
        <v>0</v>
      </c>
      <c r="BA41" s="76">
        <f t="shared" si="64"/>
        <v>0</v>
      </c>
      <c r="BB41" s="76">
        <f t="shared" ref="BB41" si="65">(BB$19*BB40)/1000</f>
        <v>0</v>
      </c>
      <c r="BC41" s="76">
        <f t="shared" si="64"/>
        <v>0</v>
      </c>
      <c r="BD41" s="76">
        <f t="shared" si="64"/>
        <v>0</v>
      </c>
      <c r="BE41" s="76">
        <f t="shared" si="64"/>
        <v>0</v>
      </c>
      <c r="BF41" s="76">
        <f t="shared" si="64"/>
        <v>0</v>
      </c>
      <c r="BG41" s="76">
        <f t="shared" si="64"/>
        <v>0</v>
      </c>
      <c r="BH41" s="814"/>
      <c r="BI41" s="814"/>
      <c r="BJ41" s="814"/>
      <c r="BK41" s="816"/>
      <c r="BL41" s="818"/>
      <c r="BM41" s="818"/>
      <c r="BN41" s="818"/>
      <c r="BO41" s="922" t="str">
        <f t="shared" ref="BO41" si="66">A48</f>
        <v>сухофрукты</v>
      </c>
      <c r="BP41" s="923"/>
      <c r="BQ41" s="924"/>
      <c r="BR41" s="914"/>
      <c r="BS41" s="871"/>
      <c r="BT41" s="871"/>
      <c r="BU41" s="871"/>
      <c r="BV41" s="871"/>
      <c r="BW41" s="871"/>
      <c r="BX41" s="914"/>
      <c r="BY41" s="914"/>
      <c r="BZ41" s="914">
        <f>N49+AU49</f>
        <v>0</v>
      </c>
      <c r="CA41" s="871"/>
      <c r="CB41" s="871"/>
      <c r="CC41" s="914"/>
      <c r="CD41" s="871"/>
      <c r="CE41" s="914"/>
      <c r="CF41" s="871"/>
      <c r="CG41" s="915"/>
      <c r="CH41" s="658"/>
      <c r="CI41" s="658"/>
      <c r="CJ41" s="658"/>
      <c r="CK41" s="794"/>
      <c r="CL41" s="21"/>
      <c r="DD41" s="16"/>
      <c r="DE41" s="16"/>
      <c r="DF41" s="16"/>
      <c r="DG41" s="16"/>
      <c r="DH41" s="16"/>
      <c r="DI41" s="16"/>
      <c r="DJ41" s="16"/>
      <c r="DK41" s="16"/>
      <c r="DL41" s="16"/>
      <c r="DM41" s="16"/>
      <c r="DN41" s="16"/>
      <c r="DO41" s="16"/>
      <c r="DP41" s="16"/>
      <c r="DQ41" s="16"/>
      <c r="DR41" s="16"/>
      <c r="DS41" s="16"/>
      <c r="DT41" s="16"/>
      <c r="DU41" s="16"/>
      <c r="DV41" s="16"/>
      <c r="DW41" s="16"/>
      <c r="DX41" s="16"/>
      <c r="DY41" s="16"/>
      <c r="DZ41" s="16"/>
    </row>
    <row r="42" spans="1:134" s="55" customFormat="1" ht="18.75" customHeight="1">
      <c r="A42" s="994" t="s">
        <v>117</v>
      </c>
      <c r="B42" s="995"/>
      <c r="C42" s="81" t="s">
        <v>35</v>
      </c>
      <c r="D42" s="79"/>
      <c r="E42" s="78">
        <v>0</v>
      </c>
      <c r="F42" s="78"/>
      <c r="G42" s="78"/>
      <c r="H42" s="80"/>
      <c r="I42" s="79"/>
      <c r="J42" s="80"/>
      <c r="K42" s="79"/>
      <c r="L42" s="78"/>
      <c r="M42" s="78"/>
      <c r="N42" s="78"/>
      <c r="O42" s="78">
        <v>0</v>
      </c>
      <c r="P42" s="78">
        <v>0</v>
      </c>
      <c r="Q42" s="78">
        <v>0</v>
      </c>
      <c r="R42" s="78"/>
      <c r="S42" s="80"/>
      <c r="T42" s="79">
        <v>50</v>
      </c>
      <c r="U42" s="78">
        <v>0</v>
      </c>
      <c r="V42" s="78"/>
      <c r="W42" s="80"/>
      <c r="X42" s="79"/>
      <c r="Y42" s="78"/>
      <c r="Z42" s="77"/>
      <c r="AA42" s="814">
        <f>SUM(D43:H43)</f>
        <v>0</v>
      </c>
      <c r="AB42" s="814">
        <f>SUM(I43:W43)</f>
        <v>1.1499999999999999</v>
      </c>
      <c r="AC42" s="814">
        <f>SUM(AA42+AB42)</f>
        <v>1.1499999999999999</v>
      </c>
      <c r="AD42" s="1026">
        <v>80</v>
      </c>
      <c r="AE42" s="973">
        <f>SUM(AA42*AD42)</f>
        <v>0</v>
      </c>
      <c r="AF42" s="973">
        <f>SUM(AB42*AD42)</f>
        <v>92</v>
      </c>
      <c r="AG42" s="973">
        <f>SUM(AE42:AF43)</f>
        <v>92</v>
      </c>
      <c r="AH42" s="994" t="s">
        <v>117</v>
      </c>
      <c r="AI42" s="995"/>
      <c r="AJ42" s="81" t="s">
        <v>35</v>
      </c>
      <c r="AK42" s="79"/>
      <c r="AL42" s="78">
        <v>0</v>
      </c>
      <c r="AM42" s="78"/>
      <c r="AN42" s="78"/>
      <c r="AO42" s="80"/>
      <c r="AP42" s="79"/>
      <c r="AQ42" s="80"/>
      <c r="AR42" s="79"/>
      <c r="AS42" s="78"/>
      <c r="AT42" s="78"/>
      <c r="AU42" s="78"/>
      <c r="AV42" s="78">
        <v>0</v>
      </c>
      <c r="AW42" s="78">
        <v>0</v>
      </c>
      <c r="AX42" s="78">
        <v>0</v>
      </c>
      <c r="AY42" s="78"/>
      <c r="AZ42" s="80"/>
      <c r="BA42" s="79">
        <v>56.57</v>
      </c>
      <c r="BB42" s="78">
        <v>0</v>
      </c>
      <c r="BC42" s="78"/>
      <c r="BD42" s="80"/>
      <c r="BE42" s="79"/>
      <c r="BF42" s="78"/>
      <c r="BG42" s="77"/>
      <c r="BH42" s="814">
        <f>SUM(AK43:AO43)</f>
        <v>0</v>
      </c>
      <c r="BI42" s="814">
        <f>SUM(AP43:BD43)</f>
        <v>2.15</v>
      </c>
      <c r="BJ42" s="814">
        <f>SUM(BH42+BI42)</f>
        <v>2.15</v>
      </c>
      <c r="BK42" s="1026">
        <f t="shared" ref="BK42" si="67">AD42</f>
        <v>80</v>
      </c>
      <c r="BL42" s="973">
        <f>SUM(BH42*BK42)</f>
        <v>0</v>
      </c>
      <c r="BM42" s="973">
        <f>SUM(BI42*BK42)</f>
        <v>172</v>
      </c>
      <c r="BN42" s="973">
        <f>SUM(BL42:BM43)</f>
        <v>172</v>
      </c>
      <c r="BO42" s="925"/>
      <c r="BP42" s="926"/>
      <c r="BQ42" s="927"/>
      <c r="BR42" s="871"/>
      <c r="BS42" s="871"/>
      <c r="BT42" s="871"/>
      <c r="BU42" s="871"/>
      <c r="BV42" s="871"/>
      <c r="BW42" s="871"/>
      <c r="BX42" s="871"/>
      <c r="BY42" s="871"/>
      <c r="BZ42" s="871"/>
      <c r="CA42" s="871"/>
      <c r="CB42" s="871"/>
      <c r="CC42" s="871"/>
      <c r="CD42" s="871"/>
      <c r="CE42" s="871"/>
      <c r="CF42" s="871"/>
      <c r="CG42" s="916"/>
      <c r="CH42" s="659"/>
      <c r="CI42" s="659"/>
      <c r="CJ42" s="659"/>
      <c r="CK42" s="794"/>
    </row>
    <row r="43" spans="1:134" ht="18.75" customHeight="1" thickBot="1">
      <c r="A43" s="932"/>
      <c r="B43" s="813"/>
      <c r="C43" s="20" t="s">
        <v>34</v>
      </c>
      <c r="D43" s="76">
        <f t="shared" ref="D43:Z43" si="68">(D$19*D42)/1000</f>
        <v>0</v>
      </c>
      <c r="E43" s="76">
        <f t="shared" si="68"/>
        <v>0</v>
      </c>
      <c r="F43" s="76">
        <f t="shared" si="68"/>
        <v>0</v>
      </c>
      <c r="G43" s="76">
        <f t="shared" si="68"/>
        <v>0</v>
      </c>
      <c r="H43" s="76">
        <f t="shared" si="68"/>
        <v>0</v>
      </c>
      <c r="I43" s="76">
        <f t="shared" si="68"/>
        <v>0</v>
      </c>
      <c r="J43" s="76">
        <f t="shared" si="68"/>
        <v>0</v>
      </c>
      <c r="K43" s="76">
        <f t="shared" si="68"/>
        <v>0</v>
      </c>
      <c r="L43" s="76"/>
      <c r="M43" s="76">
        <f t="shared" si="68"/>
        <v>0</v>
      </c>
      <c r="N43" s="76">
        <f t="shared" si="68"/>
        <v>0</v>
      </c>
      <c r="O43" s="76">
        <f t="shared" si="68"/>
        <v>0</v>
      </c>
      <c r="P43" s="76">
        <f t="shared" si="68"/>
        <v>0</v>
      </c>
      <c r="Q43" s="76">
        <f t="shared" si="68"/>
        <v>0</v>
      </c>
      <c r="R43" s="76">
        <f t="shared" si="68"/>
        <v>0</v>
      </c>
      <c r="S43" s="76">
        <f t="shared" si="68"/>
        <v>0</v>
      </c>
      <c r="T43" s="76">
        <f t="shared" si="68"/>
        <v>1.1499999999999999</v>
      </c>
      <c r="U43" s="76">
        <f t="shared" ref="U43" si="69">(U$19*U42)/1000</f>
        <v>0</v>
      </c>
      <c r="V43" s="76">
        <f t="shared" si="68"/>
        <v>0</v>
      </c>
      <c r="W43" s="76">
        <f t="shared" si="68"/>
        <v>0</v>
      </c>
      <c r="X43" s="76">
        <f t="shared" si="68"/>
        <v>0</v>
      </c>
      <c r="Y43" s="76">
        <f t="shared" si="68"/>
        <v>0</v>
      </c>
      <c r="Z43" s="76">
        <f t="shared" si="68"/>
        <v>0</v>
      </c>
      <c r="AA43" s="814"/>
      <c r="AB43" s="814"/>
      <c r="AC43" s="814"/>
      <c r="AD43" s="816"/>
      <c r="AE43" s="818"/>
      <c r="AF43" s="818"/>
      <c r="AG43" s="818"/>
      <c r="AH43" s="932"/>
      <c r="AI43" s="813"/>
      <c r="AJ43" s="20" t="s">
        <v>34</v>
      </c>
      <c r="AK43" s="76">
        <f t="shared" ref="AK43:BG43" si="70">(AK$19*AK42)/1000</f>
        <v>0</v>
      </c>
      <c r="AL43" s="76">
        <f t="shared" si="70"/>
        <v>0</v>
      </c>
      <c r="AM43" s="76">
        <f t="shared" si="70"/>
        <v>0</v>
      </c>
      <c r="AN43" s="76">
        <f t="shared" si="70"/>
        <v>0</v>
      </c>
      <c r="AO43" s="76">
        <f t="shared" si="70"/>
        <v>0</v>
      </c>
      <c r="AP43" s="76">
        <f t="shared" si="70"/>
        <v>0</v>
      </c>
      <c r="AQ43" s="76">
        <f t="shared" si="70"/>
        <v>0</v>
      </c>
      <c r="AR43" s="76">
        <f t="shared" si="70"/>
        <v>0</v>
      </c>
      <c r="AS43" s="76">
        <f t="shared" si="70"/>
        <v>0</v>
      </c>
      <c r="AT43" s="76">
        <f t="shared" si="70"/>
        <v>0</v>
      </c>
      <c r="AU43" s="76">
        <f t="shared" si="70"/>
        <v>0</v>
      </c>
      <c r="AV43" s="76">
        <f t="shared" si="70"/>
        <v>0</v>
      </c>
      <c r="AW43" s="76">
        <f t="shared" si="70"/>
        <v>0</v>
      </c>
      <c r="AX43" s="76">
        <f t="shared" si="70"/>
        <v>0</v>
      </c>
      <c r="AY43" s="76">
        <f t="shared" si="70"/>
        <v>0</v>
      </c>
      <c r="AZ43" s="76">
        <f t="shared" si="70"/>
        <v>0</v>
      </c>
      <c r="BA43" s="76">
        <f t="shared" si="70"/>
        <v>2.15</v>
      </c>
      <c r="BB43" s="76">
        <f t="shared" ref="BB43" si="71">(BB$19*BB42)/1000</f>
        <v>0</v>
      </c>
      <c r="BC43" s="76">
        <f t="shared" si="70"/>
        <v>0</v>
      </c>
      <c r="BD43" s="76">
        <f t="shared" si="70"/>
        <v>0</v>
      </c>
      <c r="BE43" s="76">
        <f t="shared" si="70"/>
        <v>0</v>
      </c>
      <c r="BF43" s="76">
        <f t="shared" si="70"/>
        <v>0</v>
      </c>
      <c r="BG43" s="76">
        <f t="shared" si="70"/>
        <v>0</v>
      </c>
      <c r="BH43" s="814"/>
      <c r="BI43" s="814"/>
      <c r="BJ43" s="814"/>
      <c r="BK43" s="816"/>
      <c r="BL43" s="818"/>
      <c r="BM43" s="818"/>
      <c r="BN43" s="818"/>
      <c r="BO43" s="922" t="str">
        <f t="shared" ref="BO43" si="72">A50</f>
        <v>яйцо</v>
      </c>
      <c r="BP43" s="923"/>
      <c r="BQ43" s="924"/>
      <c r="BR43" s="941"/>
      <c r="BS43" s="941"/>
      <c r="BT43" s="941"/>
      <c r="BU43" s="941"/>
      <c r="BV43" s="941"/>
      <c r="BW43" s="917"/>
      <c r="BX43" s="917">
        <v>4</v>
      </c>
      <c r="BY43" s="917"/>
      <c r="BZ43" s="941"/>
      <c r="CA43" s="941"/>
      <c r="CB43" s="941"/>
      <c r="CC43" s="941"/>
      <c r="CD43" s="941"/>
      <c r="CE43" s="1194"/>
      <c r="CF43" s="941"/>
      <c r="CG43" s="941"/>
      <c r="CH43" s="662"/>
      <c r="CI43" s="662"/>
      <c r="CJ43" s="658"/>
      <c r="CK43" s="794"/>
    </row>
    <row r="44" spans="1:134" s="55" customFormat="1" ht="18.75" customHeight="1">
      <c r="A44" s="994" t="s">
        <v>26</v>
      </c>
      <c r="B44" s="995"/>
      <c r="C44" s="81" t="s">
        <v>35</v>
      </c>
      <c r="D44" s="79"/>
      <c r="E44" s="78">
        <v>0</v>
      </c>
      <c r="F44" s="78"/>
      <c r="G44" s="78"/>
      <c r="H44" s="80"/>
      <c r="I44" s="79"/>
      <c r="J44" s="80"/>
      <c r="K44" s="79">
        <v>6</v>
      </c>
      <c r="L44" s="78"/>
      <c r="M44" s="78"/>
      <c r="N44" s="78"/>
      <c r="O44" s="78">
        <v>0</v>
      </c>
      <c r="P44" s="78">
        <v>0</v>
      </c>
      <c r="Q44" s="78">
        <v>0</v>
      </c>
      <c r="R44" s="78"/>
      <c r="S44" s="80"/>
      <c r="T44" s="79"/>
      <c r="U44" s="78">
        <v>0</v>
      </c>
      <c r="V44" s="78"/>
      <c r="W44" s="80"/>
      <c r="X44" s="79"/>
      <c r="Y44" s="78"/>
      <c r="Z44" s="77"/>
      <c r="AA44" s="814">
        <f>SUM(D45:H45)</f>
        <v>0</v>
      </c>
      <c r="AB44" s="814">
        <f>SUM(I45:W45)</f>
        <v>0.13800000000000001</v>
      </c>
      <c r="AC44" s="814">
        <f>SUM(AA44+AB44)</f>
        <v>0.13800000000000001</v>
      </c>
      <c r="AD44" s="1026">
        <v>37</v>
      </c>
      <c r="AE44" s="973">
        <f>SUM(AA44*AD44)</f>
        <v>0</v>
      </c>
      <c r="AF44" s="973">
        <f>SUM(AB44*AD44)</f>
        <v>5.1100000000000003</v>
      </c>
      <c r="AG44" s="973">
        <f>SUM(AE44:AF45)</f>
        <v>5.1100000000000003</v>
      </c>
      <c r="AH44" s="994" t="s">
        <v>26</v>
      </c>
      <c r="AI44" s="995"/>
      <c r="AJ44" s="81" t="s">
        <v>35</v>
      </c>
      <c r="AK44" s="79"/>
      <c r="AL44" s="78">
        <v>0</v>
      </c>
      <c r="AM44" s="78"/>
      <c r="AN44" s="78"/>
      <c r="AO44" s="80"/>
      <c r="AP44" s="79"/>
      <c r="AQ44" s="80"/>
      <c r="AR44" s="79">
        <v>10.84</v>
      </c>
      <c r="AS44" s="78"/>
      <c r="AT44" s="78"/>
      <c r="AU44" s="78"/>
      <c r="AV44" s="78">
        <v>0</v>
      </c>
      <c r="AW44" s="78">
        <v>0</v>
      </c>
      <c r="AX44" s="78">
        <v>0</v>
      </c>
      <c r="AY44" s="78"/>
      <c r="AZ44" s="80"/>
      <c r="BA44" s="79"/>
      <c r="BB44" s="78">
        <v>0</v>
      </c>
      <c r="BC44" s="78"/>
      <c r="BD44" s="80"/>
      <c r="BE44" s="79"/>
      <c r="BF44" s="78"/>
      <c r="BG44" s="77"/>
      <c r="BH44" s="814">
        <f>SUM(AK45:AO45)</f>
        <v>0</v>
      </c>
      <c r="BI44" s="814">
        <f>SUM(AP45:BD45)</f>
        <v>0.41199999999999998</v>
      </c>
      <c r="BJ44" s="814">
        <f>SUM(BH44+BI44)</f>
        <v>0.41199999999999998</v>
      </c>
      <c r="BK44" s="1026">
        <f t="shared" ref="BK44" si="73">AD44</f>
        <v>37</v>
      </c>
      <c r="BL44" s="973">
        <f>SUM(BH44*BK44)</f>
        <v>0</v>
      </c>
      <c r="BM44" s="973">
        <f>SUM(BI44*BK44)</f>
        <v>15.24</v>
      </c>
      <c r="BN44" s="973">
        <f>SUM(BL44:BM45)</f>
        <v>15.24</v>
      </c>
      <c r="BO44" s="925"/>
      <c r="BP44" s="926"/>
      <c r="BQ44" s="927"/>
      <c r="BR44" s="918"/>
      <c r="BS44" s="918"/>
      <c r="BT44" s="918"/>
      <c r="BU44" s="918"/>
      <c r="BV44" s="918"/>
      <c r="BW44" s="918"/>
      <c r="BX44" s="918"/>
      <c r="BY44" s="918"/>
      <c r="BZ44" s="918"/>
      <c r="CA44" s="918"/>
      <c r="CB44" s="918"/>
      <c r="CC44" s="918"/>
      <c r="CD44" s="918"/>
      <c r="CE44" s="918"/>
      <c r="CF44" s="918"/>
      <c r="CG44" s="918"/>
      <c r="CH44" s="661"/>
      <c r="CI44" s="661">
        <v>4</v>
      </c>
      <c r="CJ44" s="659"/>
      <c r="CK44" s="794"/>
    </row>
    <row r="45" spans="1:134" ht="18.75" customHeight="1" thickBot="1">
      <c r="A45" s="932"/>
      <c r="B45" s="813"/>
      <c r="C45" s="20" t="s">
        <v>34</v>
      </c>
      <c r="D45" s="76">
        <f t="shared" ref="D45:Z45" si="74">(D$19*D44)/1000</f>
        <v>0</v>
      </c>
      <c r="E45" s="76">
        <f t="shared" si="74"/>
        <v>0</v>
      </c>
      <c r="F45" s="76">
        <f t="shared" si="74"/>
        <v>0</v>
      </c>
      <c r="G45" s="76">
        <f t="shared" si="74"/>
        <v>0</v>
      </c>
      <c r="H45" s="76">
        <f t="shared" si="74"/>
        <v>0</v>
      </c>
      <c r="I45" s="76">
        <f t="shared" si="74"/>
        <v>0</v>
      </c>
      <c r="J45" s="76">
        <f t="shared" si="74"/>
        <v>0</v>
      </c>
      <c r="K45" s="76">
        <f t="shared" si="74"/>
        <v>0.13800000000000001</v>
      </c>
      <c r="L45" s="76">
        <f t="shared" si="74"/>
        <v>0</v>
      </c>
      <c r="M45" s="76">
        <f t="shared" si="74"/>
        <v>0</v>
      </c>
      <c r="N45" s="76">
        <f t="shared" si="74"/>
        <v>0</v>
      </c>
      <c r="O45" s="76">
        <f t="shared" si="74"/>
        <v>0</v>
      </c>
      <c r="P45" s="76">
        <f t="shared" si="74"/>
        <v>0</v>
      </c>
      <c r="Q45" s="76">
        <f t="shared" si="74"/>
        <v>0</v>
      </c>
      <c r="R45" s="76">
        <f t="shared" si="74"/>
        <v>0</v>
      </c>
      <c r="S45" s="76">
        <f t="shared" si="74"/>
        <v>0</v>
      </c>
      <c r="T45" s="76">
        <f t="shared" si="74"/>
        <v>0</v>
      </c>
      <c r="U45" s="76">
        <f t="shared" ref="U45" si="75">(U$19*U44)/1000</f>
        <v>0</v>
      </c>
      <c r="V45" s="76">
        <f t="shared" si="74"/>
        <v>0</v>
      </c>
      <c r="W45" s="76">
        <f t="shared" si="74"/>
        <v>0</v>
      </c>
      <c r="X45" s="76">
        <f t="shared" si="74"/>
        <v>0</v>
      </c>
      <c r="Y45" s="76">
        <f t="shared" si="74"/>
        <v>0</v>
      </c>
      <c r="Z45" s="76">
        <f t="shared" si="74"/>
        <v>0</v>
      </c>
      <c r="AA45" s="814"/>
      <c r="AB45" s="814"/>
      <c r="AC45" s="814"/>
      <c r="AD45" s="816"/>
      <c r="AE45" s="818"/>
      <c r="AF45" s="818"/>
      <c r="AG45" s="818"/>
      <c r="AH45" s="932"/>
      <c r="AI45" s="813"/>
      <c r="AJ45" s="20" t="s">
        <v>34</v>
      </c>
      <c r="AK45" s="76">
        <f t="shared" ref="AK45:BG45" si="76">(AK$19*AK44)/1000</f>
        <v>0</v>
      </c>
      <c r="AL45" s="76">
        <f t="shared" si="76"/>
        <v>0</v>
      </c>
      <c r="AM45" s="76">
        <f t="shared" si="76"/>
        <v>0</v>
      </c>
      <c r="AN45" s="76">
        <f t="shared" si="76"/>
        <v>0</v>
      </c>
      <c r="AO45" s="76">
        <f t="shared" si="76"/>
        <v>0</v>
      </c>
      <c r="AP45" s="76">
        <f t="shared" si="76"/>
        <v>0</v>
      </c>
      <c r="AQ45" s="76">
        <f t="shared" si="76"/>
        <v>0</v>
      </c>
      <c r="AR45" s="76">
        <f t="shared" si="76"/>
        <v>0.41199999999999998</v>
      </c>
      <c r="AS45" s="76">
        <f t="shared" si="76"/>
        <v>0</v>
      </c>
      <c r="AT45" s="76">
        <f t="shared" si="76"/>
        <v>0</v>
      </c>
      <c r="AU45" s="76">
        <f t="shared" si="76"/>
        <v>0</v>
      </c>
      <c r="AV45" s="76">
        <f t="shared" si="76"/>
        <v>0</v>
      </c>
      <c r="AW45" s="76">
        <f t="shared" si="76"/>
        <v>0</v>
      </c>
      <c r="AX45" s="76">
        <f t="shared" si="76"/>
        <v>0</v>
      </c>
      <c r="AY45" s="76">
        <f t="shared" si="76"/>
        <v>0</v>
      </c>
      <c r="AZ45" s="76">
        <f t="shared" si="76"/>
        <v>0</v>
      </c>
      <c r="BA45" s="76">
        <f t="shared" si="76"/>
        <v>0</v>
      </c>
      <c r="BB45" s="76">
        <f t="shared" ref="BB45" si="77">(BB$19*BB44)/1000</f>
        <v>0</v>
      </c>
      <c r="BC45" s="76">
        <f t="shared" si="76"/>
        <v>0</v>
      </c>
      <c r="BD45" s="76">
        <f t="shared" si="76"/>
        <v>0</v>
      </c>
      <c r="BE45" s="76">
        <f t="shared" si="76"/>
        <v>0</v>
      </c>
      <c r="BF45" s="76">
        <f t="shared" si="76"/>
        <v>0</v>
      </c>
      <c r="BG45" s="76">
        <f t="shared" si="76"/>
        <v>0</v>
      </c>
      <c r="BH45" s="814"/>
      <c r="BI45" s="814"/>
      <c r="BJ45" s="814"/>
      <c r="BK45" s="816"/>
      <c r="BL45" s="818"/>
      <c r="BM45" s="818"/>
      <c r="BN45" s="818"/>
      <c r="BO45" s="922" t="str">
        <f t="shared" ref="BO45" si="78">A52</f>
        <v>картофель</v>
      </c>
      <c r="BP45" s="923"/>
      <c r="BQ45" s="924"/>
      <c r="BR45" s="871"/>
      <c r="BS45" s="871"/>
      <c r="BT45" s="871"/>
      <c r="BU45" s="871"/>
      <c r="BV45" s="871"/>
      <c r="BW45" s="914">
        <f>K53+AR53</f>
        <v>5.2</v>
      </c>
      <c r="BX45" s="914">
        <f>L53+AS53</f>
        <v>0</v>
      </c>
      <c r="BY45" s="914">
        <v>11.9</v>
      </c>
      <c r="BZ45" s="871"/>
      <c r="CA45" s="871"/>
      <c r="CB45" s="871"/>
      <c r="CC45" s="914"/>
      <c r="CD45" s="871"/>
      <c r="CE45" s="914"/>
      <c r="CF45" s="871"/>
      <c r="CG45" s="915"/>
      <c r="CH45" s="658"/>
      <c r="CI45" s="658"/>
      <c r="CJ45" s="807"/>
      <c r="CK45" s="794"/>
    </row>
    <row r="46" spans="1:134" s="55" customFormat="1" ht="18.75" customHeight="1">
      <c r="A46" s="932" t="s">
        <v>39</v>
      </c>
      <c r="B46" s="813"/>
      <c r="C46" s="64" t="s">
        <v>35</v>
      </c>
      <c r="D46" s="62"/>
      <c r="E46" s="61">
        <v>0</v>
      </c>
      <c r="F46" s="61"/>
      <c r="G46" s="61"/>
      <c r="H46" s="63"/>
      <c r="I46" s="62"/>
      <c r="J46" s="63"/>
      <c r="K46" s="62"/>
      <c r="L46" s="61">
        <v>9</v>
      </c>
      <c r="M46" s="61"/>
      <c r="N46" s="61"/>
      <c r="O46" s="61">
        <v>0</v>
      </c>
      <c r="P46" s="61">
        <v>0</v>
      </c>
      <c r="Q46" s="61">
        <v>0</v>
      </c>
      <c r="R46" s="61"/>
      <c r="S46" s="63"/>
      <c r="T46" s="62"/>
      <c r="U46" s="61">
        <v>0</v>
      </c>
      <c r="V46" s="61"/>
      <c r="W46" s="63"/>
      <c r="X46" s="62"/>
      <c r="Y46" s="61"/>
      <c r="Z46" s="60"/>
      <c r="AA46" s="814">
        <f>SUM(D47:H47)</f>
        <v>0</v>
      </c>
      <c r="AB46" s="814">
        <f>SUM(I47:W47)</f>
        <v>0.20699999999999999</v>
      </c>
      <c r="AC46" s="814">
        <f>SUM(AA46+AB46)</f>
        <v>0.20699999999999999</v>
      </c>
      <c r="AD46" s="816">
        <v>35</v>
      </c>
      <c r="AE46" s="973">
        <f>SUM(AA46*AD46)</f>
        <v>0</v>
      </c>
      <c r="AF46" s="973">
        <f>SUM(AB46*AD46)</f>
        <v>7.25</v>
      </c>
      <c r="AG46" s="973">
        <f>SUM(AE46:AF47)</f>
        <v>7.25</v>
      </c>
      <c r="AH46" s="932" t="s">
        <v>39</v>
      </c>
      <c r="AI46" s="813"/>
      <c r="AJ46" s="64" t="s">
        <v>35</v>
      </c>
      <c r="AK46" s="62"/>
      <c r="AL46" s="61">
        <v>0</v>
      </c>
      <c r="AM46" s="61"/>
      <c r="AN46" s="61"/>
      <c r="AO46" s="63"/>
      <c r="AP46" s="62"/>
      <c r="AQ46" s="63"/>
      <c r="AR46" s="62"/>
      <c r="AS46" s="61">
        <v>9.02</v>
      </c>
      <c r="AT46" s="61"/>
      <c r="AU46" s="61"/>
      <c r="AV46" s="61">
        <v>0</v>
      </c>
      <c r="AW46" s="61">
        <v>0</v>
      </c>
      <c r="AX46" s="61">
        <v>0</v>
      </c>
      <c r="AY46" s="61"/>
      <c r="AZ46" s="63"/>
      <c r="BA46" s="62"/>
      <c r="BB46" s="61">
        <v>0</v>
      </c>
      <c r="BC46" s="61"/>
      <c r="BD46" s="63"/>
      <c r="BE46" s="62"/>
      <c r="BF46" s="61"/>
      <c r="BG46" s="60"/>
      <c r="BH46" s="814">
        <f>SUM(AK47:AO47)</f>
        <v>0</v>
      </c>
      <c r="BI46" s="814">
        <f>SUM(AP47:BD47)</f>
        <v>0.34300000000000003</v>
      </c>
      <c r="BJ46" s="814">
        <f>SUM(BH46+BI46)</f>
        <v>0.34300000000000003</v>
      </c>
      <c r="BK46" s="1026">
        <f t="shared" ref="BK46" si="79">AD46</f>
        <v>35</v>
      </c>
      <c r="BL46" s="973">
        <f>SUM(BH46*BK46)</f>
        <v>0</v>
      </c>
      <c r="BM46" s="973">
        <f>SUM(BI46*BK46)</f>
        <v>12.01</v>
      </c>
      <c r="BN46" s="973">
        <f>SUM(BL46:BM47)</f>
        <v>12.01</v>
      </c>
      <c r="BO46" s="925"/>
      <c r="BP46" s="926"/>
      <c r="BQ46" s="927"/>
      <c r="BR46" s="871"/>
      <c r="BS46" s="871"/>
      <c r="BT46" s="871"/>
      <c r="BU46" s="871"/>
      <c r="BV46" s="871"/>
      <c r="BW46" s="871"/>
      <c r="BX46" s="871"/>
      <c r="BY46" s="871"/>
      <c r="BZ46" s="871"/>
      <c r="CA46" s="871"/>
      <c r="CB46" s="871"/>
      <c r="CC46" s="871"/>
      <c r="CD46" s="871"/>
      <c r="CE46" s="871"/>
      <c r="CF46" s="871"/>
      <c r="CG46" s="916"/>
      <c r="CH46" s="659"/>
      <c r="CI46" s="659">
        <v>17.100000000000001</v>
      </c>
      <c r="CJ46" s="807"/>
      <c r="CK46" s="794"/>
    </row>
    <row r="47" spans="1:134" ht="18.75" customHeight="1" thickBot="1">
      <c r="A47" s="932"/>
      <c r="B47" s="813"/>
      <c r="C47" s="20" t="s">
        <v>34</v>
      </c>
      <c r="D47" s="76">
        <f t="shared" ref="D47:Z47" si="80">(D$19*D46)/1000</f>
        <v>0</v>
      </c>
      <c r="E47" s="76">
        <f t="shared" si="80"/>
        <v>0</v>
      </c>
      <c r="F47" s="76">
        <f t="shared" si="80"/>
        <v>0</v>
      </c>
      <c r="G47" s="76">
        <f t="shared" si="80"/>
        <v>0</v>
      </c>
      <c r="H47" s="76">
        <f t="shared" si="80"/>
        <v>0</v>
      </c>
      <c r="I47" s="76">
        <f t="shared" si="80"/>
        <v>0</v>
      </c>
      <c r="J47" s="76">
        <f t="shared" si="80"/>
        <v>0</v>
      </c>
      <c r="K47" s="76">
        <f t="shared" si="80"/>
        <v>0</v>
      </c>
      <c r="L47" s="76">
        <f t="shared" si="80"/>
        <v>0.20699999999999999</v>
      </c>
      <c r="M47" s="76">
        <f t="shared" si="80"/>
        <v>0</v>
      </c>
      <c r="N47" s="76">
        <f t="shared" si="80"/>
        <v>0</v>
      </c>
      <c r="O47" s="76">
        <f t="shared" si="80"/>
        <v>0</v>
      </c>
      <c r="P47" s="76">
        <f t="shared" si="80"/>
        <v>0</v>
      </c>
      <c r="Q47" s="76">
        <f t="shared" si="80"/>
        <v>0</v>
      </c>
      <c r="R47" s="76">
        <f t="shared" si="80"/>
        <v>0</v>
      </c>
      <c r="S47" s="76">
        <f t="shared" si="80"/>
        <v>0</v>
      </c>
      <c r="T47" s="76">
        <f t="shared" si="80"/>
        <v>0</v>
      </c>
      <c r="U47" s="76">
        <f t="shared" ref="U47" si="81">(U$19*U46)/1000</f>
        <v>0</v>
      </c>
      <c r="V47" s="76">
        <f t="shared" si="80"/>
        <v>0</v>
      </c>
      <c r="W47" s="76">
        <f t="shared" si="80"/>
        <v>0</v>
      </c>
      <c r="X47" s="76">
        <f t="shared" si="80"/>
        <v>0</v>
      </c>
      <c r="Y47" s="76">
        <f t="shared" si="80"/>
        <v>0</v>
      </c>
      <c r="Z47" s="76">
        <f t="shared" si="80"/>
        <v>0</v>
      </c>
      <c r="AA47" s="814"/>
      <c r="AB47" s="814"/>
      <c r="AC47" s="814"/>
      <c r="AD47" s="816"/>
      <c r="AE47" s="818"/>
      <c r="AF47" s="818"/>
      <c r="AG47" s="818"/>
      <c r="AH47" s="932"/>
      <c r="AI47" s="813"/>
      <c r="AJ47" s="20" t="s">
        <v>34</v>
      </c>
      <c r="AK47" s="76">
        <f t="shared" ref="AK47:BG47" si="82">(AK$19*AK46)/1000</f>
        <v>0</v>
      </c>
      <c r="AL47" s="76">
        <f t="shared" si="82"/>
        <v>0</v>
      </c>
      <c r="AM47" s="76">
        <f t="shared" si="82"/>
        <v>0</v>
      </c>
      <c r="AN47" s="76">
        <f t="shared" si="82"/>
        <v>0</v>
      </c>
      <c r="AO47" s="76">
        <f t="shared" si="82"/>
        <v>0</v>
      </c>
      <c r="AP47" s="76">
        <f t="shared" si="82"/>
        <v>0</v>
      </c>
      <c r="AQ47" s="76">
        <f t="shared" si="82"/>
        <v>0</v>
      </c>
      <c r="AR47" s="76">
        <f t="shared" si="82"/>
        <v>0</v>
      </c>
      <c r="AS47" s="76">
        <f t="shared" si="82"/>
        <v>0.34300000000000003</v>
      </c>
      <c r="AT47" s="76">
        <f t="shared" si="82"/>
        <v>0</v>
      </c>
      <c r="AU47" s="76">
        <f t="shared" si="82"/>
        <v>0</v>
      </c>
      <c r="AV47" s="76">
        <f t="shared" si="82"/>
        <v>0</v>
      </c>
      <c r="AW47" s="76">
        <f t="shared" si="82"/>
        <v>0</v>
      </c>
      <c r="AX47" s="76">
        <f t="shared" si="82"/>
        <v>0</v>
      </c>
      <c r="AY47" s="76">
        <f t="shared" si="82"/>
        <v>0</v>
      </c>
      <c r="AZ47" s="76">
        <f t="shared" si="82"/>
        <v>0</v>
      </c>
      <c r="BA47" s="76">
        <f t="shared" si="82"/>
        <v>0</v>
      </c>
      <c r="BB47" s="76">
        <f t="shared" ref="BB47" si="83">(BB$19*BB46)/1000</f>
        <v>0</v>
      </c>
      <c r="BC47" s="76">
        <f t="shared" si="82"/>
        <v>0</v>
      </c>
      <c r="BD47" s="76">
        <f t="shared" si="82"/>
        <v>0</v>
      </c>
      <c r="BE47" s="76">
        <f t="shared" si="82"/>
        <v>0</v>
      </c>
      <c r="BF47" s="76">
        <f t="shared" si="82"/>
        <v>0</v>
      </c>
      <c r="BG47" s="76">
        <f t="shared" si="82"/>
        <v>0</v>
      </c>
      <c r="BH47" s="814"/>
      <c r="BI47" s="814"/>
      <c r="BJ47" s="814"/>
      <c r="BK47" s="816"/>
      <c r="BL47" s="818"/>
      <c r="BM47" s="818"/>
      <c r="BN47" s="818"/>
      <c r="BO47" s="922" t="str">
        <f>A54</f>
        <v>огурец соленый</v>
      </c>
      <c r="BP47" s="923"/>
      <c r="BQ47" s="924"/>
      <c r="BR47" s="941"/>
      <c r="BS47" s="917"/>
      <c r="BT47" s="941"/>
      <c r="BU47" s="941"/>
      <c r="BV47" s="941"/>
      <c r="BW47" s="917">
        <f>K55+AR55</f>
        <v>0</v>
      </c>
      <c r="BX47" s="941"/>
      <c r="BY47" s="941"/>
      <c r="BZ47" s="941">
        <v>3</v>
      </c>
      <c r="CA47" s="941"/>
      <c r="CB47" s="941"/>
      <c r="CC47" s="941"/>
      <c r="CD47" s="941"/>
      <c r="CE47" s="969"/>
      <c r="CF47" s="941"/>
      <c r="CG47" s="941"/>
      <c r="CH47" s="662"/>
      <c r="CI47" s="662"/>
      <c r="CJ47" s="662"/>
      <c r="CK47" s="795"/>
    </row>
    <row r="48" spans="1:134" s="55" customFormat="1" ht="18.75" customHeight="1">
      <c r="A48" s="936" t="s">
        <v>13</v>
      </c>
      <c r="B48" s="1001"/>
      <c r="C48" s="74" t="s">
        <v>35</v>
      </c>
      <c r="D48" s="72"/>
      <c r="E48" s="71">
        <v>0</v>
      </c>
      <c r="F48" s="71"/>
      <c r="G48" s="71"/>
      <c r="H48" s="73"/>
      <c r="I48" s="72"/>
      <c r="J48" s="73"/>
      <c r="K48" s="72"/>
      <c r="L48" s="71"/>
      <c r="M48" s="71"/>
      <c r="N48" s="71"/>
      <c r="O48" s="71"/>
      <c r="P48" s="71">
        <v>15</v>
      </c>
      <c r="Q48" s="71">
        <v>0</v>
      </c>
      <c r="R48" s="71"/>
      <c r="S48" s="73"/>
      <c r="T48" s="72"/>
      <c r="U48" s="71">
        <v>0</v>
      </c>
      <c r="V48" s="71"/>
      <c r="W48" s="73"/>
      <c r="X48" s="72"/>
      <c r="Y48" s="71"/>
      <c r="Z48" s="70"/>
      <c r="AA48" s="814">
        <f>SUM(D49:H49)</f>
        <v>0</v>
      </c>
      <c r="AB48" s="814">
        <f>SUM(I49:W49)</f>
        <v>0.34499999999999997</v>
      </c>
      <c r="AC48" s="814">
        <f>SUM(AA48+AB48)</f>
        <v>0.34499999999999997</v>
      </c>
      <c r="AD48" s="938">
        <v>80</v>
      </c>
      <c r="AE48" s="973">
        <f>SUM(AA48*AD48)</f>
        <v>0</v>
      </c>
      <c r="AF48" s="973">
        <f>SUM(AB48*AD48)</f>
        <v>27.6</v>
      </c>
      <c r="AG48" s="973">
        <f>SUM(AE48:AF49)</f>
        <v>27.6</v>
      </c>
      <c r="AH48" s="936" t="s">
        <v>13</v>
      </c>
      <c r="AI48" s="1001"/>
      <c r="AJ48" s="74" t="s">
        <v>35</v>
      </c>
      <c r="AK48" s="72"/>
      <c r="AL48" s="71">
        <v>0</v>
      </c>
      <c r="AM48" s="71"/>
      <c r="AN48" s="71"/>
      <c r="AO48" s="73"/>
      <c r="AP48" s="72"/>
      <c r="AQ48" s="73"/>
      <c r="AR48" s="72"/>
      <c r="AS48" s="71"/>
      <c r="AT48" s="71"/>
      <c r="AU48" s="71"/>
      <c r="AV48" s="71"/>
      <c r="AW48" s="71">
        <v>0</v>
      </c>
      <c r="AX48" s="71">
        <v>0</v>
      </c>
      <c r="AY48" s="71"/>
      <c r="AZ48" s="73"/>
      <c r="BA48" s="72"/>
      <c r="BB48" s="71">
        <v>0</v>
      </c>
      <c r="BC48" s="71"/>
      <c r="BD48" s="73"/>
      <c r="BE48" s="72"/>
      <c r="BF48" s="71"/>
      <c r="BG48" s="70"/>
      <c r="BH48" s="814">
        <f>SUM(AK49:AO49)</f>
        <v>0</v>
      </c>
      <c r="BI48" s="814">
        <f>SUM(AP49:BD49)</f>
        <v>0</v>
      </c>
      <c r="BJ48" s="814">
        <f>SUM(BH48+BI48)</f>
        <v>0</v>
      </c>
      <c r="BK48" s="1026">
        <f t="shared" ref="BK48" si="84">AD48</f>
        <v>80</v>
      </c>
      <c r="BL48" s="973">
        <f>SUM(BH48*BK48)</f>
        <v>0</v>
      </c>
      <c r="BM48" s="973">
        <f>SUM(BI48*BK48)</f>
        <v>0</v>
      </c>
      <c r="BN48" s="973">
        <f>SUM(BL48:BM49)</f>
        <v>0</v>
      </c>
      <c r="BO48" s="925"/>
      <c r="BP48" s="926"/>
      <c r="BQ48" s="927"/>
      <c r="BR48" s="918"/>
      <c r="BS48" s="918"/>
      <c r="BT48" s="918"/>
      <c r="BU48" s="918"/>
      <c r="BV48" s="918"/>
      <c r="BW48" s="944"/>
      <c r="BX48" s="918"/>
      <c r="BY48" s="918"/>
      <c r="BZ48" s="918"/>
      <c r="CA48" s="918"/>
      <c r="CB48" s="918"/>
      <c r="CC48" s="918"/>
      <c r="CD48" s="918"/>
      <c r="CE48" s="918"/>
      <c r="CF48" s="918"/>
      <c r="CG48" s="918"/>
      <c r="CH48" s="661"/>
      <c r="CI48" s="661">
        <v>3</v>
      </c>
      <c r="CJ48" s="661"/>
      <c r="CK48" s="795"/>
    </row>
    <row r="49" spans="1:89" ht="18.75" customHeight="1" thickBot="1">
      <c r="A49" s="932"/>
      <c r="B49" s="813"/>
      <c r="C49" s="20" t="s">
        <v>34</v>
      </c>
      <c r="D49" s="76">
        <f t="shared" ref="D49:Z49" si="85">(D$19*D48)/1000</f>
        <v>0</v>
      </c>
      <c r="E49" s="76">
        <f t="shared" si="85"/>
        <v>0</v>
      </c>
      <c r="F49" s="76">
        <f t="shared" si="85"/>
        <v>0</v>
      </c>
      <c r="G49" s="76">
        <f t="shared" si="85"/>
        <v>0</v>
      </c>
      <c r="H49" s="76">
        <f t="shared" si="85"/>
        <v>0</v>
      </c>
      <c r="I49" s="76">
        <f t="shared" si="85"/>
        <v>0</v>
      </c>
      <c r="J49" s="76">
        <f t="shared" si="85"/>
        <v>0</v>
      </c>
      <c r="K49" s="76">
        <f t="shared" si="85"/>
        <v>0</v>
      </c>
      <c r="L49" s="76">
        <f t="shared" si="85"/>
        <v>0</v>
      </c>
      <c r="M49" s="76">
        <f t="shared" si="85"/>
        <v>0</v>
      </c>
      <c r="N49" s="76">
        <f t="shared" si="85"/>
        <v>0</v>
      </c>
      <c r="O49" s="76">
        <f t="shared" si="85"/>
        <v>0</v>
      </c>
      <c r="P49" s="76">
        <f t="shared" si="85"/>
        <v>0.34499999999999997</v>
      </c>
      <c r="Q49" s="76">
        <f t="shared" si="85"/>
        <v>0</v>
      </c>
      <c r="R49" s="76">
        <f t="shared" si="85"/>
        <v>0</v>
      </c>
      <c r="S49" s="76">
        <f t="shared" si="85"/>
        <v>0</v>
      </c>
      <c r="T49" s="76">
        <f t="shared" si="85"/>
        <v>0</v>
      </c>
      <c r="U49" s="76">
        <f t="shared" ref="U49" si="86">(U$19*U48)/1000</f>
        <v>0</v>
      </c>
      <c r="V49" s="76">
        <f t="shared" si="85"/>
        <v>0</v>
      </c>
      <c r="W49" s="76">
        <f t="shared" si="85"/>
        <v>0</v>
      </c>
      <c r="X49" s="76">
        <f t="shared" si="85"/>
        <v>0</v>
      </c>
      <c r="Y49" s="76">
        <f t="shared" si="85"/>
        <v>0</v>
      </c>
      <c r="Z49" s="76">
        <f t="shared" si="85"/>
        <v>0</v>
      </c>
      <c r="AA49" s="814"/>
      <c r="AB49" s="814"/>
      <c r="AC49" s="814"/>
      <c r="AD49" s="816"/>
      <c r="AE49" s="818"/>
      <c r="AF49" s="818"/>
      <c r="AG49" s="818"/>
      <c r="AH49" s="932"/>
      <c r="AI49" s="813"/>
      <c r="AJ49" s="20" t="s">
        <v>34</v>
      </c>
      <c r="AK49" s="76">
        <f t="shared" ref="AK49:BG49" si="87">(AK$19*AK48)/1000</f>
        <v>0</v>
      </c>
      <c r="AL49" s="76">
        <f t="shared" si="87"/>
        <v>0</v>
      </c>
      <c r="AM49" s="76">
        <f t="shared" si="87"/>
        <v>0</v>
      </c>
      <c r="AN49" s="76">
        <f t="shared" si="87"/>
        <v>0</v>
      </c>
      <c r="AO49" s="76">
        <f t="shared" si="87"/>
        <v>0</v>
      </c>
      <c r="AP49" s="76">
        <f t="shared" si="87"/>
        <v>0</v>
      </c>
      <c r="AQ49" s="76">
        <f t="shared" si="87"/>
        <v>0</v>
      </c>
      <c r="AR49" s="76">
        <f t="shared" si="87"/>
        <v>0</v>
      </c>
      <c r="AS49" s="76">
        <f t="shared" si="87"/>
        <v>0</v>
      </c>
      <c r="AT49" s="76">
        <f t="shared" si="87"/>
        <v>0</v>
      </c>
      <c r="AU49" s="76">
        <f t="shared" si="87"/>
        <v>0</v>
      </c>
      <c r="AV49" s="76">
        <f t="shared" si="87"/>
        <v>0</v>
      </c>
      <c r="AW49" s="76">
        <f t="shared" si="87"/>
        <v>0</v>
      </c>
      <c r="AX49" s="76">
        <f t="shared" si="87"/>
        <v>0</v>
      </c>
      <c r="AY49" s="76">
        <f t="shared" si="87"/>
        <v>0</v>
      </c>
      <c r="AZ49" s="76">
        <f t="shared" si="87"/>
        <v>0</v>
      </c>
      <c r="BA49" s="76">
        <f t="shared" si="87"/>
        <v>0</v>
      </c>
      <c r="BB49" s="76">
        <f t="shared" ref="BB49" si="88">(BB$19*BB48)/1000</f>
        <v>0</v>
      </c>
      <c r="BC49" s="76">
        <f t="shared" si="87"/>
        <v>0</v>
      </c>
      <c r="BD49" s="76">
        <f t="shared" si="87"/>
        <v>0</v>
      </c>
      <c r="BE49" s="76">
        <f t="shared" si="87"/>
        <v>0</v>
      </c>
      <c r="BF49" s="76">
        <f t="shared" si="87"/>
        <v>0</v>
      </c>
      <c r="BG49" s="76">
        <f t="shared" si="87"/>
        <v>0</v>
      </c>
      <c r="BH49" s="814"/>
      <c r="BI49" s="814"/>
      <c r="BJ49" s="814"/>
      <c r="BK49" s="816"/>
      <c r="BL49" s="818"/>
      <c r="BM49" s="818"/>
      <c r="BN49" s="818"/>
      <c r="BO49" s="922" t="str">
        <f t="shared" ref="BO49" si="89">A60</f>
        <v>зелень</v>
      </c>
      <c r="BP49" s="923"/>
      <c r="BQ49" s="924"/>
      <c r="BR49" s="941"/>
      <c r="BS49" s="917"/>
      <c r="BT49" s="917"/>
      <c r="BU49" s="941"/>
      <c r="BV49" s="941"/>
      <c r="BW49" s="917">
        <f>K61+AR61</f>
        <v>0</v>
      </c>
      <c r="BX49" s="917"/>
      <c r="BY49" s="941"/>
      <c r="BZ49" s="917"/>
      <c r="CA49" s="941"/>
      <c r="CB49" s="941"/>
      <c r="CC49" s="941"/>
      <c r="CD49" s="941"/>
      <c r="CE49" s="917"/>
      <c r="CF49" s="941"/>
      <c r="CG49" s="941"/>
      <c r="CH49" s="662"/>
      <c r="CI49" s="662"/>
      <c r="CJ49" s="658"/>
      <c r="CK49" s="794"/>
    </row>
    <row r="50" spans="1:89" s="55" customFormat="1" ht="18.75" customHeight="1">
      <c r="A50" s="932" t="s">
        <v>11</v>
      </c>
      <c r="B50" s="813"/>
      <c r="C50" s="64" t="s">
        <v>35</v>
      </c>
      <c r="D50" s="62"/>
      <c r="E50" s="61">
        <v>0</v>
      </c>
      <c r="F50" s="61"/>
      <c r="G50" s="61"/>
      <c r="H50" s="63"/>
      <c r="I50" s="62"/>
      <c r="J50" s="63"/>
      <c r="K50" s="62"/>
      <c r="L50" s="61">
        <v>3</v>
      </c>
      <c r="M50" s="61"/>
      <c r="N50" s="61"/>
      <c r="O50" s="61">
        <v>0</v>
      </c>
      <c r="P50" s="61">
        <v>0</v>
      </c>
      <c r="Q50" s="61">
        <v>0</v>
      </c>
      <c r="R50" s="61"/>
      <c r="S50" s="63"/>
      <c r="T50" s="62"/>
      <c r="U50" s="61">
        <v>0</v>
      </c>
      <c r="V50" s="61"/>
      <c r="W50" s="63"/>
      <c r="X50" s="62"/>
      <c r="Y50" s="61"/>
      <c r="Z50" s="60"/>
      <c r="AA50" s="814">
        <f>SUM(D51:H51)</f>
        <v>0</v>
      </c>
      <c r="AB50" s="814">
        <f>SUM(I51:W51)</f>
        <v>2</v>
      </c>
      <c r="AC50" s="814">
        <v>0.1</v>
      </c>
      <c r="AD50" s="816">
        <v>7.5</v>
      </c>
      <c r="AE50" s="973">
        <f>SUM(AA50*AD50)</f>
        <v>0</v>
      </c>
      <c r="AF50" s="973"/>
      <c r="AG50" s="973">
        <v>8</v>
      </c>
      <c r="AH50" s="932" t="s">
        <v>11</v>
      </c>
      <c r="AI50" s="813"/>
      <c r="AJ50" s="64" t="s">
        <v>35</v>
      </c>
      <c r="AK50" s="62"/>
      <c r="AL50" s="61">
        <v>0</v>
      </c>
      <c r="AM50" s="61"/>
      <c r="AN50" s="61"/>
      <c r="AO50" s="63"/>
      <c r="AP50" s="62"/>
      <c r="AQ50" s="63"/>
      <c r="AR50" s="62"/>
      <c r="AS50" s="61">
        <v>3</v>
      </c>
      <c r="AT50" s="61"/>
      <c r="AU50" s="61"/>
      <c r="AV50" s="61">
        <v>0</v>
      </c>
      <c r="AW50" s="61">
        <v>0</v>
      </c>
      <c r="AX50" s="61">
        <v>0</v>
      </c>
      <c r="AY50" s="61"/>
      <c r="AZ50" s="63"/>
      <c r="BA50" s="62"/>
      <c r="BB50" s="61">
        <v>0</v>
      </c>
      <c r="BC50" s="61"/>
      <c r="BD50" s="63"/>
      <c r="BE50" s="62"/>
      <c r="BF50" s="61"/>
      <c r="BG50" s="60"/>
      <c r="BH50" s="814">
        <f>SUM(AK51:AO51)</f>
        <v>0</v>
      </c>
      <c r="BI50" s="814">
        <f>SUM(AP51:BD51)</f>
        <v>3</v>
      </c>
      <c r="BJ50" s="814">
        <f>SUM(BH50+BI50)</f>
        <v>3</v>
      </c>
      <c r="BK50" s="1026">
        <f t="shared" ref="BK50" si="90">AD50</f>
        <v>7.5</v>
      </c>
      <c r="BL50" s="973">
        <f>SUM(BH50*BK50)</f>
        <v>0</v>
      </c>
      <c r="BM50" s="973">
        <f>SUM(BI50*BK50)</f>
        <v>22.5</v>
      </c>
      <c r="BN50" s="973">
        <f>SUM(BL50:BM51)</f>
        <v>22.5</v>
      </c>
      <c r="BO50" s="925"/>
      <c r="BP50" s="926"/>
      <c r="BQ50" s="927"/>
      <c r="BR50" s="918"/>
      <c r="BS50" s="918"/>
      <c r="BT50" s="918"/>
      <c r="BU50" s="918"/>
      <c r="BV50" s="918"/>
      <c r="BW50" s="918"/>
      <c r="BX50" s="918"/>
      <c r="BY50" s="918"/>
      <c r="BZ50" s="918"/>
      <c r="CA50" s="918"/>
      <c r="CB50" s="918"/>
      <c r="CC50" s="918"/>
      <c r="CD50" s="918"/>
      <c r="CE50" s="944"/>
      <c r="CF50" s="918"/>
      <c r="CG50" s="918"/>
      <c r="CH50" s="661"/>
      <c r="CI50" s="661"/>
      <c r="CJ50" s="659"/>
      <c r="CK50" s="794"/>
    </row>
    <row r="51" spans="1:89" ht="18.75" customHeight="1" thickBot="1">
      <c r="A51" s="942"/>
      <c r="B51" s="1030"/>
      <c r="C51" s="67" t="s">
        <v>34</v>
      </c>
      <c r="D51" s="66">
        <f t="shared" ref="D51:Z51" si="91">(D$19*D50)/40</f>
        <v>0</v>
      </c>
      <c r="E51" s="66">
        <f t="shared" si="91"/>
        <v>0</v>
      </c>
      <c r="F51" s="66">
        <f t="shared" si="91"/>
        <v>0</v>
      </c>
      <c r="G51" s="66">
        <f t="shared" si="91"/>
        <v>0</v>
      </c>
      <c r="H51" s="66">
        <f t="shared" si="91"/>
        <v>0</v>
      </c>
      <c r="I51" s="66">
        <f t="shared" si="91"/>
        <v>0</v>
      </c>
      <c r="J51" s="66">
        <f t="shared" si="91"/>
        <v>0</v>
      </c>
      <c r="K51" s="66">
        <f t="shared" si="91"/>
        <v>0</v>
      </c>
      <c r="L51" s="66">
        <f t="shared" si="91"/>
        <v>2</v>
      </c>
      <c r="M51" s="66">
        <f t="shared" si="91"/>
        <v>0</v>
      </c>
      <c r="N51" s="66">
        <f t="shared" si="91"/>
        <v>0</v>
      </c>
      <c r="O51" s="66">
        <f t="shared" si="91"/>
        <v>0</v>
      </c>
      <c r="P51" s="66">
        <f t="shared" si="91"/>
        <v>0</v>
      </c>
      <c r="Q51" s="66">
        <f t="shared" si="91"/>
        <v>0</v>
      </c>
      <c r="R51" s="66">
        <f t="shared" si="91"/>
        <v>0</v>
      </c>
      <c r="S51" s="66">
        <f t="shared" si="91"/>
        <v>0</v>
      </c>
      <c r="T51" s="66"/>
      <c r="U51" s="66">
        <f t="shared" ref="U51" si="92">(U$19*U50)/40</f>
        <v>0</v>
      </c>
      <c r="V51" s="66">
        <f t="shared" si="91"/>
        <v>0</v>
      </c>
      <c r="W51" s="66">
        <f t="shared" si="91"/>
        <v>0</v>
      </c>
      <c r="X51" s="66">
        <f t="shared" si="91"/>
        <v>0</v>
      </c>
      <c r="Y51" s="66">
        <f t="shared" si="91"/>
        <v>0</v>
      </c>
      <c r="Z51" s="66">
        <f t="shared" si="91"/>
        <v>0</v>
      </c>
      <c r="AA51" s="814"/>
      <c r="AB51" s="814"/>
      <c r="AC51" s="814"/>
      <c r="AD51" s="1031"/>
      <c r="AE51" s="818"/>
      <c r="AF51" s="818"/>
      <c r="AG51" s="818"/>
      <c r="AH51" s="942"/>
      <c r="AI51" s="1030"/>
      <c r="AJ51" s="67" t="s">
        <v>34</v>
      </c>
      <c r="AK51" s="66">
        <f t="shared" ref="AK51:BG51" si="93">(AK$19*AK50)/40</f>
        <v>0</v>
      </c>
      <c r="AL51" s="66">
        <f t="shared" si="93"/>
        <v>0</v>
      </c>
      <c r="AM51" s="66">
        <f t="shared" si="93"/>
        <v>0</v>
      </c>
      <c r="AN51" s="66">
        <f t="shared" si="93"/>
        <v>0</v>
      </c>
      <c r="AO51" s="66">
        <f t="shared" si="93"/>
        <v>0</v>
      </c>
      <c r="AP51" s="66">
        <f t="shared" si="93"/>
        <v>0</v>
      </c>
      <c r="AQ51" s="66">
        <f t="shared" si="93"/>
        <v>0</v>
      </c>
      <c r="AR51" s="66">
        <f t="shared" si="93"/>
        <v>0</v>
      </c>
      <c r="AS51" s="66">
        <f t="shared" si="93"/>
        <v>3</v>
      </c>
      <c r="AT51" s="66">
        <f t="shared" si="93"/>
        <v>0</v>
      </c>
      <c r="AU51" s="66">
        <f t="shared" si="93"/>
        <v>0</v>
      </c>
      <c r="AV51" s="66">
        <f t="shared" si="93"/>
        <v>0</v>
      </c>
      <c r="AW51" s="66">
        <f t="shared" si="93"/>
        <v>0</v>
      </c>
      <c r="AX51" s="66">
        <f t="shared" si="93"/>
        <v>0</v>
      </c>
      <c r="AY51" s="66">
        <f t="shared" si="93"/>
        <v>0</v>
      </c>
      <c r="AZ51" s="66">
        <f t="shared" si="93"/>
        <v>0</v>
      </c>
      <c r="BA51" s="403"/>
      <c r="BB51" s="66">
        <f t="shared" ref="BB51" si="94">(BB$19*BB50)/40</f>
        <v>0</v>
      </c>
      <c r="BC51" s="66">
        <f t="shared" si="93"/>
        <v>0</v>
      </c>
      <c r="BD51" s="66">
        <f t="shared" si="93"/>
        <v>0</v>
      </c>
      <c r="BE51" s="66">
        <f t="shared" si="93"/>
        <v>0</v>
      </c>
      <c r="BF51" s="66">
        <f t="shared" si="93"/>
        <v>0</v>
      </c>
      <c r="BG51" s="66">
        <f t="shared" si="93"/>
        <v>0</v>
      </c>
      <c r="BH51" s="814"/>
      <c r="BI51" s="814"/>
      <c r="BJ51" s="814"/>
      <c r="BK51" s="816"/>
      <c r="BL51" s="818"/>
      <c r="BM51" s="818"/>
      <c r="BN51" s="818"/>
      <c r="BO51" s="922" t="s">
        <v>460</v>
      </c>
      <c r="BP51" s="923"/>
      <c r="BQ51" s="924"/>
      <c r="BR51" s="535"/>
      <c r="BS51" s="535"/>
      <c r="BT51" s="533"/>
      <c r="BU51" s="535"/>
      <c r="BV51" s="535"/>
      <c r="BW51" s="917"/>
      <c r="BX51" s="917">
        <f>L63+AS63</f>
        <v>0</v>
      </c>
      <c r="BY51" s="533"/>
      <c r="BZ51" s="533"/>
      <c r="CA51" s="917"/>
      <c r="CB51" s="535"/>
      <c r="CC51" s="535"/>
      <c r="CD51" s="535"/>
      <c r="CE51" s="533"/>
      <c r="CF51" s="535"/>
      <c r="CG51" s="535"/>
      <c r="CH51" s="662"/>
      <c r="CI51" s="662"/>
      <c r="CJ51" s="805"/>
      <c r="CK51" s="812"/>
    </row>
    <row r="52" spans="1:89" s="55" customFormat="1" ht="18.75" customHeight="1">
      <c r="A52" s="994" t="s">
        <v>8</v>
      </c>
      <c r="B52" s="995"/>
      <c r="C52" s="81" t="s">
        <v>35</v>
      </c>
      <c r="D52" s="79"/>
      <c r="E52" s="78">
        <v>0</v>
      </c>
      <c r="F52" s="78"/>
      <c r="G52" s="78"/>
      <c r="H52" s="80"/>
      <c r="I52" s="79"/>
      <c r="J52" s="80"/>
      <c r="K52" s="79">
        <v>60</v>
      </c>
      <c r="L52" s="78"/>
      <c r="M52" s="78">
        <v>169</v>
      </c>
      <c r="N52" s="78"/>
      <c r="O52" s="78">
        <v>0</v>
      </c>
      <c r="P52" s="78">
        <v>0</v>
      </c>
      <c r="Q52" s="78">
        <v>0</v>
      </c>
      <c r="R52" s="78"/>
      <c r="S52" s="80"/>
      <c r="T52" s="79"/>
      <c r="U52" s="78">
        <v>0</v>
      </c>
      <c r="V52" s="78"/>
      <c r="W52" s="80"/>
      <c r="X52" s="79"/>
      <c r="Y52" s="78"/>
      <c r="Z52" s="77"/>
      <c r="AA52" s="814">
        <f>SUM(D53:H53)</f>
        <v>0</v>
      </c>
      <c r="AB52" s="814">
        <f>SUM(I53:W53)</f>
        <v>5.2670000000000003</v>
      </c>
      <c r="AC52" s="814">
        <f>SUM(AA52+AB52)</f>
        <v>5.2670000000000003</v>
      </c>
      <c r="AD52" s="1026">
        <v>29</v>
      </c>
      <c r="AE52" s="973">
        <f>SUM(AA52*AD52)</f>
        <v>0</v>
      </c>
      <c r="AF52" s="973">
        <f>SUM(AB52*AD52)</f>
        <v>152.74</v>
      </c>
      <c r="AG52" s="973">
        <f>SUM(AE52:AF53)</f>
        <v>152.74</v>
      </c>
      <c r="AH52" s="994" t="s">
        <v>8</v>
      </c>
      <c r="AI52" s="995"/>
      <c r="AJ52" s="81" t="s">
        <v>35</v>
      </c>
      <c r="AK52" s="79"/>
      <c r="AL52" s="78">
        <v>0</v>
      </c>
      <c r="AM52" s="78"/>
      <c r="AN52" s="78"/>
      <c r="AO52" s="80"/>
      <c r="AP52" s="79"/>
      <c r="AQ52" s="80"/>
      <c r="AR52" s="79">
        <v>100.52</v>
      </c>
      <c r="AS52" s="78"/>
      <c r="AT52" s="78">
        <v>210.86</v>
      </c>
      <c r="AU52" s="78"/>
      <c r="AV52" s="78">
        <v>0</v>
      </c>
      <c r="AW52" s="78">
        <v>0</v>
      </c>
      <c r="AX52" s="78">
        <v>0</v>
      </c>
      <c r="AY52" s="78"/>
      <c r="AZ52" s="80"/>
      <c r="BA52" s="79"/>
      <c r="BB52" s="78">
        <v>0</v>
      </c>
      <c r="BC52" s="78"/>
      <c r="BD52" s="80"/>
      <c r="BE52" s="79"/>
      <c r="BF52" s="78"/>
      <c r="BG52" s="77"/>
      <c r="BH52" s="814">
        <f>SUM(AK53:AO53)</f>
        <v>0</v>
      </c>
      <c r="BI52" s="814">
        <f>SUM(AP53:BD53)</f>
        <v>11.833</v>
      </c>
      <c r="BJ52" s="814">
        <f>SUM(BH52+BI52)</f>
        <v>11.833</v>
      </c>
      <c r="BK52" s="1026">
        <f t="shared" ref="BK52" si="95">AD52</f>
        <v>29</v>
      </c>
      <c r="BL52" s="973">
        <f>SUM(BH52*BK52)</f>
        <v>0</v>
      </c>
      <c r="BM52" s="973">
        <f>SUM(BI52*BK52)</f>
        <v>343.16</v>
      </c>
      <c r="BN52" s="973">
        <f>SUM(BL52:BM53)</f>
        <v>343.16</v>
      </c>
      <c r="BO52" s="925"/>
      <c r="BP52" s="926"/>
      <c r="BQ52" s="927"/>
      <c r="BR52" s="534"/>
      <c r="BS52" s="534"/>
      <c r="BT52" s="534"/>
      <c r="BU52" s="534"/>
      <c r="BV52" s="534"/>
      <c r="BW52" s="918"/>
      <c r="BX52" s="918"/>
      <c r="BY52" s="534"/>
      <c r="BZ52" s="534"/>
      <c r="CA52" s="918"/>
      <c r="CB52" s="534"/>
      <c r="CC52" s="534"/>
      <c r="CD52" s="534"/>
      <c r="CE52" s="536"/>
      <c r="CF52" s="534"/>
      <c r="CG52" s="534"/>
      <c r="CH52" s="661"/>
      <c r="CI52" s="661"/>
      <c r="CJ52" s="806"/>
      <c r="CK52" s="812"/>
    </row>
    <row r="53" spans="1:89" ht="18.75" customHeight="1" thickBot="1">
      <c r="A53" s="932"/>
      <c r="B53" s="813"/>
      <c r="C53" s="20" t="s">
        <v>34</v>
      </c>
      <c r="D53" s="76">
        <f t="shared" ref="D53:Z53" si="96">(D$19*D52)/1000</f>
        <v>0</v>
      </c>
      <c r="E53" s="76">
        <f t="shared" si="96"/>
        <v>0</v>
      </c>
      <c r="F53" s="76">
        <f t="shared" si="96"/>
        <v>0</v>
      </c>
      <c r="G53" s="76">
        <f t="shared" si="96"/>
        <v>0</v>
      </c>
      <c r="H53" s="76">
        <f t="shared" si="96"/>
        <v>0</v>
      </c>
      <c r="I53" s="76">
        <f t="shared" si="96"/>
        <v>0</v>
      </c>
      <c r="J53" s="76">
        <f t="shared" si="96"/>
        <v>0</v>
      </c>
      <c r="K53" s="76">
        <f t="shared" si="96"/>
        <v>1.38</v>
      </c>
      <c r="L53" s="76">
        <f t="shared" si="96"/>
        <v>0</v>
      </c>
      <c r="M53" s="76">
        <f t="shared" si="96"/>
        <v>3.887</v>
      </c>
      <c r="N53" s="76">
        <f t="shared" si="96"/>
        <v>0</v>
      </c>
      <c r="O53" s="76">
        <f t="shared" si="96"/>
        <v>0</v>
      </c>
      <c r="P53" s="76">
        <f t="shared" si="96"/>
        <v>0</v>
      </c>
      <c r="Q53" s="76">
        <f t="shared" si="96"/>
        <v>0</v>
      </c>
      <c r="R53" s="76">
        <f t="shared" si="96"/>
        <v>0</v>
      </c>
      <c r="S53" s="76">
        <f t="shared" si="96"/>
        <v>0</v>
      </c>
      <c r="T53" s="76">
        <f t="shared" si="96"/>
        <v>0</v>
      </c>
      <c r="U53" s="76">
        <f t="shared" ref="U53" si="97">(U$19*U52)/1000</f>
        <v>0</v>
      </c>
      <c r="V53" s="76">
        <f t="shared" si="96"/>
        <v>0</v>
      </c>
      <c r="W53" s="76">
        <f t="shared" si="96"/>
        <v>0</v>
      </c>
      <c r="X53" s="76">
        <f t="shared" si="96"/>
        <v>0</v>
      </c>
      <c r="Y53" s="76">
        <f t="shared" si="96"/>
        <v>0</v>
      </c>
      <c r="Z53" s="76">
        <f t="shared" si="96"/>
        <v>0</v>
      </c>
      <c r="AA53" s="814"/>
      <c r="AB53" s="814"/>
      <c r="AC53" s="814"/>
      <c r="AD53" s="816"/>
      <c r="AE53" s="818"/>
      <c r="AF53" s="818"/>
      <c r="AG53" s="818"/>
      <c r="AH53" s="932"/>
      <c r="AI53" s="813"/>
      <c r="AJ53" s="20" t="s">
        <v>34</v>
      </c>
      <c r="AK53" s="76">
        <f t="shared" ref="AK53:BG53" si="98">(AK$19*AK52)/1000</f>
        <v>0</v>
      </c>
      <c r="AL53" s="76">
        <f t="shared" si="98"/>
        <v>0</v>
      </c>
      <c r="AM53" s="76">
        <f t="shared" si="98"/>
        <v>0</v>
      </c>
      <c r="AN53" s="76">
        <f t="shared" si="98"/>
        <v>0</v>
      </c>
      <c r="AO53" s="76">
        <f t="shared" si="98"/>
        <v>0</v>
      </c>
      <c r="AP53" s="76">
        <f t="shared" si="98"/>
        <v>0</v>
      </c>
      <c r="AQ53" s="76">
        <f t="shared" si="98"/>
        <v>0</v>
      </c>
      <c r="AR53" s="76">
        <f t="shared" si="98"/>
        <v>3.82</v>
      </c>
      <c r="AS53" s="76">
        <f t="shared" si="98"/>
        <v>0</v>
      </c>
      <c r="AT53" s="76">
        <f t="shared" si="98"/>
        <v>8.0129999999999999</v>
      </c>
      <c r="AU53" s="76">
        <f t="shared" si="98"/>
        <v>0</v>
      </c>
      <c r="AV53" s="76">
        <f t="shared" si="98"/>
        <v>0</v>
      </c>
      <c r="AW53" s="76">
        <f t="shared" si="98"/>
        <v>0</v>
      </c>
      <c r="AX53" s="76">
        <f t="shared" si="98"/>
        <v>0</v>
      </c>
      <c r="AY53" s="76">
        <f t="shared" si="98"/>
        <v>0</v>
      </c>
      <c r="AZ53" s="76">
        <f t="shared" si="98"/>
        <v>0</v>
      </c>
      <c r="BA53" s="76">
        <f t="shared" si="98"/>
        <v>0</v>
      </c>
      <c r="BB53" s="76">
        <f t="shared" ref="BB53" si="99">(BB$19*BB52)/1000</f>
        <v>0</v>
      </c>
      <c r="BC53" s="76">
        <f t="shared" si="98"/>
        <v>0</v>
      </c>
      <c r="BD53" s="76">
        <f t="shared" si="98"/>
        <v>0</v>
      </c>
      <c r="BE53" s="76">
        <f t="shared" si="98"/>
        <v>0</v>
      </c>
      <c r="BF53" s="76">
        <f t="shared" si="98"/>
        <v>0</v>
      </c>
      <c r="BG53" s="76">
        <f t="shared" si="98"/>
        <v>0</v>
      </c>
      <c r="BH53" s="814"/>
      <c r="BI53" s="814"/>
      <c r="BJ53" s="814"/>
      <c r="BK53" s="816"/>
      <c r="BL53" s="818"/>
      <c r="BM53" s="818"/>
      <c r="BN53" s="818"/>
      <c r="BO53" s="922" t="s">
        <v>9</v>
      </c>
      <c r="BP53" s="923"/>
      <c r="BQ53" s="924"/>
      <c r="BR53" s="941"/>
      <c r="BS53" s="917"/>
      <c r="BT53" s="941"/>
      <c r="BU53" s="941"/>
      <c r="BV53" s="941"/>
      <c r="BW53" s="917">
        <f>K57+AR57</f>
        <v>0.622</v>
      </c>
      <c r="BX53" s="917">
        <f>L57+AS57</f>
        <v>0.92800000000000005</v>
      </c>
      <c r="BY53" s="917">
        <f>M57+AT57</f>
        <v>0</v>
      </c>
      <c r="BZ53" s="941"/>
      <c r="CA53" s="941"/>
      <c r="CB53" s="941"/>
      <c r="CC53" s="941"/>
      <c r="CD53" s="941"/>
      <c r="CE53" s="917"/>
      <c r="CF53" s="941"/>
      <c r="CG53" s="917"/>
      <c r="CH53" s="660"/>
      <c r="CI53" s="660"/>
      <c r="CJ53" s="662"/>
      <c r="CK53" s="795"/>
    </row>
    <row r="54" spans="1:89" s="55" customFormat="1" ht="18.75" customHeight="1">
      <c r="A54" s="932" t="s">
        <v>416</v>
      </c>
      <c r="B54" s="813"/>
      <c r="C54" s="64" t="s">
        <v>35</v>
      </c>
      <c r="D54" s="62"/>
      <c r="E54" s="61">
        <v>0</v>
      </c>
      <c r="F54" s="61"/>
      <c r="G54" s="61"/>
      <c r="H54" s="63"/>
      <c r="I54" s="62"/>
      <c r="J54" s="63"/>
      <c r="K54" s="62"/>
      <c r="L54" s="61"/>
      <c r="M54" s="61"/>
      <c r="N54" s="61">
        <v>49.1</v>
      </c>
      <c r="O54" s="61">
        <v>0</v>
      </c>
      <c r="P54" s="61">
        <v>0</v>
      </c>
      <c r="Q54" s="61">
        <v>0</v>
      </c>
      <c r="R54" s="61"/>
      <c r="S54" s="63"/>
      <c r="T54" s="62"/>
      <c r="U54" s="61">
        <v>0</v>
      </c>
      <c r="V54" s="61"/>
      <c r="W54" s="63"/>
      <c r="X54" s="62"/>
      <c r="Y54" s="61"/>
      <c r="Z54" s="60"/>
      <c r="AA54" s="814">
        <f>SUM(D55:H55)</f>
        <v>0</v>
      </c>
      <c r="AB54" s="814">
        <f>SUM(I55:W55)</f>
        <v>1.129</v>
      </c>
      <c r="AC54" s="814">
        <f>SUM(AA54+AB54)</f>
        <v>1.129</v>
      </c>
      <c r="AD54" s="816">
        <v>25</v>
      </c>
      <c r="AE54" s="973">
        <f>SUM(AA54*AD54)</f>
        <v>0</v>
      </c>
      <c r="AF54" s="973">
        <f>SUM(AB54*AD54)</f>
        <v>28.23</v>
      </c>
      <c r="AG54" s="973">
        <f>SUM(AE54:AF55)</f>
        <v>28.23</v>
      </c>
      <c r="AH54" s="932" t="s">
        <v>416</v>
      </c>
      <c r="AI54" s="813"/>
      <c r="AJ54" s="64" t="s">
        <v>35</v>
      </c>
      <c r="AK54" s="62"/>
      <c r="AL54" s="61">
        <v>0</v>
      </c>
      <c r="AM54" s="61"/>
      <c r="AN54" s="61"/>
      <c r="AO54" s="63"/>
      <c r="AP54" s="62"/>
      <c r="AQ54" s="63"/>
      <c r="AR54" s="62"/>
      <c r="AS54" s="61"/>
      <c r="AT54" s="61"/>
      <c r="AU54" s="61">
        <v>49.23</v>
      </c>
      <c r="AV54" s="61">
        <v>0</v>
      </c>
      <c r="AW54" s="61">
        <v>0</v>
      </c>
      <c r="AX54" s="61">
        <v>0</v>
      </c>
      <c r="AY54" s="61"/>
      <c r="AZ54" s="63"/>
      <c r="BA54" s="62"/>
      <c r="BB54" s="61">
        <v>0</v>
      </c>
      <c r="BC54" s="61"/>
      <c r="BD54" s="63"/>
      <c r="BE54" s="62"/>
      <c r="BF54" s="61"/>
      <c r="BG54" s="60"/>
      <c r="BH54" s="814">
        <f>SUM(AK55:AO55)</f>
        <v>0</v>
      </c>
      <c r="BI54" s="814">
        <f>SUM(AP55:BD55)</f>
        <v>1.871</v>
      </c>
      <c r="BJ54" s="814">
        <f>SUM(BH54+BI54)</f>
        <v>1.871</v>
      </c>
      <c r="BK54" s="1026">
        <f t="shared" ref="BK54" si="100">AD54</f>
        <v>25</v>
      </c>
      <c r="BL54" s="973">
        <f>SUM(BH54*BK54)</f>
        <v>0</v>
      </c>
      <c r="BM54" s="973">
        <f>SUM(BI54*BK54)</f>
        <v>46.78</v>
      </c>
      <c r="BN54" s="973">
        <f>SUM(BL54:BM55)</f>
        <v>46.78</v>
      </c>
      <c r="BO54" s="925"/>
      <c r="BP54" s="926"/>
      <c r="BQ54" s="927"/>
      <c r="BR54" s="918"/>
      <c r="BS54" s="918"/>
      <c r="BT54" s="918"/>
      <c r="BU54" s="918"/>
      <c r="BV54" s="918"/>
      <c r="BW54" s="918"/>
      <c r="BX54" s="918"/>
      <c r="BY54" s="918"/>
      <c r="BZ54" s="918"/>
      <c r="CA54" s="918"/>
      <c r="CB54" s="918"/>
      <c r="CC54" s="918"/>
      <c r="CD54" s="918"/>
      <c r="CE54" s="944"/>
      <c r="CF54" s="918"/>
      <c r="CG54" s="918"/>
      <c r="CH54" s="661"/>
      <c r="CI54" s="661">
        <v>1.55</v>
      </c>
      <c r="CJ54" s="661"/>
      <c r="CK54" s="795"/>
    </row>
    <row r="55" spans="1:89" ht="18.75" customHeight="1" thickBot="1">
      <c r="A55" s="932"/>
      <c r="B55" s="813"/>
      <c r="C55" s="20" t="s">
        <v>34</v>
      </c>
      <c r="D55" s="76">
        <f t="shared" ref="D55:Z55" si="101">(D$19*D54)/1000</f>
        <v>0</v>
      </c>
      <c r="E55" s="76">
        <f t="shared" si="101"/>
        <v>0</v>
      </c>
      <c r="F55" s="76">
        <f t="shared" si="101"/>
        <v>0</v>
      </c>
      <c r="G55" s="76">
        <f t="shared" si="101"/>
        <v>0</v>
      </c>
      <c r="H55" s="76">
        <f t="shared" si="101"/>
        <v>0</v>
      </c>
      <c r="I55" s="76">
        <f t="shared" si="101"/>
        <v>0</v>
      </c>
      <c r="J55" s="76">
        <f t="shared" si="101"/>
        <v>0</v>
      </c>
      <c r="K55" s="76">
        <f t="shared" si="101"/>
        <v>0</v>
      </c>
      <c r="L55" s="76">
        <f t="shared" si="101"/>
        <v>0</v>
      </c>
      <c r="M55" s="76">
        <f t="shared" si="101"/>
        <v>0</v>
      </c>
      <c r="N55" s="76">
        <f t="shared" si="101"/>
        <v>1.129</v>
      </c>
      <c r="O55" s="76">
        <f t="shared" si="101"/>
        <v>0</v>
      </c>
      <c r="P55" s="76">
        <f t="shared" si="101"/>
        <v>0</v>
      </c>
      <c r="Q55" s="76">
        <f t="shared" si="101"/>
        <v>0</v>
      </c>
      <c r="R55" s="76">
        <f t="shared" si="101"/>
        <v>0</v>
      </c>
      <c r="S55" s="76">
        <f t="shared" si="101"/>
        <v>0</v>
      </c>
      <c r="T55" s="76">
        <f t="shared" si="101"/>
        <v>0</v>
      </c>
      <c r="U55" s="76">
        <f t="shared" ref="U55" si="102">(U$19*U54)/1000</f>
        <v>0</v>
      </c>
      <c r="V55" s="76">
        <f t="shared" si="101"/>
        <v>0</v>
      </c>
      <c r="W55" s="76">
        <f t="shared" si="101"/>
        <v>0</v>
      </c>
      <c r="X55" s="76">
        <f t="shared" si="101"/>
        <v>0</v>
      </c>
      <c r="Y55" s="76">
        <f t="shared" si="101"/>
        <v>0</v>
      </c>
      <c r="Z55" s="76">
        <f t="shared" si="101"/>
        <v>0</v>
      </c>
      <c r="AA55" s="814"/>
      <c r="AB55" s="814"/>
      <c r="AC55" s="814"/>
      <c r="AD55" s="816"/>
      <c r="AE55" s="818"/>
      <c r="AF55" s="818"/>
      <c r="AG55" s="818"/>
      <c r="AH55" s="932"/>
      <c r="AI55" s="813"/>
      <c r="AJ55" s="20" t="s">
        <v>34</v>
      </c>
      <c r="AK55" s="76">
        <f t="shared" ref="AK55:BG55" si="103">(AK$19*AK54)/1000</f>
        <v>0</v>
      </c>
      <c r="AL55" s="76">
        <f t="shared" si="103"/>
        <v>0</v>
      </c>
      <c r="AM55" s="76">
        <f t="shared" si="103"/>
        <v>0</v>
      </c>
      <c r="AN55" s="76">
        <f t="shared" si="103"/>
        <v>0</v>
      </c>
      <c r="AO55" s="76">
        <f t="shared" si="103"/>
        <v>0</v>
      </c>
      <c r="AP55" s="76">
        <f t="shared" si="103"/>
        <v>0</v>
      </c>
      <c r="AQ55" s="76">
        <f t="shared" si="103"/>
        <v>0</v>
      </c>
      <c r="AR55" s="76">
        <f t="shared" si="103"/>
        <v>0</v>
      </c>
      <c r="AS55" s="76">
        <f t="shared" si="103"/>
        <v>0</v>
      </c>
      <c r="AT55" s="76">
        <f t="shared" si="103"/>
        <v>0</v>
      </c>
      <c r="AU55" s="76">
        <f t="shared" si="103"/>
        <v>1.871</v>
      </c>
      <c r="AV55" s="76">
        <f t="shared" si="103"/>
        <v>0</v>
      </c>
      <c r="AW55" s="76">
        <f t="shared" si="103"/>
        <v>0</v>
      </c>
      <c r="AX55" s="76">
        <f t="shared" si="103"/>
        <v>0</v>
      </c>
      <c r="AY55" s="76">
        <f t="shared" si="103"/>
        <v>0</v>
      </c>
      <c r="AZ55" s="76">
        <f t="shared" si="103"/>
        <v>0</v>
      </c>
      <c r="BA55" s="76">
        <f t="shared" si="103"/>
        <v>0</v>
      </c>
      <c r="BB55" s="76">
        <f t="shared" ref="BB55" si="104">(BB$19*BB54)/1000</f>
        <v>0</v>
      </c>
      <c r="BC55" s="76">
        <f t="shared" si="103"/>
        <v>0</v>
      </c>
      <c r="BD55" s="76">
        <f t="shared" si="103"/>
        <v>0</v>
      </c>
      <c r="BE55" s="76">
        <f t="shared" si="103"/>
        <v>0</v>
      </c>
      <c r="BF55" s="76">
        <f t="shared" si="103"/>
        <v>0</v>
      </c>
      <c r="BG55" s="76">
        <f t="shared" si="103"/>
        <v>0</v>
      </c>
      <c r="BH55" s="814"/>
      <c r="BI55" s="814"/>
      <c r="BJ55" s="814"/>
      <c r="BK55" s="816"/>
      <c r="BL55" s="818"/>
      <c r="BM55" s="818"/>
      <c r="BN55" s="818"/>
      <c r="BO55" s="922" t="s">
        <v>80</v>
      </c>
      <c r="BP55" s="923"/>
      <c r="BQ55" s="924"/>
      <c r="BR55" s="941"/>
      <c r="BS55" s="941"/>
      <c r="BT55" s="941"/>
      <c r="BU55" s="941"/>
      <c r="BV55" s="941"/>
      <c r="BW55" s="917"/>
      <c r="BX55" s="917"/>
      <c r="BY55" s="917"/>
      <c r="BZ55" s="917"/>
      <c r="CA55" s="941">
        <v>3</v>
      </c>
      <c r="CB55" s="941"/>
      <c r="CC55" s="941"/>
      <c r="CD55" s="941"/>
      <c r="CE55" s="917"/>
      <c r="CF55" s="941"/>
      <c r="CG55" s="917"/>
      <c r="CH55" s="660"/>
      <c r="CI55" s="660"/>
      <c r="CJ55" s="662"/>
      <c r="CK55" s="795"/>
    </row>
    <row r="56" spans="1:89" s="55" customFormat="1" ht="18.75" customHeight="1">
      <c r="A56" s="932" t="s">
        <v>9</v>
      </c>
      <c r="B56" s="813"/>
      <c r="C56" s="64" t="s">
        <v>35</v>
      </c>
      <c r="D56" s="62"/>
      <c r="E56" s="61">
        <v>0</v>
      </c>
      <c r="F56" s="61"/>
      <c r="G56" s="61"/>
      <c r="H56" s="63"/>
      <c r="I56" s="62"/>
      <c r="J56" s="63"/>
      <c r="K56" s="62">
        <v>7.2</v>
      </c>
      <c r="L56" s="61">
        <v>15</v>
      </c>
      <c r="M56" s="61"/>
      <c r="N56" s="61"/>
      <c r="O56" s="61">
        <v>0</v>
      </c>
      <c r="P56" s="61">
        <v>0</v>
      </c>
      <c r="Q56" s="61">
        <v>0</v>
      </c>
      <c r="R56" s="61"/>
      <c r="S56" s="63"/>
      <c r="T56" s="62"/>
      <c r="U56" s="61">
        <v>0</v>
      </c>
      <c r="V56" s="61"/>
      <c r="W56" s="63"/>
      <c r="X56" s="62"/>
      <c r="Y56" s="61"/>
      <c r="Z56" s="60"/>
      <c r="AA56" s="814">
        <f>SUM(D57:H57)</f>
        <v>0</v>
      </c>
      <c r="AB56" s="814">
        <f>SUM(I57:W57)</f>
        <v>0.51100000000000001</v>
      </c>
      <c r="AC56" s="814">
        <f>SUM(AA56+AB56)</f>
        <v>0.51100000000000001</v>
      </c>
      <c r="AD56" s="816">
        <v>24</v>
      </c>
      <c r="AE56" s="973">
        <f>SUM(AA56*AD56)</f>
        <v>0</v>
      </c>
      <c r="AF56" s="973">
        <f>SUM(AB56*AD56)</f>
        <v>12.26</v>
      </c>
      <c r="AG56" s="973">
        <f>SUM(AE56:AF57)</f>
        <v>12.26</v>
      </c>
      <c r="AH56" s="932" t="s">
        <v>9</v>
      </c>
      <c r="AI56" s="813"/>
      <c r="AJ56" s="64" t="s">
        <v>35</v>
      </c>
      <c r="AK56" s="62"/>
      <c r="AL56" s="61">
        <v>0</v>
      </c>
      <c r="AM56" s="61"/>
      <c r="AN56" s="61"/>
      <c r="AO56" s="63"/>
      <c r="AP56" s="62"/>
      <c r="AQ56" s="63"/>
      <c r="AR56" s="62">
        <v>12</v>
      </c>
      <c r="AS56" s="61">
        <v>15.34</v>
      </c>
      <c r="AT56" s="61"/>
      <c r="AU56" s="61"/>
      <c r="AV56" s="61">
        <v>0</v>
      </c>
      <c r="AW56" s="61">
        <v>0</v>
      </c>
      <c r="AX56" s="61">
        <v>0</v>
      </c>
      <c r="AY56" s="61"/>
      <c r="AZ56" s="63"/>
      <c r="BA56" s="62"/>
      <c r="BB56" s="61">
        <v>0</v>
      </c>
      <c r="BC56" s="61"/>
      <c r="BD56" s="63"/>
      <c r="BE56" s="62"/>
      <c r="BF56" s="61"/>
      <c r="BG56" s="60"/>
      <c r="BH56" s="814">
        <f>SUM(AK57:AO57)</f>
        <v>0</v>
      </c>
      <c r="BI56" s="814">
        <f>SUM(AP57:BD57)</f>
        <v>1.0389999999999999</v>
      </c>
      <c r="BJ56" s="814">
        <f>SUM(BH56+BI56)</f>
        <v>1.0389999999999999</v>
      </c>
      <c r="BK56" s="1026">
        <f t="shared" ref="BK56" si="105">AD56</f>
        <v>24</v>
      </c>
      <c r="BL56" s="973">
        <f>SUM(BH56*BK56)</f>
        <v>0</v>
      </c>
      <c r="BM56" s="973">
        <f>SUM(BI56*BK56)</f>
        <v>24.94</v>
      </c>
      <c r="BN56" s="973">
        <f>SUM(BL56:BM57)</f>
        <v>24.94</v>
      </c>
      <c r="BO56" s="1027"/>
      <c r="BP56" s="1028"/>
      <c r="BQ56" s="1029"/>
      <c r="BR56" s="972"/>
      <c r="BS56" s="972"/>
      <c r="BT56" s="972"/>
      <c r="BU56" s="972"/>
      <c r="BV56" s="972"/>
      <c r="BW56" s="971"/>
      <c r="BX56" s="971"/>
      <c r="BY56" s="971"/>
      <c r="BZ56" s="971"/>
      <c r="CA56" s="972"/>
      <c r="CB56" s="972"/>
      <c r="CC56" s="972"/>
      <c r="CD56" s="972"/>
      <c r="CE56" s="971"/>
      <c r="CF56" s="972"/>
      <c r="CG56" s="971"/>
      <c r="CH56" s="664"/>
      <c r="CI56" s="664"/>
      <c r="CJ56" s="665"/>
      <c r="CK56" s="795"/>
    </row>
    <row r="57" spans="1:89" ht="18.75" customHeight="1" thickBot="1">
      <c r="A57" s="932"/>
      <c r="B57" s="813"/>
      <c r="C57" s="20" t="s">
        <v>34</v>
      </c>
      <c r="D57" s="76">
        <f t="shared" ref="D57:T57" si="106">(D$19*D56)/1000</f>
        <v>0</v>
      </c>
      <c r="E57" s="76">
        <f t="shared" si="106"/>
        <v>0</v>
      </c>
      <c r="F57" s="76">
        <f t="shared" si="106"/>
        <v>0</v>
      </c>
      <c r="G57" s="76">
        <f t="shared" si="106"/>
        <v>0</v>
      </c>
      <c r="H57" s="76">
        <f t="shared" si="106"/>
        <v>0</v>
      </c>
      <c r="I57" s="76">
        <f t="shared" si="106"/>
        <v>0</v>
      </c>
      <c r="J57" s="76">
        <f t="shared" si="106"/>
        <v>0</v>
      </c>
      <c r="K57" s="76">
        <f t="shared" si="106"/>
        <v>0.16600000000000001</v>
      </c>
      <c r="L57" s="76">
        <f t="shared" si="106"/>
        <v>0.34499999999999997</v>
      </c>
      <c r="M57" s="76">
        <f t="shared" si="106"/>
        <v>0</v>
      </c>
      <c r="N57" s="76">
        <f t="shared" si="106"/>
        <v>0</v>
      </c>
      <c r="O57" s="76">
        <f t="shared" si="106"/>
        <v>0</v>
      </c>
      <c r="P57" s="76">
        <f t="shared" si="106"/>
        <v>0</v>
      </c>
      <c r="Q57" s="76">
        <f t="shared" si="106"/>
        <v>0</v>
      </c>
      <c r="R57" s="76">
        <f t="shared" si="106"/>
        <v>0</v>
      </c>
      <c r="S57" s="76">
        <f t="shared" si="106"/>
        <v>0</v>
      </c>
      <c r="T57" s="76">
        <f t="shared" si="106"/>
        <v>0</v>
      </c>
      <c r="U57" s="76">
        <f t="shared" ref="U57:Z57" si="107">(U$19*U56)/1000</f>
        <v>0</v>
      </c>
      <c r="V57" s="76">
        <f t="shared" si="107"/>
        <v>0</v>
      </c>
      <c r="W57" s="76">
        <f t="shared" si="107"/>
        <v>0</v>
      </c>
      <c r="X57" s="76">
        <f t="shared" si="107"/>
        <v>0</v>
      </c>
      <c r="Y57" s="76">
        <f t="shared" si="107"/>
        <v>0</v>
      </c>
      <c r="Z57" s="76">
        <f t="shared" si="107"/>
        <v>0</v>
      </c>
      <c r="AA57" s="814"/>
      <c r="AB57" s="814"/>
      <c r="AC57" s="814"/>
      <c r="AD57" s="816"/>
      <c r="AE57" s="818"/>
      <c r="AF57" s="818"/>
      <c r="AG57" s="818"/>
      <c r="AH57" s="932"/>
      <c r="AI57" s="813"/>
      <c r="AJ57" s="20" t="s">
        <v>34</v>
      </c>
      <c r="AK57" s="76">
        <f t="shared" ref="AK57:BA57" si="108">(AK$19*AK56)/1000</f>
        <v>0</v>
      </c>
      <c r="AL57" s="76">
        <f t="shared" si="108"/>
        <v>0</v>
      </c>
      <c r="AM57" s="76">
        <f t="shared" si="108"/>
        <v>0</v>
      </c>
      <c r="AN57" s="76">
        <f t="shared" si="108"/>
        <v>0</v>
      </c>
      <c r="AO57" s="76">
        <f t="shared" si="108"/>
        <v>0</v>
      </c>
      <c r="AP57" s="76">
        <f t="shared" si="108"/>
        <v>0</v>
      </c>
      <c r="AQ57" s="76">
        <f t="shared" si="108"/>
        <v>0</v>
      </c>
      <c r="AR57" s="76">
        <f t="shared" si="108"/>
        <v>0.45600000000000002</v>
      </c>
      <c r="AS57" s="76">
        <f t="shared" si="108"/>
        <v>0.58299999999999996</v>
      </c>
      <c r="AT57" s="76">
        <f t="shared" si="108"/>
        <v>0</v>
      </c>
      <c r="AU57" s="76">
        <f t="shared" si="108"/>
        <v>0</v>
      </c>
      <c r="AV57" s="76">
        <f t="shared" si="108"/>
        <v>0</v>
      </c>
      <c r="AW57" s="76">
        <f t="shared" si="108"/>
        <v>0</v>
      </c>
      <c r="AX57" s="76">
        <f t="shared" si="108"/>
        <v>0</v>
      </c>
      <c r="AY57" s="76">
        <f t="shared" si="108"/>
        <v>0</v>
      </c>
      <c r="AZ57" s="76">
        <f t="shared" si="108"/>
        <v>0</v>
      </c>
      <c r="BA57" s="76">
        <f t="shared" si="108"/>
        <v>0</v>
      </c>
      <c r="BB57" s="76">
        <f t="shared" ref="BB57:BG57" si="109">(BB$19*BB56)/1000</f>
        <v>0</v>
      </c>
      <c r="BC57" s="76">
        <f t="shared" si="109"/>
        <v>0</v>
      </c>
      <c r="BD57" s="76">
        <f t="shared" si="109"/>
        <v>0</v>
      </c>
      <c r="BE57" s="76">
        <f t="shared" si="109"/>
        <v>0</v>
      </c>
      <c r="BF57" s="76">
        <f t="shared" si="109"/>
        <v>0</v>
      </c>
      <c r="BG57" s="76">
        <f t="shared" si="109"/>
        <v>0</v>
      </c>
      <c r="BH57" s="814"/>
      <c r="BI57" s="814"/>
      <c r="BJ57" s="814"/>
      <c r="BK57" s="816"/>
      <c r="BL57" s="818"/>
      <c r="BM57" s="818"/>
      <c r="BN57" s="818"/>
      <c r="BO57" s="1027"/>
      <c r="BP57" s="1028"/>
      <c r="BQ57" s="1029"/>
      <c r="BR57" s="972"/>
      <c r="BS57" s="972"/>
      <c r="BT57" s="972"/>
      <c r="BU57" s="972"/>
      <c r="BV57" s="972"/>
      <c r="BW57" s="971"/>
      <c r="BX57" s="971"/>
      <c r="BY57" s="971"/>
      <c r="BZ57" s="971"/>
      <c r="CA57" s="972"/>
      <c r="CB57" s="972"/>
      <c r="CC57" s="972"/>
      <c r="CD57" s="972"/>
      <c r="CE57" s="971"/>
      <c r="CF57" s="972"/>
      <c r="CG57" s="971"/>
      <c r="CH57" s="664"/>
      <c r="CI57" s="664"/>
      <c r="CJ57" s="665"/>
      <c r="CK57" s="795"/>
    </row>
    <row r="58" spans="1:89" s="55" customFormat="1" ht="18.75" customHeight="1">
      <c r="A58" s="932" t="s">
        <v>10</v>
      </c>
      <c r="B58" s="813"/>
      <c r="C58" s="64" t="s">
        <v>35</v>
      </c>
      <c r="D58" s="62"/>
      <c r="E58" s="61">
        <v>0</v>
      </c>
      <c r="F58" s="61"/>
      <c r="G58" s="61"/>
      <c r="H58" s="63"/>
      <c r="I58" s="62"/>
      <c r="J58" s="63"/>
      <c r="K58" s="62">
        <v>7.5</v>
      </c>
      <c r="L58" s="61"/>
      <c r="M58" s="61"/>
      <c r="N58" s="61"/>
      <c r="O58" s="61">
        <v>0</v>
      </c>
      <c r="P58" s="61">
        <v>0</v>
      </c>
      <c r="Q58" s="61">
        <v>0</v>
      </c>
      <c r="R58" s="61"/>
      <c r="S58" s="63"/>
      <c r="T58" s="62"/>
      <c r="U58" s="61">
        <v>0</v>
      </c>
      <c r="V58" s="61"/>
      <c r="W58" s="63"/>
      <c r="X58" s="62"/>
      <c r="Y58" s="61"/>
      <c r="Z58" s="60"/>
      <c r="AA58" s="814">
        <f>SUM(D59:H59)</f>
        <v>0</v>
      </c>
      <c r="AB58" s="814">
        <f>SUM(I59:W59)</f>
        <v>0.17299999999999999</v>
      </c>
      <c r="AC58" s="814">
        <f>SUM(AA58+AB58)</f>
        <v>0.17299999999999999</v>
      </c>
      <c r="AD58" s="816">
        <v>35</v>
      </c>
      <c r="AE58" s="973">
        <f>SUM(AA58*AD58)</f>
        <v>0</v>
      </c>
      <c r="AF58" s="973">
        <f>SUM(AB58*AD58)</f>
        <v>6.06</v>
      </c>
      <c r="AG58" s="973">
        <f>SUM(AE58:AF59)</f>
        <v>6.06</v>
      </c>
      <c r="AH58" s="932" t="s">
        <v>10</v>
      </c>
      <c r="AI58" s="813"/>
      <c r="AJ58" s="64" t="s">
        <v>35</v>
      </c>
      <c r="AK58" s="62"/>
      <c r="AL58" s="61">
        <v>0</v>
      </c>
      <c r="AM58" s="61"/>
      <c r="AN58" s="61"/>
      <c r="AO58" s="63"/>
      <c r="AP58" s="62"/>
      <c r="AQ58" s="63"/>
      <c r="AR58" s="62">
        <v>12.55</v>
      </c>
      <c r="AS58" s="61"/>
      <c r="AT58" s="61"/>
      <c r="AU58" s="61"/>
      <c r="AV58" s="61">
        <v>0</v>
      </c>
      <c r="AW58" s="61">
        <v>0</v>
      </c>
      <c r="AX58" s="61">
        <v>0</v>
      </c>
      <c r="AY58" s="61"/>
      <c r="AZ58" s="63"/>
      <c r="BA58" s="62"/>
      <c r="BB58" s="61">
        <v>0</v>
      </c>
      <c r="BC58" s="61"/>
      <c r="BD58" s="63"/>
      <c r="BE58" s="62"/>
      <c r="BF58" s="61"/>
      <c r="BG58" s="60"/>
      <c r="BH58" s="814">
        <f>SUM(AK59:AO59)</f>
        <v>0</v>
      </c>
      <c r="BI58" s="814">
        <f>SUM(AP59:BD59)</f>
        <v>0.47699999999999998</v>
      </c>
      <c r="BJ58" s="814">
        <f>SUM(BH58+BI58)</f>
        <v>0.47699999999999998</v>
      </c>
      <c r="BK58" s="1026">
        <f t="shared" ref="BK58" si="110">AD58</f>
        <v>35</v>
      </c>
      <c r="BL58" s="973">
        <f>SUM(BH58*BK58)</f>
        <v>0</v>
      </c>
      <c r="BM58" s="973">
        <f>SUM(BI58*BK58)</f>
        <v>16.7</v>
      </c>
      <c r="BN58" s="973">
        <f>SUM(BL58:BM59)</f>
        <v>16.7</v>
      </c>
      <c r="BO58" s="925"/>
      <c r="BP58" s="926"/>
      <c r="BQ58" s="927"/>
      <c r="BR58" s="918"/>
      <c r="BS58" s="918"/>
      <c r="BT58" s="918"/>
      <c r="BU58" s="918"/>
      <c r="BV58" s="918"/>
      <c r="BW58" s="918"/>
      <c r="BX58" s="918"/>
      <c r="BY58" s="918"/>
      <c r="BZ58" s="918"/>
      <c r="CA58" s="918"/>
      <c r="CB58" s="918"/>
      <c r="CC58" s="918"/>
      <c r="CD58" s="918"/>
      <c r="CE58" s="944"/>
      <c r="CF58" s="918"/>
      <c r="CG58" s="918"/>
      <c r="CH58" s="661"/>
      <c r="CI58" s="661">
        <v>3</v>
      </c>
      <c r="CJ58" s="661"/>
      <c r="CK58" s="795"/>
    </row>
    <row r="59" spans="1:89" ht="18.75" customHeight="1" thickBot="1">
      <c r="A59" s="932"/>
      <c r="B59" s="813"/>
      <c r="C59" s="20" t="s">
        <v>34</v>
      </c>
      <c r="D59" s="76">
        <f t="shared" ref="D59:Z59" si="111">(D$19*D58)/1000</f>
        <v>0</v>
      </c>
      <c r="E59" s="76">
        <f t="shared" si="111"/>
        <v>0</v>
      </c>
      <c r="F59" s="76">
        <f t="shared" si="111"/>
        <v>0</v>
      </c>
      <c r="G59" s="76">
        <f t="shared" si="111"/>
        <v>0</v>
      </c>
      <c r="H59" s="76">
        <f t="shared" si="111"/>
        <v>0</v>
      </c>
      <c r="I59" s="76">
        <f t="shared" si="111"/>
        <v>0</v>
      </c>
      <c r="J59" s="76">
        <f t="shared" si="111"/>
        <v>0</v>
      </c>
      <c r="K59" s="76">
        <f t="shared" si="111"/>
        <v>0.17299999999999999</v>
      </c>
      <c r="L59" s="76">
        <f t="shared" si="111"/>
        <v>0</v>
      </c>
      <c r="M59" s="76">
        <f t="shared" si="111"/>
        <v>0</v>
      </c>
      <c r="N59" s="76">
        <f t="shared" si="111"/>
        <v>0</v>
      </c>
      <c r="O59" s="76">
        <f t="shared" si="111"/>
        <v>0</v>
      </c>
      <c r="P59" s="76">
        <f t="shared" si="111"/>
        <v>0</v>
      </c>
      <c r="Q59" s="76">
        <f t="shared" si="111"/>
        <v>0</v>
      </c>
      <c r="R59" s="76">
        <f t="shared" si="111"/>
        <v>0</v>
      </c>
      <c r="S59" s="76">
        <f t="shared" si="111"/>
        <v>0</v>
      </c>
      <c r="T59" s="76">
        <f t="shared" si="111"/>
        <v>0</v>
      </c>
      <c r="U59" s="76">
        <f t="shared" ref="U59" si="112">(U$19*U58)/1000</f>
        <v>0</v>
      </c>
      <c r="V59" s="76">
        <f t="shared" si="111"/>
        <v>0</v>
      </c>
      <c r="W59" s="76">
        <f t="shared" si="111"/>
        <v>0</v>
      </c>
      <c r="X59" s="76">
        <f t="shared" si="111"/>
        <v>0</v>
      </c>
      <c r="Y59" s="76">
        <f t="shared" si="111"/>
        <v>0</v>
      </c>
      <c r="Z59" s="76">
        <f t="shared" si="111"/>
        <v>0</v>
      </c>
      <c r="AA59" s="814"/>
      <c r="AB59" s="814"/>
      <c r="AC59" s="814"/>
      <c r="AD59" s="816"/>
      <c r="AE59" s="818"/>
      <c r="AF59" s="818"/>
      <c r="AG59" s="818"/>
      <c r="AH59" s="932"/>
      <c r="AI59" s="813"/>
      <c r="AJ59" s="20" t="s">
        <v>34</v>
      </c>
      <c r="AK59" s="76">
        <f t="shared" ref="AK59:BG59" si="113">(AK$19*AK58)/1000</f>
        <v>0</v>
      </c>
      <c r="AL59" s="76">
        <f t="shared" si="113"/>
        <v>0</v>
      </c>
      <c r="AM59" s="76">
        <f t="shared" si="113"/>
        <v>0</v>
      </c>
      <c r="AN59" s="76">
        <f t="shared" si="113"/>
        <v>0</v>
      </c>
      <c r="AO59" s="76">
        <f t="shared" si="113"/>
        <v>0</v>
      </c>
      <c r="AP59" s="76">
        <f t="shared" si="113"/>
        <v>0</v>
      </c>
      <c r="AQ59" s="76">
        <f t="shared" si="113"/>
        <v>0</v>
      </c>
      <c r="AR59" s="76">
        <f t="shared" si="113"/>
        <v>0.47699999999999998</v>
      </c>
      <c r="AS59" s="76">
        <f t="shared" si="113"/>
        <v>0</v>
      </c>
      <c r="AT59" s="76">
        <f t="shared" si="113"/>
        <v>0</v>
      </c>
      <c r="AU59" s="76">
        <f t="shared" si="113"/>
        <v>0</v>
      </c>
      <c r="AV59" s="76">
        <f t="shared" si="113"/>
        <v>0</v>
      </c>
      <c r="AW59" s="76">
        <f t="shared" si="113"/>
        <v>0</v>
      </c>
      <c r="AX59" s="76">
        <f t="shared" si="113"/>
        <v>0</v>
      </c>
      <c r="AY59" s="76">
        <f t="shared" si="113"/>
        <v>0</v>
      </c>
      <c r="AZ59" s="76">
        <f t="shared" si="113"/>
        <v>0</v>
      </c>
      <c r="BA59" s="76">
        <f t="shared" si="113"/>
        <v>0</v>
      </c>
      <c r="BB59" s="76">
        <f t="shared" ref="BB59" si="114">(BB$19*BB58)/1000</f>
        <v>0</v>
      </c>
      <c r="BC59" s="76">
        <f t="shared" si="113"/>
        <v>0</v>
      </c>
      <c r="BD59" s="76">
        <f t="shared" si="113"/>
        <v>0</v>
      </c>
      <c r="BE59" s="76">
        <f t="shared" si="113"/>
        <v>0</v>
      </c>
      <c r="BF59" s="76">
        <f t="shared" si="113"/>
        <v>0</v>
      </c>
      <c r="BG59" s="76">
        <f t="shared" si="113"/>
        <v>0</v>
      </c>
      <c r="BH59" s="814"/>
      <c r="BI59" s="814"/>
      <c r="BJ59" s="814"/>
      <c r="BK59" s="816"/>
      <c r="BL59" s="818"/>
      <c r="BM59" s="818"/>
      <c r="BN59" s="818"/>
      <c r="BO59" s="922" t="s">
        <v>366</v>
      </c>
      <c r="BP59" s="923"/>
      <c r="BQ59" s="924"/>
      <c r="BR59" s="941"/>
      <c r="BS59" s="917">
        <f>E71+AL71</f>
        <v>0</v>
      </c>
      <c r="BT59" s="941"/>
      <c r="BU59" s="941"/>
      <c r="BV59" s="941"/>
      <c r="BW59" s="917"/>
      <c r="BX59" s="917"/>
      <c r="BY59" s="917"/>
      <c r="BZ59" s="917"/>
      <c r="CA59" s="941"/>
      <c r="CB59" s="941"/>
      <c r="CC59" s="941"/>
      <c r="CD59" s="941"/>
      <c r="CE59" s="917"/>
      <c r="CF59" s="941"/>
      <c r="CG59" s="917"/>
      <c r="CH59" s="660"/>
      <c r="CI59" s="660"/>
      <c r="CJ59" s="660"/>
      <c r="CK59" s="796"/>
    </row>
    <row r="60" spans="1:89" s="55" customFormat="1" ht="18.75" customHeight="1">
      <c r="A60" s="932" t="s">
        <v>388</v>
      </c>
      <c r="B60" s="813"/>
      <c r="C60" s="64" t="s">
        <v>35</v>
      </c>
      <c r="D60" s="62"/>
      <c r="E60" s="61">
        <v>0</v>
      </c>
      <c r="F60" s="61"/>
      <c r="G60" s="61"/>
      <c r="H60" s="63"/>
      <c r="I60" s="62"/>
      <c r="J60" s="63"/>
      <c r="K60" s="62"/>
      <c r="L60" s="61"/>
      <c r="M60" s="61"/>
      <c r="N60" s="61"/>
      <c r="O60" s="61">
        <v>0</v>
      </c>
      <c r="P60" s="61">
        <v>0</v>
      </c>
      <c r="Q60" s="61">
        <v>0</v>
      </c>
      <c r="R60" s="61"/>
      <c r="S60" s="63"/>
      <c r="T60" s="62"/>
      <c r="U60" s="61">
        <v>0</v>
      </c>
      <c r="V60" s="61"/>
      <c r="W60" s="63"/>
      <c r="X60" s="62"/>
      <c r="Y60" s="61"/>
      <c r="Z60" s="60"/>
      <c r="AA60" s="814">
        <f>SUM(D61:H61)</f>
        <v>0</v>
      </c>
      <c r="AB60" s="814">
        <f>SUM(I61:W61)</f>
        <v>0</v>
      </c>
      <c r="AC60" s="814">
        <f>SUM(AA60+AB60)</f>
        <v>0</v>
      </c>
      <c r="AD60" s="816"/>
      <c r="AE60" s="973">
        <f>SUM(AA60*AD60)</f>
        <v>0</v>
      </c>
      <c r="AF60" s="973">
        <f>SUM(AB60*AD60)</f>
        <v>0</v>
      </c>
      <c r="AG60" s="973">
        <f>SUM(AE60:AF61)</f>
        <v>0</v>
      </c>
      <c r="AH60" s="932" t="s">
        <v>12</v>
      </c>
      <c r="AI60" s="813"/>
      <c r="AJ60" s="64" t="s">
        <v>35</v>
      </c>
      <c r="AK60" s="62"/>
      <c r="AL60" s="61">
        <v>0</v>
      </c>
      <c r="AM60" s="61"/>
      <c r="AN60" s="61"/>
      <c r="AO60" s="63"/>
      <c r="AP60" s="62"/>
      <c r="AQ60" s="63"/>
      <c r="AR60" s="62"/>
      <c r="AS60" s="61"/>
      <c r="AT60" s="61"/>
      <c r="AU60" s="61"/>
      <c r="AV60" s="61">
        <v>0</v>
      </c>
      <c r="AW60" s="61">
        <v>0</v>
      </c>
      <c r="AX60" s="61">
        <v>0</v>
      </c>
      <c r="AY60" s="61"/>
      <c r="AZ60" s="63"/>
      <c r="BA60" s="62"/>
      <c r="BB60" s="61">
        <v>0</v>
      </c>
      <c r="BC60" s="61"/>
      <c r="BD60" s="63"/>
      <c r="BE60" s="62"/>
      <c r="BF60" s="61"/>
      <c r="BG60" s="60"/>
      <c r="BH60" s="814">
        <f>SUM(AK61:AO61)</f>
        <v>0</v>
      </c>
      <c r="BI60" s="814">
        <f>SUM(AP61:BD61)</f>
        <v>0</v>
      </c>
      <c r="BJ60" s="814">
        <f>SUM(BH60+BI60)</f>
        <v>0</v>
      </c>
      <c r="BK60" s="1026">
        <f t="shared" ref="BK60" si="115">AD60</f>
        <v>0</v>
      </c>
      <c r="BL60" s="973">
        <f>SUM(BH60*BK60)</f>
        <v>0</v>
      </c>
      <c r="BM60" s="973">
        <f>SUM(BI60*BK60)</f>
        <v>0</v>
      </c>
      <c r="BN60" s="973">
        <f>SUM(BL60:BM61)</f>
        <v>0</v>
      </c>
      <c r="BO60" s="925"/>
      <c r="BP60" s="926"/>
      <c r="BQ60" s="927"/>
      <c r="BR60" s="918"/>
      <c r="BS60" s="918"/>
      <c r="BT60" s="918"/>
      <c r="BU60" s="918"/>
      <c r="BV60" s="918"/>
      <c r="BW60" s="918"/>
      <c r="BX60" s="918"/>
      <c r="BY60" s="918"/>
      <c r="BZ60" s="918"/>
      <c r="CA60" s="918"/>
      <c r="CB60" s="918"/>
      <c r="CC60" s="918"/>
      <c r="CD60" s="918"/>
      <c r="CE60" s="944"/>
      <c r="CF60" s="918"/>
      <c r="CG60" s="918"/>
      <c r="CH60" s="661"/>
      <c r="CI60" s="661"/>
      <c r="CJ60" s="663"/>
      <c r="CK60" s="796"/>
    </row>
    <row r="61" spans="1:89" ht="18.75" customHeight="1" thickBot="1">
      <c r="A61" s="932"/>
      <c r="B61" s="813"/>
      <c r="C61" s="20" t="s">
        <v>34</v>
      </c>
      <c r="D61" s="76">
        <f t="shared" ref="D61:Z61" si="116">(D$19*D60)/1000</f>
        <v>0</v>
      </c>
      <c r="E61" s="76">
        <f t="shared" si="116"/>
        <v>0</v>
      </c>
      <c r="F61" s="76">
        <f t="shared" si="116"/>
        <v>0</v>
      </c>
      <c r="G61" s="76">
        <f t="shared" si="116"/>
        <v>0</v>
      </c>
      <c r="H61" s="76">
        <f t="shared" si="116"/>
        <v>0</v>
      </c>
      <c r="I61" s="76">
        <f t="shared" si="116"/>
        <v>0</v>
      </c>
      <c r="J61" s="76">
        <f t="shared" si="116"/>
        <v>0</v>
      </c>
      <c r="K61" s="76">
        <f t="shared" si="116"/>
        <v>0</v>
      </c>
      <c r="L61" s="76">
        <f t="shared" si="116"/>
        <v>0</v>
      </c>
      <c r="M61" s="76">
        <f t="shared" si="116"/>
        <v>0</v>
      </c>
      <c r="N61" s="76">
        <f t="shared" si="116"/>
        <v>0</v>
      </c>
      <c r="O61" s="76">
        <f t="shared" si="116"/>
        <v>0</v>
      </c>
      <c r="P61" s="76">
        <f t="shared" si="116"/>
        <v>0</v>
      </c>
      <c r="Q61" s="76">
        <f t="shared" si="116"/>
        <v>0</v>
      </c>
      <c r="R61" s="76">
        <f t="shared" si="116"/>
        <v>0</v>
      </c>
      <c r="S61" s="76">
        <f t="shared" si="116"/>
        <v>0</v>
      </c>
      <c r="T61" s="76">
        <f t="shared" si="116"/>
        <v>0</v>
      </c>
      <c r="U61" s="76">
        <f t="shared" ref="U61" si="117">(U$19*U60)/1000</f>
        <v>0</v>
      </c>
      <c r="V61" s="76">
        <f t="shared" si="116"/>
        <v>0</v>
      </c>
      <c r="W61" s="76">
        <f t="shared" si="116"/>
        <v>0</v>
      </c>
      <c r="X61" s="76">
        <f t="shared" si="116"/>
        <v>0</v>
      </c>
      <c r="Y61" s="76">
        <f t="shared" si="116"/>
        <v>0</v>
      </c>
      <c r="Z61" s="76">
        <f t="shared" si="116"/>
        <v>0</v>
      </c>
      <c r="AA61" s="814"/>
      <c r="AB61" s="814"/>
      <c r="AC61" s="814"/>
      <c r="AD61" s="816"/>
      <c r="AE61" s="818"/>
      <c r="AF61" s="818"/>
      <c r="AG61" s="818"/>
      <c r="AH61" s="932"/>
      <c r="AI61" s="813"/>
      <c r="AJ61" s="20" t="s">
        <v>34</v>
      </c>
      <c r="AK61" s="76">
        <f t="shared" ref="AK61:BG61" si="118">(AK$19*AK60)/1000</f>
        <v>0</v>
      </c>
      <c r="AL61" s="76">
        <f t="shared" si="118"/>
        <v>0</v>
      </c>
      <c r="AM61" s="76">
        <f t="shared" si="118"/>
        <v>0</v>
      </c>
      <c r="AN61" s="76">
        <f t="shared" si="118"/>
        <v>0</v>
      </c>
      <c r="AO61" s="76">
        <f t="shared" si="118"/>
        <v>0</v>
      </c>
      <c r="AP61" s="76">
        <f t="shared" si="118"/>
        <v>0</v>
      </c>
      <c r="AQ61" s="76">
        <f t="shared" si="118"/>
        <v>0</v>
      </c>
      <c r="AR61" s="76">
        <f t="shared" si="118"/>
        <v>0</v>
      </c>
      <c r="AS61" s="76">
        <f t="shared" si="118"/>
        <v>0</v>
      </c>
      <c r="AT61" s="76">
        <f t="shared" si="118"/>
        <v>0</v>
      </c>
      <c r="AU61" s="76">
        <f t="shared" si="118"/>
        <v>0</v>
      </c>
      <c r="AV61" s="76">
        <f t="shared" si="118"/>
        <v>0</v>
      </c>
      <c r="AW61" s="76">
        <f t="shared" si="118"/>
        <v>0</v>
      </c>
      <c r="AX61" s="76">
        <f t="shared" si="118"/>
        <v>0</v>
      </c>
      <c r="AY61" s="76">
        <f t="shared" si="118"/>
        <v>0</v>
      </c>
      <c r="AZ61" s="76">
        <f t="shared" si="118"/>
        <v>0</v>
      </c>
      <c r="BA61" s="76">
        <f t="shared" si="118"/>
        <v>0</v>
      </c>
      <c r="BB61" s="76">
        <f t="shared" ref="BB61" si="119">(BB$19*BB60)/1000</f>
        <v>0</v>
      </c>
      <c r="BC61" s="76">
        <f t="shared" si="118"/>
        <v>0</v>
      </c>
      <c r="BD61" s="76">
        <f t="shared" si="118"/>
        <v>0</v>
      </c>
      <c r="BE61" s="76">
        <f t="shared" si="118"/>
        <v>0</v>
      </c>
      <c r="BF61" s="76">
        <f t="shared" si="118"/>
        <v>0</v>
      </c>
      <c r="BG61" s="76">
        <f t="shared" si="118"/>
        <v>0</v>
      </c>
      <c r="BH61" s="814"/>
      <c r="BI61" s="814"/>
      <c r="BJ61" s="814"/>
      <c r="BK61" s="816"/>
      <c r="BL61" s="818"/>
      <c r="BM61" s="818"/>
      <c r="BN61" s="818"/>
      <c r="BO61" s="922" t="s">
        <v>10</v>
      </c>
      <c r="BP61" s="923"/>
      <c r="BQ61" s="924"/>
      <c r="BR61" s="941"/>
      <c r="BS61" s="917"/>
      <c r="BT61" s="941"/>
      <c r="BU61" s="917"/>
      <c r="BV61" s="941"/>
      <c r="BW61" s="917">
        <f>K59+AR59</f>
        <v>0.65</v>
      </c>
      <c r="BX61" s="917">
        <f>L59+AS59</f>
        <v>0</v>
      </c>
      <c r="BY61" s="917"/>
      <c r="BZ61" s="917"/>
      <c r="CA61" s="941"/>
      <c r="CB61" s="941"/>
      <c r="CC61" s="941"/>
      <c r="CD61" s="941"/>
      <c r="CE61" s="917"/>
      <c r="CF61" s="941"/>
      <c r="CG61" s="917"/>
      <c r="CH61" s="660"/>
      <c r="CI61" s="660"/>
      <c r="CJ61" s="662"/>
      <c r="CK61" s="795"/>
    </row>
    <row r="62" spans="1:89" s="55" customFormat="1" ht="18.75" customHeight="1">
      <c r="A62" s="932" t="s">
        <v>401</v>
      </c>
      <c r="B62" s="813"/>
      <c r="C62" s="64" t="s">
        <v>35</v>
      </c>
      <c r="D62" s="62"/>
      <c r="E62" s="61"/>
      <c r="F62" s="61"/>
      <c r="G62" s="61"/>
      <c r="H62" s="63"/>
      <c r="I62" s="62"/>
      <c r="J62" s="63"/>
      <c r="K62" s="62"/>
      <c r="L62" s="61"/>
      <c r="M62" s="61"/>
      <c r="N62" s="61"/>
      <c r="O62" s="61">
        <v>49.1</v>
      </c>
      <c r="P62" s="61">
        <v>0</v>
      </c>
      <c r="Q62" s="61">
        <v>0</v>
      </c>
      <c r="R62" s="61"/>
      <c r="S62" s="63"/>
      <c r="T62" s="62"/>
      <c r="U62" s="61"/>
      <c r="V62" s="61"/>
      <c r="W62" s="63"/>
      <c r="X62" s="62"/>
      <c r="Y62" s="61"/>
      <c r="Z62" s="60"/>
      <c r="AA62" s="814">
        <f>SUM(D63:H63)</f>
        <v>0</v>
      </c>
      <c r="AB62" s="814">
        <f>SUM(I63:W63)</f>
        <v>1.129</v>
      </c>
      <c r="AC62" s="814">
        <f>SUM(AA62+AB62)</f>
        <v>1.129</v>
      </c>
      <c r="AD62" s="816">
        <v>40</v>
      </c>
      <c r="AE62" s="973">
        <f>SUM(AA62*AD62)</f>
        <v>0</v>
      </c>
      <c r="AF62" s="973">
        <f>SUM(AB62*AD62)</f>
        <v>45.16</v>
      </c>
      <c r="AG62" s="973">
        <f>SUM(AE62:AF63)</f>
        <v>45.16</v>
      </c>
      <c r="AH62" s="932" t="s">
        <v>401</v>
      </c>
      <c r="AI62" s="813"/>
      <c r="AJ62" s="64" t="s">
        <v>35</v>
      </c>
      <c r="AK62" s="62"/>
      <c r="AL62" s="61"/>
      <c r="AM62" s="61"/>
      <c r="AN62" s="61"/>
      <c r="AO62" s="63"/>
      <c r="AP62" s="62"/>
      <c r="AQ62" s="63"/>
      <c r="AR62" s="62"/>
      <c r="AS62" s="61"/>
      <c r="AT62" s="61"/>
      <c r="AU62" s="61"/>
      <c r="AV62" s="61">
        <v>49.23</v>
      </c>
      <c r="AW62" s="61">
        <v>0</v>
      </c>
      <c r="AX62" s="61">
        <v>0</v>
      </c>
      <c r="AY62" s="61"/>
      <c r="AZ62" s="63"/>
      <c r="BA62" s="62"/>
      <c r="BB62" s="61"/>
      <c r="BC62" s="61"/>
      <c r="BD62" s="63"/>
      <c r="BE62" s="62"/>
      <c r="BF62" s="61"/>
      <c r="BG62" s="60"/>
      <c r="BH62" s="814">
        <f>SUM(AK63:AO63)</f>
        <v>0</v>
      </c>
      <c r="BI62" s="814">
        <f>SUM(AP63:BD63)</f>
        <v>1.871</v>
      </c>
      <c r="BJ62" s="814">
        <f>SUM(BH62+BI62)</f>
        <v>1.871</v>
      </c>
      <c r="BK62" s="1026">
        <f t="shared" ref="BK62" si="120">AD62</f>
        <v>40</v>
      </c>
      <c r="BL62" s="973">
        <f>SUM(BH62*BK62)</f>
        <v>0</v>
      </c>
      <c r="BM62" s="973">
        <f>SUM(BI62*BK62)</f>
        <v>74.84</v>
      </c>
      <c r="BN62" s="973">
        <f>SUM(BL62:BM63)</f>
        <v>74.84</v>
      </c>
      <c r="BO62" s="925"/>
      <c r="BP62" s="926"/>
      <c r="BQ62" s="927"/>
      <c r="BR62" s="918"/>
      <c r="BS62" s="918"/>
      <c r="BT62" s="918"/>
      <c r="BU62" s="918"/>
      <c r="BV62" s="918"/>
      <c r="BW62" s="918"/>
      <c r="BX62" s="918"/>
      <c r="BY62" s="918"/>
      <c r="BZ62" s="918"/>
      <c r="CA62" s="918"/>
      <c r="CB62" s="918"/>
      <c r="CC62" s="918"/>
      <c r="CD62" s="918"/>
      <c r="CE62" s="944"/>
      <c r="CF62" s="918"/>
      <c r="CG62" s="918"/>
      <c r="CH62" s="661"/>
      <c r="CI62" s="661">
        <v>0.65</v>
      </c>
      <c r="CJ62" s="661"/>
      <c r="CK62" s="795"/>
    </row>
    <row r="63" spans="1:89" ht="18.75" customHeight="1" thickBot="1">
      <c r="A63" s="933"/>
      <c r="B63" s="929"/>
      <c r="C63" s="65" t="s">
        <v>34</v>
      </c>
      <c r="D63" s="273">
        <f t="shared" ref="D63:Z63" si="121">(D$19*D62)/1000</f>
        <v>0</v>
      </c>
      <c r="E63" s="273">
        <f t="shared" si="121"/>
        <v>0</v>
      </c>
      <c r="F63" s="273">
        <f t="shared" si="121"/>
        <v>0</v>
      </c>
      <c r="G63" s="273">
        <f t="shared" si="121"/>
        <v>0</v>
      </c>
      <c r="H63" s="273">
        <f t="shared" si="121"/>
        <v>0</v>
      </c>
      <c r="I63" s="273">
        <f t="shared" si="121"/>
        <v>0</v>
      </c>
      <c r="J63" s="273">
        <f t="shared" si="121"/>
        <v>0</v>
      </c>
      <c r="K63" s="273">
        <f t="shared" si="121"/>
        <v>0</v>
      </c>
      <c r="L63" s="273">
        <f t="shared" si="121"/>
        <v>0</v>
      </c>
      <c r="M63" s="273">
        <f t="shared" si="121"/>
        <v>0</v>
      </c>
      <c r="N63" s="273">
        <f t="shared" si="121"/>
        <v>0</v>
      </c>
      <c r="O63" s="273">
        <f t="shared" si="121"/>
        <v>1.129</v>
      </c>
      <c r="P63" s="273">
        <f t="shared" si="121"/>
        <v>0</v>
      </c>
      <c r="Q63" s="273">
        <f t="shared" si="121"/>
        <v>0</v>
      </c>
      <c r="R63" s="273">
        <f t="shared" si="121"/>
        <v>0</v>
      </c>
      <c r="S63" s="273">
        <f t="shared" si="121"/>
        <v>0</v>
      </c>
      <c r="T63" s="273">
        <f t="shared" si="121"/>
        <v>0</v>
      </c>
      <c r="U63" s="273">
        <f t="shared" ref="U63" si="122">(U$19*U62)/1000</f>
        <v>0</v>
      </c>
      <c r="V63" s="273">
        <f t="shared" si="121"/>
        <v>0</v>
      </c>
      <c r="W63" s="273">
        <f t="shared" si="121"/>
        <v>0</v>
      </c>
      <c r="X63" s="273">
        <f t="shared" si="121"/>
        <v>0</v>
      </c>
      <c r="Y63" s="273">
        <f t="shared" si="121"/>
        <v>0</v>
      </c>
      <c r="Z63" s="273">
        <f t="shared" si="121"/>
        <v>0</v>
      </c>
      <c r="AA63" s="814"/>
      <c r="AB63" s="814"/>
      <c r="AC63" s="814"/>
      <c r="AD63" s="930"/>
      <c r="AE63" s="818"/>
      <c r="AF63" s="818"/>
      <c r="AG63" s="818"/>
      <c r="AH63" s="933"/>
      <c r="AI63" s="929"/>
      <c r="AJ63" s="65" t="s">
        <v>34</v>
      </c>
      <c r="AK63" s="273">
        <f t="shared" ref="AK63:BG63" si="123">(AK$19*AK62)/1000</f>
        <v>0</v>
      </c>
      <c r="AL63" s="273">
        <f t="shared" si="123"/>
        <v>0</v>
      </c>
      <c r="AM63" s="273">
        <f t="shared" si="123"/>
        <v>0</v>
      </c>
      <c r="AN63" s="273">
        <f t="shared" si="123"/>
        <v>0</v>
      </c>
      <c r="AO63" s="273">
        <f t="shared" si="123"/>
        <v>0</v>
      </c>
      <c r="AP63" s="273">
        <f t="shared" si="123"/>
        <v>0</v>
      </c>
      <c r="AQ63" s="273">
        <f t="shared" si="123"/>
        <v>0</v>
      </c>
      <c r="AR63" s="273">
        <f t="shared" si="123"/>
        <v>0</v>
      </c>
      <c r="AS63" s="273">
        <f t="shared" si="123"/>
        <v>0</v>
      </c>
      <c r="AT63" s="273">
        <f t="shared" si="123"/>
        <v>0</v>
      </c>
      <c r="AU63" s="273">
        <f t="shared" si="123"/>
        <v>0</v>
      </c>
      <c r="AV63" s="273">
        <f t="shared" si="123"/>
        <v>1.871</v>
      </c>
      <c r="AW63" s="273">
        <f t="shared" si="123"/>
        <v>0</v>
      </c>
      <c r="AX63" s="273">
        <f t="shared" si="123"/>
        <v>0</v>
      </c>
      <c r="AY63" s="273">
        <f t="shared" si="123"/>
        <v>0</v>
      </c>
      <c r="AZ63" s="273">
        <f t="shared" si="123"/>
        <v>0</v>
      </c>
      <c r="BA63" s="273">
        <f t="shared" si="123"/>
        <v>0</v>
      </c>
      <c r="BB63" s="273">
        <f t="shared" ref="BB63" si="124">(BB$19*BB62)/1000</f>
        <v>0</v>
      </c>
      <c r="BC63" s="273">
        <f t="shared" si="123"/>
        <v>0</v>
      </c>
      <c r="BD63" s="273">
        <f t="shared" si="123"/>
        <v>0</v>
      </c>
      <c r="BE63" s="273">
        <f t="shared" si="123"/>
        <v>0</v>
      </c>
      <c r="BF63" s="273">
        <f t="shared" si="123"/>
        <v>0</v>
      </c>
      <c r="BG63" s="273">
        <f t="shared" si="123"/>
        <v>0</v>
      </c>
      <c r="BH63" s="814"/>
      <c r="BI63" s="814"/>
      <c r="BJ63" s="814"/>
      <c r="BK63" s="816"/>
      <c r="BL63" s="818"/>
      <c r="BM63" s="818"/>
      <c r="BN63" s="818"/>
      <c r="BO63" s="922" t="s">
        <v>17</v>
      </c>
      <c r="BP63" s="923"/>
      <c r="BQ63" s="924"/>
      <c r="BR63" s="941"/>
      <c r="BS63" s="941"/>
      <c r="BT63" s="941"/>
      <c r="BU63" s="917"/>
      <c r="BV63" s="941"/>
      <c r="BW63" s="917"/>
      <c r="BX63" s="917"/>
      <c r="BY63" s="917"/>
      <c r="BZ63" s="917"/>
      <c r="CA63" s="941">
        <v>0.46</v>
      </c>
      <c r="CB63" s="941"/>
      <c r="CC63" s="941"/>
      <c r="CD63" s="941"/>
      <c r="CE63" s="917"/>
      <c r="CF63" s="941"/>
      <c r="CG63" s="917"/>
      <c r="CH63" s="660"/>
      <c r="CI63" s="660"/>
      <c r="CJ63" s="662"/>
      <c r="CK63" s="795"/>
    </row>
    <row r="64" spans="1:89" s="55" customFormat="1" ht="18.75" customHeight="1">
      <c r="A64" s="946" t="s">
        <v>17</v>
      </c>
      <c r="B64" s="813"/>
      <c r="C64" s="64" t="s">
        <v>35</v>
      </c>
      <c r="D64" s="62"/>
      <c r="E64" s="61">
        <v>0</v>
      </c>
      <c r="F64" s="61"/>
      <c r="G64" s="61"/>
      <c r="H64" s="63"/>
      <c r="I64" s="62"/>
      <c r="J64" s="63"/>
      <c r="K64" s="62"/>
      <c r="L64" s="61"/>
      <c r="M64" s="61"/>
      <c r="N64" s="61"/>
      <c r="O64" s="61">
        <v>7.5</v>
      </c>
      <c r="P64" s="61">
        <v>0</v>
      </c>
      <c r="Q64" s="61">
        <v>0</v>
      </c>
      <c r="R64" s="61"/>
      <c r="S64" s="63"/>
      <c r="T64" s="62"/>
      <c r="U64" s="61">
        <v>0</v>
      </c>
      <c r="V64" s="61"/>
      <c r="W64" s="63"/>
      <c r="X64" s="62"/>
      <c r="Y64" s="61"/>
      <c r="Z64" s="60"/>
      <c r="AA64" s="814">
        <f>SUM(D65:H65)</f>
        <v>0</v>
      </c>
      <c r="AB64" s="814">
        <f>SUM(I65:W65)</f>
        <v>0.17299999999999999</v>
      </c>
      <c r="AC64" s="814">
        <f>SUM(AA64+AB64)</f>
        <v>0.17299999999999999</v>
      </c>
      <c r="AD64" s="816">
        <v>95</v>
      </c>
      <c r="AE64" s="973">
        <f>SUM(AA64*AD64)</f>
        <v>0</v>
      </c>
      <c r="AF64" s="973">
        <f>SUM(AB64*AD64)</f>
        <v>16.440000000000001</v>
      </c>
      <c r="AG64" s="973">
        <f>SUM(AE64:AF65)</f>
        <v>16.440000000000001</v>
      </c>
      <c r="AH64" s="946" t="s">
        <v>17</v>
      </c>
      <c r="AI64" s="813"/>
      <c r="AJ64" s="64" t="s">
        <v>35</v>
      </c>
      <c r="AK64" s="62"/>
      <c r="AL64" s="61">
        <v>0</v>
      </c>
      <c r="AM64" s="61"/>
      <c r="AN64" s="61"/>
      <c r="AO64" s="63"/>
      <c r="AP64" s="62"/>
      <c r="AQ64" s="63"/>
      <c r="AR64" s="62"/>
      <c r="AS64" s="61"/>
      <c r="AT64" s="61"/>
      <c r="AU64" s="61"/>
      <c r="AV64" s="61">
        <v>7.55</v>
      </c>
      <c r="AW64" s="61">
        <v>0</v>
      </c>
      <c r="AX64" s="61">
        <v>0</v>
      </c>
      <c r="AY64" s="61"/>
      <c r="AZ64" s="63"/>
      <c r="BA64" s="62"/>
      <c r="BB64" s="61">
        <v>0</v>
      </c>
      <c r="BC64" s="61"/>
      <c r="BD64" s="63"/>
      <c r="BE64" s="62"/>
      <c r="BF64" s="61"/>
      <c r="BG64" s="60"/>
      <c r="BH64" s="814">
        <f>SUM(AK65:AO65)</f>
        <v>0</v>
      </c>
      <c r="BI64" s="814">
        <f>SUM(AP65:BD65)</f>
        <v>0.28699999999999998</v>
      </c>
      <c r="BJ64" s="814">
        <f>SUM(BH64+BI64)</f>
        <v>0.28699999999999998</v>
      </c>
      <c r="BK64" s="1026">
        <f t="shared" ref="BK64" si="125">AD64</f>
        <v>95</v>
      </c>
      <c r="BL64" s="973">
        <f>SUM(BH64*BK64)</f>
        <v>0</v>
      </c>
      <c r="BM64" s="973">
        <f>SUM(BI64*BK64)</f>
        <v>27.27</v>
      </c>
      <c r="BN64" s="973">
        <f>SUM(BL64:BM65)</f>
        <v>27.27</v>
      </c>
      <c r="BO64" s="925"/>
      <c r="BP64" s="926"/>
      <c r="BQ64" s="927"/>
      <c r="BR64" s="918"/>
      <c r="BS64" s="918"/>
      <c r="BT64" s="918"/>
      <c r="BU64" s="918"/>
      <c r="BV64" s="918"/>
      <c r="BW64" s="918"/>
      <c r="BX64" s="918"/>
      <c r="BY64" s="918"/>
      <c r="BZ64" s="918"/>
      <c r="CA64" s="918"/>
      <c r="CB64" s="918"/>
      <c r="CC64" s="918"/>
      <c r="CD64" s="918"/>
      <c r="CE64" s="944"/>
      <c r="CF64" s="918"/>
      <c r="CG64" s="918"/>
      <c r="CH64" s="661"/>
      <c r="CI64" s="661">
        <v>0.46</v>
      </c>
      <c r="CJ64" s="661"/>
      <c r="CK64" s="795"/>
    </row>
    <row r="65" spans="1:132" ht="18.75" customHeight="1" thickBot="1">
      <c r="A65" s="946"/>
      <c r="B65" s="813"/>
      <c r="C65" s="20" t="s">
        <v>34</v>
      </c>
      <c r="D65" s="76">
        <f t="shared" ref="D65:Z65" si="126">(D$19*D64)/1000</f>
        <v>0</v>
      </c>
      <c r="E65" s="76">
        <f t="shared" si="126"/>
        <v>0</v>
      </c>
      <c r="F65" s="76">
        <f t="shared" si="126"/>
        <v>0</v>
      </c>
      <c r="G65" s="76">
        <f t="shared" si="126"/>
        <v>0</v>
      </c>
      <c r="H65" s="76">
        <f t="shared" si="126"/>
        <v>0</v>
      </c>
      <c r="I65" s="76">
        <f t="shared" si="126"/>
        <v>0</v>
      </c>
      <c r="J65" s="76">
        <f t="shared" si="126"/>
        <v>0</v>
      </c>
      <c r="K65" s="76">
        <f t="shared" si="126"/>
        <v>0</v>
      </c>
      <c r="L65" s="76">
        <f t="shared" si="126"/>
        <v>0</v>
      </c>
      <c r="M65" s="76">
        <f t="shared" si="126"/>
        <v>0</v>
      </c>
      <c r="N65" s="76">
        <f t="shared" si="126"/>
        <v>0</v>
      </c>
      <c r="O65" s="76">
        <f t="shared" si="126"/>
        <v>0.17299999999999999</v>
      </c>
      <c r="P65" s="76">
        <f t="shared" si="126"/>
        <v>0</v>
      </c>
      <c r="Q65" s="76">
        <f t="shared" si="126"/>
        <v>0</v>
      </c>
      <c r="R65" s="76">
        <f t="shared" si="126"/>
        <v>0</v>
      </c>
      <c r="S65" s="76">
        <f t="shared" si="126"/>
        <v>0</v>
      </c>
      <c r="T65" s="76">
        <f t="shared" si="126"/>
        <v>0</v>
      </c>
      <c r="U65" s="76">
        <f t="shared" ref="U65" si="127">(U$19*U64)/1000</f>
        <v>0</v>
      </c>
      <c r="V65" s="76">
        <f t="shared" si="126"/>
        <v>0</v>
      </c>
      <c r="W65" s="76">
        <f t="shared" si="126"/>
        <v>0</v>
      </c>
      <c r="X65" s="76">
        <f t="shared" si="126"/>
        <v>0</v>
      </c>
      <c r="Y65" s="76">
        <f t="shared" si="126"/>
        <v>0</v>
      </c>
      <c r="Z65" s="76">
        <f t="shared" si="126"/>
        <v>0</v>
      </c>
      <c r="AA65" s="814"/>
      <c r="AB65" s="814"/>
      <c r="AC65" s="814"/>
      <c r="AD65" s="816"/>
      <c r="AE65" s="818"/>
      <c r="AF65" s="818"/>
      <c r="AG65" s="818"/>
      <c r="AH65" s="946"/>
      <c r="AI65" s="813"/>
      <c r="AJ65" s="20" t="s">
        <v>34</v>
      </c>
      <c r="AK65" s="76">
        <f t="shared" ref="AK65:BG65" si="128">(AK$19*AK64)/1000</f>
        <v>0</v>
      </c>
      <c r="AL65" s="76">
        <f t="shared" si="128"/>
        <v>0</v>
      </c>
      <c r="AM65" s="76">
        <f t="shared" si="128"/>
        <v>0</v>
      </c>
      <c r="AN65" s="76">
        <f t="shared" si="128"/>
        <v>0</v>
      </c>
      <c r="AO65" s="76">
        <f t="shared" si="128"/>
        <v>0</v>
      </c>
      <c r="AP65" s="76">
        <f t="shared" si="128"/>
        <v>0</v>
      </c>
      <c r="AQ65" s="76">
        <f t="shared" si="128"/>
        <v>0</v>
      </c>
      <c r="AR65" s="76">
        <f t="shared" si="128"/>
        <v>0</v>
      </c>
      <c r="AS65" s="76">
        <f t="shared" si="128"/>
        <v>0</v>
      </c>
      <c r="AT65" s="76">
        <f t="shared" si="128"/>
        <v>0</v>
      </c>
      <c r="AU65" s="76">
        <f t="shared" si="128"/>
        <v>0</v>
      </c>
      <c r="AV65" s="76">
        <f t="shared" si="128"/>
        <v>0.28699999999999998</v>
      </c>
      <c r="AW65" s="76">
        <f t="shared" si="128"/>
        <v>0</v>
      </c>
      <c r="AX65" s="76">
        <f t="shared" si="128"/>
        <v>0</v>
      </c>
      <c r="AY65" s="76">
        <f t="shared" si="128"/>
        <v>0</v>
      </c>
      <c r="AZ65" s="76">
        <f t="shared" si="128"/>
        <v>0</v>
      </c>
      <c r="BA65" s="76">
        <f t="shared" si="128"/>
        <v>0</v>
      </c>
      <c r="BB65" s="76">
        <f t="shared" ref="BB65" si="129">(BB$19*BB64)/1000</f>
        <v>0</v>
      </c>
      <c r="BC65" s="76">
        <f t="shared" si="128"/>
        <v>0</v>
      </c>
      <c r="BD65" s="76">
        <f t="shared" si="128"/>
        <v>0</v>
      </c>
      <c r="BE65" s="76">
        <f t="shared" si="128"/>
        <v>0</v>
      </c>
      <c r="BF65" s="76">
        <f t="shared" si="128"/>
        <v>0</v>
      </c>
      <c r="BG65" s="76">
        <f t="shared" si="128"/>
        <v>0</v>
      </c>
      <c r="BH65" s="814"/>
      <c r="BI65" s="814"/>
      <c r="BJ65" s="814"/>
      <c r="BK65" s="816"/>
      <c r="BL65" s="818"/>
      <c r="BM65" s="818"/>
      <c r="BN65" s="818"/>
      <c r="BO65" s="922" t="s">
        <v>364</v>
      </c>
      <c r="BP65" s="923"/>
      <c r="BQ65" s="924"/>
      <c r="BR65" s="941">
        <v>1.9</v>
      </c>
      <c r="BS65" s="941"/>
      <c r="BT65" s="941"/>
      <c r="BU65" s="917"/>
      <c r="BV65" s="941"/>
      <c r="BW65" s="917">
        <f>K71+AR71</f>
        <v>0</v>
      </c>
      <c r="BX65" s="917"/>
      <c r="BY65" s="917"/>
      <c r="BZ65" s="917"/>
      <c r="CA65" s="941"/>
      <c r="CB65" s="941"/>
      <c r="CC65" s="941"/>
      <c r="CD65" s="941"/>
      <c r="CE65" s="917"/>
      <c r="CF65" s="941"/>
      <c r="CG65" s="917"/>
      <c r="CH65" s="660"/>
      <c r="CI65" s="660"/>
      <c r="CJ65" s="662"/>
      <c r="CK65" s="795"/>
    </row>
    <row r="66" spans="1:132" s="55" customFormat="1" ht="18.75" customHeight="1">
      <c r="A66" s="932" t="s">
        <v>364</v>
      </c>
      <c r="B66" s="813"/>
      <c r="C66" s="64" t="s">
        <v>35</v>
      </c>
      <c r="D66" s="62">
        <v>30.8</v>
      </c>
      <c r="E66" s="61">
        <v>0</v>
      </c>
      <c r="F66" s="61"/>
      <c r="G66" s="61"/>
      <c r="H66" s="63"/>
      <c r="I66" s="62"/>
      <c r="J66" s="63"/>
      <c r="K66" s="62"/>
      <c r="L66" s="61"/>
      <c r="M66" s="61"/>
      <c r="N66" s="61"/>
      <c r="O66" s="61">
        <v>0</v>
      </c>
      <c r="P66" s="61">
        <v>0</v>
      </c>
      <c r="Q66" s="61">
        <v>0</v>
      </c>
      <c r="R66" s="61"/>
      <c r="S66" s="63"/>
      <c r="T66" s="62"/>
      <c r="U66" s="61">
        <v>0</v>
      </c>
      <c r="V66" s="61"/>
      <c r="W66" s="63"/>
      <c r="X66" s="62"/>
      <c r="Y66" s="61"/>
      <c r="Z66" s="60"/>
      <c r="AA66" s="814">
        <f>SUM(D67:H67)</f>
        <v>0.70799999999999996</v>
      </c>
      <c r="AB66" s="814">
        <f>SUM(I67:W67)</f>
        <v>0</v>
      </c>
      <c r="AC66" s="814">
        <f>SUM(AA66+AB66)</f>
        <v>0.70799999999999996</v>
      </c>
      <c r="AD66" s="816">
        <v>40</v>
      </c>
      <c r="AE66" s="973">
        <f>SUM(AA66*AD66)</f>
        <v>28.32</v>
      </c>
      <c r="AF66" s="973">
        <f>SUM(AB66*AD66)</f>
        <v>0</v>
      </c>
      <c r="AG66" s="973">
        <f>SUM(AE66:AF67)</f>
        <v>28.32</v>
      </c>
      <c r="AH66" s="932" t="s">
        <v>364</v>
      </c>
      <c r="AI66" s="813"/>
      <c r="AJ66" s="64" t="s">
        <v>35</v>
      </c>
      <c r="AK66" s="62">
        <v>31.36</v>
      </c>
      <c r="AL66" s="61">
        <v>0</v>
      </c>
      <c r="AM66" s="61"/>
      <c r="AN66" s="61"/>
      <c r="AO66" s="63"/>
      <c r="AP66" s="62"/>
      <c r="AQ66" s="63"/>
      <c r="AR66" s="62"/>
      <c r="AS66" s="61"/>
      <c r="AT66" s="61"/>
      <c r="AU66" s="61"/>
      <c r="AV66" s="61">
        <v>0</v>
      </c>
      <c r="AW66" s="61">
        <v>0</v>
      </c>
      <c r="AX66" s="61">
        <v>0</v>
      </c>
      <c r="AY66" s="61"/>
      <c r="AZ66" s="63"/>
      <c r="BA66" s="62"/>
      <c r="BB66" s="61">
        <v>0</v>
      </c>
      <c r="BC66" s="61"/>
      <c r="BD66" s="63"/>
      <c r="BE66" s="62"/>
      <c r="BF66" s="61"/>
      <c r="BG66" s="60"/>
      <c r="BH66" s="814">
        <f>SUM(AK67:AO67)</f>
        <v>1.1919999999999999</v>
      </c>
      <c r="BI66" s="814">
        <f>SUM(AP67:BD67)</f>
        <v>0</v>
      </c>
      <c r="BJ66" s="814">
        <f>SUM(BH66+BI66)</f>
        <v>1.1919999999999999</v>
      </c>
      <c r="BK66" s="1026">
        <f t="shared" ref="BK66" si="130">AD66</f>
        <v>40</v>
      </c>
      <c r="BL66" s="973">
        <f>SUM(BH66*BK66)</f>
        <v>47.68</v>
      </c>
      <c r="BM66" s="973">
        <f>SUM(BI66*BK66)</f>
        <v>0</v>
      </c>
      <c r="BN66" s="973">
        <f>SUM(BL66:BM67)</f>
        <v>47.68</v>
      </c>
      <c r="BO66" s="925"/>
      <c r="BP66" s="926"/>
      <c r="BQ66" s="927"/>
      <c r="BR66" s="918"/>
      <c r="BS66" s="918"/>
      <c r="BT66" s="918"/>
      <c r="BU66" s="918"/>
      <c r="BV66" s="918"/>
      <c r="BW66" s="918"/>
      <c r="BX66" s="918"/>
      <c r="BY66" s="918"/>
      <c r="BZ66" s="918"/>
      <c r="CA66" s="918"/>
      <c r="CB66" s="918"/>
      <c r="CC66" s="918"/>
      <c r="CD66" s="918"/>
      <c r="CE66" s="944"/>
      <c r="CF66" s="918"/>
      <c r="CG66" s="918"/>
      <c r="CH66" s="661"/>
      <c r="CI66" s="661">
        <v>1.9</v>
      </c>
      <c r="CJ66" s="661"/>
      <c r="CK66" s="795"/>
    </row>
    <row r="67" spans="1:132" ht="18.75" customHeight="1" thickBot="1">
      <c r="A67" s="932"/>
      <c r="B67" s="813"/>
      <c r="C67" s="20" t="s">
        <v>34</v>
      </c>
      <c r="D67" s="76">
        <f t="shared" ref="D67:Z67" si="131">(D$19*D66)/1000</f>
        <v>0.70799999999999996</v>
      </c>
      <c r="E67" s="76">
        <f t="shared" si="131"/>
        <v>0</v>
      </c>
      <c r="F67" s="76">
        <f t="shared" si="131"/>
        <v>0</v>
      </c>
      <c r="G67" s="76">
        <f t="shared" si="131"/>
        <v>0</v>
      </c>
      <c r="H67" s="76">
        <f t="shared" si="131"/>
        <v>0</v>
      </c>
      <c r="I67" s="76">
        <f t="shared" si="131"/>
        <v>0</v>
      </c>
      <c r="J67" s="76">
        <f t="shared" si="131"/>
        <v>0</v>
      </c>
      <c r="K67" s="76">
        <f t="shared" si="131"/>
        <v>0</v>
      </c>
      <c r="L67" s="76">
        <f t="shared" si="131"/>
        <v>0</v>
      </c>
      <c r="M67" s="76">
        <f t="shared" si="131"/>
        <v>0</v>
      </c>
      <c r="N67" s="76">
        <f t="shared" si="131"/>
        <v>0</v>
      </c>
      <c r="O67" s="76">
        <f t="shared" si="131"/>
        <v>0</v>
      </c>
      <c r="P67" s="76">
        <f t="shared" si="131"/>
        <v>0</v>
      </c>
      <c r="Q67" s="76">
        <f t="shared" si="131"/>
        <v>0</v>
      </c>
      <c r="R67" s="76">
        <f t="shared" si="131"/>
        <v>0</v>
      </c>
      <c r="S67" s="76">
        <f t="shared" si="131"/>
        <v>0</v>
      </c>
      <c r="T67" s="76"/>
      <c r="U67" s="76">
        <f t="shared" ref="U67" si="132">(U$19*U66)/1000</f>
        <v>0</v>
      </c>
      <c r="V67" s="76">
        <f t="shared" si="131"/>
        <v>0</v>
      </c>
      <c r="W67" s="76">
        <f t="shared" si="131"/>
        <v>0</v>
      </c>
      <c r="X67" s="76">
        <f t="shared" si="131"/>
        <v>0</v>
      </c>
      <c r="Y67" s="76">
        <f t="shared" si="131"/>
        <v>0</v>
      </c>
      <c r="Z67" s="76">
        <f t="shared" si="131"/>
        <v>0</v>
      </c>
      <c r="AA67" s="814"/>
      <c r="AB67" s="814"/>
      <c r="AC67" s="814"/>
      <c r="AD67" s="816"/>
      <c r="AE67" s="818"/>
      <c r="AF67" s="818"/>
      <c r="AG67" s="818"/>
      <c r="AH67" s="932"/>
      <c r="AI67" s="813"/>
      <c r="AJ67" s="20" t="s">
        <v>34</v>
      </c>
      <c r="AK67" s="76">
        <f t="shared" ref="AK67:BG67" si="133">(AK$19*AK66)/1000</f>
        <v>1.1919999999999999</v>
      </c>
      <c r="AL67" s="76">
        <f t="shared" si="133"/>
        <v>0</v>
      </c>
      <c r="AM67" s="76">
        <f t="shared" si="133"/>
        <v>0</v>
      </c>
      <c r="AN67" s="76">
        <f t="shared" si="133"/>
        <v>0</v>
      </c>
      <c r="AO67" s="76">
        <f t="shared" si="133"/>
        <v>0</v>
      </c>
      <c r="AP67" s="76">
        <f t="shared" si="133"/>
        <v>0</v>
      </c>
      <c r="AQ67" s="76">
        <f t="shared" si="133"/>
        <v>0</v>
      </c>
      <c r="AR67" s="76">
        <f t="shared" si="133"/>
        <v>0</v>
      </c>
      <c r="AS67" s="76">
        <f t="shared" si="133"/>
        <v>0</v>
      </c>
      <c r="AT67" s="76">
        <f t="shared" si="133"/>
        <v>0</v>
      </c>
      <c r="AU67" s="76">
        <f t="shared" si="133"/>
        <v>0</v>
      </c>
      <c r="AV67" s="76">
        <f t="shared" si="133"/>
        <v>0</v>
      </c>
      <c r="AW67" s="76">
        <f t="shared" si="133"/>
        <v>0</v>
      </c>
      <c r="AX67" s="76">
        <f t="shared" si="133"/>
        <v>0</v>
      </c>
      <c r="AY67" s="76">
        <f t="shared" si="133"/>
        <v>0</v>
      </c>
      <c r="AZ67" s="76">
        <f t="shared" si="133"/>
        <v>0</v>
      </c>
      <c r="BA67" s="76">
        <f t="shared" si="133"/>
        <v>0</v>
      </c>
      <c r="BB67" s="76">
        <f t="shared" ref="BB67" si="134">(BB$19*BB66)/1000</f>
        <v>0</v>
      </c>
      <c r="BC67" s="76">
        <f t="shared" si="133"/>
        <v>0</v>
      </c>
      <c r="BD67" s="76">
        <f t="shared" si="133"/>
        <v>0</v>
      </c>
      <c r="BE67" s="76">
        <f t="shared" si="133"/>
        <v>0</v>
      </c>
      <c r="BF67" s="76">
        <f t="shared" si="133"/>
        <v>0</v>
      </c>
      <c r="BG67" s="76">
        <f t="shared" si="133"/>
        <v>0</v>
      </c>
      <c r="BH67" s="814"/>
      <c r="BI67" s="814"/>
      <c r="BJ67" s="814"/>
      <c r="BK67" s="816"/>
      <c r="BL67" s="818"/>
      <c r="BM67" s="818"/>
      <c r="BN67" s="818"/>
      <c r="BO67" s="922" t="s">
        <v>28</v>
      </c>
      <c r="BP67" s="923"/>
      <c r="BQ67" s="924"/>
      <c r="BR67" s="941"/>
      <c r="BS67" s="941"/>
      <c r="BT67" s="941"/>
      <c r="BU67" s="917"/>
      <c r="BV67" s="941"/>
      <c r="BW67" s="917"/>
      <c r="BX67" s="917">
        <f>L65+AS65</f>
        <v>0</v>
      </c>
      <c r="BY67" s="917"/>
      <c r="BZ67" s="917"/>
      <c r="CA67" s="941"/>
      <c r="CB67" s="941"/>
      <c r="CC67" s="941"/>
      <c r="CD67" s="941"/>
      <c r="CE67" s="917"/>
      <c r="CF67" s="941">
        <v>0.10299999999999999</v>
      </c>
      <c r="CG67" s="917"/>
      <c r="CH67" s="660"/>
      <c r="CI67" s="660"/>
      <c r="CJ67" s="662"/>
      <c r="CK67" s="795"/>
    </row>
    <row r="68" spans="1:132" s="55" customFormat="1" ht="18.75" customHeight="1">
      <c r="A68" s="932" t="s">
        <v>28</v>
      </c>
      <c r="B68" s="813"/>
      <c r="C68" s="64" t="s">
        <v>35</v>
      </c>
      <c r="D68" s="62"/>
      <c r="E68" s="517">
        <v>0</v>
      </c>
      <c r="F68" s="517"/>
      <c r="G68" s="517"/>
      <c r="H68" s="63"/>
      <c r="I68" s="62"/>
      <c r="J68" s="63"/>
      <c r="K68" s="62"/>
      <c r="L68" s="517"/>
      <c r="M68" s="517"/>
      <c r="N68" s="517"/>
      <c r="O68" s="517">
        <v>0</v>
      </c>
      <c r="P68" s="517">
        <v>0</v>
      </c>
      <c r="Q68" s="517">
        <v>0</v>
      </c>
      <c r="R68" s="517"/>
      <c r="S68" s="63"/>
      <c r="T68" s="62"/>
      <c r="U68" s="517">
        <v>1.5</v>
      </c>
      <c r="V68" s="517"/>
      <c r="W68" s="63"/>
      <c r="X68" s="62"/>
      <c r="Y68" s="517"/>
      <c r="Z68" s="60"/>
      <c r="AA68" s="814">
        <f>SUM(D69:H69)</f>
        <v>0</v>
      </c>
      <c r="AB68" s="814">
        <f>SUM(I69:W69)</f>
        <v>3.5000000000000003E-2</v>
      </c>
      <c r="AC68" s="814">
        <f>SUM(AA68+AB68)</f>
        <v>3.5000000000000003E-2</v>
      </c>
      <c r="AD68" s="816">
        <v>410</v>
      </c>
      <c r="AE68" s="973">
        <f>SUM(AA68*AD68)</f>
        <v>0</v>
      </c>
      <c r="AF68" s="973">
        <f>SUM(AB68*AD68)</f>
        <v>14.35</v>
      </c>
      <c r="AG68" s="973">
        <f>SUM(AE68:AF69)</f>
        <v>14.35</v>
      </c>
      <c r="AH68" s="932" t="s">
        <v>28</v>
      </c>
      <c r="AI68" s="813"/>
      <c r="AJ68" s="64" t="s">
        <v>35</v>
      </c>
      <c r="AK68" s="62"/>
      <c r="AL68" s="517">
        <v>0</v>
      </c>
      <c r="AM68" s="517"/>
      <c r="AN68" s="517"/>
      <c r="AO68" s="63"/>
      <c r="AP68" s="62"/>
      <c r="AQ68" s="63"/>
      <c r="AR68" s="62"/>
      <c r="AS68" s="517"/>
      <c r="AT68" s="517"/>
      <c r="AU68" s="517"/>
      <c r="AV68" s="517">
        <v>0</v>
      </c>
      <c r="AW68" s="517">
        <v>0</v>
      </c>
      <c r="AX68" s="517">
        <v>0</v>
      </c>
      <c r="AY68" s="517"/>
      <c r="AZ68" s="63"/>
      <c r="BA68" s="62"/>
      <c r="BB68" s="517">
        <v>1.8</v>
      </c>
      <c r="BC68" s="517"/>
      <c r="BD68" s="63"/>
      <c r="BE68" s="62"/>
      <c r="BF68" s="517"/>
      <c r="BG68" s="60"/>
      <c r="BH68" s="814">
        <f>SUM(AK69:AO69)</f>
        <v>0</v>
      </c>
      <c r="BI68" s="814">
        <f>SUM(AP69:BD69)</f>
        <v>6.8000000000000005E-2</v>
      </c>
      <c r="BJ68" s="814">
        <f>SUM(BH68+BI68)</f>
        <v>6.8000000000000005E-2</v>
      </c>
      <c r="BK68" s="1026">
        <f t="shared" ref="BK68" si="135">AD68</f>
        <v>410</v>
      </c>
      <c r="BL68" s="973">
        <f>SUM(BH68*BK68)</f>
        <v>0</v>
      </c>
      <c r="BM68" s="973">
        <f>SUM(BI68*BK68)</f>
        <v>27.88</v>
      </c>
      <c r="BN68" s="973">
        <f>SUM(BL68:BM69)</f>
        <v>27.88</v>
      </c>
      <c r="BO68" s="925"/>
      <c r="BP68" s="926"/>
      <c r="BQ68" s="927"/>
      <c r="BR68" s="918"/>
      <c r="BS68" s="918"/>
      <c r="BT68" s="918"/>
      <c r="BU68" s="918"/>
      <c r="BV68" s="918"/>
      <c r="BW68" s="918"/>
      <c r="BX68" s="918"/>
      <c r="BY68" s="918"/>
      <c r="BZ68" s="918"/>
      <c r="CA68" s="918"/>
      <c r="CB68" s="918"/>
      <c r="CC68" s="918"/>
      <c r="CD68" s="918"/>
      <c r="CE68" s="944"/>
      <c r="CF68" s="918"/>
      <c r="CG68" s="918"/>
      <c r="CH68" s="661"/>
      <c r="CI68" s="661">
        <v>0.10299999999999999</v>
      </c>
      <c r="CJ68" s="661"/>
      <c r="CK68" s="795"/>
    </row>
    <row r="69" spans="1:132" ht="18.75" customHeight="1" thickBot="1">
      <c r="A69" s="932"/>
      <c r="B69" s="813"/>
      <c r="C69" s="20" t="s">
        <v>34</v>
      </c>
      <c r="D69" s="76">
        <f t="shared" ref="D69:T69" si="136">(D$19*D68)/1000</f>
        <v>0</v>
      </c>
      <c r="E69" s="76">
        <f t="shared" si="136"/>
        <v>0</v>
      </c>
      <c r="F69" s="76">
        <f t="shared" si="136"/>
        <v>0</v>
      </c>
      <c r="G69" s="76">
        <f t="shared" si="136"/>
        <v>0</v>
      </c>
      <c r="H69" s="76">
        <f t="shared" si="136"/>
        <v>0</v>
      </c>
      <c r="I69" s="76">
        <f t="shared" si="136"/>
        <v>0</v>
      </c>
      <c r="J69" s="76">
        <f t="shared" si="136"/>
        <v>0</v>
      </c>
      <c r="K69" s="76">
        <f t="shared" si="136"/>
        <v>0</v>
      </c>
      <c r="L69" s="76">
        <f t="shared" si="136"/>
        <v>0</v>
      </c>
      <c r="M69" s="76">
        <f t="shared" si="136"/>
        <v>0</v>
      </c>
      <c r="N69" s="76">
        <f t="shared" si="136"/>
        <v>0</v>
      </c>
      <c r="O69" s="76">
        <f t="shared" si="136"/>
        <v>0</v>
      </c>
      <c r="P69" s="76">
        <f t="shared" si="136"/>
        <v>0</v>
      </c>
      <c r="Q69" s="76">
        <f t="shared" si="136"/>
        <v>0</v>
      </c>
      <c r="R69" s="76">
        <f t="shared" si="136"/>
        <v>0</v>
      </c>
      <c r="S69" s="76">
        <f t="shared" si="136"/>
        <v>0</v>
      </c>
      <c r="T69" s="76">
        <f t="shared" si="136"/>
        <v>0</v>
      </c>
      <c r="U69" s="76">
        <f t="shared" ref="U69:Z69" si="137">(U$19*U68)/1000</f>
        <v>3.5000000000000003E-2</v>
      </c>
      <c r="V69" s="76">
        <f t="shared" si="137"/>
        <v>0</v>
      </c>
      <c r="W69" s="76">
        <f t="shared" si="137"/>
        <v>0</v>
      </c>
      <c r="X69" s="76">
        <f t="shared" si="137"/>
        <v>0</v>
      </c>
      <c r="Y69" s="76">
        <f t="shared" si="137"/>
        <v>0</v>
      </c>
      <c r="Z69" s="76">
        <f t="shared" si="137"/>
        <v>0</v>
      </c>
      <c r="AA69" s="814"/>
      <c r="AB69" s="814"/>
      <c r="AC69" s="814"/>
      <c r="AD69" s="816"/>
      <c r="AE69" s="818"/>
      <c r="AF69" s="818"/>
      <c r="AG69" s="818"/>
      <c r="AH69" s="932"/>
      <c r="AI69" s="813"/>
      <c r="AJ69" s="20" t="s">
        <v>34</v>
      </c>
      <c r="AK69" s="76">
        <f t="shared" ref="AK69:BA69" si="138">(AK$19*AK68)/1000</f>
        <v>0</v>
      </c>
      <c r="AL69" s="76">
        <f t="shared" si="138"/>
        <v>0</v>
      </c>
      <c r="AM69" s="76">
        <f t="shared" si="138"/>
        <v>0</v>
      </c>
      <c r="AN69" s="76">
        <f t="shared" si="138"/>
        <v>0</v>
      </c>
      <c r="AO69" s="76">
        <f t="shared" si="138"/>
        <v>0</v>
      </c>
      <c r="AP69" s="76">
        <f t="shared" si="138"/>
        <v>0</v>
      </c>
      <c r="AQ69" s="76">
        <f t="shared" si="138"/>
        <v>0</v>
      </c>
      <c r="AR69" s="76">
        <f t="shared" si="138"/>
        <v>0</v>
      </c>
      <c r="AS69" s="76">
        <f t="shared" si="138"/>
        <v>0</v>
      </c>
      <c r="AT69" s="76">
        <f t="shared" si="138"/>
        <v>0</v>
      </c>
      <c r="AU69" s="76">
        <f t="shared" si="138"/>
        <v>0</v>
      </c>
      <c r="AV69" s="76">
        <f t="shared" si="138"/>
        <v>0</v>
      </c>
      <c r="AW69" s="76">
        <f t="shared" si="138"/>
        <v>0</v>
      </c>
      <c r="AX69" s="76">
        <f t="shared" si="138"/>
        <v>0</v>
      </c>
      <c r="AY69" s="76">
        <f t="shared" si="138"/>
        <v>0</v>
      </c>
      <c r="AZ69" s="76">
        <f t="shared" si="138"/>
        <v>0</v>
      </c>
      <c r="BA69" s="76">
        <f t="shared" si="138"/>
        <v>0</v>
      </c>
      <c r="BB69" s="76">
        <f t="shared" ref="BB69:BG69" si="139">(BB$19*BB68)/1000</f>
        <v>6.8000000000000005E-2</v>
      </c>
      <c r="BC69" s="76">
        <f t="shared" si="139"/>
        <v>0</v>
      </c>
      <c r="BD69" s="76">
        <f t="shared" si="139"/>
        <v>0</v>
      </c>
      <c r="BE69" s="76">
        <f t="shared" si="139"/>
        <v>0</v>
      </c>
      <c r="BF69" s="76">
        <f t="shared" si="139"/>
        <v>0</v>
      </c>
      <c r="BG69" s="76">
        <f t="shared" si="139"/>
        <v>0</v>
      </c>
      <c r="BH69" s="814"/>
      <c r="BI69" s="814"/>
      <c r="BJ69" s="814"/>
      <c r="BK69" s="816"/>
      <c r="BL69" s="818"/>
      <c r="BM69" s="818"/>
      <c r="BN69" s="818"/>
      <c r="BO69" s="922" t="s">
        <v>461</v>
      </c>
      <c r="BP69" s="923"/>
      <c r="BQ69" s="924"/>
      <c r="BR69" s="941"/>
      <c r="BS69" s="941"/>
      <c r="BT69" s="941"/>
      <c r="BU69" s="917"/>
      <c r="BV69" s="941"/>
      <c r="BW69" s="917"/>
      <c r="BX69" s="917"/>
      <c r="BY69" s="917"/>
      <c r="BZ69" s="917"/>
      <c r="CA69" s="941"/>
      <c r="CB69" s="941"/>
      <c r="CC69" s="941"/>
      <c r="CD69" s="941"/>
      <c r="CE69" s="917">
        <f>T69+BA69</f>
        <v>0</v>
      </c>
      <c r="CF69" s="941"/>
      <c r="CG69" s="917"/>
      <c r="CH69" s="660"/>
      <c r="CI69" s="660"/>
      <c r="CJ69" s="662"/>
      <c r="CK69" s="795"/>
    </row>
    <row r="70" spans="1:132" s="55" customFormat="1" ht="18.75" customHeight="1">
      <c r="A70" s="932" t="s">
        <v>20</v>
      </c>
      <c r="B70" s="813"/>
      <c r="C70" s="64" t="s">
        <v>35</v>
      </c>
      <c r="D70" s="62"/>
      <c r="E70" s="517"/>
      <c r="F70" s="517"/>
      <c r="G70" s="517"/>
      <c r="H70" s="63"/>
      <c r="I70" s="62"/>
      <c r="J70" s="63"/>
      <c r="K70" s="62"/>
      <c r="L70" s="517"/>
      <c r="M70" s="517"/>
      <c r="N70" s="517"/>
      <c r="O70" s="517">
        <v>0</v>
      </c>
      <c r="P70" s="517">
        <v>0</v>
      </c>
      <c r="Q70" s="517">
        <v>0</v>
      </c>
      <c r="R70" s="517"/>
      <c r="S70" s="63"/>
      <c r="T70" s="62"/>
      <c r="U70" s="517">
        <v>0</v>
      </c>
      <c r="V70" s="517"/>
      <c r="W70" s="63"/>
      <c r="X70" s="62"/>
      <c r="Y70" s="517"/>
      <c r="Z70" s="60"/>
      <c r="AA70" s="814">
        <f>SUM(D71:H71)</f>
        <v>0</v>
      </c>
      <c r="AB70" s="814">
        <f>SUM(I71:W71)</f>
        <v>0</v>
      </c>
      <c r="AC70" s="814">
        <f>SUM(AA70+AB70)</f>
        <v>0</v>
      </c>
      <c r="AD70" s="816"/>
      <c r="AE70" s="973">
        <f>SUM(AA70*AD70)</f>
        <v>0</v>
      </c>
      <c r="AF70" s="973">
        <f>SUM(AB70*AD70)</f>
        <v>0</v>
      </c>
      <c r="AG70" s="973">
        <f>SUM(AE70:AF71)</f>
        <v>0</v>
      </c>
      <c r="AH70" s="932" t="s">
        <v>20</v>
      </c>
      <c r="AI70" s="813"/>
      <c r="AJ70" s="64" t="s">
        <v>35</v>
      </c>
      <c r="AK70" s="62"/>
      <c r="AL70" s="517"/>
      <c r="AM70" s="517"/>
      <c r="AN70" s="517"/>
      <c r="AO70" s="63"/>
      <c r="AP70" s="62"/>
      <c r="AQ70" s="63"/>
      <c r="AR70" s="62"/>
      <c r="AS70" s="517"/>
      <c r="AT70" s="517"/>
      <c r="AU70" s="517"/>
      <c r="AV70" s="517">
        <v>0</v>
      </c>
      <c r="AW70" s="517">
        <v>0</v>
      </c>
      <c r="AX70" s="517">
        <v>0</v>
      </c>
      <c r="AY70" s="517"/>
      <c r="AZ70" s="63"/>
      <c r="BA70" s="62"/>
      <c r="BB70" s="517">
        <v>0</v>
      </c>
      <c r="BC70" s="517"/>
      <c r="BD70" s="63"/>
      <c r="BE70" s="62"/>
      <c r="BF70" s="517"/>
      <c r="BG70" s="60"/>
      <c r="BH70" s="814">
        <f>SUM(AK71:AO71)</f>
        <v>0</v>
      </c>
      <c r="BI70" s="814">
        <f>SUM(AP71:BD71)</f>
        <v>0</v>
      </c>
      <c r="BJ70" s="814">
        <f>SUM(BH70+BI70)</f>
        <v>0</v>
      </c>
      <c r="BK70" s="1026">
        <f t="shared" ref="BK70" si="140">AD70</f>
        <v>0</v>
      </c>
      <c r="BL70" s="973">
        <f>SUM(BH70*BK70)</f>
        <v>0</v>
      </c>
      <c r="BM70" s="973">
        <f>SUM(BI70*BK70)</f>
        <v>0</v>
      </c>
      <c r="BN70" s="973">
        <f>SUM(BL70:BM71)</f>
        <v>0</v>
      </c>
      <c r="BO70" s="925"/>
      <c r="BP70" s="926"/>
      <c r="BQ70" s="927"/>
      <c r="BR70" s="918"/>
      <c r="BS70" s="918"/>
      <c r="BT70" s="918"/>
      <c r="BU70" s="918"/>
      <c r="BV70" s="918"/>
      <c r="BW70" s="918"/>
      <c r="BX70" s="918"/>
      <c r="BY70" s="918"/>
      <c r="BZ70" s="918"/>
      <c r="CA70" s="918"/>
      <c r="CB70" s="918"/>
      <c r="CC70" s="918"/>
      <c r="CD70" s="918"/>
      <c r="CE70" s="944"/>
      <c r="CF70" s="918"/>
      <c r="CG70" s="918"/>
      <c r="CH70" s="661"/>
      <c r="CI70" s="661"/>
      <c r="CJ70" s="661"/>
      <c r="CK70" s="795"/>
    </row>
    <row r="71" spans="1:132" ht="18.75" customHeight="1" thickBot="1">
      <c r="A71" s="932"/>
      <c r="B71" s="813"/>
      <c r="C71" s="20" t="s">
        <v>34</v>
      </c>
      <c r="D71" s="76">
        <f t="shared" ref="D71:Z71" si="141">(D$19*D70)/1000</f>
        <v>0</v>
      </c>
      <c r="E71" s="76">
        <f t="shared" si="141"/>
        <v>0</v>
      </c>
      <c r="F71" s="76">
        <f t="shared" si="141"/>
        <v>0</v>
      </c>
      <c r="G71" s="76">
        <f t="shared" si="141"/>
        <v>0</v>
      </c>
      <c r="H71" s="76">
        <f t="shared" si="141"/>
        <v>0</v>
      </c>
      <c r="I71" s="76">
        <f t="shared" si="141"/>
        <v>0</v>
      </c>
      <c r="J71" s="76">
        <f t="shared" si="141"/>
        <v>0</v>
      </c>
      <c r="K71" s="76">
        <f t="shared" si="141"/>
        <v>0</v>
      </c>
      <c r="L71" s="76">
        <f t="shared" si="141"/>
        <v>0</v>
      </c>
      <c r="M71" s="76">
        <f t="shared" si="141"/>
        <v>0</v>
      </c>
      <c r="N71" s="76">
        <f t="shared" si="141"/>
        <v>0</v>
      </c>
      <c r="O71" s="76">
        <f t="shared" si="141"/>
        <v>0</v>
      </c>
      <c r="P71" s="76">
        <f t="shared" si="141"/>
        <v>0</v>
      </c>
      <c r="Q71" s="76">
        <f t="shared" si="141"/>
        <v>0</v>
      </c>
      <c r="R71" s="76">
        <f t="shared" si="141"/>
        <v>0</v>
      </c>
      <c r="S71" s="76">
        <f t="shared" si="141"/>
        <v>0</v>
      </c>
      <c r="T71" s="76">
        <f t="shared" si="141"/>
        <v>0</v>
      </c>
      <c r="U71" s="76">
        <f t="shared" si="141"/>
        <v>0</v>
      </c>
      <c r="V71" s="76">
        <f t="shared" si="141"/>
        <v>0</v>
      </c>
      <c r="W71" s="76">
        <f t="shared" si="141"/>
        <v>0</v>
      </c>
      <c r="X71" s="76">
        <f t="shared" si="141"/>
        <v>0</v>
      </c>
      <c r="Y71" s="76">
        <f t="shared" si="141"/>
        <v>0</v>
      </c>
      <c r="Z71" s="76">
        <f t="shared" si="141"/>
        <v>0</v>
      </c>
      <c r="AA71" s="814"/>
      <c r="AB71" s="814"/>
      <c r="AC71" s="814"/>
      <c r="AD71" s="816"/>
      <c r="AE71" s="818"/>
      <c r="AF71" s="818"/>
      <c r="AG71" s="818"/>
      <c r="AH71" s="932"/>
      <c r="AI71" s="813"/>
      <c r="AJ71" s="20" t="s">
        <v>34</v>
      </c>
      <c r="AK71" s="76">
        <f t="shared" ref="AK71:BG71" si="142">(AK$19*AK70)/1000</f>
        <v>0</v>
      </c>
      <c r="AL71" s="76">
        <f t="shared" si="142"/>
        <v>0</v>
      </c>
      <c r="AM71" s="76">
        <f t="shared" si="142"/>
        <v>0</v>
      </c>
      <c r="AN71" s="76">
        <f t="shared" si="142"/>
        <v>0</v>
      </c>
      <c r="AO71" s="76">
        <f t="shared" si="142"/>
        <v>0</v>
      </c>
      <c r="AP71" s="76">
        <f t="shared" si="142"/>
        <v>0</v>
      </c>
      <c r="AQ71" s="76">
        <f t="shared" si="142"/>
        <v>0</v>
      </c>
      <c r="AR71" s="76">
        <f t="shared" si="142"/>
        <v>0</v>
      </c>
      <c r="AS71" s="76">
        <f t="shared" si="142"/>
        <v>0</v>
      </c>
      <c r="AT71" s="76">
        <f t="shared" si="142"/>
        <v>0</v>
      </c>
      <c r="AU71" s="76">
        <f t="shared" si="142"/>
        <v>0</v>
      </c>
      <c r="AV71" s="76">
        <f t="shared" si="142"/>
        <v>0</v>
      </c>
      <c r="AW71" s="76">
        <f t="shared" si="142"/>
        <v>0</v>
      </c>
      <c r="AX71" s="76">
        <f t="shared" si="142"/>
        <v>0</v>
      </c>
      <c r="AY71" s="76">
        <f t="shared" si="142"/>
        <v>0</v>
      </c>
      <c r="AZ71" s="76">
        <f t="shared" si="142"/>
        <v>0</v>
      </c>
      <c r="BA71" s="76">
        <f t="shared" si="142"/>
        <v>0</v>
      </c>
      <c r="BB71" s="76">
        <f t="shared" si="142"/>
        <v>0</v>
      </c>
      <c r="BC71" s="76">
        <f t="shared" si="142"/>
        <v>0</v>
      </c>
      <c r="BD71" s="76">
        <f t="shared" si="142"/>
        <v>0</v>
      </c>
      <c r="BE71" s="76">
        <f t="shared" si="142"/>
        <v>0</v>
      </c>
      <c r="BF71" s="76">
        <f t="shared" si="142"/>
        <v>0</v>
      </c>
      <c r="BG71" s="76">
        <f t="shared" si="142"/>
        <v>0</v>
      </c>
      <c r="BH71" s="814"/>
      <c r="BI71" s="814"/>
      <c r="BJ71" s="814"/>
      <c r="BK71" s="816"/>
      <c r="BL71" s="818"/>
      <c r="BM71" s="818"/>
      <c r="BN71" s="1192"/>
      <c r="BO71" s="1193" t="s">
        <v>371</v>
      </c>
      <c r="BP71" s="1193"/>
      <c r="BQ71" s="1193"/>
      <c r="BR71" s="871"/>
      <c r="BS71" s="871"/>
      <c r="BT71" s="871"/>
      <c r="BU71" s="871"/>
      <c r="BV71" s="871"/>
      <c r="BW71" s="871"/>
      <c r="BX71" s="871"/>
      <c r="BY71" s="871"/>
      <c r="BZ71" s="871"/>
      <c r="CA71" s="871"/>
      <c r="CB71" s="871"/>
      <c r="CC71" s="871"/>
      <c r="CD71" s="871"/>
      <c r="CE71" s="914">
        <f>T67+BA67</f>
        <v>0</v>
      </c>
      <c r="CF71" s="871"/>
      <c r="CG71" s="871"/>
      <c r="CH71" s="662"/>
      <c r="CI71" s="662"/>
      <c r="CJ71" s="662"/>
      <c r="CK71" s="795"/>
    </row>
    <row r="72" spans="1:132" s="55" customFormat="1" ht="18.75" customHeight="1">
      <c r="A72" s="947"/>
      <c r="B72" s="948"/>
      <c r="C72" s="58"/>
      <c r="D72" s="59"/>
      <c r="E72" s="59"/>
      <c r="F72" s="59"/>
      <c r="G72" s="59"/>
      <c r="H72" s="59"/>
      <c r="I72" s="59"/>
      <c r="J72" s="59"/>
      <c r="K72" s="59"/>
      <c r="L72" s="59"/>
      <c r="M72" s="59"/>
      <c r="N72" s="59"/>
      <c r="O72" s="59"/>
      <c r="P72" s="59"/>
      <c r="Q72" s="59"/>
      <c r="R72" s="59"/>
      <c r="S72" s="59"/>
      <c r="T72" s="59"/>
      <c r="U72" s="59"/>
      <c r="V72" s="59"/>
      <c r="W72" s="59"/>
      <c r="X72" s="59"/>
      <c r="Y72" s="59"/>
      <c r="Z72" s="59"/>
      <c r="AA72" s="998" t="s">
        <v>75</v>
      </c>
      <c r="AB72" s="999"/>
      <c r="AC72" s="999"/>
      <c r="AD72" s="1000"/>
      <c r="AE72" s="973">
        <f>SUM(AE20:AE71)</f>
        <v>233.13</v>
      </c>
      <c r="AF72" s="973">
        <f>SUM(AF20:AF71)</f>
        <v>1497.73</v>
      </c>
      <c r="AG72" s="973">
        <f>SUM(AG20:AG71)</f>
        <v>1738.86</v>
      </c>
      <c r="AH72" s="947"/>
      <c r="AI72" s="948"/>
      <c r="AJ72" s="58"/>
      <c r="AK72" s="59"/>
      <c r="AL72" s="59"/>
      <c r="AM72" s="59"/>
      <c r="AN72" s="59"/>
      <c r="AO72" s="59"/>
      <c r="AP72" s="59"/>
      <c r="AQ72" s="59"/>
      <c r="AR72" s="59"/>
      <c r="AS72" s="59"/>
      <c r="AT72" s="59"/>
      <c r="AU72" s="59"/>
      <c r="AV72" s="59"/>
      <c r="AW72" s="59"/>
      <c r="AX72" s="59"/>
      <c r="AY72" s="59"/>
      <c r="AZ72" s="59"/>
      <c r="BA72" s="59"/>
      <c r="BB72" s="59"/>
      <c r="BC72" s="59"/>
      <c r="BD72" s="59"/>
      <c r="BE72" s="59"/>
      <c r="BF72" s="59"/>
      <c r="BG72" s="59"/>
      <c r="BH72" s="998" t="s">
        <v>75</v>
      </c>
      <c r="BI72" s="999"/>
      <c r="BJ72" s="999"/>
      <c r="BK72" s="1000"/>
      <c r="BL72" s="973">
        <f>SUM(BL20:BL71)</f>
        <v>470.21</v>
      </c>
      <c r="BM72" s="973">
        <f>SUM(BM20:BM71)</f>
        <v>2730.24</v>
      </c>
      <c r="BN72" s="1196">
        <f>SUM(BN20:BN71)-2.42</f>
        <v>3198.03</v>
      </c>
      <c r="BO72" s="1193"/>
      <c r="BP72" s="1193"/>
      <c r="BQ72" s="1193"/>
      <c r="BR72" s="871"/>
      <c r="BS72" s="871"/>
      <c r="BT72" s="871"/>
      <c r="BU72" s="871"/>
      <c r="BV72" s="871"/>
      <c r="BW72" s="871"/>
      <c r="BX72" s="871"/>
      <c r="BY72" s="871"/>
      <c r="BZ72" s="871"/>
      <c r="CA72" s="871"/>
      <c r="CB72" s="871"/>
      <c r="CC72" s="871"/>
      <c r="CD72" s="871"/>
      <c r="CE72" s="871"/>
      <c r="CF72" s="871"/>
      <c r="CG72" s="871"/>
      <c r="CH72" s="661"/>
      <c r="CI72" s="661"/>
      <c r="CJ72" s="661"/>
      <c r="CK72" s="795"/>
    </row>
    <row r="73" spans="1:132" ht="18.75" customHeight="1">
      <c r="A73" s="947"/>
      <c r="B73" s="948"/>
      <c r="C73" s="58"/>
      <c r="D73" s="57"/>
      <c r="E73" s="57"/>
      <c r="F73" s="57"/>
      <c r="G73" s="57"/>
      <c r="H73" s="57"/>
      <c r="I73" s="57"/>
      <c r="J73" s="57"/>
      <c r="K73" s="57"/>
      <c r="L73" s="57"/>
      <c r="M73" s="57"/>
      <c r="N73" s="57"/>
      <c r="O73" s="57"/>
      <c r="P73" s="57"/>
      <c r="Q73" s="57"/>
      <c r="R73" s="57"/>
      <c r="S73" s="57"/>
      <c r="T73" s="57"/>
      <c r="U73" s="57"/>
      <c r="V73" s="57"/>
      <c r="W73" s="57"/>
      <c r="X73" s="57"/>
      <c r="Y73" s="57"/>
      <c r="Z73" s="57"/>
      <c r="AA73" s="952"/>
      <c r="AB73" s="953"/>
      <c r="AC73" s="953"/>
      <c r="AD73" s="954"/>
      <c r="AE73" s="818"/>
      <c r="AF73" s="818"/>
      <c r="AG73" s="818"/>
      <c r="AH73" s="947"/>
      <c r="AI73" s="948"/>
      <c r="AJ73" s="58"/>
      <c r="AK73" s="57"/>
      <c r="AL73" s="57"/>
      <c r="AM73" s="57"/>
      <c r="AN73" s="57"/>
      <c r="AO73" s="57"/>
      <c r="AP73" s="57"/>
      <c r="AQ73" s="57"/>
      <c r="AR73" s="57"/>
      <c r="AS73" s="57"/>
      <c r="AT73" s="57"/>
      <c r="AU73" s="57"/>
      <c r="AV73" s="57"/>
      <c r="AW73" s="57"/>
      <c r="AX73" s="57"/>
      <c r="AY73" s="57"/>
      <c r="AZ73" s="57"/>
      <c r="BA73" s="57"/>
      <c r="BB73" s="57"/>
      <c r="BC73" s="57"/>
      <c r="BD73" s="57"/>
      <c r="BE73" s="57"/>
      <c r="BF73" s="57"/>
      <c r="BG73" s="57"/>
      <c r="BH73" s="952"/>
      <c r="BI73" s="953"/>
      <c r="BJ73" s="953"/>
      <c r="BK73" s="954"/>
      <c r="BL73" s="818"/>
      <c r="BM73" s="818"/>
      <c r="BN73" s="818"/>
      <c r="BO73" s="504"/>
      <c r="BP73" s="504"/>
      <c r="BQ73" s="504"/>
      <c r="BR73" s="504"/>
      <c r="BS73" s="504"/>
      <c r="BT73" s="504"/>
      <c r="BU73" s="504"/>
      <c r="BV73" s="504"/>
      <c r="BW73" s="504"/>
      <c r="BX73" s="504"/>
      <c r="BY73" s="504"/>
      <c r="BZ73" s="504"/>
      <c r="CA73" s="504"/>
      <c r="CB73" s="504"/>
      <c r="CC73" s="504"/>
      <c r="CD73" s="504"/>
      <c r="CE73" s="504"/>
      <c r="CF73" s="504"/>
      <c r="CG73" s="504"/>
      <c r="CH73" s="795"/>
      <c r="CJ73" s="16"/>
      <c r="CK73" s="16"/>
      <c r="CL73" s="16"/>
      <c r="CM73" s="16"/>
      <c r="CN73" s="16"/>
      <c r="CO73" s="16"/>
      <c r="CP73" s="16"/>
      <c r="CQ73" s="16"/>
      <c r="CR73" s="16"/>
      <c r="CS73" s="16"/>
      <c r="CT73" s="16"/>
      <c r="CU73" s="16"/>
      <c r="CV73" s="16"/>
      <c r="CW73" s="16"/>
      <c r="CX73" s="16"/>
      <c r="CY73" s="16"/>
      <c r="CZ73" s="16"/>
      <c r="DA73" s="16"/>
      <c r="DY73" s="16"/>
      <c r="DZ73" s="16"/>
      <c r="EA73" s="16"/>
      <c r="EB73" s="16"/>
    </row>
    <row r="74" spans="1:132" ht="20.25">
      <c r="D74" s="6"/>
      <c r="E74" s="6"/>
      <c r="F74" s="19"/>
      <c r="G74" s="6"/>
      <c r="H74" s="6"/>
      <c r="I74" s="6"/>
      <c r="J74" s="6"/>
      <c r="K74" s="6"/>
      <c r="L74" s="14"/>
      <c r="M74" s="9"/>
      <c r="N74" s="14"/>
      <c r="O74" s="6"/>
      <c r="P74" s="19">
        <v>0</v>
      </c>
      <c r="Q74" s="19">
        <v>0</v>
      </c>
      <c r="R74" s="6"/>
      <c r="S74" s="6"/>
      <c r="T74" s="56"/>
      <c r="U74" s="6"/>
      <c r="V74" s="19"/>
      <c r="W74" s="19"/>
      <c r="X74" s="56"/>
      <c r="Y74" s="56"/>
      <c r="Z74" s="56"/>
      <c r="AA74" s="6"/>
      <c r="AB74" s="6"/>
      <c r="AC74" s="6"/>
      <c r="AD74" s="7"/>
      <c r="AE74" s="48"/>
      <c r="AF74" s="48"/>
      <c r="AG74" s="48"/>
      <c r="AK74" s="6"/>
      <c r="AL74" s="6"/>
      <c r="AM74" s="19"/>
      <c r="AN74" s="6"/>
      <c r="AO74" s="6"/>
      <c r="AP74" s="6"/>
      <c r="AQ74" s="6"/>
      <c r="AR74" s="6"/>
      <c r="AS74" s="14"/>
      <c r="AT74" s="9"/>
      <c r="AU74" s="14"/>
      <c r="AV74" s="6"/>
      <c r="AW74" s="19">
        <v>0</v>
      </c>
      <c r="AX74" s="19">
        <v>0</v>
      </c>
      <c r="AY74" s="6"/>
      <c r="AZ74" s="6"/>
      <c r="BA74" s="56"/>
      <c r="BB74" s="6"/>
      <c r="BC74" s="19"/>
      <c r="BD74" s="19"/>
      <c r="BE74" s="56"/>
      <c r="BF74" s="56"/>
      <c r="BG74" s="56"/>
      <c r="BH74" s="6"/>
      <c r="BI74" s="6"/>
      <c r="BJ74" s="6"/>
      <c r="BK74" s="7"/>
      <c r="BL74" s="48"/>
      <c r="BM74" s="48"/>
      <c r="BN74" s="48"/>
      <c r="BO74" s="504"/>
      <c r="BP74" s="504"/>
      <c r="BQ74" s="504"/>
      <c r="BR74" s="504"/>
      <c r="BS74" s="504"/>
      <c r="BT74" s="504"/>
      <c r="BU74" s="504"/>
      <c r="BV74" s="504"/>
      <c r="BW74" s="504"/>
      <c r="BX74" s="504"/>
      <c r="BY74" s="504"/>
      <c r="BZ74" s="504"/>
      <c r="CA74" s="504"/>
      <c r="CB74" s="504"/>
      <c r="CC74" s="504"/>
      <c r="CD74" s="504"/>
      <c r="CE74" s="504"/>
      <c r="CF74" s="504"/>
      <c r="CG74" s="504"/>
      <c r="CH74" s="795"/>
      <c r="CI74" s="55"/>
    </row>
    <row r="75" spans="1:132" ht="27" customHeight="1">
      <c r="A75" s="432" t="s">
        <v>33</v>
      </c>
      <c r="B75" s="825"/>
      <c r="C75" s="825"/>
      <c r="D75" s="10"/>
      <c r="E75" s="961"/>
      <c r="F75" s="961"/>
      <c r="G75" s="961"/>
      <c r="H75" s="10"/>
      <c r="I75" s="13"/>
      <c r="J75" s="13"/>
      <c r="K75" s="13"/>
      <c r="L75" s="10"/>
      <c r="M75" s="8"/>
      <c r="N75" s="10"/>
      <c r="O75" s="10"/>
      <c r="P75" s="429">
        <f>(P$19*P74)/1000</f>
        <v>0</v>
      </c>
      <c r="Q75" s="429">
        <f>(Q$19*Q74)/1000</f>
        <v>0</v>
      </c>
      <c r="R75" s="955" t="s">
        <v>32</v>
      </c>
      <c r="S75" s="955"/>
      <c r="T75" s="956"/>
      <c r="U75" s="956"/>
      <c r="V75" s="429">
        <f>(V$19*V74)/1000</f>
        <v>0</v>
      </c>
      <c r="W75" s="957"/>
      <c r="X75" s="957"/>
      <c r="Y75" s="957"/>
      <c r="Z75" s="54"/>
      <c r="AA75" s="10"/>
      <c r="AB75" s="10"/>
      <c r="AC75" s="10"/>
      <c r="AD75" s="49"/>
      <c r="AE75" s="18"/>
      <c r="AF75" s="18"/>
      <c r="AG75" s="18"/>
      <c r="AH75" s="432" t="s">
        <v>33</v>
      </c>
      <c r="AI75" s="825"/>
      <c r="AJ75" s="825"/>
      <c r="AK75" s="10"/>
      <c r="AL75" s="961"/>
      <c r="AM75" s="961"/>
      <c r="AN75" s="961"/>
      <c r="AO75" s="10"/>
      <c r="AP75" s="13"/>
      <c r="AQ75" s="13"/>
      <c r="AR75" s="13"/>
      <c r="AS75" s="10"/>
      <c r="AT75" s="8"/>
      <c r="AU75" s="10"/>
      <c r="AV75" s="10"/>
      <c r="AW75" s="429">
        <f>(AW$19*AW74)/1000</f>
        <v>0</v>
      </c>
      <c r="AX75" s="429">
        <f>(AX$19*AX74)/1000</f>
        <v>0</v>
      </c>
      <c r="AY75" s="955" t="s">
        <v>32</v>
      </c>
      <c r="AZ75" s="955"/>
      <c r="BA75" s="956"/>
      <c r="BB75" s="956"/>
      <c r="BC75" s="429">
        <f>(BC$19*BC74)/1000</f>
        <v>0</v>
      </c>
      <c r="BD75" s="957" t="s">
        <v>542</v>
      </c>
      <c r="BE75" s="957"/>
      <c r="BF75" s="957"/>
      <c r="BG75" s="54"/>
      <c r="BH75" s="10"/>
      <c r="BI75" s="10"/>
      <c r="BJ75" s="10"/>
      <c r="BK75" s="49"/>
      <c r="BL75" s="18"/>
      <c r="BM75" s="18"/>
      <c r="BN75" s="18"/>
      <c r="BO75" s="504"/>
      <c r="BP75" s="504"/>
      <c r="BQ75" s="504"/>
      <c r="BR75" s="504"/>
      <c r="BS75" s="504"/>
      <c r="BT75" s="504"/>
      <c r="BU75" s="504"/>
      <c r="BV75" s="504"/>
      <c r="BW75" s="504"/>
      <c r="BX75" s="504"/>
      <c r="BY75" s="504"/>
      <c r="BZ75" s="504"/>
      <c r="CA75" s="504"/>
      <c r="CB75" s="504"/>
      <c r="CC75" s="504"/>
      <c r="CD75" s="504"/>
      <c r="CE75" s="504"/>
      <c r="CF75" s="504"/>
      <c r="CG75" s="504"/>
      <c r="CH75" s="795"/>
    </row>
    <row r="76" spans="1:132" s="16" customFormat="1" ht="27" customHeight="1">
      <c r="A76" s="38"/>
      <c r="B76" s="996" t="s">
        <v>30</v>
      </c>
      <c r="C76" s="996"/>
      <c r="D76" s="14"/>
      <c r="E76" s="35" t="s">
        <v>72</v>
      </c>
      <c r="F76" s="35"/>
      <c r="G76" s="38"/>
      <c r="H76" s="14"/>
      <c r="I76" s="38"/>
      <c r="J76" s="38"/>
      <c r="K76" s="38"/>
      <c r="L76" s="10"/>
      <c r="M76" s="8"/>
      <c r="N76" s="10"/>
      <c r="O76" s="14"/>
      <c r="P76" s="19">
        <v>0</v>
      </c>
      <c r="Q76" s="19">
        <v>0</v>
      </c>
      <c r="R76" s="38"/>
      <c r="S76" s="38"/>
      <c r="T76" s="959" t="s">
        <v>30</v>
      </c>
      <c r="U76" s="959"/>
      <c r="V76" s="19"/>
      <c r="W76" s="960" t="s">
        <v>72</v>
      </c>
      <c r="X76" s="960"/>
      <c r="Y76" s="960"/>
      <c r="Z76" s="960"/>
      <c r="AA76" s="14"/>
      <c r="AB76" s="14"/>
      <c r="AC76" s="14"/>
      <c r="AD76" s="53"/>
      <c r="AE76" s="52"/>
      <c r="AF76" s="52"/>
      <c r="AG76" s="52"/>
      <c r="AH76" s="38"/>
      <c r="AI76" s="996" t="s">
        <v>30</v>
      </c>
      <c r="AJ76" s="996"/>
      <c r="AK76" s="14"/>
      <c r="AL76" s="35" t="s">
        <v>72</v>
      </c>
      <c r="AM76" s="35"/>
      <c r="AN76" s="38"/>
      <c r="AO76" s="14"/>
      <c r="AP76" s="38"/>
      <c r="AQ76" s="38"/>
      <c r="AR76" s="38"/>
      <c r="AS76" s="10"/>
      <c r="AT76" s="8"/>
      <c r="AU76" s="10"/>
      <c r="AV76" s="14"/>
      <c r="AW76" s="19">
        <v>0</v>
      </c>
      <c r="AX76" s="19">
        <v>0</v>
      </c>
      <c r="AY76" s="38"/>
      <c r="AZ76" s="38"/>
      <c r="BA76" s="959" t="s">
        <v>30</v>
      </c>
      <c r="BB76" s="959"/>
      <c r="BC76" s="19"/>
      <c r="BD76" s="960" t="s">
        <v>72</v>
      </c>
      <c r="BE76" s="960"/>
      <c r="BF76" s="960"/>
      <c r="BG76" s="960"/>
      <c r="BH76" s="14"/>
      <c r="BI76" s="14"/>
      <c r="BJ76" s="14"/>
      <c r="BK76" s="53"/>
      <c r="BL76" s="52"/>
      <c r="BM76" s="52"/>
      <c r="BN76" s="52"/>
      <c r="BO76" s="504"/>
      <c r="BP76" s="504"/>
      <c r="BQ76" s="504"/>
      <c r="BR76" s="504"/>
      <c r="BS76" s="504"/>
      <c r="BT76" s="504"/>
      <c r="BU76" s="504"/>
      <c r="BV76" s="504"/>
      <c r="BW76" s="504"/>
      <c r="BX76" s="504"/>
      <c r="BY76" s="504"/>
      <c r="BZ76" s="504"/>
      <c r="CA76" s="504"/>
      <c r="CB76" s="504"/>
      <c r="CC76" s="504"/>
      <c r="CD76" s="504"/>
      <c r="CE76" s="504"/>
      <c r="CF76" s="504"/>
      <c r="CG76" s="504"/>
      <c r="CH76" s="504"/>
      <c r="CI76" s="55"/>
      <c r="CJ76" s="3"/>
      <c r="CK76" s="3"/>
      <c r="CL76" s="3"/>
      <c r="CM76" s="3"/>
      <c r="CN76" s="3"/>
      <c r="CO76" s="3"/>
      <c r="CP76" s="3"/>
      <c r="CQ76" s="3"/>
      <c r="CR76" s="3"/>
      <c r="CS76" s="3"/>
      <c r="CT76" s="3"/>
      <c r="CU76" s="3"/>
      <c r="CV76" s="3"/>
      <c r="CW76" s="3"/>
      <c r="CX76" s="3"/>
      <c r="CY76" s="3"/>
      <c r="CZ76" s="3"/>
      <c r="DA76" s="3"/>
      <c r="DB76" s="3"/>
      <c r="DC76" s="3"/>
      <c r="DD76" s="3"/>
      <c r="DE76" s="3"/>
      <c r="DF76" s="3"/>
      <c r="DG76" s="3"/>
      <c r="DH76" s="3"/>
      <c r="DI76" s="3"/>
      <c r="DJ76" s="3"/>
      <c r="DK76" s="3"/>
      <c r="DL76" s="3"/>
      <c r="DM76" s="3"/>
      <c r="DN76" s="3"/>
      <c r="DO76" s="3"/>
      <c r="DP76" s="3"/>
      <c r="DQ76" s="3"/>
      <c r="DR76" s="3"/>
      <c r="DS76" s="3"/>
      <c r="DT76" s="3"/>
      <c r="DU76" s="3"/>
      <c r="DV76" s="3"/>
      <c r="DW76" s="3"/>
      <c r="DX76" s="3"/>
      <c r="DY76" s="3"/>
      <c r="DZ76" s="3"/>
      <c r="EA76" s="3"/>
      <c r="EB76" s="3"/>
    </row>
    <row r="77" spans="1:132" ht="27" customHeight="1">
      <c r="A77" s="432" t="s">
        <v>74</v>
      </c>
      <c r="B77" s="825"/>
      <c r="C77" s="825"/>
      <c r="D77" s="10"/>
      <c r="E77" s="957"/>
      <c r="F77" s="957"/>
      <c r="G77" s="957"/>
      <c r="H77" s="10"/>
      <c r="I77" s="13"/>
      <c r="J77" s="13"/>
      <c r="K77" s="13"/>
      <c r="L77" s="10"/>
      <c r="M77" s="8"/>
      <c r="N77" s="10"/>
      <c r="O77" s="10"/>
      <c r="P77" s="6"/>
      <c r="Q77" s="6"/>
      <c r="R77" s="955" t="s">
        <v>488</v>
      </c>
      <c r="S77" s="955"/>
      <c r="T77" s="956"/>
      <c r="U77" s="956"/>
      <c r="V77" s="19"/>
      <c r="W77" s="957" t="s">
        <v>483</v>
      </c>
      <c r="X77" s="957"/>
      <c r="Y77" s="957"/>
      <c r="Z77" s="50"/>
      <c r="AA77" s="10"/>
      <c r="AB77" s="10"/>
      <c r="AC77" s="10"/>
      <c r="AD77" s="49"/>
      <c r="AE77" s="18"/>
      <c r="AF77" s="18"/>
      <c r="AG77" s="18"/>
      <c r="AH77" s="432" t="s">
        <v>74</v>
      </c>
      <c r="AI77" s="825"/>
      <c r="AJ77" s="825"/>
      <c r="AK77" s="10"/>
      <c r="AL77" s="957"/>
      <c r="AM77" s="957"/>
      <c r="AN77" s="957"/>
      <c r="AO77" s="10"/>
      <c r="AP77" s="13"/>
      <c r="AQ77" s="13"/>
      <c r="AR77" s="13"/>
      <c r="AS77" s="10"/>
      <c r="AT77" s="8"/>
      <c r="AU77" s="10"/>
      <c r="AV77" s="10"/>
      <c r="AW77" s="6"/>
      <c r="AX77" s="6"/>
      <c r="AY77" s="955" t="s">
        <v>488</v>
      </c>
      <c r="AZ77" s="955"/>
      <c r="BA77" s="956"/>
      <c r="BB77" s="956"/>
      <c r="BC77" s="19"/>
      <c r="BD77" s="957" t="s">
        <v>483</v>
      </c>
      <c r="BE77" s="957"/>
      <c r="BF77" s="957"/>
      <c r="BG77" s="50"/>
      <c r="BH77" s="10"/>
      <c r="BI77" s="10"/>
      <c r="BJ77" s="10"/>
      <c r="BK77" s="49"/>
      <c r="BL77" s="18"/>
      <c r="BM77" s="18"/>
      <c r="BN77" s="18"/>
      <c r="BO77" s="504"/>
      <c r="BP77" s="504"/>
      <c r="BQ77" s="504"/>
      <c r="BR77" s="504"/>
      <c r="BS77" s="504"/>
      <c r="BT77" s="504"/>
      <c r="BU77" s="504"/>
      <c r="BV77" s="504"/>
      <c r="BW77" s="504"/>
      <c r="BX77" s="504"/>
      <c r="BY77" s="504"/>
      <c r="BZ77" s="504"/>
      <c r="CA77" s="504"/>
      <c r="CB77" s="504"/>
      <c r="CC77" s="504"/>
      <c r="CD77" s="504"/>
      <c r="CE77" s="504"/>
      <c r="CF77" s="504"/>
      <c r="CG77" s="504"/>
      <c r="CH77" s="504"/>
    </row>
    <row r="78" spans="1:132" ht="27" customHeight="1">
      <c r="A78" s="11"/>
      <c r="B78" s="996" t="s">
        <v>30</v>
      </c>
      <c r="C78" s="996"/>
      <c r="D78" s="10"/>
      <c r="E78" s="997" t="s">
        <v>72</v>
      </c>
      <c r="F78" s="997"/>
      <c r="G78" s="997"/>
      <c r="H78" s="10"/>
      <c r="I78" s="13"/>
      <c r="J78" s="13"/>
      <c r="K78" s="13"/>
      <c r="L78" s="6"/>
      <c r="M78" s="6"/>
      <c r="N78" s="6"/>
      <c r="O78" s="10"/>
      <c r="P78" s="10"/>
      <c r="Q78" s="10"/>
      <c r="R78" s="13"/>
      <c r="S78" s="13"/>
      <c r="T78" s="996" t="s">
        <v>30</v>
      </c>
      <c r="U78" s="996"/>
      <c r="V78" s="429">
        <f>(V$19*V77)/1000</f>
        <v>0</v>
      </c>
      <c r="W78" s="962" t="s">
        <v>72</v>
      </c>
      <c r="X78" s="962"/>
      <c r="Y78" s="962"/>
      <c r="Z78" s="962"/>
      <c r="AA78" s="10"/>
      <c r="AB78" s="10"/>
      <c r="AC78" s="10"/>
      <c r="AD78" s="49"/>
      <c r="AE78" s="18"/>
      <c r="AF78" s="18"/>
      <c r="AG78" s="18"/>
      <c r="AH78" s="11"/>
      <c r="AI78" s="996" t="s">
        <v>30</v>
      </c>
      <c r="AJ78" s="996"/>
      <c r="AK78" s="10"/>
      <c r="AL78" s="997" t="s">
        <v>72</v>
      </c>
      <c r="AM78" s="997"/>
      <c r="AN78" s="997"/>
      <c r="AO78" s="10"/>
      <c r="AP78" s="13"/>
      <c r="AQ78" s="13"/>
      <c r="AR78" s="13"/>
      <c r="AS78" s="6"/>
      <c r="AT78" s="6"/>
      <c r="AU78" s="6"/>
      <c r="AV78" s="10"/>
      <c r="AW78" s="10"/>
      <c r="AX78" s="10"/>
      <c r="AY78" s="13"/>
      <c r="AZ78" s="13"/>
      <c r="BA78" s="996" t="s">
        <v>30</v>
      </c>
      <c r="BB78" s="996"/>
      <c r="BC78" s="429">
        <f>(BC$19*BC77)/1000</f>
        <v>0</v>
      </c>
      <c r="BD78" s="962" t="s">
        <v>72</v>
      </c>
      <c r="BE78" s="962"/>
      <c r="BF78" s="962"/>
      <c r="BG78" s="962"/>
      <c r="BH78" s="10"/>
      <c r="BI78" s="10"/>
      <c r="BJ78" s="10"/>
      <c r="BK78" s="49"/>
      <c r="BL78" s="18"/>
      <c r="BM78" s="18"/>
      <c r="BN78" s="18"/>
      <c r="BO78" s="504"/>
      <c r="BP78" s="504"/>
      <c r="BQ78" s="504"/>
      <c r="BR78" s="504"/>
      <c r="BS78" s="504"/>
      <c r="BT78" s="504"/>
      <c r="BU78" s="504"/>
      <c r="BV78" s="504"/>
      <c r="BW78" s="504"/>
      <c r="BX78" s="504"/>
      <c r="BY78" s="504"/>
      <c r="BZ78" s="504"/>
      <c r="CA78" s="504"/>
      <c r="CB78" s="504"/>
      <c r="CC78" s="504"/>
      <c r="CD78" s="504"/>
      <c r="CE78" s="504"/>
      <c r="CF78" s="504"/>
      <c r="CG78" s="504"/>
      <c r="CH78" s="504"/>
      <c r="CI78" s="55"/>
    </row>
    <row r="79" spans="1:132">
      <c r="A79" s="11"/>
      <c r="B79" s="11"/>
      <c r="C79" s="11"/>
      <c r="D79" s="10"/>
      <c r="E79" s="10"/>
      <c r="F79" s="14"/>
      <c r="G79" s="13"/>
      <c r="H79" s="10"/>
      <c r="I79" s="13"/>
      <c r="J79" s="13"/>
      <c r="K79" s="13"/>
      <c r="L79" s="6"/>
      <c r="M79" s="6"/>
      <c r="N79" s="6"/>
      <c r="O79" s="10"/>
      <c r="P79" s="14"/>
      <c r="Q79" s="10"/>
      <c r="R79" s="13"/>
      <c r="S79" s="13"/>
      <c r="T79" s="13"/>
      <c r="U79" s="10"/>
      <c r="V79" s="6"/>
      <c r="W79" s="6"/>
      <c r="X79" s="13"/>
      <c r="Y79" s="13"/>
      <c r="Z79" s="13"/>
      <c r="AA79" s="10"/>
      <c r="AB79" s="10"/>
      <c r="AC79" s="10"/>
      <c r="AD79" s="49"/>
      <c r="AE79" s="18"/>
      <c r="AF79" s="18"/>
      <c r="AG79" s="18"/>
      <c r="AH79" s="11"/>
      <c r="AI79" s="11"/>
      <c r="AJ79" s="11"/>
      <c r="AK79" s="10"/>
      <c r="AL79" s="10"/>
      <c r="AM79" s="14"/>
      <c r="AN79" s="13"/>
      <c r="AO79" s="10"/>
      <c r="AP79" s="13"/>
      <c r="AQ79" s="13"/>
      <c r="AR79" s="13"/>
      <c r="AS79" s="6"/>
      <c r="AT79" s="6"/>
      <c r="AU79" s="6"/>
      <c r="AV79" s="10"/>
      <c r="AW79" s="14"/>
      <c r="AX79" s="10"/>
      <c r="AY79" s="13"/>
      <c r="AZ79" s="13"/>
      <c r="BA79" s="13"/>
      <c r="BB79" s="10"/>
      <c r="BC79" s="6"/>
      <c r="BD79" s="6"/>
      <c r="BE79" s="13"/>
      <c r="BF79" s="13"/>
      <c r="BG79" s="13"/>
      <c r="BH79" s="10"/>
      <c r="BI79" s="10"/>
      <c r="BJ79" s="10"/>
      <c r="BK79" s="49"/>
      <c r="BL79" s="18"/>
      <c r="BM79" s="18"/>
      <c r="BN79" s="18"/>
      <c r="BO79" s="504"/>
      <c r="BP79" s="504"/>
      <c r="BQ79" s="504"/>
      <c r="BR79" s="504"/>
      <c r="BS79" s="504"/>
      <c r="BT79" s="504"/>
      <c r="BU79" s="504"/>
      <c r="BV79" s="504"/>
      <c r="BW79" s="504"/>
      <c r="BX79" s="504"/>
      <c r="BY79" s="504"/>
      <c r="BZ79" s="504"/>
      <c r="CA79" s="504"/>
      <c r="CB79" s="504"/>
      <c r="CC79" s="504"/>
      <c r="CD79" s="504"/>
      <c r="CE79" s="504"/>
      <c r="CF79" s="504"/>
      <c r="CG79" s="504"/>
      <c r="CH79" s="504"/>
    </row>
    <row r="80" spans="1:132">
      <c r="D80" s="6"/>
      <c r="E80" s="6"/>
      <c r="F80" s="10"/>
      <c r="G80" s="6"/>
      <c r="H80" s="6"/>
      <c r="I80" s="6"/>
      <c r="J80" s="6"/>
      <c r="K80" s="6"/>
      <c r="L80" s="6"/>
      <c r="M80" s="6"/>
      <c r="N80" s="6"/>
      <c r="O80" s="6"/>
      <c r="P80" s="10"/>
      <c r="Q80" s="10"/>
      <c r="R80" s="6"/>
      <c r="S80" s="6"/>
      <c r="T80" s="6"/>
      <c r="U80" s="6"/>
      <c r="V80" s="10"/>
      <c r="W80" s="10"/>
      <c r="X80" s="6"/>
      <c r="Y80" s="6"/>
      <c r="Z80" s="6"/>
      <c r="AA80" s="6"/>
      <c r="AB80" s="6"/>
      <c r="AC80" s="6"/>
      <c r="AD80" s="7"/>
      <c r="AE80" s="48"/>
      <c r="AF80" s="48"/>
      <c r="AG80" s="48"/>
      <c r="AK80" s="6"/>
      <c r="AL80" s="6"/>
      <c r="AM80" s="10"/>
      <c r="AN80" s="6"/>
      <c r="AO80" s="6"/>
      <c r="AP80" s="6"/>
      <c r="AQ80" s="6"/>
      <c r="AR80" s="6"/>
      <c r="AS80" s="6"/>
      <c r="AT80" s="6"/>
      <c r="AU80" s="6"/>
      <c r="AV80" s="6"/>
      <c r="AW80" s="10"/>
      <c r="AX80" s="10"/>
      <c r="AY80" s="6"/>
      <c r="AZ80" s="6"/>
      <c r="BA80" s="6"/>
      <c r="BB80" s="6"/>
      <c r="BC80" s="10"/>
      <c r="BD80" s="10"/>
      <c r="BE80" s="6"/>
      <c r="BF80" s="6"/>
      <c r="BG80" s="6"/>
      <c r="BH80" s="6"/>
      <c r="BI80" s="6"/>
      <c r="BJ80" s="6"/>
      <c r="BK80" s="7"/>
      <c r="BL80" s="48"/>
      <c r="BM80" s="48"/>
      <c r="BN80" s="48"/>
      <c r="BO80" s="504"/>
      <c r="BP80" s="504"/>
      <c r="BQ80" s="504"/>
      <c r="BR80" s="504"/>
      <c r="BS80" s="504"/>
      <c r="BT80" s="504"/>
      <c r="BU80" s="504"/>
      <c r="BV80" s="504"/>
      <c r="BW80" s="504"/>
      <c r="BX80" s="504"/>
      <c r="BY80" s="504"/>
      <c r="BZ80" s="504"/>
      <c r="CA80" s="504"/>
      <c r="CB80" s="504"/>
      <c r="CC80" s="504"/>
      <c r="CD80" s="504"/>
      <c r="CE80" s="504"/>
      <c r="CF80" s="504"/>
      <c r="CG80" s="504"/>
      <c r="CH80" s="504"/>
      <c r="CI80" s="55"/>
    </row>
    <row r="81" spans="4:87">
      <c r="D81" s="6"/>
      <c r="E81" s="6"/>
      <c r="F81" s="10"/>
      <c r="G81" s="6"/>
      <c r="H81" s="6"/>
      <c r="I81" s="6"/>
      <c r="J81" s="6"/>
      <c r="K81" s="6"/>
      <c r="L81" s="6"/>
      <c r="M81" s="6"/>
      <c r="N81" s="6"/>
      <c r="O81" s="6"/>
      <c r="P81" s="10"/>
      <c r="Q81" s="6"/>
      <c r="R81" s="6"/>
      <c r="S81" s="6"/>
      <c r="T81" s="6"/>
      <c r="U81" s="6"/>
      <c r="V81" s="14"/>
      <c r="W81" s="14"/>
      <c r="X81" s="6"/>
      <c r="Y81" s="6"/>
      <c r="Z81" s="6"/>
      <c r="AA81" s="6"/>
      <c r="AB81" s="6"/>
      <c r="AC81" s="6"/>
      <c r="AD81" s="7"/>
      <c r="AE81" s="48"/>
      <c r="AF81" s="48"/>
      <c r="AG81" s="48"/>
      <c r="AK81" s="6"/>
      <c r="AL81" s="6"/>
      <c r="AM81" s="10"/>
      <c r="AN81" s="6"/>
      <c r="AO81" s="6"/>
      <c r="AP81" s="6"/>
      <c r="AQ81" s="6"/>
      <c r="AR81" s="6"/>
      <c r="AS81" s="6"/>
      <c r="AT81" s="6"/>
      <c r="AU81" s="6"/>
      <c r="AV81" s="6"/>
      <c r="AW81" s="10"/>
      <c r="AX81" s="6"/>
      <c r="AY81" s="6"/>
      <c r="AZ81" s="6"/>
      <c r="BA81" s="6"/>
      <c r="BB81" s="6"/>
      <c r="BC81" s="14"/>
      <c r="BD81" s="14"/>
      <c r="BE81" s="6"/>
      <c r="BF81" s="6"/>
      <c r="BG81" s="6"/>
      <c r="BH81" s="6"/>
      <c r="BI81" s="6"/>
      <c r="BJ81" s="6"/>
      <c r="BK81" s="7"/>
      <c r="BL81" s="48"/>
      <c r="BM81" s="48"/>
      <c r="BN81" s="48"/>
      <c r="BO81" s="504"/>
      <c r="BP81" s="504"/>
      <c r="BQ81" s="504"/>
      <c r="BR81" s="504"/>
      <c r="BS81" s="504"/>
      <c r="BT81" s="504"/>
      <c r="BU81" s="504"/>
      <c r="BV81" s="504"/>
      <c r="BW81" s="504"/>
      <c r="BX81" s="504"/>
      <c r="BY81" s="504"/>
      <c r="BZ81" s="504"/>
      <c r="CA81" s="504"/>
      <c r="CB81" s="504"/>
      <c r="CC81" s="504"/>
      <c r="CD81" s="504"/>
      <c r="CE81" s="504"/>
      <c r="CF81" s="504"/>
      <c r="CG81" s="504"/>
      <c r="CH81" s="504"/>
    </row>
    <row r="82" spans="4:87">
      <c r="D82" s="6"/>
      <c r="E82" s="6"/>
      <c r="F82" s="10"/>
      <c r="G82" s="6"/>
      <c r="H82" s="6"/>
      <c r="I82" s="6"/>
      <c r="J82" s="6"/>
      <c r="K82" s="6"/>
      <c r="L82" s="6"/>
      <c r="M82" s="6"/>
      <c r="N82" s="6"/>
      <c r="O82" s="6"/>
      <c r="P82" s="10"/>
      <c r="Q82" s="6"/>
      <c r="R82" s="6"/>
      <c r="S82" s="6"/>
      <c r="T82" s="6"/>
      <c r="U82" s="6"/>
      <c r="V82" s="10"/>
      <c r="W82" s="10"/>
      <c r="X82" s="6"/>
      <c r="Y82" s="6"/>
      <c r="Z82" s="6"/>
      <c r="AA82" s="6"/>
      <c r="AB82" s="6"/>
      <c r="AC82" s="6"/>
      <c r="AD82" s="7"/>
      <c r="AE82" s="48"/>
      <c r="AF82" s="48"/>
      <c r="AG82" s="48"/>
      <c r="AK82" s="6"/>
      <c r="AL82" s="6"/>
      <c r="AM82" s="10"/>
      <c r="AN82" s="6"/>
      <c r="AO82" s="6"/>
      <c r="AP82" s="6"/>
      <c r="AQ82" s="6"/>
      <c r="AR82" s="6"/>
      <c r="AS82" s="6"/>
      <c r="AT82" s="6"/>
      <c r="AU82" s="6"/>
      <c r="AV82" s="6"/>
      <c r="AW82" s="10"/>
      <c r="AX82" s="6"/>
      <c r="AY82" s="6"/>
      <c r="AZ82" s="6"/>
      <c r="BA82" s="6"/>
      <c r="BB82" s="6"/>
      <c r="BC82" s="10"/>
      <c r="BD82" s="10"/>
      <c r="BE82" s="6"/>
      <c r="BF82" s="6"/>
      <c r="BG82" s="6"/>
      <c r="BH82" s="6"/>
      <c r="BI82" s="6"/>
      <c r="BJ82" s="6"/>
      <c r="BK82" s="7"/>
      <c r="BL82" s="48"/>
      <c r="BM82" s="48"/>
      <c r="BN82" s="48"/>
      <c r="BO82" s="504"/>
      <c r="BP82" s="504"/>
      <c r="BQ82" s="504"/>
      <c r="BR82" s="504"/>
      <c r="BS82" s="504"/>
      <c r="BT82" s="504"/>
      <c r="BU82" s="504"/>
      <c r="BV82" s="504"/>
      <c r="BW82" s="504"/>
      <c r="BX82" s="504"/>
      <c r="BY82" s="504"/>
      <c r="BZ82" s="504"/>
      <c r="CA82" s="504"/>
      <c r="CB82" s="504"/>
      <c r="CC82" s="504"/>
      <c r="CD82" s="504"/>
      <c r="CE82" s="504"/>
      <c r="CF82" s="504"/>
      <c r="CG82" s="504"/>
      <c r="CH82" s="504"/>
    </row>
    <row r="83" spans="4:87">
      <c r="D83" s="6"/>
      <c r="E83" s="6"/>
      <c r="F83" s="10"/>
      <c r="G83" s="6"/>
      <c r="H83" s="6"/>
      <c r="I83" s="6"/>
      <c r="J83" s="6"/>
      <c r="K83" s="6"/>
      <c r="L83" s="6"/>
      <c r="M83" s="6"/>
      <c r="N83" s="6"/>
      <c r="O83" s="6"/>
      <c r="P83" s="10"/>
      <c r="Q83" s="10"/>
      <c r="R83" s="6"/>
      <c r="S83" s="6"/>
      <c r="T83" s="6"/>
      <c r="U83" s="6"/>
      <c r="V83" s="10"/>
      <c r="W83" s="10"/>
      <c r="X83" s="6"/>
      <c r="Y83" s="6"/>
      <c r="Z83" s="6"/>
      <c r="AA83" s="6"/>
      <c r="AB83" s="6"/>
      <c r="AC83" s="6"/>
      <c r="AD83" s="7"/>
      <c r="AE83" s="48"/>
      <c r="AF83" s="48"/>
      <c r="AG83" s="48"/>
      <c r="AK83" s="6"/>
      <c r="AL83" s="6"/>
      <c r="AM83" s="10"/>
      <c r="AN83" s="6"/>
      <c r="AO83" s="6"/>
      <c r="AP83" s="6"/>
      <c r="AQ83" s="6"/>
      <c r="AR83" s="6"/>
      <c r="AS83" s="6"/>
      <c r="AT83" s="6"/>
      <c r="AU83" s="6"/>
      <c r="AV83" s="6"/>
      <c r="AW83" s="10"/>
      <c r="AX83" s="10"/>
      <c r="AY83" s="6"/>
      <c r="AZ83" s="6"/>
      <c r="BA83" s="6"/>
      <c r="BB83" s="6"/>
      <c r="BC83" s="10"/>
      <c r="BD83" s="10"/>
      <c r="BE83" s="6"/>
      <c r="BF83" s="6"/>
      <c r="BG83" s="6"/>
      <c r="BH83" s="6"/>
      <c r="BI83" s="6"/>
      <c r="BJ83" s="6"/>
      <c r="BK83" s="7"/>
      <c r="BL83" s="48"/>
      <c r="BM83" s="48"/>
      <c r="BN83" s="48"/>
      <c r="BO83" s="16"/>
      <c r="BP83" s="16"/>
      <c r="BQ83" s="16"/>
      <c r="BR83" s="16"/>
      <c r="BS83" s="16"/>
      <c r="BT83" s="16"/>
      <c r="BU83" s="16"/>
      <c r="BV83" s="16"/>
      <c r="BW83" s="16"/>
      <c r="BX83" s="16"/>
      <c r="BY83" s="16"/>
      <c r="BZ83" s="16"/>
      <c r="CA83" s="16"/>
      <c r="CB83" s="16"/>
      <c r="CC83" s="16"/>
      <c r="CD83" s="16"/>
      <c r="CE83" s="16"/>
      <c r="CF83" s="16"/>
      <c r="CH83" s="504"/>
      <c r="CI83" s="12"/>
    </row>
    <row r="84" spans="4:87"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10"/>
      <c r="W84" s="10"/>
      <c r="X84" s="6"/>
      <c r="Y84" s="6"/>
      <c r="Z84" s="6"/>
      <c r="AA84" s="6"/>
      <c r="AB84" s="6"/>
      <c r="AC84" s="6"/>
      <c r="AD84" s="7"/>
      <c r="AE84" s="48"/>
      <c r="AF84" s="48"/>
      <c r="AG84" s="48"/>
      <c r="AK84" s="6"/>
      <c r="AL84" s="6"/>
      <c r="AM84" s="6"/>
      <c r="AN84" s="6"/>
      <c r="AO84" s="6"/>
      <c r="AP84" s="6"/>
      <c r="AQ84" s="6"/>
      <c r="AR84" s="6"/>
      <c r="AS84" s="6"/>
      <c r="AT84" s="6"/>
      <c r="AU84" s="6"/>
      <c r="AV84" s="6"/>
      <c r="AW84" s="6"/>
      <c r="AX84" s="6"/>
      <c r="AY84" s="6"/>
      <c r="AZ84" s="6"/>
      <c r="BA84" s="6"/>
      <c r="BB84" s="6"/>
      <c r="BC84" s="10"/>
      <c r="BD84" s="10"/>
      <c r="BE84" s="6"/>
      <c r="BF84" s="6"/>
      <c r="BG84" s="6"/>
      <c r="BH84" s="6"/>
      <c r="BI84" s="6"/>
      <c r="BJ84" s="6"/>
      <c r="BK84" s="7"/>
      <c r="BL84" s="48"/>
      <c r="BM84" s="48"/>
      <c r="BN84" s="48"/>
      <c r="CH84" s="504"/>
      <c r="CI84" s="17"/>
    </row>
    <row r="85" spans="4:87"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10"/>
      <c r="W85" s="10"/>
      <c r="X85" s="6"/>
      <c r="Y85" s="6"/>
      <c r="Z85" s="6"/>
      <c r="AA85" s="6"/>
      <c r="AB85" s="6"/>
      <c r="AC85" s="6"/>
      <c r="AD85" s="7"/>
      <c r="AE85" s="48"/>
      <c r="AF85" s="48"/>
      <c r="AG85" s="48"/>
      <c r="AK85" s="6"/>
      <c r="AL85" s="6"/>
      <c r="AM85" s="6"/>
      <c r="AN85" s="6"/>
      <c r="AO85" s="6"/>
      <c r="AP85" s="6"/>
      <c r="AQ85" s="6"/>
      <c r="AR85" s="6"/>
      <c r="AS85" s="6"/>
      <c r="AT85" s="6"/>
      <c r="AU85" s="6"/>
      <c r="AV85" s="6"/>
      <c r="AW85" s="6"/>
      <c r="AX85" s="6"/>
      <c r="AY85" s="6"/>
      <c r="AZ85" s="6"/>
      <c r="BA85" s="6"/>
      <c r="BB85" s="6"/>
      <c r="BC85" s="10"/>
      <c r="BD85" s="10"/>
      <c r="BE85" s="6"/>
      <c r="BF85" s="6"/>
      <c r="BG85" s="6"/>
      <c r="BH85" s="6"/>
      <c r="BI85" s="6"/>
      <c r="BJ85" s="6"/>
      <c r="BK85" s="7"/>
      <c r="BL85" s="48"/>
      <c r="BM85" s="48"/>
      <c r="BN85" s="48"/>
      <c r="CH85" s="504"/>
      <c r="CI85" s="12"/>
    </row>
    <row r="86" spans="4:87"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  <c r="AC86" s="6"/>
      <c r="AD86" s="7"/>
      <c r="AE86" s="48"/>
      <c r="AF86" s="48"/>
      <c r="AG86" s="48"/>
      <c r="AK86" s="6"/>
      <c r="AL86" s="6"/>
      <c r="AM86" s="6"/>
      <c r="AN86" s="6"/>
      <c r="AO86" s="6"/>
      <c r="AP86" s="6"/>
      <c r="AQ86" s="6"/>
      <c r="AR86" s="6"/>
      <c r="AS86" s="6"/>
      <c r="AT86" s="6"/>
      <c r="AU86" s="6"/>
      <c r="AV86" s="6"/>
      <c r="AW86" s="6"/>
      <c r="AX86" s="6"/>
      <c r="AY86" s="6"/>
      <c r="AZ86" s="6"/>
      <c r="BA86" s="6"/>
      <c r="BB86" s="6"/>
      <c r="BC86" s="6"/>
      <c r="BD86" s="6"/>
      <c r="BE86" s="6"/>
      <c r="BF86" s="6"/>
      <c r="BG86" s="6"/>
      <c r="BH86" s="6"/>
      <c r="BI86" s="6"/>
      <c r="BJ86" s="6"/>
      <c r="BK86" s="7"/>
      <c r="BL86" s="48"/>
      <c r="BM86" s="48"/>
      <c r="BN86" s="48"/>
      <c r="CI86" s="12"/>
    </row>
    <row r="87" spans="4:87"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  <c r="AC87" s="6"/>
      <c r="AD87" s="7"/>
      <c r="AE87" s="48"/>
      <c r="AF87" s="48"/>
      <c r="AG87" s="48"/>
      <c r="AK87" s="6"/>
      <c r="AL87" s="6"/>
      <c r="AM87" s="6"/>
      <c r="AN87" s="6"/>
      <c r="AO87" s="6"/>
      <c r="AP87" s="6"/>
      <c r="AQ87" s="6"/>
      <c r="AR87" s="6"/>
      <c r="AS87" s="6"/>
      <c r="AT87" s="6"/>
      <c r="AU87" s="6"/>
      <c r="AV87" s="6"/>
      <c r="AW87" s="6"/>
      <c r="AX87" s="6"/>
      <c r="AY87" s="6"/>
      <c r="AZ87" s="6"/>
      <c r="BA87" s="6"/>
      <c r="BB87" s="6"/>
      <c r="BC87" s="6"/>
      <c r="BD87" s="6"/>
      <c r="BE87" s="6"/>
      <c r="BF87" s="6"/>
      <c r="BG87" s="6"/>
      <c r="BH87" s="6"/>
      <c r="BI87" s="6"/>
      <c r="BJ87" s="6"/>
      <c r="BK87" s="7"/>
      <c r="BL87" s="48"/>
      <c r="BM87" s="48"/>
      <c r="BN87" s="48"/>
      <c r="CI87" s="12"/>
    </row>
    <row r="88" spans="4:87"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  <c r="AC88" s="6"/>
      <c r="AD88" s="7"/>
      <c r="AE88" s="48"/>
      <c r="AF88" s="48"/>
      <c r="AG88" s="48"/>
      <c r="AK88" s="6"/>
      <c r="AL88" s="6"/>
      <c r="AM88" s="6"/>
      <c r="AN88" s="6"/>
      <c r="AO88" s="6"/>
      <c r="AP88" s="6"/>
      <c r="AQ88" s="6"/>
      <c r="AR88" s="6"/>
      <c r="AS88" s="6"/>
      <c r="AT88" s="6"/>
      <c r="AU88" s="6"/>
      <c r="AV88" s="6"/>
      <c r="AW88" s="6"/>
      <c r="AX88" s="6"/>
      <c r="AY88" s="6"/>
      <c r="AZ88" s="6"/>
      <c r="BA88" s="6"/>
      <c r="BB88" s="6"/>
      <c r="BC88" s="6"/>
      <c r="BD88" s="6"/>
      <c r="BE88" s="6"/>
      <c r="BF88" s="6"/>
      <c r="BG88" s="6"/>
      <c r="BH88" s="6"/>
      <c r="BI88" s="6"/>
      <c r="BJ88" s="6"/>
      <c r="BK88" s="7"/>
      <c r="BL88" s="48"/>
      <c r="BM88" s="48"/>
      <c r="BN88" s="48"/>
    </row>
    <row r="89" spans="4:87"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  <c r="AC89" s="6"/>
      <c r="AD89" s="7"/>
      <c r="AE89" s="48"/>
      <c r="AF89" s="48"/>
      <c r="AG89" s="48"/>
      <c r="AK89" s="6"/>
      <c r="AL89" s="6"/>
      <c r="AM89" s="6"/>
      <c r="AN89" s="6"/>
      <c r="AO89" s="6"/>
      <c r="AP89" s="6"/>
      <c r="AQ89" s="6"/>
      <c r="AR89" s="6"/>
      <c r="AS89" s="6"/>
      <c r="AT89" s="6"/>
      <c r="AU89" s="6"/>
      <c r="AV89" s="6"/>
      <c r="AW89" s="6"/>
      <c r="AX89" s="6"/>
      <c r="AY89" s="6"/>
      <c r="AZ89" s="6"/>
      <c r="BA89" s="6"/>
      <c r="BB89" s="6"/>
      <c r="BC89" s="6"/>
      <c r="BD89" s="6"/>
      <c r="BE89" s="6"/>
      <c r="BF89" s="6"/>
      <c r="BG89" s="6"/>
      <c r="BH89" s="6"/>
      <c r="BI89" s="6"/>
      <c r="BJ89" s="6"/>
      <c r="BK89" s="7"/>
      <c r="BL89" s="48"/>
      <c r="BM89" s="48"/>
      <c r="BN89" s="48"/>
      <c r="BO89" s="406"/>
      <c r="BP89" s="406"/>
      <c r="BQ89" s="406"/>
      <c r="BR89" s="406"/>
      <c r="BS89" s="406"/>
      <c r="BT89" s="406"/>
      <c r="BU89" s="406"/>
      <c r="BV89" s="406"/>
      <c r="BW89" s="406"/>
      <c r="BX89" s="406"/>
      <c r="BY89" s="406"/>
      <c r="BZ89" s="406"/>
      <c r="CA89" s="406"/>
      <c r="CB89" s="406"/>
      <c r="CC89" s="406"/>
      <c r="CD89" s="406"/>
      <c r="CE89" s="406"/>
      <c r="CF89" s="406"/>
      <c r="CG89" s="406"/>
    </row>
    <row r="90" spans="4:87"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  <c r="AC90" s="6"/>
      <c r="AD90" s="7"/>
      <c r="AE90" s="48"/>
      <c r="AF90" s="48"/>
      <c r="AG90" s="48"/>
      <c r="AK90" s="6"/>
      <c r="AL90" s="6"/>
      <c r="AM90" s="6"/>
      <c r="AN90" s="6"/>
      <c r="AO90" s="6"/>
      <c r="AP90" s="6"/>
      <c r="AQ90" s="6"/>
      <c r="AR90" s="6"/>
      <c r="AS90" s="6"/>
      <c r="AT90" s="6"/>
      <c r="AU90" s="6"/>
      <c r="AV90" s="6"/>
      <c r="AW90" s="6"/>
      <c r="AX90" s="6"/>
      <c r="AY90" s="6"/>
      <c r="AZ90" s="6"/>
      <c r="BA90" s="6"/>
      <c r="BB90" s="6"/>
      <c r="BC90" s="6"/>
      <c r="BD90" s="6"/>
      <c r="BE90" s="6"/>
      <c r="BF90" s="6"/>
      <c r="BG90" s="6"/>
      <c r="BH90" s="6"/>
      <c r="BI90" s="6"/>
      <c r="BJ90" s="6"/>
      <c r="BK90" s="7"/>
      <c r="BL90" s="48"/>
      <c r="BM90" s="48"/>
      <c r="BN90" s="48"/>
      <c r="BO90" s="406"/>
      <c r="BP90" s="406"/>
      <c r="BQ90" s="406"/>
      <c r="BR90" s="406"/>
      <c r="BS90" s="406"/>
      <c r="BT90" s="406"/>
      <c r="BU90" s="406"/>
      <c r="BV90" s="406"/>
      <c r="BW90" s="406"/>
      <c r="BX90" s="406"/>
      <c r="BY90" s="406"/>
      <c r="BZ90" s="406"/>
      <c r="CA90" s="406"/>
      <c r="CB90" s="406"/>
      <c r="CC90" s="406"/>
      <c r="CD90" s="406"/>
      <c r="CE90" s="406"/>
      <c r="CF90" s="406"/>
      <c r="CG90" s="406"/>
    </row>
    <row r="91" spans="4:87"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  <c r="AC91" s="6"/>
      <c r="AD91" s="7"/>
      <c r="AE91" s="48"/>
      <c r="AF91" s="48"/>
      <c r="AG91" s="48"/>
      <c r="AK91" s="6"/>
      <c r="AL91" s="6"/>
      <c r="AM91" s="6"/>
      <c r="AN91" s="6"/>
      <c r="AO91" s="6"/>
      <c r="AP91" s="6"/>
      <c r="AQ91" s="6"/>
      <c r="AR91" s="6"/>
      <c r="AS91" s="6"/>
      <c r="AT91" s="6"/>
      <c r="AU91" s="6"/>
      <c r="AV91" s="6"/>
      <c r="AW91" s="6"/>
      <c r="AX91" s="6"/>
      <c r="AY91" s="6"/>
      <c r="AZ91" s="6"/>
      <c r="BA91" s="6"/>
      <c r="BB91" s="6"/>
      <c r="BC91" s="6"/>
      <c r="BD91" s="6"/>
      <c r="BE91" s="6"/>
      <c r="BF91" s="6"/>
      <c r="BG91" s="6"/>
      <c r="BH91" s="6"/>
      <c r="BI91" s="6"/>
      <c r="BJ91" s="6"/>
      <c r="BK91" s="7"/>
      <c r="BL91" s="48"/>
      <c r="BM91" s="48"/>
      <c r="BN91" s="48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</row>
    <row r="92" spans="4:87"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  <c r="AC92" s="6"/>
      <c r="AD92" s="7"/>
      <c r="AE92" s="48"/>
      <c r="AF92" s="48"/>
      <c r="AG92" s="48"/>
      <c r="AK92" s="6"/>
      <c r="AL92" s="6"/>
      <c r="AM92" s="6"/>
      <c r="AN92" s="6"/>
      <c r="AO92" s="6"/>
      <c r="AP92" s="6"/>
      <c r="AQ92" s="6"/>
      <c r="AR92" s="6"/>
      <c r="AS92" s="6"/>
      <c r="AT92" s="6"/>
      <c r="AU92" s="6"/>
      <c r="AV92" s="6"/>
      <c r="AW92" s="6"/>
      <c r="AX92" s="6"/>
      <c r="AY92" s="6"/>
      <c r="AZ92" s="6"/>
      <c r="BA92" s="6"/>
      <c r="BB92" s="6"/>
      <c r="BC92" s="6"/>
      <c r="BD92" s="6"/>
      <c r="BE92" s="6"/>
      <c r="BF92" s="6"/>
      <c r="BG92" s="6"/>
      <c r="BH92" s="6"/>
      <c r="BI92" s="6"/>
      <c r="BJ92" s="6"/>
      <c r="BK92" s="7"/>
      <c r="BL92" s="48"/>
      <c r="BM92" s="48"/>
      <c r="BN92" s="48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 s="406"/>
    </row>
    <row r="93" spans="4:87"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  <c r="AC93" s="6"/>
      <c r="AD93" s="7"/>
      <c r="AE93" s="48"/>
      <c r="AF93" s="48"/>
      <c r="AG93" s="48"/>
      <c r="AK93" s="6"/>
      <c r="AL93" s="6"/>
      <c r="AM93" s="6"/>
      <c r="AN93" s="6"/>
      <c r="AO93" s="6"/>
      <c r="AP93" s="6"/>
      <c r="AQ93" s="6"/>
      <c r="AR93" s="6"/>
      <c r="AS93" s="6"/>
      <c r="AT93" s="6"/>
      <c r="AU93" s="6"/>
      <c r="AV93" s="6"/>
      <c r="AW93" s="6"/>
      <c r="AX93" s="6"/>
      <c r="AY93" s="6"/>
      <c r="AZ93" s="6"/>
      <c r="BA93" s="6"/>
      <c r="BB93" s="6"/>
      <c r="BC93" s="6"/>
      <c r="BD93" s="6"/>
      <c r="BE93" s="6"/>
      <c r="BF93" s="6"/>
      <c r="BG93" s="6"/>
      <c r="BH93" s="6"/>
      <c r="BI93" s="6"/>
      <c r="BJ93" s="6"/>
      <c r="BK93" s="7"/>
      <c r="BL93" s="48"/>
      <c r="BM93" s="48"/>
      <c r="BN93" s="48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 s="406"/>
    </row>
    <row r="94" spans="4:87"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  <c r="AC94" s="6"/>
      <c r="AD94" s="7"/>
      <c r="AE94" s="48"/>
      <c r="AF94" s="48"/>
      <c r="AG94" s="48"/>
      <c r="AK94" s="6"/>
      <c r="AL94" s="6"/>
      <c r="AM94" s="6"/>
      <c r="AN94" s="6"/>
      <c r="AO94" s="6"/>
      <c r="AP94" s="6"/>
      <c r="AQ94" s="6"/>
      <c r="AR94" s="6"/>
      <c r="AS94" s="6"/>
      <c r="AT94" s="6"/>
      <c r="AU94" s="6"/>
      <c r="AV94" s="6"/>
      <c r="AW94" s="6"/>
      <c r="AX94" s="6"/>
      <c r="AY94" s="6"/>
      <c r="AZ94" s="6"/>
      <c r="BA94" s="6"/>
      <c r="BB94" s="6"/>
      <c r="BC94" s="6"/>
      <c r="BD94" s="6"/>
      <c r="BE94" s="6"/>
      <c r="BF94" s="6"/>
      <c r="BG94" s="6"/>
      <c r="BH94" s="6"/>
      <c r="BI94" s="6"/>
      <c r="BJ94" s="6"/>
      <c r="BK94" s="7"/>
      <c r="BL94" s="48"/>
      <c r="BM94" s="48"/>
      <c r="BN94" s="48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</row>
    <row r="95" spans="4:87"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  <c r="AC95" s="6"/>
      <c r="AD95" s="7"/>
      <c r="AE95" s="48"/>
      <c r="AF95" s="48"/>
      <c r="AG95" s="48"/>
      <c r="AK95" s="6"/>
      <c r="AL95" s="6"/>
      <c r="AM95" s="6"/>
      <c r="AN95" s="6"/>
      <c r="AO95" s="6"/>
      <c r="AP95" s="6"/>
      <c r="AQ95" s="6"/>
      <c r="AR95" s="6"/>
      <c r="AS95" s="6"/>
      <c r="AT95" s="6"/>
      <c r="AU95" s="6"/>
      <c r="AV95" s="6"/>
      <c r="AW95" s="6"/>
      <c r="AX95" s="6"/>
      <c r="AY95" s="6"/>
      <c r="AZ95" s="6"/>
      <c r="BA95" s="6"/>
      <c r="BB95" s="6"/>
      <c r="BC95" s="6"/>
      <c r="BD95" s="6"/>
      <c r="BE95" s="6"/>
      <c r="BF95" s="6"/>
      <c r="BG95" s="6"/>
      <c r="BH95" s="6"/>
      <c r="BI95" s="6"/>
      <c r="BJ95" s="6"/>
      <c r="BK95" s="7"/>
      <c r="BL95" s="48"/>
      <c r="BM95" s="48"/>
      <c r="BN95" s="48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</row>
    <row r="96" spans="4:87"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  <c r="AC96" s="6"/>
      <c r="AD96" s="7"/>
      <c r="AE96" s="48"/>
      <c r="AF96" s="48"/>
      <c r="AG96" s="48"/>
      <c r="AK96" s="6"/>
      <c r="AL96" s="6"/>
      <c r="AM96" s="6"/>
      <c r="AN96" s="6"/>
      <c r="AO96" s="6"/>
      <c r="AP96" s="6"/>
      <c r="AQ96" s="6"/>
      <c r="AR96" s="6"/>
      <c r="AS96" s="6"/>
      <c r="AT96" s="6"/>
      <c r="AU96" s="6"/>
      <c r="AV96" s="6"/>
      <c r="AW96" s="6"/>
      <c r="AX96" s="6"/>
      <c r="AY96" s="6"/>
      <c r="AZ96" s="6"/>
      <c r="BA96" s="6"/>
      <c r="BB96" s="6"/>
      <c r="BC96" s="6"/>
      <c r="BD96" s="6"/>
      <c r="BE96" s="6"/>
      <c r="BF96" s="6"/>
      <c r="BG96" s="6"/>
      <c r="BH96" s="6"/>
      <c r="BI96" s="6"/>
      <c r="BJ96" s="6"/>
      <c r="BK96" s="7"/>
      <c r="BL96" s="48"/>
      <c r="BM96" s="48"/>
      <c r="BN96" s="48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</row>
    <row r="97" spans="4:86"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  <c r="AC97" s="6"/>
      <c r="AD97" s="7"/>
      <c r="AE97" s="48"/>
      <c r="AF97" s="48"/>
      <c r="AG97" s="48"/>
      <c r="AK97" s="6"/>
      <c r="AL97" s="6"/>
      <c r="AM97" s="6"/>
      <c r="AN97" s="6"/>
      <c r="AO97" s="6"/>
      <c r="AP97" s="6"/>
      <c r="AQ97" s="6"/>
      <c r="AR97" s="6"/>
      <c r="AS97" s="6"/>
      <c r="AT97" s="6"/>
      <c r="AU97" s="6"/>
      <c r="AV97" s="6"/>
      <c r="AW97" s="6"/>
      <c r="AX97" s="6"/>
      <c r="AY97" s="6"/>
      <c r="AZ97" s="6"/>
      <c r="BA97" s="6"/>
      <c r="BB97" s="6"/>
      <c r="BC97" s="6"/>
      <c r="BD97" s="6"/>
      <c r="BE97" s="6"/>
      <c r="BF97" s="6"/>
      <c r="BG97" s="6"/>
      <c r="BH97" s="6"/>
      <c r="BI97" s="6"/>
      <c r="BJ97" s="6"/>
      <c r="BK97" s="7"/>
      <c r="BL97" s="48"/>
      <c r="BM97" s="48"/>
      <c r="BN97" s="48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</row>
    <row r="98" spans="4:86"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  <c r="AC98" s="6"/>
      <c r="AD98" s="7"/>
      <c r="AE98" s="48"/>
      <c r="AF98" s="48"/>
      <c r="AG98" s="48"/>
      <c r="AK98" s="6"/>
      <c r="AL98" s="6"/>
      <c r="AM98" s="6"/>
      <c r="AN98" s="6"/>
      <c r="AO98" s="6"/>
      <c r="AP98" s="6"/>
      <c r="AQ98" s="6"/>
      <c r="AR98" s="6"/>
      <c r="AS98" s="6"/>
      <c r="AT98" s="6"/>
      <c r="AU98" s="6"/>
      <c r="AV98" s="6"/>
      <c r="AW98" s="6"/>
      <c r="AX98" s="6"/>
      <c r="AY98" s="6"/>
      <c r="AZ98" s="6"/>
      <c r="BA98" s="6"/>
      <c r="BB98" s="6"/>
      <c r="BC98" s="6"/>
      <c r="BD98" s="6"/>
      <c r="BE98" s="6"/>
      <c r="BF98" s="6"/>
      <c r="BG98" s="6"/>
      <c r="BH98" s="6"/>
      <c r="BI98" s="6"/>
      <c r="BJ98" s="6"/>
      <c r="BK98" s="7"/>
      <c r="BL98" s="48"/>
      <c r="BM98" s="48"/>
      <c r="BN98" s="4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</row>
    <row r="99" spans="4:86"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  <c r="AC99" s="6"/>
      <c r="AD99" s="7"/>
      <c r="AE99" s="48"/>
      <c r="AF99" s="48"/>
      <c r="AG99" s="48"/>
      <c r="AK99" s="6"/>
      <c r="AL99" s="6"/>
      <c r="AM99" s="6"/>
      <c r="AN99" s="6"/>
      <c r="AO99" s="6"/>
      <c r="AP99" s="6"/>
      <c r="AQ99" s="6"/>
      <c r="AR99" s="6"/>
      <c r="AS99" s="6"/>
      <c r="AT99" s="6"/>
      <c r="AU99" s="6"/>
      <c r="AV99" s="6"/>
      <c r="AW99" s="6"/>
      <c r="AX99" s="6"/>
      <c r="AY99" s="6"/>
      <c r="AZ99" s="6"/>
      <c r="BA99" s="6"/>
      <c r="BB99" s="6"/>
      <c r="BC99" s="6"/>
      <c r="BD99" s="6"/>
      <c r="BE99" s="6"/>
      <c r="BF99" s="6"/>
      <c r="BG99" s="6"/>
      <c r="BH99" s="6"/>
      <c r="BI99" s="6"/>
      <c r="BJ99" s="6"/>
      <c r="BK99" s="7"/>
      <c r="BL99" s="48"/>
      <c r="BM99" s="48"/>
      <c r="BN99" s="48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</row>
    <row r="100" spans="4:86"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  <c r="AC100" s="6"/>
      <c r="AD100" s="7"/>
      <c r="AE100" s="48"/>
      <c r="AF100" s="48"/>
      <c r="AG100" s="48"/>
      <c r="AK100" s="6"/>
      <c r="AL100" s="6"/>
      <c r="AM100" s="6"/>
      <c r="AN100" s="6"/>
      <c r="AO100" s="6"/>
      <c r="AP100" s="6"/>
      <c r="AQ100" s="6"/>
      <c r="AR100" s="6"/>
      <c r="AS100" s="6"/>
      <c r="AT100" s="6"/>
      <c r="AU100" s="6"/>
      <c r="AV100" s="6"/>
      <c r="AW100" s="6"/>
      <c r="AX100" s="6"/>
      <c r="AY100" s="6"/>
      <c r="AZ100" s="6"/>
      <c r="BA100" s="6"/>
      <c r="BB100" s="6"/>
      <c r="BC100" s="6"/>
      <c r="BD100" s="6"/>
      <c r="BE100" s="6"/>
      <c r="BF100" s="6"/>
      <c r="BG100" s="6"/>
      <c r="BH100" s="6"/>
      <c r="BI100" s="6"/>
      <c r="BJ100" s="6"/>
      <c r="BK100" s="7"/>
      <c r="BL100" s="48"/>
      <c r="BM100" s="48"/>
      <c r="BN100" s="48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</row>
    <row r="101" spans="4:86"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  <c r="AC101" s="6"/>
      <c r="AD101" s="7"/>
      <c r="AE101" s="48"/>
      <c r="AF101" s="48"/>
      <c r="AG101" s="48"/>
      <c r="AK101" s="6"/>
      <c r="AL101" s="6"/>
      <c r="AM101" s="6"/>
      <c r="AN101" s="6"/>
      <c r="AO101" s="6"/>
      <c r="AP101" s="6"/>
      <c r="AQ101" s="6"/>
      <c r="AR101" s="6"/>
      <c r="AS101" s="6"/>
      <c r="AT101" s="6"/>
      <c r="AU101" s="6"/>
      <c r="AV101" s="6"/>
      <c r="AW101" s="6"/>
      <c r="AX101" s="6"/>
      <c r="AY101" s="6"/>
      <c r="AZ101" s="6"/>
      <c r="BA101" s="6"/>
      <c r="BB101" s="6"/>
      <c r="BC101" s="6"/>
      <c r="BD101" s="6"/>
      <c r="BE101" s="6"/>
      <c r="BF101" s="6"/>
      <c r="BG101" s="6"/>
      <c r="BH101" s="6"/>
      <c r="BI101" s="6"/>
      <c r="BJ101" s="6"/>
      <c r="BK101" s="7"/>
      <c r="BL101" s="48"/>
      <c r="BM101" s="48"/>
      <c r="BN101" s="48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</row>
    <row r="102" spans="4:86"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  <c r="AC102" s="6"/>
      <c r="AD102" s="7"/>
      <c r="AE102" s="48"/>
      <c r="AF102" s="48"/>
      <c r="AG102" s="48"/>
      <c r="AK102" s="6"/>
      <c r="AL102" s="6"/>
      <c r="AM102" s="6"/>
      <c r="AN102" s="6"/>
      <c r="AO102" s="6"/>
      <c r="AP102" s="6"/>
      <c r="AQ102" s="6"/>
      <c r="AR102" s="6"/>
      <c r="AS102" s="6"/>
      <c r="AT102" s="6"/>
      <c r="AU102" s="6"/>
      <c r="AV102" s="6"/>
      <c r="AW102" s="6"/>
      <c r="AX102" s="6"/>
      <c r="AY102" s="6"/>
      <c r="AZ102" s="6"/>
      <c r="BA102" s="6"/>
      <c r="BB102" s="6"/>
      <c r="BC102" s="6"/>
      <c r="BD102" s="6"/>
      <c r="BE102" s="6"/>
      <c r="BF102" s="6"/>
      <c r="BG102" s="6"/>
      <c r="BH102" s="6"/>
      <c r="BI102" s="6"/>
      <c r="BJ102" s="6"/>
      <c r="BK102" s="7"/>
      <c r="BL102" s="48"/>
      <c r="BM102" s="48"/>
      <c r="BN102" s="48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</row>
    <row r="103" spans="4:86"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  <c r="AC103" s="6"/>
      <c r="AD103" s="7"/>
      <c r="AE103" s="48"/>
      <c r="AF103" s="48"/>
      <c r="AG103" s="48"/>
      <c r="AK103" s="6"/>
      <c r="AL103" s="6"/>
      <c r="AM103" s="6"/>
      <c r="AN103" s="6"/>
      <c r="AO103" s="6"/>
      <c r="AP103" s="6"/>
      <c r="AQ103" s="6"/>
      <c r="AR103" s="6"/>
      <c r="AS103" s="6"/>
      <c r="AT103" s="6"/>
      <c r="AU103" s="6"/>
      <c r="AV103" s="6"/>
      <c r="AW103" s="6"/>
      <c r="AX103" s="6"/>
      <c r="AY103" s="6"/>
      <c r="AZ103" s="6"/>
      <c r="BA103" s="6"/>
      <c r="BB103" s="6"/>
      <c r="BC103" s="6"/>
      <c r="BD103" s="6"/>
      <c r="BE103" s="6"/>
      <c r="BF103" s="6"/>
      <c r="BG103" s="6"/>
      <c r="BH103" s="6"/>
      <c r="BI103" s="6"/>
      <c r="BJ103" s="6"/>
      <c r="BK103" s="7"/>
      <c r="BL103" s="48"/>
      <c r="BM103" s="48"/>
      <c r="BN103" s="48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</row>
    <row r="104" spans="4:86"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  <c r="AC104" s="6"/>
      <c r="AD104" s="7"/>
      <c r="AE104" s="48"/>
      <c r="AF104" s="48"/>
      <c r="AG104" s="48"/>
      <c r="AK104" s="6"/>
      <c r="AL104" s="6"/>
      <c r="AM104" s="6"/>
      <c r="AN104" s="6"/>
      <c r="AO104" s="6"/>
      <c r="AP104" s="6"/>
      <c r="AQ104" s="6"/>
      <c r="AR104" s="6"/>
      <c r="AS104" s="6"/>
      <c r="AT104" s="6"/>
      <c r="AU104" s="6"/>
      <c r="AV104" s="6"/>
      <c r="AW104" s="6"/>
      <c r="AX104" s="6"/>
      <c r="AY104" s="6"/>
      <c r="AZ104" s="6"/>
      <c r="BA104" s="6"/>
      <c r="BB104" s="6"/>
      <c r="BC104" s="6"/>
      <c r="BD104" s="6"/>
      <c r="BE104" s="6"/>
      <c r="BF104" s="6"/>
      <c r="BG104" s="6"/>
      <c r="BH104" s="6"/>
      <c r="BI104" s="6"/>
      <c r="BJ104" s="6"/>
      <c r="BK104" s="7"/>
      <c r="BL104" s="48"/>
      <c r="BM104" s="48"/>
      <c r="BN104" s="48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</row>
    <row r="105" spans="4:86"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  <c r="AC105" s="6"/>
      <c r="AD105" s="7"/>
      <c r="AE105" s="48"/>
      <c r="AF105" s="48"/>
      <c r="AG105" s="48"/>
      <c r="AK105" s="6"/>
      <c r="AL105" s="6"/>
      <c r="AM105" s="6"/>
      <c r="AN105" s="6"/>
      <c r="AO105" s="6"/>
      <c r="AP105" s="6"/>
      <c r="AQ105" s="6"/>
      <c r="AR105" s="6"/>
      <c r="AS105" s="6"/>
      <c r="AT105" s="6"/>
      <c r="AU105" s="6"/>
      <c r="AV105" s="6"/>
      <c r="AW105" s="6"/>
      <c r="AX105" s="6"/>
      <c r="AY105" s="6"/>
      <c r="AZ105" s="6"/>
      <c r="BA105" s="6"/>
      <c r="BB105" s="6"/>
      <c r="BC105" s="6"/>
      <c r="BD105" s="6"/>
      <c r="BE105" s="6"/>
      <c r="BF105" s="6"/>
      <c r="BG105" s="6"/>
      <c r="BH105" s="6"/>
      <c r="BI105" s="6"/>
      <c r="BJ105" s="6"/>
      <c r="BK105" s="7"/>
      <c r="BL105" s="48"/>
      <c r="BM105" s="48"/>
      <c r="BN105" s="48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</row>
    <row r="106" spans="4:86"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  <c r="AC106" s="6"/>
      <c r="AD106" s="7"/>
      <c r="AE106" s="48"/>
      <c r="AF106" s="48"/>
      <c r="AG106" s="48"/>
      <c r="AK106" s="6"/>
      <c r="AL106" s="6"/>
      <c r="AM106" s="6"/>
      <c r="AN106" s="6"/>
      <c r="AO106" s="6"/>
      <c r="AP106" s="6"/>
      <c r="AQ106" s="6"/>
      <c r="AR106" s="6"/>
      <c r="AS106" s="6"/>
      <c r="AT106" s="6"/>
      <c r="AU106" s="6"/>
      <c r="AV106" s="6"/>
      <c r="AW106" s="6"/>
      <c r="AX106" s="6"/>
      <c r="AY106" s="6"/>
      <c r="AZ106" s="6"/>
      <c r="BA106" s="6"/>
      <c r="BB106" s="6"/>
      <c r="BC106" s="6"/>
      <c r="BD106" s="6"/>
      <c r="BE106" s="6"/>
      <c r="BF106" s="6"/>
      <c r="BG106" s="6"/>
      <c r="BH106" s="6"/>
      <c r="BI106" s="6"/>
      <c r="BJ106" s="6"/>
      <c r="BK106" s="7"/>
      <c r="BL106" s="48"/>
      <c r="BM106" s="48"/>
      <c r="BN106" s="48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</row>
    <row r="107" spans="4:86"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  <c r="AC107" s="6"/>
      <c r="AD107" s="7"/>
      <c r="AE107" s="48"/>
      <c r="AF107" s="48"/>
      <c r="AG107" s="48"/>
      <c r="AK107" s="6"/>
      <c r="AL107" s="6"/>
      <c r="AM107" s="6"/>
      <c r="AN107" s="6"/>
      <c r="AO107" s="6"/>
      <c r="AP107" s="6"/>
      <c r="AQ107" s="6"/>
      <c r="AR107" s="6"/>
      <c r="AS107" s="6"/>
      <c r="AT107" s="6"/>
      <c r="AU107" s="6"/>
      <c r="AV107" s="6"/>
      <c r="AW107" s="6"/>
      <c r="AX107" s="6"/>
      <c r="AY107" s="6"/>
      <c r="AZ107" s="6"/>
      <c r="BA107" s="6"/>
      <c r="BB107" s="6"/>
      <c r="BC107" s="6"/>
      <c r="BD107" s="6"/>
      <c r="BE107" s="6"/>
      <c r="BF107" s="6"/>
      <c r="BG107" s="6"/>
      <c r="BH107" s="6"/>
      <c r="BI107" s="6"/>
      <c r="BJ107" s="6"/>
      <c r="BK107" s="7"/>
      <c r="BL107" s="48"/>
      <c r="BM107" s="48"/>
      <c r="BN107" s="48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</row>
    <row r="108" spans="4:86"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  <c r="AC108" s="6"/>
      <c r="AD108" s="7"/>
      <c r="AE108" s="48"/>
      <c r="AF108" s="48"/>
      <c r="AG108" s="48"/>
      <c r="AK108" s="6"/>
      <c r="AL108" s="6"/>
      <c r="AM108" s="6"/>
      <c r="AN108" s="6"/>
      <c r="AO108" s="6"/>
      <c r="AP108" s="6"/>
      <c r="AQ108" s="6"/>
      <c r="AR108" s="6"/>
      <c r="AS108" s="6"/>
      <c r="AT108" s="6"/>
      <c r="AU108" s="6"/>
      <c r="AV108" s="6"/>
      <c r="AW108" s="6"/>
      <c r="AX108" s="6"/>
      <c r="AY108" s="6"/>
      <c r="AZ108" s="6"/>
      <c r="BA108" s="6"/>
      <c r="BB108" s="6"/>
      <c r="BC108" s="6"/>
      <c r="BD108" s="6"/>
      <c r="BE108" s="6"/>
      <c r="BF108" s="6"/>
      <c r="BG108" s="6"/>
      <c r="BH108" s="6"/>
      <c r="BI108" s="6"/>
      <c r="BJ108" s="6"/>
      <c r="BK108" s="7"/>
      <c r="BL108" s="48"/>
      <c r="BM108" s="48"/>
      <c r="BN108" s="4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</row>
    <row r="109" spans="4:86"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  <c r="AC109" s="6"/>
      <c r="AD109" s="7"/>
      <c r="AE109" s="48"/>
      <c r="AF109" s="48"/>
      <c r="AG109" s="48"/>
      <c r="AK109" s="6"/>
      <c r="AL109" s="6"/>
      <c r="AM109" s="6"/>
      <c r="AN109" s="6"/>
      <c r="AO109" s="6"/>
      <c r="AP109" s="6"/>
      <c r="AQ109" s="6"/>
      <c r="AR109" s="6"/>
      <c r="AS109" s="6"/>
      <c r="AT109" s="6"/>
      <c r="AU109" s="6"/>
      <c r="AV109" s="6"/>
      <c r="AW109" s="6"/>
      <c r="AX109" s="6"/>
      <c r="AY109" s="6"/>
      <c r="AZ109" s="6"/>
      <c r="BA109" s="6"/>
      <c r="BB109" s="6"/>
      <c r="BC109" s="6"/>
      <c r="BD109" s="6"/>
      <c r="BE109" s="6"/>
      <c r="BF109" s="6"/>
      <c r="BG109" s="6"/>
      <c r="BH109" s="6"/>
      <c r="BI109" s="6"/>
      <c r="BJ109" s="6"/>
      <c r="BK109" s="7"/>
      <c r="BL109" s="48"/>
      <c r="BM109" s="48"/>
      <c r="BN109" s="48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</row>
    <row r="110" spans="4:86"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  <c r="AC110" s="6"/>
      <c r="AD110" s="7"/>
      <c r="AE110" s="48"/>
      <c r="AF110" s="48"/>
      <c r="AG110" s="48"/>
      <c r="AK110" s="6"/>
      <c r="AL110" s="6"/>
      <c r="AM110" s="6"/>
      <c r="AN110" s="6"/>
      <c r="AO110" s="6"/>
      <c r="AP110" s="6"/>
      <c r="AQ110" s="6"/>
      <c r="AR110" s="6"/>
      <c r="AS110" s="6"/>
      <c r="AT110" s="6"/>
      <c r="AU110" s="6"/>
      <c r="AV110" s="6"/>
      <c r="AW110" s="6"/>
      <c r="AX110" s="6"/>
      <c r="AY110" s="6"/>
      <c r="AZ110" s="6"/>
      <c r="BA110" s="6"/>
      <c r="BB110" s="6"/>
      <c r="BC110" s="6"/>
      <c r="BD110" s="6"/>
      <c r="BE110" s="6"/>
      <c r="BF110" s="6"/>
      <c r="BG110" s="6"/>
      <c r="BH110" s="6"/>
      <c r="BI110" s="6"/>
      <c r="BJ110" s="6"/>
      <c r="BK110" s="7"/>
      <c r="BL110" s="48"/>
      <c r="BM110" s="48"/>
      <c r="BN110" s="48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</row>
    <row r="111" spans="4:86"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  <c r="AC111" s="6"/>
      <c r="AD111" s="7"/>
      <c r="AE111" s="48"/>
      <c r="AF111" s="48"/>
      <c r="AG111" s="48"/>
      <c r="AK111" s="6"/>
      <c r="AL111" s="6"/>
      <c r="AM111" s="6"/>
      <c r="AN111" s="6"/>
      <c r="AO111" s="6"/>
      <c r="AP111" s="6"/>
      <c r="AQ111" s="6"/>
      <c r="AR111" s="6"/>
      <c r="AS111" s="6"/>
      <c r="AT111" s="6"/>
      <c r="AU111" s="6"/>
      <c r="AV111" s="6"/>
      <c r="AW111" s="6"/>
      <c r="AX111" s="6"/>
      <c r="AY111" s="6"/>
      <c r="AZ111" s="6"/>
      <c r="BA111" s="6"/>
      <c r="BB111" s="6"/>
      <c r="BC111" s="6"/>
      <c r="BD111" s="6"/>
      <c r="BE111" s="6"/>
      <c r="BF111" s="6"/>
      <c r="BG111" s="6"/>
      <c r="BH111" s="6"/>
      <c r="BI111" s="6"/>
      <c r="BJ111" s="6"/>
      <c r="BK111" s="7"/>
      <c r="BL111" s="48"/>
      <c r="BM111" s="48"/>
      <c r="BN111" s="48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</row>
    <row r="112" spans="4:86"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  <c r="AC112" s="6"/>
      <c r="AD112" s="7"/>
      <c r="AE112" s="48"/>
      <c r="AF112" s="48"/>
      <c r="AG112" s="48"/>
      <c r="AK112" s="6"/>
      <c r="AL112" s="6"/>
      <c r="AM112" s="6"/>
      <c r="AN112" s="6"/>
      <c r="AO112" s="6"/>
      <c r="AP112" s="6"/>
      <c r="AQ112" s="6"/>
      <c r="AR112" s="6"/>
      <c r="AS112" s="6"/>
      <c r="AT112" s="6"/>
      <c r="AU112" s="6"/>
      <c r="AV112" s="6"/>
      <c r="AW112" s="6"/>
      <c r="AX112" s="6"/>
      <c r="AY112" s="6"/>
      <c r="AZ112" s="6"/>
      <c r="BA112" s="6"/>
      <c r="BB112" s="6"/>
      <c r="BC112" s="6"/>
      <c r="BD112" s="6"/>
      <c r="BE112" s="6"/>
      <c r="BF112" s="6"/>
      <c r="BG112" s="6"/>
      <c r="BH112" s="6"/>
      <c r="BI112" s="6"/>
      <c r="BJ112" s="6"/>
      <c r="BK112" s="7"/>
      <c r="BL112" s="48"/>
      <c r="BM112" s="48"/>
      <c r="BN112" s="48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</row>
    <row r="113" spans="4:86"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  <c r="AC113" s="6"/>
      <c r="AD113" s="7"/>
      <c r="AE113" s="48"/>
      <c r="AF113" s="48"/>
      <c r="AG113" s="48"/>
      <c r="AK113" s="6"/>
      <c r="AL113" s="6"/>
      <c r="AM113" s="6"/>
      <c r="AN113" s="6"/>
      <c r="AO113" s="6"/>
      <c r="AP113" s="6"/>
      <c r="AQ113" s="6"/>
      <c r="AR113" s="6"/>
      <c r="AS113" s="6"/>
      <c r="AT113" s="6"/>
      <c r="AU113" s="6"/>
      <c r="AV113" s="6"/>
      <c r="AW113" s="6"/>
      <c r="AX113" s="6"/>
      <c r="AY113" s="6"/>
      <c r="AZ113" s="6"/>
      <c r="BA113" s="6"/>
      <c r="BB113" s="6"/>
      <c r="BC113" s="6"/>
      <c r="BD113" s="6"/>
      <c r="BE113" s="6"/>
      <c r="BF113" s="6"/>
      <c r="BG113" s="6"/>
      <c r="BH113" s="6"/>
      <c r="BI113" s="6"/>
      <c r="BJ113" s="6"/>
      <c r="BK113" s="7"/>
      <c r="BL113" s="48"/>
      <c r="BM113" s="48"/>
      <c r="BN113" s="48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</row>
    <row r="114" spans="4:86"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  <c r="AC114" s="6"/>
      <c r="AD114" s="7"/>
      <c r="AE114" s="48"/>
      <c r="AF114" s="48"/>
      <c r="AG114" s="48"/>
      <c r="AK114" s="6"/>
      <c r="AL114" s="6"/>
      <c r="AM114" s="6"/>
      <c r="AN114" s="6"/>
      <c r="AO114" s="6"/>
      <c r="AP114" s="6"/>
      <c r="AQ114" s="6"/>
      <c r="AR114" s="6"/>
      <c r="AS114" s="6"/>
      <c r="AT114" s="6"/>
      <c r="AU114" s="6"/>
      <c r="AV114" s="6"/>
      <c r="AW114" s="6"/>
      <c r="AX114" s="6"/>
      <c r="AY114" s="6"/>
      <c r="AZ114" s="6"/>
      <c r="BA114" s="6"/>
      <c r="BB114" s="6"/>
      <c r="BC114" s="6"/>
      <c r="BD114" s="6"/>
      <c r="BE114" s="6"/>
      <c r="BF114" s="6"/>
      <c r="BG114" s="6"/>
      <c r="BH114" s="6"/>
      <c r="BI114" s="6"/>
      <c r="BJ114" s="6"/>
      <c r="BK114" s="7"/>
      <c r="BL114" s="48"/>
      <c r="BM114" s="48"/>
      <c r="BN114" s="48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</row>
    <row r="115" spans="4:86"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  <c r="AC115" s="6"/>
      <c r="AD115" s="7"/>
      <c r="AE115" s="48"/>
      <c r="AF115" s="48"/>
      <c r="AG115" s="48"/>
      <c r="AK115" s="6"/>
      <c r="AL115" s="6"/>
      <c r="AM115" s="6"/>
      <c r="AN115" s="6"/>
      <c r="AO115" s="6"/>
      <c r="AP115" s="6"/>
      <c r="AQ115" s="6"/>
      <c r="AR115" s="6"/>
      <c r="AS115" s="6"/>
      <c r="AT115" s="6"/>
      <c r="AU115" s="6"/>
      <c r="AV115" s="6"/>
      <c r="AW115" s="6"/>
      <c r="AX115" s="6"/>
      <c r="AY115" s="6"/>
      <c r="AZ115" s="6"/>
      <c r="BA115" s="6"/>
      <c r="BB115" s="6"/>
      <c r="BC115" s="6"/>
      <c r="BD115" s="6"/>
      <c r="BE115" s="6"/>
      <c r="BF115" s="6"/>
      <c r="BG115" s="6"/>
      <c r="BH115" s="6"/>
      <c r="BI115" s="6"/>
      <c r="BJ115" s="6"/>
      <c r="BK115" s="7"/>
      <c r="BL115" s="48"/>
      <c r="BM115" s="48"/>
      <c r="BN115" s="48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</row>
    <row r="116" spans="4:86"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  <c r="AC116" s="6"/>
      <c r="AD116" s="7"/>
      <c r="AE116" s="48"/>
      <c r="AF116" s="48"/>
      <c r="AG116" s="48"/>
      <c r="AK116" s="6"/>
      <c r="AL116" s="6"/>
      <c r="AM116" s="6"/>
      <c r="AN116" s="6"/>
      <c r="AO116" s="6"/>
      <c r="AP116" s="6"/>
      <c r="AQ116" s="6"/>
      <c r="AR116" s="6"/>
      <c r="AS116" s="6"/>
      <c r="AT116" s="6"/>
      <c r="AU116" s="6"/>
      <c r="AV116" s="6"/>
      <c r="AW116" s="6"/>
      <c r="AX116" s="6"/>
      <c r="AY116" s="6"/>
      <c r="AZ116" s="6"/>
      <c r="BA116" s="6"/>
      <c r="BB116" s="6"/>
      <c r="BC116" s="6"/>
      <c r="BD116" s="6"/>
      <c r="BE116" s="6"/>
      <c r="BF116" s="6"/>
      <c r="BG116" s="6"/>
      <c r="BH116" s="6"/>
      <c r="BI116" s="6"/>
      <c r="BJ116" s="6"/>
      <c r="BK116" s="7"/>
      <c r="BL116" s="48"/>
      <c r="BM116" s="48"/>
      <c r="BN116" s="48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</row>
    <row r="117" spans="4:86"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6"/>
      <c r="AD117" s="7"/>
      <c r="AE117" s="48"/>
      <c r="AF117" s="48"/>
      <c r="AG117" s="48"/>
      <c r="AK117" s="6"/>
      <c r="AL117" s="6"/>
      <c r="AM117" s="6"/>
      <c r="AN117" s="6"/>
      <c r="AO117" s="6"/>
      <c r="AP117" s="6"/>
      <c r="AQ117" s="6"/>
      <c r="AR117" s="6"/>
      <c r="AS117" s="6"/>
      <c r="AT117" s="6"/>
      <c r="AU117" s="6"/>
      <c r="AV117" s="6"/>
      <c r="AW117" s="6"/>
      <c r="AX117" s="6"/>
      <c r="AY117" s="6"/>
      <c r="AZ117" s="6"/>
      <c r="BA117" s="6"/>
      <c r="BB117" s="6"/>
      <c r="BC117" s="6"/>
      <c r="BD117" s="6"/>
      <c r="BE117" s="6"/>
      <c r="BF117" s="6"/>
      <c r="BG117" s="6"/>
      <c r="BH117" s="6"/>
      <c r="BI117" s="6"/>
      <c r="BJ117" s="6"/>
      <c r="BK117" s="7"/>
      <c r="BL117" s="48"/>
      <c r="BM117" s="48"/>
      <c r="BN117" s="48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</row>
    <row r="118" spans="4:86"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  <c r="AC118" s="6"/>
      <c r="AD118" s="7"/>
      <c r="AE118" s="48"/>
      <c r="AF118" s="48"/>
      <c r="AG118" s="48"/>
      <c r="AK118" s="6"/>
      <c r="AL118" s="6"/>
      <c r="AM118" s="6"/>
      <c r="AN118" s="6"/>
      <c r="AO118" s="6"/>
      <c r="AP118" s="6"/>
      <c r="AQ118" s="6"/>
      <c r="AR118" s="6"/>
      <c r="AS118" s="6"/>
      <c r="AT118" s="6"/>
      <c r="AU118" s="6"/>
      <c r="AV118" s="6"/>
      <c r="AW118" s="6"/>
      <c r="AX118" s="6"/>
      <c r="AY118" s="6"/>
      <c r="AZ118" s="6"/>
      <c r="BA118" s="6"/>
      <c r="BB118" s="6"/>
      <c r="BC118" s="6"/>
      <c r="BD118" s="6"/>
      <c r="BE118" s="6"/>
      <c r="BF118" s="6"/>
      <c r="BG118" s="6"/>
      <c r="BH118" s="6"/>
      <c r="BI118" s="6"/>
      <c r="BJ118" s="6"/>
      <c r="BK118" s="7"/>
      <c r="BL118" s="48"/>
      <c r="BM118" s="48"/>
      <c r="BN118" s="4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</row>
    <row r="119" spans="4:86"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  <c r="AC119" s="6"/>
      <c r="AD119" s="7"/>
      <c r="AE119" s="48"/>
      <c r="AF119" s="48"/>
      <c r="AG119" s="48"/>
      <c r="AK119" s="6"/>
      <c r="AL119" s="6"/>
      <c r="AM119" s="6"/>
      <c r="AN119" s="6"/>
      <c r="AO119" s="6"/>
      <c r="AP119" s="6"/>
      <c r="AQ119" s="6"/>
      <c r="AR119" s="6"/>
      <c r="AS119" s="6"/>
      <c r="AT119" s="6"/>
      <c r="AU119" s="6"/>
      <c r="AV119" s="6"/>
      <c r="AW119" s="6"/>
      <c r="AX119" s="6"/>
      <c r="AY119" s="6"/>
      <c r="AZ119" s="6"/>
      <c r="BA119" s="6"/>
      <c r="BB119" s="6"/>
      <c r="BC119" s="6"/>
      <c r="BD119" s="6"/>
      <c r="BE119" s="6"/>
      <c r="BF119" s="6"/>
      <c r="BG119" s="6"/>
      <c r="BH119" s="6"/>
      <c r="BI119" s="6"/>
      <c r="BJ119" s="6"/>
      <c r="BK119" s="7"/>
      <c r="BL119" s="48"/>
      <c r="BM119" s="48"/>
      <c r="BN119" s="48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</row>
    <row r="120" spans="4:86"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  <c r="AC120" s="6"/>
      <c r="AD120" s="7"/>
      <c r="AE120" s="48"/>
      <c r="AF120" s="48"/>
      <c r="AG120" s="48"/>
      <c r="AK120" s="6"/>
      <c r="AL120" s="6"/>
      <c r="AM120" s="6"/>
      <c r="AN120" s="6"/>
      <c r="AO120" s="6"/>
      <c r="AP120" s="6"/>
      <c r="AQ120" s="6"/>
      <c r="AR120" s="6"/>
      <c r="AS120" s="6"/>
      <c r="AT120" s="6"/>
      <c r="AU120" s="6"/>
      <c r="AV120" s="6"/>
      <c r="AW120" s="6"/>
      <c r="AX120" s="6"/>
      <c r="AY120" s="6"/>
      <c r="AZ120" s="6"/>
      <c r="BA120" s="6"/>
      <c r="BB120" s="6"/>
      <c r="BC120" s="6"/>
      <c r="BD120" s="6"/>
      <c r="BE120" s="6"/>
      <c r="BF120" s="6"/>
      <c r="BG120" s="6"/>
      <c r="BH120" s="6"/>
      <c r="BI120" s="6"/>
      <c r="BJ120" s="6"/>
      <c r="BK120" s="7"/>
      <c r="BL120" s="48"/>
      <c r="BM120" s="48"/>
      <c r="BN120" s="48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</row>
    <row r="121" spans="4:86"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  <c r="AD121" s="7"/>
      <c r="AE121" s="48"/>
      <c r="AF121" s="48"/>
      <c r="AG121" s="48"/>
      <c r="AK121" s="6"/>
      <c r="AL121" s="6"/>
      <c r="AM121" s="6"/>
      <c r="AN121" s="6"/>
      <c r="AO121" s="6"/>
      <c r="AP121" s="6"/>
      <c r="AQ121" s="6"/>
      <c r="AR121" s="6"/>
      <c r="AS121" s="6"/>
      <c r="AT121" s="6"/>
      <c r="AU121" s="6"/>
      <c r="AV121" s="6"/>
      <c r="AW121" s="6"/>
      <c r="AX121" s="6"/>
      <c r="AY121" s="6"/>
      <c r="AZ121" s="6"/>
      <c r="BA121" s="6"/>
      <c r="BB121" s="6"/>
      <c r="BC121" s="6"/>
      <c r="BD121" s="6"/>
      <c r="BE121" s="6"/>
      <c r="BF121" s="6"/>
      <c r="BG121" s="6"/>
      <c r="BH121" s="6"/>
      <c r="BI121" s="6"/>
      <c r="BJ121" s="6"/>
      <c r="BK121" s="7"/>
      <c r="BL121" s="48"/>
      <c r="BM121" s="48"/>
      <c r="BN121" s="48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</row>
    <row r="122" spans="4:86"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  <c r="AD122" s="7"/>
      <c r="AE122" s="48"/>
      <c r="AF122" s="48"/>
      <c r="AG122" s="48"/>
      <c r="AK122" s="6"/>
      <c r="AL122" s="6"/>
      <c r="AM122" s="6"/>
      <c r="AN122" s="6"/>
      <c r="AO122" s="6"/>
      <c r="AP122" s="6"/>
      <c r="AQ122" s="6"/>
      <c r="AR122" s="6"/>
      <c r="AS122" s="6"/>
      <c r="AT122" s="6"/>
      <c r="AU122" s="6"/>
      <c r="AV122" s="6"/>
      <c r="AW122" s="6"/>
      <c r="AX122" s="6"/>
      <c r="AY122" s="6"/>
      <c r="AZ122" s="6"/>
      <c r="BA122" s="6"/>
      <c r="BB122" s="6"/>
      <c r="BC122" s="6"/>
      <c r="BD122" s="6"/>
      <c r="BE122" s="6"/>
      <c r="BF122" s="6"/>
      <c r="BG122" s="6"/>
      <c r="BH122" s="6"/>
      <c r="BI122" s="6"/>
      <c r="BJ122" s="6"/>
      <c r="BK122" s="7"/>
      <c r="BL122" s="48"/>
      <c r="BM122" s="48"/>
      <c r="BN122" s="48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</row>
    <row r="123" spans="4:86"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  <c r="AC123" s="6"/>
      <c r="AD123" s="7"/>
      <c r="AE123" s="48"/>
      <c r="AF123" s="48"/>
      <c r="AG123" s="48"/>
      <c r="AK123" s="6"/>
      <c r="AL123" s="6"/>
      <c r="AM123" s="6"/>
      <c r="AN123" s="6"/>
      <c r="AO123" s="6"/>
      <c r="AP123" s="6"/>
      <c r="AQ123" s="6"/>
      <c r="AR123" s="6"/>
      <c r="AS123" s="6"/>
      <c r="AT123" s="6"/>
      <c r="AU123" s="6"/>
      <c r="AV123" s="6"/>
      <c r="AW123" s="6"/>
      <c r="AX123" s="6"/>
      <c r="AY123" s="6"/>
      <c r="AZ123" s="6"/>
      <c r="BA123" s="6"/>
      <c r="BB123" s="6"/>
      <c r="BC123" s="6"/>
      <c r="BD123" s="6"/>
      <c r="BE123" s="6"/>
      <c r="BF123" s="6"/>
      <c r="BG123" s="6"/>
      <c r="BH123" s="6"/>
      <c r="BI123" s="6"/>
      <c r="BJ123" s="6"/>
      <c r="BK123" s="7"/>
      <c r="BL123" s="48"/>
      <c r="BM123" s="48"/>
      <c r="BN123" s="48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</row>
    <row r="124" spans="4:86"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  <c r="AD124" s="7"/>
      <c r="AE124" s="48"/>
      <c r="AF124" s="48"/>
      <c r="AG124" s="48"/>
      <c r="AK124" s="6"/>
      <c r="AL124" s="6"/>
      <c r="AM124" s="6"/>
      <c r="AN124" s="6"/>
      <c r="AO124" s="6"/>
      <c r="AP124" s="6"/>
      <c r="AQ124" s="6"/>
      <c r="AR124" s="6"/>
      <c r="AS124" s="6"/>
      <c r="AT124" s="6"/>
      <c r="AU124" s="6"/>
      <c r="AV124" s="6"/>
      <c r="AW124" s="6"/>
      <c r="AX124" s="6"/>
      <c r="AY124" s="6"/>
      <c r="AZ124" s="6"/>
      <c r="BA124" s="6"/>
      <c r="BB124" s="6"/>
      <c r="BC124" s="6"/>
      <c r="BD124" s="6"/>
      <c r="BE124" s="6"/>
      <c r="BF124" s="6"/>
      <c r="BG124" s="6"/>
      <c r="BH124" s="6"/>
      <c r="BI124" s="6"/>
      <c r="BJ124" s="6"/>
      <c r="BK124" s="7"/>
      <c r="BL124" s="48"/>
      <c r="BM124" s="48"/>
      <c r="BN124" s="48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</row>
    <row r="125" spans="4:86"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  <c r="AC125" s="6"/>
      <c r="AD125" s="7"/>
      <c r="AE125" s="48"/>
      <c r="AF125" s="48"/>
      <c r="AG125" s="48"/>
      <c r="AK125" s="6"/>
      <c r="AL125" s="6"/>
      <c r="AM125" s="6"/>
      <c r="AN125" s="6"/>
      <c r="AO125" s="6"/>
      <c r="AP125" s="6"/>
      <c r="AQ125" s="6"/>
      <c r="AR125" s="6"/>
      <c r="AS125" s="6"/>
      <c r="AT125" s="6"/>
      <c r="AU125" s="6"/>
      <c r="AV125" s="6"/>
      <c r="AW125" s="6"/>
      <c r="AX125" s="6"/>
      <c r="AY125" s="6"/>
      <c r="AZ125" s="6"/>
      <c r="BA125" s="6"/>
      <c r="BB125" s="6"/>
      <c r="BC125" s="6"/>
      <c r="BD125" s="6"/>
      <c r="BE125" s="6"/>
      <c r="BF125" s="6"/>
      <c r="BG125" s="6"/>
      <c r="BH125" s="6"/>
      <c r="BI125" s="6"/>
      <c r="BJ125" s="6"/>
      <c r="BK125" s="7"/>
      <c r="BL125" s="48"/>
      <c r="BM125" s="48"/>
      <c r="BN125" s="48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</row>
    <row r="126" spans="4:86"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  <c r="AC126" s="6"/>
      <c r="AD126" s="7"/>
      <c r="AE126" s="48"/>
      <c r="AF126" s="48"/>
      <c r="AG126" s="48"/>
      <c r="AK126" s="6"/>
      <c r="AL126" s="6"/>
      <c r="AM126" s="6"/>
      <c r="AN126" s="6"/>
      <c r="AO126" s="6"/>
      <c r="AP126" s="6"/>
      <c r="AQ126" s="6"/>
      <c r="AR126" s="6"/>
      <c r="AS126" s="6"/>
      <c r="AT126" s="6"/>
      <c r="AU126" s="6"/>
      <c r="AV126" s="6"/>
      <c r="AW126" s="6"/>
      <c r="AX126" s="6"/>
      <c r="AY126" s="6"/>
      <c r="AZ126" s="6"/>
      <c r="BA126" s="6"/>
      <c r="BB126" s="6"/>
      <c r="BC126" s="6"/>
      <c r="BD126" s="6"/>
      <c r="BE126" s="6"/>
      <c r="BF126" s="6"/>
      <c r="BG126" s="6"/>
      <c r="BH126" s="6"/>
      <c r="BI126" s="6"/>
      <c r="BJ126" s="6"/>
      <c r="BK126" s="7"/>
      <c r="BL126" s="48"/>
      <c r="BM126" s="48"/>
      <c r="BN126" s="48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</row>
    <row r="127" spans="4:86"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  <c r="AC127" s="6"/>
      <c r="AD127" s="7"/>
      <c r="AE127" s="48"/>
      <c r="AF127" s="48"/>
      <c r="AG127" s="48"/>
      <c r="AK127" s="6"/>
      <c r="AL127" s="6"/>
      <c r="AM127" s="6"/>
      <c r="AN127" s="6"/>
      <c r="AO127" s="6"/>
      <c r="AP127" s="6"/>
      <c r="AQ127" s="6"/>
      <c r="AR127" s="6"/>
      <c r="AS127" s="6"/>
      <c r="AT127" s="6"/>
      <c r="AU127" s="6"/>
      <c r="AV127" s="6"/>
      <c r="AW127" s="6"/>
      <c r="AX127" s="6"/>
      <c r="AY127" s="6"/>
      <c r="AZ127" s="6"/>
      <c r="BA127" s="6"/>
      <c r="BB127" s="6"/>
      <c r="BC127" s="6"/>
      <c r="BD127" s="6"/>
      <c r="BE127" s="6"/>
      <c r="BF127" s="6"/>
      <c r="BG127" s="6"/>
      <c r="BH127" s="6"/>
      <c r="BI127" s="6"/>
      <c r="BJ127" s="6"/>
      <c r="BK127" s="7"/>
      <c r="BL127" s="48"/>
      <c r="BM127" s="48"/>
      <c r="BN127" s="48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</row>
    <row r="128" spans="4:86"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  <c r="AC128" s="6"/>
      <c r="AD128" s="7"/>
      <c r="AE128" s="48"/>
      <c r="AF128" s="48"/>
      <c r="AG128" s="48"/>
      <c r="AK128" s="6"/>
      <c r="AL128" s="6"/>
      <c r="AM128" s="6"/>
      <c r="AN128" s="6"/>
      <c r="AO128" s="6"/>
      <c r="AP128" s="6"/>
      <c r="AQ128" s="6"/>
      <c r="AR128" s="6"/>
      <c r="AS128" s="6"/>
      <c r="AT128" s="6"/>
      <c r="AU128" s="6"/>
      <c r="AV128" s="6"/>
      <c r="AW128" s="6"/>
      <c r="AX128" s="6"/>
      <c r="AY128" s="6"/>
      <c r="AZ128" s="6"/>
      <c r="BA128" s="6"/>
      <c r="BB128" s="6"/>
      <c r="BC128" s="6"/>
      <c r="BD128" s="6"/>
      <c r="BE128" s="6"/>
      <c r="BF128" s="6"/>
      <c r="BG128" s="6"/>
      <c r="BH128" s="6"/>
      <c r="BI128" s="6"/>
      <c r="BJ128" s="6"/>
      <c r="BK128" s="7"/>
      <c r="BL128" s="48"/>
      <c r="BM128" s="48"/>
      <c r="BN128" s="4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</row>
    <row r="129" spans="4:86"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  <c r="AC129" s="6"/>
      <c r="AD129" s="7"/>
      <c r="AE129" s="48"/>
      <c r="AF129" s="48"/>
      <c r="AG129" s="48"/>
      <c r="AK129" s="6"/>
      <c r="AL129" s="6"/>
      <c r="AM129" s="6"/>
      <c r="AN129" s="6"/>
      <c r="AO129" s="6"/>
      <c r="AP129" s="6"/>
      <c r="AQ129" s="6"/>
      <c r="AR129" s="6"/>
      <c r="AS129" s="6"/>
      <c r="AT129" s="6"/>
      <c r="AU129" s="6"/>
      <c r="AV129" s="6"/>
      <c r="AW129" s="6"/>
      <c r="AX129" s="6"/>
      <c r="AY129" s="6"/>
      <c r="AZ129" s="6"/>
      <c r="BA129" s="6"/>
      <c r="BB129" s="6"/>
      <c r="BC129" s="6"/>
      <c r="BD129" s="6"/>
      <c r="BE129" s="6"/>
      <c r="BF129" s="6"/>
      <c r="BG129" s="6"/>
      <c r="BH129" s="6"/>
      <c r="BI129" s="6"/>
      <c r="BJ129" s="6"/>
      <c r="BK129" s="7"/>
      <c r="BL129" s="48"/>
      <c r="BM129" s="48"/>
      <c r="BN129" s="48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</row>
    <row r="130" spans="4:86"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  <c r="AC130" s="6"/>
      <c r="AD130" s="7"/>
      <c r="AE130" s="48"/>
      <c r="AF130" s="48"/>
      <c r="AG130" s="48"/>
      <c r="AK130" s="6"/>
      <c r="AL130" s="6"/>
      <c r="AM130" s="6"/>
      <c r="AN130" s="6"/>
      <c r="AO130" s="6"/>
      <c r="AP130" s="6"/>
      <c r="AQ130" s="6"/>
      <c r="AR130" s="6"/>
      <c r="AS130" s="6"/>
      <c r="AT130" s="6"/>
      <c r="AU130" s="6"/>
      <c r="AV130" s="6"/>
      <c r="AW130" s="6"/>
      <c r="AX130" s="6"/>
      <c r="AY130" s="6"/>
      <c r="AZ130" s="6"/>
      <c r="BA130" s="6"/>
      <c r="BB130" s="6"/>
      <c r="BC130" s="6"/>
      <c r="BD130" s="6"/>
      <c r="BE130" s="6"/>
      <c r="BF130" s="6"/>
      <c r="BG130" s="6"/>
      <c r="BH130" s="6"/>
      <c r="BI130" s="6"/>
      <c r="BJ130" s="6"/>
      <c r="BK130" s="7"/>
      <c r="BL130" s="48"/>
      <c r="BM130" s="48"/>
      <c r="BN130" s="48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</row>
    <row r="131" spans="4:86"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  <c r="AC131" s="6"/>
      <c r="AD131" s="7"/>
      <c r="AE131" s="48"/>
      <c r="AF131" s="48"/>
      <c r="AG131" s="48"/>
      <c r="AK131" s="6"/>
      <c r="AL131" s="6"/>
      <c r="AM131" s="6"/>
      <c r="AN131" s="6"/>
      <c r="AO131" s="6"/>
      <c r="AP131" s="6"/>
      <c r="AQ131" s="6"/>
      <c r="AR131" s="6"/>
      <c r="AS131" s="6"/>
      <c r="AT131" s="6"/>
      <c r="AU131" s="6"/>
      <c r="AV131" s="6"/>
      <c r="AW131" s="6"/>
      <c r="AX131" s="6"/>
      <c r="AY131" s="6"/>
      <c r="AZ131" s="6"/>
      <c r="BA131" s="6"/>
      <c r="BB131" s="6"/>
      <c r="BC131" s="6"/>
      <c r="BD131" s="6"/>
      <c r="BE131" s="6"/>
      <c r="BF131" s="6"/>
      <c r="BG131" s="6"/>
      <c r="BH131" s="6"/>
      <c r="BI131" s="6"/>
      <c r="BJ131" s="6"/>
      <c r="BK131" s="7"/>
      <c r="BL131" s="48"/>
      <c r="BM131" s="48"/>
      <c r="BN131" s="48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</row>
    <row r="132" spans="4:86"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  <c r="AC132" s="6"/>
      <c r="AD132" s="7"/>
      <c r="AE132" s="48"/>
      <c r="AF132" s="48"/>
      <c r="AG132" s="48"/>
      <c r="AK132" s="6"/>
      <c r="AL132" s="6"/>
      <c r="AM132" s="6"/>
      <c r="AN132" s="6"/>
      <c r="AO132" s="6"/>
      <c r="AP132" s="6"/>
      <c r="AQ132" s="6"/>
      <c r="AR132" s="6"/>
      <c r="AS132" s="6"/>
      <c r="AT132" s="6"/>
      <c r="AU132" s="6"/>
      <c r="AV132" s="6"/>
      <c r="AW132" s="6"/>
      <c r="AX132" s="6"/>
      <c r="AY132" s="6"/>
      <c r="AZ132" s="6"/>
      <c r="BA132" s="6"/>
      <c r="BB132" s="6"/>
      <c r="BC132" s="6"/>
      <c r="BD132" s="6"/>
      <c r="BE132" s="6"/>
      <c r="BF132" s="6"/>
      <c r="BG132" s="6"/>
      <c r="BH132" s="6"/>
      <c r="BI132" s="6"/>
      <c r="BJ132" s="6"/>
      <c r="BK132" s="7"/>
      <c r="BL132" s="48"/>
      <c r="BM132" s="48"/>
      <c r="BN132" s="48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</row>
    <row r="133" spans="4:86"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  <c r="AC133" s="6"/>
      <c r="AD133" s="7"/>
      <c r="AE133" s="48"/>
      <c r="AF133" s="48"/>
      <c r="AG133" s="48"/>
      <c r="AK133" s="6"/>
      <c r="AL133" s="6"/>
      <c r="AM133" s="6"/>
      <c r="AN133" s="6"/>
      <c r="AO133" s="6"/>
      <c r="AP133" s="6"/>
      <c r="AQ133" s="6"/>
      <c r="AR133" s="6"/>
      <c r="AS133" s="6"/>
      <c r="AT133" s="6"/>
      <c r="AU133" s="6"/>
      <c r="AV133" s="6"/>
      <c r="AW133" s="6"/>
      <c r="AX133" s="6"/>
      <c r="AY133" s="6"/>
      <c r="AZ133" s="6"/>
      <c r="BA133" s="6"/>
      <c r="BB133" s="6"/>
      <c r="BC133" s="6"/>
      <c r="BD133" s="6"/>
      <c r="BE133" s="6"/>
      <c r="BF133" s="6"/>
      <c r="BG133" s="6"/>
      <c r="BH133" s="6"/>
      <c r="BI133" s="6"/>
      <c r="BJ133" s="6"/>
      <c r="BK133" s="7"/>
      <c r="BL133" s="48"/>
      <c r="BM133" s="48"/>
      <c r="BN133" s="48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</row>
    <row r="134" spans="4:86"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  <c r="AC134" s="6"/>
      <c r="AD134" s="7"/>
      <c r="AE134" s="48"/>
      <c r="AF134" s="48"/>
      <c r="AG134" s="48"/>
      <c r="AK134" s="6"/>
      <c r="AL134" s="6"/>
      <c r="AM134" s="6"/>
      <c r="AN134" s="6"/>
      <c r="AO134" s="6"/>
      <c r="AP134" s="6"/>
      <c r="AQ134" s="6"/>
      <c r="AR134" s="6"/>
      <c r="AS134" s="6"/>
      <c r="AT134" s="6"/>
      <c r="AU134" s="6"/>
      <c r="AV134" s="6"/>
      <c r="AW134" s="6"/>
      <c r="AX134" s="6"/>
      <c r="AY134" s="6"/>
      <c r="AZ134" s="6"/>
      <c r="BA134" s="6"/>
      <c r="BB134" s="6"/>
      <c r="BC134" s="6"/>
      <c r="BD134" s="6"/>
      <c r="BE134" s="6"/>
      <c r="BF134" s="6"/>
      <c r="BG134" s="6"/>
      <c r="BH134" s="6"/>
      <c r="BI134" s="6"/>
      <c r="BJ134" s="6"/>
      <c r="BK134" s="7"/>
      <c r="BL134" s="48"/>
      <c r="BM134" s="48"/>
      <c r="BN134" s="48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</row>
    <row r="135" spans="4:86"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  <c r="AC135" s="6"/>
      <c r="AD135" s="7"/>
      <c r="AE135" s="48"/>
      <c r="AF135" s="48"/>
      <c r="AG135" s="48"/>
      <c r="AK135" s="6"/>
      <c r="AL135" s="6"/>
      <c r="AM135" s="6"/>
      <c r="AN135" s="6"/>
      <c r="AO135" s="6"/>
      <c r="AP135" s="6"/>
      <c r="AQ135" s="6"/>
      <c r="AR135" s="6"/>
      <c r="AS135" s="6"/>
      <c r="AT135" s="6"/>
      <c r="AU135" s="6"/>
      <c r="AV135" s="6"/>
      <c r="AW135" s="6"/>
      <c r="AX135" s="6"/>
      <c r="AY135" s="6"/>
      <c r="AZ135" s="6"/>
      <c r="BA135" s="6"/>
      <c r="BB135" s="6"/>
      <c r="BC135" s="6"/>
      <c r="BD135" s="6"/>
      <c r="BE135" s="6"/>
      <c r="BF135" s="6"/>
      <c r="BG135" s="6"/>
      <c r="BH135" s="6"/>
      <c r="BI135" s="6"/>
      <c r="BJ135" s="6"/>
      <c r="BK135" s="7"/>
      <c r="BL135" s="48"/>
      <c r="BM135" s="48"/>
      <c r="BN135" s="48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</row>
    <row r="136" spans="4:86"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  <c r="AC136" s="6"/>
      <c r="AD136" s="7"/>
      <c r="AE136" s="48"/>
      <c r="AF136" s="48"/>
      <c r="AG136" s="48"/>
      <c r="AK136" s="6"/>
      <c r="AL136" s="6"/>
      <c r="AM136" s="6"/>
      <c r="AN136" s="6"/>
      <c r="AO136" s="6"/>
      <c r="AP136" s="6"/>
      <c r="AQ136" s="6"/>
      <c r="AR136" s="6"/>
      <c r="AS136" s="6"/>
      <c r="AT136" s="6"/>
      <c r="AU136" s="6"/>
      <c r="AV136" s="6"/>
      <c r="AW136" s="6"/>
      <c r="AX136" s="6"/>
      <c r="AY136" s="6"/>
      <c r="AZ136" s="6"/>
      <c r="BA136" s="6"/>
      <c r="BB136" s="6"/>
      <c r="BC136" s="6"/>
      <c r="BD136" s="6"/>
      <c r="BE136" s="6"/>
      <c r="BF136" s="6"/>
      <c r="BG136" s="6"/>
      <c r="BH136" s="6"/>
      <c r="BI136" s="6"/>
      <c r="BJ136" s="6"/>
      <c r="BK136" s="7"/>
      <c r="BL136" s="48"/>
      <c r="BM136" s="48"/>
      <c r="BN136" s="48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</row>
    <row r="137" spans="4:86"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  <c r="AC137" s="6"/>
      <c r="AD137" s="7"/>
      <c r="AE137" s="48"/>
      <c r="AF137" s="48"/>
      <c r="AG137" s="48"/>
      <c r="AK137" s="6"/>
      <c r="AL137" s="6"/>
      <c r="AM137" s="6"/>
      <c r="AN137" s="6"/>
      <c r="AO137" s="6"/>
      <c r="AP137" s="6"/>
      <c r="AQ137" s="6"/>
      <c r="AR137" s="6"/>
      <c r="AS137" s="6"/>
      <c r="AT137" s="6"/>
      <c r="AU137" s="6"/>
      <c r="AV137" s="6"/>
      <c r="AW137" s="6"/>
      <c r="AX137" s="6"/>
      <c r="AY137" s="6"/>
      <c r="AZ137" s="6"/>
      <c r="BA137" s="6"/>
      <c r="BB137" s="6"/>
      <c r="BC137" s="6"/>
      <c r="BD137" s="6"/>
      <c r="BE137" s="6"/>
      <c r="BF137" s="6"/>
      <c r="BG137" s="6"/>
      <c r="BH137" s="6"/>
      <c r="BI137" s="6"/>
      <c r="BJ137" s="6"/>
      <c r="BK137" s="7"/>
      <c r="BL137" s="48"/>
      <c r="BM137" s="48"/>
      <c r="BN137" s="48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</row>
    <row r="138" spans="4:86"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  <c r="AC138" s="6"/>
      <c r="AD138" s="7"/>
      <c r="AE138" s="48"/>
      <c r="AF138" s="48"/>
      <c r="AG138" s="48"/>
      <c r="AK138" s="6"/>
      <c r="AL138" s="6"/>
      <c r="AM138" s="6"/>
      <c r="AN138" s="6"/>
      <c r="AO138" s="6"/>
      <c r="AP138" s="6"/>
      <c r="AQ138" s="6"/>
      <c r="AR138" s="6"/>
      <c r="AS138" s="6"/>
      <c r="AT138" s="6"/>
      <c r="AU138" s="6"/>
      <c r="AV138" s="6"/>
      <c r="AW138" s="6"/>
      <c r="AX138" s="6"/>
      <c r="AY138" s="6"/>
      <c r="AZ138" s="6"/>
      <c r="BA138" s="6"/>
      <c r="BB138" s="6"/>
      <c r="BC138" s="6"/>
      <c r="BD138" s="6"/>
      <c r="BE138" s="6"/>
      <c r="BF138" s="6"/>
      <c r="BG138" s="6"/>
      <c r="BH138" s="6"/>
      <c r="BI138" s="6"/>
      <c r="BJ138" s="6"/>
      <c r="BK138" s="7"/>
      <c r="BL138" s="48"/>
      <c r="BM138" s="48"/>
      <c r="BN138" s="4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</row>
    <row r="139" spans="4:86"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  <c r="AC139" s="6"/>
      <c r="AD139" s="7"/>
      <c r="AE139" s="48"/>
      <c r="AF139" s="48"/>
      <c r="AG139" s="48"/>
      <c r="AK139" s="6"/>
      <c r="AL139" s="6"/>
      <c r="AM139" s="6"/>
      <c r="AN139" s="6"/>
      <c r="AO139" s="6"/>
      <c r="AP139" s="6"/>
      <c r="AQ139" s="6"/>
      <c r="AR139" s="6"/>
      <c r="AS139" s="6"/>
      <c r="AT139" s="6"/>
      <c r="AU139" s="6"/>
      <c r="AV139" s="6"/>
      <c r="AW139" s="6"/>
      <c r="AX139" s="6"/>
      <c r="AY139" s="6"/>
      <c r="AZ139" s="6"/>
      <c r="BA139" s="6"/>
      <c r="BB139" s="6"/>
      <c r="BC139" s="6"/>
      <c r="BD139" s="6"/>
      <c r="BE139" s="6"/>
      <c r="BF139" s="6"/>
      <c r="BG139" s="6"/>
      <c r="BH139" s="6"/>
      <c r="BI139" s="6"/>
      <c r="BJ139" s="6"/>
      <c r="BK139" s="7"/>
      <c r="BL139" s="48"/>
      <c r="BM139" s="48"/>
      <c r="BN139" s="48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</row>
    <row r="140" spans="4:86"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  <c r="AC140" s="6"/>
      <c r="AD140" s="7"/>
      <c r="AE140" s="48"/>
      <c r="AF140" s="48"/>
      <c r="AG140" s="48"/>
      <c r="AK140" s="6"/>
      <c r="AL140" s="6"/>
      <c r="AM140" s="6"/>
      <c r="AN140" s="6"/>
      <c r="AO140" s="6"/>
      <c r="AP140" s="6"/>
      <c r="AQ140" s="6"/>
      <c r="AR140" s="6"/>
      <c r="AS140" s="6"/>
      <c r="AT140" s="6"/>
      <c r="AU140" s="6"/>
      <c r="AV140" s="6"/>
      <c r="AW140" s="6"/>
      <c r="AX140" s="6"/>
      <c r="AY140" s="6"/>
      <c r="AZ140" s="6"/>
      <c r="BA140" s="6"/>
      <c r="BB140" s="6"/>
      <c r="BC140" s="6"/>
      <c r="BD140" s="6"/>
      <c r="BE140" s="6"/>
      <c r="BF140" s="6"/>
      <c r="BG140" s="6"/>
      <c r="BH140" s="6"/>
      <c r="BI140" s="6"/>
      <c r="BJ140" s="6"/>
      <c r="BK140" s="7"/>
      <c r="BL140" s="48"/>
      <c r="BM140" s="48"/>
      <c r="BN140" s="48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</row>
    <row r="141" spans="4:86"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  <c r="AC141" s="6"/>
      <c r="AD141" s="7"/>
      <c r="AE141" s="48"/>
      <c r="AF141" s="48"/>
      <c r="AG141" s="48"/>
      <c r="AK141" s="6"/>
      <c r="AL141" s="6"/>
      <c r="AM141" s="6"/>
      <c r="AN141" s="6"/>
      <c r="AO141" s="6"/>
      <c r="AP141" s="6"/>
      <c r="AQ141" s="6"/>
      <c r="AR141" s="6"/>
      <c r="AS141" s="6"/>
      <c r="AT141" s="6"/>
      <c r="AU141" s="6"/>
      <c r="AV141" s="6"/>
      <c r="AW141" s="6"/>
      <c r="AX141" s="6"/>
      <c r="AY141" s="6"/>
      <c r="AZ141" s="6"/>
      <c r="BA141" s="6"/>
      <c r="BB141" s="6"/>
      <c r="BC141" s="6"/>
      <c r="BD141" s="6"/>
      <c r="BE141" s="6"/>
      <c r="BF141" s="6"/>
      <c r="BG141" s="6"/>
      <c r="BH141" s="6"/>
      <c r="BI141" s="6"/>
      <c r="BJ141" s="6"/>
      <c r="BK141" s="7"/>
      <c r="BL141" s="48"/>
      <c r="BM141" s="48"/>
      <c r="BN141" s="48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</row>
    <row r="142" spans="4:86"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  <c r="AC142" s="6"/>
      <c r="AD142" s="7"/>
      <c r="AE142" s="48"/>
      <c r="AF142" s="48"/>
      <c r="AG142" s="48"/>
      <c r="AK142" s="6"/>
      <c r="AL142" s="6"/>
      <c r="AM142" s="6"/>
      <c r="AN142" s="6"/>
      <c r="AO142" s="6"/>
      <c r="AP142" s="6"/>
      <c r="AQ142" s="6"/>
      <c r="AR142" s="6"/>
      <c r="AS142" s="6"/>
      <c r="AT142" s="6"/>
      <c r="AU142" s="6"/>
      <c r="AV142" s="6"/>
      <c r="AW142" s="6"/>
      <c r="AX142" s="6"/>
      <c r="AY142" s="6"/>
      <c r="AZ142" s="6"/>
      <c r="BA142" s="6"/>
      <c r="BB142" s="6"/>
      <c r="BC142" s="6"/>
      <c r="BD142" s="6"/>
      <c r="BE142" s="6"/>
      <c r="BF142" s="6"/>
      <c r="BG142" s="6"/>
      <c r="BH142" s="6"/>
      <c r="BI142" s="6"/>
      <c r="BJ142" s="6"/>
      <c r="BK142" s="7"/>
      <c r="BL142" s="48"/>
      <c r="BM142" s="48"/>
      <c r="BN142" s="48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</row>
    <row r="143" spans="4:86"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  <c r="AC143" s="6"/>
      <c r="AD143" s="7"/>
      <c r="AE143" s="48"/>
      <c r="AF143" s="48"/>
      <c r="AG143" s="48"/>
      <c r="AK143" s="6"/>
      <c r="AL143" s="6"/>
      <c r="AM143" s="6"/>
      <c r="AN143" s="6"/>
      <c r="AO143" s="6"/>
      <c r="AP143" s="6"/>
      <c r="AQ143" s="6"/>
      <c r="AR143" s="6"/>
      <c r="AS143" s="6"/>
      <c r="AT143" s="6"/>
      <c r="AU143" s="6"/>
      <c r="AV143" s="6"/>
      <c r="AW143" s="6"/>
      <c r="AX143" s="6"/>
      <c r="AY143" s="6"/>
      <c r="AZ143" s="6"/>
      <c r="BA143" s="6"/>
      <c r="BB143" s="6"/>
      <c r="BC143" s="6"/>
      <c r="BD143" s="6"/>
      <c r="BE143" s="6"/>
      <c r="BF143" s="6"/>
      <c r="BG143" s="6"/>
      <c r="BH143" s="6"/>
      <c r="BI143" s="6"/>
      <c r="BJ143" s="6"/>
      <c r="BK143" s="7"/>
      <c r="BL143" s="48"/>
      <c r="BM143" s="48"/>
      <c r="BN143" s="48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</row>
    <row r="144" spans="4:86"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  <c r="AC144" s="6"/>
      <c r="AD144" s="7"/>
      <c r="AE144" s="48"/>
      <c r="AF144" s="48"/>
      <c r="AG144" s="48"/>
      <c r="AK144" s="6"/>
      <c r="AL144" s="6"/>
      <c r="AM144" s="6"/>
      <c r="AN144" s="6"/>
      <c r="AO144" s="6"/>
      <c r="AP144" s="6"/>
      <c r="AQ144" s="6"/>
      <c r="AR144" s="6"/>
      <c r="AS144" s="6"/>
      <c r="AT144" s="6"/>
      <c r="AU144" s="6"/>
      <c r="AV144" s="6"/>
      <c r="AW144" s="6"/>
      <c r="AX144" s="6"/>
      <c r="AY144" s="6"/>
      <c r="AZ144" s="6"/>
      <c r="BA144" s="6"/>
      <c r="BB144" s="6"/>
      <c r="BC144" s="6"/>
      <c r="BD144" s="6"/>
      <c r="BE144" s="6"/>
      <c r="BF144" s="6"/>
      <c r="BG144" s="6"/>
      <c r="BH144" s="6"/>
      <c r="BI144" s="6"/>
      <c r="BJ144" s="6"/>
      <c r="BK144" s="7"/>
      <c r="BL144" s="48"/>
      <c r="BM144" s="48"/>
      <c r="BN144" s="48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</row>
    <row r="145" spans="4:86"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  <c r="AC145" s="6"/>
      <c r="AD145" s="7"/>
      <c r="AE145" s="48"/>
      <c r="AF145" s="48"/>
      <c r="AG145" s="48"/>
      <c r="AK145" s="6"/>
      <c r="AL145" s="6"/>
      <c r="AM145" s="6"/>
      <c r="AN145" s="6"/>
      <c r="AO145" s="6"/>
      <c r="AP145" s="6"/>
      <c r="AQ145" s="6"/>
      <c r="AR145" s="6"/>
      <c r="AS145" s="6"/>
      <c r="AT145" s="6"/>
      <c r="AU145" s="6"/>
      <c r="AV145" s="6"/>
      <c r="AW145" s="6"/>
      <c r="AX145" s="6"/>
      <c r="AY145" s="6"/>
      <c r="AZ145" s="6"/>
      <c r="BA145" s="6"/>
      <c r="BB145" s="6"/>
      <c r="BC145" s="6"/>
      <c r="BD145" s="6"/>
      <c r="BE145" s="6"/>
      <c r="BF145" s="6"/>
      <c r="BG145" s="6"/>
      <c r="BH145" s="6"/>
      <c r="BI145" s="6"/>
      <c r="BJ145" s="6"/>
      <c r="BK145" s="7"/>
      <c r="BL145" s="48"/>
      <c r="BM145" s="48"/>
      <c r="BN145" s="48"/>
      <c r="CH145"/>
    </row>
    <row r="146" spans="4:86"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  <c r="AC146" s="6"/>
      <c r="AD146" s="7"/>
      <c r="AE146" s="48"/>
      <c r="AF146" s="48"/>
      <c r="AG146" s="48"/>
      <c r="AK146" s="6"/>
      <c r="AL146" s="6"/>
      <c r="AM146" s="6"/>
      <c r="AN146" s="6"/>
      <c r="AO146" s="6"/>
      <c r="AP146" s="6"/>
      <c r="AQ146" s="6"/>
      <c r="AR146" s="6"/>
      <c r="AS146" s="6"/>
      <c r="AT146" s="6"/>
      <c r="AU146" s="6"/>
      <c r="AV146" s="6"/>
      <c r="AW146" s="6"/>
      <c r="AX146" s="6"/>
      <c r="AY146" s="6"/>
      <c r="AZ146" s="6"/>
      <c r="BA146" s="6"/>
      <c r="BB146" s="6"/>
      <c r="BC146" s="6"/>
      <c r="BD146" s="6"/>
      <c r="BE146" s="6"/>
      <c r="BF146" s="6"/>
      <c r="BG146" s="6"/>
      <c r="BH146" s="6"/>
      <c r="BI146" s="6"/>
      <c r="BJ146" s="6"/>
      <c r="BK146" s="7"/>
      <c r="BL146" s="48"/>
      <c r="BM146" s="48"/>
      <c r="BN146" s="48"/>
      <c r="CH146"/>
    </row>
    <row r="147" spans="4:86"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  <c r="AC147" s="6"/>
      <c r="AD147" s="7"/>
      <c r="AE147" s="48"/>
      <c r="AF147" s="48"/>
      <c r="AG147" s="48"/>
      <c r="AK147" s="6"/>
      <c r="AL147" s="6"/>
      <c r="AM147" s="6"/>
      <c r="AN147" s="6"/>
      <c r="AO147" s="6"/>
      <c r="AP147" s="6"/>
      <c r="AQ147" s="6"/>
      <c r="AR147" s="6"/>
      <c r="AS147" s="6"/>
      <c r="AT147" s="6"/>
      <c r="AU147" s="6"/>
      <c r="AV147" s="6"/>
      <c r="AW147" s="6"/>
      <c r="AX147" s="6"/>
      <c r="AY147" s="6"/>
      <c r="AZ147" s="6"/>
      <c r="BA147" s="6"/>
      <c r="BB147" s="6"/>
      <c r="BC147" s="6"/>
      <c r="BD147" s="6"/>
      <c r="BE147" s="6"/>
      <c r="BF147" s="6"/>
      <c r="BG147" s="6"/>
      <c r="BH147" s="6"/>
      <c r="BI147" s="6"/>
      <c r="BJ147" s="6"/>
      <c r="BK147" s="7"/>
      <c r="BL147" s="48"/>
      <c r="BM147" s="48"/>
      <c r="BN147" s="48"/>
      <c r="CH147"/>
    </row>
    <row r="148" spans="4:86"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  <c r="AC148" s="6"/>
      <c r="AD148" s="7"/>
      <c r="AE148" s="48"/>
      <c r="AF148" s="48"/>
      <c r="AG148" s="48"/>
      <c r="AK148" s="6"/>
      <c r="AL148" s="6"/>
      <c r="AM148" s="6"/>
      <c r="AN148" s="6"/>
      <c r="AO148" s="6"/>
      <c r="AP148" s="6"/>
      <c r="AQ148" s="6"/>
      <c r="AR148" s="6"/>
      <c r="AS148" s="6"/>
      <c r="AT148" s="6"/>
      <c r="AU148" s="6"/>
      <c r="AV148" s="6"/>
      <c r="AW148" s="6"/>
      <c r="AX148" s="6"/>
      <c r="AY148" s="6"/>
      <c r="AZ148" s="6"/>
      <c r="BA148" s="6"/>
      <c r="BB148" s="6"/>
      <c r="BC148" s="6"/>
      <c r="BD148" s="6"/>
      <c r="BE148" s="6"/>
      <c r="BF148" s="6"/>
      <c r="BG148" s="6"/>
      <c r="BH148" s="6"/>
      <c r="BI148" s="6"/>
      <c r="BJ148" s="6"/>
      <c r="BK148" s="7"/>
      <c r="BL148" s="48"/>
      <c r="BM148" s="48"/>
      <c r="BN148" s="48"/>
    </row>
    <row r="149" spans="4:86"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  <c r="AC149" s="6"/>
      <c r="AD149" s="7"/>
      <c r="AE149" s="48"/>
      <c r="AF149" s="48"/>
      <c r="AG149" s="48"/>
      <c r="AK149" s="6"/>
      <c r="AL149" s="6"/>
      <c r="AM149" s="6"/>
      <c r="AN149" s="6"/>
      <c r="AO149" s="6"/>
      <c r="AP149" s="6"/>
      <c r="AQ149" s="6"/>
      <c r="AR149" s="6"/>
      <c r="AS149" s="6"/>
      <c r="AT149" s="6"/>
      <c r="AU149" s="6"/>
      <c r="AV149" s="6"/>
      <c r="AW149" s="6"/>
      <c r="AX149" s="6"/>
      <c r="AY149" s="6"/>
      <c r="AZ149" s="6"/>
      <c r="BA149" s="6"/>
      <c r="BB149" s="6"/>
      <c r="BC149" s="6"/>
      <c r="BD149" s="6"/>
      <c r="BE149" s="6"/>
      <c r="BF149" s="6"/>
      <c r="BG149" s="6"/>
      <c r="BH149" s="6"/>
      <c r="BI149" s="6"/>
      <c r="BJ149" s="6"/>
      <c r="BK149" s="7"/>
      <c r="BL149" s="48"/>
      <c r="BM149" s="48"/>
      <c r="BN149" s="48"/>
    </row>
    <row r="150" spans="4:86"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  <c r="AC150" s="6"/>
      <c r="AD150" s="7"/>
      <c r="AE150" s="48"/>
      <c r="AF150" s="48"/>
      <c r="AG150" s="48"/>
      <c r="AK150" s="6"/>
      <c r="AL150" s="6"/>
      <c r="AM150" s="6"/>
      <c r="AN150" s="6"/>
      <c r="AO150" s="6"/>
      <c r="AP150" s="6"/>
      <c r="AQ150" s="6"/>
      <c r="AR150" s="6"/>
      <c r="AS150" s="6"/>
      <c r="AT150" s="6"/>
      <c r="AU150" s="6"/>
      <c r="AV150" s="6"/>
      <c r="AW150" s="6"/>
      <c r="AX150" s="6"/>
      <c r="AY150" s="6"/>
      <c r="AZ150" s="6"/>
      <c r="BA150" s="6"/>
      <c r="BB150" s="6"/>
      <c r="BC150" s="6"/>
      <c r="BD150" s="6"/>
      <c r="BE150" s="6"/>
      <c r="BF150" s="6"/>
      <c r="BG150" s="6"/>
      <c r="BH150" s="6"/>
      <c r="BI150" s="6"/>
      <c r="BJ150" s="6"/>
      <c r="BK150" s="7"/>
      <c r="BL150" s="48"/>
      <c r="BM150" s="48"/>
      <c r="BN150" s="48"/>
    </row>
    <row r="151" spans="4:86"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  <c r="AC151" s="6"/>
      <c r="AD151" s="7"/>
      <c r="AE151" s="48"/>
      <c r="AF151" s="48"/>
      <c r="AG151" s="48"/>
      <c r="AK151" s="6"/>
      <c r="AL151" s="6"/>
      <c r="AM151" s="6"/>
      <c r="AN151" s="6"/>
      <c r="AO151" s="6"/>
      <c r="AP151" s="6"/>
      <c r="AQ151" s="6"/>
      <c r="AR151" s="6"/>
      <c r="AS151" s="6"/>
      <c r="AT151" s="6"/>
      <c r="AU151" s="6"/>
      <c r="AV151" s="6"/>
      <c r="AW151" s="6"/>
      <c r="AX151" s="6"/>
      <c r="AY151" s="6"/>
      <c r="AZ151" s="6"/>
      <c r="BA151" s="6"/>
      <c r="BB151" s="6"/>
      <c r="BC151" s="6"/>
      <c r="BD151" s="6"/>
      <c r="BE151" s="6"/>
      <c r="BF151" s="6"/>
      <c r="BG151" s="6"/>
      <c r="BH151" s="6"/>
      <c r="BI151" s="6"/>
      <c r="BJ151" s="6"/>
      <c r="BK151" s="7"/>
      <c r="BL151" s="48"/>
      <c r="BM151" s="48"/>
      <c r="BN151" s="48"/>
    </row>
    <row r="152" spans="4:86"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  <c r="AC152" s="6"/>
      <c r="AD152" s="7"/>
      <c r="AE152" s="48"/>
      <c r="AF152" s="48"/>
      <c r="AG152" s="48"/>
      <c r="AK152" s="6"/>
      <c r="AL152" s="6"/>
      <c r="AM152" s="6"/>
      <c r="AN152" s="6"/>
      <c r="AO152" s="6"/>
      <c r="AP152" s="6"/>
      <c r="AQ152" s="6"/>
      <c r="AR152" s="6"/>
      <c r="AS152" s="6"/>
      <c r="AT152" s="6"/>
      <c r="AU152" s="6"/>
      <c r="AV152" s="6"/>
      <c r="AW152" s="6"/>
      <c r="AX152" s="6"/>
      <c r="AY152" s="6"/>
      <c r="AZ152" s="6"/>
      <c r="BA152" s="6"/>
      <c r="BB152" s="6"/>
      <c r="BC152" s="6"/>
      <c r="BD152" s="6"/>
      <c r="BE152" s="6"/>
      <c r="BF152" s="6"/>
      <c r="BG152" s="6"/>
      <c r="BH152" s="6"/>
      <c r="BI152" s="6"/>
      <c r="BJ152" s="6"/>
      <c r="BK152" s="7"/>
      <c r="BL152" s="48"/>
      <c r="BM152" s="48"/>
      <c r="BN152" s="48"/>
    </row>
    <row r="153" spans="4:86"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  <c r="AC153" s="6"/>
      <c r="AD153" s="7"/>
      <c r="AE153" s="48"/>
      <c r="AF153" s="48"/>
      <c r="AG153" s="48"/>
      <c r="AK153" s="6"/>
      <c r="AL153" s="6"/>
      <c r="AM153" s="6"/>
      <c r="AN153" s="6"/>
      <c r="AO153" s="6"/>
      <c r="AP153" s="6"/>
      <c r="AQ153" s="6"/>
      <c r="AR153" s="6"/>
      <c r="AS153" s="6"/>
      <c r="AT153" s="6"/>
      <c r="AU153" s="6"/>
      <c r="AV153" s="6"/>
      <c r="AW153" s="6"/>
      <c r="AX153" s="6"/>
      <c r="AY153" s="6"/>
      <c r="AZ153" s="6"/>
      <c r="BA153" s="6"/>
      <c r="BB153" s="6"/>
      <c r="BC153" s="6"/>
      <c r="BD153" s="6"/>
      <c r="BE153" s="6"/>
      <c r="BF153" s="6"/>
      <c r="BG153" s="6"/>
      <c r="BH153" s="6"/>
      <c r="BI153" s="6"/>
      <c r="BJ153" s="6"/>
      <c r="BK153" s="7"/>
      <c r="BL153" s="48"/>
      <c r="BM153" s="48"/>
      <c r="BN153" s="48"/>
    </row>
    <row r="154" spans="4:86"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  <c r="AC154" s="6"/>
      <c r="AD154" s="7"/>
      <c r="AE154" s="48"/>
      <c r="AF154" s="48"/>
      <c r="AG154" s="48"/>
      <c r="AK154" s="6"/>
      <c r="AL154" s="6"/>
      <c r="AM154" s="6"/>
      <c r="AN154" s="6"/>
      <c r="AO154" s="6"/>
      <c r="AP154" s="6"/>
      <c r="AQ154" s="6"/>
      <c r="AR154" s="6"/>
      <c r="AS154" s="6"/>
      <c r="AT154" s="6"/>
      <c r="AU154" s="6"/>
      <c r="AV154" s="6"/>
      <c r="AW154" s="6"/>
      <c r="AX154" s="6"/>
      <c r="AY154" s="6"/>
      <c r="AZ154" s="6"/>
      <c r="BA154" s="6"/>
      <c r="BB154" s="6"/>
      <c r="BC154" s="6"/>
      <c r="BD154" s="6"/>
      <c r="BE154" s="6"/>
      <c r="BF154" s="6"/>
      <c r="BG154" s="6"/>
      <c r="BH154" s="6"/>
      <c r="BI154" s="6"/>
      <c r="BJ154" s="6"/>
      <c r="BK154" s="7"/>
      <c r="BL154" s="48"/>
      <c r="BM154" s="48"/>
      <c r="BN154" s="48"/>
    </row>
    <row r="155" spans="4:86"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  <c r="AC155" s="6"/>
      <c r="AD155" s="7"/>
      <c r="AE155" s="48"/>
      <c r="AF155" s="48"/>
      <c r="AG155" s="48"/>
      <c r="AK155" s="6"/>
      <c r="AL155" s="6"/>
      <c r="AM155" s="6"/>
      <c r="AN155" s="6"/>
      <c r="AO155" s="6"/>
      <c r="AP155" s="6"/>
      <c r="AQ155" s="6"/>
      <c r="AR155" s="6"/>
      <c r="AS155" s="6"/>
      <c r="AT155" s="6"/>
      <c r="AU155" s="6"/>
      <c r="AV155" s="6"/>
      <c r="AW155" s="6"/>
      <c r="AX155" s="6"/>
      <c r="AY155" s="6"/>
      <c r="AZ155" s="6"/>
      <c r="BA155" s="6"/>
      <c r="BB155" s="6"/>
      <c r="BC155" s="6"/>
      <c r="BD155" s="6"/>
      <c r="BE155" s="6"/>
      <c r="BF155" s="6"/>
      <c r="BG155" s="6"/>
      <c r="BH155" s="6"/>
      <c r="BI155" s="6"/>
      <c r="BJ155" s="6"/>
      <c r="BK155" s="7"/>
      <c r="BL155" s="48"/>
      <c r="BM155" s="48"/>
      <c r="BN155" s="48"/>
    </row>
    <row r="156" spans="4:86"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  <c r="AC156" s="6"/>
      <c r="AD156" s="7"/>
      <c r="AE156" s="48"/>
      <c r="AF156" s="48"/>
      <c r="AG156" s="48"/>
      <c r="AK156" s="6"/>
      <c r="AL156" s="6"/>
      <c r="AM156" s="6"/>
      <c r="AN156" s="6"/>
      <c r="AO156" s="6"/>
      <c r="AP156" s="6"/>
      <c r="AQ156" s="6"/>
      <c r="AR156" s="6"/>
      <c r="AS156" s="6"/>
      <c r="AT156" s="6"/>
      <c r="AU156" s="6"/>
      <c r="AV156" s="6"/>
      <c r="AW156" s="6"/>
      <c r="AX156" s="6"/>
      <c r="AY156" s="6"/>
      <c r="AZ156" s="6"/>
      <c r="BA156" s="6"/>
      <c r="BB156" s="6"/>
      <c r="BC156" s="6"/>
      <c r="BD156" s="6"/>
      <c r="BE156" s="6"/>
      <c r="BF156" s="6"/>
      <c r="BG156" s="6"/>
      <c r="BH156" s="6"/>
      <c r="BI156" s="6"/>
      <c r="BJ156" s="6"/>
      <c r="BK156" s="7"/>
      <c r="BL156" s="48"/>
      <c r="BM156" s="48"/>
      <c r="BN156" s="48"/>
    </row>
    <row r="157" spans="4:86"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  <c r="AC157" s="6"/>
      <c r="AD157" s="7"/>
      <c r="AE157" s="48"/>
      <c r="AF157" s="48"/>
      <c r="AG157" s="48"/>
      <c r="AK157" s="6"/>
      <c r="AL157" s="6"/>
      <c r="AM157" s="6"/>
      <c r="AN157" s="6"/>
      <c r="AO157" s="6"/>
      <c r="AP157" s="6"/>
      <c r="AQ157" s="6"/>
      <c r="AR157" s="6"/>
      <c r="AS157" s="6"/>
      <c r="AT157" s="6"/>
      <c r="AU157" s="6"/>
      <c r="AV157" s="6"/>
      <c r="AW157" s="6"/>
      <c r="AX157" s="6"/>
      <c r="AY157" s="6"/>
      <c r="AZ157" s="6"/>
      <c r="BA157" s="6"/>
      <c r="BB157" s="6"/>
      <c r="BC157" s="6"/>
      <c r="BD157" s="6"/>
      <c r="BE157" s="6"/>
      <c r="BF157" s="6"/>
      <c r="BG157" s="6"/>
      <c r="BH157" s="6"/>
      <c r="BI157" s="6"/>
      <c r="BJ157" s="6"/>
      <c r="BK157" s="7"/>
      <c r="BL157" s="48"/>
      <c r="BM157" s="48"/>
      <c r="BN157" s="48"/>
    </row>
    <row r="158" spans="4:86"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  <c r="AC158" s="6"/>
      <c r="AD158" s="7"/>
      <c r="AE158" s="48"/>
      <c r="AF158" s="48"/>
      <c r="AG158" s="48"/>
      <c r="AK158" s="6"/>
      <c r="AL158" s="6"/>
      <c r="AM158" s="6"/>
      <c r="AN158" s="6"/>
      <c r="AO158" s="6"/>
      <c r="AP158" s="6"/>
      <c r="AQ158" s="6"/>
      <c r="AR158" s="6"/>
      <c r="AS158" s="6"/>
      <c r="AT158" s="6"/>
      <c r="AU158" s="6"/>
      <c r="AV158" s="6"/>
      <c r="AW158" s="6"/>
      <c r="AX158" s="6"/>
      <c r="AY158" s="6"/>
      <c r="AZ158" s="6"/>
      <c r="BA158" s="6"/>
      <c r="BB158" s="6"/>
      <c r="BC158" s="6"/>
      <c r="BD158" s="6"/>
      <c r="BE158" s="6"/>
      <c r="BF158" s="6"/>
      <c r="BG158" s="6"/>
      <c r="BH158" s="6"/>
      <c r="BI158" s="6"/>
      <c r="BJ158" s="6"/>
      <c r="BK158" s="7"/>
      <c r="BL158" s="48"/>
      <c r="BM158" s="48"/>
      <c r="BN158" s="48"/>
    </row>
    <row r="159" spans="4:86"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  <c r="AC159" s="6"/>
      <c r="AD159" s="7"/>
      <c r="AE159" s="48"/>
      <c r="AF159" s="48"/>
      <c r="AG159" s="48"/>
      <c r="AK159" s="6"/>
      <c r="AL159" s="6"/>
      <c r="AM159" s="6"/>
      <c r="AN159" s="6"/>
      <c r="AO159" s="6"/>
      <c r="AP159" s="6"/>
      <c r="AQ159" s="6"/>
      <c r="AR159" s="6"/>
      <c r="AS159" s="6"/>
      <c r="AT159" s="6"/>
      <c r="AU159" s="6"/>
      <c r="AV159" s="6"/>
      <c r="AW159" s="6"/>
      <c r="AX159" s="6"/>
      <c r="AY159" s="6"/>
      <c r="AZ159" s="6"/>
      <c r="BA159" s="6"/>
      <c r="BB159" s="6"/>
      <c r="BC159" s="6"/>
      <c r="BD159" s="6"/>
      <c r="BE159" s="6"/>
      <c r="BF159" s="6"/>
      <c r="BG159" s="6"/>
      <c r="BH159" s="6"/>
      <c r="BI159" s="6"/>
      <c r="BJ159" s="6"/>
      <c r="BK159" s="7"/>
      <c r="BL159" s="48"/>
      <c r="BM159" s="48"/>
      <c r="BN159" s="48"/>
    </row>
    <row r="160" spans="4:86"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  <c r="AC160" s="6"/>
      <c r="AD160" s="7"/>
      <c r="AE160" s="48"/>
      <c r="AF160" s="48"/>
      <c r="AG160" s="48"/>
      <c r="AK160" s="6"/>
      <c r="AL160" s="6"/>
      <c r="AM160" s="6"/>
      <c r="AN160" s="6"/>
      <c r="AO160" s="6"/>
      <c r="AP160" s="6"/>
      <c r="AQ160" s="6"/>
      <c r="AR160" s="6"/>
      <c r="AS160" s="6"/>
      <c r="AT160" s="6"/>
      <c r="AU160" s="6"/>
      <c r="AV160" s="6"/>
      <c r="AW160" s="6"/>
      <c r="AX160" s="6"/>
      <c r="AY160" s="6"/>
      <c r="AZ160" s="6"/>
      <c r="BA160" s="6"/>
      <c r="BB160" s="6"/>
      <c r="BC160" s="6"/>
      <c r="BD160" s="6"/>
      <c r="BE160" s="6"/>
      <c r="BF160" s="6"/>
      <c r="BG160" s="6"/>
      <c r="BH160" s="6"/>
      <c r="BI160" s="6"/>
      <c r="BJ160" s="6"/>
      <c r="BK160" s="7"/>
      <c r="BL160" s="48"/>
      <c r="BM160" s="48"/>
      <c r="BN160" s="48"/>
    </row>
    <row r="161" spans="4:66"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  <c r="AC161" s="6"/>
      <c r="AD161" s="7"/>
      <c r="AE161" s="48"/>
      <c r="AF161" s="48"/>
      <c r="AG161" s="48"/>
      <c r="AK161" s="6"/>
      <c r="AL161" s="6"/>
      <c r="AM161" s="6"/>
      <c r="AN161" s="6"/>
      <c r="AO161" s="6"/>
      <c r="AP161" s="6"/>
      <c r="AQ161" s="6"/>
      <c r="AR161" s="6"/>
      <c r="AS161" s="6"/>
      <c r="AT161" s="6"/>
      <c r="AU161" s="6"/>
      <c r="AV161" s="6"/>
      <c r="AW161" s="6"/>
      <c r="AX161" s="6"/>
      <c r="AY161" s="6"/>
      <c r="AZ161" s="6"/>
      <c r="BA161" s="6"/>
      <c r="BB161" s="6"/>
      <c r="BC161" s="6"/>
      <c r="BD161" s="6"/>
      <c r="BE161" s="6"/>
      <c r="BF161" s="6"/>
      <c r="BG161" s="6"/>
      <c r="BH161" s="6"/>
      <c r="BI161" s="6"/>
      <c r="BJ161" s="6"/>
      <c r="BK161" s="7"/>
      <c r="BL161" s="48"/>
      <c r="BM161" s="48"/>
      <c r="BN161" s="48"/>
    </row>
    <row r="162" spans="4:66"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  <c r="AC162" s="6"/>
      <c r="AD162" s="7"/>
      <c r="AE162" s="48"/>
      <c r="AF162" s="48"/>
      <c r="AG162" s="48"/>
      <c r="AK162" s="6"/>
      <c r="AL162" s="6"/>
      <c r="AM162" s="6"/>
      <c r="AN162" s="6"/>
      <c r="AO162" s="6"/>
      <c r="AP162" s="6"/>
      <c r="AQ162" s="6"/>
      <c r="AR162" s="6"/>
      <c r="AS162" s="6"/>
      <c r="AT162" s="6"/>
      <c r="AU162" s="6"/>
      <c r="AV162" s="6"/>
      <c r="AW162" s="6"/>
      <c r="AX162" s="6"/>
      <c r="AY162" s="6"/>
      <c r="AZ162" s="6"/>
      <c r="BA162" s="6"/>
      <c r="BB162" s="6"/>
      <c r="BC162" s="6"/>
      <c r="BD162" s="6"/>
      <c r="BE162" s="6"/>
      <c r="BF162" s="6"/>
      <c r="BG162" s="6"/>
      <c r="BH162" s="6"/>
      <c r="BI162" s="6"/>
      <c r="BJ162" s="6"/>
      <c r="BK162" s="7"/>
      <c r="BL162" s="48"/>
      <c r="BM162" s="48"/>
      <c r="BN162" s="48"/>
    </row>
    <row r="163" spans="4:66"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  <c r="AC163" s="6"/>
      <c r="AD163" s="7"/>
      <c r="AE163" s="48"/>
      <c r="AF163" s="48"/>
      <c r="AG163" s="48"/>
      <c r="AK163" s="6"/>
      <c r="AL163" s="6"/>
      <c r="AM163" s="6"/>
      <c r="AN163" s="6"/>
      <c r="AO163" s="6"/>
      <c r="AP163" s="6"/>
      <c r="AQ163" s="6"/>
      <c r="AR163" s="6"/>
      <c r="AS163" s="6"/>
      <c r="AT163" s="6"/>
      <c r="AU163" s="6"/>
      <c r="AV163" s="6"/>
      <c r="AW163" s="6"/>
      <c r="AX163" s="6"/>
      <c r="AY163" s="6"/>
      <c r="AZ163" s="6"/>
      <c r="BA163" s="6"/>
      <c r="BB163" s="6"/>
      <c r="BC163" s="6"/>
      <c r="BD163" s="6"/>
      <c r="BE163" s="6"/>
      <c r="BF163" s="6"/>
      <c r="BG163" s="6"/>
      <c r="BH163" s="6"/>
      <c r="BI163" s="6"/>
      <c r="BJ163" s="6"/>
      <c r="BK163" s="7"/>
      <c r="BL163" s="48"/>
      <c r="BM163" s="48"/>
      <c r="BN163" s="48"/>
    </row>
    <row r="164" spans="4:66"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  <c r="AC164" s="6"/>
      <c r="AD164" s="7"/>
      <c r="AE164" s="48"/>
      <c r="AF164" s="48"/>
      <c r="AG164" s="48"/>
      <c r="AK164" s="6"/>
      <c r="AL164" s="6"/>
      <c r="AM164" s="6"/>
      <c r="AN164" s="6"/>
      <c r="AO164" s="6"/>
      <c r="AP164" s="6"/>
      <c r="AQ164" s="6"/>
      <c r="AR164" s="6"/>
      <c r="AS164" s="6"/>
      <c r="AT164" s="6"/>
      <c r="AU164" s="6"/>
      <c r="AV164" s="6"/>
      <c r="AW164" s="6"/>
      <c r="AX164" s="6"/>
      <c r="AY164" s="6"/>
      <c r="AZ164" s="6"/>
      <c r="BA164" s="6"/>
      <c r="BB164" s="6"/>
      <c r="BC164" s="6"/>
      <c r="BD164" s="6"/>
      <c r="BE164" s="6"/>
      <c r="BF164" s="6"/>
      <c r="BG164" s="6"/>
      <c r="BH164" s="6"/>
      <c r="BI164" s="6"/>
      <c r="BJ164" s="6"/>
      <c r="BK164" s="7"/>
      <c r="BL164" s="48"/>
      <c r="BM164" s="48"/>
      <c r="BN164" s="48"/>
    </row>
    <row r="165" spans="4:66"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  <c r="AC165" s="6"/>
      <c r="AD165" s="7"/>
      <c r="AE165" s="48"/>
      <c r="AF165" s="48"/>
      <c r="AG165" s="48"/>
      <c r="AK165" s="6"/>
      <c r="AL165" s="6"/>
      <c r="AM165" s="6"/>
      <c r="AN165" s="6"/>
      <c r="AO165" s="6"/>
      <c r="AP165" s="6"/>
      <c r="AQ165" s="6"/>
      <c r="AR165" s="6"/>
      <c r="AS165" s="6"/>
      <c r="AT165" s="6"/>
      <c r="AU165" s="6"/>
      <c r="AV165" s="6"/>
      <c r="AW165" s="6"/>
      <c r="AX165" s="6"/>
      <c r="AY165" s="6"/>
      <c r="AZ165" s="6"/>
      <c r="BA165" s="6"/>
      <c r="BB165" s="6"/>
      <c r="BC165" s="6"/>
      <c r="BD165" s="6"/>
      <c r="BE165" s="6"/>
      <c r="BF165" s="6"/>
      <c r="BG165" s="6"/>
      <c r="BH165" s="6"/>
      <c r="BI165" s="6"/>
      <c r="BJ165" s="6"/>
      <c r="BK165" s="7"/>
      <c r="BL165" s="48"/>
      <c r="BM165" s="48"/>
      <c r="BN165" s="48"/>
    </row>
    <row r="166" spans="4:66"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  <c r="AC166" s="6"/>
      <c r="AD166" s="7"/>
      <c r="AE166" s="48"/>
      <c r="AF166" s="48"/>
      <c r="AG166" s="48"/>
      <c r="AK166" s="6"/>
      <c r="AL166" s="6"/>
      <c r="AM166" s="6"/>
      <c r="AN166" s="6"/>
      <c r="AO166" s="6"/>
      <c r="AP166" s="6"/>
      <c r="AQ166" s="6"/>
      <c r="AR166" s="6"/>
      <c r="AS166" s="6"/>
      <c r="AT166" s="6"/>
      <c r="AU166" s="6"/>
      <c r="AV166" s="6"/>
      <c r="AW166" s="6"/>
      <c r="AX166" s="6"/>
      <c r="AY166" s="6"/>
      <c r="AZ166" s="6"/>
      <c r="BA166" s="6"/>
      <c r="BB166" s="6"/>
      <c r="BC166" s="6"/>
      <c r="BD166" s="6"/>
      <c r="BE166" s="6"/>
      <c r="BF166" s="6"/>
      <c r="BG166" s="6"/>
      <c r="BH166" s="6"/>
      <c r="BI166" s="6"/>
      <c r="BJ166" s="6"/>
      <c r="BK166" s="7"/>
      <c r="BL166" s="48"/>
      <c r="BM166" s="48"/>
      <c r="BN166" s="48"/>
    </row>
    <row r="167" spans="4:66"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  <c r="AC167" s="6"/>
      <c r="AD167" s="7"/>
      <c r="AE167" s="48"/>
      <c r="AF167" s="48"/>
      <c r="AG167" s="48"/>
      <c r="AK167" s="6"/>
      <c r="AL167" s="6"/>
      <c r="AM167" s="6"/>
      <c r="AN167" s="6"/>
      <c r="AO167" s="6"/>
      <c r="AP167" s="6"/>
      <c r="AQ167" s="6"/>
      <c r="AR167" s="6"/>
      <c r="AS167" s="6"/>
      <c r="AT167" s="6"/>
      <c r="AU167" s="6"/>
      <c r="AV167" s="6"/>
      <c r="AW167" s="6"/>
      <c r="AX167" s="6"/>
      <c r="AY167" s="6"/>
      <c r="AZ167" s="6"/>
      <c r="BA167" s="6"/>
      <c r="BB167" s="6"/>
      <c r="BC167" s="6"/>
      <c r="BD167" s="6"/>
      <c r="BE167" s="6"/>
      <c r="BF167" s="6"/>
      <c r="BG167" s="6"/>
      <c r="BH167" s="6"/>
      <c r="BI167" s="6"/>
      <c r="BJ167" s="6"/>
      <c r="BK167" s="7"/>
      <c r="BL167" s="48"/>
      <c r="BM167" s="48"/>
      <c r="BN167" s="48"/>
    </row>
    <row r="168" spans="4:66"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  <c r="AC168" s="6"/>
      <c r="AD168" s="7"/>
      <c r="AE168" s="48"/>
      <c r="AF168" s="48"/>
      <c r="AG168" s="48"/>
      <c r="AK168" s="6"/>
      <c r="AL168" s="6"/>
      <c r="AM168" s="6"/>
      <c r="AN168" s="6"/>
      <c r="AO168" s="6"/>
      <c r="AP168" s="6"/>
      <c r="AQ168" s="6"/>
      <c r="AR168" s="6"/>
      <c r="AS168" s="6"/>
      <c r="AT168" s="6"/>
      <c r="AU168" s="6"/>
      <c r="AV168" s="6"/>
      <c r="AW168" s="6"/>
      <c r="AX168" s="6"/>
      <c r="AY168" s="6"/>
      <c r="AZ168" s="6"/>
      <c r="BA168" s="6"/>
      <c r="BB168" s="6"/>
      <c r="BC168" s="6"/>
      <c r="BD168" s="6"/>
      <c r="BE168" s="6"/>
      <c r="BF168" s="6"/>
      <c r="BG168" s="6"/>
      <c r="BH168" s="6"/>
      <c r="BI168" s="6"/>
      <c r="BJ168" s="6"/>
      <c r="BK168" s="7"/>
      <c r="BL168" s="48"/>
      <c r="BM168" s="48"/>
      <c r="BN168" s="48"/>
    </row>
    <row r="169" spans="4:66"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  <c r="AC169" s="6"/>
      <c r="AD169" s="7"/>
      <c r="AE169" s="48"/>
      <c r="AF169" s="48"/>
      <c r="AG169" s="48"/>
      <c r="AK169" s="6"/>
      <c r="AL169" s="6"/>
      <c r="AM169" s="6"/>
      <c r="AN169" s="6"/>
      <c r="AO169" s="6"/>
      <c r="AP169" s="6"/>
      <c r="AQ169" s="6"/>
      <c r="AR169" s="6"/>
      <c r="AS169" s="6"/>
      <c r="AT169" s="6"/>
      <c r="AU169" s="6"/>
      <c r="AV169" s="6"/>
      <c r="AW169" s="6"/>
      <c r="AX169" s="6"/>
      <c r="AY169" s="6"/>
      <c r="AZ169" s="6"/>
      <c r="BA169" s="6"/>
      <c r="BB169" s="6"/>
      <c r="BC169" s="6"/>
      <c r="BD169" s="6"/>
      <c r="BE169" s="6"/>
      <c r="BF169" s="6"/>
      <c r="BG169" s="6"/>
      <c r="BH169" s="6"/>
      <c r="BI169" s="6"/>
      <c r="BJ169" s="6"/>
      <c r="BK169" s="7"/>
      <c r="BL169" s="48"/>
      <c r="BM169" s="48"/>
      <c r="BN169" s="48"/>
    </row>
    <row r="170" spans="4:66"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  <c r="AC170" s="6"/>
      <c r="AD170" s="7"/>
      <c r="AE170" s="48"/>
      <c r="AF170" s="48"/>
      <c r="AG170" s="48"/>
      <c r="AK170" s="6"/>
      <c r="AL170" s="6"/>
      <c r="AM170" s="6"/>
      <c r="AN170" s="6"/>
      <c r="AO170" s="6"/>
      <c r="AP170" s="6"/>
      <c r="AQ170" s="6"/>
      <c r="AR170" s="6"/>
      <c r="AS170" s="6"/>
      <c r="AT170" s="6"/>
      <c r="AU170" s="6"/>
      <c r="AV170" s="6"/>
      <c r="AW170" s="6"/>
      <c r="AX170" s="6"/>
      <c r="AY170" s="6"/>
      <c r="AZ170" s="6"/>
      <c r="BA170" s="6"/>
      <c r="BB170" s="6"/>
      <c r="BC170" s="6"/>
      <c r="BD170" s="6"/>
      <c r="BE170" s="6"/>
      <c r="BF170" s="6"/>
      <c r="BG170" s="6"/>
      <c r="BH170" s="6"/>
      <c r="BI170" s="6"/>
      <c r="BJ170" s="6"/>
      <c r="BK170" s="7"/>
      <c r="BL170" s="48"/>
      <c r="BM170" s="48"/>
      <c r="BN170" s="48"/>
    </row>
    <row r="171" spans="4:66"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  <c r="AC171" s="6"/>
      <c r="AD171" s="7"/>
      <c r="AE171" s="48"/>
      <c r="AF171" s="48"/>
      <c r="AG171" s="48"/>
      <c r="AK171" s="6"/>
      <c r="AL171" s="6"/>
      <c r="AM171" s="6"/>
      <c r="AN171" s="6"/>
      <c r="AO171" s="6"/>
      <c r="AP171" s="6"/>
      <c r="AQ171" s="6"/>
      <c r="AR171" s="6"/>
      <c r="AS171" s="6"/>
      <c r="AT171" s="6"/>
      <c r="AU171" s="6"/>
      <c r="AV171" s="6"/>
      <c r="AW171" s="6"/>
      <c r="AX171" s="6"/>
      <c r="AY171" s="6"/>
      <c r="AZ171" s="6"/>
      <c r="BA171" s="6"/>
      <c r="BB171" s="6"/>
      <c r="BC171" s="6"/>
      <c r="BD171" s="6"/>
      <c r="BE171" s="6"/>
      <c r="BF171" s="6"/>
      <c r="BG171" s="6"/>
      <c r="BH171" s="6"/>
      <c r="BI171" s="6"/>
      <c r="BJ171" s="6"/>
      <c r="BK171" s="7"/>
      <c r="BL171" s="48"/>
      <c r="BM171" s="48"/>
      <c r="BN171" s="48"/>
    </row>
    <row r="172" spans="4:66"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  <c r="AC172" s="6"/>
      <c r="AD172" s="7"/>
      <c r="AE172" s="48"/>
      <c r="AF172" s="48"/>
      <c r="AG172" s="48"/>
      <c r="AK172" s="6"/>
      <c r="AL172" s="6"/>
      <c r="AM172" s="6"/>
      <c r="AN172" s="6"/>
      <c r="AO172" s="6"/>
      <c r="AP172" s="6"/>
      <c r="AQ172" s="6"/>
      <c r="AR172" s="6"/>
      <c r="AS172" s="6"/>
      <c r="AT172" s="6"/>
      <c r="AU172" s="6"/>
      <c r="AV172" s="6"/>
      <c r="AW172" s="6"/>
      <c r="AX172" s="6"/>
      <c r="AY172" s="6"/>
      <c r="AZ172" s="6"/>
      <c r="BA172" s="6"/>
      <c r="BB172" s="6"/>
      <c r="BC172" s="6"/>
      <c r="BD172" s="6"/>
      <c r="BE172" s="6"/>
      <c r="BF172" s="6"/>
      <c r="BG172" s="6"/>
      <c r="BH172" s="6"/>
      <c r="BI172" s="6"/>
      <c r="BJ172" s="6"/>
      <c r="BK172" s="7"/>
      <c r="BL172" s="48"/>
      <c r="BM172" s="48"/>
      <c r="BN172" s="48"/>
    </row>
    <row r="173" spans="4:66"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  <c r="AC173" s="6"/>
      <c r="AD173" s="7"/>
      <c r="AE173" s="48"/>
      <c r="AF173" s="48"/>
      <c r="AG173" s="48"/>
      <c r="AK173" s="6"/>
      <c r="AL173" s="6"/>
      <c r="AM173" s="6"/>
      <c r="AN173" s="6"/>
      <c r="AO173" s="6"/>
      <c r="AP173" s="6"/>
      <c r="AQ173" s="6"/>
      <c r="AR173" s="6"/>
      <c r="AS173" s="6"/>
      <c r="AT173" s="6"/>
      <c r="AU173" s="6"/>
      <c r="AV173" s="6"/>
      <c r="AW173" s="6"/>
      <c r="AX173" s="6"/>
      <c r="AY173" s="6"/>
      <c r="AZ173" s="6"/>
      <c r="BA173" s="6"/>
      <c r="BB173" s="6"/>
      <c r="BC173" s="6"/>
      <c r="BD173" s="6"/>
      <c r="BE173" s="6"/>
      <c r="BF173" s="6"/>
      <c r="BG173" s="6"/>
      <c r="BH173" s="6"/>
      <c r="BI173" s="6"/>
      <c r="BJ173" s="6"/>
      <c r="BK173" s="7"/>
      <c r="BL173" s="48"/>
      <c r="BM173" s="48"/>
      <c r="BN173" s="48"/>
    </row>
    <row r="174" spans="4:66"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  <c r="AC174" s="6"/>
      <c r="AD174" s="7"/>
      <c r="AE174" s="48"/>
      <c r="AF174" s="48"/>
      <c r="AG174" s="48"/>
      <c r="AK174" s="6"/>
      <c r="AL174" s="6"/>
      <c r="AM174" s="6"/>
      <c r="AN174" s="6"/>
      <c r="AO174" s="6"/>
      <c r="AP174" s="6"/>
      <c r="AQ174" s="6"/>
      <c r="AR174" s="6"/>
      <c r="AS174" s="6"/>
      <c r="AT174" s="6"/>
      <c r="AU174" s="6"/>
      <c r="AV174" s="6"/>
      <c r="AW174" s="6"/>
      <c r="AX174" s="6"/>
      <c r="AY174" s="6"/>
      <c r="AZ174" s="6"/>
      <c r="BA174" s="6"/>
      <c r="BB174" s="6"/>
      <c r="BC174" s="6"/>
      <c r="BD174" s="6"/>
      <c r="BE174" s="6"/>
      <c r="BF174" s="6"/>
      <c r="BG174" s="6"/>
      <c r="BH174" s="6"/>
      <c r="BI174" s="6"/>
      <c r="BJ174" s="6"/>
      <c r="BK174" s="7"/>
      <c r="BL174" s="48"/>
      <c r="BM174" s="48"/>
      <c r="BN174" s="48"/>
    </row>
    <row r="175" spans="4:66"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  <c r="AC175" s="6"/>
      <c r="AD175" s="7"/>
      <c r="AE175" s="48"/>
      <c r="AF175" s="48"/>
      <c r="AG175" s="48"/>
      <c r="AK175" s="6"/>
      <c r="AL175" s="6"/>
      <c r="AM175" s="6"/>
      <c r="AN175" s="6"/>
      <c r="AO175" s="6"/>
      <c r="AP175" s="6"/>
      <c r="AQ175" s="6"/>
      <c r="AR175" s="6"/>
      <c r="AS175" s="6"/>
      <c r="AT175" s="6"/>
      <c r="AU175" s="6"/>
      <c r="AV175" s="6"/>
      <c r="AW175" s="6"/>
      <c r="AX175" s="6"/>
      <c r="AY175" s="6"/>
      <c r="AZ175" s="6"/>
      <c r="BA175" s="6"/>
      <c r="BB175" s="6"/>
      <c r="BC175" s="6"/>
      <c r="BD175" s="6"/>
      <c r="BE175" s="6"/>
      <c r="BF175" s="6"/>
      <c r="BG175" s="6"/>
      <c r="BH175" s="6"/>
      <c r="BI175" s="6"/>
      <c r="BJ175" s="6"/>
      <c r="BK175" s="7"/>
      <c r="BL175" s="48"/>
      <c r="BM175" s="48"/>
      <c r="BN175" s="48"/>
    </row>
    <row r="176" spans="4:66"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  <c r="AC176" s="6"/>
      <c r="AD176" s="7"/>
      <c r="AE176" s="48"/>
      <c r="AF176" s="48"/>
      <c r="AG176" s="48"/>
      <c r="AK176" s="6"/>
      <c r="AL176" s="6"/>
      <c r="AM176" s="6"/>
      <c r="AN176" s="6"/>
      <c r="AO176" s="6"/>
      <c r="AP176" s="6"/>
      <c r="AQ176" s="6"/>
      <c r="AR176" s="6"/>
      <c r="AS176" s="6"/>
      <c r="AT176" s="6"/>
      <c r="AU176" s="6"/>
      <c r="AV176" s="6"/>
      <c r="AW176" s="6"/>
      <c r="AX176" s="6"/>
      <c r="AY176" s="6"/>
      <c r="AZ176" s="6"/>
      <c r="BA176" s="6"/>
      <c r="BB176" s="6"/>
      <c r="BC176" s="6"/>
      <c r="BD176" s="6"/>
      <c r="BE176" s="6"/>
      <c r="BF176" s="6"/>
      <c r="BG176" s="6"/>
      <c r="BH176" s="6"/>
      <c r="BI176" s="6"/>
      <c r="BJ176" s="6"/>
      <c r="BK176" s="7"/>
      <c r="BL176" s="48"/>
      <c r="BM176" s="48"/>
      <c r="BN176" s="48"/>
    </row>
    <row r="177" spans="4:66"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  <c r="AC177" s="6"/>
      <c r="AD177" s="7"/>
      <c r="AE177" s="48"/>
      <c r="AF177" s="48"/>
      <c r="AG177" s="48"/>
      <c r="AK177" s="6"/>
      <c r="AL177" s="6"/>
      <c r="AM177" s="6"/>
      <c r="AN177" s="6"/>
      <c r="AO177" s="6"/>
      <c r="AP177" s="6"/>
      <c r="AQ177" s="6"/>
      <c r="AR177" s="6"/>
      <c r="AS177" s="6"/>
      <c r="AT177" s="6"/>
      <c r="AU177" s="6"/>
      <c r="AV177" s="6"/>
      <c r="AW177" s="6"/>
      <c r="AX177" s="6"/>
      <c r="AY177" s="6"/>
      <c r="AZ177" s="6"/>
      <c r="BA177" s="6"/>
      <c r="BB177" s="6"/>
      <c r="BC177" s="6"/>
      <c r="BD177" s="6"/>
      <c r="BE177" s="6"/>
      <c r="BF177" s="6"/>
      <c r="BG177" s="6"/>
      <c r="BH177" s="6"/>
      <c r="BI177" s="6"/>
      <c r="BJ177" s="6"/>
      <c r="BK177" s="7"/>
      <c r="BL177" s="48"/>
      <c r="BM177" s="48"/>
      <c r="BN177" s="48"/>
    </row>
    <row r="178" spans="4:66"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  <c r="AC178" s="6"/>
      <c r="AD178" s="7"/>
      <c r="AE178" s="48"/>
      <c r="AF178" s="48"/>
      <c r="AG178" s="48"/>
      <c r="AK178" s="6"/>
      <c r="AL178" s="6"/>
      <c r="AM178" s="6"/>
      <c r="AN178" s="6"/>
      <c r="AO178" s="6"/>
      <c r="AP178" s="6"/>
      <c r="AQ178" s="6"/>
      <c r="AR178" s="6"/>
      <c r="AS178" s="6"/>
      <c r="AT178" s="6"/>
      <c r="AU178" s="6"/>
      <c r="AV178" s="6"/>
      <c r="AW178" s="6"/>
      <c r="AX178" s="6"/>
      <c r="AY178" s="6"/>
      <c r="AZ178" s="6"/>
      <c r="BA178" s="6"/>
      <c r="BB178" s="6"/>
      <c r="BC178" s="6"/>
      <c r="BD178" s="6"/>
      <c r="BE178" s="6"/>
      <c r="BF178" s="6"/>
      <c r="BG178" s="6"/>
      <c r="BH178" s="6"/>
      <c r="BI178" s="6"/>
      <c r="BJ178" s="6"/>
      <c r="BK178" s="7"/>
      <c r="BL178" s="48"/>
      <c r="BM178" s="48"/>
      <c r="BN178" s="48"/>
    </row>
    <row r="179" spans="4:66"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  <c r="AC179" s="6"/>
      <c r="AD179" s="7"/>
      <c r="AE179" s="48"/>
      <c r="AF179" s="48"/>
      <c r="AG179" s="48"/>
      <c r="AK179" s="6"/>
      <c r="AL179" s="6"/>
      <c r="AM179" s="6"/>
      <c r="AN179" s="6"/>
      <c r="AO179" s="6"/>
      <c r="AP179" s="6"/>
      <c r="AQ179" s="6"/>
      <c r="AR179" s="6"/>
      <c r="AS179" s="6"/>
      <c r="AT179" s="6"/>
      <c r="AU179" s="6"/>
      <c r="AV179" s="6"/>
      <c r="AW179" s="6"/>
      <c r="AX179" s="6"/>
      <c r="AY179" s="6"/>
      <c r="AZ179" s="6"/>
      <c r="BA179" s="6"/>
      <c r="BB179" s="6"/>
      <c r="BC179" s="6"/>
      <c r="BD179" s="6"/>
      <c r="BE179" s="6"/>
      <c r="BF179" s="6"/>
      <c r="BG179" s="6"/>
      <c r="BH179" s="6"/>
      <c r="BI179" s="6"/>
      <c r="BJ179" s="6"/>
      <c r="BK179" s="7"/>
      <c r="BL179" s="48"/>
      <c r="BM179" s="48"/>
      <c r="BN179" s="48"/>
    </row>
    <row r="180" spans="4:66"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  <c r="AC180" s="6"/>
      <c r="AD180" s="7"/>
      <c r="AE180" s="48"/>
      <c r="AF180" s="48"/>
      <c r="AG180" s="48"/>
      <c r="AK180" s="6"/>
      <c r="AL180" s="6"/>
      <c r="AM180" s="6"/>
      <c r="AN180" s="6"/>
      <c r="AO180" s="6"/>
      <c r="AP180" s="6"/>
      <c r="AQ180" s="6"/>
      <c r="AR180" s="6"/>
      <c r="AS180" s="6"/>
      <c r="AT180" s="6"/>
      <c r="AU180" s="6"/>
      <c r="AV180" s="6"/>
      <c r="AW180" s="6"/>
      <c r="AX180" s="6"/>
      <c r="AY180" s="6"/>
      <c r="AZ180" s="6"/>
      <c r="BA180" s="6"/>
      <c r="BB180" s="6"/>
      <c r="BC180" s="6"/>
      <c r="BD180" s="6"/>
      <c r="BE180" s="6"/>
      <c r="BF180" s="6"/>
      <c r="BG180" s="6"/>
      <c r="BH180" s="6"/>
      <c r="BI180" s="6"/>
      <c r="BJ180" s="6"/>
      <c r="BK180" s="7"/>
      <c r="BL180" s="48"/>
      <c r="BM180" s="48"/>
      <c r="BN180" s="48"/>
    </row>
    <row r="181" spans="4:66"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  <c r="AC181" s="6"/>
      <c r="AD181" s="7"/>
      <c r="AE181" s="48"/>
      <c r="AF181" s="48"/>
      <c r="AG181" s="48"/>
      <c r="AK181" s="6"/>
      <c r="AL181" s="6"/>
      <c r="AM181" s="6"/>
      <c r="AN181" s="6"/>
      <c r="AO181" s="6"/>
      <c r="AP181" s="6"/>
      <c r="AQ181" s="6"/>
      <c r="AR181" s="6"/>
      <c r="AS181" s="6"/>
      <c r="AT181" s="6"/>
      <c r="AU181" s="6"/>
      <c r="AV181" s="6"/>
      <c r="AW181" s="6"/>
      <c r="AX181" s="6"/>
      <c r="AY181" s="6"/>
      <c r="AZ181" s="6"/>
      <c r="BA181" s="6"/>
      <c r="BB181" s="6"/>
      <c r="BC181" s="6"/>
      <c r="BD181" s="6"/>
      <c r="BE181" s="6"/>
      <c r="BF181" s="6"/>
      <c r="BG181" s="6"/>
      <c r="BH181" s="6"/>
      <c r="BI181" s="6"/>
      <c r="BJ181" s="6"/>
      <c r="BK181" s="7"/>
      <c r="BL181" s="48"/>
      <c r="BM181" s="48"/>
      <c r="BN181" s="48"/>
    </row>
    <row r="182" spans="4:66"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  <c r="AC182" s="6"/>
      <c r="AD182" s="7"/>
      <c r="AE182" s="48"/>
      <c r="AF182" s="48"/>
      <c r="AG182" s="48"/>
      <c r="AK182" s="6"/>
      <c r="AL182" s="6"/>
      <c r="AM182" s="6"/>
      <c r="AN182" s="6"/>
      <c r="AO182" s="6"/>
      <c r="AP182" s="6"/>
      <c r="AQ182" s="6"/>
      <c r="AR182" s="6"/>
      <c r="AS182" s="6"/>
      <c r="AT182" s="6"/>
      <c r="AU182" s="6"/>
      <c r="AV182" s="6"/>
      <c r="AW182" s="6"/>
      <c r="AX182" s="6"/>
      <c r="AY182" s="6"/>
      <c r="AZ182" s="6"/>
      <c r="BA182" s="6"/>
      <c r="BB182" s="6"/>
      <c r="BC182" s="6"/>
      <c r="BD182" s="6"/>
      <c r="BE182" s="6"/>
      <c r="BF182" s="6"/>
      <c r="BG182" s="6"/>
      <c r="BH182" s="6"/>
      <c r="BI182" s="6"/>
      <c r="BJ182" s="6"/>
      <c r="BK182" s="7"/>
      <c r="BL182" s="48"/>
      <c r="BM182" s="48"/>
      <c r="BN182" s="48"/>
    </row>
    <row r="183" spans="4:66"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  <c r="AC183" s="6"/>
      <c r="AD183" s="7"/>
      <c r="AE183" s="48"/>
      <c r="AF183" s="48"/>
      <c r="AG183" s="48"/>
      <c r="AK183" s="6"/>
      <c r="AL183" s="6"/>
      <c r="AM183" s="6"/>
      <c r="AN183" s="6"/>
      <c r="AO183" s="6"/>
      <c r="AP183" s="6"/>
      <c r="AQ183" s="6"/>
      <c r="AR183" s="6"/>
      <c r="AS183" s="6"/>
      <c r="AT183" s="6"/>
      <c r="AU183" s="6"/>
      <c r="AV183" s="6"/>
      <c r="AW183" s="6"/>
      <c r="AX183" s="6"/>
      <c r="AY183" s="6"/>
      <c r="AZ183" s="6"/>
      <c r="BA183" s="6"/>
      <c r="BB183" s="6"/>
      <c r="BC183" s="6"/>
      <c r="BD183" s="6"/>
      <c r="BE183" s="6"/>
      <c r="BF183" s="6"/>
      <c r="BG183" s="6"/>
      <c r="BH183" s="6"/>
      <c r="BI183" s="6"/>
      <c r="BJ183" s="6"/>
      <c r="BK183" s="7"/>
      <c r="BL183" s="48"/>
      <c r="BM183" s="48"/>
      <c r="BN183" s="48"/>
    </row>
    <row r="184" spans="4:66"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  <c r="AC184" s="6"/>
      <c r="AD184" s="7"/>
      <c r="AE184" s="48"/>
      <c r="AF184" s="48"/>
      <c r="AG184" s="48"/>
      <c r="AK184" s="6"/>
      <c r="AL184" s="6"/>
      <c r="AM184" s="6"/>
      <c r="AN184" s="6"/>
      <c r="AO184" s="6"/>
      <c r="AP184" s="6"/>
      <c r="AQ184" s="6"/>
      <c r="AR184" s="6"/>
      <c r="AS184" s="6"/>
      <c r="AT184" s="6"/>
      <c r="AU184" s="6"/>
      <c r="AV184" s="6"/>
      <c r="AW184" s="6"/>
      <c r="AX184" s="6"/>
      <c r="AY184" s="6"/>
      <c r="AZ184" s="6"/>
      <c r="BA184" s="6"/>
      <c r="BB184" s="6"/>
      <c r="BC184" s="6"/>
      <c r="BD184" s="6"/>
      <c r="BE184" s="6"/>
      <c r="BF184" s="6"/>
      <c r="BG184" s="6"/>
      <c r="BH184" s="6"/>
      <c r="BI184" s="6"/>
      <c r="BJ184" s="6"/>
      <c r="BK184" s="7"/>
      <c r="BL184" s="48"/>
      <c r="BM184" s="48"/>
      <c r="BN184" s="48"/>
    </row>
    <row r="185" spans="4:66"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  <c r="AC185" s="6"/>
      <c r="AD185" s="7"/>
      <c r="AE185" s="48"/>
      <c r="AF185" s="48"/>
      <c r="AG185" s="48"/>
      <c r="AK185" s="6"/>
      <c r="AL185" s="6"/>
      <c r="AM185" s="6"/>
      <c r="AN185" s="6"/>
      <c r="AO185" s="6"/>
      <c r="AP185" s="6"/>
      <c r="AQ185" s="6"/>
      <c r="AR185" s="6"/>
      <c r="AS185" s="6"/>
      <c r="AT185" s="6"/>
      <c r="AU185" s="6"/>
      <c r="AV185" s="6"/>
      <c r="AW185" s="6"/>
      <c r="AX185" s="6"/>
      <c r="AY185" s="6"/>
      <c r="AZ185" s="6"/>
      <c r="BA185" s="6"/>
      <c r="BB185" s="6"/>
      <c r="BC185" s="6"/>
      <c r="BD185" s="6"/>
      <c r="BE185" s="6"/>
      <c r="BF185" s="6"/>
      <c r="BG185" s="6"/>
      <c r="BH185" s="6"/>
      <c r="BI185" s="6"/>
      <c r="BJ185" s="6"/>
      <c r="BK185" s="7"/>
      <c r="BL185" s="48"/>
      <c r="BM185" s="48"/>
      <c r="BN185" s="48"/>
    </row>
    <row r="186" spans="4:66"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  <c r="AC186" s="6"/>
      <c r="AD186" s="7"/>
      <c r="AE186" s="48"/>
      <c r="AF186" s="48"/>
      <c r="AG186" s="48"/>
      <c r="AK186" s="6"/>
      <c r="AL186" s="6"/>
      <c r="AM186" s="6"/>
      <c r="AN186" s="6"/>
      <c r="AO186" s="6"/>
      <c r="AP186" s="6"/>
      <c r="AQ186" s="6"/>
      <c r="AR186" s="6"/>
      <c r="AS186" s="6"/>
      <c r="AT186" s="6"/>
      <c r="AU186" s="6"/>
      <c r="AV186" s="6"/>
      <c r="AW186" s="6"/>
      <c r="AX186" s="6"/>
      <c r="AY186" s="6"/>
      <c r="AZ186" s="6"/>
      <c r="BA186" s="6"/>
      <c r="BB186" s="6"/>
      <c r="BC186" s="6"/>
      <c r="BD186" s="6"/>
      <c r="BE186" s="6"/>
      <c r="BF186" s="6"/>
      <c r="BG186" s="6"/>
      <c r="BH186" s="6"/>
      <c r="BI186" s="6"/>
      <c r="BJ186" s="6"/>
      <c r="BK186" s="7"/>
      <c r="BL186" s="48"/>
      <c r="BM186" s="48"/>
      <c r="BN186" s="48"/>
    </row>
    <row r="187" spans="4:66"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  <c r="AC187" s="6"/>
      <c r="AD187" s="7"/>
      <c r="AE187" s="48"/>
      <c r="AF187" s="48"/>
      <c r="AG187" s="48"/>
      <c r="AK187" s="6"/>
      <c r="AL187" s="6"/>
      <c r="AM187" s="6"/>
      <c r="AN187" s="6"/>
      <c r="AO187" s="6"/>
      <c r="AP187" s="6"/>
      <c r="AQ187" s="6"/>
      <c r="AR187" s="6"/>
      <c r="AS187" s="6"/>
      <c r="AT187" s="6"/>
      <c r="AU187" s="6"/>
      <c r="AV187" s="6"/>
      <c r="AW187" s="6"/>
      <c r="AX187" s="6"/>
      <c r="AY187" s="6"/>
      <c r="AZ187" s="6"/>
      <c r="BA187" s="6"/>
      <c r="BB187" s="6"/>
      <c r="BC187" s="6"/>
      <c r="BD187" s="6"/>
      <c r="BE187" s="6"/>
      <c r="BF187" s="6"/>
      <c r="BG187" s="6"/>
      <c r="BH187" s="6"/>
      <c r="BI187" s="6"/>
      <c r="BJ187" s="6"/>
      <c r="BK187" s="7"/>
      <c r="BL187" s="48"/>
      <c r="BM187" s="48"/>
      <c r="BN187" s="48"/>
    </row>
    <row r="188" spans="4:66"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  <c r="AC188" s="6"/>
      <c r="AD188" s="7"/>
      <c r="AE188" s="48"/>
      <c r="AF188" s="48"/>
      <c r="AG188" s="48"/>
      <c r="AK188" s="6"/>
      <c r="AL188" s="6"/>
      <c r="AM188" s="6"/>
      <c r="AN188" s="6"/>
      <c r="AO188" s="6"/>
      <c r="AP188" s="6"/>
      <c r="AQ188" s="6"/>
      <c r="AR188" s="6"/>
      <c r="AS188" s="6"/>
      <c r="AT188" s="6"/>
      <c r="AU188" s="6"/>
      <c r="AV188" s="6"/>
      <c r="AW188" s="6"/>
      <c r="AX188" s="6"/>
      <c r="AY188" s="6"/>
      <c r="AZ188" s="6"/>
      <c r="BA188" s="6"/>
      <c r="BB188" s="6"/>
      <c r="BC188" s="6"/>
      <c r="BD188" s="6"/>
      <c r="BE188" s="6"/>
      <c r="BF188" s="6"/>
      <c r="BG188" s="6"/>
      <c r="BH188" s="6"/>
      <c r="BI188" s="6"/>
      <c r="BJ188" s="6"/>
      <c r="BK188" s="7"/>
      <c r="BL188" s="48"/>
      <c r="BM188" s="48"/>
      <c r="BN188" s="48"/>
    </row>
    <row r="189" spans="4:66"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  <c r="AC189" s="6"/>
      <c r="AD189" s="7"/>
      <c r="AE189" s="48"/>
      <c r="AF189" s="48"/>
      <c r="AG189" s="48"/>
      <c r="AK189" s="6"/>
      <c r="AL189" s="6"/>
      <c r="AM189" s="6"/>
      <c r="AN189" s="6"/>
      <c r="AO189" s="6"/>
      <c r="AP189" s="6"/>
      <c r="AQ189" s="6"/>
      <c r="AR189" s="6"/>
      <c r="AS189" s="6"/>
      <c r="AT189" s="6"/>
      <c r="AU189" s="6"/>
      <c r="AV189" s="6"/>
      <c r="AW189" s="6"/>
      <c r="AX189" s="6"/>
      <c r="AY189" s="6"/>
      <c r="AZ189" s="6"/>
      <c r="BA189" s="6"/>
      <c r="BB189" s="6"/>
      <c r="BC189" s="6"/>
      <c r="BD189" s="6"/>
      <c r="BE189" s="6"/>
      <c r="BF189" s="6"/>
      <c r="BG189" s="6"/>
      <c r="BH189" s="6"/>
      <c r="BI189" s="6"/>
      <c r="BJ189" s="6"/>
      <c r="BK189" s="7"/>
      <c r="BL189" s="48"/>
      <c r="BM189" s="48"/>
      <c r="BN189" s="48"/>
    </row>
    <row r="190" spans="4:66"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  <c r="AC190" s="6"/>
      <c r="AD190" s="7"/>
      <c r="AE190" s="48"/>
      <c r="AF190" s="48"/>
      <c r="AG190" s="48"/>
      <c r="AK190" s="6"/>
      <c r="AL190" s="6"/>
      <c r="AM190" s="6"/>
      <c r="AN190" s="6"/>
      <c r="AO190" s="6"/>
      <c r="AP190" s="6"/>
      <c r="AQ190" s="6"/>
      <c r="AR190" s="6"/>
      <c r="AS190" s="6"/>
      <c r="AT190" s="6"/>
      <c r="AU190" s="6"/>
      <c r="AV190" s="6"/>
      <c r="AW190" s="6"/>
      <c r="AX190" s="6"/>
      <c r="AY190" s="6"/>
      <c r="AZ190" s="6"/>
      <c r="BA190" s="6"/>
      <c r="BB190" s="6"/>
      <c r="BC190" s="6"/>
      <c r="BD190" s="6"/>
      <c r="BE190" s="6"/>
      <c r="BF190" s="6"/>
      <c r="BG190" s="6"/>
      <c r="BH190" s="6"/>
      <c r="BI190" s="6"/>
      <c r="BJ190" s="6"/>
      <c r="BK190" s="7"/>
      <c r="BL190" s="48"/>
      <c r="BM190" s="48"/>
      <c r="BN190" s="48"/>
    </row>
    <row r="191" spans="4:66"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  <c r="AC191" s="6"/>
      <c r="AD191" s="7"/>
      <c r="AE191" s="48"/>
      <c r="AF191" s="48"/>
      <c r="AG191" s="48"/>
      <c r="AK191" s="6"/>
      <c r="AL191" s="6"/>
      <c r="AM191" s="6"/>
      <c r="AN191" s="6"/>
      <c r="AO191" s="6"/>
      <c r="AP191" s="6"/>
      <c r="AQ191" s="6"/>
      <c r="AR191" s="6"/>
      <c r="AS191" s="6"/>
      <c r="AT191" s="6"/>
      <c r="AU191" s="6"/>
      <c r="AV191" s="6"/>
      <c r="AW191" s="6"/>
      <c r="AX191" s="6"/>
      <c r="AY191" s="6"/>
      <c r="AZ191" s="6"/>
      <c r="BA191" s="6"/>
      <c r="BB191" s="6"/>
      <c r="BC191" s="6"/>
      <c r="BD191" s="6"/>
      <c r="BE191" s="6"/>
      <c r="BF191" s="6"/>
      <c r="BG191" s="6"/>
      <c r="BH191" s="6"/>
      <c r="BI191" s="6"/>
      <c r="BJ191" s="6"/>
      <c r="BK191" s="7"/>
      <c r="BL191" s="48"/>
      <c r="BM191" s="48"/>
      <c r="BN191" s="48"/>
    </row>
    <row r="192" spans="4:66"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  <c r="AC192" s="6"/>
      <c r="AD192" s="7"/>
      <c r="AE192" s="48"/>
      <c r="AF192" s="48"/>
      <c r="AG192" s="48"/>
      <c r="AK192" s="6"/>
      <c r="AL192" s="6"/>
      <c r="AM192" s="6"/>
      <c r="AN192" s="6"/>
      <c r="AO192" s="6"/>
      <c r="AP192" s="6"/>
      <c r="AQ192" s="6"/>
      <c r="AR192" s="6"/>
      <c r="AS192" s="6"/>
      <c r="AT192" s="6"/>
      <c r="AU192" s="6"/>
      <c r="AV192" s="6"/>
      <c r="AW192" s="6"/>
      <c r="AX192" s="6"/>
      <c r="AY192" s="6"/>
      <c r="AZ192" s="6"/>
      <c r="BA192" s="6"/>
      <c r="BB192" s="6"/>
      <c r="BC192" s="6"/>
      <c r="BD192" s="6"/>
      <c r="BE192" s="6"/>
      <c r="BF192" s="6"/>
      <c r="BG192" s="6"/>
      <c r="BH192" s="6"/>
      <c r="BI192" s="6"/>
      <c r="BJ192" s="6"/>
      <c r="BK192" s="7"/>
      <c r="BL192" s="48"/>
      <c r="BM192" s="48"/>
      <c r="BN192" s="48"/>
    </row>
    <row r="193" spans="4:66"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  <c r="AC193" s="6"/>
      <c r="AD193" s="7"/>
      <c r="AE193" s="48"/>
      <c r="AF193" s="48"/>
      <c r="AG193" s="48"/>
      <c r="AK193" s="6"/>
      <c r="AL193" s="6"/>
      <c r="AM193" s="6"/>
      <c r="AN193" s="6"/>
      <c r="AO193" s="6"/>
      <c r="AP193" s="6"/>
      <c r="AQ193" s="6"/>
      <c r="AR193" s="6"/>
      <c r="AS193" s="6"/>
      <c r="AT193" s="6"/>
      <c r="AU193" s="6"/>
      <c r="AV193" s="6"/>
      <c r="AW193" s="6"/>
      <c r="AX193" s="6"/>
      <c r="AY193" s="6"/>
      <c r="AZ193" s="6"/>
      <c r="BA193" s="6"/>
      <c r="BB193" s="6"/>
      <c r="BC193" s="6"/>
      <c r="BD193" s="6"/>
      <c r="BE193" s="6"/>
      <c r="BF193" s="6"/>
      <c r="BG193" s="6"/>
      <c r="BH193" s="6"/>
      <c r="BI193" s="6"/>
      <c r="BJ193" s="6"/>
      <c r="BK193" s="7"/>
      <c r="BL193" s="48"/>
      <c r="BM193" s="48"/>
      <c r="BN193" s="48"/>
    </row>
    <row r="194" spans="4:66"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  <c r="AC194" s="6"/>
      <c r="AD194" s="7"/>
      <c r="AE194" s="48"/>
      <c r="AF194" s="48"/>
      <c r="AG194" s="48"/>
      <c r="AK194" s="6"/>
      <c r="AL194" s="6"/>
      <c r="AM194" s="6"/>
      <c r="AN194" s="6"/>
      <c r="AO194" s="6"/>
      <c r="AP194" s="6"/>
      <c r="AQ194" s="6"/>
      <c r="AR194" s="6"/>
      <c r="AS194" s="6"/>
      <c r="AT194" s="6"/>
      <c r="AU194" s="6"/>
      <c r="AV194" s="6"/>
      <c r="AW194" s="6"/>
      <c r="AX194" s="6"/>
      <c r="AY194" s="6"/>
      <c r="AZ194" s="6"/>
      <c r="BA194" s="6"/>
      <c r="BB194" s="6"/>
      <c r="BC194" s="6"/>
      <c r="BD194" s="6"/>
      <c r="BE194" s="6"/>
      <c r="BF194" s="6"/>
      <c r="BG194" s="6"/>
      <c r="BH194" s="6"/>
      <c r="BI194" s="6"/>
      <c r="BJ194" s="6"/>
      <c r="BK194" s="7"/>
      <c r="BL194" s="48"/>
      <c r="BM194" s="48"/>
      <c r="BN194" s="48"/>
    </row>
    <row r="195" spans="4:66"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  <c r="AC195" s="6"/>
      <c r="AD195" s="7"/>
      <c r="AE195" s="48"/>
      <c r="AF195" s="48"/>
      <c r="AG195" s="48"/>
      <c r="AK195" s="6"/>
      <c r="AL195" s="6"/>
      <c r="AM195" s="6"/>
      <c r="AN195" s="6"/>
      <c r="AO195" s="6"/>
      <c r="AP195" s="6"/>
      <c r="AQ195" s="6"/>
      <c r="AR195" s="6"/>
      <c r="AS195" s="6"/>
      <c r="AT195" s="6"/>
      <c r="AU195" s="6"/>
      <c r="AV195" s="6"/>
      <c r="AW195" s="6"/>
      <c r="AX195" s="6"/>
      <c r="AY195" s="6"/>
      <c r="AZ195" s="6"/>
      <c r="BA195" s="6"/>
      <c r="BB195" s="6"/>
      <c r="BC195" s="6"/>
      <c r="BD195" s="6"/>
      <c r="BE195" s="6"/>
      <c r="BF195" s="6"/>
      <c r="BG195" s="6"/>
      <c r="BH195" s="6"/>
      <c r="BI195" s="6"/>
      <c r="BJ195" s="6"/>
      <c r="BK195" s="7"/>
      <c r="BL195" s="48"/>
      <c r="BM195" s="48"/>
      <c r="BN195" s="48"/>
    </row>
    <row r="196" spans="4:66"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  <c r="AC196" s="6"/>
      <c r="AD196" s="7"/>
      <c r="AE196" s="48"/>
      <c r="AF196" s="48"/>
      <c r="AG196" s="48"/>
      <c r="AK196" s="6"/>
      <c r="AL196" s="6"/>
      <c r="AM196" s="6"/>
      <c r="AN196" s="6"/>
      <c r="AO196" s="6"/>
      <c r="AP196" s="6"/>
      <c r="AQ196" s="6"/>
      <c r="AR196" s="6"/>
      <c r="AS196" s="6"/>
      <c r="AT196" s="6"/>
      <c r="AU196" s="6"/>
      <c r="AV196" s="6"/>
      <c r="AW196" s="6"/>
      <c r="AX196" s="6"/>
      <c r="AY196" s="6"/>
      <c r="AZ196" s="6"/>
      <c r="BA196" s="6"/>
      <c r="BB196" s="6"/>
      <c r="BC196" s="6"/>
      <c r="BD196" s="6"/>
      <c r="BE196" s="6"/>
      <c r="BF196" s="6"/>
      <c r="BG196" s="6"/>
      <c r="BH196" s="6"/>
      <c r="BI196" s="6"/>
      <c r="BJ196" s="6"/>
      <c r="BK196" s="7"/>
      <c r="BL196" s="48"/>
      <c r="BM196" s="48"/>
      <c r="BN196" s="48"/>
    </row>
    <row r="197" spans="4:66"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  <c r="AC197" s="6"/>
      <c r="AD197" s="7"/>
      <c r="AE197" s="48"/>
      <c r="AF197" s="48"/>
      <c r="AG197" s="48"/>
      <c r="AK197" s="6"/>
      <c r="AL197" s="6"/>
      <c r="AM197" s="6"/>
      <c r="AN197" s="6"/>
      <c r="AO197" s="6"/>
      <c r="AP197" s="6"/>
      <c r="AQ197" s="6"/>
      <c r="AR197" s="6"/>
      <c r="AS197" s="6"/>
      <c r="AT197" s="6"/>
      <c r="AU197" s="6"/>
      <c r="AV197" s="6"/>
      <c r="AW197" s="6"/>
      <c r="AX197" s="6"/>
      <c r="AY197" s="6"/>
      <c r="AZ197" s="6"/>
      <c r="BA197" s="6"/>
      <c r="BB197" s="6"/>
      <c r="BC197" s="6"/>
      <c r="BD197" s="6"/>
      <c r="BE197" s="6"/>
      <c r="BF197" s="6"/>
      <c r="BG197" s="6"/>
      <c r="BH197" s="6"/>
      <c r="BI197" s="6"/>
      <c r="BJ197" s="6"/>
      <c r="BK197" s="7"/>
      <c r="BL197" s="48"/>
      <c r="BM197" s="48"/>
      <c r="BN197" s="48"/>
    </row>
    <row r="198" spans="4:66"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  <c r="AC198" s="6"/>
      <c r="AD198" s="7"/>
      <c r="AE198" s="48"/>
      <c r="AF198" s="48"/>
      <c r="AG198" s="48"/>
      <c r="AK198" s="6"/>
      <c r="AL198" s="6"/>
      <c r="AM198" s="6"/>
      <c r="AN198" s="6"/>
      <c r="AO198" s="6"/>
      <c r="AP198" s="6"/>
      <c r="AQ198" s="6"/>
      <c r="AR198" s="6"/>
      <c r="AS198" s="6"/>
      <c r="AT198" s="6"/>
      <c r="AU198" s="6"/>
      <c r="AV198" s="6"/>
      <c r="AW198" s="6"/>
      <c r="AX198" s="6"/>
      <c r="AY198" s="6"/>
      <c r="AZ198" s="6"/>
      <c r="BA198" s="6"/>
      <c r="BB198" s="6"/>
      <c r="BC198" s="6"/>
      <c r="BD198" s="6"/>
      <c r="BE198" s="6"/>
      <c r="BF198" s="6"/>
      <c r="BG198" s="6"/>
      <c r="BH198" s="6"/>
      <c r="BI198" s="6"/>
      <c r="BJ198" s="6"/>
      <c r="BK198" s="7"/>
      <c r="BL198" s="48"/>
      <c r="BM198" s="48"/>
      <c r="BN198" s="48"/>
    </row>
    <row r="199" spans="4:66"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  <c r="AC199" s="6"/>
      <c r="AD199" s="7"/>
      <c r="AE199" s="48"/>
      <c r="AF199" s="48"/>
      <c r="AG199" s="48"/>
      <c r="AK199" s="6"/>
      <c r="AL199" s="6"/>
      <c r="AM199" s="6"/>
      <c r="AN199" s="6"/>
      <c r="AO199" s="6"/>
      <c r="AP199" s="6"/>
      <c r="AQ199" s="6"/>
      <c r="AR199" s="6"/>
      <c r="AS199" s="6"/>
      <c r="AT199" s="6"/>
      <c r="AU199" s="6"/>
      <c r="AV199" s="6"/>
      <c r="AW199" s="6"/>
      <c r="AX199" s="6"/>
      <c r="AY199" s="6"/>
      <c r="AZ199" s="6"/>
      <c r="BA199" s="6"/>
      <c r="BB199" s="6"/>
      <c r="BC199" s="6"/>
      <c r="BD199" s="6"/>
      <c r="BE199" s="6"/>
      <c r="BF199" s="6"/>
      <c r="BG199" s="6"/>
      <c r="BH199" s="6"/>
      <c r="BI199" s="6"/>
      <c r="BJ199" s="6"/>
      <c r="BK199" s="7"/>
      <c r="BL199" s="48"/>
      <c r="BM199" s="48"/>
      <c r="BN199" s="48"/>
    </row>
    <row r="200" spans="4:66"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  <c r="AC200" s="6"/>
      <c r="AD200" s="7"/>
      <c r="AE200" s="48"/>
      <c r="AF200" s="48"/>
      <c r="AG200" s="48"/>
      <c r="AK200" s="6"/>
      <c r="AL200" s="6"/>
      <c r="AM200" s="6"/>
      <c r="AN200" s="6"/>
      <c r="AO200" s="6"/>
      <c r="AP200" s="6"/>
      <c r="AQ200" s="6"/>
      <c r="AR200" s="6"/>
      <c r="AS200" s="6"/>
      <c r="AT200" s="6"/>
      <c r="AU200" s="6"/>
      <c r="AV200" s="6"/>
      <c r="AW200" s="6"/>
      <c r="AX200" s="6"/>
      <c r="AY200" s="6"/>
      <c r="AZ200" s="6"/>
      <c r="BA200" s="6"/>
      <c r="BB200" s="6"/>
      <c r="BC200" s="6"/>
      <c r="BD200" s="6"/>
      <c r="BE200" s="6"/>
      <c r="BF200" s="6"/>
      <c r="BG200" s="6"/>
      <c r="BH200" s="6"/>
      <c r="BI200" s="6"/>
      <c r="BJ200" s="6"/>
      <c r="BK200" s="7"/>
      <c r="BL200" s="48"/>
      <c r="BM200" s="48"/>
      <c r="BN200" s="48"/>
    </row>
    <row r="201" spans="4:66"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  <c r="AC201" s="6"/>
      <c r="AD201" s="7"/>
      <c r="AE201" s="48"/>
      <c r="AF201" s="48"/>
      <c r="AG201" s="48"/>
      <c r="AK201" s="6"/>
      <c r="AL201" s="6"/>
      <c r="AM201" s="6"/>
      <c r="AN201" s="6"/>
      <c r="AO201" s="6"/>
      <c r="AP201" s="6"/>
      <c r="AQ201" s="6"/>
      <c r="AR201" s="6"/>
      <c r="AS201" s="6"/>
      <c r="AT201" s="6"/>
      <c r="AU201" s="6"/>
      <c r="AV201" s="6"/>
      <c r="AW201" s="6"/>
      <c r="AX201" s="6"/>
      <c r="AY201" s="6"/>
      <c r="AZ201" s="6"/>
      <c r="BA201" s="6"/>
      <c r="BB201" s="6"/>
      <c r="BC201" s="6"/>
      <c r="BD201" s="6"/>
      <c r="BE201" s="6"/>
      <c r="BF201" s="6"/>
      <c r="BG201" s="6"/>
      <c r="BH201" s="6"/>
      <c r="BI201" s="6"/>
      <c r="BJ201" s="6"/>
      <c r="BK201" s="7"/>
      <c r="BL201" s="48"/>
      <c r="BM201" s="48"/>
      <c r="BN201" s="48"/>
    </row>
    <row r="202" spans="4:66"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  <c r="AC202" s="6"/>
      <c r="AD202" s="7"/>
      <c r="AE202" s="48"/>
      <c r="AF202" s="48"/>
      <c r="AG202" s="48"/>
      <c r="AK202" s="6"/>
      <c r="AL202" s="6"/>
      <c r="AM202" s="6"/>
      <c r="AN202" s="6"/>
      <c r="AO202" s="6"/>
      <c r="AP202" s="6"/>
      <c r="AQ202" s="6"/>
      <c r="AR202" s="6"/>
      <c r="AS202" s="6"/>
      <c r="AT202" s="6"/>
      <c r="AU202" s="6"/>
      <c r="AV202" s="6"/>
      <c r="AW202" s="6"/>
      <c r="AX202" s="6"/>
      <c r="AY202" s="6"/>
      <c r="AZ202" s="6"/>
      <c r="BA202" s="6"/>
      <c r="BB202" s="6"/>
      <c r="BC202" s="6"/>
      <c r="BD202" s="6"/>
      <c r="BE202" s="6"/>
      <c r="BF202" s="6"/>
      <c r="BG202" s="6"/>
      <c r="BH202" s="6"/>
      <c r="BI202" s="6"/>
      <c r="BJ202" s="6"/>
      <c r="BK202" s="7"/>
      <c r="BL202" s="48"/>
      <c r="BM202" s="48"/>
      <c r="BN202" s="48"/>
    </row>
    <row r="203" spans="4:66"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  <c r="AC203" s="6"/>
      <c r="AD203" s="7"/>
      <c r="AE203" s="48"/>
      <c r="AF203" s="48"/>
      <c r="AG203" s="48"/>
      <c r="AK203" s="6"/>
      <c r="AL203" s="6"/>
      <c r="AM203" s="6"/>
      <c r="AN203" s="6"/>
      <c r="AO203" s="6"/>
      <c r="AP203" s="6"/>
      <c r="AQ203" s="6"/>
      <c r="AR203" s="6"/>
      <c r="AS203" s="6"/>
      <c r="AT203" s="6"/>
      <c r="AU203" s="6"/>
      <c r="AV203" s="6"/>
      <c r="AW203" s="6"/>
      <c r="AX203" s="6"/>
      <c r="AY203" s="6"/>
      <c r="AZ203" s="6"/>
      <c r="BA203" s="6"/>
      <c r="BB203" s="6"/>
      <c r="BC203" s="6"/>
      <c r="BD203" s="6"/>
      <c r="BE203" s="6"/>
      <c r="BF203" s="6"/>
      <c r="BG203" s="6"/>
      <c r="BH203" s="6"/>
      <c r="BI203" s="6"/>
      <c r="BJ203" s="6"/>
      <c r="BK203" s="7"/>
      <c r="BL203" s="48"/>
      <c r="BM203" s="48"/>
      <c r="BN203" s="48"/>
    </row>
    <row r="204" spans="4:66"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  <c r="AC204" s="6"/>
      <c r="AD204" s="7"/>
      <c r="AE204" s="48"/>
      <c r="AF204" s="48"/>
      <c r="AG204" s="48"/>
      <c r="AK204" s="6"/>
      <c r="AL204" s="6"/>
      <c r="AM204" s="6"/>
      <c r="AN204" s="6"/>
      <c r="AO204" s="6"/>
      <c r="AP204" s="6"/>
      <c r="AQ204" s="6"/>
      <c r="AR204" s="6"/>
      <c r="AS204" s="6"/>
      <c r="AT204" s="6"/>
      <c r="AU204" s="6"/>
      <c r="AV204" s="6"/>
      <c r="AW204" s="6"/>
      <c r="AX204" s="6"/>
      <c r="AY204" s="6"/>
      <c r="AZ204" s="6"/>
      <c r="BA204" s="6"/>
      <c r="BB204" s="6"/>
      <c r="BC204" s="6"/>
      <c r="BD204" s="6"/>
      <c r="BE204" s="6"/>
      <c r="BF204" s="6"/>
      <c r="BG204" s="6"/>
      <c r="BH204" s="6"/>
      <c r="BI204" s="6"/>
      <c r="BJ204" s="6"/>
      <c r="BK204" s="7"/>
      <c r="BL204" s="48"/>
      <c r="BM204" s="48"/>
      <c r="BN204" s="48"/>
    </row>
    <row r="205" spans="4:66"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  <c r="AC205" s="6"/>
      <c r="AD205" s="7"/>
      <c r="AE205" s="48"/>
      <c r="AF205" s="48"/>
      <c r="AG205" s="48"/>
      <c r="AK205" s="6"/>
      <c r="AL205" s="6"/>
      <c r="AM205" s="6"/>
      <c r="AN205" s="6"/>
      <c r="AO205" s="6"/>
      <c r="AP205" s="6"/>
      <c r="AQ205" s="6"/>
      <c r="AR205" s="6"/>
      <c r="AS205" s="6"/>
      <c r="AT205" s="6"/>
      <c r="AU205" s="6"/>
      <c r="AV205" s="6"/>
      <c r="AW205" s="6"/>
      <c r="AX205" s="6"/>
      <c r="AY205" s="6"/>
      <c r="AZ205" s="6"/>
      <c r="BA205" s="6"/>
      <c r="BB205" s="6"/>
      <c r="BC205" s="6"/>
      <c r="BD205" s="6"/>
      <c r="BE205" s="6"/>
      <c r="BF205" s="6"/>
      <c r="BG205" s="6"/>
      <c r="BH205" s="6"/>
      <c r="BI205" s="6"/>
      <c r="BJ205" s="6"/>
      <c r="BK205" s="7"/>
      <c r="BL205" s="48"/>
      <c r="BM205" s="48"/>
      <c r="BN205" s="48"/>
    </row>
    <row r="206" spans="4:66"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  <c r="AC206" s="6"/>
      <c r="AD206" s="7"/>
      <c r="AE206" s="48"/>
      <c r="AF206" s="48"/>
      <c r="AG206" s="48"/>
      <c r="AK206" s="6"/>
      <c r="AL206" s="6"/>
      <c r="AM206" s="6"/>
      <c r="AN206" s="6"/>
      <c r="AO206" s="6"/>
      <c r="AP206" s="6"/>
      <c r="AQ206" s="6"/>
      <c r="AR206" s="6"/>
      <c r="AS206" s="6"/>
      <c r="AT206" s="6"/>
      <c r="AU206" s="6"/>
      <c r="AV206" s="6"/>
      <c r="AW206" s="6"/>
      <c r="AX206" s="6"/>
      <c r="AY206" s="6"/>
      <c r="AZ206" s="6"/>
      <c r="BA206" s="6"/>
      <c r="BB206" s="6"/>
      <c r="BC206" s="6"/>
      <c r="BD206" s="6"/>
      <c r="BE206" s="6"/>
      <c r="BF206" s="6"/>
      <c r="BG206" s="6"/>
      <c r="BH206" s="6"/>
      <c r="BI206" s="6"/>
      <c r="BJ206" s="6"/>
      <c r="BK206" s="7"/>
      <c r="BL206" s="48"/>
      <c r="BM206" s="48"/>
      <c r="BN206" s="48"/>
    </row>
    <row r="207" spans="4:66"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  <c r="AC207" s="6"/>
      <c r="AD207" s="7"/>
      <c r="AE207" s="48"/>
      <c r="AF207" s="48"/>
      <c r="AG207" s="48"/>
      <c r="AK207" s="6"/>
      <c r="AL207" s="6"/>
      <c r="AM207" s="6"/>
      <c r="AN207" s="6"/>
      <c r="AO207" s="6"/>
      <c r="AP207" s="6"/>
      <c r="AQ207" s="6"/>
      <c r="AR207" s="6"/>
      <c r="AS207" s="6"/>
      <c r="AT207" s="6"/>
      <c r="AU207" s="6"/>
      <c r="AV207" s="6"/>
      <c r="AW207" s="6"/>
      <c r="AX207" s="6"/>
      <c r="AY207" s="6"/>
      <c r="AZ207" s="6"/>
      <c r="BA207" s="6"/>
      <c r="BB207" s="6"/>
      <c r="BC207" s="6"/>
      <c r="BD207" s="6"/>
      <c r="BE207" s="6"/>
      <c r="BF207" s="6"/>
      <c r="BG207" s="6"/>
      <c r="BH207" s="6"/>
      <c r="BI207" s="6"/>
      <c r="BJ207" s="6"/>
      <c r="BK207" s="7"/>
      <c r="BL207" s="48"/>
      <c r="BM207" s="48"/>
      <c r="BN207" s="48"/>
    </row>
    <row r="208" spans="4:66"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  <c r="AC208" s="6"/>
      <c r="AD208" s="7"/>
      <c r="AE208" s="48"/>
      <c r="AF208" s="48"/>
      <c r="AG208" s="48"/>
      <c r="AK208" s="6"/>
      <c r="AL208" s="6"/>
      <c r="AM208" s="6"/>
      <c r="AN208" s="6"/>
      <c r="AO208" s="6"/>
      <c r="AP208" s="6"/>
      <c r="AQ208" s="6"/>
      <c r="AR208" s="6"/>
      <c r="AS208" s="6"/>
      <c r="AT208" s="6"/>
      <c r="AU208" s="6"/>
      <c r="AV208" s="6"/>
      <c r="AW208" s="6"/>
      <c r="AX208" s="6"/>
      <c r="AY208" s="6"/>
      <c r="AZ208" s="6"/>
      <c r="BA208" s="6"/>
      <c r="BB208" s="6"/>
      <c r="BC208" s="6"/>
      <c r="BD208" s="6"/>
      <c r="BE208" s="6"/>
      <c r="BF208" s="6"/>
      <c r="BG208" s="6"/>
      <c r="BH208" s="6"/>
      <c r="BI208" s="6"/>
      <c r="BJ208" s="6"/>
      <c r="BK208" s="7"/>
      <c r="BL208" s="48"/>
      <c r="BM208" s="48"/>
      <c r="BN208" s="48"/>
    </row>
    <row r="209" spans="4:66"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  <c r="AC209" s="6"/>
      <c r="AD209" s="7"/>
      <c r="AE209" s="48"/>
      <c r="AF209" s="48"/>
      <c r="AG209" s="48"/>
      <c r="AK209" s="6"/>
      <c r="AL209" s="6"/>
      <c r="AM209" s="6"/>
      <c r="AN209" s="6"/>
      <c r="AO209" s="6"/>
      <c r="AP209" s="6"/>
      <c r="AQ209" s="6"/>
      <c r="AR209" s="6"/>
      <c r="AS209" s="6"/>
      <c r="AT209" s="6"/>
      <c r="AU209" s="6"/>
      <c r="AV209" s="6"/>
      <c r="AW209" s="6"/>
      <c r="AX209" s="6"/>
      <c r="AY209" s="6"/>
      <c r="AZ209" s="6"/>
      <c r="BA209" s="6"/>
      <c r="BB209" s="6"/>
      <c r="BC209" s="6"/>
      <c r="BD209" s="6"/>
      <c r="BE209" s="6"/>
      <c r="BF209" s="6"/>
      <c r="BG209" s="6"/>
      <c r="BH209" s="6"/>
      <c r="BI209" s="6"/>
      <c r="BJ209" s="6"/>
      <c r="BK209" s="7"/>
      <c r="BL209" s="48"/>
      <c r="BM209" s="48"/>
      <c r="BN209" s="48"/>
    </row>
    <row r="210" spans="4:66"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  <c r="AC210" s="6"/>
      <c r="AD210" s="7"/>
      <c r="AE210" s="48"/>
      <c r="AF210" s="48"/>
      <c r="AG210" s="48"/>
      <c r="AK210" s="6"/>
      <c r="AL210" s="6"/>
      <c r="AM210" s="6"/>
      <c r="AN210" s="6"/>
      <c r="AO210" s="6"/>
      <c r="AP210" s="6"/>
      <c r="AQ210" s="6"/>
      <c r="AR210" s="6"/>
      <c r="AS210" s="6"/>
      <c r="AT210" s="6"/>
      <c r="AU210" s="6"/>
      <c r="AV210" s="6"/>
      <c r="AW210" s="6"/>
      <c r="AX210" s="6"/>
      <c r="AY210" s="6"/>
      <c r="AZ210" s="6"/>
      <c r="BA210" s="6"/>
      <c r="BB210" s="6"/>
      <c r="BC210" s="6"/>
      <c r="BD210" s="6"/>
      <c r="BE210" s="6"/>
      <c r="BF210" s="6"/>
      <c r="BG210" s="6"/>
      <c r="BH210" s="6"/>
      <c r="BI210" s="6"/>
      <c r="BJ210" s="6"/>
      <c r="BK210" s="7"/>
      <c r="BL210" s="48"/>
      <c r="BM210" s="48"/>
      <c r="BN210" s="48"/>
    </row>
    <row r="211" spans="4:66"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  <c r="AC211" s="6"/>
      <c r="AD211" s="7"/>
      <c r="AE211" s="48"/>
      <c r="AF211" s="48"/>
      <c r="AG211" s="48"/>
      <c r="AK211" s="6"/>
      <c r="AL211" s="6"/>
      <c r="AM211" s="6"/>
      <c r="AN211" s="6"/>
      <c r="AO211" s="6"/>
      <c r="AP211" s="6"/>
      <c r="AQ211" s="6"/>
      <c r="AR211" s="6"/>
      <c r="AS211" s="6"/>
      <c r="AT211" s="6"/>
      <c r="AU211" s="6"/>
      <c r="AV211" s="6"/>
      <c r="AW211" s="6"/>
      <c r="AX211" s="6"/>
      <c r="AY211" s="6"/>
      <c r="AZ211" s="6"/>
      <c r="BA211" s="6"/>
      <c r="BB211" s="6"/>
      <c r="BC211" s="6"/>
      <c r="BD211" s="6"/>
      <c r="BE211" s="6"/>
      <c r="BF211" s="6"/>
      <c r="BG211" s="6"/>
      <c r="BH211" s="6"/>
      <c r="BI211" s="6"/>
      <c r="BJ211" s="6"/>
      <c r="BK211" s="7"/>
      <c r="BL211" s="48"/>
      <c r="BM211" s="48"/>
      <c r="BN211" s="48"/>
    </row>
    <row r="212" spans="4:66"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  <c r="AC212" s="6"/>
      <c r="AD212" s="7"/>
      <c r="AE212" s="48"/>
      <c r="AF212" s="48"/>
      <c r="AG212" s="48"/>
      <c r="AK212" s="6"/>
      <c r="AL212" s="6"/>
      <c r="AM212" s="6"/>
      <c r="AN212" s="6"/>
      <c r="AO212" s="6"/>
      <c r="AP212" s="6"/>
      <c r="AQ212" s="6"/>
      <c r="AR212" s="6"/>
      <c r="AS212" s="6"/>
      <c r="AT212" s="6"/>
      <c r="AU212" s="6"/>
      <c r="AV212" s="6"/>
      <c r="AW212" s="6"/>
      <c r="AX212" s="6"/>
      <c r="AY212" s="6"/>
      <c r="AZ212" s="6"/>
      <c r="BA212" s="6"/>
      <c r="BB212" s="6"/>
      <c r="BC212" s="6"/>
      <c r="BD212" s="6"/>
      <c r="BE212" s="6"/>
      <c r="BF212" s="6"/>
      <c r="BG212" s="6"/>
      <c r="BH212" s="6"/>
      <c r="BI212" s="6"/>
      <c r="BJ212" s="6"/>
      <c r="BK212" s="7"/>
      <c r="BL212" s="48"/>
      <c r="BM212" s="48"/>
      <c r="BN212" s="48"/>
    </row>
    <row r="213" spans="4:66"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  <c r="AC213" s="6"/>
      <c r="AD213" s="7"/>
      <c r="AE213" s="48"/>
      <c r="AF213" s="48"/>
      <c r="AG213" s="48"/>
      <c r="AK213" s="6"/>
      <c r="AL213" s="6"/>
      <c r="AM213" s="6"/>
      <c r="AN213" s="6"/>
      <c r="AO213" s="6"/>
      <c r="AP213" s="6"/>
      <c r="AQ213" s="6"/>
      <c r="AR213" s="6"/>
      <c r="AS213" s="6"/>
      <c r="AT213" s="6"/>
      <c r="AU213" s="6"/>
      <c r="AV213" s="6"/>
      <c r="AW213" s="6"/>
      <c r="AX213" s="6"/>
      <c r="AY213" s="6"/>
      <c r="AZ213" s="6"/>
      <c r="BA213" s="6"/>
      <c r="BB213" s="6"/>
      <c r="BC213" s="6"/>
      <c r="BD213" s="6"/>
      <c r="BE213" s="6"/>
      <c r="BF213" s="6"/>
      <c r="BG213" s="6"/>
      <c r="BH213" s="6"/>
      <c r="BI213" s="6"/>
      <c r="BJ213" s="6"/>
      <c r="BK213" s="7"/>
      <c r="BL213" s="48"/>
      <c r="BM213" s="48"/>
      <c r="BN213" s="48"/>
    </row>
    <row r="214" spans="4:66"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  <c r="AC214" s="6"/>
      <c r="AD214" s="7"/>
      <c r="AE214" s="48"/>
      <c r="AF214" s="48"/>
      <c r="AG214" s="48"/>
      <c r="AK214" s="6"/>
      <c r="AL214" s="6"/>
      <c r="AM214" s="6"/>
      <c r="AN214" s="6"/>
      <c r="AO214" s="6"/>
      <c r="AP214" s="6"/>
      <c r="AQ214" s="6"/>
      <c r="AR214" s="6"/>
      <c r="AS214" s="6"/>
      <c r="AT214" s="6"/>
      <c r="AU214" s="6"/>
      <c r="AV214" s="6"/>
      <c r="AW214" s="6"/>
      <c r="AX214" s="6"/>
      <c r="AY214" s="6"/>
      <c r="AZ214" s="6"/>
      <c r="BA214" s="6"/>
      <c r="BB214" s="6"/>
      <c r="BC214" s="6"/>
      <c r="BD214" s="6"/>
      <c r="BE214" s="6"/>
      <c r="BF214" s="6"/>
      <c r="BG214" s="6"/>
      <c r="BH214" s="6"/>
      <c r="BI214" s="6"/>
      <c r="BJ214" s="6"/>
      <c r="BK214" s="7"/>
      <c r="BL214" s="48"/>
      <c r="BM214" s="48"/>
      <c r="BN214" s="48"/>
    </row>
    <row r="215" spans="4:66"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  <c r="AC215" s="6"/>
      <c r="AD215" s="7"/>
      <c r="AE215" s="48"/>
      <c r="AF215" s="48"/>
      <c r="AG215" s="48"/>
      <c r="AK215" s="6"/>
      <c r="AL215" s="6"/>
      <c r="AM215" s="6"/>
      <c r="AN215" s="6"/>
      <c r="AO215" s="6"/>
      <c r="AP215" s="6"/>
      <c r="AQ215" s="6"/>
      <c r="AR215" s="6"/>
      <c r="AS215" s="6"/>
      <c r="AT215" s="6"/>
      <c r="AU215" s="6"/>
      <c r="AV215" s="6"/>
      <c r="AW215" s="6"/>
      <c r="AX215" s="6"/>
      <c r="AY215" s="6"/>
      <c r="AZ215" s="6"/>
      <c r="BA215" s="6"/>
      <c r="BB215" s="6"/>
      <c r="BC215" s="6"/>
      <c r="BD215" s="6"/>
      <c r="BE215" s="6"/>
      <c r="BF215" s="6"/>
      <c r="BG215" s="6"/>
      <c r="BH215" s="6"/>
      <c r="BI215" s="6"/>
      <c r="BJ215" s="6"/>
      <c r="BK215" s="7"/>
      <c r="BL215" s="48"/>
      <c r="BM215" s="48"/>
      <c r="BN215" s="48"/>
    </row>
    <row r="216" spans="4:66"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  <c r="AC216" s="6"/>
      <c r="AD216" s="7"/>
      <c r="AE216" s="48"/>
      <c r="AF216" s="48"/>
      <c r="AG216" s="48"/>
      <c r="AK216" s="6"/>
      <c r="AL216" s="6"/>
      <c r="AM216" s="6"/>
      <c r="AN216" s="6"/>
      <c r="AO216" s="6"/>
      <c r="AP216" s="6"/>
      <c r="AQ216" s="6"/>
      <c r="AR216" s="6"/>
      <c r="AS216" s="6"/>
      <c r="AT216" s="6"/>
      <c r="AU216" s="6"/>
      <c r="AV216" s="6"/>
      <c r="AW216" s="6"/>
      <c r="AX216" s="6"/>
      <c r="AY216" s="6"/>
      <c r="AZ216" s="6"/>
      <c r="BA216" s="6"/>
      <c r="BB216" s="6"/>
      <c r="BC216" s="6"/>
      <c r="BD216" s="6"/>
      <c r="BE216" s="6"/>
      <c r="BF216" s="6"/>
      <c r="BG216" s="6"/>
      <c r="BH216" s="6"/>
      <c r="BI216" s="6"/>
      <c r="BJ216" s="6"/>
      <c r="BK216" s="7"/>
      <c r="BL216" s="48"/>
      <c r="BM216" s="48"/>
      <c r="BN216" s="48"/>
    </row>
    <row r="217" spans="4:66"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  <c r="AC217" s="6"/>
      <c r="AD217" s="7"/>
      <c r="AE217" s="48"/>
      <c r="AF217" s="48"/>
      <c r="AG217" s="48"/>
      <c r="AK217" s="6"/>
      <c r="AL217" s="6"/>
      <c r="AM217" s="6"/>
      <c r="AN217" s="6"/>
      <c r="AO217" s="6"/>
      <c r="AP217" s="6"/>
      <c r="AQ217" s="6"/>
      <c r="AR217" s="6"/>
      <c r="AS217" s="6"/>
      <c r="AT217" s="6"/>
      <c r="AU217" s="6"/>
      <c r="AV217" s="6"/>
      <c r="AW217" s="6"/>
      <c r="AX217" s="6"/>
      <c r="AY217" s="6"/>
      <c r="AZ217" s="6"/>
      <c r="BA217" s="6"/>
      <c r="BB217" s="6"/>
      <c r="BC217" s="6"/>
      <c r="BD217" s="6"/>
      <c r="BE217" s="6"/>
      <c r="BF217" s="6"/>
      <c r="BG217" s="6"/>
      <c r="BH217" s="6"/>
      <c r="BI217" s="6"/>
      <c r="BJ217" s="6"/>
      <c r="BK217" s="7"/>
      <c r="BL217" s="48"/>
      <c r="BM217" s="48"/>
      <c r="BN217" s="48"/>
    </row>
    <row r="218" spans="4:66"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  <c r="AC218" s="6"/>
      <c r="AD218" s="7"/>
      <c r="AE218" s="48"/>
      <c r="AF218" s="48"/>
      <c r="AG218" s="48"/>
      <c r="AK218" s="6"/>
      <c r="AL218" s="6"/>
      <c r="AM218" s="6"/>
      <c r="AN218" s="6"/>
      <c r="AO218" s="6"/>
      <c r="AP218" s="6"/>
      <c r="AQ218" s="6"/>
      <c r="AR218" s="6"/>
      <c r="AS218" s="6"/>
      <c r="AT218" s="6"/>
      <c r="AU218" s="6"/>
      <c r="AV218" s="6"/>
      <c r="AW218" s="6"/>
      <c r="AX218" s="6"/>
      <c r="AY218" s="6"/>
      <c r="AZ218" s="6"/>
      <c r="BA218" s="6"/>
      <c r="BB218" s="6"/>
      <c r="BC218" s="6"/>
      <c r="BD218" s="6"/>
      <c r="BE218" s="6"/>
      <c r="BF218" s="6"/>
      <c r="BG218" s="6"/>
      <c r="BH218" s="6"/>
      <c r="BI218" s="6"/>
      <c r="BJ218" s="6"/>
      <c r="BK218" s="7"/>
      <c r="BL218" s="48"/>
      <c r="BM218" s="48"/>
      <c r="BN218" s="48"/>
    </row>
    <row r="219" spans="4:66"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  <c r="AC219" s="6"/>
      <c r="AD219" s="7"/>
      <c r="AE219" s="48"/>
      <c r="AF219" s="48"/>
      <c r="AG219" s="48"/>
      <c r="AK219" s="6"/>
      <c r="AL219" s="6"/>
      <c r="AM219" s="6"/>
      <c r="AN219" s="6"/>
      <c r="AO219" s="6"/>
      <c r="AP219" s="6"/>
      <c r="AQ219" s="6"/>
      <c r="AR219" s="6"/>
      <c r="AS219" s="6"/>
      <c r="AT219" s="6"/>
      <c r="AU219" s="6"/>
      <c r="AV219" s="6"/>
      <c r="AW219" s="6"/>
      <c r="AX219" s="6"/>
      <c r="AY219" s="6"/>
      <c r="AZ219" s="6"/>
      <c r="BA219" s="6"/>
      <c r="BB219" s="6"/>
      <c r="BC219" s="6"/>
      <c r="BD219" s="6"/>
      <c r="BE219" s="6"/>
      <c r="BF219" s="6"/>
      <c r="BG219" s="6"/>
      <c r="BH219" s="6"/>
      <c r="BI219" s="6"/>
      <c r="BJ219" s="6"/>
      <c r="BK219" s="7"/>
      <c r="BL219" s="48"/>
      <c r="BM219" s="48"/>
      <c r="BN219" s="48"/>
    </row>
    <row r="220" spans="4:66"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  <c r="AC220" s="6"/>
      <c r="AD220" s="7"/>
      <c r="AE220" s="48"/>
      <c r="AF220" s="48"/>
      <c r="AG220" s="48"/>
      <c r="AK220" s="6"/>
      <c r="AL220" s="6"/>
      <c r="AM220" s="6"/>
      <c r="AN220" s="6"/>
      <c r="AO220" s="6"/>
      <c r="AP220" s="6"/>
      <c r="AQ220" s="6"/>
      <c r="AR220" s="6"/>
      <c r="AS220" s="6"/>
      <c r="AT220" s="6"/>
      <c r="AU220" s="6"/>
      <c r="AV220" s="6"/>
      <c r="AW220" s="6"/>
      <c r="AX220" s="6"/>
      <c r="AY220" s="6"/>
      <c r="AZ220" s="6"/>
      <c r="BA220" s="6"/>
      <c r="BB220" s="6"/>
      <c r="BC220" s="6"/>
      <c r="BD220" s="6"/>
      <c r="BE220" s="6"/>
      <c r="BF220" s="6"/>
      <c r="BG220" s="6"/>
      <c r="BH220" s="6"/>
      <c r="BI220" s="6"/>
      <c r="BJ220" s="6"/>
      <c r="BK220" s="7"/>
      <c r="BL220" s="48"/>
      <c r="BM220" s="48"/>
      <c r="BN220" s="48"/>
    </row>
    <row r="221" spans="4:66"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  <c r="AA221" s="6"/>
      <c r="AB221" s="6"/>
      <c r="AC221" s="6"/>
      <c r="AD221" s="7"/>
      <c r="AE221" s="48"/>
      <c r="AF221" s="48"/>
      <c r="AG221" s="48"/>
      <c r="AK221" s="6"/>
      <c r="AL221" s="6"/>
      <c r="AM221" s="6"/>
      <c r="AN221" s="6"/>
      <c r="AO221" s="6"/>
      <c r="AP221" s="6"/>
      <c r="AQ221" s="6"/>
      <c r="AR221" s="6"/>
      <c r="AS221" s="6"/>
      <c r="AT221" s="6"/>
      <c r="AU221" s="6"/>
      <c r="AV221" s="6"/>
      <c r="AW221" s="6"/>
      <c r="AX221" s="6"/>
      <c r="AY221" s="6"/>
      <c r="AZ221" s="6"/>
      <c r="BA221" s="6"/>
      <c r="BB221" s="6"/>
      <c r="BC221" s="6"/>
      <c r="BD221" s="6"/>
      <c r="BE221" s="6"/>
      <c r="BF221" s="6"/>
      <c r="BG221" s="6"/>
      <c r="BH221" s="6"/>
      <c r="BI221" s="6"/>
      <c r="BJ221" s="6"/>
      <c r="BK221" s="7"/>
      <c r="BL221" s="48"/>
      <c r="BM221" s="48"/>
      <c r="BN221" s="48"/>
    </row>
    <row r="222" spans="4:66"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  <c r="AC222" s="6"/>
      <c r="AD222" s="7"/>
      <c r="AE222" s="48"/>
      <c r="AF222" s="48"/>
      <c r="AG222" s="48"/>
      <c r="AK222" s="6"/>
      <c r="AL222" s="6"/>
      <c r="AM222" s="6"/>
      <c r="AN222" s="6"/>
      <c r="AO222" s="6"/>
      <c r="AP222" s="6"/>
      <c r="AQ222" s="6"/>
      <c r="AR222" s="6"/>
      <c r="AS222" s="6"/>
      <c r="AT222" s="6"/>
      <c r="AU222" s="6"/>
      <c r="AV222" s="6"/>
      <c r="AW222" s="6"/>
      <c r="AX222" s="6"/>
      <c r="AY222" s="6"/>
      <c r="AZ222" s="6"/>
      <c r="BA222" s="6"/>
      <c r="BB222" s="6"/>
      <c r="BC222" s="6"/>
      <c r="BD222" s="6"/>
      <c r="BE222" s="6"/>
      <c r="BF222" s="6"/>
      <c r="BG222" s="6"/>
      <c r="BH222" s="6"/>
      <c r="BI222" s="6"/>
      <c r="BJ222" s="6"/>
      <c r="BK222" s="7"/>
      <c r="BL222" s="48"/>
      <c r="BM222" s="48"/>
      <c r="BN222" s="48"/>
    </row>
    <row r="223" spans="4:66"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/>
      <c r="AC223" s="6"/>
      <c r="AD223" s="7"/>
      <c r="AE223" s="48"/>
      <c r="AF223" s="48"/>
      <c r="AG223" s="48"/>
      <c r="AK223" s="6"/>
      <c r="AL223" s="6"/>
      <c r="AM223" s="6"/>
      <c r="AN223" s="6"/>
      <c r="AO223" s="6"/>
      <c r="AP223" s="6"/>
      <c r="AQ223" s="6"/>
      <c r="AR223" s="6"/>
      <c r="AS223" s="6"/>
      <c r="AT223" s="6"/>
      <c r="AU223" s="6"/>
      <c r="AV223" s="6"/>
      <c r="AW223" s="6"/>
      <c r="AX223" s="6"/>
      <c r="AY223" s="6"/>
      <c r="AZ223" s="6"/>
      <c r="BA223" s="6"/>
      <c r="BB223" s="6"/>
      <c r="BC223" s="6"/>
      <c r="BD223" s="6"/>
      <c r="BE223" s="6"/>
      <c r="BF223" s="6"/>
      <c r="BG223" s="6"/>
      <c r="BH223" s="6"/>
      <c r="BI223" s="6"/>
      <c r="BJ223" s="6"/>
      <c r="BK223" s="7"/>
      <c r="BL223" s="48"/>
      <c r="BM223" s="48"/>
      <c r="BN223" s="48"/>
    </row>
    <row r="224" spans="4:66"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  <c r="AA224" s="6"/>
      <c r="AB224" s="6"/>
      <c r="AC224" s="6"/>
      <c r="AD224" s="7"/>
      <c r="AE224" s="48"/>
      <c r="AF224" s="48"/>
      <c r="AG224" s="48"/>
      <c r="AK224" s="6"/>
      <c r="AL224" s="6"/>
      <c r="AM224" s="6"/>
      <c r="AN224" s="6"/>
      <c r="AO224" s="6"/>
      <c r="AP224" s="6"/>
      <c r="AQ224" s="6"/>
      <c r="AR224" s="6"/>
      <c r="AS224" s="6"/>
      <c r="AT224" s="6"/>
      <c r="AU224" s="6"/>
      <c r="AV224" s="6"/>
      <c r="AW224" s="6"/>
      <c r="AX224" s="6"/>
      <c r="AY224" s="6"/>
      <c r="AZ224" s="6"/>
      <c r="BA224" s="6"/>
      <c r="BB224" s="6"/>
      <c r="BC224" s="6"/>
      <c r="BD224" s="6"/>
      <c r="BE224" s="6"/>
      <c r="BF224" s="6"/>
      <c r="BG224" s="6"/>
      <c r="BH224" s="6"/>
      <c r="BI224" s="6"/>
      <c r="BJ224" s="6"/>
      <c r="BK224" s="7"/>
      <c r="BL224" s="48"/>
      <c r="BM224" s="48"/>
      <c r="BN224" s="48"/>
    </row>
    <row r="225" spans="4:66"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  <c r="AC225" s="6"/>
      <c r="AD225" s="7"/>
      <c r="AE225" s="48"/>
      <c r="AF225" s="48"/>
      <c r="AG225" s="48"/>
      <c r="AK225" s="6"/>
      <c r="AL225" s="6"/>
      <c r="AM225" s="6"/>
      <c r="AN225" s="6"/>
      <c r="AO225" s="6"/>
      <c r="AP225" s="6"/>
      <c r="AQ225" s="6"/>
      <c r="AR225" s="6"/>
      <c r="AS225" s="6"/>
      <c r="AT225" s="6"/>
      <c r="AU225" s="6"/>
      <c r="AV225" s="6"/>
      <c r="AW225" s="6"/>
      <c r="AX225" s="6"/>
      <c r="AY225" s="6"/>
      <c r="AZ225" s="6"/>
      <c r="BA225" s="6"/>
      <c r="BB225" s="6"/>
      <c r="BC225" s="6"/>
      <c r="BD225" s="6"/>
      <c r="BE225" s="6"/>
      <c r="BF225" s="6"/>
      <c r="BG225" s="6"/>
      <c r="BH225" s="6"/>
      <c r="BI225" s="6"/>
      <c r="BJ225" s="6"/>
      <c r="BK225" s="7"/>
      <c r="BL225" s="48"/>
      <c r="BM225" s="48"/>
      <c r="BN225" s="48"/>
    </row>
    <row r="226" spans="4:66"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  <c r="AC226" s="6"/>
      <c r="AD226" s="7"/>
      <c r="AE226" s="48"/>
      <c r="AF226" s="48"/>
      <c r="AG226" s="48"/>
      <c r="AK226" s="6"/>
      <c r="AL226" s="6"/>
      <c r="AM226" s="6"/>
      <c r="AN226" s="6"/>
      <c r="AO226" s="6"/>
      <c r="AP226" s="6"/>
      <c r="AQ226" s="6"/>
      <c r="AR226" s="6"/>
      <c r="AS226" s="6"/>
      <c r="AT226" s="6"/>
      <c r="AU226" s="6"/>
      <c r="AV226" s="6"/>
      <c r="AW226" s="6"/>
      <c r="AX226" s="6"/>
      <c r="AY226" s="6"/>
      <c r="AZ226" s="6"/>
      <c r="BA226" s="6"/>
      <c r="BB226" s="6"/>
      <c r="BC226" s="6"/>
      <c r="BD226" s="6"/>
      <c r="BE226" s="6"/>
      <c r="BF226" s="6"/>
      <c r="BG226" s="6"/>
      <c r="BH226" s="6"/>
      <c r="BI226" s="6"/>
      <c r="BJ226" s="6"/>
      <c r="BK226" s="7"/>
      <c r="BL226" s="48"/>
      <c r="BM226" s="48"/>
      <c r="BN226" s="48"/>
    </row>
    <row r="227" spans="4:66"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  <c r="AA227" s="6"/>
      <c r="AB227" s="6"/>
      <c r="AC227" s="6"/>
      <c r="AD227" s="7"/>
      <c r="AE227" s="48"/>
      <c r="AF227" s="48"/>
      <c r="AG227" s="48"/>
      <c r="AK227" s="6"/>
      <c r="AL227" s="6"/>
      <c r="AM227" s="6"/>
      <c r="AN227" s="6"/>
      <c r="AO227" s="6"/>
      <c r="AP227" s="6"/>
      <c r="AQ227" s="6"/>
      <c r="AR227" s="6"/>
      <c r="AS227" s="6"/>
      <c r="AT227" s="6"/>
      <c r="AU227" s="6"/>
      <c r="AV227" s="6"/>
      <c r="AW227" s="6"/>
      <c r="AX227" s="6"/>
      <c r="AY227" s="6"/>
      <c r="AZ227" s="6"/>
      <c r="BA227" s="6"/>
      <c r="BB227" s="6"/>
      <c r="BC227" s="6"/>
      <c r="BD227" s="6"/>
      <c r="BE227" s="6"/>
      <c r="BF227" s="6"/>
      <c r="BG227" s="6"/>
      <c r="BH227" s="6"/>
      <c r="BI227" s="6"/>
      <c r="BJ227" s="6"/>
      <c r="BK227" s="7"/>
      <c r="BL227" s="48"/>
      <c r="BM227" s="48"/>
      <c r="BN227" s="48"/>
    </row>
    <row r="228" spans="4:66"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  <c r="AC228" s="6"/>
      <c r="AD228" s="7"/>
      <c r="AE228" s="48"/>
      <c r="AF228" s="48"/>
      <c r="AG228" s="48"/>
      <c r="AK228" s="6"/>
      <c r="AL228" s="6"/>
      <c r="AM228" s="6"/>
      <c r="AN228" s="6"/>
      <c r="AO228" s="6"/>
      <c r="AP228" s="6"/>
      <c r="AQ228" s="6"/>
      <c r="AR228" s="6"/>
      <c r="AS228" s="6"/>
      <c r="AT228" s="6"/>
      <c r="AU228" s="6"/>
      <c r="AV228" s="6"/>
      <c r="AW228" s="6"/>
      <c r="AX228" s="6"/>
      <c r="AY228" s="6"/>
      <c r="AZ228" s="6"/>
      <c r="BA228" s="6"/>
      <c r="BB228" s="6"/>
      <c r="BC228" s="6"/>
      <c r="BD228" s="6"/>
      <c r="BE228" s="6"/>
      <c r="BF228" s="6"/>
      <c r="BG228" s="6"/>
      <c r="BH228" s="6"/>
      <c r="BI228" s="6"/>
      <c r="BJ228" s="6"/>
      <c r="BK228" s="7"/>
      <c r="BL228" s="48"/>
      <c r="BM228" s="48"/>
      <c r="BN228" s="48"/>
    </row>
    <row r="229" spans="4:66"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  <c r="AA229" s="6"/>
      <c r="AB229" s="6"/>
      <c r="AC229" s="6"/>
      <c r="AD229" s="7"/>
      <c r="AE229" s="48"/>
      <c r="AF229" s="48"/>
      <c r="AG229" s="48"/>
      <c r="AK229" s="6"/>
      <c r="AL229" s="6"/>
      <c r="AM229" s="6"/>
      <c r="AN229" s="6"/>
      <c r="AO229" s="6"/>
      <c r="AP229" s="6"/>
      <c r="AQ229" s="6"/>
      <c r="AR229" s="6"/>
      <c r="AS229" s="6"/>
      <c r="AT229" s="6"/>
      <c r="AU229" s="6"/>
      <c r="AV229" s="6"/>
      <c r="AW229" s="6"/>
      <c r="AX229" s="6"/>
      <c r="AY229" s="6"/>
      <c r="AZ229" s="6"/>
      <c r="BA229" s="6"/>
      <c r="BB229" s="6"/>
      <c r="BC229" s="6"/>
      <c r="BD229" s="6"/>
      <c r="BE229" s="6"/>
      <c r="BF229" s="6"/>
      <c r="BG229" s="6"/>
      <c r="BH229" s="6"/>
      <c r="BI229" s="6"/>
      <c r="BJ229" s="6"/>
      <c r="BK229" s="7"/>
      <c r="BL229" s="48"/>
      <c r="BM229" s="48"/>
      <c r="BN229" s="48"/>
    </row>
    <row r="230" spans="4:66"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  <c r="AA230" s="6"/>
      <c r="AB230" s="6"/>
      <c r="AC230" s="6"/>
      <c r="AD230" s="7"/>
      <c r="AE230" s="48"/>
      <c r="AF230" s="48"/>
      <c r="AG230" s="48"/>
      <c r="AK230" s="6"/>
      <c r="AL230" s="6"/>
      <c r="AM230" s="6"/>
      <c r="AN230" s="6"/>
      <c r="AO230" s="6"/>
      <c r="AP230" s="6"/>
      <c r="AQ230" s="6"/>
      <c r="AR230" s="6"/>
      <c r="AS230" s="6"/>
      <c r="AT230" s="6"/>
      <c r="AU230" s="6"/>
      <c r="AV230" s="6"/>
      <c r="AW230" s="6"/>
      <c r="AX230" s="6"/>
      <c r="AY230" s="6"/>
      <c r="AZ230" s="6"/>
      <c r="BA230" s="6"/>
      <c r="BB230" s="6"/>
      <c r="BC230" s="6"/>
      <c r="BD230" s="6"/>
      <c r="BE230" s="6"/>
      <c r="BF230" s="6"/>
      <c r="BG230" s="6"/>
      <c r="BH230" s="6"/>
      <c r="BI230" s="6"/>
      <c r="BJ230" s="6"/>
      <c r="BK230" s="7"/>
      <c r="BL230" s="48"/>
      <c r="BM230" s="48"/>
      <c r="BN230" s="48"/>
    </row>
    <row r="231" spans="4:66"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  <c r="AA231" s="6"/>
      <c r="AB231" s="6"/>
      <c r="AC231" s="6"/>
      <c r="AD231" s="7"/>
      <c r="AE231" s="48"/>
      <c r="AF231" s="48"/>
      <c r="AG231" s="48"/>
      <c r="AK231" s="6"/>
      <c r="AL231" s="6"/>
      <c r="AM231" s="6"/>
      <c r="AN231" s="6"/>
      <c r="AO231" s="6"/>
      <c r="AP231" s="6"/>
      <c r="AQ231" s="6"/>
      <c r="AR231" s="6"/>
      <c r="AS231" s="6"/>
      <c r="AT231" s="6"/>
      <c r="AU231" s="6"/>
      <c r="AV231" s="6"/>
      <c r="AW231" s="6"/>
      <c r="AX231" s="6"/>
      <c r="AY231" s="6"/>
      <c r="AZ231" s="6"/>
      <c r="BA231" s="6"/>
      <c r="BB231" s="6"/>
      <c r="BC231" s="6"/>
      <c r="BD231" s="6"/>
      <c r="BE231" s="6"/>
      <c r="BF231" s="6"/>
      <c r="BG231" s="6"/>
      <c r="BH231" s="6"/>
      <c r="BI231" s="6"/>
      <c r="BJ231" s="6"/>
      <c r="BK231" s="7"/>
      <c r="BL231" s="48"/>
      <c r="BM231" s="48"/>
      <c r="BN231" s="48"/>
    </row>
    <row r="232" spans="4:66"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  <c r="AA232" s="6"/>
      <c r="AB232" s="6"/>
      <c r="AC232" s="6"/>
      <c r="AD232" s="7"/>
      <c r="AE232" s="48"/>
      <c r="AF232" s="48"/>
      <c r="AG232" s="48"/>
      <c r="AK232" s="6"/>
      <c r="AL232" s="6"/>
      <c r="AM232" s="6"/>
      <c r="AN232" s="6"/>
      <c r="AO232" s="6"/>
      <c r="AP232" s="6"/>
      <c r="AQ232" s="6"/>
      <c r="AR232" s="6"/>
      <c r="AS232" s="6"/>
      <c r="AT232" s="6"/>
      <c r="AU232" s="6"/>
      <c r="AV232" s="6"/>
      <c r="AW232" s="6"/>
      <c r="AX232" s="6"/>
      <c r="AY232" s="6"/>
      <c r="AZ232" s="6"/>
      <c r="BA232" s="6"/>
      <c r="BB232" s="6"/>
      <c r="BC232" s="6"/>
      <c r="BD232" s="6"/>
      <c r="BE232" s="6"/>
      <c r="BF232" s="6"/>
      <c r="BG232" s="6"/>
      <c r="BH232" s="6"/>
      <c r="BI232" s="6"/>
      <c r="BJ232" s="6"/>
      <c r="BK232" s="7"/>
      <c r="BL232" s="48"/>
      <c r="BM232" s="48"/>
      <c r="BN232" s="48"/>
    </row>
    <row r="233" spans="4:66"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  <c r="AA233" s="6"/>
      <c r="AB233" s="6"/>
      <c r="AC233" s="6"/>
      <c r="AD233" s="7"/>
      <c r="AE233" s="48"/>
      <c r="AF233" s="48"/>
      <c r="AG233" s="48"/>
      <c r="AK233" s="6"/>
      <c r="AL233" s="6"/>
      <c r="AM233" s="6"/>
      <c r="AN233" s="6"/>
      <c r="AO233" s="6"/>
      <c r="AP233" s="6"/>
      <c r="AQ233" s="6"/>
      <c r="AR233" s="6"/>
      <c r="AS233" s="6"/>
      <c r="AT233" s="6"/>
      <c r="AU233" s="6"/>
      <c r="AV233" s="6"/>
      <c r="AW233" s="6"/>
      <c r="AX233" s="6"/>
      <c r="AY233" s="6"/>
      <c r="AZ233" s="6"/>
      <c r="BA233" s="6"/>
      <c r="BB233" s="6"/>
      <c r="BC233" s="6"/>
      <c r="BD233" s="6"/>
      <c r="BE233" s="6"/>
      <c r="BF233" s="6"/>
      <c r="BG233" s="6"/>
      <c r="BH233" s="6"/>
      <c r="BI233" s="6"/>
      <c r="BJ233" s="6"/>
      <c r="BK233" s="7"/>
      <c r="BL233" s="48"/>
      <c r="BM233" s="48"/>
      <c r="BN233" s="48"/>
    </row>
    <row r="234" spans="4:66"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  <c r="AA234" s="6"/>
      <c r="AB234" s="6"/>
      <c r="AC234" s="6"/>
      <c r="AD234" s="7"/>
      <c r="AE234" s="48"/>
      <c r="AF234" s="48"/>
      <c r="AG234" s="48"/>
      <c r="AK234" s="6"/>
      <c r="AL234" s="6"/>
      <c r="AM234" s="6"/>
      <c r="AN234" s="6"/>
      <c r="AO234" s="6"/>
      <c r="AP234" s="6"/>
      <c r="AQ234" s="6"/>
      <c r="AR234" s="6"/>
      <c r="AS234" s="6"/>
      <c r="AT234" s="6"/>
      <c r="AU234" s="6"/>
      <c r="AV234" s="6"/>
      <c r="AW234" s="6"/>
      <c r="AX234" s="6"/>
      <c r="AY234" s="6"/>
      <c r="AZ234" s="6"/>
      <c r="BA234" s="6"/>
      <c r="BB234" s="6"/>
      <c r="BC234" s="6"/>
      <c r="BD234" s="6"/>
      <c r="BE234" s="6"/>
      <c r="BF234" s="6"/>
      <c r="BG234" s="6"/>
      <c r="BH234" s="6"/>
      <c r="BI234" s="6"/>
      <c r="BJ234" s="6"/>
      <c r="BK234" s="7"/>
      <c r="BL234" s="48"/>
      <c r="BM234" s="48"/>
      <c r="BN234" s="48"/>
    </row>
    <row r="235" spans="4:66"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  <c r="AA235" s="6"/>
      <c r="AB235" s="6"/>
      <c r="AC235" s="6"/>
      <c r="AD235" s="7"/>
      <c r="AE235" s="48"/>
      <c r="AF235" s="48"/>
      <c r="AG235" s="48"/>
      <c r="AK235" s="6"/>
      <c r="AL235" s="6"/>
      <c r="AM235" s="6"/>
      <c r="AN235" s="6"/>
      <c r="AO235" s="6"/>
      <c r="AP235" s="6"/>
      <c r="AQ235" s="6"/>
      <c r="AR235" s="6"/>
      <c r="AS235" s="6"/>
      <c r="AT235" s="6"/>
      <c r="AU235" s="6"/>
      <c r="AV235" s="6"/>
      <c r="AW235" s="6"/>
      <c r="AX235" s="6"/>
      <c r="AY235" s="6"/>
      <c r="AZ235" s="6"/>
      <c r="BA235" s="6"/>
      <c r="BB235" s="6"/>
      <c r="BC235" s="6"/>
      <c r="BD235" s="6"/>
      <c r="BE235" s="6"/>
      <c r="BF235" s="6"/>
      <c r="BG235" s="6"/>
      <c r="BH235" s="6"/>
      <c r="BI235" s="6"/>
      <c r="BJ235" s="6"/>
      <c r="BK235" s="7"/>
      <c r="BL235" s="48"/>
      <c r="BM235" s="48"/>
      <c r="BN235" s="48"/>
    </row>
    <row r="236" spans="4:66"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  <c r="AA236" s="6"/>
      <c r="AB236" s="6"/>
      <c r="AC236" s="6"/>
      <c r="AD236" s="7"/>
      <c r="AE236" s="48"/>
      <c r="AF236" s="48"/>
      <c r="AG236" s="48"/>
      <c r="AK236" s="6"/>
      <c r="AL236" s="6"/>
      <c r="AM236" s="6"/>
      <c r="AN236" s="6"/>
      <c r="AO236" s="6"/>
      <c r="AP236" s="6"/>
      <c r="AQ236" s="6"/>
      <c r="AR236" s="6"/>
      <c r="AS236" s="6"/>
      <c r="AT236" s="6"/>
      <c r="AU236" s="6"/>
      <c r="AV236" s="6"/>
      <c r="AW236" s="6"/>
      <c r="AX236" s="6"/>
      <c r="AY236" s="6"/>
      <c r="AZ236" s="6"/>
      <c r="BA236" s="6"/>
      <c r="BB236" s="6"/>
      <c r="BC236" s="6"/>
      <c r="BD236" s="6"/>
      <c r="BE236" s="6"/>
      <c r="BF236" s="6"/>
      <c r="BG236" s="6"/>
      <c r="BH236" s="6"/>
      <c r="BI236" s="6"/>
      <c r="BJ236" s="6"/>
      <c r="BK236" s="7"/>
      <c r="BL236" s="48"/>
      <c r="BM236" s="48"/>
      <c r="BN236" s="48"/>
    </row>
    <row r="237" spans="4:66"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  <c r="AA237" s="6"/>
      <c r="AB237" s="6"/>
      <c r="AC237" s="6"/>
      <c r="AD237" s="7"/>
      <c r="AE237" s="48"/>
      <c r="AF237" s="48"/>
      <c r="AG237" s="48"/>
      <c r="AK237" s="6"/>
      <c r="AL237" s="6"/>
      <c r="AM237" s="6"/>
      <c r="AN237" s="6"/>
      <c r="AO237" s="6"/>
      <c r="AP237" s="6"/>
      <c r="AQ237" s="6"/>
      <c r="AR237" s="6"/>
      <c r="AS237" s="6"/>
      <c r="AT237" s="6"/>
      <c r="AU237" s="6"/>
      <c r="AV237" s="6"/>
      <c r="AW237" s="6"/>
      <c r="AX237" s="6"/>
      <c r="AY237" s="6"/>
      <c r="AZ237" s="6"/>
      <c r="BA237" s="6"/>
      <c r="BB237" s="6"/>
      <c r="BC237" s="6"/>
      <c r="BD237" s="6"/>
      <c r="BE237" s="6"/>
      <c r="BF237" s="6"/>
      <c r="BG237" s="6"/>
      <c r="BH237" s="6"/>
      <c r="BI237" s="6"/>
      <c r="BJ237" s="6"/>
      <c r="BK237" s="7"/>
      <c r="BL237" s="48"/>
      <c r="BM237" s="48"/>
      <c r="BN237" s="48"/>
    </row>
    <row r="238" spans="4:66"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  <c r="AA238" s="6"/>
      <c r="AB238" s="6"/>
      <c r="AC238" s="6"/>
      <c r="AD238" s="7"/>
      <c r="AE238" s="48"/>
      <c r="AF238" s="48"/>
      <c r="AG238" s="48"/>
      <c r="AK238" s="6"/>
      <c r="AL238" s="6"/>
      <c r="AM238" s="6"/>
      <c r="AN238" s="6"/>
      <c r="AO238" s="6"/>
      <c r="AP238" s="6"/>
      <c r="AQ238" s="6"/>
      <c r="AR238" s="6"/>
      <c r="AS238" s="6"/>
      <c r="AT238" s="6"/>
      <c r="AU238" s="6"/>
      <c r="AV238" s="6"/>
      <c r="AW238" s="6"/>
      <c r="AX238" s="6"/>
      <c r="AY238" s="6"/>
      <c r="AZ238" s="6"/>
      <c r="BA238" s="6"/>
      <c r="BB238" s="6"/>
      <c r="BC238" s="6"/>
      <c r="BD238" s="6"/>
      <c r="BE238" s="6"/>
      <c r="BF238" s="6"/>
      <c r="BG238" s="6"/>
      <c r="BH238" s="6"/>
      <c r="BI238" s="6"/>
      <c r="BJ238" s="6"/>
      <c r="BK238" s="7"/>
      <c r="BL238" s="48"/>
      <c r="BM238" s="48"/>
      <c r="BN238" s="48"/>
    </row>
    <row r="239" spans="4:66"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  <c r="AA239" s="6"/>
      <c r="AB239" s="6"/>
      <c r="AC239" s="6"/>
      <c r="AD239" s="7"/>
      <c r="AE239" s="48"/>
      <c r="AF239" s="48"/>
      <c r="AG239" s="48"/>
      <c r="AK239" s="6"/>
      <c r="AL239" s="6"/>
      <c r="AM239" s="6"/>
      <c r="AN239" s="6"/>
      <c r="AO239" s="6"/>
      <c r="AP239" s="6"/>
      <c r="AQ239" s="6"/>
      <c r="AR239" s="6"/>
      <c r="AS239" s="6"/>
      <c r="AT239" s="6"/>
      <c r="AU239" s="6"/>
      <c r="AV239" s="6"/>
      <c r="AW239" s="6"/>
      <c r="AX239" s="6"/>
      <c r="AY239" s="6"/>
      <c r="AZ239" s="6"/>
      <c r="BA239" s="6"/>
      <c r="BB239" s="6"/>
      <c r="BC239" s="6"/>
      <c r="BD239" s="6"/>
      <c r="BE239" s="6"/>
      <c r="BF239" s="6"/>
      <c r="BG239" s="6"/>
      <c r="BH239" s="6"/>
      <c r="BI239" s="6"/>
      <c r="BJ239" s="6"/>
      <c r="BK239" s="7"/>
      <c r="BL239" s="48"/>
      <c r="BM239" s="48"/>
      <c r="BN239" s="48"/>
    </row>
    <row r="240" spans="4:66"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  <c r="AA240" s="6"/>
      <c r="AB240" s="6"/>
      <c r="AC240" s="6"/>
      <c r="AD240" s="7"/>
      <c r="AE240" s="48"/>
      <c r="AF240" s="48"/>
      <c r="AG240" s="48"/>
      <c r="AK240" s="6"/>
      <c r="AL240" s="6"/>
      <c r="AM240" s="6"/>
      <c r="AN240" s="6"/>
      <c r="AO240" s="6"/>
      <c r="AP240" s="6"/>
      <c r="AQ240" s="6"/>
      <c r="AR240" s="6"/>
      <c r="AS240" s="6"/>
      <c r="AT240" s="6"/>
      <c r="AU240" s="6"/>
      <c r="AV240" s="6"/>
      <c r="AW240" s="6"/>
      <c r="AX240" s="6"/>
      <c r="AY240" s="6"/>
      <c r="AZ240" s="6"/>
      <c r="BA240" s="6"/>
      <c r="BB240" s="6"/>
      <c r="BC240" s="6"/>
      <c r="BD240" s="6"/>
      <c r="BE240" s="6"/>
      <c r="BF240" s="6"/>
      <c r="BG240" s="6"/>
      <c r="BH240" s="6"/>
      <c r="BI240" s="6"/>
      <c r="BJ240" s="6"/>
      <c r="BK240" s="7"/>
      <c r="BL240" s="48"/>
      <c r="BM240" s="48"/>
      <c r="BN240" s="48"/>
    </row>
    <row r="241" spans="4:66"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  <c r="AA241" s="6"/>
      <c r="AB241" s="6"/>
      <c r="AC241" s="6"/>
      <c r="AD241" s="7"/>
      <c r="AE241" s="48"/>
      <c r="AF241" s="48"/>
      <c r="AG241" s="48"/>
      <c r="AK241" s="6"/>
      <c r="AL241" s="6"/>
      <c r="AM241" s="6"/>
      <c r="AN241" s="6"/>
      <c r="AO241" s="6"/>
      <c r="AP241" s="6"/>
      <c r="AQ241" s="6"/>
      <c r="AR241" s="6"/>
      <c r="AS241" s="6"/>
      <c r="AT241" s="6"/>
      <c r="AU241" s="6"/>
      <c r="AV241" s="6"/>
      <c r="AW241" s="6"/>
      <c r="AX241" s="6"/>
      <c r="AY241" s="6"/>
      <c r="AZ241" s="6"/>
      <c r="BA241" s="6"/>
      <c r="BB241" s="6"/>
      <c r="BC241" s="6"/>
      <c r="BD241" s="6"/>
      <c r="BE241" s="6"/>
      <c r="BF241" s="6"/>
      <c r="BG241" s="6"/>
      <c r="BH241" s="6"/>
      <c r="BI241" s="6"/>
      <c r="BJ241" s="6"/>
      <c r="BK241" s="7"/>
      <c r="BL241" s="48"/>
      <c r="BM241" s="48"/>
      <c r="BN241" s="48"/>
    </row>
    <row r="242" spans="4:66"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  <c r="AA242" s="6"/>
      <c r="AB242" s="6"/>
      <c r="AC242" s="6"/>
      <c r="AD242" s="7"/>
      <c r="AE242" s="48"/>
      <c r="AF242" s="48"/>
      <c r="AG242" s="48"/>
      <c r="AK242" s="6"/>
      <c r="AL242" s="6"/>
      <c r="AM242" s="6"/>
      <c r="AN242" s="6"/>
      <c r="AO242" s="6"/>
      <c r="AP242" s="6"/>
      <c r="AQ242" s="6"/>
      <c r="AR242" s="6"/>
      <c r="AS242" s="6"/>
      <c r="AT242" s="6"/>
      <c r="AU242" s="6"/>
      <c r="AV242" s="6"/>
      <c r="AW242" s="6"/>
      <c r="AX242" s="6"/>
      <c r="AY242" s="6"/>
      <c r="AZ242" s="6"/>
      <c r="BA242" s="6"/>
      <c r="BB242" s="6"/>
      <c r="BC242" s="6"/>
      <c r="BD242" s="6"/>
      <c r="BE242" s="6"/>
      <c r="BF242" s="6"/>
      <c r="BG242" s="6"/>
      <c r="BH242" s="6"/>
      <c r="BI242" s="6"/>
      <c r="BJ242" s="6"/>
      <c r="BK242" s="7"/>
      <c r="BL242" s="48"/>
      <c r="BM242" s="48"/>
      <c r="BN242" s="48"/>
    </row>
    <row r="243" spans="4:66"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  <c r="AA243" s="6"/>
      <c r="AB243" s="6"/>
      <c r="AC243" s="6"/>
      <c r="AD243" s="7"/>
      <c r="AE243" s="48"/>
      <c r="AF243" s="48"/>
      <c r="AG243" s="48"/>
      <c r="AK243" s="6"/>
      <c r="AL243" s="6"/>
      <c r="AM243" s="6"/>
      <c r="AN243" s="6"/>
      <c r="AO243" s="6"/>
      <c r="AP243" s="6"/>
      <c r="AQ243" s="6"/>
      <c r="AR243" s="6"/>
      <c r="AS243" s="6"/>
      <c r="AT243" s="6"/>
      <c r="AU243" s="6"/>
      <c r="AV243" s="6"/>
      <c r="AW243" s="6"/>
      <c r="AX243" s="6"/>
      <c r="AY243" s="6"/>
      <c r="AZ243" s="6"/>
      <c r="BA243" s="6"/>
      <c r="BB243" s="6"/>
      <c r="BC243" s="6"/>
      <c r="BD243" s="6"/>
      <c r="BE243" s="6"/>
      <c r="BF243" s="6"/>
      <c r="BG243" s="6"/>
      <c r="BH243" s="6"/>
      <c r="BI243" s="6"/>
      <c r="BJ243" s="6"/>
      <c r="BK243" s="7"/>
      <c r="BL243" s="48"/>
      <c r="BM243" s="48"/>
      <c r="BN243" s="48"/>
    </row>
    <row r="244" spans="4:66"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  <c r="AA244" s="6"/>
      <c r="AB244" s="6"/>
      <c r="AC244" s="6"/>
      <c r="AD244" s="7"/>
      <c r="AE244" s="48"/>
      <c r="AF244" s="48"/>
      <c r="AG244" s="48"/>
      <c r="AK244" s="6"/>
      <c r="AL244" s="6"/>
      <c r="AM244" s="6"/>
      <c r="AN244" s="6"/>
      <c r="AO244" s="6"/>
      <c r="AP244" s="6"/>
      <c r="AQ244" s="6"/>
      <c r="AR244" s="6"/>
      <c r="AS244" s="6"/>
      <c r="AT244" s="6"/>
      <c r="AU244" s="6"/>
      <c r="AV244" s="6"/>
      <c r="AW244" s="6"/>
      <c r="AX244" s="6"/>
      <c r="AY244" s="6"/>
      <c r="AZ244" s="6"/>
      <c r="BA244" s="6"/>
      <c r="BB244" s="6"/>
      <c r="BC244" s="6"/>
      <c r="BD244" s="6"/>
      <c r="BE244" s="6"/>
      <c r="BF244" s="6"/>
      <c r="BG244" s="6"/>
      <c r="BH244" s="6"/>
      <c r="BI244" s="6"/>
      <c r="BJ244" s="6"/>
      <c r="BK244" s="7"/>
      <c r="BL244" s="48"/>
      <c r="BM244" s="48"/>
      <c r="BN244" s="48"/>
    </row>
    <row r="245" spans="4:66"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  <c r="AA245" s="6"/>
      <c r="AB245" s="6"/>
      <c r="AC245" s="6"/>
      <c r="AD245" s="7"/>
      <c r="AE245" s="48"/>
      <c r="AF245" s="48"/>
      <c r="AG245" s="48"/>
      <c r="AK245" s="6"/>
      <c r="AL245" s="6"/>
      <c r="AM245" s="6"/>
      <c r="AN245" s="6"/>
      <c r="AO245" s="6"/>
      <c r="AP245" s="6"/>
      <c r="AQ245" s="6"/>
      <c r="AR245" s="6"/>
      <c r="AS245" s="6"/>
      <c r="AT245" s="6"/>
      <c r="AU245" s="6"/>
      <c r="AV245" s="6"/>
      <c r="AW245" s="6"/>
      <c r="AX245" s="6"/>
      <c r="AY245" s="6"/>
      <c r="AZ245" s="6"/>
      <c r="BA245" s="6"/>
      <c r="BB245" s="6"/>
      <c r="BC245" s="6"/>
      <c r="BD245" s="6"/>
      <c r="BE245" s="6"/>
      <c r="BF245" s="6"/>
      <c r="BG245" s="6"/>
      <c r="BH245" s="6"/>
      <c r="BI245" s="6"/>
      <c r="BJ245" s="6"/>
      <c r="BK245" s="7"/>
      <c r="BL245" s="48"/>
      <c r="BM245" s="48"/>
      <c r="BN245" s="48"/>
    </row>
    <row r="246" spans="4:66"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  <c r="AA246" s="6"/>
      <c r="AB246" s="6"/>
      <c r="AC246" s="6"/>
      <c r="AD246" s="7"/>
      <c r="AE246" s="48"/>
      <c r="AF246" s="48"/>
      <c r="AG246" s="48"/>
      <c r="AK246" s="6"/>
      <c r="AL246" s="6"/>
      <c r="AM246" s="6"/>
      <c r="AN246" s="6"/>
      <c r="AO246" s="6"/>
      <c r="AP246" s="6"/>
      <c r="AQ246" s="6"/>
      <c r="AR246" s="6"/>
      <c r="AS246" s="6"/>
      <c r="AT246" s="6"/>
      <c r="AU246" s="6"/>
      <c r="AV246" s="6"/>
      <c r="AW246" s="6"/>
      <c r="AX246" s="6"/>
      <c r="AY246" s="6"/>
      <c r="AZ246" s="6"/>
      <c r="BA246" s="6"/>
      <c r="BB246" s="6"/>
      <c r="BC246" s="6"/>
      <c r="BD246" s="6"/>
      <c r="BE246" s="6"/>
      <c r="BF246" s="6"/>
      <c r="BG246" s="6"/>
      <c r="BH246" s="6"/>
      <c r="BI246" s="6"/>
      <c r="BJ246" s="6"/>
      <c r="BK246" s="7"/>
      <c r="BL246" s="48"/>
      <c r="BM246" s="48"/>
      <c r="BN246" s="48"/>
    </row>
    <row r="247" spans="4:66"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  <c r="AA247" s="6"/>
      <c r="AB247" s="6"/>
      <c r="AC247" s="6"/>
      <c r="AD247" s="7"/>
      <c r="AE247" s="48"/>
      <c r="AF247" s="48"/>
      <c r="AG247" s="48"/>
      <c r="AK247" s="6"/>
      <c r="AL247" s="6"/>
      <c r="AM247" s="6"/>
      <c r="AN247" s="6"/>
      <c r="AO247" s="6"/>
      <c r="AP247" s="6"/>
      <c r="AQ247" s="6"/>
      <c r="AR247" s="6"/>
      <c r="AS247" s="6"/>
      <c r="AT247" s="6"/>
      <c r="AU247" s="6"/>
      <c r="AV247" s="6"/>
      <c r="AW247" s="6"/>
      <c r="AX247" s="6"/>
      <c r="AY247" s="6"/>
      <c r="AZ247" s="6"/>
      <c r="BA247" s="6"/>
      <c r="BB247" s="6"/>
      <c r="BC247" s="6"/>
      <c r="BD247" s="6"/>
      <c r="BE247" s="6"/>
      <c r="BF247" s="6"/>
      <c r="BG247" s="6"/>
      <c r="BH247" s="6"/>
      <c r="BI247" s="6"/>
      <c r="BJ247" s="6"/>
      <c r="BK247" s="7"/>
      <c r="BL247" s="48"/>
      <c r="BM247" s="48"/>
      <c r="BN247" s="48"/>
    </row>
    <row r="248" spans="4:66"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  <c r="AA248" s="6"/>
      <c r="AB248" s="6"/>
      <c r="AC248" s="6"/>
      <c r="AD248" s="7"/>
      <c r="AE248" s="48"/>
      <c r="AF248" s="48"/>
      <c r="AG248" s="48"/>
      <c r="AK248" s="6"/>
      <c r="AL248" s="6"/>
      <c r="AM248" s="6"/>
      <c r="AN248" s="6"/>
      <c r="AO248" s="6"/>
      <c r="AP248" s="6"/>
      <c r="AQ248" s="6"/>
      <c r="AR248" s="6"/>
      <c r="AS248" s="6"/>
      <c r="AT248" s="6"/>
      <c r="AU248" s="6"/>
      <c r="AV248" s="6"/>
      <c r="AW248" s="6"/>
      <c r="AX248" s="6"/>
      <c r="AY248" s="6"/>
      <c r="AZ248" s="6"/>
      <c r="BA248" s="6"/>
      <c r="BB248" s="6"/>
      <c r="BC248" s="6"/>
      <c r="BD248" s="6"/>
      <c r="BE248" s="6"/>
      <c r="BF248" s="6"/>
      <c r="BG248" s="6"/>
      <c r="BH248" s="6"/>
      <c r="BI248" s="6"/>
      <c r="BJ248" s="6"/>
      <c r="BK248" s="7"/>
      <c r="BL248" s="48"/>
      <c r="BM248" s="48"/>
      <c r="BN248" s="48"/>
    </row>
    <row r="249" spans="4:66"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  <c r="AA249" s="6"/>
      <c r="AB249" s="6"/>
      <c r="AC249" s="6"/>
      <c r="AD249" s="7"/>
      <c r="AE249" s="48"/>
      <c r="AF249" s="48"/>
      <c r="AG249" s="48"/>
      <c r="AK249" s="6"/>
      <c r="AL249" s="6"/>
      <c r="AM249" s="6"/>
      <c r="AN249" s="6"/>
      <c r="AO249" s="6"/>
      <c r="AP249" s="6"/>
      <c r="AQ249" s="6"/>
      <c r="AR249" s="6"/>
      <c r="AS249" s="6"/>
      <c r="AT249" s="6"/>
      <c r="AU249" s="6"/>
      <c r="AV249" s="6"/>
      <c r="AW249" s="6"/>
      <c r="AX249" s="6"/>
      <c r="AY249" s="6"/>
      <c r="AZ249" s="6"/>
      <c r="BA249" s="6"/>
      <c r="BB249" s="6"/>
      <c r="BC249" s="6"/>
      <c r="BD249" s="6"/>
      <c r="BE249" s="6"/>
      <c r="BF249" s="6"/>
      <c r="BG249" s="6"/>
      <c r="BH249" s="6"/>
      <c r="BI249" s="6"/>
      <c r="BJ249" s="6"/>
      <c r="BK249" s="7"/>
      <c r="BL249" s="48"/>
      <c r="BM249" s="48"/>
      <c r="BN249" s="48"/>
    </row>
    <row r="250" spans="4:66"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  <c r="AC250" s="6"/>
      <c r="AD250" s="7"/>
      <c r="AE250" s="48"/>
      <c r="AF250" s="48"/>
      <c r="AG250" s="48"/>
      <c r="AK250" s="6"/>
      <c r="AL250" s="6"/>
      <c r="AM250" s="6"/>
      <c r="AN250" s="6"/>
      <c r="AO250" s="6"/>
      <c r="AP250" s="6"/>
      <c r="AQ250" s="6"/>
      <c r="AR250" s="6"/>
      <c r="AS250" s="6"/>
      <c r="AT250" s="6"/>
      <c r="AU250" s="6"/>
      <c r="AV250" s="6"/>
      <c r="AW250" s="6"/>
      <c r="AX250" s="6"/>
      <c r="AY250" s="6"/>
      <c r="AZ250" s="6"/>
      <c r="BA250" s="6"/>
      <c r="BB250" s="6"/>
      <c r="BC250" s="6"/>
      <c r="BD250" s="6"/>
      <c r="BE250" s="6"/>
      <c r="BF250" s="6"/>
      <c r="BG250" s="6"/>
      <c r="BH250" s="6"/>
      <c r="BI250" s="6"/>
      <c r="BJ250" s="6"/>
      <c r="BK250" s="7"/>
      <c r="BL250" s="48"/>
      <c r="BM250" s="48"/>
      <c r="BN250" s="48"/>
    </row>
    <row r="251" spans="4:66"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  <c r="AA251" s="6"/>
      <c r="AB251" s="6"/>
      <c r="AC251" s="6"/>
      <c r="AD251" s="7"/>
      <c r="AE251" s="48"/>
      <c r="AF251" s="48"/>
      <c r="AG251" s="48"/>
      <c r="AK251" s="6"/>
      <c r="AL251" s="6"/>
      <c r="AM251" s="6"/>
      <c r="AN251" s="6"/>
      <c r="AO251" s="6"/>
      <c r="AP251" s="6"/>
      <c r="AQ251" s="6"/>
      <c r="AR251" s="6"/>
      <c r="AS251" s="6"/>
      <c r="AT251" s="6"/>
      <c r="AU251" s="6"/>
      <c r="AV251" s="6"/>
      <c r="AW251" s="6"/>
      <c r="AX251" s="6"/>
      <c r="AY251" s="6"/>
      <c r="AZ251" s="6"/>
      <c r="BA251" s="6"/>
      <c r="BB251" s="6"/>
      <c r="BC251" s="6"/>
      <c r="BD251" s="6"/>
      <c r="BE251" s="6"/>
      <c r="BF251" s="6"/>
      <c r="BG251" s="6"/>
      <c r="BH251" s="6"/>
      <c r="BI251" s="6"/>
      <c r="BJ251" s="6"/>
      <c r="BK251" s="7"/>
      <c r="BL251" s="48"/>
      <c r="BM251" s="48"/>
      <c r="BN251" s="48"/>
    </row>
    <row r="252" spans="4:66"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  <c r="AA252" s="6"/>
      <c r="AB252" s="6"/>
      <c r="AC252" s="6"/>
      <c r="AD252" s="7"/>
      <c r="AE252" s="48"/>
      <c r="AF252" s="48"/>
      <c r="AG252" s="48"/>
      <c r="AK252" s="6"/>
      <c r="AL252" s="6"/>
      <c r="AM252" s="6"/>
      <c r="AN252" s="6"/>
      <c r="AO252" s="6"/>
      <c r="AP252" s="6"/>
      <c r="AQ252" s="6"/>
      <c r="AR252" s="6"/>
      <c r="AS252" s="6"/>
      <c r="AT252" s="6"/>
      <c r="AU252" s="6"/>
      <c r="AV252" s="6"/>
      <c r="AW252" s="6"/>
      <c r="AX252" s="6"/>
      <c r="AY252" s="6"/>
      <c r="AZ252" s="6"/>
      <c r="BA252" s="6"/>
      <c r="BB252" s="6"/>
      <c r="BC252" s="6"/>
      <c r="BD252" s="6"/>
      <c r="BE252" s="6"/>
      <c r="BF252" s="6"/>
      <c r="BG252" s="6"/>
      <c r="BH252" s="6"/>
      <c r="BI252" s="6"/>
      <c r="BJ252" s="6"/>
      <c r="BK252" s="7"/>
      <c r="BL252" s="48"/>
      <c r="BM252" s="48"/>
      <c r="BN252" s="48"/>
    </row>
    <row r="253" spans="4:66"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  <c r="AA253" s="6"/>
      <c r="AB253" s="6"/>
      <c r="AC253" s="6"/>
      <c r="AD253" s="7"/>
      <c r="AE253" s="48"/>
      <c r="AF253" s="48"/>
      <c r="AG253" s="48"/>
      <c r="AK253" s="6"/>
      <c r="AL253" s="6"/>
      <c r="AM253" s="6"/>
      <c r="AN253" s="6"/>
      <c r="AO253" s="6"/>
      <c r="AP253" s="6"/>
      <c r="AQ253" s="6"/>
      <c r="AR253" s="6"/>
      <c r="AS253" s="6"/>
      <c r="AT253" s="6"/>
      <c r="AU253" s="6"/>
      <c r="AV253" s="6"/>
      <c r="AW253" s="6"/>
      <c r="AX253" s="6"/>
      <c r="AY253" s="6"/>
      <c r="AZ253" s="6"/>
      <c r="BA253" s="6"/>
      <c r="BB253" s="6"/>
      <c r="BC253" s="6"/>
      <c r="BD253" s="6"/>
      <c r="BE253" s="6"/>
      <c r="BF253" s="6"/>
      <c r="BG253" s="6"/>
      <c r="BH253" s="6"/>
      <c r="BI253" s="6"/>
      <c r="BJ253" s="6"/>
      <c r="BK253" s="7"/>
      <c r="BL253" s="48"/>
      <c r="BM253" s="48"/>
      <c r="BN253" s="48"/>
    </row>
    <row r="254" spans="4:66"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  <c r="AA254" s="6"/>
      <c r="AB254" s="6"/>
      <c r="AC254" s="6"/>
      <c r="AD254" s="7"/>
      <c r="AE254" s="48"/>
      <c r="AF254" s="48"/>
      <c r="AG254" s="48"/>
      <c r="AK254" s="6"/>
      <c r="AL254" s="6"/>
      <c r="AM254" s="6"/>
      <c r="AN254" s="6"/>
      <c r="AO254" s="6"/>
      <c r="AP254" s="6"/>
      <c r="AQ254" s="6"/>
      <c r="AR254" s="6"/>
      <c r="AS254" s="6"/>
      <c r="AT254" s="6"/>
      <c r="AU254" s="6"/>
      <c r="AV254" s="6"/>
      <c r="AW254" s="6"/>
      <c r="AX254" s="6"/>
      <c r="AY254" s="6"/>
      <c r="AZ254" s="6"/>
      <c r="BA254" s="6"/>
      <c r="BB254" s="6"/>
      <c r="BC254" s="6"/>
      <c r="BD254" s="6"/>
      <c r="BE254" s="6"/>
      <c r="BF254" s="6"/>
      <c r="BG254" s="6"/>
      <c r="BH254" s="6"/>
      <c r="BI254" s="6"/>
      <c r="BJ254" s="6"/>
      <c r="BK254" s="7"/>
      <c r="BL254" s="48"/>
      <c r="BM254" s="48"/>
      <c r="BN254" s="48"/>
    </row>
    <row r="255" spans="4:66"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  <c r="AA255" s="6"/>
      <c r="AB255" s="6"/>
      <c r="AC255" s="6"/>
      <c r="AD255" s="7"/>
      <c r="AE255" s="48"/>
      <c r="AF255" s="48"/>
      <c r="AG255" s="48"/>
      <c r="AK255" s="6"/>
      <c r="AL255" s="6"/>
      <c r="AM255" s="6"/>
      <c r="AN255" s="6"/>
      <c r="AO255" s="6"/>
      <c r="AP255" s="6"/>
      <c r="AQ255" s="6"/>
      <c r="AR255" s="6"/>
      <c r="AS255" s="6"/>
      <c r="AT255" s="6"/>
      <c r="AU255" s="6"/>
      <c r="AV255" s="6"/>
      <c r="AW255" s="6"/>
      <c r="AX255" s="6"/>
      <c r="AY255" s="6"/>
      <c r="AZ255" s="6"/>
      <c r="BA255" s="6"/>
      <c r="BB255" s="6"/>
      <c r="BC255" s="6"/>
      <c r="BD255" s="6"/>
      <c r="BE255" s="6"/>
      <c r="BF255" s="6"/>
      <c r="BG255" s="6"/>
      <c r="BH255" s="6"/>
      <c r="BI255" s="6"/>
      <c r="BJ255" s="6"/>
      <c r="BK255" s="7"/>
      <c r="BL255" s="48"/>
      <c r="BM255" s="48"/>
      <c r="BN255" s="48"/>
    </row>
    <row r="256" spans="4:66"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  <c r="AA256" s="6"/>
      <c r="AB256" s="6"/>
      <c r="AC256" s="6"/>
      <c r="AD256" s="7"/>
      <c r="AE256" s="48"/>
      <c r="AF256" s="48"/>
      <c r="AG256" s="48"/>
      <c r="AK256" s="6"/>
      <c r="AL256" s="6"/>
      <c r="AM256" s="6"/>
      <c r="AN256" s="6"/>
      <c r="AO256" s="6"/>
      <c r="AP256" s="6"/>
      <c r="AQ256" s="6"/>
      <c r="AR256" s="6"/>
      <c r="AS256" s="6"/>
      <c r="AT256" s="6"/>
      <c r="AU256" s="6"/>
      <c r="AV256" s="6"/>
      <c r="AW256" s="6"/>
      <c r="AX256" s="6"/>
      <c r="AY256" s="6"/>
      <c r="AZ256" s="6"/>
      <c r="BA256" s="6"/>
      <c r="BB256" s="6"/>
      <c r="BC256" s="6"/>
      <c r="BD256" s="6"/>
      <c r="BE256" s="6"/>
      <c r="BF256" s="6"/>
      <c r="BG256" s="6"/>
      <c r="BH256" s="6"/>
      <c r="BI256" s="6"/>
      <c r="BJ256" s="6"/>
      <c r="BK256" s="7"/>
      <c r="BL256" s="48"/>
      <c r="BM256" s="48"/>
      <c r="BN256" s="48"/>
    </row>
    <row r="257" spans="4:66"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  <c r="AA257" s="6"/>
      <c r="AB257" s="6"/>
      <c r="AC257" s="6"/>
      <c r="AD257" s="7"/>
      <c r="AE257" s="48"/>
      <c r="AF257" s="48"/>
      <c r="AG257" s="48"/>
      <c r="AK257" s="6"/>
      <c r="AL257" s="6"/>
      <c r="AM257" s="6"/>
      <c r="AN257" s="6"/>
      <c r="AO257" s="6"/>
      <c r="AP257" s="6"/>
      <c r="AQ257" s="6"/>
      <c r="AR257" s="6"/>
      <c r="AS257" s="6"/>
      <c r="AT257" s="6"/>
      <c r="AU257" s="6"/>
      <c r="AV257" s="6"/>
      <c r="AW257" s="6"/>
      <c r="AX257" s="6"/>
      <c r="AY257" s="6"/>
      <c r="AZ257" s="6"/>
      <c r="BA257" s="6"/>
      <c r="BB257" s="6"/>
      <c r="BC257" s="6"/>
      <c r="BD257" s="6"/>
      <c r="BE257" s="6"/>
      <c r="BF257" s="6"/>
      <c r="BG257" s="6"/>
      <c r="BH257" s="6"/>
      <c r="BI257" s="6"/>
      <c r="BJ257" s="6"/>
      <c r="BK257" s="7"/>
      <c r="BL257" s="48"/>
      <c r="BM257" s="48"/>
      <c r="BN257" s="48"/>
    </row>
    <row r="258" spans="4:66"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  <c r="AA258" s="6"/>
      <c r="AB258" s="6"/>
      <c r="AC258" s="6"/>
      <c r="AD258" s="7"/>
      <c r="AE258" s="48"/>
      <c r="AF258" s="48"/>
      <c r="AG258" s="48"/>
      <c r="AK258" s="6"/>
      <c r="AL258" s="6"/>
      <c r="AM258" s="6"/>
      <c r="AN258" s="6"/>
      <c r="AO258" s="6"/>
      <c r="AP258" s="6"/>
      <c r="AQ258" s="6"/>
      <c r="AR258" s="6"/>
      <c r="AS258" s="6"/>
      <c r="AT258" s="6"/>
      <c r="AU258" s="6"/>
      <c r="AV258" s="6"/>
      <c r="AW258" s="6"/>
      <c r="AX258" s="6"/>
      <c r="AY258" s="6"/>
      <c r="AZ258" s="6"/>
      <c r="BA258" s="6"/>
      <c r="BB258" s="6"/>
      <c r="BC258" s="6"/>
      <c r="BD258" s="6"/>
      <c r="BE258" s="6"/>
      <c r="BF258" s="6"/>
      <c r="BG258" s="6"/>
      <c r="BH258" s="6"/>
      <c r="BI258" s="6"/>
      <c r="BJ258" s="6"/>
      <c r="BK258" s="7"/>
      <c r="BL258" s="48"/>
      <c r="BM258" s="48"/>
      <c r="BN258" s="48"/>
    </row>
    <row r="259" spans="4:66"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  <c r="AA259" s="6"/>
      <c r="AB259" s="6"/>
      <c r="AC259" s="6"/>
      <c r="AD259" s="7"/>
      <c r="AE259" s="48"/>
      <c r="AF259" s="48"/>
      <c r="AG259" s="48"/>
      <c r="AK259" s="6"/>
      <c r="AL259" s="6"/>
      <c r="AM259" s="6"/>
      <c r="AN259" s="6"/>
      <c r="AO259" s="6"/>
      <c r="AP259" s="6"/>
      <c r="AQ259" s="6"/>
      <c r="AR259" s="6"/>
      <c r="AS259" s="6"/>
      <c r="AT259" s="6"/>
      <c r="AU259" s="6"/>
      <c r="AV259" s="6"/>
      <c r="AW259" s="6"/>
      <c r="AX259" s="6"/>
      <c r="AY259" s="6"/>
      <c r="AZ259" s="6"/>
      <c r="BA259" s="6"/>
      <c r="BB259" s="6"/>
      <c r="BC259" s="6"/>
      <c r="BD259" s="6"/>
      <c r="BE259" s="6"/>
      <c r="BF259" s="6"/>
      <c r="BG259" s="6"/>
      <c r="BH259" s="6"/>
      <c r="BI259" s="6"/>
      <c r="BJ259" s="6"/>
      <c r="BK259" s="7"/>
      <c r="BL259" s="48"/>
      <c r="BM259" s="48"/>
      <c r="BN259" s="48"/>
    </row>
    <row r="260" spans="4:66"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  <c r="AA260" s="6"/>
      <c r="AB260" s="6"/>
      <c r="AC260" s="6"/>
      <c r="AD260" s="7"/>
      <c r="AE260" s="48"/>
      <c r="AF260" s="48"/>
      <c r="AG260" s="48"/>
      <c r="AK260" s="6"/>
      <c r="AL260" s="6"/>
      <c r="AM260" s="6"/>
      <c r="AN260" s="6"/>
      <c r="AO260" s="6"/>
      <c r="AP260" s="6"/>
      <c r="AQ260" s="6"/>
      <c r="AR260" s="6"/>
      <c r="AS260" s="6"/>
      <c r="AT260" s="6"/>
      <c r="AU260" s="6"/>
      <c r="AV260" s="6"/>
      <c r="AW260" s="6"/>
      <c r="AX260" s="6"/>
      <c r="AY260" s="6"/>
      <c r="AZ260" s="6"/>
      <c r="BA260" s="6"/>
      <c r="BB260" s="6"/>
      <c r="BC260" s="6"/>
      <c r="BD260" s="6"/>
      <c r="BE260" s="6"/>
      <c r="BF260" s="6"/>
      <c r="BG260" s="6"/>
      <c r="BH260" s="6"/>
      <c r="BI260" s="6"/>
      <c r="BJ260" s="6"/>
      <c r="BK260" s="7"/>
      <c r="BL260" s="48"/>
      <c r="BM260" s="48"/>
      <c r="BN260" s="48"/>
    </row>
    <row r="261" spans="4:66"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  <c r="AA261" s="6"/>
      <c r="AB261" s="6"/>
      <c r="AC261" s="6"/>
      <c r="AD261" s="7"/>
      <c r="AE261" s="48"/>
      <c r="AF261" s="48"/>
      <c r="AG261" s="48"/>
      <c r="AK261" s="6"/>
      <c r="AL261" s="6"/>
      <c r="AM261" s="6"/>
      <c r="AN261" s="6"/>
      <c r="AO261" s="6"/>
      <c r="AP261" s="6"/>
      <c r="AQ261" s="6"/>
      <c r="AR261" s="6"/>
      <c r="AS261" s="6"/>
      <c r="AT261" s="6"/>
      <c r="AU261" s="6"/>
      <c r="AV261" s="6"/>
      <c r="AW261" s="6"/>
      <c r="AX261" s="6"/>
      <c r="AY261" s="6"/>
      <c r="AZ261" s="6"/>
      <c r="BA261" s="6"/>
      <c r="BB261" s="6"/>
      <c r="BC261" s="6"/>
      <c r="BD261" s="6"/>
      <c r="BE261" s="6"/>
      <c r="BF261" s="6"/>
      <c r="BG261" s="6"/>
      <c r="BH261" s="6"/>
      <c r="BI261" s="6"/>
      <c r="BJ261" s="6"/>
      <c r="BK261" s="7"/>
      <c r="BL261" s="48"/>
      <c r="BM261" s="48"/>
      <c r="BN261" s="48"/>
    </row>
    <row r="262" spans="4:66"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  <c r="AA262" s="6"/>
      <c r="AB262" s="6"/>
      <c r="AC262" s="6"/>
      <c r="AD262" s="7"/>
      <c r="AE262" s="48"/>
      <c r="AF262" s="48"/>
      <c r="AG262" s="48"/>
      <c r="AK262" s="6"/>
      <c r="AL262" s="6"/>
      <c r="AM262" s="6"/>
      <c r="AN262" s="6"/>
      <c r="AO262" s="6"/>
      <c r="AP262" s="6"/>
      <c r="AQ262" s="6"/>
      <c r="AR262" s="6"/>
      <c r="AS262" s="6"/>
      <c r="AT262" s="6"/>
      <c r="AU262" s="6"/>
      <c r="AV262" s="6"/>
      <c r="AW262" s="6"/>
      <c r="AX262" s="6"/>
      <c r="AY262" s="6"/>
      <c r="AZ262" s="6"/>
      <c r="BA262" s="6"/>
      <c r="BB262" s="6"/>
      <c r="BC262" s="6"/>
      <c r="BD262" s="6"/>
      <c r="BE262" s="6"/>
      <c r="BF262" s="6"/>
      <c r="BG262" s="6"/>
      <c r="BH262" s="6"/>
      <c r="BI262" s="6"/>
      <c r="BJ262" s="6"/>
      <c r="BK262" s="7"/>
      <c r="BL262" s="48"/>
      <c r="BM262" s="48"/>
      <c r="BN262" s="48"/>
    </row>
    <row r="263" spans="4:66"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  <c r="AA263" s="6"/>
      <c r="AB263" s="6"/>
      <c r="AC263" s="6"/>
      <c r="AD263" s="7"/>
      <c r="AE263" s="48"/>
      <c r="AF263" s="48"/>
      <c r="AG263" s="48"/>
      <c r="AK263" s="6"/>
      <c r="AL263" s="6"/>
      <c r="AM263" s="6"/>
      <c r="AN263" s="6"/>
      <c r="AO263" s="6"/>
      <c r="AP263" s="6"/>
      <c r="AQ263" s="6"/>
      <c r="AR263" s="6"/>
      <c r="AS263" s="6"/>
      <c r="AT263" s="6"/>
      <c r="AU263" s="6"/>
      <c r="AV263" s="6"/>
      <c r="AW263" s="6"/>
      <c r="AX263" s="6"/>
      <c r="AY263" s="6"/>
      <c r="AZ263" s="6"/>
      <c r="BA263" s="6"/>
      <c r="BB263" s="6"/>
      <c r="BC263" s="6"/>
      <c r="BD263" s="6"/>
      <c r="BE263" s="6"/>
      <c r="BF263" s="6"/>
      <c r="BG263" s="6"/>
      <c r="BH263" s="6"/>
      <c r="BI263" s="6"/>
      <c r="BJ263" s="6"/>
      <c r="BK263" s="7"/>
      <c r="BL263" s="48"/>
      <c r="BM263" s="48"/>
      <c r="BN263" s="48"/>
    </row>
    <row r="264" spans="4:66"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  <c r="AA264" s="6"/>
      <c r="AB264" s="6"/>
      <c r="AC264" s="6"/>
      <c r="AD264" s="7"/>
      <c r="AE264" s="48"/>
      <c r="AF264" s="48"/>
      <c r="AG264" s="48"/>
      <c r="AK264" s="6"/>
      <c r="AL264" s="6"/>
      <c r="AM264" s="6"/>
      <c r="AN264" s="6"/>
      <c r="AO264" s="6"/>
      <c r="AP264" s="6"/>
      <c r="AQ264" s="6"/>
      <c r="AR264" s="6"/>
      <c r="AS264" s="6"/>
      <c r="AT264" s="6"/>
      <c r="AU264" s="6"/>
      <c r="AV264" s="6"/>
      <c r="AW264" s="6"/>
      <c r="AX264" s="6"/>
      <c r="AY264" s="6"/>
      <c r="AZ264" s="6"/>
      <c r="BA264" s="6"/>
      <c r="BB264" s="6"/>
      <c r="BC264" s="6"/>
      <c r="BD264" s="6"/>
      <c r="BE264" s="6"/>
      <c r="BF264" s="6"/>
      <c r="BG264" s="6"/>
      <c r="BH264" s="6"/>
      <c r="BI264" s="6"/>
      <c r="BJ264" s="6"/>
      <c r="BK264" s="7"/>
      <c r="BL264" s="48"/>
      <c r="BM264" s="48"/>
      <c r="BN264" s="48"/>
    </row>
    <row r="265" spans="4:66"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  <c r="AA265" s="6"/>
      <c r="AB265" s="6"/>
      <c r="AC265" s="6"/>
      <c r="AD265" s="7"/>
      <c r="AE265" s="48"/>
      <c r="AF265" s="48"/>
      <c r="AG265" s="48"/>
      <c r="AK265" s="6"/>
      <c r="AL265" s="6"/>
      <c r="AM265" s="6"/>
      <c r="AN265" s="6"/>
      <c r="AO265" s="6"/>
      <c r="AP265" s="6"/>
      <c r="AQ265" s="6"/>
      <c r="AR265" s="6"/>
      <c r="AS265" s="6"/>
      <c r="AT265" s="6"/>
      <c r="AU265" s="6"/>
      <c r="AV265" s="6"/>
      <c r="AW265" s="6"/>
      <c r="AX265" s="6"/>
      <c r="AY265" s="6"/>
      <c r="AZ265" s="6"/>
      <c r="BA265" s="6"/>
      <c r="BB265" s="6"/>
      <c r="BC265" s="6"/>
      <c r="BD265" s="6"/>
      <c r="BE265" s="6"/>
      <c r="BF265" s="6"/>
      <c r="BG265" s="6"/>
      <c r="BH265" s="6"/>
      <c r="BI265" s="6"/>
      <c r="BJ265" s="6"/>
      <c r="BK265" s="7"/>
      <c r="BL265" s="48"/>
      <c r="BM265" s="48"/>
      <c r="BN265" s="48"/>
    </row>
    <row r="266" spans="4:66"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  <c r="AA266" s="6"/>
      <c r="AB266" s="6"/>
      <c r="AC266" s="6"/>
      <c r="AD266" s="7"/>
      <c r="AE266" s="48"/>
      <c r="AF266" s="48"/>
      <c r="AG266" s="48"/>
      <c r="AK266" s="6"/>
      <c r="AL266" s="6"/>
      <c r="AM266" s="6"/>
      <c r="AN266" s="6"/>
      <c r="AO266" s="6"/>
      <c r="AP266" s="6"/>
      <c r="AQ266" s="6"/>
      <c r="AR266" s="6"/>
      <c r="AS266" s="6"/>
      <c r="AT266" s="6"/>
      <c r="AU266" s="6"/>
      <c r="AV266" s="6"/>
      <c r="AW266" s="6"/>
      <c r="AX266" s="6"/>
      <c r="AY266" s="6"/>
      <c r="AZ266" s="6"/>
      <c r="BA266" s="6"/>
      <c r="BB266" s="6"/>
      <c r="BC266" s="6"/>
      <c r="BD266" s="6"/>
      <c r="BE266" s="6"/>
      <c r="BF266" s="6"/>
      <c r="BG266" s="6"/>
      <c r="BH266" s="6"/>
      <c r="BI266" s="6"/>
      <c r="BJ266" s="6"/>
      <c r="BK266" s="7"/>
      <c r="BL266" s="48"/>
      <c r="BM266" s="48"/>
      <c r="BN266" s="48"/>
    </row>
    <row r="267" spans="4:66"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  <c r="AA267" s="6"/>
      <c r="AB267" s="6"/>
      <c r="AC267" s="6"/>
      <c r="AD267" s="7"/>
      <c r="AE267" s="48"/>
      <c r="AF267" s="48"/>
      <c r="AG267" s="48"/>
      <c r="AK267" s="6"/>
      <c r="AL267" s="6"/>
      <c r="AM267" s="6"/>
      <c r="AN267" s="6"/>
      <c r="AO267" s="6"/>
      <c r="AP267" s="6"/>
      <c r="AQ267" s="6"/>
      <c r="AR267" s="6"/>
      <c r="AS267" s="6"/>
      <c r="AT267" s="6"/>
      <c r="AU267" s="6"/>
      <c r="AV267" s="6"/>
      <c r="AW267" s="6"/>
      <c r="AX267" s="6"/>
      <c r="AY267" s="6"/>
      <c r="AZ267" s="6"/>
      <c r="BA267" s="6"/>
      <c r="BB267" s="6"/>
      <c r="BC267" s="6"/>
      <c r="BD267" s="6"/>
      <c r="BE267" s="6"/>
      <c r="BF267" s="6"/>
      <c r="BG267" s="6"/>
      <c r="BH267" s="6"/>
      <c r="BI267" s="6"/>
      <c r="BJ267" s="6"/>
      <c r="BK267" s="7"/>
      <c r="BL267" s="48"/>
      <c r="BM267" s="48"/>
      <c r="BN267" s="48"/>
    </row>
    <row r="268" spans="4:66"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  <c r="AA268" s="6"/>
      <c r="AB268" s="6"/>
      <c r="AC268" s="6"/>
      <c r="AD268" s="7"/>
      <c r="AE268" s="48"/>
      <c r="AF268" s="48"/>
      <c r="AG268" s="48"/>
      <c r="AK268" s="6"/>
      <c r="AL268" s="6"/>
      <c r="AM268" s="6"/>
      <c r="AN268" s="6"/>
      <c r="AO268" s="6"/>
      <c r="AP268" s="6"/>
      <c r="AQ268" s="6"/>
      <c r="AR268" s="6"/>
      <c r="AS268" s="6"/>
      <c r="AT268" s="6"/>
      <c r="AU268" s="6"/>
      <c r="AV268" s="6"/>
      <c r="AW268" s="6"/>
      <c r="AX268" s="6"/>
      <c r="AY268" s="6"/>
      <c r="AZ268" s="6"/>
      <c r="BA268" s="6"/>
      <c r="BB268" s="6"/>
      <c r="BC268" s="6"/>
      <c r="BD268" s="6"/>
      <c r="BE268" s="6"/>
      <c r="BF268" s="6"/>
      <c r="BG268" s="6"/>
      <c r="BH268" s="6"/>
      <c r="BI268" s="6"/>
      <c r="BJ268" s="6"/>
      <c r="BK268" s="7"/>
      <c r="BL268" s="48"/>
      <c r="BM268" s="48"/>
      <c r="BN268" s="48"/>
    </row>
    <row r="269" spans="4:66"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  <c r="AA269" s="6"/>
      <c r="AB269" s="6"/>
      <c r="AC269" s="6"/>
      <c r="AD269" s="7"/>
      <c r="AE269" s="48"/>
      <c r="AF269" s="48"/>
      <c r="AG269" s="48"/>
      <c r="AK269" s="6"/>
      <c r="AL269" s="6"/>
      <c r="AM269" s="6"/>
      <c r="AN269" s="6"/>
      <c r="AO269" s="6"/>
      <c r="AP269" s="6"/>
      <c r="AQ269" s="6"/>
      <c r="AR269" s="6"/>
      <c r="AS269" s="6"/>
      <c r="AT269" s="6"/>
      <c r="AU269" s="6"/>
      <c r="AV269" s="6"/>
      <c r="AW269" s="6"/>
      <c r="AX269" s="6"/>
      <c r="AY269" s="6"/>
      <c r="AZ269" s="6"/>
      <c r="BA269" s="6"/>
      <c r="BB269" s="6"/>
      <c r="BC269" s="6"/>
      <c r="BD269" s="6"/>
      <c r="BE269" s="6"/>
      <c r="BF269" s="6"/>
      <c r="BG269" s="6"/>
      <c r="BH269" s="6"/>
      <c r="BI269" s="6"/>
      <c r="BJ269" s="6"/>
      <c r="BK269" s="7"/>
      <c r="BL269" s="48"/>
      <c r="BM269" s="48"/>
      <c r="BN269" s="48"/>
    </row>
    <row r="270" spans="4:66"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  <c r="AA270" s="6"/>
      <c r="AB270" s="6"/>
      <c r="AC270" s="6"/>
      <c r="AD270" s="7"/>
      <c r="AE270" s="48"/>
      <c r="AF270" s="48"/>
      <c r="AG270" s="48"/>
      <c r="AK270" s="6"/>
      <c r="AL270" s="6"/>
      <c r="AM270" s="6"/>
      <c r="AN270" s="6"/>
      <c r="AO270" s="6"/>
      <c r="AP270" s="6"/>
      <c r="AQ270" s="6"/>
      <c r="AR270" s="6"/>
      <c r="AS270" s="6"/>
      <c r="AT270" s="6"/>
      <c r="AU270" s="6"/>
      <c r="AV270" s="6"/>
      <c r="AW270" s="6"/>
      <c r="AX270" s="6"/>
      <c r="AY270" s="6"/>
      <c r="AZ270" s="6"/>
      <c r="BA270" s="6"/>
      <c r="BB270" s="6"/>
      <c r="BC270" s="6"/>
      <c r="BD270" s="6"/>
      <c r="BE270" s="6"/>
      <c r="BF270" s="6"/>
      <c r="BG270" s="6"/>
      <c r="BH270" s="6"/>
      <c r="BI270" s="6"/>
      <c r="BJ270" s="6"/>
      <c r="BK270" s="7"/>
      <c r="BL270" s="48"/>
      <c r="BM270" s="48"/>
      <c r="BN270" s="48"/>
    </row>
    <row r="271" spans="4:66"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  <c r="AA271" s="6"/>
      <c r="AB271" s="6"/>
      <c r="AC271" s="6"/>
      <c r="AD271" s="7"/>
      <c r="AE271" s="48"/>
      <c r="AF271" s="48"/>
      <c r="AG271" s="48"/>
      <c r="AK271" s="6"/>
      <c r="AL271" s="6"/>
      <c r="AM271" s="6"/>
      <c r="AN271" s="6"/>
      <c r="AO271" s="6"/>
      <c r="AP271" s="6"/>
      <c r="AQ271" s="6"/>
      <c r="AR271" s="6"/>
      <c r="AS271" s="6"/>
      <c r="AT271" s="6"/>
      <c r="AU271" s="6"/>
      <c r="AV271" s="6"/>
      <c r="AW271" s="6"/>
      <c r="AX271" s="6"/>
      <c r="AY271" s="6"/>
      <c r="AZ271" s="6"/>
      <c r="BA271" s="6"/>
      <c r="BB271" s="6"/>
      <c r="BC271" s="6"/>
      <c r="BD271" s="6"/>
      <c r="BE271" s="6"/>
      <c r="BF271" s="6"/>
      <c r="BG271" s="6"/>
      <c r="BH271" s="6"/>
      <c r="BI271" s="6"/>
      <c r="BJ271" s="6"/>
      <c r="BK271" s="7"/>
      <c r="BL271" s="48"/>
      <c r="BM271" s="48"/>
      <c r="BN271" s="48"/>
    </row>
    <row r="272" spans="4:66"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  <c r="AA272" s="6"/>
      <c r="AB272" s="6"/>
      <c r="AC272" s="6"/>
      <c r="AD272" s="7"/>
      <c r="AE272" s="48"/>
      <c r="AF272" s="48"/>
      <c r="AG272" s="48"/>
      <c r="AK272" s="6"/>
      <c r="AL272" s="6"/>
      <c r="AM272" s="6"/>
      <c r="AN272" s="6"/>
      <c r="AO272" s="6"/>
      <c r="AP272" s="6"/>
      <c r="AQ272" s="6"/>
      <c r="AR272" s="6"/>
      <c r="AS272" s="6"/>
      <c r="AT272" s="6"/>
      <c r="AU272" s="6"/>
      <c r="AV272" s="6"/>
      <c r="AW272" s="6"/>
      <c r="AX272" s="6"/>
      <c r="AY272" s="6"/>
      <c r="AZ272" s="6"/>
      <c r="BA272" s="6"/>
      <c r="BB272" s="6"/>
      <c r="BC272" s="6"/>
      <c r="BD272" s="6"/>
      <c r="BE272" s="6"/>
      <c r="BF272" s="6"/>
      <c r="BG272" s="6"/>
      <c r="BH272" s="6"/>
      <c r="BI272" s="6"/>
      <c r="BJ272" s="6"/>
      <c r="BK272" s="7"/>
      <c r="BL272" s="48"/>
      <c r="BM272" s="48"/>
      <c r="BN272" s="48"/>
    </row>
    <row r="273" spans="4:66"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  <c r="AA273" s="6"/>
      <c r="AB273" s="6"/>
      <c r="AC273" s="6"/>
      <c r="AD273" s="7"/>
      <c r="AE273" s="48"/>
      <c r="AF273" s="48"/>
      <c r="AG273" s="48"/>
      <c r="AK273" s="6"/>
      <c r="AL273" s="6"/>
      <c r="AM273" s="6"/>
      <c r="AN273" s="6"/>
      <c r="AO273" s="6"/>
      <c r="AP273" s="6"/>
      <c r="AQ273" s="6"/>
      <c r="AR273" s="6"/>
      <c r="AS273" s="6"/>
      <c r="AT273" s="6"/>
      <c r="AU273" s="6"/>
      <c r="AV273" s="6"/>
      <c r="AW273" s="6"/>
      <c r="AX273" s="6"/>
      <c r="AY273" s="6"/>
      <c r="AZ273" s="6"/>
      <c r="BA273" s="6"/>
      <c r="BB273" s="6"/>
      <c r="BC273" s="6"/>
      <c r="BD273" s="6"/>
      <c r="BE273" s="6"/>
      <c r="BF273" s="6"/>
      <c r="BG273" s="6"/>
      <c r="BH273" s="6"/>
      <c r="BI273" s="6"/>
      <c r="BJ273" s="6"/>
      <c r="BK273" s="7"/>
      <c r="BL273" s="48"/>
      <c r="BM273" s="48"/>
      <c r="BN273" s="48"/>
    </row>
    <row r="274" spans="4:66"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  <c r="AA274" s="6"/>
      <c r="AB274" s="6"/>
      <c r="AC274" s="6"/>
      <c r="AD274" s="7"/>
      <c r="AE274" s="48"/>
      <c r="AF274" s="48"/>
      <c r="AG274" s="48"/>
      <c r="AK274" s="6"/>
      <c r="AL274" s="6"/>
      <c r="AM274" s="6"/>
      <c r="AN274" s="6"/>
      <c r="AO274" s="6"/>
      <c r="AP274" s="6"/>
      <c r="AQ274" s="6"/>
      <c r="AR274" s="6"/>
      <c r="AS274" s="6"/>
      <c r="AT274" s="6"/>
      <c r="AU274" s="6"/>
      <c r="AV274" s="6"/>
      <c r="AW274" s="6"/>
      <c r="AX274" s="6"/>
      <c r="AY274" s="6"/>
      <c r="AZ274" s="6"/>
      <c r="BA274" s="6"/>
      <c r="BB274" s="6"/>
      <c r="BC274" s="6"/>
      <c r="BD274" s="6"/>
      <c r="BE274" s="6"/>
      <c r="BF274" s="6"/>
      <c r="BG274" s="6"/>
      <c r="BH274" s="6"/>
      <c r="BI274" s="6"/>
      <c r="BJ274" s="6"/>
      <c r="BK274" s="7"/>
      <c r="BL274" s="48"/>
      <c r="BM274" s="48"/>
      <c r="BN274" s="48"/>
    </row>
    <row r="275" spans="4:66"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  <c r="AA275" s="6"/>
      <c r="AB275" s="6"/>
      <c r="AC275" s="6"/>
      <c r="AD275" s="7"/>
      <c r="AE275" s="48"/>
      <c r="AF275" s="48"/>
      <c r="AG275" s="48"/>
      <c r="AK275" s="6"/>
      <c r="AL275" s="6"/>
      <c r="AM275" s="6"/>
      <c r="AN275" s="6"/>
      <c r="AO275" s="6"/>
      <c r="AP275" s="6"/>
      <c r="AQ275" s="6"/>
      <c r="AR275" s="6"/>
      <c r="AS275" s="6"/>
      <c r="AT275" s="6"/>
      <c r="AU275" s="6"/>
      <c r="AV275" s="6"/>
      <c r="AW275" s="6"/>
      <c r="AX275" s="6"/>
      <c r="AY275" s="6"/>
      <c r="AZ275" s="6"/>
      <c r="BA275" s="6"/>
      <c r="BB275" s="6"/>
      <c r="BC275" s="6"/>
      <c r="BD275" s="6"/>
      <c r="BE275" s="6"/>
      <c r="BF275" s="6"/>
      <c r="BG275" s="6"/>
      <c r="BH275" s="6"/>
      <c r="BI275" s="6"/>
      <c r="BJ275" s="6"/>
      <c r="BK275" s="7"/>
      <c r="BL275" s="48"/>
      <c r="BM275" s="48"/>
      <c r="BN275" s="48"/>
    </row>
    <row r="276" spans="4:66"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  <c r="AA276" s="6"/>
      <c r="AB276" s="6"/>
      <c r="AC276" s="6"/>
      <c r="AD276" s="7"/>
      <c r="AE276" s="48"/>
      <c r="AF276" s="48"/>
      <c r="AG276" s="48"/>
      <c r="AK276" s="6"/>
      <c r="AL276" s="6"/>
      <c r="AM276" s="6"/>
      <c r="AN276" s="6"/>
      <c r="AO276" s="6"/>
      <c r="AP276" s="6"/>
      <c r="AQ276" s="6"/>
      <c r="AR276" s="6"/>
      <c r="AS276" s="6"/>
      <c r="AT276" s="6"/>
      <c r="AU276" s="6"/>
      <c r="AV276" s="6"/>
      <c r="AW276" s="6"/>
      <c r="AX276" s="6"/>
      <c r="AY276" s="6"/>
      <c r="AZ276" s="6"/>
      <c r="BA276" s="6"/>
      <c r="BB276" s="6"/>
      <c r="BC276" s="6"/>
      <c r="BD276" s="6"/>
      <c r="BE276" s="6"/>
      <c r="BF276" s="6"/>
      <c r="BG276" s="6"/>
      <c r="BH276" s="6"/>
      <c r="BI276" s="6"/>
      <c r="BJ276" s="6"/>
      <c r="BK276" s="7"/>
      <c r="BL276" s="48"/>
      <c r="BM276" s="48"/>
      <c r="BN276" s="48"/>
    </row>
    <row r="277" spans="4:66"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  <c r="AA277" s="6"/>
      <c r="AB277" s="6"/>
      <c r="AC277" s="6"/>
      <c r="AD277" s="7"/>
      <c r="AE277" s="48"/>
      <c r="AF277" s="48"/>
      <c r="AG277" s="48"/>
      <c r="AK277" s="6"/>
      <c r="AL277" s="6"/>
      <c r="AM277" s="6"/>
      <c r="AN277" s="6"/>
      <c r="AO277" s="6"/>
      <c r="AP277" s="6"/>
      <c r="AQ277" s="6"/>
      <c r="AR277" s="6"/>
      <c r="AS277" s="6"/>
      <c r="AT277" s="6"/>
      <c r="AU277" s="6"/>
      <c r="AV277" s="6"/>
      <c r="AW277" s="6"/>
      <c r="AX277" s="6"/>
      <c r="AY277" s="6"/>
      <c r="AZ277" s="6"/>
      <c r="BA277" s="6"/>
      <c r="BB277" s="6"/>
      <c r="BC277" s="6"/>
      <c r="BD277" s="6"/>
      <c r="BE277" s="6"/>
      <c r="BF277" s="6"/>
      <c r="BG277" s="6"/>
      <c r="BH277" s="6"/>
      <c r="BI277" s="6"/>
      <c r="BJ277" s="6"/>
      <c r="BK277" s="7"/>
      <c r="BL277" s="48"/>
      <c r="BM277" s="48"/>
      <c r="BN277" s="48"/>
    </row>
    <row r="278" spans="4:66"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  <c r="AA278" s="6"/>
      <c r="AB278" s="6"/>
      <c r="AC278" s="6"/>
      <c r="AD278" s="7"/>
      <c r="AE278" s="48"/>
      <c r="AF278" s="48"/>
      <c r="AG278" s="48"/>
      <c r="AK278" s="6"/>
      <c r="AL278" s="6"/>
      <c r="AM278" s="6"/>
      <c r="AN278" s="6"/>
      <c r="AO278" s="6"/>
      <c r="AP278" s="6"/>
      <c r="AQ278" s="6"/>
      <c r="AR278" s="6"/>
      <c r="AS278" s="6"/>
      <c r="AT278" s="6"/>
      <c r="AU278" s="6"/>
      <c r="AV278" s="6"/>
      <c r="AW278" s="6"/>
      <c r="AX278" s="6"/>
      <c r="AY278" s="6"/>
      <c r="AZ278" s="6"/>
      <c r="BA278" s="6"/>
      <c r="BB278" s="6"/>
      <c r="BC278" s="6"/>
      <c r="BD278" s="6"/>
      <c r="BE278" s="6"/>
      <c r="BF278" s="6"/>
      <c r="BG278" s="6"/>
      <c r="BH278" s="6"/>
      <c r="BI278" s="6"/>
      <c r="BJ278" s="6"/>
      <c r="BK278" s="7"/>
      <c r="BL278" s="48"/>
      <c r="BM278" s="48"/>
      <c r="BN278" s="48"/>
    </row>
    <row r="279" spans="4:66"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  <c r="AA279" s="6"/>
      <c r="AB279" s="6"/>
      <c r="AC279" s="6"/>
      <c r="AD279" s="7"/>
      <c r="AE279" s="48"/>
      <c r="AF279" s="48"/>
      <c r="AG279" s="48"/>
      <c r="AK279" s="6"/>
      <c r="AL279" s="6"/>
      <c r="AM279" s="6"/>
      <c r="AN279" s="6"/>
      <c r="AO279" s="6"/>
      <c r="AP279" s="6"/>
      <c r="AQ279" s="6"/>
      <c r="AR279" s="6"/>
      <c r="AS279" s="6"/>
      <c r="AT279" s="6"/>
      <c r="AU279" s="6"/>
      <c r="AV279" s="6"/>
      <c r="AW279" s="6"/>
      <c r="AX279" s="6"/>
      <c r="AY279" s="6"/>
      <c r="AZ279" s="6"/>
      <c r="BA279" s="6"/>
      <c r="BB279" s="6"/>
      <c r="BC279" s="6"/>
      <c r="BD279" s="6"/>
      <c r="BE279" s="6"/>
      <c r="BF279" s="6"/>
      <c r="BG279" s="6"/>
      <c r="BH279" s="6"/>
      <c r="BI279" s="6"/>
      <c r="BJ279" s="6"/>
      <c r="BK279" s="7"/>
      <c r="BL279" s="48"/>
      <c r="BM279" s="48"/>
      <c r="BN279" s="48"/>
    </row>
    <row r="280" spans="4:66"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  <c r="AA280" s="6"/>
      <c r="AB280" s="6"/>
      <c r="AC280" s="6"/>
      <c r="AD280" s="7"/>
      <c r="AE280" s="48"/>
      <c r="AF280" s="48"/>
      <c r="AG280" s="48"/>
      <c r="AK280" s="6"/>
      <c r="AL280" s="6"/>
      <c r="AM280" s="6"/>
      <c r="AN280" s="6"/>
      <c r="AO280" s="6"/>
      <c r="AP280" s="6"/>
      <c r="AQ280" s="6"/>
      <c r="AR280" s="6"/>
      <c r="AS280" s="6"/>
      <c r="AT280" s="6"/>
      <c r="AU280" s="6"/>
      <c r="AV280" s="6"/>
      <c r="AW280" s="6"/>
      <c r="AX280" s="6"/>
      <c r="AY280" s="6"/>
      <c r="AZ280" s="6"/>
      <c r="BA280" s="6"/>
      <c r="BB280" s="6"/>
      <c r="BC280" s="6"/>
      <c r="BD280" s="6"/>
      <c r="BE280" s="6"/>
      <c r="BF280" s="6"/>
      <c r="BG280" s="6"/>
      <c r="BH280" s="6"/>
      <c r="BI280" s="6"/>
      <c r="BJ280" s="6"/>
      <c r="BK280" s="7"/>
      <c r="BL280" s="48"/>
      <c r="BM280" s="48"/>
      <c r="BN280" s="48"/>
    </row>
    <row r="281" spans="4:66"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  <c r="AA281" s="6"/>
      <c r="AB281" s="6"/>
      <c r="AC281" s="6"/>
      <c r="AD281" s="7"/>
      <c r="AE281" s="48"/>
      <c r="AF281" s="48"/>
      <c r="AG281" s="48"/>
      <c r="AK281" s="6"/>
      <c r="AL281" s="6"/>
      <c r="AM281" s="6"/>
      <c r="AN281" s="6"/>
      <c r="AO281" s="6"/>
      <c r="AP281" s="6"/>
      <c r="AQ281" s="6"/>
      <c r="AR281" s="6"/>
      <c r="AS281" s="6"/>
      <c r="AT281" s="6"/>
      <c r="AU281" s="6"/>
      <c r="AV281" s="6"/>
      <c r="AW281" s="6"/>
      <c r="AX281" s="6"/>
      <c r="AY281" s="6"/>
      <c r="AZ281" s="6"/>
      <c r="BA281" s="6"/>
      <c r="BB281" s="6"/>
      <c r="BC281" s="6"/>
      <c r="BD281" s="6"/>
      <c r="BE281" s="6"/>
      <c r="BF281" s="6"/>
      <c r="BG281" s="6"/>
      <c r="BH281" s="6"/>
      <c r="BI281" s="6"/>
      <c r="BJ281" s="6"/>
      <c r="BK281" s="7"/>
      <c r="BL281" s="48"/>
      <c r="BM281" s="48"/>
      <c r="BN281" s="48"/>
    </row>
    <row r="282" spans="4:66"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  <c r="AA282" s="6"/>
      <c r="AB282" s="6"/>
      <c r="AC282" s="6"/>
      <c r="AD282" s="7"/>
      <c r="AE282" s="48"/>
      <c r="AF282" s="48"/>
      <c r="AG282" s="48"/>
      <c r="AK282" s="6"/>
      <c r="AL282" s="6"/>
      <c r="AM282" s="6"/>
      <c r="AN282" s="6"/>
      <c r="AO282" s="6"/>
      <c r="AP282" s="6"/>
      <c r="AQ282" s="6"/>
      <c r="AR282" s="6"/>
      <c r="AS282" s="6"/>
      <c r="AT282" s="6"/>
      <c r="AU282" s="6"/>
      <c r="AV282" s="6"/>
      <c r="AW282" s="6"/>
      <c r="AX282" s="6"/>
      <c r="AY282" s="6"/>
      <c r="AZ282" s="6"/>
      <c r="BA282" s="6"/>
      <c r="BB282" s="6"/>
      <c r="BC282" s="6"/>
      <c r="BD282" s="6"/>
      <c r="BE282" s="6"/>
      <c r="BF282" s="6"/>
      <c r="BG282" s="6"/>
      <c r="BH282" s="6"/>
      <c r="BI282" s="6"/>
      <c r="BJ282" s="6"/>
      <c r="BK282" s="7"/>
      <c r="BL282" s="48"/>
      <c r="BM282" s="48"/>
      <c r="BN282" s="48"/>
    </row>
    <row r="283" spans="4:66"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  <c r="AA283" s="6"/>
      <c r="AB283" s="6"/>
      <c r="AC283" s="6"/>
      <c r="AD283" s="7"/>
      <c r="AE283" s="48"/>
      <c r="AF283" s="48"/>
      <c r="AG283" s="48"/>
      <c r="AK283" s="6"/>
      <c r="AL283" s="6"/>
      <c r="AM283" s="6"/>
      <c r="AN283" s="6"/>
      <c r="AO283" s="6"/>
      <c r="AP283" s="6"/>
      <c r="AQ283" s="6"/>
      <c r="AR283" s="6"/>
      <c r="AS283" s="6"/>
      <c r="AT283" s="6"/>
      <c r="AU283" s="6"/>
      <c r="AV283" s="6"/>
      <c r="AW283" s="6"/>
      <c r="AX283" s="6"/>
      <c r="AY283" s="6"/>
      <c r="AZ283" s="6"/>
      <c r="BA283" s="6"/>
      <c r="BB283" s="6"/>
      <c r="BC283" s="6"/>
      <c r="BD283" s="6"/>
      <c r="BE283" s="6"/>
      <c r="BF283" s="6"/>
      <c r="BG283" s="6"/>
      <c r="BH283" s="6"/>
      <c r="BI283" s="6"/>
      <c r="BJ283" s="6"/>
      <c r="BK283" s="7"/>
      <c r="BL283" s="48"/>
      <c r="BM283" s="48"/>
      <c r="BN283" s="48"/>
    </row>
    <row r="284" spans="4:66"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  <c r="AA284" s="6"/>
      <c r="AB284" s="6"/>
      <c r="AC284" s="6"/>
      <c r="AD284" s="7"/>
      <c r="AE284" s="48"/>
      <c r="AF284" s="48"/>
      <c r="AG284" s="48"/>
      <c r="AK284" s="6"/>
      <c r="AL284" s="6"/>
      <c r="AM284" s="6"/>
      <c r="AN284" s="6"/>
      <c r="AO284" s="6"/>
      <c r="AP284" s="6"/>
      <c r="AQ284" s="6"/>
      <c r="AR284" s="6"/>
      <c r="AS284" s="6"/>
      <c r="AT284" s="6"/>
      <c r="AU284" s="6"/>
      <c r="AV284" s="6"/>
      <c r="AW284" s="6"/>
      <c r="AX284" s="6"/>
      <c r="AY284" s="6"/>
      <c r="AZ284" s="6"/>
      <c r="BA284" s="6"/>
      <c r="BB284" s="6"/>
      <c r="BC284" s="6"/>
      <c r="BD284" s="6"/>
      <c r="BE284" s="6"/>
      <c r="BF284" s="6"/>
      <c r="BG284" s="6"/>
      <c r="BH284" s="6"/>
      <c r="BI284" s="6"/>
      <c r="BJ284" s="6"/>
      <c r="BK284" s="7"/>
      <c r="BL284" s="48"/>
      <c r="BM284" s="48"/>
      <c r="BN284" s="48"/>
    </row>
    <row r="285" spans="4:66"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  <c r="AA285" s="6"/>
      <c r="AB285" s="6"/>
      <c r="AC285" s="6"/>
      <c r="AD285" s="7"/>
      <c r="AE285" s="48"/>
      <c r="AF285" s="48"/>
      <c r="AG285" s="48"/>
      <c r="AK285" s="6"/>
      <c r="AL285" s="6"/>
      <c r="AM285" s="6"/>
      <c r="AN285" s="6"/>
      <c r="AO285" s="6"/>
      <c r="AP285" s="6"/>
      <c r="AQ285" s="6"/>
      <c r="AR285" s="6"/>
      <c r="AS285" s="6"/>
      <c r="AT285" s="6"/>
      <c r="AU285" s="6"/>
      <c r="AV285" s="6"/>
      <c r="AW285" s="6"/>
      <c r="AX285" s="6"/>
      <c r="AY285" s="6"/>
      <c r="AZ285" s="6"/>
      <c r="BA285" s="6"/>
      <c r="BB285" s="6"/>
      <c r="BC285" s="6"/>
      <c r="BD285" s="6"/>
      <c r="BE285" s="6"/>
      <c r="BF285" s="6"/>
      <c r="BG285" s="6"/>
      <c r="BH285" s="6"/>
      <c r="BI285" s="6"/>
      <c r="BJ285" s="6"/>
      <c r="BK285" s="7"/>
      <c r="BL285" s="48"/>
      <c r="BM285" s="48"/>
      <c r="BN285" s="48"/>
    </row>
    <row r="286" spans="4:66"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  <c r="AA286" s="6"/>
      <c r="AB286" s="6"/>
      <c r="AC286" s="6"/>
      <c r="AD286" s="7"/>
      <c r="AE286" s="48"/>
      <c r="AF286" s="48"/>
      <c r="AG286" s="48"/>
      <c r="AK286" s="6"/>
      <c r="AL286" s="6"/>
      <c r="AM286" s="6"/>
      <c r="AN286" s="6"/>
      <c r="AO286" s="6"/>
      <c r="AP286" s="6"/>
      <c r="AQ286" s="6"/>
      <c r="AR286" s="6"/>
      <c r="AS286" s="6"/>
      <c r="AT286" s="6"/>
      <c r="AU286" s="6"/>
      <c r="AV286" s="6"/>
      <c r="AW286" s="6"/>
      <c r="AX286" s="6"/>
      <c r="AY286" s="6"/>
      <c r="AZ286" s="6"/>
      <c r="BA286" s="6"/>
      <c r="BB286" s="6"/>
      <c r="BC286" s="6"/>
      <c r="BD286" s="6"/>
      <c r="BE286" s="6"/>
      <c r="BF286" s="6"/>
      <c r="BG286" s="6"/>
      <c r="BH286" s="6"/>
      <c r="BI286" s="6"/>
      <c r="BJ286" s="6"/>
      <c r="BK286" s="7"/>
      <c r="BL286" s="48"/>
      <c r="BM286" s="48"/>
      <c r="BN286" s="48"/>
    </row>
    <row r="287" spans="4:66"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  <c r="AA287" s="6"/>
      <c r="AB287" s="6"/>
      <c r="AC287" s="6"/>
      <c r="AD287" s="7"/>
      <c r="AE287" s="48"/>
      <c r="AF287" s="48"/>
      <c r="AG287" s="48"/>
      <c r="AK287" s="6"/>
      <c r="AL287" s="6"/>
      <c r="AM287" s="6"/>
      <c r="AN287" s="6"/>
      <c r="AO287" s="6"/>
      <c r="AP287" s="6"/>
      <c r="AQ287" s="6"/>
      <c r="AR287" s="6"/>
      <c r="AS287" s="6"/>
      <c r="AT287" s="6"/>
      <c r="AU287" s="6"/>
      <c r="AV287" s="6"/>
      <c r="AW287" s="6"/>
      <c r="AX287" s="6"/>
      <c r="AY287" s="6"/>
      <c r="AZ287" s="6"/>
      <c r="BA287" s="6"/>
      <c r="BB287" s="6"/>
      <c r="BC287" s="6"/>
      <c r="BD287" s="6"/>
      <c r="BE287" s="6"/>
      <c r="BF287" s="6"/>
      <c r="BG287" s="6"/>
      <c r="BH287" s="6"/>
      <c r="BI287" s="6"/>
      <c r="BJ287" s="6"/>
      <c r="BK287" s="7"/>
      <c r="BL287" s="48"/>
      <c r="BM287" s="48"/>
      <c r="BN287" s="48"/>
    </row>
    <row r="288" spans="4:66"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  <c r="AA288" s="6"/>
      <c r="AB288" s="6"/>
      <c r="AC288" s="6"/>
      <c r="AD288" s="7"/>
      <c r="AE288" s="48"/>
      <c r="AF288" s="48"/>
      <c r="AG288" s="48"/>
      <c r="AK288" s="6"/>
      <c r="AL288" s="6"/>
      <c r="AM288" s="6"/>
      <c r="AN288" s="6"/>
      <c r="AO288" s="6"/>
      <c r="AP288" s="6"/>
      <c r="AQ288" s="6"/>
      <c r="AR288" s="6"/>
      <c r="AS288" s="6"/>
      <c r="AT288" s="6"/>
      <c r="AU288" s="6"/>
      <c r="AV288" s="6"/>
      <c r="AW288" s="6"/>
      <c r="AX288" s="6"/>
      <c r="AY288" s="6"/>
      <c r="AZ288" s="6"/>
      <c r="BA288" s="6"/>
      <c r="BB288" s="6"/>
      <c r="BC288" s="6"/>
      <c r="BD288" s="6"/>
      <c r="BE288" s="6"/>
      <c r="BF288" s="6"/>
      <c r="BG288" s="6"/>
      <c r="BH288" s="6"/>
      <c r="BI288" s="6"/>
      <c r="BJ288" s="6"/>
      <c r="BK288" s="7"/>
      <c r="BL288" s="48"/>
      <c r="BM288" s="48"/>
      <c r="BN288" s="48"/>
    </row>
    <row r="289" spans="4:66"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  <c r="AA289" s="6"/>
      <c r="AB289" s="6"/>
      <c r="AC289" s="6"/>
      <c r="AD289" s="7"/>
      <c r="AE289" s="48"/>
      <c r="AF289" s="48"/>
      <c r="AG289" s="48"/>
      <c r="AK289" s="6"/>
      <c r="AL289" s="6"/>
      <c r="AM289" s="6"/>
      <c r="AN289" s="6"/>
      <c r="AO289" s="6"/>
      <c r="AP289" s="6"/>
      <c r="AQ289" s="6"/>
      <c r="AR289" s="6"/>
      <c r="AS289" s="6"/>
      <c r="AT289" s="6"/>
      <c r="AU289" s="6"/>
      <c r="AV289" s="6"/>
      <c r="AW289" s="6"/>
      <c r="AX289" s="6"/>
      <c r="AY289" s="6"/>
      <c r="AZ289" s="6"/>
      <c r="BA289" s="6"/>
      <c r="BB289" s="6"/>
      <c r="BC289" s="6"/>
      <c r="BD289" s="6"/>
      <c r="BE289" s="6"/>
      <c r="BF289" s="6"/>
      <c r="BG289" s="6"/>
      <c r="BH289" s="6"/>
      <c r="BI289" s="6"/>
      <c r="BJ289" s="6"/>
      <c r="BK289" s="7"/>
      <c r="BL289" s="48"/>
      <c r="BM289" s="48"/>
      <c r="BN289" s="48"/>
    </row>
    <row r="290" spans="4:66"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  <c r="AA290" s="6"/>
      <c r="AB290" s="6"/>
      <c r="AC290" s="6"/>
      <c r="AD290" s="7"/>
      <c r="AE290" s="48"/>
      <c r="AF290" s="48"/>
      <c r="AG290" s="48"/>
      <c r="AK290" s="6"/>
      <c r="AL290" s="6"/>
      <c r="AM290" s="6"/>
      <c r="AN290" s="6"/>
      <c r="AO290" s="6"/>
      <c r="AP290" s="6"/>
      <c r="AQ290" s="6"/>
      <c r="AR290" s="6"/>
      <c r="AS290" s="6"/>
      <c r="AT290" s="6"/>
      <c r="AU290" s="6"/>
      <c r="AV290" s="6"/>
      <c r="AW290" s="6"/>
      <c r="AX290" s="6"/>
      <c r="AY290" s="6"/>
      <c r="AZ290" s="6"/>
      <c r="BA290" s="6"/>
      <c r="BB290" s="6"/>
      <c r="BC290" s="6"/>
      <c r="BD290" s="6"/>
      <c r="BE290" s="6"/>
      <c r="BF290" s="6"/>
      <c r="BG290" s="6"/>
      <c r="BH290" s="6"/>
      <c r="BI290" s="6"/>
      <c r="BJ290" s="6"/>
      <c r="BK290" s="7"/>
      <c r="BL290" s="48"/>
      <c r="BM290" s="48"/>
      <c r="BN290" s="48"/>
    </row>
    <row r="291" spans="4:66"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  <c r="AA291" s="6"/>
      <c r="AB291" s="6"/>
      <c r="AC291" s="6"/>
      <c r="AD291" s="7"/>
      <c r="AE291" s="48"/>
      <c r="AF291" s="48"/>
      <c r="AG291" s="48"/>
      <c r="AK291" s="6"/>
      <c r="AL291" s="6"/>
      <c r="AM291" s="6"/>
      <c r="AN291" s="6"/>
      <c r="AO291" s="6"/>
      <c r="AP291" s="6"/>
      <c r="AQ291" s="6"/>
      <c r="AR291" s="6"/>
      <c r="AS291" s="6"/>
      <c r="AT291" s="6"/>
      <c r="AU291" s="6"/>
      <c r="AV291" s="6"/>
      <c r="AW291" s="6"/>
      <c r="AX291" s="6"/>
      <c r="AY291" s="6"/>
      <c r="AZ291" s="6"/>
      <c r="BA291" s="6"/>
      <c r="BB291" s="6"/>
      <c r="BC291" s="6"/>
      <c r="BD291" s="6"/>
      <c r="BE291" s="6"/>
      <c r="BF291" s="6"/>
      <c r="BG291" s="6"/>
      <c r="BH291" s="6"/>
      <c r="BI291" s="6"/>
      <c r="BJ291" s="6"/>
      <c r="BK291" s="7"/>
      <c r="BL291" s="48"/>
      <c r="BM291" s="48"/>
      <c r="BN291" s="48"/>
    </row>
    <row r="292" spans="4:66"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  <c r="AA292" s="6"/>
      <c r="AB292" s="6"/>
      <c r="AC292" s="6"/>
      <c r="AD292" s="7"/>
      <c r="AE292" s="48"/>
      <c r="AF292" s="48"/>
      <c r="AG292" s="48"/>
      <c r="AK292" s="6"/>
      <c r="AL292" s="6"/>
      <c r="AM292" s="6"/>
      <c r="AN292" s="6"/>
      <c r="AO292" s="6"/>
      <c r="AP292" s="6"/>
      <c r="AQ292" s="6"/>
      <c r="AR292" s="6"/>
      <c r="AS292" s="6"/>
      <c r="AT292" s="6"/>
      <c r="AU292" s="6"/>
      <c r="AV292" s="6"/>
      <c r="AW292" s="6"/>
      <c r="AX292" s="6"/>
      <c r="AY292" s="6"/>
      <c r="AZ292" s="6"/>
      <c r="BA292" s="6"/>
      <c r="BB292" s="6"/>
      <c r="BC292" s="6"/>
      <c r="BD292" s="6"/>
      <c r="BE292" s="6"/>
      <c r="BF292" s="6"/>
      <c r="BG292" s="6"/>
      <c r="BH292" s="6"/>
      <c r="BI292" s="6"/>
      <c r="BJ292" s="6"/>
      <c r="BK292" s="7"/>
      <c r="BL292" s="48"/>
      <c r="BM292" s="48"/>
      <c r="BN292" s="48"/>
    </row>
    <row r="293" spans="4:66"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  <c r="AA293" s="6"/>
      <c r="AB293" s="6"/>
      <c r="AC293" s="6"/>
      <c r="AD293" s="7"/>
      <c r="AE293" s="48"/>
      <c r="AF293" s="48"/>
      <c r="AG293" s="48"/>
      <c r="AK293" s="6"/>
      <c r="AL293" s="6"/>
      <c r="AM293" s="6"/>
      <c r="AN293" s="6"/>
      <c r="AO293" s="6"/>
      <c r="AP293" s="6"/>
      <c r="AQ293" s="6"/>
      <c r="AR293" s="6"/>
      <c r="AS293" s="6"/>
      <c r="AT293" s="6"/>
      <c r="AU293" s="6"/>
      <c r="AV293" s="6"/>
      <c r="AW293" s="6"/>
      <c r="AX293" s="6"/>
      <c r="AY293" s="6"/>
      <c r="AZ293" s="6"/>
      <c r="BA293" s="6"/>
      <c r="BB293" s="6"/>
      <c r="BC293" s="6"/>
      <c r="BD293" s="6"/>
      <c r="BE293" s="6"/>
      <c r="BF293" s="6"/>
      <c r="BG293" s="6"/>
      <c r="BH293" s="6"/>
      <c r="BI293" s="6"/>
      <c r="BJ293" s="6"/>
      <c r="BK293" s="7"/>
      <c r="BL293" s="48"/>
      <c r="BM293" s="48"/>
      <c r="BN293" s="48"/>
    </row>
    <row r="294" spans="4:66"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  <c r="AA294" s="6"/>
      <c r="AB294" s="6"/>
      <c r="AC294" s="6"/>
      <c r="AD294" s="7"/>
      <c r="AE294" s="48"/>
      <c r="AF294" s="48"/>
      <c r="AG294" s="48"/>
      <c r="AK294" s="6"/>
      <c r="AL294" s="6"/>
      <c r="AM294" s="6"/>
      <c r="AN294" s="6"/>
      <c r="AO294" s="6"/>
      <c r="AP294" s="6"/>
      <c r="AQ294" s="6"/>
      <c r="AR294" s="6"/>
      <c r="AS294" s="6"/>
      <c r="AT294" s="6"/>
      <c r="AU294" s="6"/>
      <c r="AV294" s="6"/>
      <c r="AW294" s="6"/>
      <c r="AX294" s="6"/>
      <c r="AY294" s="6"/>
      <c r="AZ294" s="6"/>
      <c r="BA294" s="6"/>
      <c r="BB294" s="6"/>
      <c r="BC294" s="6"/>
      <c r="BD294" s="6"/>
      <c r="BE294" s="6"/>
      <c r="BF294" s="6"/>
      <c r="BG294" s="6"/>
      <c r="BH294" s="6"/>
      <c r="BI294" s="6"/>
      <c r="BJ294" s="6"/>
      <c r="BK294" s="7"/>
      <c r="BL294" s="48"/>
      <c r="BM294" s="48"/>
      <c r="BN294" s="48"/>
    </row>
    <row r="295" spans="4:66"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  <c r="AA295" s="6"/>
      <c r="AB295" s="6"/>
      <c r="AC295" s="6"/>
      <c r="AD295" s="7"/>
      <c r="AE295" s="48"/>
      <c r="AF295" s="48"/>
      <c r="AG295" s="48"/>
      <c r="AK295" s="6"/>
      <c r="AL295" s="6"/>
      <c r="AM295" s="6"/>
      <c r="AN295" s="6"/>
      <c r="AO295" s="6"/>
      <c r="AP295" s="6"/>
      <c r="AQ295" s="6"/>
      <c r="AR295" s="6"/>
      <c r="AS295" s="6"/>
      <c r="AT295" s="6"/>
      <c r="AU295" s="6"/>
      <c r="AV295" s="6"/>
      <c r="AW295" s="6"/>
      <c r="AX295" s="6"/>
      <c r="AY295" s="6"/>
      <c r="AZ295" s="6"/>
      <c r="BA295" s="6"/>
      <c r="BB295" s="6"/>
      <c r="BC295" s="6"/>
      <c r="BD295" s="6"/>
      <c r="BE295" s="6"/>
      <c r="BF295" s="6"/>
      <c r="BG295" s="6"/>
      <c r="BH295" s="6"/>
      <c r="BI295" s="6"/>
      <c r="BJ295" s="6"/>
      <c r="BK295" s="7"/>
      <c r="BL295" s="48"/>
      <c r="BM295" s="48"/>
      <c r="BN295" s="48"/>
    </row>
    <row r="296" spans="4:66"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  <c r="AA296" s="6"/>
      <c r="AB296" s="6"/>
      <c r="AC296" s="6"/>
      <c r="AD296" s="7"/>
      <c r="AE296" s="48"/>
      <c r="AF296" s="48"/>
      <c r="AG296" s="48"/>
      <c r="AK296" s="6"/>
      <c r="AL296" s="6"/>
      <c r="AM296" s="6"/>
      <c r="AN296" s="6"/>
      <c r="AO296" s="6"/>
      <c r="AP296" s="6"/>
      <c r="AQ296" s="6"/>
      <c r="AR296" s="6"/>
      <c r="AS296" s="6"/>
      <c r="AT296" s="6"/>
      <c r="AU296" s="6"/>
      <c r="AV296" s="6"/>
      <c r="AW296" s="6"/>
      <c r="AX296" s="6"/>
      <c r="AY296" s="6"/>
      <c r="AZ296" s="6"/>
      <c r="BA296" s="6"/>
      <c r="BB296" s="6"/>
      <c r="BC296" s="6"/>
      <c r="BD296" s="6"/>
      <c r="BE296" s="6"/>
      <c r="BF296" s="6"/>
      <c r="BG296" s="6"/>
      <c r="BH296" s="6"/>
      <c r="BI296" s="6"/>
      <c r="BJ296" s="6"/>
      <c r="BK296" s="7"/>
      <c r="BL296" s="48"/>
      <c r="BM296" s="48"/>
      <c r="BN296" s="48"/>
    </row>
    <row r="297" spans="4:66"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  <c r="AA297" s="6"/>
      <c r="AB297" s="6"/>
      <c r="AC297" s="6"/>
      <c r="AD297" s="7"/>
      <c r="AE297" s="48"/>
      <c r="AF297" s="48"/>
      <c r="AG297" s="48"/>
      <c r="AK297" s="6"/>
      <c r="AL297" s="6"/>
      <c r="AM297" s="6"/>
      <c r="AN297" s="6"/>
      <c r="AO297" s="6"/>
      <c r="AP297" s="6"/>
      <c r="AQ297" s="6"/>
      <c r="AR297" s="6"/>
      <c r="AS297" s="6"/>
      <c r="AT297" s="6"/>
      <c r="AU297" s="6"/>
      <c r="AV297" s="6"/>
      <c r="AW297" s="6"/>
      <c r="AX297" s="6"/>
      <c r="AY297" s="6"/>
      <c r="AZ297" s="6"/>
      <c r="BA297" s="6"/>
      <c r="BB297" s="6"/>
      <c r="BC297" s="6"/>
      <c r="BD297" s="6"/>
      <c r="BE297" s="6"/>
      <c r="BF297" s="6"/>
      <c r="BG297" s="6"/>
      <c r="BH297" s="6"/>
      <c r="BI297" s="6"/>
      <c r="BJ297" s="6"/>
      <c r="BK297" s="7"/>
      <c r="BL297" s="48"/>
      <c r="BM297" s="48"/>
      <c r="BN297" s="48"/>
    </row>
    <row r="298" spans="4:66"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  <c r="AA298" s="6"/>
      <c r="AB298" s="6"/>
      <c r="AC298" s="6"/>
      <c r="AD298" s="7"/>
      <c r="AE298" s="48"/>
      <c r="AF298" s="48"/>
      <c r="AG298" s="48"/>
      <c r="AK298" s="6"/>
      <c r="AL298" s="6"/>
      <c r="AM298" s="6"/>
      <c r="AN298" s="6"/>
      <c r="AO298" s="6"/>
      <c r="AP298" s="6"/>
      <c r="AQ298" s="6"/>
      <c r="AR298" s="6"/>
      <c r="AS298" s="6"/>
      <c r="AT298" s="6"/>
      <c r="AU298" s="6"/>
      <c r="AV298" s="6"/>
      <c r="AW298" s="6"/>
      <c r="AX298" s="6"/>
      <c r="AY298" s="6"/>
      <c r="AZ298" s="6"/>
      <c r="BA298" s="6"/>
      <c r="BB298" s="6"/>
      <c r="BC298" s="6"/>
      <c r="BD298" s="6"/>
      <c r="BE298" s="6"/>
      <c r="BF298" s="6"/>
      <c r="BG298" s="6"/>
      <c r="BH298" s="6"/>
      <c r="BI298" s="6"/>
      <c r="BJ298" s="6"/>
      <c r="BK298" s="7"/>
      <c r="BL298" s="48"/>
      <c r="BM298" s="48"/>
      <c r="BN298" s="48"/>
    </row>
    <row r="299" spans="4:66"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  <c r="AA299" s="6"/>
      <c r="AB299" s="6"/>
      <c r="AC299" s="6"/>
      <c r="AD299" s="7"/>
      <c r="AE299" s="48"/>
      <c r="AF299" s="48"/>
      <c r="AG299" s="48"/>
      <c r="AK299" s="6"/>
      <c r="AL299" s="6"/>
      <c r="AM299" s="6"/>
      <c r="AN299" s="6"/>
      <c r="AO299" s="6"/>
      <c r="AP299" s="6"/>
      <c r="AQ299" s="6"/>
      <c r="AR299" s="6"/>
      <c r="AS299" s="6"/>
      <c r="AT299" s="6"/>
      <c r="AU299" s="6"/>
      <c r="AV299" s="6"/>
      <c r="AW299" s="6"/>
      <c r="AX299" s="6"/>
      <c r="AY299" s="6"/>
      <c r="AZ299" s="6"/>
      <c r="BA299" s="6"/>
      <c r="BB299" s="6"/>
      <c r="BC299" s="6"/>
      <c r="BD299" s="6"/>
      <c r="BE299" s="6"/>
      <c r="BF299" s="6"/>
      <c r="BG299" s="6"/>
      <c r="BH299" s="6"/>
      <c r="BI299" s="6"/>
      <c r="BJ299" s="6"/>
      <c r="BK299" s="7"/>
      <c r="BL299" s="48"/>
      <c r="BM299" s="48"/>
      <c r="BN299" s="48"/>
    </row>
    <row r="300" spans="4:66"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  <c r="AA300" s="6"/>
      <c r="AB300" s="6"/>
      <c r="AC300" s="6"/>
      <c r="AD300" s="7"/>
      <c r="AE300" s="48"/>
      <c r="AF300" s="48"/>
      <c r="AG300" s="48"/>
      <c r="AK300" s="6"/>
      <c r="AL300" s="6"/>
      <c r="AM300" s="6"/>
      <c r="AN300" s="6"/>
      <c r="AO300" s="6"/>
      <c r="AP300" s="6"/>
      <c r="AQ300" s="6"/>
      <c r="AR300" s="6"/>
      <c r="AS300" s="6"/>
      <c r="AT300" s="6"/>
      <c r="AU300" s="6"/>
      <c r="AV300" s="6"/>
      <c r="AW300" s="6"/>
      <c r="AX300" s="6"/>
      <c r="AY300" s="6"/>
      <c r="AZ300" s="6"/>
      <c r="BA300" s="6"/>
      <c r="BB300" s="6"/>
      <c r="BC300" s="6"/>
      <c r="BD300" s="6"/>
      <c r="BE300" s="6"/>
      <c r="BF300" s="6"/>
      <c r="BG300" s="6"/>
      <c r="BH300" s="6"/>
      <c r="BI300" s="6"/>
      <c r="BJ300" s="6"/>
      <c r="BK300" s="7"/>
      <c r="BL300" s="48"/>
      <c r="BM300" s="48"/>
      <c r="BN300" s="48"/>
    </row>
    <row r="301" spans="4:66"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  <c r="AA301" s="6"/>
      <c r="AB301" s="6"/>
      <c r="AC301" s="6"/>
      <c r="AD301" s="7"/>
      <c r="AE301" s="48"/>
      <c r="AF301" s="48"/>
      <c r="AG301" s="48"/>
      <c r="AK301" s="6"/>
      <c r="AL301" s="6"/>
      <c r="AM301" s="6"/>
      <c r="AN301" s="6"/>
      <c r="AO301" s="6"/>
      <c r="AP301" s="6"/>
      <c r="AQ301" s="6"/>
      <c r="AR301" s="6"/>
      <c r="AS301" s="6"/>
      <c r="AT301" s="6"/>
      <c r="AU301" s="6"/>
      <c r="AV301" s="6"/>
      <c r="AW301" s="6"/>
      <c r="AX301" s="6"/>
      <c r="AY301" s="6"/>
      <c r="AZ301" s="6"/>
      <c r="BA301" s="6"/>
      <c r="BB301" s="6"/>
      <c r="BC301" s="6"/>
      <c r="BD301" s="6"/>
      <c r="BE301" s="6"/>
      <c r="BF301" s="6"/>
      <c r="BG301" s="6"/>
      <c r="BH301" s="6"/>
      <c r="BI301" s="6"/>
      <c r="BJ301" s="6"/>
      <c r="BK301" s="7"/>
      <c r="BL301" s="48"/>
      <c r="BM301" s="48"/>
      <c r="BN301" s="48"/>
    </row>
    <row r="302" spans="4:66"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  <c r="AA302" s="6"/>
      <c r="AB302" s="6"/>
      <c r="AC302" s="6"/>
      <c r="AD302" s="7"/>
      <c r="AE302" s="48"/>
      <c r="AF302" s="48"/>
      <c r="AG302" s="48"/>
      <c r="AK302" s="6"/>
      <c r="AL302" s="6"/>
      <c r="AM302" s="6"/>
      <c r="AN302" s="6"/>
      <c r="AO302" s="6"/>
      <c r="AP302" s="6"/>
      <c r="AQ302" s="6"/>
      <c r="AR302" s="6"/>
      <c r="AS302" s="6"/>
      <c r="AT302" s="6"/>
      <c r="AU302" s="6"/>
      <c r="AV302" s="6"/>
      <c r="AW302" s="6"/>
      <c r="AX302" s="6"/>
      <c r="AY302" s="6"/>
      <c r="AZ302" s="6"/>
      <c r="BA302" s="6"/>
      <c r="BB302" s="6"/>
      <c r="BC302" s="6"/>
      <c r="BD302" s="6"/>
      <c r="BE302" s="6"/>
      <c r="BF302" s="6"/>
      <c r="BG302" s="6"/>
      <c r="BH302" s="6"/>
      <c r="BI302" s="6"/>
      <c r="BJ302" s="6"/>
      <c r="BK302" s="7"/>
      <c r="BL302" s="48"/>
      <c r="BM302" s="48"/>
      <c r="BN302" s="48"/>
    </row>
    <row r="303" spans="4:66"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  <c r="AA303" s="6"/>
      <c r="AB303" s="6"/>
      <c r="AC303" s="6"/>
      <c r="AD303" s="7"/>
      <c r="AE303" s="48"/>
      <c r="AF303" s="48"/>
      <c r="AG303" s="48"/>
      <c r="AK303" s="6"/>
      <c r="AL303" s="6"/>
      <c r="AM303" s="6"/>
      <c r="AN303" s="6"/>
      <c r="AO303" s="6"/>
      <c r="AP303" s="6"/>
      <c r="AQ303" s="6"/>
      <c r="AR303" s="6"/>
      <c r="AS303" s="6"/>
      <c r="AT303" s="6"/>
      <c r="AU303" s="6"/>
      <c r="AV303" s="6"/>
      <c r="AW303" s="6"/>
      <c r="AX303" s="6"/>
      <c r="AY303" s="6"/>
      <c r="AZ303" s="6"/>
      <c r="BA303" s="6"/>
      <c r="BB303" s="6"/>
      <c r="BC303" s="6"/>
      <c r="BD303" s="6"/>
      <c r="BE303" s="6"/>
      <c r="BF303" s="6"/>
      <c r="BG303" s="6"/>
      <c r="BH303" s="6"/>
      <c r="BI303" s="6"/>
      <c r="BJ303" s="6"/>
      <c r="BK303" s="7"/>
      <c r="BL303" s="48"/>
      <c r="BM303" s="48"/>
      <c r="BN303" s="48"/>
    </row>
    <row r="304" spans="4:66"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  <c r="AA304" s="6"/>
      <c r="AB304" s="6"/>
      <c r="AC304" s="6"/>
      <c r="AD304" s="7"/>
      <c r="AE304" s="48"/>
      <c r="AF304" s="48"/>
      <c r="AG304" s="48"/>
      <c r="AK304" s="6"/>
      <c r="AL304" s="6"/>
      <c r="AM304" s="6"/>
      <c r="AN304" s="6"/>
      <c r="AO304" s="6"/>
      <c r="AP304" s="6"/>
      <c r="AQ304" s="6"/>
      <c r="AR304" s="6"/>
      <c r="AS304" s="6"/>
      <c r="AT304" s="6"/>
      <c r="AU304" s="6"/>
      <c r="AV304" s="6"/>
      <c r="AW304" s="6"/>
      <c r="AX304" s="6"/>
      <c r="AY304" s="6"/>
      <c r="AZ304" s="6"/>
      <c r="BA304" s="6"/>
      <c r="BB304" s="6"/>
      <c r="BC304" s="6"/>
      <c r="BD304" s="6"/>
      <c r="BE304" s="6"/>
      <c r="BF304" s="6"/>
      <c r="BG304" s="6"/>
      <c r="BH304" s="6"/>
      <c r="BI304" s="6"/>
      <c r="BJ304" s="6"/>
      <c r="BK304" s="7"/>
      <c r="BL304" s="48"/>
      <c r="BM304" s="48"/>
      <c r="BN304" s="48"/>
    </row>
    <row r="305" spans="4:66"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  <c r="AA305" s="6"/>
      <c r="AB305" s="6"/>
      <c r="AC305" s="6"/>
      <c r="AD305" s="7"/>
      <c r="AE305" s="48"/>
      <c r="AF305" s="48"/>
      <c r="AG305" s="48"/>
      <c r="AK305" s="6"/>
      <c r="AL305" s="6"/>
      <c r="AM305" s="6"/>
      <c r="AN305" s="6"/>
      <c r="AO305" s="6"/>
      <c r="AP305" s="6"/>
      <c r="AQ305" s="6"/>
      <c r="AR305" s="6"/>
      <c r="AS305" s="6"/>
      <c r="AT305" s="6"/>
      <c r="AU305" s="6"/>
      <c r="AV305" s="6"/>
      <c r="AW305" s="6"/>
      <c r="AX305" s="6"/>
      <c r="AY305" s="6"/>
      <c r="AZ305" s="6"/>
      <c r="BA305" s="6"/>
      <c r="BB305" s="6"/>
      <c r="BC305" s="6"/>
      <c r="BD305" s="6"/>
      <c r="BE305" s="6"/>
      <c r="BF305" s="6"/>
      <c r="BG305" s="6"/>
      <c r="BH305" s="6"/>
      <c r="BI305" s="6"/>
      <c r="BJ305" s="6"/>
      <c r="BK305" s="7"/>
      <c r="BL305" s="48"/>
      <c r="BM305" s="48"/>
      <c r="BN305" s="48"/>
    </row>
    <row r="306" spans="4:66"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  <c r="AA306" s="6"/>
      <c r="AB306" s="6"/>
      <c r="AC306" s="6"/>
      <c r="AD306" s="7"/>
      <c r="AE306" s="48"/>
      <c r="AF306" s="48"/>
      <c r="AG306" s="48"/>
      <c r="AK306" s="6"/>
      <c r="AL306" s="6"/>
      <c r="AM306" s="6"/>
      <c r="AN306" s="6"/>
      <c r="AO306" s="6"/>
      <c r="AP306" s="6"/>
      <c r="AQ306" s="6"/>
      <c r="AR306" s="6"/>
      <c r="AS306" s="6"/>
      <c r="AT306" s="6"/>
      <c r="AU306" s="6"/>
      <c r="AV306" s="6"/>
      <c r="AW306" s="6"/>
      <c r="AX306" s="6"/>
      <c r="AY306" s="6"/>
      <c r="AZ306" s="6"/>
      <c r="BA306" s="6"/>
      <c r="BB306" s="6"/>
      <c r="BC306" s="6"/>
      <c r="BD306" s="6"/>
      <c r="BE306" s="6"/>
      <c r="BF306" s="6"/>
      <c r="BG306" s="6"/>
      <c r="BH306" s="6"/>
      <c r="BI306" s="6"/>
      <c r="BJ306" s="6"/>
      <c r="BK306" s="7"/>
      <c r="BL306" s="48"/>
      <c r="BM306" s="48"/>
      <c r="BN306" s="48"/>
    </row>
    <row r="307" spans="4:66"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  <c r="AA307" s="6"/>
      <c r="AB307" s="6"/>
      <c r="AC307" s="6"/>
      <c r="AD307" s="7"/>
      <c r="AE307" s="48"/>
      <c r="AF307" s="48"/>
      <c r="AG307" s="48"/>
      <c r="AK307" s="6"/>
      <c r="AL307" s="6"/>
      <c r="AM307" s="6"/>
      <c r="AN307" s="6"/>
      <c r="AO307" s="6"/>
      <c r="AP307" s="6"/>
      <c r="AQ307" s="6"/>
      <c r="AR307" s="6"/>
      <c r="AS307" s="6"/>
      <c r="AT307" s="6"/>
      <c r="AU307" s="6"/>
      <c r="AV307" s="6"/>
      <c r="AW307" s="6"/>
      <c r="AX307" s="6"/>
      <c r="AY307" s="6"/>
      <c r="AZ307" s="6"/>
      <c r="BA307" s="6"/>
      <c r="BB307" s="6"/>
      <c r="BC307" s="6"/>
      <c r="BD307" s="6"/>
      <c r="BE307" s="6"/>
      <c r="BF307" s="6"/>
      <c r="BG307" s="6"/>
      <c r="BH307" s="6"/>
      <c r="BI307" s="6"/>
      <c r="BJ307" s="6"/>
      <c r="BK307" s="7"/>
      <c r="BL307" s="48"/>
      <c r="BM307" s="48"/>
      <c r="BN307" s="48"/>
    </row>
    <row r="308" spans="4:66"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  <c r="AA308" s="6"/>
      <c r="AB308" s="6"/>
      <c r="AC308" s="6"/>
      <c r="AD308" s="7"/>
      <c r="AE308" s="48"/>
      <c r="AF308" s="48"/>
      <c r="AG308" s="48"/>
      <c r="AK308" s="6"/>
      <c r="AL308" s="6"/>
      <c r="AM308" s="6"/>
      <c r="AN308" s="6"/>
      <c r="AO308" s="6"/>
      <c r="AP308" s="6"/>
      <c r="AQ308" s="6"/>
      <c r="AR308" s="6"/>
      <c r="AS308" s="6"/>
      <c r="AT308" s="6"/>
      <c r="AU308" s="6"/>
      <c r="AV308" s="6"/>
      <c r="AW308" s="6"/>
      <c r="AX308" s="6"/>
      <c r="AY308" s="6"/>
      <c r="AZ308" s="6"/>
      <c r="BA308" s="6"/>
      <c r="BB308" s="6"/>
      <c r="BC308" s="6"/>
      <c r="BD308" s="6"/>
      <c r="BE308" s="6"/>
      <c r="BF308" s="6"/>
      <c r="BG308" s="6"/>
      <c r="BH308" s="6"/>
      <c r="BI308" s="6"/>
      <c r="BJ308" s="6"/>
      <c r="BK308" s="7"/>
      <c r="BL308" s="48"/>
      <c r="BM308" s="48"/>
      <c r="BN308" s="48"/>
    </row>
    <row r="309" spans="4:66"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  <c r="AA309" s="6"/>
      <c r="AB309" s="6"/>
      <c r="AC309" s="6"/>
      <c r="AD309" s="7"/>
      <c r="AE309" s="48"/>
      <c r="AF309" s="48"/>
      <c r="AG309" s="48"/>
      <c r="AK309" s="6"/>
      <c r="AL309" s="6"/>
      <c r="AM309" s="6"/>
      <c r="AN309" s="6"/>
      <c r="AO309" s="6"/>
      <c r="AP309" s="6"/>
      <c r="AQ309" s="6"/>
      <c r="AR309" s="6"/>
      <c r="AS309" s="6"/>
      <c r="AT309" s="6"/>
      <c r="AU309" s="6"/>
      <c r="AV309" s="6"/>
      <c r="AW309" s="6"/>
      <c r="AX309" s="6"/>
      <c r="AY309" s="6"/>
      <c r="AZ309" s="6"/>
      <c r="BA309" s="6"/>
      <c r="BB309" s="6"/>
      <c r="BC309" s="6"/>
      <c r="BD309" s="6"/>
      <c r="BE309" s="6"/>
      <c r="BF309" s="6"/>
      <c r="BG309" s="6"/>
      <c r="BH309" s="6"/>
      <c r="BI309" s="6"/>
      <c r="BJ309" s="6"/>
      <c r="BK309" s="7"/>
      <c r="BL309" s="48"/>
      <c r="BM309" s="48"/>
      <c r="BN309" s="48"/>
    </row>
    <row r="310" spans="4:66"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  <c r="AA310" s="6"/>
      <c r="AB310" s="6"/>
      <c r="AC310" s="6"/>
      <c r="AD310" s="7"/>
      <c r="AE310" s="48"/>
      <c r="AF310" s="48"/>
      <c r="AG310" s="48"/>
      <c r="AK310" s="6"/>
      <c r="AL310" s="6"/>
      <c r="AM310" s="6"/>
      <c r="AN310" s="6"/>
      <c r="AO310" s="6"/>
      <c r="AP310" s="6"/>
      <c r="AQ310" s="6"/>
      <c r="AR310" s="6"/>
      <c r="AS310" s="6"/>
      <c r="AT310" s="6"/>
      <c r="AU310" s="6"/>
      <c r="AV310" s="6"/>
      <c r="AW310" s="6"/>
      <c r="AX310" s="6"/>
      <c r="AY310" s="6"/>
      <c r="AZ310" s="6"/>
      <c r="BA310" s="6"/>
      <c r="BB310" s="6"/>
      <c r="BC310" s="6"/>
      <c r="BD310" s="6"/>
      <c r="BE310" s="6"/>
      <c r="BF310" s="6"/>
      <c r="BG310" s="6"/>
      <c r="BH310" s="6"/>
      <c r="BI310" s="6"/>
      <c r="BJ310" s="6"/>
      <c r="BK310" s="7"/>
      <c r="BL310" s="48"/>
      <c r="BM310" s="48"/>
      <c r="BN310" s="48"/>
    </row>
    <row r="311" spans="4:66"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  <c r="AA311" s="6"/>
      <c r="AB311" s="6"/>
      <c r="AC311" s="6"/>
      <c r="AD311" s="7"/>
      <c r="AE311" s="48"/>
      <c r="AF311" s="48"/>
      <c r="AG311" s="48"/>
      <c r="AK311" s="6"/>
      <c r="AL311" s="6"/>
      <c r="AM311" s="6"/>
      <c r="AN311" s="6"/>
      <c r="AO311" s="6"/>
      <c r="AP311" s="6"/>
      <c r="AQ311" s="6"/>
      <c r="AR311" s="6"/>
      <c r="AS311" s="6"/>
      <c r="AT311" s="6"/>
      <c r="AU311" s="6"/>
      <c r="AV311" s="6"/>
      <c r="AW311" s="6"/>
      <c r="AX311" s="6"/>
      <c r="AY311" s="6"/>
      <c r="AZ311" s="6"/>
      <c r="BA311" s="6"/>
      <c r="BB311" s="6"/>
      <c r="BC311" s="6"/>
      <c r="BD311" s="6"/>
      <c r="BE311" s="6"/>
      <c r="BF311" s="6"/>
      <c r="BG311" s="6"/>
      <c r="BH311" s="6"/>
      <c r="BI311" s="6"/>
      <c r="BJ311" s="6"/>
      <c r="BK311" s="7"/>
      <c r="BL311" s="48"/>
      <c r="BM311" s="48"/>
      <c r="BN311" s="48"/>
    </row>
    <row r="312" spans="4:66"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  <c r="AA312" s="6"/>
      <c r="AB312" s="6"/>
      <c r="AC312" s="6"/>
      <c r="AD312" s="7"/>
      <c r="AE312" s="48"/>
      <c r="AF312" s="48"/>
      <c r="AG312" s="48"/>
      <c r="AK312" s="6"/>
      <c r="AL312" s="6"/>
      <c r="AM312" s="6"/>
      <c r="AN312" s="6"/>
      <c r="AO312" s="6"/>
      <c r="AP312" s="6"/>
      <c r="AQ312" s="6"/>
      <c r="AR312" s="6"/>
      <c r="AS312" s="6"/>
      <c r="AT312" s="6"/>
      <c r="AU312" s="6"/>
      <c r="AV312" s="6"/>
      <c r="AW312" s="6"/>
      <c r="AX312" s="6"/>
      <c r="AY312" s="6"/>
      <c r="AZ312" s="6"/>
      <c r="BA312" s="6"/>
      <c r="BB312" s="6"/>
      <c r="BC312" s="6"/>
      <c r="BD312" s="6"/>
      <c r="BE312" s="6"/>
      <c r="BF312" s="6"/>
      <c r="BG312" s="6"/>
      <c r="BH312" s="6"/>
      <c r="BI312" s="6"/>
      <c r="BJ312" s="6"/>
      <c r="BK312" s="7"/>
      <c r="BL312" s="48"/>
      <c r="BM312" s="48"/>
      <c r="BN312" s="48"/>
    </row>
    <row r="313" spans="4:66"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  <c r="AA313" s="6"/>
      <c r="AB313" s="6"/>
      <c r="AC313" s="6"/>
      <c r="AD313" s="7"/>
      <c r="AE313" s="48"/>
      <c r="AF313" s="48"/>
      <c r="AG313" s="48"/>
      <c r="AK313" s="6"/>
      <c r="AL313" s="6"/>
      <c r="AM313" s="6"/>
      <c r="AN313" s="6"/>
      <c r="AO313" s="6"/>
      <c r="AP313" s="6"/>
      <c r="AQ313" s="6"/>
      <c r="AR313" s="6"/>
      <c r="AS313" s="6"/>
      <c r="AT313" s="6"/>
      <c r="AU313" s="6"/>
      <c r="AV313" s="6"/>
      <c r="AW313" s="6"/>
      <c r="AX313" s="6"/>
      <c r="AY313" s="6"/>
      <c r="AZ313" s="6"/>
      <c r="BA313" s="6"/>
      <c r="BB313" s="6"/>
      <c r="BC313" s="6"/>
      <c r="BD313" s="6"/>
      <c r="BE313" s="6"/>
      <c r="BF313" s="6"/>
      <c r="BG313" s="6"/>
      <c r="BH313" s="6"/>
      <c r="BI313" s="6"/>
      <c r="BJ313" s="6"/>
      <c r="BK313" s="7"/>
      <c r="BL313" s="48"/>
      <c r="BM313" s="48"/>
      <c r="BN313" s="48"/>
    </row>
    <row r="314" spans="4:66"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  <c r="AA314" s="6"/>
      <c r="AB314" s="6"/>
      <c r="AC314" s="6"/>
      <c r="AD314" s="7"/>
      <c r="AE314" s="48"/>
      <c r="AF314" s="48"/>
      <c r="AG314" s="48"/>
      <c r="AK314" s="6"/>
      <c r="AL314" s="6"/>
      <c r="AM314" s="6"/>
      <c r="AN314" s="6"/>
      <c r="AO314" s="6"/>
      <c r="AP314" s="6"/>
      <c r="AQ314" s="6"/>
      <c r="AR314" s="6"/>
      <c r="AS314" s="6"/>
      <c r="AT314" s="6"/>
      <c r="AU314" s="6"/>
      <c r="AV314" s="6"/>
      <c r="AW314" s="6"/>
      <c r="AX314" s="6"/>
      <c r="AY314" s="6"/>
      <c r="AZ314" s="6"/>
      <c r="BA314" s="6"/>
      <c r="BB314" s="6"/>
      <c r="BC314" s="6"/>
      <c r="BD314" s="6"/>
      <c r="BE314" s="6"/>
      <c r="BF314" s="6"/>
      <c r="BG314" s="6"/>
      <c r="BH314" s="6"/>
      <c r="BI314" s="6"/>
      <c r="BJ314" s="6"/>
      <c r="BK314" s="7"/>
      <c r="BL314" s="48"/>
      <c r="BM314" s="48"/>
      <c r="BN314" s="48"/>
    </row>
    <row r="315" spans="4:66"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  <c r="AA315" s="6"/>
      <c r="AB315" s="6"/>
      <c r="AC315" s="6"/>
      <c r="AD315" s="7"/>
      <c r="AE315" s="48"/>
      <c r="AF315" s="48"/>
      <c r="AG315" s="48"/>
      <c r="AK315" s="6"/>
      <c r="AL315" s="6"/>
      <c r="AM315" s="6"/>
      <c r="AN315" s="6"/>
      <c r="AO315" s="6"/>
      <c r="AP315" s="6"/>
      <c r="AQ315" s="6"/>
      <c r="AR315" s="6"/>
      <c r="AS315" s="6"/>
      <c r="AT315" s="6"/>
      <c r="AU315" s="6"/>
      <c r="AV315" s="6"/>
      <c r="AW315" s="6"/>
      <c r="AX315" s="6"/>
      <c r="AY315" s="6"/>
      <c r="AZ315" s="6"/>
      <c r="BA315" s="6"/>
      <c r="BB315" s="6"/>
      <c r="BC315" s="6"/>
      <c r="BD315" s="6"/>
      <c r="BE315" s="6"/>
      <c r="BF315" s="6"/>
      <c r="BG315" s="6"/>
      <c r="BH315" s="6"/>
      <c r="BI315" s="6"/>
      <c r="BJ315" s="6"/>
      <c r="BK315" s="7"/>
      <c r="BL315" s="48"/>
      <c r="BM315" s="48"/>
      <c r="BN315" s="48"/>
    </row>
    <row r="316" spans="4:66"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  <c r="AA316" s="6"/>
      <c r="AB316" s="6"/>
      <c r="AC316" s="6"/>
      <c r="AD316" s="7"/>
      <c r="AE316" s="48"/>
      <c r="AF316" s="48"/>
      <c r="AG316" s="48"/>
      <c r="AK316" s="6"/>
      <c r="AL316" s="6"/>
      <c r="AM316" s="6"/>
      <c r="AN316" s="6"/>
      <c r="AO316" s="6"/>
      <c r="AP316" s="6"/>
      <c r="AQ316" s="6"/>
      <c r="AR316" s="6"/>
      <c r="AS316" s="6"/>
      <c r="AT316" s="6"/>
      <c r="AU316" s="6"/>
      <c r="AV316" s="6"/>
      <c r="AW316" s="6"/>
      <c r="AX316" s="6"/>
      <c r="AY316" s="6"/>
      <c r="AZ316" s="6"/>
      <c r="BA316" s="6"/>
      <c r="BB316" s="6"/>
      <c r="BC316" s="6"/>
      <c r="BD316" s="6"/>
      <c r="BE316" s="6"/>
      <c r="BF316" s="6"/>
      <c r="BG316" s="6"/>
      <c r="BH316" s="6"/>
      <c r="BI316" s="6"/>
      <c r="BJ316" s="6"/>
      <c r="BK316" s="7"/>
      <c r="BL316" s="48"/>
      <c r="BM316" s="48"/>
      <c r="BN316" s="48"/>
    </row>
    <row r="317" spans="4:66"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  <c r="AA317" s="6"/>
      <c r="AB317" s="6"/>
      <c r="AC317" s="6"/>
      <c r="AD317" s="7"/>
      <c r="AE317" s="48"/>
      <c r="AF317" s="48"/>
      <c r="AG317" s="48"/>
      <c r="AK317" s="6"/>
      <c r="AL317" s="6"/>
      <c r="AM317" s="6"/>
      <c r="AN317" s="6"/>
      <c r="AO317" s="6"/>
      <c r="AP317" s="6"/>
      <c r="AQ317" s="6"/>
      <c r="AR317" s="6"/>
      <c r="AS317" s="6"/>
      <c r="AT317" s="6"/>
      <c r="AU317" s="6"/>
      <c r="AV317" s="6"/>
      <c r="AW317" s="6"/>
      <c r="AX317" s="6"/>
      <c r="AY317" s="6"/>
      <c r="AZ317" s="6"/>
      <c r="BA317" s="6"/>
      <c r="BB317" s="6"/>
      <c r="BC317" s="6"/>
      <c r="BD317" s="6"/>
      <c r="BE317" s="6"/>
      <c r="BF317" s="6"/>
      <c r="BG317" s="6"/>
      <c r="BH317" s="6"/>
      <c r="BI317" s="6"/>
      <c r="BJ317" s="6"/>
      <c r="BK317" s="7"/>
      <c r="BL317" s="48"/>
      <c r="BM317" s="48"/>
      <c r="BN317" s="48"/>
    </row>
    <row r="318" spans="4:66"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  <c r="AA318" s="6"/>
      <c r="AB318" s="6"/>
      <c r="AC318" s="6"/>
      <c r="AD318" s="7"/>
      <c r="AE318" s="48"/>
      <c r="AF318" s="48"/>
      <c r="AG318" s="48"/>
      <c r="AK318" s="6"/>
      <c r="AL318" s="6"/>
      <c r="AM318" s="6"/>
      <c r="AN318" s="6"/>
      <c r="AO318" s="6"/>
      <c r="AP318" s="6"/>
      <c r="AQ318" s="6"/>
      <c r="AR318" s="6"/>
      <c r="AS318" s="6"/>
      <c r="AT318" s="6"/>
      <c r="AU318" s="6"/>
      <c r="AV318" s="6"/>
      <c r="AW318" s="6"/>
      <c r="AX318" s="6"/>
      <c r="AY318" s="6"/>
      <c r="AZ318" s="6"/>
      <c r="BA318" s="6"/>
      <c r="BB318" s="6"/>
      <c r="BC318" s="6"/>
      <c r="BD318" s="6"/>
      <c r="BE318" s="6"/>
      <c r="BF318" s="6"/>
      <c r="BG318" s="6"/>
      <c r="BH318" s="6"/>
      <c r="BI318" s="6"/>
      <c r="BJ318" s="6"/>
      <c r="BK318" s="7"/>
      <c r="BL318" s="48"/>
      <c r="BM318" s="48"/>
      <c r="BN318" s="48"/>
    </row>
    <row r="319" spans="4:66"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  <c r="AA319" s="6"/>
      <c r="AB319" s="6"/>
      <c r="AC319" s="6"/>
      <c r="AD319" s="7"/>
      <c r="AE319" s="48"/>
      <c r="AF319" s="48"/>
      <c r="AG319" s="48"/>
      <c r="AK319" s="6"/>
      <c r="AL319" s="6"/>
      <c r="AM319" s="6"/>
      <c r="AN319" s="6"/>
      <c r="AO319" s="6"/>
      <c r="AP319" s="6"/>
      <c r="AQ319" s="6"/>
      <c r="AR319" s="6"/>
      <c r="AS319" s="6"/>
      <c r="AT319" s="6"/>
      <c r="AU319" s="6"/>
      <c r="AV319" s="6"/>
      <c r="AW319" s="6"/>
      <c r="AX319" s="6"/>
      <c r="AY319" s="6"/>
      <c r="AZ319" s="6"/>
      <c r="BA319" s="6"/>
      <c r="BB319" s="6"/>
      <c r="BC319" s="6"/>
      <c r="BD319" s="6"/>
      <c r="BE319" s="6"/>
      <c r="BF319" s="6"/>
      <c r="BG319" s="6"/>
      <c r="BH319" s="6"/>
      <c r="BI319" s="6"/>
      <c r="BJ319" s="6"/>
      <c r="BK319" s="7"/>
      <c r="BL319" s="48"/>
      <c r="BM319" s="48"/>
      <c r="BN319" s="48"/>
    </row>
    <row r="320" spans="4:66"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  <c r="AA320" s="6"/>
      <c r="AB320" s="6"/>
      <c r="AC320" s="6"/>
      <c r="AD320" s="7"/>
      <c r="AE320" s="48"/>
      <c r="AF320" s="48"/>
      <c r="AG320" s="48"/>
      <c r="AK320" s="6"/>
      <c r="AL320" s="6"/>
      <c r="AM320" s="6"/>
      <c r="AN320" s="6"/>
      <c r="AO320" s="6"/>
      <c r="AP320" s="6"/>
      <c r="AQ320" s="6"/>
      <c r="AR320" s="6"/>
      <c r="AS320" s="6"/>
      <c r="AT320" s="6"/>
      <c r="AU320" s="6"/>
      <c r="AV320" s="6"/>
      <c r="AW320" s="6"/>
      <c r="AX320" s="6"/>
      <c r="AY320" s="6"/>
      <c r="AZ320" s="6"/>
      <c r="BA320" s="6"/>
      <c r="BB320" s="6"/>
      <c r="BC320" s="6"/>
      <c r="BD320" s="6"/>
      <c r="BE320" s="6"/>
      <c r="BF320" s="6"/>
      <c r="BG320" s="6"/>
      <c r="BH320" s="6"/>
      <c r="BI320" s="6"/>
      <c r="BJ320" s="6"/>
      <c r="BK320" s="7"/>
      <c r="BL320" s="48"/>
      <c r="BM320" s="48"/>
      <c r="BN320" s="48"/>
    </row>
    <row r="321" spans="4:66"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  <c r="AA321" s="6"/>
      <c r="AB321" s="6"/>
      <c r="AC321" s="6"/>
      <c r="AD321" s="7"/>
      <c r="AE321" s="48"/>
      <c r="AF321" s="48"/>
      <c r="AG321" s="48"/>
      <c r="AK321" s="6"/>
      <c r="AL321" s="6"/>
      <c r="AM321" s="6"/>
      <c r="AN321" s="6"/>
      <c r="AO321" s="6"/>
      <c r="AP321" s="6"/>
      <c r="AQ321" s="6"/>
      <c r="AR321" s="6"/>
      <c r="AS321" s="6"/>
      <c r="AT321" s="6"/>
      <c r="AU321" s="6"/>
      <c r="AV321" s="6"/>
      <c r="AW321" s="6"/>
      <c r="AX321" s="6"/>
      <c r="AY321" s="6"/>
      <c r="AZ321" s="6"/>
      <c r="BA321" s="6"/>
      <c r="BB321" s="6"/>
      <c r="BC321" s="6"/>
      <c r="BD321" s="6"/>
      <c r="BE321" s="6"/>
      <c r="BF321" s="6"/>
      <c r="BG321" s="6"/>
      <c r="BH321" s="6"/>
      <c r="BI321" s="6"/>
      <c r="BJ321" s="6"/>
      <c r="BK321" s="7"/>
      <c r="BL321" s="48"/>
      <c r="BM321" s="48"/>
      <c r="BN321" s="48"/>
    </row>
    <row r="322" spans="4:66"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  <c r="AA322" s="6"/>
      <c r="AB322" s="6"/>
      <c r="AC322" s="6"/>
      <c r="AD322" s="7"/>
      <c r="AE322" s="48"/>
      <c r="AF322" s="48"/>
      <c r="AG322" s="48"/>
      <c r="AK322" s="6"/>
      <c r="AL322" s="6"/>
      <c r="AM322" s="6"/>
      <c r="AN322" s="6"/>
      <c r="AO322" s="6"/>
      <c r="AP322" s="6"/>
      <c r="AQ322" s="6"/>
      <c r="AR322" s="6"/>
      <c r="AS322" s="6"/>
      <c r="AT322" s="6"/>
      <c r="AU322" s="6"/>
      <c r="AV322" s="6"/>
      <c r="AW322" s="6"/>
      <c r="AX322" s="6"/>
      <c r="AY322" s="6"/>
      <c r="AZ322" s="6"/>
      <c r="BA322" s="6"/>
      <c r="BB322" s="6"/>
      <c r="BC322" s="6"/>
      <c r="BD322" s="6"/>
      <c r="BE322" s="6"/>
      <c r="BF322" s="6"/>
      <c r="BG322" s="6"/>
      <c r="BH322" s="6"/>
      <c r="BI322" s="6"/>
      <c r="BJ322" s="6"/>
      <c r="BK322" s="7"/>
      <c r="BL322" s="48"/>
      <c r="BM322" s="48"/>
      <c r="BN322" s="48"/>
    </row>
    <row r="323" spans="4:66"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  <c r="AA323" s="6"/>
      <c r="AB323" s="6"/>
      <c r="AC323" s="6"/>
      <c r="AD323" s="7"/>
      <c r="AE323" s="48"/>
      <c r="AF323" s="48"/>
      <c r="AG323" s="48"/>
      <c r="AK323" s="6"/>
      <c r="AL323" s="6"/>
      <c r="AM323" s="6"/>
      <c r="AN323" s="6"/>
      <c r="AO323" s="6"/>
      <c r="AP323" s="6"/>
      <c r="AQ323" s="6"/>
      <c r="AR323" s="6"/>
      <c r="AS323" s="6"/>
      <c r="AT323" s="6"/>
      <c r="AU323" s="6"/>
      <c r="AV323" s="6"/>
      <c r="AW323" s="6"/>
      <c r="AX323" s="6"/>
      <c r="AY323" s="6"/>
      <c r="AZ323" s="6"/>
      <c r="BA323" s="6"/>
      <c r="BB323" s="6"/>
      <c r="BC323" s="6"/>
      <c r="BD323" s="6"/>
      <c r="BE323" s="6"/>
      <c r="BF323" s="6"/>
      <c r="BG323" s="6"/>
      <c r="BH323" s="6"/>
      <c r="BI323" s="6"/>
      <c r="BJ323" s="6"/>
      <c r="BK323" s="7"/>
      <c r="BL323" s="48"/>
      <c r="BM323" s="48"/>
      <c r="BN323" s="48"/>
    </row>
    <row r="324" spans="4:66"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  <c r="AA324" s="6"/>
      <c r="AB324" s="6"/>
      <c r="AC324" s="6"/>
      <c r="AD324" s="7"/>
      <c r="AE324" s="48"/>
      <c r="AF324" s="48"/>
      <c r="AG324" s="48"/>
      <c r="AK324" s="6"/>
      <c r="AL324" s="6"/>
      <c r="AM324" s="6"/>
      <c r="AN324" s="6"/>
      <c r="AO324" s="6"/>
      <c r="AP324" s="6"/>
      <c r="AQ324" s="6"/>
      <c r="AR324" s="6"/>
      <c r="AS324" s="6"/>
      <c r="AT324" s="6"/>
      <c r="AU324" s="6"/>
      <c r="AV324" s="6"/>
      <c r="AW324" s="6"/>
      <c r="AX324" s="6"/>
      <c r="AY324" s="6"/>
      <c r="AZ324" s="6"/>
      <c r="BA324" s="6"/>
      <c r="BB324" s="6"/>
      <c r="BC324" s="6"/>
      <c r="BD324" s="6"/>
      <c r="BE324" s="6"/>
      <c r="BF324" s="6"/>
      <c r="BG324" s="6"/>
      <c r="BH324" s="6"/>
      <c r="BI324" s="6"/>
      <c r="BJ324" s="6"/>
      <c r="BK324" s="7"/>
      <c r="BL324" s="48"/>
      <c r="BM324" s="48"/>
      <c r="BN324" s="48"/>
    </row>
    <row r="325" spans="4:66"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  <c r="AA325" s="6"/>
      <c r="AB325" s="6"/>
      <c r="AC325" s="6"/>
      <c r="AD325" s="7"/>
      <c r="AE325" s="48"/>
      <c r="AF325" s="48"/>
      <c r="AG325" s="48"/>
      <c r="AK325" s="6"/>
      <c r="AL325" s="6"/>
      <c r="AM325" s="6"/>
      <c r="AN325" s="6"/>
      <c r="AO325" s="6"/>
      <c r="AP325" s="6"/>
      <c r="AQ325" s="6"/>
      <c r="AR325" s="6"/>
      <c r="AS325" s="6"/>
      <c r="AT325" s="6"/>
      <c r="AU325" s="6"/>
      <c r="AV325" s="6"/>
      <c r="AW325" s="6"/>
      <c r="AX325" s="6"/>
      <c r="AY325" s="6"/>
      <c r="AZ325" s="6"/>
      <c r="BA325" s="6"/>
      <c r="BB325" s="6"/>
      <c r="BC325" s="6"/>
      <c r="BD325" s="6"/>
      <c r="BE325" s="6"/>
      <c r="BF325" s="6"/>
      <c r="BG325" s="6"/>
      <c r="BH325" s="6"/>
      <c r="BI325" s="6"/>
      <c r="BJ325" s="6"/>
      <c r="BK325" s="7"/>
      <c r="BL325" s="48"/>
      <c r="BM325" s="48"/>
      <c r="BN325" s="48"/>
    </row>
    <row r="326" spans="4:66"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  <c r="AA326" s="6"/>
      <c r="AB326" s="6"/>
      <c r="AC326" s="6"/>
      <c r="AD326" s="7"/>
      <c r="AE326" s="48"/>
      <c r="AF326" s="48"/>
      <c r="AG326" s="48"/>
      <c r="AK326" s="6"/>
      <c r="AL326" s="6"/>
      <c r="AM326" s="6"/>
      <c r="AN326" s="6"/>
      <c r="AO326" s="6"/>
      <c r="AP326" s="6"/>
      <c r="AQ326" s="6"/>
      <c r="AR326" s="6"/>
      <c r="AS326" s="6"/>
      <c r="AT326" s="6"/>
      <c r="AU326" s="6"/>
      <c r="AV326" s="6"/>
      <c r="AW326" s="6"/>
      <c r="AX326" s="6"/>
      <c r="AY326" s="6"/>
      <c r="AZ326" s="6"/>
      <c r="BA326" s="6"/>
      <c r="BB326" s="6"/>
      <c r="BC326" s="6"/>
      <c r="BD326" s="6"/>
      <c r="BE326" s="6"/>
      <c r="BF326" s="6"/>
      <c r="BG326" s="6"/>
      <c r="BH326" s="6"/>
      <c r="BI326" s="6"/>
      <c r="BJ326" s="6"/>
      <c r="BK326" s="7"/>
      <c r="BL326" s="48"/>
      <c r="BM326" s="48"/>
      <c r="BN326" s="48"/>
    </row>
    <row r="327" spans="4:66"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  <c r="AA327" s="6"/>
      <c r="AB327" s="6"/>
      <c r="AC327" s="6"/>
      <c r="AD327" s="7"/>
      <c r="AE327" s="48"/>
      <c r="AF327" s="48"/>
      <c r="AG327" s="48"/>
      <c r="AK327" s="6"/>
      <c r="AL327" s="6"/>
      <c r="AM327" s="6"/>
      <c r="AN327" s="6"/>
      <c r="AO327" s="6"/>
      <c r="AP327" s="6"/>
      <c r="AQ327" s="6"/>
      <c r="AR327" s="6"/>
      <c r="AS327" s="6"/>
      <c r="AT327" s="6"/>
      <c r="AU327" s="6"/>
      <c r="AV327" s="6"/>
      <c r="AW327" s="6"/>
      <c r="AX327" s="6"/>
      <c r="AY327" s="6"/>
      <c r="AZ327" s="6"/>
      <c r="BA327" s="6"/>
      <c r="BB327" s="6"/>
      <c r="BC327" s="6"/>
      <c r="BD327" s="6"/>
      <c r="BE327" s="6"/>
      <c r="BF327" s="6"/>
      <c r="BG327" s="6"/>
      <c r="BH327" s="6"/>
      <c r="BI327" s="6"/>
      <c r="BJ327" s="6"/>
      <c r="BK327" s="7"/>
      <c r="BL327" s="48"/>
      <c r="BM327" s="48"/>
      <c r="BN327" s="48"/>
    </row>
    <row r="328" spans="4:66"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  <c r="AA328" s="6"/>
      <c r="AB328" s="6"/>
      <c r="AC328" s="6"/>
      <c r="AD328" s="7"/>
      <c r="AE328" s="48"/>
      <c r="AF328" s="48"/>
      <c r="AG328" s="48"/>
      <c r="AK328" s="6"/>
      <c r="AL328" s="6"/>
      <c r="AM328" s="6"/>
      <c r="AN328" s="6"/>
      <c r="AO328" s="6"/>
      <c r="AP328" s="6"/>
      <c r="AQ328" s="6"/>
      <c r="AR328" s="6"/>
      <c r="AS328" s="6"/>
      <c r="AT328" s="6"/>
      <c r="AU328" s="6"/>
      <c r="AV328" s="6"/>
      <c r="AW328" s="6"/>
      <c r="AX328" s="6"/>
      <c r="AY328" s="6"/>
      <c r="AZ328" s="6"/>
      <c r="BA328" s="6"/>
      <c r="BB328" s="6"/>
      <c r="BC328" s="6"/>
      <c r="BD328" s="6"/>
      <c r="BE328" s="6"/>
      <c r="BF328" s="6"/>
      <c r="BG328" s="6"/>
      <c r="BH328" s="6"/>
      <c r="BI328" s="6"/>
      <c r="BJ328" s="6"/>
      <c r="BK328" s="7"/>
      <c r="BL328" s="48"/>
      <c r="BM328" s="48"/>
      <c r="BN328" s="48"/>
    </row>
    <row r="329" spans="4:66"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  <c r="AA329" s="6"/>
      <c r="AB329" s="6"/>
      <c r="AC329" s="6"/>
      <c r="AD329" s="7"/>
      <c r="AE329" s="48"/>
      <c r="AF329" s="48"/>
      <c r="AG329" s="48"/>
      <c r="AK329" s="6"/>
      <c r="AL329" s="6"/>
      <c r="AM329" s="6"/>
      <c r="AN329" s="6"/>
      <c r="AO329" s="6"/>
      <c r="AP329" s="6"/>
      <c r="AQ329" s="6"/>
      <c r="AR329" s="6"/>
      <c r="AS329" s="6"/>
      <c r="AT329" s="6"/>
      <c r="AU329" s="6"/>
      <c r="AV329" s="6"/>
      <c r="AW329" s="6"/>
      <c r="AX329" s="6"/>
      <c r="AY329" s="6"/>
      <c r="AZ329" s="6"/>
      <c r="BA329" s="6"/>
      <c r="BB329" s="6"/>
      <c r="BC329" s="6"/>
      <c r="BD329" s="6"/>
      <c r="BE329" s="6"/>
      <c r="BF329" s="6"/>
      <c r="BG329" s="6"/>
      <c r="BH329" s="6"/>
      <c r="BI329" s="6"/>
      <c r="BJ329" s="6"/>
      <c r="BK329" s="7"/>
      <c r="BL329" s="48"/>
      <c r="BM329" s="48"/>
      <c r="BN329" s="48"/>
    </row>
    <row r="330" spans="4:66"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  <c r="AA330" s="6"/>
      <c r="AB330" s="6"/>
      <c r="AC330" s="6"/>
      <c r="AD330" s="7"/>
      <c r="AE330" s="48"/>
      <c r="AF330" s="48"/>
      <c r="AG330" s="48"/>
      <c r="AK330" s="6"/>
      <c r="AL330" s="6"/>
      <c r="AM330" s="6"/>
      <c r="AN330" s="6"/>
      <c r="AO330" s="6"/>
      <c r="AP330" s="6"/>
      <c r="AQ330" s="6"/>
      <c r="AR330" s="6"/>
      <c r="AS330" s="6"/>
      <c r="AT330" s="6"/>
      <c r="AU330" s="6"/>
      <c r="AV330" s="6"/>
      <c r="AW330" s="6"/>
      <c r="AX330" s="6"/>
      <c r="AY330" s="6"/>
      <c r="AZ330" s="6"/>
      <c r="BA330" s="6"/>
      <c r="BB330" s="6"/>
      <c r="BC330" s="6"/>
      <c r="BD330" s="6"/>
      <c r="BE330" s="6"/>
      <c r="BF330" s="6"/>
      <c r="BG330" s="6"/>
      <c r="BH330" s="6"/>
      <c r="BI330" s="6"/>
      <c r="BJ330" s="6"/>
      <c r="BK330" s="7"/>
      <c r="BL330" s="48"/>
      <c r="BM330" s="48"/>
      <c r="BN330" s="48"/>
    </row>
    <row r="331" spans="4:66"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  <c r="AA331" s="6"/>
      <c r="AB331" s="6"/>
      <c r="AC331" s="6"/>
      <c r="AD331" s="7"/>
      <c r="AE331" s="48"/>
      <c r="AF331" s="48"/>
      <c r="AG331" s="48"/>
      <c r="AK331" s="6"/>
      <c r="AL331" s="6"/>
      <c r="AM331" s="6"/>
      <c r="AN331" s="6"/>
      <c r="AO331" s="6"/>
      <c r="AP331" s="6"/>
      <c r="AQ331" s="6"/>
      <c r="AR331" s="6"/>
      <c r="AS331" s="6"/>
      <c r="AT331" s="6"/>
      <c r="AU331" s="6"/>
      <c r="AV331" s="6"/>
      <c r="AW331" s="6"/>
      <c r="AX331" s="6"/>
      <c r="AY331" s="6"/>
      <c r="AZ331" s="6"/>
      <c r="BA331" s="6"/>
      <c r="BB331" s="6"/>
      <c r="BC331" s="6"/>
      <c r="BD331" s="6"/>
      <c r="BE331" s="6"/>
      <c r="BF331" s="6"/>
      <c r="BG331" s="6"/>
      <c r="BH331" s="6"/>
      <c r="BI331" s="6"/>
      <c r="BJ331" s="6"/>
      <c r="BK331" s="7"/>
      <c r="BL331" s="48"/>
      <c r="BM331" s="48"/>
      <c r="BN331" s="48"/>
    </row>
    <row r="332" spans="4:66"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  <c r="AA332" s="6"/>
      <c r="AB332" s="6"/>
      <c r="AC332" s="6"/>
      <c r="AD332" s="7"/>
      <c r="AE332" s="48"/>
      <c r="AF332" s="48"/>
      <c r="AG332" s="48"/>
      <c r="AK332" s="6"/>
      <c r="AL332" s="6"/>
      <c r="AM332" s="6"/>
      <c r="AN332" s="6"/>
      <c r="AO332" s="6"/>
      <c r="AP332" s="6"/>
      <c r="AQ332" s="6"/>
      <c r="AR332" s="6"/>
      <c r="AS332" s="6"/>
      <c r="AT332" s="6"/>
      <c r="AU332" s="6"/>
      <c r="AV332" s="6"/>
      <c r="AW332" s="6"/>
      <c r="AX332" s="6"/>
      <c r="AY332" s="6"/>
      <c r="AZ332" s="6"/>
      <c r="BA332" s="6"/>
      <c r="BB332" s="6"/>
      <c r="BC332" s="6"/>
      <c r="BD332" s="6"/>
      <c r="BE332" s="6"/>
      <c r="BF332" s="6"/>
      <c r="BG332" s="6"/>
      <c r="BH332" s="6"/>
      <c r="BI332" s="6"/>
      <c r="BJ332" s="6"/>
      <c r="BK332" s="7"/>
      <c r="BL332" s="48"/>
      <c r="BM332" s="48"/>
      <c r="BN332" s="48"/>
    </row>
    <row r="333" spans="4:66"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  <c r="AA333" s="6"/>
      <c r="AB333" s="6"/>
      <c r="AC333" s="6"/>
      <c r="AD333" s="7"/>
      <c r="AE333" s="48"/>
      <c r="AF333" s="48"/>
      <c r="AG333" s="48"/>
      <c r="AK333" s="6"/>
      <c r="AL333" s="6"/>
      <c r="AM333" s="6"/>
      <c r="AN333" s="6"/>
      <c r="AO333" s="6"/>
      <c r="AP333" s="6"/>
      <c r="AQ333" s="6"/>
      <c r="AR333" s="6"/>
      <c r="AS333" s="6"/>
      <c r="AT333" s="6"/>
      <c r="AU333" s="6"/>
      <c r="AV333" s="6"/>
      <c r="AW333" s="6"/>
      <c r="AX333" s="6"/>
      <c r="AY333" s="6"/>
      <c r="AZ333" s="6"/>
      <c r="BA333" s="6"/>
      <c r="BB333" s="6"/>
      <c r="BC333" s="6"/>
      <c r="BD333" s="6"/>
      <c r="BE333" s="6"/>
      <c r="BF333" s="6"/>
      <c r="BG333" s="6"/>
      <c r="BH333" s="6"/>
      <c r="BI333" s="6"/>
      <c r="BJ333" s="6"/>
      <c r="BK333" s="7"/>
      <c r="BL333" s="48"/>
      <c r="BM333" s="48"/>
      <c r="BN333" s="48"/>
    </row>
    <row r="334" spans="4:66"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  <c r="AA334" s="6"/>
      <c r="AB334" s="6"/>
      <c r="AC334" s="6"/>
      <c r="AD334" s="7"/>
      <c r="AE334" s="48"/>
      <c r="AF334" s="48"/>
      <c r="AG334" s="48"/>
      <c r="AK334" s="6"/>
      <c r="AL334" s="6"/>
      <c r="AM334" s="6"/>
      <c r="AN334" s="6"/>
      <c r="AO334" s="6"/>
      <c r="AP334" s="6"/>
      <c r="AQ334" s="6"/>
      <c r="AR334" s="6"/>
      <c r="AS334" s="6"/>
      <c r="AT334" s="6"/>
      <c r="AU334" s="6"/>
      <c r="AV334" s="6"/>
      <c r="AW334" s="6"/>
      <c r="AX334" s="6"/>
      <c r="AY334" s="6"/>
      <c r="AZ334" s="6"/>
      <c r="BA334" s="6"/>
      <c r="BB334" s="6"/>
      <c r="BC334" s="6"/>
      <c r="BD334" s="6"/>
      <c r="BE334" s="6"/>
      <c r="BF334" s="6"/>
      <c r="BG334" s="6"/>
      <c r="BH334" s="6"/>
      <c r="BI334" s="6"/>
      <c r="BJ334" s="6"/>
      <c r="BK334" s="7"/>
      <c r="BL334" s="48"/>
      <c r="BM334" s="48"/>
      <c r="BN334" s="48"/>
    </row>
    <row r="335" spans="4:66"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  <c r="AC335" s="6"/>
      <c r="AD335" s="7"/>
      <c r="AE335" s="48"/>
      <c r="AF335" s="48"/>
      <c r="AG335" s="48"/>
      <c r="AK335" s="6"/>
      <c r="AL335" s="6"/>
      <c r="AM335" s="6"/>
      <c r="AN335" s="6"/>
      <c r="AO335" s="6"/>
      <c r="AP335" s="6"/>
      <c r="AQ335" s="6"/>
      <c r="AR335" s="6"/>
      <c r="AS335" s="6"/>
      <c r="AT335" s="6"/>
      <c r="AU335" s="6"/>
      <c r="AV335" s="6"/>
      <c r="AW335" s="6"/>
      <c r="AX335" s="6"/>
      <c r="AY335" s="6"/>
      <c r="AZ335" s="6"/>
      <c r="BA335" s="6"/>
      <c r="BB335" s="6"/>
      <c r="BC335" s="6"/>
      <c r="BD335" s="6"/>
      <c r="BE335" s="6"/>
      <c r="BF335" s="6"/>
      <c r="BG335" s="6"/>
      <c r="BH335" s="6"/>
      <c r="BI335" s="6"/>
      <c r="BJ335" s="6"/>
      <c r="BK335" s="7"/>
      <c r="BL335" s="48"/>
      <c r="BM335" s="48"/>
      <c r="BN335" s="48"/>
    </row>
    <row r="336" spans="4:66"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  <c r="AA336" s="6"/>
      <c r="AB336" s="6"/>
      <c r="AC336" s="6"/>
      <c r="AD336" s="7"/>
      <c r="AE336" s="48"/>
      <c r="AF336" s="48"/>
      <c r="AG336" s="48"/>
      <c r="AK336" s="6"/>
      <c r="AL336" s="6"/>
      <c r="AM336" s="6"/>
      <c r="AN336" s="6"/>
      <c r="AO336" s="6"/>
      <c r="AP336" s="6"/>
      <c r="AQ336" s="6"/>
      <c r="AR336" s="6"/>
      <c r="AS336" s="6"/>
      <c r="AT336" s="6"/>
      <c r="AU336" s="6"/>
      <c r="AV336" s="6"/>
      <c r="AW336" s="6"/>
      <c r="AX336" s="6"/>
      <c r="AY336" s="6"/>
      <c r="AZ336" s="6"/>
      <c r="BA336" s="6"/>
      <c r="BB336" s="6"/>
      <c r="BC336" s="6"/>
      <c r="BD336" s="6"/>
      <c r="BE336" s="6"/>
      <c r="BF336" s="6"/>
      <c r="BG336" s="6"/>
      <c r="BH336" s="6"/>
      <c r="BI336" s="6"/>
      <c r="BJ336" s="6"/>
      <c r="BK336" s="7"/>
      <c r="BL336" s="48"/>
      <c r="BM336" s="48"/>
      <c r="BN336" s="48"/>
    </row>
    <row r="337" spans="4:66"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  <c r="AA337" s="6"/>
      <c r="AB337" s="6"/>
      <c r="AC337" s="6"/>
      <c r="AD337" s="7"/>
      <c r="AE337" s="48"/>
      <c r="AF337" s="48"/>
      <c r="AG337" s="48"/>
      <c r="AK337" s="6"/>
      <c r="AL337" s="6"/>
      <c r="AM337" s="6"/>
      <c r="AN337" s="6"/>
      <c r="AO337" s="6"/>
      <c r="AP337" s="6"/>
      <c r="AQ337" s="6"/>
      <c r="AR337" s="6"/>
      <c r="AS337" s="6"/>
      <c r="AT337" s="6"/>
      <c r="AU337" s="6"/>
      <c r="AV337" s="6"/>
      <c r="AW337" s="6"/>
      <c r="AX337" s="6"/>
      <c r="AY337" s="6"/>
      <c r="AZ337" s="6"/>
      <c r="BA337" s="6"/>
      <c r="BB337" s="6"/>
      <c r="BC337" s="6"/>
      <c r="BD337" s="6"/>
      <c r="BE337" s="6"/>
      <c r="BF337" s="6"/>
      <c r="BG337" s="6"/>
      <c r="BH337" s="6"/>
      <c r="BI337" s="6"/>
      <c r="BJ337" s="6"/>
      <c r="BK337" s="7"/>
      <c r="BL337" s="48"/>
      <c r="BM337" s="48"/>
      <c r="BN337" s="48"/>
    </row>
    <row r="338" spans="4:66"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  <c r="AA338" s="6"/>
      <c r="AB338" s="6"/>
      <c r="AC338" s="6"/>
      <c r="AD338" s="7"/>
      <c r="AE338" s="48"/>
      <c r="AF338" s="48"/>
      <c r="AG338" s="48"/>
      <c r="AK338" s="6"/>
      <c r="AL338" s="6"/>
      <c r="AM338" s="6"/>
      <c r="AN338" s="6"/>
      <c r="AO338" s="6"/>
      <c r="AP338" s="6"/>
      <c r="AQ338" s="6"/>
      <c r="AR338" s="6"/>
      <c r="AS338" s="6"/>
      <c r="AT338" s="6"/>
      <c r="AU338" s="6"/>
      <c r="AV338" s="6"/>
      <c r="AW338" s="6"/>
      <c r="AX338" s="6"/>
      <c r="AY338" s="6"/>
      <c r="AZ338" s="6"/>
      <c r="BA338" s="6"/>
      <c r="BB338" s="6"/>
      <c r="BC338" s="6"/>
      <c r="BD338" s="6"/>
      <c r="BE338" s="6"/>
      <c r="BF338" s="6"/>
      <c r="BG338" s="6"/>
      <c r="BH338" s="6"/>
      <c r="BI338" s="6"/>
      <c r="BJ338" s="6"/>
      <c r="BK338" s="7"/>
      <c r="BL338" s="48"/>
      <c r="BM338" s="48"/>
      <c r="BN338" s="48"/>
    </row>
    <row r="339" spans="4:66"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  <c r="AA339" s="6"/>
      <c r="AB339" s="6"/>
      <c r="AC339" s="6"/>
      <c r="AD339" s="7"/>
      <c r="AE339" s="48"/>
      <c r="AF339" s="48"/>
      <c r="AG339" s="48"/>
      <c r="AK339" s="6"/>
      <c r="AL339" s="6"/>
      <c r="AM339" s="6"/>
      <c r="AN339" s="6"/>
      <c r="AO339" s="6"/>
      <c r="AP339" s="6"/>
      <c r="AQ339" s="6"/>
      <c r="AR339" s="6"/>
      <c r="AS339" s="6"/>
      <c r="AT339" s="6"/>
      <c r="AU339" s="6"/>
      <c r="AV339" s="6"/>
      <c r="AW339" s="6"/>
      <c r="AX339" s="6"/>
      <c r="AY339" s="6"/>
      <c r="AZ339" s="6"/>
      <c r="BA339" s="6"/>
      <c r="BB339" s="6"/>
      <c r="BC339" s="6"/>
      <c r="BD339" s="6"/>
      <c r="BE339" s="6"/>
      <c r="BF339" s="6"/>
      <c r="BG339" s="6"/>
      <c r="BH339" s="6"/>
      <c r="BI339" s="6"/>
      <c r="BJ339" s="6"/>
      <c r="BK339" s="7"/>
      <c r="BL339" s="48"/>
      <c r="BM339" s="48"/>
      <c r="BN339" s="48"/>
    </row>
    <row r="340" spans="4:66"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  <c r="AA340" s="6"/>
      <c r="AB340" s="6"/>
      <c r="AC340" s="6"/>
      <c r="AD340" s="7"/>
      <c r="AE340" s="48"/>
      <c r="AF340" s="48"/>
      <c r="AG340" s="48"/>
      <c r="AK340" s="6"/>
      <c r="AL340" s="6"/>
      <c r="AM340" s="6"/>
      <c r="AN340" s="6"/>
      <c r="AO340" s="6"/>
      <c r="AP340" s="6"/>
      <c r="AQ340" s="6"/>
      <c r="AR340" s="6"/>
      <c r="AS340" s="6"/>
      <c r="AT340" s="6"/>
      <c r="AU340" s="6"/>
      <c r="AV340" s="6"/>
      <c r="AW340" s="6"/>
      <c r="AX340" s="6"/>
      <c r="AY340" s="6"/>
      <c r="AZ340" s="6"/>
      <c r="BA340" s="6"/>
      <c r="BB340" s="6"/>
      <c r="BC340" s="6"/>
      <c r="BD340" s="6"/>
      <c r="BE340" s="6"/>
      <c r="BF340" s="6"/>
      <c r="BG340" s="6"/>
      <c r="BH340" s="6"/>
      <c r="BI340" s="6"/>
      <c r="BJ340" s="6"/>
      <c r="BK340" s="7"/>
      <c r="BL340" s="48"/>
      <c r="BM340" s="48"/>
      <c r="BN340" s="48"/>
    </row>
    <row r="341" spans="4:66"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  <c r="AA341" s="6"/>
      <c r="AB341" s="6"/>
      <c r="AC341" s="6"/>
      <c r="AD341" s="7"/>
      <c r="AE341" s="48"/>
      <c r="AF341" s="48"/>
      <c r="AG341" s="48"/>
      <c r="AK341" s="6"/>
      <c r="AL341" s="6"/>
      <c r="AM341" s="6"/>
      <c r="AN341" s="6"/>
      <c r="AO341" s="6"/>
      <c r="AP341" s="6"/>
      <c r="AQ341" s="6"/>
      <c r="AR341" s="6"/>
      <c r="AS341" s="6"/>
      <c r="AT341" s="6"/>
      <c r="AU341" s="6"/>
      <c r="AV341" s="6"/>
      <c r="AW341" s="6"/>
      <c r="AX341" s="6"/>
      <c r="AY341" s="6"/>
      <c r="AZ341" s="6"/>
      <c r="BA341" s="6"/>
      <c r="BB341" s="6"/>
      <c r="BC341" s="6"/>
      <c r="BD341" s="6"/>
      <c r="BE341" s="6"/>
      <c r="BF341" s="6"/>
      <c r="BG341" s="6"/>
      <c r="BH341" s="6"/>
      <c r="BI341" s="6"/>
      <c r="BJ341" s="6"/>
      <c r="BK341" s="7"/>
      <c r="BL341" s="48"/>
      <c r="BM341" s="48"/>
      <c r="BN341" s="48"/>
    </row>
    <row r="342" spans="4:66"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  <c r="AA342" s="6"/>
      <c r="AB342" s="6"/>
      <c r="AC342" s="6"/>
      <c r="AD342" s="7"/>
      <c r="AE342" s="48"/>
      <c r="AF342" s="48"/>
      <c r="AG342" s="48"/>
      <c r="AK342" s="6"/>
      <c r="AL342" s="6"/>
      <c r="AM342" s="6"/>
      <c r="AN342" s="6"/>
      <c r="AO342" s="6"/>
      <c r="AP342" s="6"/>
      <c r="AQ342" s="6"/>
      <c r="AR342" s="6"/>
      <c r="AS342" s="6"/>
      <c r="AT342" s="6"/>
      <c r="AU342" s="6"/>
      <c r="AV342" s="6"/>
      <c r="AW342" s="6"/>
      <c r="AX342" s="6"/>
      <c r="AY342" s="6"/>
      <c r="AZ342" s="6"/>
      <c r="BA342" s="6"/>
      <c r="BB342" s="6"/>
      <c r="BC342" s="6"/>
      <c r="BD342" s="6"/>
      <c r="BE342" s="6"/>
      <c r="BF342" s="6"/>
      <c r="BG342" s="6"/>
      <c r="BH342" s="6"/>
      <c r="BI342" s="6"/>
      <c r="BJ342" s="6"/>
      <c r="BK342" s="7"/>
      <c r="BL342" s="48"/>
      <c r="BM342" s="48"/>
      <c r="BN342" s="48"/>
    </row>
    <row r="343" spans="4:66"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  <c r="AA343" s="6"/>
      <c r="AB343" s="6"/>
      <c r="AC343" s="6"/>
      <c r="AD343" s="7"/>
      <c r="AE343" s="48"/>
      <c r="AF343" s="48"/>
      <c r="AG343" s="48"/>
      <c r="AK343" s="6"/>
      <c r="AL343" s="6"/>
      <c r="AM343" s="6"/>
      <c r="AN343" s="6"/>
      <c r="AO343" s="6"/>
      <c r="AP343" s="6"/>
      <c r="AQ343" s="6"/>
      <c r="AR343" s="6"/>
      <c r="AS343" s="6"/>
      <c r="AT343" s="6"/>
      <c r="AU343" s="6"/>
      <c r="AV343" s="6"/>
      <c r="AW343" s="6"/>
      <c r="AX343" s="6"/>
      <c r="AY343" s="6"/>
      <c r="AZ343" s="6"/>
      <c r="BA343" s="6"/>
      <c r="BB343" s="6"/>
      <c r="BC343" s="6"/>
      <c r="BD343" s="6"/>
      <c r="BE343" s="6"/>
      <c r="BF343" s="6"/>
      <c r="BG343" s="6"/>
      <c r="BH343" s="6"/>
      <c r="BI343" s="6"/>
      <c r="BJ343" s="6"/>
      <c r="BK343" s="7"/>
      <c r="BL343" s="48"/>
      <c r="BM343" s="48"/>
      <c r="BN343" s="48"/>
    </row>
    <row r="344" spans="4:66"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  <c r="AA344" s="6"/>
      <c r="AB344" s="6"/>
      <c r="AC344" s="6"/>
      <c r="AD344" s="7"/>
      <c r="AE344" s="48"/>
      <c r="AF344" s="48"/>
      <c r="AG344" s="48"/>
      <c r="AK344" s="6"/>
      <c r="AL344" s="6"/>
      <c r="AM344" s="6"/>
      <c r="AN344" s="6"/>
      <c r="AO344" s="6"/>
      <c r="AP344" s="6"/>
      <c r="AQ344" s="6"/>
      <c r="AR344" s="6"/>
      <c r="AS344" s="6"/>
      <c r="AT344" s="6"/>
      <c r="AU344" s="6"/>
      <c r="AV344" s="6"/>
      <c r="AW344" s="6"/>
      <c r="AX344" s="6"/>
      <c r="AY344" s="6"/>
      <c r="AZ344" s="6"/>
      <c r="BA344" s="6"/>
      <c r="BB344" s="6"/>
      <c r="BC344" s="6"/>
      <c r="BD344" s="6"/>
      <c r="BE344" s="6"/>
      <c r="BF344" s="6"/>
      <c r="BG344" s="6"/>
      <c r="BH344" s="6"/>
      <c r="BI344" s="6"/>
      <c r="BJ344" s="6"/>
      <c r="BK344" s="7"/>
      <c r="BL344" s="48"/>
      <c r="BM344" s="48"/>
      <c r="BN344" s="48"/>
    </row>
    <row r="345" spans="4:66"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  <c r="AA345" s="6"/>
      <c r="AB345" s="6"/>
      <c r="AC345" s="6"/>
      <c r="AD345" s="7"/>
      <c r="AE345" s="48"/>
      <c r="AF345" s="48"/>
      <c r="AG345" s="48"/>
      <c r="AK345" s="6"/>
      <c r="AL345" s="6"/>
      <c r="AM345" s="6"/>
      <c r="AN345" s="6"/>
      <c r="AO345" s="6"/>
      <c r="AP345" s="6"/>
      <c r="AQ345" s="6"/>
      <c r="AR345" s="6"/>
      <c r="AS345" s="6"/>
      <c r="AT345" s="6"/>
      <c r="AU345" s="6"/>
      <c r="AV345" s="6"/>
      <c r="AW345" s="6"/>
      <c r="AX345" s="6"/>
      <c r="AY345" s="6"/>
      <c r="AZ345" s="6"/>
      <c r="BA345" s="6"/>
      <c r="BB345" s="6"/>
      <c r="BC345" s="6"/>
      <c r="BD345" s="6"/>
      <c r="BE345" s="6"/>
      <c r="BF345" s="6"/>
      <c r="BG345" s="6"/>
      <c r="BH345" s="6"/>
      <c r="BI345" s="6"/>
      <c r="BJ345" s="6"/>
      <c r="BK345" s="7"/>
      <c r="BL345" s="48"/>
      <c r="BM345" s="48"/>
      <c r="BN345" s="48"/>
    </row>
    <row r="346" spans="4:66"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  <c r="AA346" s="6"/>
      <c r="AB346" s="6"/>
      <c r="AC346" s="6"/>
      <c r="AD346" s="7"/>
      <c r="AE346" s="48"/>
      <c r="AF346" s="48"/>
      <c r="AG346" s="48"/>
      <c r="AK346" s="6"/>
      <c r="AL346" s="6"/>
      <c r="AM346" s="6"/>
      <c r="AN346" s="6"/>
      <c r="AO346" s="6"/>
      <c r="AP346" s="6"/>
      <c r="AQ346" s="6"/>
      <c r="AR346" s="6"/>
      <c r="AS346" s="6"/>
      <c r="AT346" s="6"/>
      <c r="AU346" s="6"/>
      <c r="AV346" s="6"/>
      <c r="AW346" s="6"/>
      <c r="AX346" s="6"/>
      <c r="AY346" s="6"/>
      <c r="AZ346" s="6"/>
      <c r="BA346" s="6"/>
      <c r="BB346" s="6"/>
      <c r="BC346" s="6"/>
      <c r="BD346" s="6"/>
      <c r="BE346" s="6"/>
      <c r="BF346" s="6"/>
      <c r="BG346" s="6"/>
      <c r="BH346" s="6"/>
      <c r="BI346" s="6"/>
      <c r="BJ346" s="6"/>
      <c r="BK346" s="7"/>
      <c r="BL346" s="48"/>
      <c r="BM346" s="48"/>
      <c r="BN346" s="48"/>
    </row>
    <row r="347" spans="4:66"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  <c r="AA347" s="6"/>
      <c r="AB347" s="6"/>
      <c r="AC347" s="6"/>
      <c r="AD347" s="7"/>
      <c r="AE347" s="48"/>
      <c r="AF347" s="48"/>
      <c r="AG347" s="48"/>
      <c r="AK347" s="6"/>
      <c r="AL347" s="6"/>
      <c r="AM347" s="6"/>
      <c r="AN347" s="6"/>
      <c r="AO347" s="6"/>
      <c r="AP347" s="6"/>
      <c r="AQ347" s="6"/>
      <c r="AR347" s="6"/>
      <c r="AS347" s="6"/>
      <c r="AT347" s="6"/>
      <c r="AU347" s="6"/>
      <c r="AV347" s="6"/>
      <c r="AW347" s="6"/>
      <c r="AX347" s="6"/>
      <c r="AY347" s="6"/>
      <c r="AZ347" s="6"/>
      <c r="BA347" s="6"/>
      <c r="BB347" s="6"/>
      <c r="BC347" s="6"/>
      <c r="BD347" s="6"/>
      <c r="BE347" s="6"/>
      <c r="BF347" s="6"/>
      <c r="BG347" s="6"/>
      <c r="BH347" s="6"/>
      <c r="BI347" s="6"/>
      <c r="BJ347" s="6"/>
      <c r="BK347" s="7"/>
      <c r="BL347" s="48"/>
      <c r="BM347" s="48"/>
      <c r="BN347" s="48"/>
    </row>
    <row r="348" spans="4:66"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  <c r="AA348" s="6"/>
      <c r="AB348" s="6"/>
      <c r="AC348" s="6"/>
      <c r="AD348" s="7"/>
      <c r="AE348" s="48"/>
      <c r="AF348" s="48"/>
      <c r="AG348" s="48"/>
      <c r="AK348" s="6"/>
      <c r="AL348" s="6"/>
      <c r="AM348" s="6"/>
      <c r="AN348" s="6"/>
      <c r="AO348" s="6"/>
      <c r="AP348" s="6"/>
      <c r="AQ348" s="6"/>
      <c r="AR348" s="6"/>
      <c r="AS348" s="6"/>
      <c r="AT348" s="6"/>
      <c r="AU348" s="6"/>
      <c r="AV348" s="6"/>
      <c r="AW348" s="6"/>
      <c r="AX348" s="6"/>
      <c r="AY348" s="6"/>
      <c r="AZ348" s="6"/>
      <c r="BA348" s="6"/>
      <c r="BB348" s="6"/>
      <c r="BC348" s="6"/>
      <c r="BD348" s="6"/>
      <c r="BE348" s="6"/>
      <c r="BF348" s="6"/>
      <c r="BG348" s="6"/>
      <c r="BH348" s="6"/>
      <c r="BI348" s="6"/>
      <c r="BJ348" s="6"/>
      <c r="BK348" s="7"/>
      <c r="BL348" s="48"/>
      <c r="BM348" s="48"/>
      <c r="BN348" s="48"/>
    </row>
    <row r="349" spans="4:66"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  <c r="AA349" s="6"/>
      <c r="AB349" s="6"/>
      <c r="AC349" s="6"/>
      <c r="AD349" s="7"/>
      <c r="AE349" s="48"/>
      <c r="AF349" s="48"/>
      <c r="AG349" s="48"/>
      <c r="AK349" s="6"/>
      <c r="AL349" s="6"/>
      <c r="AM349" s="6"/>
      <c r="AN349" s="6"/>
      <c r="AO349" s="6"/>
      <c r="AP349" s="6"/>
      <c r="AQ349" s="6"/>
      <c r="AR349" s="6"/>
      <c r="AS349" s="6"/>
      <c r="AT349" s="6"/>
      <c r="AU349" s="6"/>
      <c r="AV349" s="6"/>
      <c r="AW349" s="6"/>
      <c r="AX349" s="6"/>
      <c r="AY349" s="6"/>
      <c r="AZ349" s="6"/>
      <c r="BA349" s="6"/>
      <c r="BB349" s="6"/>
      <c r="BC349" s="6"/>
      <c r="BD349" s="6"/>
      <c r="BE349" s="6"/>
      <c r="BF349" s="6"/>
      <c r="BG349" s="6"/>
      <c r="BH349" s="6"/>
      <c r="BI349" s="6"/>
      <c r="BJ349" s="6"/>
      <c r="BK349" s="7"/>
      <c r="BL349" s="48"/>
      <c r="BM349" s="48"/>
      <c r="BN349" s="48"/>
    </row>
    <row r="350" spans="4:66"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  <c r="AA350" s="6"/>
      <c r="AB350" s="6"/>
      <c r="AC350" s="6"/>
      <c r="AD350" s="7"/>
      <c r="AE350" s="48"/>
      <c r="AF350" s="48"/>
      <c r="AG350" s="48"/>
      <c r="AK350" s="6"/>
      <c r="AL350" s="6"/>
      <c r="AM350" s="6"/>
      <c r="AN350" s="6"/>
      <c r="AO350" s="6"/>
      <c r="AP350" s="6"/>
      <c r="AQ350" s="6"/>
      <c r="AR350" s="6"/>
      <c r="AS350" s="6"/>
      <c r="AT350" s="6"/>
      <c r="AU350" s="6"/>
      <c r="AV350" s="6"/>
      <c r="AW350" s="6"/>
      <c r="AX350" s="6"/>
      <c r="AY350" s="6"/>
      <c r="AZ350" s="6"/>
      <c r="BA350" s="6"/>
      <c r="BB350" s="6"/>
      <c r="BC350" s="6"/>
      <c r="BD350" s="6"/>
      <c r="BE350" s="6"/>
      <c r="BF350" s="6"/>
      <c r="BG350" s="6"/>
      <c r="BH350" s="6"/>
      <c r="BI350" s="6"/>
      <c r="BJ350" s="6"/>
      <c r="BK350" s="7"/>
      <c r="BL350" s="48"/>
      <c r="BM350" s="48"/>
      <c r="BN350" s="48"/>
    </row>
    <row r="351" spans="4:66"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  <c r="AA351" s="6"/>
      <c r="AB351" s="6"/>
      <c r="AC351" s="6"/>
      <c r="AD351" s="7"/>
      <c r="AE351" s="48"/>
      <c r="AF351" s="48"/>
      <c r="AG351" s="48"/>
      <c r="AK351" s="6"/>
      <c r="AL351" s="6"/>
      <c r="AM351" s="6"/>
      <c r="AN351" s="6"/>
      <c r="AO351" s="6"/>
      <c r="AP351" s="6"/>
      <c r="AQ351" s="6"/>
      <c r="AR351" s="6"/>
      <c r="AS351" s="6"/>
      <c r="AT351" s="6"/>
      <c r="AU351" s="6"/>
      <c r="AV351" s="6"/>
      <c r="AW351" s="6"/>
      <c r="AX351" s="6"/>
      <c r="AY351" s="6"/>
      <c r="AZ351" s="6"/>
      <c r="BA351" s="6"/>
      <c r="BB351" s="6"/>
      <c r="BC351" s="6"/>
      <c r="BD351" s="6"/>
      <c r="BE351" s="6"/>
      <c r="BF351" s="6"/>
      <c r="BG351" s="6"/>
      <c r="BH351" s="6"/>
      <c r="BI351" s="6"/>
      <c r="BJ351" s="6"/>
      <c r="BK351" s="7"/>
      <c r="BL351" s="48"/>
      <c r="BM351" s="48"/>
      <c r="BN351" s="48"/>
    </row>
    <row r="352" spans="4:66"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  <c r="AA352" s="6"/>
      <c r="AB352" s="6"/>
      <c r="AC352" s="6"/>
      <c r="AD352" s="7"/>
      <c r="AE352" s="48"/>
      <c r="AF352" s="48"/>
      <c r="AG352" s="48"/>
      <c r="AK352" s="6"/>
      <c r="AL352" s="6"/>
      <c r="AM352" s="6"/>
      <c r="AN352" s="6"/>
      <c r="AO352" s="6"/>
      <c r="AP352" s="6"/>
      <c r="AQ352" s="6"/>
      <c r="AR352" s="6"/>
      <c r="AS352" s="6"/>
      <c r="AT352" s="6"/>
      <c r="AU352" s="6"/>
      <c r="AV352" s="6"/>
      <c r="AW352" s="6"/>
      <c r="AX352" s="6"/>
      <c r="AY352" s="6"/>
      <c r="AZ352" s="6"/>
      <c r="BA352" s="6"/>
      <c r="BB352" s="6"/>
      <c r="BC352" s="6"/>
      <c r="BD352" s="6"/>
      <c r="BE352" s="6"/>
      <c r="BF352" s="6"/>
      <c r="BG352" s="6"/>
      <c r="BH352" s="6"/>
      <c r="BI352" s="6"/>
      <c r="BJ352" s="6"/>
      <c r="BK352" s="7"/>
      <c r="BL352" s="48"/>
      <c r="BM352" s="48"/>
      <c r="BN352" s="48"/>
    </row>
    <row r="353" spans="4:66"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  <c r="AA353" s="6"/>
      <c r="AB353" s="6"/>
      <c r="AC353" s="6"/>
      <c r="AD353" s="7"/>
      <c r="AE353" s="48"/>
      <c r="AF353" s="48"/>
      <c r="AG353" s="48"/>
      <c r="AK353" s="6"/>
      <c r="AL353" s="6"/>
      <c r="AM353" s="6"/>
      <c r="AN353" s="6"/>
      <c r="AO353" s="6"/>
      <c r="AP353" s="6"/>
      <c r="AQ353" s="6"/>
      <c r="AR353" s="6"/>
      <c r="AS353" s="6"/>
      <c r="AT353" s="6"/>
      <c r="AU353" s="6"/>
      <c r="AV353" s="6"/>
      <c r="AW353" s="6"/>
      <c r="AX353" s="6"/>
      <c r="AY353" s="6"/>
      <c r="AZ353" s="6"/>
      <c r="BA353" s="6"/>
      <c r="BB353" s="6"/>
      <c r="BC353" s="6"/>
      <c r="BD353" s="6"/>
      <c r="BE353" s="6"/>
      <c r="BF353" s="6"/>
      <c r="BG353" s="6"/>
      <c r="BH353" s="6"/>
      <c r="BI353" s="6"/>
      <c r="BJ353" s="6"/>
      <c r="BK353" s="7"/>
      <c r="BL353" s="48"/>
      <c r="BM353" s="48"/>
      <c r="BN353" s="48"/>
    </row>
    <row r="354" spans="4:66"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  <c r="AA354" s="6"/>
      <c r="AB354" s="6"/>
      <c r="AC354" s="6"/>
      <c r="AD354" s="7"/>
      <c r="AE354" s="48"/>
      <c r="AF354" s="48"/>
      <c r="AG354" s="48"/>
      <c r="AK354" s="6"/>
      <c r="AL354" s="6"/>
      <c r="AM354" s="6"/>
      <c r="AN354" s="6"/>
      <c r="AO354" s="6"/>
      <c r="AP354" s="6"/>
      <c r="AQ354" s="6"/>
      <c r="AR354" s="6"/>
      <c r="AS354" s="6"/>
      <c r="AT354" s="6"/>
      <c r="AU354" s="6"/>
      <c r="AV354" s="6"/>
      <c r="AW354" s="6"/>
      <c r="AX354" s="6"/>
      <c r="AY354" s="6"/>
      <c r="AZ354" s="6"/>
      <c r="BA354" s="6"/>
      <c r="BB354" s="6"/>
      <c r="BC354" s="6"/>
      <c r="BD354" s="6"/>
      <c r="BE354" s="6"/>
      <c r="BF354" s="6"/>
      <c r="BG354" s="6"/>
      <c r="BH354" s="6"/>
      <c r="BI354" s="6"/>
      <c r="BJ354" s="6"/>
      <c r="BK354" s="7"/>
      <c r="BL354" s="48"/>
      <c r="BM354" s="48"/>
      <c r="BN354" s="48"/>
    </row>
    <row r="355" spans="4:66"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  <c r="AA355" s="6"/>
      <c r="AB355" s="6"/>
      <c r="AC355" s="6"/>
      <c r="AD355" s="7"/>
      <c r="AE355" s="48"/>
      <c r="AF355" s="48"/>
      <c r="AG355" s="48"/>
      <c r="AK355" s="6"/>
      <c r="AL355" s="6"/>
      <c r="AM355" s="6"/>
      <c r="AN355" s="6"/>
      <c r="AO355" s="6"/>
      <c r="AP355" s="6"/>
      <c r="AQ355" s="6"/>
      <c r="AR355" s="6"/>
      <c r="AS355" s="6"/>
      <c r="AT355" s="6"/>
      <c r="AU355" s="6"/>
      <c r="AV355" s="6"/>
      <c r="AW355" s="6"/>
      <c r="AX355" s="6"/>
      <c r="AY355" s="6"/>
      <c r="AZ355" s="6"/>
      <c r="BA355" s="6"/>
      <c r="BB355" s="6"/>
      <c r="BC355" s="6"/>
      <c r="BD355" s="6"/>
      <c r="BE355" s="6"/>
      <c r="BF355" s="6"/>
      <c r="BG355" s="6"/>
      <c r="BH355" s="6"/>
      <c r="BI355" s="6"/>
      <c r="BJ355" s="6"/>
      <c r="BK355" s="7"/>
      <c r="BL355" s="48"/>
      <c r="BM355" s="48"/>
      <c r="BN355" s="48"/>
    </row>
    <row r="356" spans="4:66"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  <c r="AA356" s="6"/>
      <c r="AB356" s="6"/>
      <c r="AC356" s="6"/>
      <c r="AD356" s="7"/>
      <c r="AE356" s="48"/>
      <c r="AF356" s="48"/>
      <c r="AG356" s="48"/>
      <c r="AK356" s="6"/>
      <c r="AL356" s="6"/>
      <c r="AM356" s="6"/>
      <c r="AN356" s="6"/>
      <c r="AO356" s="6"/>
      <c r="AP356" s="6"/>
      <c r="AQ356" s="6"/>
      <c r="AR356" s="6"/>
      <c r="AS356" s="6"/>
      <c r="AT356" s="6"/>
      <c r="AU356" s="6"/>
      <c r="AV356" s="6"/>
      <c r="AW356" s="6"/>
      <c r="AX356" s="6"/>
      <c r="AY356" s="6"/>
      <c r="AZ356" s="6"/>
      <c r="BA356" s="6"/>
      <c r="BB356" s="6"/>
      <c r="BC356" s="6"/>
      <c r="BD356" s="6"/>
      <c r="BE356" s="6"/>
      <c r="BF356" s="6"/>
      <c r="BG356" s="6"/>
      <c r="BH356" s="6"/>
      <c r="BI356" s="6"/>
      <c r="BJ356" s="6"/>
      <c r="BK356" s="7"/>
      <c r="BL356" s="48"/>
      <c r="BM356" s="48"/>
      <c r="BN356" s="48"/>
    </row>
    <row r="357" spans="4:66"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  <c r="AA357" s="6"/>
      <c r="AB357" s="6"/>
      <c r="AC357" s="6"/>
      <c r="AD357" s="7"/>
      <c r="AE357" s="48"/>
      <c r="AF357" s="48"/>
      <c r="AG357" s="48"/>
      <c r="AK357" s="6"/>
      <c r="AL357" s="6"/>
      <c r="AM357" s="6"/>
      <c r="AN357" s="6"/>
      <c r="AO357" s="6"/>
      <c r="AP357" s="6"/>
      <c r="AQ357" s="6"/>
      <c r="AR357" s="6"/>
      <c r="AS357" s="6"/>
      <c r="AT357" s="6"/>
      <c r="AU357" s="6"/>
      <c r="AV357" s="6"/>
      <c r="AW357" s="6"/>
      <c r="AX357" s="6"/>
      <c r="AY357" s="6"/>
      <c r="AZ357" s="6"/>
      <c r="BA357" s="6"/>
      <c r="BB357" s="6"/>
      <c r="BC357" s="6"/>
      <c r="BD357" s="6"/>
      <c r="BE357" s="6"/>
      <c r="BF357" s="6"/>
      <c r="BG357" s="6"/>
      <c r="BH357" s="6"/>
      <c r="BI357" s="6"/>
      <c r="BJ357" s="6"/>
      <c r="BK357" s="7"/>
      <c r="BL357" s="48"/>
      <c r="BM357" s="48"/>
      <c r="BN357" s="48"/>
    </row>
    <row r="358" spans="4:66"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  <c r="AA358" s="6"/>
      <c r="AB358" s="6"/>
      <c r="AC358" s="6"/>
      <c r="AD358" s="7"/>
      <c r="AE358" s="48"/>
      <c r="AF358" s="48"/>
      <c r="AG358" s="48"/>
      <c r="AK358" s="6"/>
      <c r="AL358" s="6"/>
      <c r="AM358" s="6"/>
      <c r="AN358" s="6"/>
      <c r="AO358" s="6"/>
      <c r="AP358" s="6"/>
      <c r="AQ358" s="6"/>
      <c r="AR358" s="6"/>
      <c r="AS358" s="6"/>
      <c r="AT358" s="6"/>
      <c r="AU358" s="6"/>
      <c r="AV358" s="6"/>
      <c r="AW358" s="6"/>
      <c r="AX358" s="6"/>
      <c r="AY358" s="6"/>
      <c r="AZ358" s="6"/>
      <c r="BA358" s="6"/>
      <c r="BB358" s="6"/>
      <c r="BC358" s="6"/>
      <c r="BD358" s="6"/>
      <c r="BE358" s="6"/>
      <c r="BF358" s="6"/>
      <c r="BG358" s="6"/>
      <c r="BH358" s="6"/>
      <c r="BI358" s="6"/>
      <c r="BJ358" s="6"/>
      <c r="BK358" s="7"/>
      <c r="BL358" s="48"/>
      <c r="BM358" s="48"/>
      <c r="BN358" s="48"/>
    </row>
    <row r="359" spans="4:66"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  <c r="AA359" s="6"/>
      <c r="AB359" s="6"/>
      <c r="AC359" s="6"/>
      <c r="AD359" s="7"/>
      <c r="AE359" s="48"/>
      <c r="AF359" s="48"/>
      <c r="AG359" s="48"/>
      <c r="AK359" s="6"/>
      <c r="AL359" s="6"/>
      <c r="AM359" s="6"/>
      <c r="AN359" s="6"/>
      <c r="AO359" s="6"/>
      <c r="AP359" s="6"/>
      <c r="AQ359" s="6"/>
      <c r="AR359" s="6"/>
      <c r="AS359" s="6"/>
      <c r="AT359" s="6"/>
      <c r="AU359" s="6"/>
      <c r="AV359" s="6"/>
      <c r="AW359" s="6"/>
      <c r="AX359" s="6"/>
      <c r="AY359" s="6"/>
      <c r="AZ359" s="6"/>
      <c r="BA359" s="6"/>
      <c r="BB359" s="6"/>
      <c r="BC359" s="6"/>
      <c r="BD359" s="6"/>
      <c r="BE359" s="6"/>
      <c r="BF359" s="6"/>
      <c r="BG359" s="6"/>
      <c r="BH359" s="6"/>
      <c r="BI359" s="6"/>
      <c r="BJ359" s="6"/>
      <c r="BK359" s="7"/>
      <c r="BL359" s="48"/>
      <c r="BM359" s="48"/>
      <c r="BN359" s="48"/>
    </row>
    <row r="360" spans="4:66"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  <c r="AA360" s="6"/>
      <c r="AB360" s="6"/>
      <c r="AC360" s="6"/>
      <c r="AD360" s="7"/>
      <c r="AE360" s="48"/>
      <c r="AF360" s="48"/>
      <c r="AG360" s="48"/>
      <c r="AK360" s="6"/>
      <c r="AL360" s="6"/>
      <c r="AM360" s="6"/>
      <c r="AN360" s="6"/>
      <c r="AO360" s="6"/>
      <c r="AP360" s="6"/>
      <c r="AQ360" s="6"/>
      <c r="AR360" s="6"/>
      <c r="AS360" s="6"/>
      <c r="AT360" s="6"/>
      <c r="AU360" s="6"/>
      <c r="AV360" s="6"/>
      <c r="AW360" s="6"/>
      <c r="AX360" s="6"/>
      <c r="AY360" s="6"/>
      <c r="AZ360" s="6"/>
      <c r="BA360" s="6"/>
      <c r="BB360" s="6"/>
      <c r="BC360" s="6"/>
      <c r="BD360" s="6"/>
      <c r="BE360" s="6"/>
      <c r="BF360" s="6"/>
      <c r="BG360" s="6"/>
      <c r="BH360" s="6"/>
      <c r="BI360" s="6"/>
      <c r="BJ360" s="6"/>
      <c r="BK360" s="7"/>
      <c r="BL360" s="48"/>
      <c r="BM360" s="48"/>
      <c r="BN360" s="48"/>
    </row>
    <row r="361" spans="4:66"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  <c r="AA361" s="6"/>
      <c r="AB361" s="6"/>
      <c r="AC361" s="6"/>
      <c r="AD361" s="7"/>
      <c r="AE361" s="48"/>
      <c r="AF361" s="48"/>
      <c r="AG361" s="48"/>
      <c r="AK361" s="6"/>
      <c r="AL361" s="6"/>
      <c r="AM361" s="6"/>
      <c r="AN361" s="6"/>
      <c r="AO361" s="6"/>
      <c r="AP361" s="6"/>
      <c r="AQ361" s="6"/>
      <c r="AR361" s="6"/>
      <c r="AS361" s="6"/>
      <c r="AT361" s="6"/>
      <c r="AU361" s="6"/>
      <c r="AV361" s="6"/>
      <c r="AW361" s="6"/>
      <c r="AX361" s="6"/>
      <c r="AY361" s="6"/>
      <c r="AZ361" s="6"/>
      <c r="BA361" s="6"/>
      <c r="BB361" s="6"/>
      <c r="BC361" s="6"/>
      <c r="BD361" s="6"/>
      <c r="BE361" s="6"/>
      <c r="BF361" s="6"/>
      <c r="BG361" s="6"/>
      <c r="BH361" s="6"/>
      <c r="BI361" s="6"/>
      <c r="BJ361" s="6"/>
      <c r="BK361" s="7"/>
      <c r="BL361" s="48"/>
      <c r="BM361" s="48"/>
      <c r="BN361" s="48"/>
    </row>
    <row r="362" spans="4:66"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  <c r="AA362" s="6"/>
      <c r="AB362" s="6"/>
      <c r="AC362" s="6"/>
      <c r="AD362" s="7"/>
      <c r="AE362" s="48"/>
      <c r="AF362" s="48"/>
      <c r="AG362" s="48"/>
      <c r="AK362" s="6"/>
      <c r="AL362" s="6"/>
      <c r="AM362" s="6"/>
      <c r="AN362" s="6"/>
      <c r="AO362" s="6"/>
      <c r="AP362" s="6"/>
      <c r="AQ362" s="6"/>
      <c r="AR362" s="6"/>
      <c r="AS362" s="6"/>
      <c r="AT362" s="6"/>
      <c r="AU362" s="6"/>
      <c r="AV362" s="6"/>
      <c r="AW362" s="6"/>
      <c r="AX362" s="6"/>
      <c r="AY362" s="6"/>
      <c r="AZ362" s="6"/>
      <c r="BA362" s="6"/>
      <c r="BB362" s="6"/>
      <c r="BC362" s="6"/>
      <c r="BD362" s="6"/>
      <c r="BE362" s="6"/>
      <c r="BF362" s="6"/>
      <c r="BG362" s="6"/>
      <c r="BH362" s="6"/>
      <c r="BI362" s="6"/>
      <c r="BJ362" s="6"/>
      <c r="BK362" s="7"/>
      <c r="BL362" s="48"/>
      <c r="BM362" s="48"/>
      <c r="BN362" s="48"/>
    </row>
    <row r="363" spans="4:66"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  <c r="AA363" s="6"/>
      <c r="AB363" s="6"/>
      <c r="AC363" s="6"/>
      <c r="AD363" s="7"/>
      <c r="AE363" s="48"/>
      <c r="AF363" s="48"/>
      <c r="AG363" s="48"/>
      <c r="AK363" s="6"/>
      <c r="AL363" s="6"/>
      <c r="AM363" s="6"/>
      <c r="AN363" s="6"/>
      <c r="AO363" s="6"/>
      <c r="AP363" s="6"/>
      <c r="AQ363" s="6"/>
      <c r="AR363" s="6"/>
      <c r="AS363" s="6"/>
      <c r="AT363" s="6"/>
      <c r="AU363" s="6"/>
      <c r="AV363" s="6"/>
      <c r="AW363" s="6"/>
      <c r="AX363" s="6"/>
      <c r="AY363" s="6"/>
      <c r="AZ363" s="6"/>
      <c r="BA363" s="6"/>
      <c r="BB363" s="6"/>
      <c r="BC363" s="6"/>
      <c r="BD363" s="6"/>
      <c r="BE363" s="6"/>
      <c r="BF363" s="6"/>
      <c r="BG363" s="6"/>
      <c r="BH363" s="6"/>
      <c r="BI363" s="6"/>
      <c r="BJ363" s="6"/>
      <c r="BK363" s="7"/>
      <c r="BL363" s="48"/>
      <c r="BM363" s="48"/>
      <c r="BN363" s="48"/>
    </row>
    <row r="364" spans="4:66"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  <c r="AA364" s="6"/>
      <c r="AB364" s="6"/>
      <c r="AC364" s="6"/>
      <c r="AD364" s="7"/>
      <c r="AE364" s="48"/>
      <c r="AF364" s="48"/>
      <c r="AG364" s="48"/>
      <c r="AK364" s="6"/>
      <c r="AL364" s="6"/>
      <c r="AM364" s="6"/>
      <c r="AN364" s="6"/>
      <c r="AO364" s="6"/>
      <c r="AP364" s="6"/>
      <c r="AQ364" s="6"/>
      <c r="AR364" s="6"/>
      <c r="AS364" s="6"/>
      <c r="AT364" s="6"/>
      <c r="AU364" s="6"/>
      <c r="AV364" s="6"/>
      <c r="AW364" s="6"/>
      <c r="AX364" s="6"/>
      <c r="AY364" s="6"/>
      <c r="AZ364" s="6"/>
      <c r="BA364" s="6"/>
      <c r="BB364" s="6"/>
      <c r="BC364" s="6"/>
      <c r="BD364" s="6"/>
      <c r="BE364" s="6"/>
      <c r="BF364" s="6"/>
      <c r="BG364" s="6"/>
      <c r="BH364" s="6"/>
      <c r="BI364" s="6"/>
      <c r="BJ364" s="6"/>
      <c r="BK364" s="7"/>
      <c r="BL364" s="48"/>
      <c r="BM364" s="48"/>
      <c r="BN364" s="48"/>
    </row>
    <row r="365" spans="4:66"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  <c r="AA365" s="6"/>
      <c r="AB365" s="6"/>
      <c r="AC365" s="6"/>
      <c r="AD365" s="7"/>
      <c r="AE365" s="48"/>
      <c r="AF365" s="48"/>
      <c r="AG365" s="48"/>
      <c r="AK365" s="6"/>
      <c r="AL365" s="6"/>
      <c r="AM365" s="6"/>
      <c r="AN365" s="6"/>
      <c r="AO365" s="6"/>
      <c r="AP365" s="6"/>
      <c r="AQ365" s="6"/>
      <c r="AR365" s="6"/>
      <c r="AS365" s="6"/>
      <c r="AT365" s="6"/>
      <c r="AU365" s="6"/>
      <c r="AV365" s="6"/>
      <c r="AW365" s="6"/>
      <c r="AX365" s="6"/>
      <c r="AY365" s="6"/>
      <c r="AZ365" s="6"/>
      <c r="BA365" s="6"/>
      <c r="BB365" s="6"/>
      <c r="BC365" s="6"/>
      <c r="BD365" s="6"/>
      <c r="BE365" s="6"/>
      <c r="BF365" s="6"/>
      <c r="BG365" s="6"/>
      <c r="BH365" s="6"/>
      <c r="BI365" s="6"/>
      <c r="BJ365" s="6"/>
      <c r="BK365" s="7"/>
      <c r="BL365" s="48"/>
      <c r="BM365" s="48"/>
      <c r="BN365" s="48"/>
    </row>
    <row r="366" spans="4:66"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  <c r="AA366" s="6"/>
      <c r="AB366" s="6"/>
      <c r="AC366" s="6"/>
      <c r="AD366" s="7"/>
      <c r="AE366" s="48"/>
      <c r="AF366" s="48"/>
      <c r="AG366" s="48"/>
      <c r="AK366" s="6"/>
      <c r="AL366" s="6"/>
      <c r="AM366" s="6"/>
      <c r="AN366" s="6"/>
      <c r="AO366" s="6"/>
      <c r="AP366" s="6"/>
      <c r="AQ366" s="6"/>
      <c r="AR366" s="6"/>
      <c r="AS366" s="6"/>
      <c r="AT366" s="6"/>
      <c r="AU366" s="6"/>
      <c r="AV366" s="6"/>
      <c r="AW366" s="6"/>
      <c r="AX366" s="6"/>
      <c r="AY366" s="6"/>
      <c r="AZ366" s="6"/>
      <c r="BA366" s="6"/>
      <c r="BB366" s="6"/>
      <c r="BC366" s="6"/>
      <c r="BD366" s="6"/>
      <c r="BE366" s="6"/>
      <c r="BF366" s="6"/>
      <c r="BG366" s="6"/>
      <c r="BH366" s="6"/>
      <c r="BI366" s="6"/>
      <c r="BJ366" s="6"/>
      <c r="BK366" s="7"/>
      <c r="BL366" s="48"/>
      <c r="BM366" s="48"/>
      <c r="BN366" s="48"/>
    </row>
    <row r="367" spans="4:66"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  <c r="AA367" s="6"/>
      <c r="AB367" s="6"/>
      <c r="AC367" s="6"/>
      <c r="AD367" s="7"/>
      <c r="AE367" s="48"/>
      <c r="AF367" s="48"/>
      <c r="AG367" s="48"/>
      <c r="AK367" s="6"/>
      <c r="AL367" s="6"/>
      <c r="AM367" s="6"/>
      <c r="AN367" s="6"/>
      <c r="AO367" s="6"/>
      <c r="AP367" s="6"/>
      <c r="AQ367" s="6"/>
      <c r="AR367" s="6"/>
      <c r="AS367" s="6"/>
      <c r="AT367" s="6"/>
      <c r="AU367" s="6"/>
      <c r="AV367" s="6"/>
      <c r="AW367" s="6"/>
      <c r="AX367" s="6"/>
      <c r="AY367" s="6"/>
      <c r="AZ367" s="6"/>
      <c r="BA367" s="6"/>
      <c r="BB367" s="6"/>
      <c r="BC367" s="6"/>
      <c r="BD367" s="6"/>
      <c r="BE367" s="6"/>
      <c r="BF367" s="6"/>
      <c r="BG367" s="6"/>
      <c r="BH367" s="6"/>
      <c r="BI367" s="6"/>
      <c r="BJ367" s="6"/>
      <c r="BK367" s="7"/>
      <c r="BL367" s="48"/>
      <c r="BM367" s="48"/>
      <c r="BN367" s="48"/>
    </row>
    <row r="368" spans="4:66"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  <c r="AA368" s="6"/>
      <c r="AB368" s="6"/>
      <c r="AC368" s="6"/>
      <c r="AD368" s="7"/>
      <c r="AE368" s="48"/>
      <c r="AF368" s="48"/>
      <c r="AG368" s="48"/>
      <c r="AK368" s="6"/>
      <c r="AL368" s="6"/>
      <c r="AM368" s="6"/>
      <c r="AN368" s="6"/>
      <c r="AO368" s="6"/>
      <c r="AP368" s="6"/>
      <c r="AQ368" s="6"/>
      <c r="AR368" s="6"/>
      <c r="AS368" s="6"/>
      <c r="AT368" s="6"/>
      <c r="AU368" s="6"/>
      <c r="AV368" s="6"/>
      <c r="AW368" s="6"/>
      <c r="AX368" s="6"/>
      <c r="AY368" s="6"/>
      <c r="AZ368" s="6"/>
      <c r="BA368" s="6"/>
      <c r="BB368" s="6"/>
      <c r="BC368" s="6"/>
      <c r="BD368" s="6"/>
      <c r="BE368" s="6"/>
      <c r="BF368" s="6"/>
      <c r="BG368" s="6"/>
      <c r="BH368" s="6"/>
      <c r="BI368" s="6"/>
      <c r="BJ368" s="6"/>
      <c r="BK368" s="7"/>
      <c r="BL368" s="48"/>
      <c r="BM368" s="48"/>
      <c r="BN368" s="48"/>
    </row>
    <row r="369" spans="4:66"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  <c r="AA369" s="6"/>
      <c r="AB369" s="6"/>
      <c r="AC369" s="6"/>
      <c r="AD369" s="7"/>
      <c r="AE369" s="48"/>
      <c r="AF369" s="48"/>
      <c r="AG369" s="48"/>
      <c r="AK369" s="6"/>
      <c r="AL369" s="6"/>
      <c r="AM369" s="6"/>
      <c r="AN369" s="6"/>
      <c r="AO369" s="6"/>
      <c r="AP369" s="6"/>
      <c r="AQ369" s="6"/>
      <c r="AR369" s="6"/>
      <c r="AS369" s="6"/>
      <c r="AT369" s="6"/>
      <c r="AU369" s="6"/>
      <c r="AV369" s="6"/>
      <c r="AW369" s="6"/>
      <c r="AX369" s="6"/>
      <c r="AY369" s="6"/>
      <c r="AZ369" s="6"/>
      <c r="BA369" s="6"/>
      <c r="BB369" s="6"/>
      <c r="BC369" s="6"/>
      <c r="BD369" s="6"/>
      <c r="BE369" s="6"/>
      <c r="BF369" s="6"/>
      <c r="BG369" s="6"/>
      <c r="BH369" s="6"/>
      <c r="BI369" s="6"/>
      <c r="BJ369" s="6"/>
      <c r="BK369" s="7"/>
      <c r="BL369" s="48"/>
      <c r="BM369" s="48"/>
      <c r="BN369" s="48"/>
    </row>
    <row r="370" spans="4:66"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  <c r="AA370" s="6"/>
      <c r="AB370" s="6"/>
      <c r="AC370" s="6"/>
      <c r="AD370" s="7"/>
      <c r="AE370" s="48"/>
      <c r="AF370" s="48"/>
      <c r="AG370" s="48"/>
      <c r="AK370" s="6"/>
      <c r="AL370" s="6"/>
      <c r="AM370" s="6"/>
      <c r="AN370" s="6"/>
      <c r="AO370" s="6"/>
      <c r="AP370" s="6"/>
      <c r="AQ370" s="6"/>
      <c r="AR370" s="6"/>
      <c r="AS370" s="6"/>
      <c r="AT370" s="6"/>
      <c r="AU370" s="6"/>
      <c r="AV370" s="6"/>
      <c r="AW370" s="6"/>
      <c r="AX370" s="6"/>
      <c r="AY370" s="6"/>
      <c r="AZ370" s="6"/>
      <c r="BA370" s="6"/>
      <c r="BB370" s="6"/>
      <c r="BC370" s="6"/>
      <c r="BD370" s="6"/>
      <c r="BE370" s="6"/>
      <c r="BF370" s="6"/>
      <c r="BG370" s="6"/>
      <c r="BH370" s="6"/>
      <c r="BI370" s="6"/>
      <c r="BJ370" s="6"/>
      <c r="BK370" s="7"/>
      <c r="BL370" s="48"/>
      <c r="BM370" s="48"/>
      <c r="BN370" s="48"/>
    </row>
    <row r="371" spans="4:66"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  <c r="AA371" s="6"/>
      <c r="AB371" s="6"/>
      <c r="AC371" s="6"/>
      <c r="AD371" s="7"/>
      <c r="AE371" s="48"/>
      <c r="AF371" s="48"/>
      <c r="AG371" s="48"/>
      <c r="AK371" s="6"/>
      <c r="AL371" s="6"/>
      <c r="AM371" s="6"/>
      <c r="AN371" s="6"/>
      <c r="AO371" s="6"/>
      <c r="AP371" s="6"/>
      <c r="AQ371" s="6"/>
      <c r="AR371" s="6"/>
      <c r="AS371" s="6"/>
      <c r="AT371" s="6"/>
      <c r="AU371" s="6"/>
      <c r="AV371" s="6"/>
      <c r="AW371" s="6"/>
      <c r="AX371" s="6"/>
      <c r="AY371" s="6"/>
      <c r="AZ371" s="6"/>
      <c r="BA371" s="6"/>
      <c r="BB371" s="6"/>
      <c r="BC371" s="6"/>
      <c r="BD371" s="6"/>
      <c r="BE371" s="6"/>
      <c r="BF371" s="6"/>
      <c r="BG371" s="6"/>
      <c r="BH371" s="6"/>
      <c r="BI371" s="6"/>
      <c r="BJ371" s="6"/>
      <c r="BK371" s="7"/>
      <c r="BL371" s="48"/>
      <c r="BM371" s="48"/>
      <c r="BN371" s="48"/>
    </row>
    <row r="372" spans="4:66"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  <c r="AA372" s="6"/>
      <c r="AB372" s="6"/>
      <c r="AC372" s="6"/>
      <c r="AD372" s="7"/>
      <c r="AE372" s="48"/>
      <c r="AF372" s="48"/>
      <c r="AG372" s="48"/>
      <c r="AK372" s="6"/>
      <c r="AL372" s="6"/>
      <c r="AM372" s="6"/>
      <c r="AN372" s="6"/>
      <c r="AO372" s="6"/>
      <c r="AP372" s="6"/>
      <c r="AQ372" s="6"/>
      <c r="AR372" s="6"/>
      <c r="AS372" s="6"/>
      <c r="AT372" s="6"/>
      <c r="AU372" s="6"/>
      <c r="AV372" s="6"/>
      <c r="AW372" s="6"/>
      <c r="AX372" s="6"/>
      <c r="AY372" s="6"/>
      <c r="AZ372" s="6"/>
      <c r="BA372" s="6"/>
      <c r="BB372" s="6"/>
      <c r="BC372" s="6"/>
      <c r="BD372" s="6"/>
      <c r="BE372" s="6"/>
      <c r="BF372" s="6"/>
      <c r="BG372" s="6"/>
      <c r="BH372" s="6"/>
      <c r="BI372" s="6"/>
      <c r="BJ372" s="6"/>
      <c r="BK372" s="7"/>
      <c r="BL372" s="48"/>
      <c r="BM372" s="48"/>
      <c r="BN372" s="48"/>
    </row>
    <row r="373" spans="4:66"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  <c r="AA373" s="6"/>
      <c r="AB373" s="6"/>
      <c r="AC373" s="6"/>
      <c r="AD373" s="7"/>
      <c r="AE373" s="48"/>
      <c r="AF373" s="48"/>
      <c r="AG373" s="48"/>
      <c r="AK373" s="6"/>
      <c r="AL373" s="6"/>
      <c r="AM373" s="6"/>
      <c r="AN373" s="6"/>
      <c r="AO373" s="6"/>
      <c r="AP373" s="6"/>
      <c r="AQ373" s="6"/>
      <c r="AR373" s="6"/>
      <c r="AS373" s="6"/>
      <c r="AT373" s="6"/>
      <c r="AU373" s="6"/>
      <c r="AV373" s="6"/>
      <c r="AW373" s="6"/>
      <c r="AX373" s="6"/>
      <c r="AY373" s="6"/>
      <c r="AZ373" s="6"/>
      <c r="BA373" s="6"/>
      <c r="BB373" s="6"/>
      <c r="BC373" s="6"/>
      <c r="BD373" s="6"/>
      <c r="BE373" s="6"/>
      <c r="BF373" s="6"/>
      <c r="BG373" s="6"/>
      <c r="BH373" s="6"/>
      <c r="BI373" s="6"/>
      <c r="BJ373" s="6"/>
      <c r="BK373" s="7"/>
      <c r="BL373" s="48"/>
      <c r="BM373" s="48"/>
      <c r="BN373" s="48"/>
    </row>
    <row r="374" spans="4:66"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  <c r="AA374" s="6"/>
      <c r="AB374" s="6"/>
      <c r="AC374" s="6"/>
      <c r="AD374" s="7"/>
      <c r="AE374" s="48"/>
      <c r="AF374" s="48"/>
      <c r="AG374" s="48"/>
      <c r="AK374" s="6"/>
      <c r="AL374" s="6"/>
      <c r="AM374" s="6"/>
      <c r="AN374" s="6"/>
      <c r="AO374" s="6"/>
      <c r="AP374" s="6"/>
      <c r="AQ374" s="6"/>
      <c r="AR374" s="6"/>
      <c r="AS374" s="6"/>
      <c r="AT374" s="6"/>
      <c r="AU374" s="6"/>
      <c r="AV374" s="6"/>
      <c r="AW374" s="6"/>
      <c r="AX374" s="6"/>
      <c r="AY374" s="6"/>
      <c r="AZ374" s="6"/>
      <c r="BA374" s="6"/>
      <c r="BB374" s="6"/>
      <c r="BC374" s="6"/>
      <c r="BD374" s="6"/>
      <c r="BE374" s="6"/>
      <c r="BF374" s="6"/>
      <c r="BG374" s="6"/>
      <c r="BH374" s="6"/>
      <c r="BI374" s="6"/>
      <c r="BJ374" s="6"/>
      <c r="BK374" s="7"/>
      <c r="BL374" s="48"/>
      <c r="BM374" s="48"/>
      <c r="BN374" s="48"/>
    </row>
    <row r="375" spans="4:66"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  <c r="AA375" s="6"/>
      <c r="AB375" s="6"/>
      <c r="AC375" s="6"/>
      <c r="AD375" s="7"/>
      <c r="AE375" s="48"/>
      <c r="AF375" s="48"/>
      <c r="AG375" s="48"/>
      <c r="AK375" s="6"/>
      <c r="AL375" s="6"/>
      <c r="AM375" s="6"/>
      <c r="AN375" s="6"/>
      <c r="AO375" s="6"/>
      <c r="AP375" s="6"/>
      <c r="AQ375" s="6"/>
      <c r="AR375" s="6"/>
      <c r="AS375" s="6"/>
      <c r="AT375" s="6"/>
      <c r="AU375" s="6"/>
      <c r="AV375" s="6"/>
      <c r="AW375" s="6"/>
      <c r="AX375" s="6"/>
      <c r="AY375" s="6"/>
      <c r="AZ375" s="6"/>
      <c r="BA375" s="6"/>
      <c r="BB375" s="6"/>
      <c r="BC375" s="6"/>
      <c r="BD375" s="6"/>
      <c r="BE375" s="6"/>
      <c r="BF375" s="6"/>
      <c r="BG375" s="6"/>
      <c r="BH375" s="6"/>
      <c r="BI375" s="6"/>
      <c r="BJ375" s="6"/>
      <c r="BK375" s="7"/>
      <c r="BL375" s="48"/>
      <c r="BM375" s="48"/>
      <c r="BN375" s="48"/>
    </row>
    <row r="376" spans="4:66"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  <c r="AA376" s="6"/>
      <c r="AB376" s="6"/>
      <c r="AC376" s="6"/>
      <c r="AD376" s="7"/>
      <c r="AE376" s="48"/>
      <c r="AF376" s="48"/>
      <c r="AG376" s="48"/>
      <c r="AK376" s="6"/>
      <c r="AL376" s="6"/>
      <c r="AM376" s="6"/>
      <c r="AN376" s="6"/>
      <c r="AO376" s="6"/>
      <c r="AP376" s="6"/>
      <c r="AQ376" s="6"/>
      <c r="AR376" s="6"/>
      <c r="AS376" s="6"/>
      <c r="AT376" s="6"/>
      <c r="AU376" s="6"/>
      <c r="AV376" s="6"/>
      <c r="AW376" s="6"/>
      <c r="AX376" s="6"/>
      <c r="AY376" s="6"/>
      <c r="AZ376" s="6"/>
      <c r="BA376" s="6"/>
      <c r="BB376" s="6"/>
      <c r="BC376" s="6"/>
      <c r="BD376" s="6"/>
      <c r="BE376" s="6"/>
      <c r="BF376" s="6"/>
      <c r="BG376" s="6"/>
      <c r="BH376" s="6"/>
      <c r="BI376" s="6"/>
      <c r="BJ376" s="6"/>
      <c r="BK376" s="7"/>
      <c r="BL376" s="48"/>
      <c r="BM376" s="48"/>
      <c r="BN376" s="48"/>
    </row>
    <row r="377" spans="4:66"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  <c r="AA377" s="6"/>
      <c r="AB377" s="6"/>
      <c r="AC377" s="6"/>
      <c r="AD377" s="7"/>
      <c r="AE377" s="48"/>
      <c r="AF377" s="48"/>
      <c r="AG377" s="48"/>
      <c r="AK377" s="6"/>
      <c r="AL377" s="6"/>
      <c r="AM377" s="6"/>
      <c r="AN377" s="6"/>
      <c r="AO377" s="6"/>
      <c r="AP377" s="6"/>
      <c r="AQ377" s="6"/>
      <c r="AR377" s="6"/>
      <c r="AS377" s="6"/>
      <c r="AT377" s="6"/>
      <c r="AU377" s="6"/>
      <c r="AV377" s="6"/>
      <c r="AW377" s="6"/>
      <c r="AX377" s="6"/>
      <c r="AY377" s="6"/>
      <c r="AZ377" s="6"/>
      <c r="BA377" s="6"/>
      <c r="BB377" s="6"/>
      <c r="BC377" s="6"/>
      <c r="BD377" s="6"/>
      <c r="BE377" s="6"/>
      <c r="BF377" s="6"/>
      <c r="BG377" s="6"/>
      <c r="BH377" s="6"/>
      <c r="BI377" s="6"/>
      <c r="BJ377" s="6"/>
      <c r="BK377" s="7"/>
      <c r="BL377" s="48"/>
      <c r="BM377" s="48"/>
      <c r="BN377" s="48"/>
    </row>
    <row r="378" spans="4:66"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  <c r="AA378" s="6"/>
      <c r="AB378" s="6"/>
      <c r="AC378" s="6"/>
      <c r="AD378" s="7"/>
      <c r="AE378" s="48"/>
      <c r="AF378" s="48"/>
      <c r="AG378" s="48"/>
      <c r="AK378" s="6"/>
      <c r="AL378" s="6"/>
      <c r="AM378" s="6"/>
      <c r="AN378" s="6"/>
      <c r="AO378" s="6"/>
      <c r="AP378" s="6"/>
      <c r="AQ378" s="6"/>
      <c r="AR378" s="6"/>
      <c r="AS378" s="6"/>
      <c r="AT378" s="6"/>
      <c r="AU378" s="6"/>
      <c r="AV378" s="6"/>
      <c r="AW378" s="6"/>
      <c r="AX378" s="6"/>
      <c r="AY378" s="6"/>
      <c r="AZ378" s="6"/>
      <c r="BA378" s="6"/>
      <c r="BB378" s="6"/>
      <c r="BC378" s="6"/>
      <c r="BD378" s="6"/>
      <c r="BE378" s="6"/>
      <c r="BF378" s="6"/>
      <c r="BG378" s="6"/>
      <c r="BH378" s="6"/>
      <c r="BI378" s="6"/>
      <c r="BJ378" s="6"/>
      <c r="BK378" s="7"/>
      <c r="BL378" s="48"/>
      <c r="BM378" s="48"/>
      <c r="BN378" s="48"/>
    </row>
    <row r="379" spans="4:66"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  <c r="AA379" s="6"/>
      <c r="AB379" s="6"/>
      <c r="AC379" s="6"/>
      <c r="AD379" s="7"/>
      <c r="AE379" s="48"/>
      <c r="AF379" s="48"/>
      <c r="AG379" s="48"/>
      <c r="AK379" s="6"/>
      <c r="AL379" s="6"/>
      <c r="AM379" s="6"/>
      <c r="AN379" s="6"/>
      <c r="AO379" s="6"/>
      <c r="AP379" s="6"/>
      <c r="AQ379" s="6"/>
      <c r="AR379" s="6"/>
      <c r="AS379" s="6"/>
      <c r="AT379" s="6"/>
      <c r="AU379" s="6"/>
      <c r="AV379" s="6"/>
      <c r="AW379" s="6"/>
      <c r="AX379" s="6"/>
      <c r="AY379" s="6"/>
      <c r="AZ379" s="6"/>
      <c r="BA379" s="6"/>
      <c r="BB379" s="6"/>
      <c r="BC379" s="6"/>
      <c r="BD379" s="6"/>
      <c r="BE379" s="6"/>
      <c r="BF379" s="6"/>
      <c r="BG379" s="6"/>
      <c r="BH379" s="6"/>
      <c r="BI379" s="6"/>
      <c r="BJ379" s="6"/>
      <c r="BK379" s="7"/>
      <c r="BL379" s="48"/>
      <c r="BM379" s="48"/>
      <c r="BN379" s="48"/>
    </row>
    <row r="380" spans="4:66"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  <c r="AA380" s="6"/>
      <c r="AB380" s="6"/>
      <c r="AC380" s="6"/>
      <c r="AD380" s="7"/>
      <c r="AE380" s="48"/>
      <c r="AF380" s="48"/>
      <c r="AG380" s="48"/>
      <c r="AK380" s="6"/>
      <c r="AL380" s="6"/>
      <c r="AM380" s="6"/>
      <c r="AN380" s="6"/>
      <c r="AO380" s="6"/>
      <c r="AP380" s="6"/>
      <c r="AQ380" s="6"/>
      <c r="AR380" s="6"/>
      <c r="AS380" s="6"/>
      <c r="AT380" s="6"/>
      <c r="AU380" s="6"/>
      <c r="AV380" s="6"/>
      <c r="AW380" s="6"/>
      <c r="AX380" s="6"/>
      <c r="AY380" s="6"/>
      <c r="AZ380" s="6"/>
      <c r="BA380" s="6"/>
      <c r="BB380" s="6"/>
      <c r="BC380" s="6"/>
      <c r="BD380" s="6"/>
      <c r="BE380" s="6"/>
      <c r="BF380" s="6"/>
      <c r="BG380" s="6"/>
      <c r="BH380" s="6"/>
      <c r="BI380" s="6"/>
      <c r="BJ380" s="6"/>
      <c r="BK380" s="7"/>
      <c r="BL380" s="48"/>
      <c r="BM380" s="48"/>
      <c r="BN380" s="48"/>
    </row>
    <row r="381" spans="4:66"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  <c r="AA381" s="6"/>
      <c r="AB381" s="6"/>
      <c r="AC381" s="6"/>
      <c r="AD381" s="7"/>
      <c r="AE381" s="48"/>
      <c r="AF381" s="48"/>
      <c r="AG381" s="48"/>
      <c r="AK381" s="6"/>
      <c r="AL381" s="6"/>
      <c r="AM381" s="6"/>
      <c r="AN381" s="6"/>
      <c r="AO381" s="6"/>
      <c r="AP381" s="6"/>
      <c r="AQ381" s="6"/>
      <c r="AR381" s="6"/>
      <c r="AS381" s="6"/>
      <c r="AT381" s="6"/>
      <c r="AU381" s="6"/>
      <c r="AV381" s="6"/>
      <c r="AW381" s="6"/>
      <c r="AX381" s="6"/>
      <c r="AY381" s="6"/>
      <c r="AZ381" s="6"/>
      <c r="BA381" s="6"/>
      <c r="BB381" s="6"/>
      <c r="BC381" s="6"/>
      <c r="BD381" s="6"/>
      <c r="BE381" s="6"/>
      <c r="BF381" s="6"/>
      <c r="BG381" s="6"/>
      <c r="BH381" s="6"/>
      <c r="BI381" s="6"/>
      <c r="BJ381" s="6"/>
      <c r="BK381" s="7"/>
      <c r="BL381" s="48"/>
      <c r="BM381" s="48"/>
      <c r="BN381" s="48"/>
    </row>
    <row r="382" spans="4:66"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  <c r="AA382" s="6"/>
      <c r="AB382" s="6"/>
      <c r="AC382" s="6"/>
      <c r="AD382" s="7"/>
      <c r="AE382" s="48"/>
      <c r="AF382" s="48"/>
      <c r="AG382" s="48"/>
      <c r="AK382" s="6"/>
      <c r="AL382" s="6"/>
      <c r="AM382" s="6"/>
      <c r="AN382" s="6"/>
      <c r="AO382" s="6"/>
      <c r="AP382" s="6"/>
      <c r="AQ382" s="6"/>
      <c r="AR382" s="6"/>
      <c r="AS382" s="6"/>
      <c r="AT382" s="6"/>
      <c r="AU382" s="6"/>
      <c r="AV382" s="6"/>
      <c r="AW382" s="6"/>
      <c r="AX382" s="6"/>
      <c r="AY382" s="6"/>
      <c r="AZ382" s="6"/>
      <c r="BA382" s="6"/>
      <c r="BB382" s="6"/>
      <c r="BC382" s="6"/>
      <c r="BD382" s="6"/>
      <c r="BE382" s="6"/>
      <c r="BF382" s="6"/>
      <c r="BG382" s="6"/>
      <c r="BH382" s="6"/>
      <c r="BI382" s="6"/>
      <c r="BJ382" s="6"/>
      <c r="BK382" s="7"/>
      <c r="BL382" s="48"/>
      <c r="BM382" s="48"/>
      <c r="BN382" s="48"/>
    </row>
    <row r="383" spans="4:66"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  <c r="AA383" s="6"/>
      <c r="AB383" s="6"/>
      <c r="AC383" s="6"/>
      <c r="AD383" s="7"/>
      <c r="AE383" s="48"/>
      <c r="AF383" s="48"/>
      <c r="AG383" s="48"/>
      <c r="AK383" s="6"/>
      <c r="AL383" s="6"/>
      <c r="AM383" s="6"/>
      <c r="AN383" s="6"/>
      <c r="AO383" s="6"/>
      <c r="AP383" s="6"/>
      <c r="AQ383" s="6"/>
      <c r="AR383" s="6"/>
      <c r="AS383" s="6"/>
      <c r="AT383" s="6"/>
      <c r="AU383" s="6"/>
      <c r="AV383" s="6"/>
      <c r="AW383" s="6"/>
      <c r="AX383" s="6"/>
      <c r="AY383" s="6"/>
      <c r="AZ383" s="6"/>
      <c r="BA383" s="6"/>
      <c r="BB383" s="6"/>
      <c r="BC383" s="6"/>
      <c r="BD383" s="6"/>
      <c r="BE383" s="6"/>
      <c r="BF383" s="6"/>
      <c r="BG383" s="6"/>
      <c r="BH383" s="6"/>
      <c r="BI383" s="6"/>
      <c r="BJ383" s="6"/>
      <c r="BK383" s="7"/>
      <c r="BL383" s="48"/>
      <c r="BM383" s="48"/>
      <c r="BN383" s="48"/>
    </row>
    <row r="384" spans="4:66"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  <c r="AA384" s="6"/>
      <c r="AB384" s="6"/>
      <c r="AC384" s="6"/>
      <c r="AD384" s="7"/>
      <c r="AE384" s="48"/>
      <c r="AF384" s="48"/>
      <c r="AG384" s="48"/>
      <c r="AK384" s="6"/>
      <c r="AL384" s="6"/>
      <c r="AM384" s="6"/>
      <c r="AN384" s="6"/>
      <c r="AO384" s="6"/>
      <c r="AP384" s="6"/>
      <c r="AQ384" s="6"/>
      <c r="AR384" s="6"/>
      <c r="AS384" s="6"/>
      <c r="AT384" s="6"/>
      <c r="AU384" s="6"/>
      <c r="AV384" s="6"/>
      <c r="AW384" s="6"/>
      <c r="AX384" s="6"/>
      <c r="AY384" s="6"/>
      <c r="AZ384" s="6"/>
      <c r="BA384" s="6"/>
      <c r="BB384" s="6"/>
      <c r="BC384" s="6"/>
      <c r="BD384" s="6"/>
      <c r="BE384" s="6"/>
      <c r="BF384" s="6"/>
      <c r="BG384" s="6"/>
      <c r="BH384" s="6"/>
      <c r="BI384" s="6"/>
      <c r="BJ384" s="6"/>
      <c r="BK384" s="7"/>
      <c r="BL384" s="48"/>
      <c r="BM384" s="48"/>
      <c r="BN384" s="48"/>
    </row>
    <row r="385" spans="4:66"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  <c r="AA385" s="6"/>
      <c r="AB385" s="6"/>
      <c r="AC385" s="6"/>
      <c r="AD385" s="7"/>
      <c r="AE385" s="48"/>
      <c r="AF385" s="48"/>
      <c r="AG385" s="48"/>
      <c r="AK385" s="6"/>
      <c r="AL385" s="6"/>
      <c r="AM385" s="6"/>
      <c r="AN385" s="6"/>
      <c r="AO385" s="6"/>
      <c r="AP385" s="6"/>
      <c r="AQ385" s="6"/>
      <c r="AR385" s="6"/>
      <c r="AS385" s="6"/>
      <c r="AT385" s="6"/>
      <c r="AU385" s="6"/>
      <c r="AV385" s="6"/>
      <c r="AW385" s="6"/>
      <c r="AX385" s="6"/>
      <c r="AY385" s="6"/>
      <c r="AZ385" s="6"/>
      <c r="BA385" s="6"/>
      <c r="BB385" s="6"/>
      <c r="BC385" s="6"/>
      <c r="BD385" s="6"/>
      <c r="BE385" s="6"/>
      <c r="BF385" s="6"/>
      <c r="BG385" s="6"/>
      <c r="BH385" s="6"/>
      <c r="BI385" s="6"/>
      <c r="BJ385" s="6"/>
      <c r="BK385" s="7"/>
      <c r="BL385" s="48"/>
      <c r="BM385" s="48"/>
      <c r="BN385" s="48"/>
    </row>
    <row r="386" spans="4:66"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  <c r="AA386" s="6"/>
      <c r="AB386" s="6"/>
      <c r="AC386" s="6"/>
      <c r="AD386" s="7"/>
      <c r="AE386" s="48"/>
      <c r="AF386" s="48"/>
      <c r="AG386" s="48"/>
      <c r="AK386" s="6"/>
      <c r="AL386" s="6"/>
      <c r="AM386" s="6"/>
      <c r="AN386" s="6"/>
      <c r="AO386" s="6"/>
      <c r="AP386" s="6"/>
      <c r="AQ386" s="6"/>
      <c r="AR386" s="6"/>
      <c r="AS386" s="6"/>
      <c r="AT386" s="6"/>
      <c r="AU386" s="6"/>
      <c r="AV386" s="6"/>
      <c r="AW386" s="6"/>
      <c r="AX386" s="6"/>
      <c r="AY386" s="6"/>
      <c r="AZ386" s="6"/>
      <c r="BA386" s="6"/>
      <c r="BB386" s="6"/>
      <c r="BC386" s="6"/>
      <c r="BD386" s="6"/>
      <c r="BE386" s="6"/>
      <c r="BF386" s="6"/>
      <c r="BG386" s="6"/>
      <c r="BH386" s="6"/>
      <c r="BI386" s="6"/>
      <c r="BJ386" s="6"/>
      <c r="BK386" s="7"/>
      <c r="BL386" s="48"/>
      <c r="BM386" s="48"/>
      <c r="BN386" s="48"/>
    </row>
    <row r="387" spans="4:66"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  <c r="AA387" s="6"/>
      <c r="AB387" s="6"/>
      <c r="AC387" s="6"/>
      <c r="AD387" s="7"/>
      <c r="AE387" s="48"/>
      <c r="AF387" s="48"/>
      <c r="AG387" s="48"/>
      <c r="AK387" s="6"/>
      <c r="AL387" s="6"/>
      <c r="AM387" s="6"/>
      <c r="AN387" s="6"/>
      <c r="AO387" s="6"/>
      <c r="AP387" s="6"/>
      <c r="AQ387" s="6"/>
      <c r="AR387" s="6"/>
      <c r="AS387" s="6"/>
      <c r="AT387" s="6"/>
      <c r="AU387" s="6"/>
      <c r="AV387" s="6"/>
      <c r="AW387" s="6"/>
      <c r="AX387" s="6"/>
      <c r="AY387" s="6"/>
      <c r="AZ387" s="6"/>
      <c r="BA387" s="6"/>
      <c r="BB387" s="6"/>
      <c r="BC387" s="6"/>
      <c r="BD387" s="6"/>
      <c r="BE387" s="6"/>
      <c r="BF387" s="6"/>
      <c r="BG387" s="6"/>
      <c r="BH387" s="6"/>
      <c r="BI387" s="6"/>
      <c r="BJ387" s="6"/>
      <c r="BK387" s="7"/>
      <c r="BL387" s="48"/>
      <c r="BM387" s="48"/>
      <c r="BN387" s="48"/>
    </row>
    <row r="388" spans="4:66"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  <c r="AA388" s="6"/>
      <c r="AB388" s="6"/>
      <c r="AC388" s="6"/>
      <c r="AD388" s="7"/>
      <c r="AE388" s="48"/>
      <c r="AF388" s="48"/>
      <c r="AG388" s="48"/>
      <c r="AK388" s="6"/>
      <c r="AL388" s="6"/>
      <c r="AM388" s="6"/>
      <c r="AN388" s="6"/>
      <c r="AO388" s="6"/>
      <c r="AP388" s="6"/>
      <c r="AQ388" s="6"/>
      <c r="AR388" s="6"/>
      <c r="AS388" s="6"/>
      <c r="AT388" s="6"/>
      <c r="AU388" s="6"/>
      <c r="AV388" s="6"/>
      <c r="AW388" s="6"/>
      <c r="AX388" s="6"/>
      <c r="AY388" s="6"/>
      <c r="AZ388" s="6"/>
      <c r="BA388" s="6"/>
      <c r="BB388" s="6"/>
      <c r="BC388" s="6"/>
      <c r="BD388" s="6"/>
      <c r="BE388" s="6"/>
      <c r="BF388" s="6"/>
      <c r="BG388" s="6"/>
      <c r="BH388" s="6"/>
      <c r="BI388" s="6"/>
      <c r="BJ388" s="6"/>
      <c r="BK388" s="7"/>
      <c r="BL388" s="48"/>
      <c r="BM388" s="48"/>
      <c r="BN388" s="48"/>
    </row>
    <row r="389" spans="4:66"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  <c r="AA389" s="6"/>
      <c r="AB389" s="6"/>
      <c r="AC389" s="6"/>
      <c r="AD389" s="7"/>
      <c r="AE389" s="48"/>
      <c r="AF389" s="48"/>
      <c r="AG389" s="48"/>
      <c r="AK389" s="6"/>
      <c r="AL389" s="6"/>
      <c r="AM389" s="6"/>
      <c r="AN389" s="6"/>
      <c r="AO389" s="6"/>
      <c r="AP389" s="6"/>
      <c r="AQ389" s="6"/>
      <c r="AR389" s="6"/>
      <c r="AS389" s="6"/>
      <c r="AT389" s="6"/>
      <c r="AU389" s="6"/>
      <c r="AV389" s="6"/>
      <c r="AW389" s="6"/>
      <c r="AX389" s="6"/>
      <c r="AY389" s="6"/>
      <c r="AZ389" s="6"/>
      <c r="BA389" s="6"/>
      <c r="BB389" s="6"/>
      <c r="BC389" s="6"/>
      <c r="BD389" s="6"/>
      <c r="BE389" s="6"/>
      <c r="BF389" s="6"/>
      <c r="BG389" s="6"/>
      <c r="BH389" s="6"/>
      <c r="BI389" s="6"/>
      <c r="BJ389" s="6"/>
      <c r="BK389" s="7"/>
      <c r="BL389" s="48"/>
      <c r="BM389" s="48"/>
      <c r="BN389" s="48"/>
    </row>
    <row r="390" spans="4:66"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  <c r="AA390" s="6"/>
      <c r="AB390" s="6"/>
      <c r="AC390" s="6"/>
      <c r="AD390" s="7"/>
      <c r="AE390" s="48"/>
      <c r="AF390" s="48"/>
      <c r="AG390" s="48"/>
      <c r="AK390" s="6"/>
      <c r="AL390" s="6"/>
      <c r="AM390" s="6"/>
      <c r="AN390" s="6"/>
      <c r="AO390" s="6"/>
      <c r="AP390" s="6"/>
      <c r="AQ390" s="6"/>
      <c r="AR390" s="6"/>
      <c r="AS390" s="6"/>
      <c r="AT390" s="6"/>
      <c r="AU390" s="6"/>
      <c r="AV390" s="6"/>
      <c r="AW390" s="6"/>
      <c r="AX390" s="6"/>
      <c r="AY390" s="6"/>
      <c r="AZ390" s="6"/>
      <c r="BA390" s="6"/>
      <c r="BB390" s="6"/>
      <c r="BC390" s="6"/>
      <c r="BD390" s="6"/>
      <c r="BE390" s="6"/>
      <c r="BF390" s="6"/>
      <c r="BG390" s="6"/>
      <c r="BH390" s="6"/>
      <c r="BI390" s="6"/>
      <c r="BJ390" s="6"/>
      <c r="BK390" s="7"/>
      <c r="BL390" s="48"/>
      <c r="BM390" s="48"/>
      <c r="BN390" s="48"/>
    </row>
    <row r="391" spans="4:66"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  <c r="AA391" s="6"/>
      <c r="AB391" s="6"/>
      <c r="AC391" s="6"/>
      <c r="AD391" s="7"/>
      <c r="AE391" s="48"/>
      <c r="AF391" s="48"/>
      <c r="AG391" s="48"/>
      <c r="AK391" s="6"/>
      <c r="AL391" s="6"/>
      <c r="AM391" s="6"/>
      <c r="AN391" s="6"/>
      <c r="AO391" s="6"/>
      <c r="AP391" s="6"/>
      <c r="AQ391" s="6"/>
      <c r="AR391" s="6"/>
      <c r="AS391" s="6"/>
      <c r="AT391" s="6"/>
      <c r="AU391" s="6"/>
      <c r="AV391" s="6"/>
      <c r="AW391" s="6"/>
      <c r="AX391" s="6"/>
      <c r="AY391" s="6"/>
      <c r="AZ391" s="6"/>
      <c r="BA391" s="6"/>
      <c r="BB391" s="6"/>
      <c r="BC391" s="6"/>
      <c r="BD391" s="6"/>
      <c r="BE391" s="6"/>
      <c r="BF391" s="6"/>
      <c r="BG391" s="6"/>
      <c r="BH391" s="6"/>
      <c r="BI391" s="6"/>
      <c r="BJ391" s="6"/>
      <c r="BK391" s="7"/>
      <c r="BL391" s="48"/>
      <c r="BM391" s="48"/>
      <c r="BN391" s="48"/>
    </row>
    <row r="392" spans="4:66"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  <c r="AA392" s="6"/>
      <c r="AB392" s="6"/>
      <c r="AC392" s="6"/>
      <c r="AD392" s="7"/>
      <c r="AE392" s="48"/>
      <c r="AF392" s="48"/>
      <c r="AG392" s="48"/>
      <c r="AK392" s="6"/>
      <c r="AL392" s="6"/>
      <c r="AM392" s="6"/>
      <c r="AN392" s="6"/>
      <c r="AO392" s="6"/>
      <c r="AP392" s="6"/>
      <c r="AQ392" s="6"/>
      <c r="AR392" s="6"/>
      <c r="AS392" s="6"/>
      <c r="AT392" s="6"/>
      <c r="AU392" s="6"/>
      <c r="AV392" s="6"/>
      <c r="AW392" s="6"/>
      <c r="AX392" s="6"/>
      <c r="AY392" s="6"/>
      <c r="AZ392" s="6"/>
      <c r="BA392" s="6"/>
      <c r="BB392" s="6"/>
      <c r="BC392" s="6"/>
      <c r="BD392" s="6"/>
      <c r="BE392" s="6"/>
      <c r="BF392" s="6"/>
      <c r="BG392" s="6"/>
      <c r="BH392" s="6"/>
      <c r="BI392" s="6"/>
      <c r="BJ392" s="6"/>
      <c r="BK392" s="7"/>
      <c r="BL392" s="48"/>
      <c r="BM392" s="48"/>
      <c r="BN392" s="48"/>
    </row>
    <row r="393" spans="4:66"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  <c r="AA393" s="6"/>
      <c r="AB393" s="6"/>
      <c r="AC393" s="6"/>
      <c r="AD393" s="7"/>
      <c r="AE393" s="48"/>
      <c r="AF393" s="48"/>
      <c r="AG393" s="48"/>
      <c r="AK393" s="6"/>
      <c r="AL393" s="6"/>
      <c r="AM393" s="6"/>
      <c r="AN393" s="6"/>
      <c r="AO393" s="6"/>
      <c r="AP393" s="6"/>
      <c r="AQ393" s="6"/>
      <c r="AR393" s="6"/>
      <c r="AS393" s="6"/>
      <c r="AT393" s="6"/>
      <c r="AU393" s="6"/>
      <c r="AV393" s="6"/>
      <c r="AW393" s="6"/>
      <c r="AX393" s="6"/>
      <c r="AY393" s="6"/>
      <c r="AZ393" s="6"/>
      <c r="BA393" s="6"/>
      <c r="BB393" s="6"/>
      <c r="BC393" s="6"/>
      <c r="BD393" s="6"/>
      <c r="BE393" s="6"/>
      <c r="BF393" s="6"/>
      <c r="BG393" s="6"/>
      <c r="BH393" s="6"/>
      <c r="BI393" s="6"/>
      <c r="BJ393" s="6"/>
      <c r="BK393" s="7"/>
      <c r="BL393" s="48"/>
      <c r="BM393" s="48"/>
      <c r="BN393" s="48"/>
    </row>
    <row r="394" spans="4:66"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  <c r="AA394" s="6"/>
      <c r="AB394" s="6"/>
      <c r="AC394" s="6"/>
      <c r="AD394" s="7"/>
      <c r="AE394" s="48"/>
      <c r="AF394" s="48"/>
      <c r="AG394" s="48"/>
      <c r="AK394" s="6"/>
      <c r="AL394" s="6"/>
      <c r="AM394" s="6"/>
      <c r="AN394" s="6"/>
      <c r="AO394" s="6"/>
      <c r="AP394" s="6"/>
      <c r="AQ394" s="6"/>
      <c r="AR394" s="6"/>
      <c r="AS394" s="6"/>
      <c r="AT394" s="6"/>
      <c r="AU394" s="6"/>
      <c r="AV394" s="6"/>
      <c r="AW394" s="6"/>
      <c r="AX394" s="6"/>
      <c r="AY394" s="6"/>
      <c r="AZ394" s="6"/>
      <c r="BA394" s="6"/>
      <c r="BB394" s="6"/>
      <c r="BC394" s="6"/>
      <c r="BD394" s="6"/>
      <c r="BE394" s="6"/>
      <c r="BF394" s="6"/>
      <c r="BG394" s="6"/>
      <c r="BH394" s="6"/>
      <c r="BI394" s="6"/>
      <c r="BJ394" s="6"/>
      <c r="BK394" s="7"/>
      <c r="BL394" s="48"/>
      <c r="BM394" s="48"/>
      <c r="BN394" s="48"/>
    </row>
    <row r="395" spans="4:66"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  <c r="AA395" s="6"/>
      <c r="AB395" s="6"/>
      <c r="AC395" s="6"/>
      <c r="AD395" s="7"/>
      <c r="AE395" s="48"/>
      <c r="AF395" s="48"/>
      <c r="AG395" s="48"/>
      <c r="AK395" s="6"/>
      <c r="AL395" s="6"/>
      <c r="AM395" s="6"/>
      <c r="AN395" s="6"/>
      <c r="AO395" s="6"/>
      <c r="AP395" s="6"/>
      <c r="AQ395" s="6"/>
      <c r="AR395" s="6"/>
      <c r="AS395" s="6"/>
      <c r="AT395" s="6"/>
      <c r="AU395" s="6"/>
      <c r="AV395" s="6"/>
      <c r="AW395" s="6"/>
      <c r="AX395" s="6"/>
      <c r="AY395" s="6"/>
      <c r="AZ395" s="6"/>
      <c r="BA395" s="6"/>
      <c r="BB395" s="6"/>
      <c r="BC395" s="6"/>
      <c r="BD395" s="6"/>
      <c r="BE395" s="6"/>
      <c r="BF395" s="6"/>
      <c r="BG395" s="6"/>
      <c r="BH395" s="6"/>
      <c r="BI395" s="6"/>
      <c r="BJ395" s="6"/>
      <c r="BK395" s="7"/>
      <c r="BL395" s="48"/>
      <c r="BM395" s="48"/>
      <c r="BN395" s="48"/>
    </row>
    <row r="396" spans="4:66"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  <c r="AA396" s="6"/>
      <c r="AB396" s="6"/>
      <c r="AC396" s="6"/>
      <c r="AD396" s="7"/>
      <c r="AE396" s="48"/>
      <c r="AF396" s="48"/>
      <c r="AG396" s="48"/>
      <c r="AK396" s="6"/>
      <c r="AL396" s="6"/>
      <c r="AM396" s="6"/>
      <c r="AN396" s="6"/>
      <c r="AO396" s="6"/>
      <c r="AP396" s="6"/>
      <c r="AQ396" s="6"/>
      <c r="AR396" s="6"/>
      <c r="AS396" s="6"/>
      <c r="AT396" s="6"/>
      <c r="AU396" s="6"/>
      <c r="AV396" s="6"/>
      <c r="AW396" s="6"/>
      <c r="AX396" s="6"/>
      <c r="AY396" s="6"/>
      <c r="AZ396" s="6"/>
      <c r="BA396" s="6"/>
      <c r="BB396" s="6"/>
      <c r="BC396" s="6"/>
      <c r="BD396" s="6"/>
      <c r="BE396" s="6"/>
      <c r="BF396" s="6"/>
      <c r="BG396" s="6"/>
      <c r="BH396" s="6"/>
      <c r="BI396" s="6"/>
      <c r="BJ396" s="6"/>
      <c r="BK396" s="7"/>
      <c r="BL396" s="48"/>
      <c r="BM396" s="48"/>
      <c r="BN396" s="48"/>
    </row>
    <row r="397" spans="4:66"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  <c r="AA397" s="6"/>
      <c r="AB397" s="6"/>
      <c r="AC397" s="6"/>
      <c r="AD397" s="7"/>
      <c r="AE397" s="48"/>
      <c r="AF397" s="48"/>
      <c r="AG397" s="48"/>
      <c r="AK397" s="6"/>
      <c r="AL397" s="6"/>
      <c r="AM397" s="6"/>
      <c r="AN397" s="6"/>
      <c r="AO397" s="6"/>
      <c r="AP397" s="6"/>
      <c r="AQ397" s="6"/>
      <c r="AR397" s="6"/>
      <c r="AS397" s="6"/>
      <c r="AT397" s="6"/>
      <c r="AU397" s="6"/>
      <c r="AV397" s="6"/>
      <c r="AW397" s="6"/>
      <c r="AX397" s="6"/>
      <c r="AY397" s="6"/>
      <c r="AZ397" s="6"/>
      <c r="BA397" s="6"/>
      <c r="BB397" s="6"/>
      <c r="BC397" s="6"/>
      <c r="BD397" s="6"/>
      <c r="BE397" s="6"/>
      <c r="BF397" s="6"/>
      <c r="BG397" s="6"/>
      <c r="BH397" s="6"/>
      <c r="BI397" s="6"/>
      <c r="BJ397" s="6"/>
      <c r="BK397" s="7"/>
      <c r="BL397" s="48"/>
      <c r="BM397" s="48"/>
      <c r="BN397" s="48"/>
    </row>
    <row r="398" spans="4:66"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  <c r="AA398" s="6"/>
      <c r="AB398" s="6"/>
      <c r="AC398" s="6"/>
      <c r="AD398" s="7"/>
      <c r="AE398" s="48"/>
      <c r="AF398" s="48"/>
      <c r="AG398" s="48"/>
      <c r="AK398" s="6"/>
      <c r="AL398" s="6"/>
      <c r="AM398" s="6"/>
      <c r="AN398" s="6"/>
      <c r="AO398" s="6"/>
      <c r="AP398" s="6"/>
      <c r="AQ398" s="6"/>
      <c r="AR398" s="6"/>
      <c r="AS398" s="6"/>
      <c r="AT398" s="6"/>
      <c r="AU398" s="6"/>
      <c r="AV398" s="6"/>
      <c r="AW398" s="6"/>
      <c r="AX398" s="6"/>
      <c r="AY398" s="6"/>
      <c r="AZ398" s="6"/>
      <c r="BA398" s="6"/>
      <c r="BB398" s="6"/>
      <c r="BC398" s="6"/>
      <c r="BD398" s="6"/>
      <c r="BE398" s="6"/>
      <c r="BF398" s="6"/>
      <c r="BG398" s="6"/>
      <c r="BH398" s="6"/>
      <c r="BI398" s="6"/>
      <c r="BJ398" s="6"/>
      <c r="BK398" s="7"/>
      <c r="BL398" s="48"/>
      <c r="BM398" s="48"/>
      <c r="BN398" s="48"/>
    </row>
    <row r="399" spans="4:66"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  <c r="AA399" s="6"/>
      <c r="AB399" s="6"/>
      <c r="AC399" s="6"/>
      <c r="AD399" s="7"/>
      <c r="AE399" s="48"/>
      <c r="AF399" s="48"/>
      <c r="AG399" s="48"/>
      <c r="AK399" s="6"/>
      <c r="AL399" s="6"/>
      <c r="AM399" s="6"/>
      <c r="AN399" s="6"/>
      <c r="AO399" s="6"/>
      <c r="AP399" s="6"/>
      <c r="AQ399" s="6"/>
      <c r="AR399" s="6"/>
      <c r="AS399" s="6"/>
      <c r="AT399" s="6"/>
      <c r="AU399" s="6"/>
      <c r="AV399" s="6"/>
      <c r="AW399" s="6"/>
      <c r="AX399" s="6"/>
      <c r="AY399" s="6"/>
      <c r="AZ399" s="6"/>
      <c r="BA399" s="6"/>
      <c r="BB399" s="6"/>
      <c r="BC399" s="6"/>
      <c r="BD399" s="6"/>
      <c r="BE399" s="6"/>
      <c r="BF399" s="6"/>
      <c r="BG399" s="6"/>
      <c r="BH399" s="6"/>
      <c r="BI399" s="6"/>
      <c r="BJ399" s="6"/>
      <c r="BK399" s="7"/>
      <c r="BL399" s="48"/>
      <c r="BM399" s="48"/>
      <c r="BN399" s="48"/>
    </row>
    <row r="400" spans="4:66"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  <c r="AA400" s="6"/>
      <c r="AB400" s="6"/>
      <c r="AC400" s="6"/>
      <c r="AD400" s="7"/>
      <c r="AE400" s="48"/>
      <c r="AF400" s="48"/>
      <c r="AG400" s="48"/>
      <c r="AK400" s="6"/>
      <c r="AL400" s="6"/>
      <c r="AM400" s="6"/>
      <c r="AN400" s="6"/>
      <c r="AO400" s="6"/>
      <c r="AP400" s="6"/>
      <c r="AQ400" s="6"/>
      <c r="AR400" s="6"/>
      <c r="AS400" s="6"/>
      <c r="AT400" s="6"/>
      <c r="AU400" s="6"/>
      <c r="AV400" s="6"/>
      <c r="AW400" s="6"/>
      <c r="AX400" s="6"/>
      <c r="AY400" s="6"/>
      <c r="AZ400" s="6"/>
      <c r="BA400" s="6"/>
      <c r="BB400" s="6"/>
      <c r="BC400" s="6"/>
      <c r="BD400" s="6"/>
      <c r="BE400" s="6"/>
      <c r="BF400" s="6"/>
      <c r="BG400" s="6"/>
      <c r="BH400" s="6"/>
      <c r="BI400" s="6"/>
      <c r="BJ400" s="6"/>
      <c r="BK400" s="7"/>
      <c r="BL400" s="48"/>
      <c r="BM400" s="48"/>
      <c r="BN400" s="48"/>
    </row>
    <row r="401" spans="4:66"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  <c r="AA401" s="6"/>
      <c r="AB401" s="6"/>
      <c r="AC401" s="6"/>
      <c r="AD401" s="7"/>
      <c r="AE401" s="48"/>
      <c r="AF401" s="48"/>
      <c r="AG401" s="48"/>
      <c r="AK401" s="6"/>
      <c r="AL401" s="6"/>
      <c r="AM401" s="6"/>
      <c r="AN401" s="6"/>
      <c r="AO401" s="6"/>
      <c r="AP401" s="6"/>
      <c r="AQ401" s="6"/>
      <c r="AR401" s="6"/>
      <c r="AS401" s="6"/>
      <c r="AT401" s="6"/>
      <c r="AU401" s="6"/>
      <c r="AV401" s="6"/>
      <c r="AW401" s="6"/>
      <c r="AX401" s="6"/>
      <c r="AY401" s="6"/>
      <c r="AZ401" s="6"/>
      <c r="BA401" s="6"/>
      <c r="BB401" s="6"/>
      <c r="BC401" s="6"/>
      <c r="BD401" s="6"/>
      <c r="BE401" s="6"/>
      <c r="BF401" s="6"/>
      <c r="BG401" s="6"/>
      <c r="BH401" s="6"/>
      <c r="BI401" s="6"/>
      <c r="BJ401" s="6"/>
      <c r="BK401" s="7"/>
      <c r="BL401" s="48"/>
      <c r="BM401" s="48"/>
      <c r="BN401" s="48"/>
    </row>
    <row r="402" spans="4:66"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  <c r="AA402" s="6"/>
      <c r="AB402" s="6"/>
      <c r="AC402" s="6"/>
      <c r="AD402" s="7"/>
      <c r="AE402" s="48"/>
      <c r="AF402" s="48"/>
      <c r="AG402" s="48"/>
      <c r="AK402" s="6"/>
      <c r="AL402" s="6"/>
      <c r="AM402" s="6"/>
      <c r="AN402" s="6"/>
      <c r="AO402" s="6"/>
      <c r="AP402" s="6"/>
      <c r="AQ402" s="6"/>
      <c r="AR402" s="6"/>
      <c r="AS402" s="6"/>
      <c r="AT402" s="6"/>
      <c r="AU402" s="6"/>
      <c r="AV402" s="6"/>
      <c r="AW402" s="6"/>
      <c r="AX402" s="6"/>
      <c r="AY402" s="6"/>
      <c r="AZ402" s="6"/>
      <c r="BA402" s="6"/>
      <c r="BB402" s="6"/>
      <c r="BC402" s="6"/>
      <c r="BD402" s="6"/>
      <c r="BE402" s="6"/>
      <c r="BF402" s="6"/>
      <c r="BG402" s="6"/>
      <c r="BH402" s="6"/>
      <c r="BI402" s="6"/>
      <c r="BJ402" s="6"/>
      <c r="BK402" s="7"/>
      <c r="BL402" s="48"/>
      <c r="BM402" s="48"/>
      <c r="BN402" s="48"/>
    </row>
    <row r="403" spans="4:66"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  <c r="AA403" s="6"/>
      <c r="AB403" s="6"/>
      <c r="AC403" s="6"/>
      <c r="AD403" s="7"/>
      <c r="AE403" s="48"/>
      <c r="AF403" s="48"/>
      <c r="AG403" s="48"/>
      <c r="AK403" s="6"/>
      <c r="AL403" s="6"/>
      <c r="AM403" s="6"/>
      <c r="AN403" s="6"/>
      <c r="AO403" s="6"/>
      <c r="AP403" s="6"/>
      <c r="AQ403" s="6"/>
      <c r="AR403" s="6"/>
      <c r="AS403" s="6"/>
      <c r="AT403" s="6"/>
      <c r="AU403" s="6"/>
      <c r="AV403" s="6"/>
      <c r="AW403" s="6"/>
      <c r="AX403" s="6"/>
      <c r="AY403" s="6"/>
      <c r="AZ403" s="6"/>
      <c r="BA403" s="6"/>
      <c r="BB403" s="6"/>
      <c r="BC403" s="6"/>
      <c r="BD403" s="6"/>
      <c r="BE403" s="6"/>
      <c r="BF403" s="6"/>
      <c r="BG403" s="6"/>
      <c r="BH403" s="6"/>
      <c r="BI403" s="6"/>
      <c r="BJ403" s="6"/>
      <c r="BK403" s="7"/>
      <c r="BL403" s="48"/>
      <c r="BM403" s="48"/>
      <c r="BN403" s="48"/>
    </row>
    <row r="404" spans="4:66"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  <c r="AA404" s="6"/>
      <c r="AB404" s="6"/>
      <c r="AC404" s="6"/>
      <c r="AD404" s="7"/>
      <c r="AE404" s="48"/>
      <c r="AF404" s="48"/>
      <c r="AG404" s="48"/>
      <c r="AK404" s="6"/>
      <c r="AL404" s="6"/>
      <c r="AM404" s="6"/>
      <c r="AN404" s="6"/>
      <c r="AO404" s="6"/>
      <c r="AP404" s="6"/>
      <c r="AQ404" s="6"/>
      <c r="AR404" s="6"/>
      <c r="AS404" s="6"/>
      <c r="AT404" s="6"/>
      <c r="AU404" s="6"/>
      <c r="AV404" s="6"/>
      <c r="AW404" s="6"/>
      <c r="AX404" s="6"/>
      <c r="AY404" s="6"/>
      <c r="AZ404" s="6"/>
      <c r="BA404" s="6"/>
      <c r="BB404" s="6"/>
      <c r="BC404" s="6"/>
      <c r="BD404" s="6"/>
      <c r="BE404" s="6"/>
      <c r="BF404" s="6"/>
      <c r="BG404" s="6"/>
      <c r="BH404" s="6"/>
      <c r="BI404" s="6"/>
      <c r="BJ404" s="6"/>
      <c r="BK404" s="7"/>
      <c r="BL404" s="48"/>
      <c r="BM404" s="48"/>
      <c r="BN404" s="48"/>
    </row>
    <row r="405" spans="4:66"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  <c r="AA405" s="6"/>
      <c r="AB405" s="6"/>
      <c r="AC405" s="6"/>
      <c r="AD405" s="7"/>
      <c r="AE405" s="48"/>
      <c r="AF405" s="48"/>
      <c r="AG405" s="48"/>
      <c r="AK405" s="6"/>
      <c r="AL405" s="6"/>
      <c r="AM405" s="6"/>
      <c r="AN405" s="6"/>
      <c r="AO405" s="6"/>
      <c r="AP405" s="6"/>
      <c r="AQ405" s="6"/>
      <c r="AR405" s="6"/>
      <c r="AS405" s="6"/>
      <c r="AT405" s="6"/>
      <c r="AU405" s="6"/>
      <c r="AV405" s="6"/>
      <c r="AW405" s="6"/>
      <c r="AX405" s="6"/>
      <c r="AY405" s="6"/>
      <c r="AZ405" s="6"/>
      <c r="BA405" s="6"/>
      <c r="BB405" s="6"/>
      <c r="BC405" s="6"/>
      <c r="BD405" s="6"/>
      <c r="BE405" s="6"/>
      <c r="BF405" s="6"/>
      <c r="BG405" s="6"/>
      <c r="BH405" s="6"/>
      <c r="BI405" s="6"/>
      <c r="BJ405" s="6"/>
      <c r="BK405" s="7"/>
      <c r="BL405" s="48"/>
      <c r="BM405" s="48"/>
      <c r="BN405" s="48"/>
    </row>
    <row r="406" spans="4:66"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  <c r="AA406" s="6"/>
      <c r="AB406" s="6"/>
      <c r="AC406" s="6"/>
      <c r="AD406" s="7"/>
      <c r="AE406" s="48"/>
      <c r="AF406" s="48"/>
      <c r="AG406" s="48"/>
      <c r="AK406" s="6"/>
      <c r="AL406" s="6"/>
      <c r="AM406" s="6"/>
      <c r="AN406" s="6"/>
      <c r="AO406" s="6"/>
      <c r="AP406" s="6"/>
      <c r="AQ406" s="6"/>
      <c r="AR406" s="6"/>
      <c r="AS406" s="6"/>
      <c r="AT406" s="6"/>
      <c r="AU406" s="6"/>
      <c r="AV406" s="6"/>
      <c r="AW406" s="6"/>
      <c r="AX406" s="6"/>
      <c r="AY406" s="6"/>
      <c r="AZ406" s="6"/>
      <c r="BA406" s="6"/>
      <c r="BB406" s="6"/>
      <c r="BC406" s="6"/>
      <c r="BD406" s="6"/>
      <c r="BE406" s="6"/>
      <c r="BF406" s="6"/>
      <c r="BG406" s="6"/>
      <c r="BH406" s="6"/>
      <c r="BI406" s="6"/>
      <c r="BJ406" s="6"/>
      <c r="BK406" s="7"/>
      <c r="BL406" s="48"/>
      <c r="BM406" s="48"/>
      <c r="BN406" s="48"/>
    </row>
    <row r="407" spans="4:66"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  <c r="AA407" s="6"/>
      <c r="AB407" s="6"/>
      <c r="AC407" s="6"/>
      <c r="AD407" s="7"/>
      <c r="AE407" s="48"/>
      <c r="AF407" s="48"/>
      <c r="AG407" s="48"/>
      <c r="AK407" s="6"/>
      <c r="AL407" s="6"/>
      <c r="AM407" s="6"/>
      <c r="AN407" s="6"/>
      <c r="AO407" s="6"/>
      <c r="AP407" s="6"/>
      <c r="AQ407" s="6"/>
      <c r="AR407" s="6"/>
      <c r="AS407" s="6"/>
      <c r="AT407" s="6"/>
      <c r="AU407" s="6"/>
      <c r="AV407" s="6"/>
      <c r="AW407" s="6"/>
      <c r="AX407" s="6"/>
      <c r="AY407" s="6"/>
      <c r="AZ407" s="6"/>
      <c r="BA407" s="6"/>
      <c r="BB407" s="6"/>
      <c r="BC407" s="6"/>
      <c r="BD407" s="6"/>
      <c r="BE407" s="6"/>
      <c r="BF407" s="6"/>
      <c r="BG407" s="6"/>
      <c r="BH407" s="6"/>
      <c r="BI407" s="6"/>
      <c r="BJ407" s="6"/>
      <c r="BK407" s="7"/>
      <c r="BL407" s="48"/>
      <c r="BM407" s="48"/>
      <c r="BN407" s="48"/>
    </row>
    <row r="408" spans="4:66"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  <c r="AA408" s="6"/>
      <c r="AB408" s="6"/>
      <c r="AC408" s="6"/>
      <c r="AD408" s="7"/>
      <c r="AE408" s="48"/>
      <c r="AF408" s="48"/>
      <c r="AG408" s="48"/>
      <c r="AK408" s="6"/>
      <c r="AL408" s="6"/>
      <c r="AM408" s="6"/>
      <c r="AN408" s="6"/>
      <c r="AO408" s="6"/>
      <c r="AP408" s="6"/>
      <c r="AQ408" s="6"/>
      <c r="AR408" s="6"/>
      <c r="AS408" s="6"/>
      <c r="AT408" s="6"/>
      <c r="AU408" s="6"/>
      <c r="AV408" s="6"/>
      <c r="AW408" s="6"/>
      <c r="AX408" s="6"/>
      <c r="AY408" s="6"/>
      <c r="AZ408" s="6"/>
      <c r="BA408" s="6"/>
      <c r="BB408" s="6"/>
      <c r="BC408" s="6"/>
      <c r="BD408" s="6"/>
      <c r="BE408" s="6"/>
      <c r="BF408" s="6"/>
      <c r="BG408" s="6"/>
      <c r="BH408" s="6"/>
      <c r="BI408" s="6"/>
      <c r="BJ408" s="6"/>
      <c r="BK408" s="7"/>
      <c r="BL408" s="48"/>
      <c r="BM408" s="48"/>
      <c r="BN408" s="48"/>
    </row>
    <row r="409" spans="4:66"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  <c r="AA409" s="6"/>
      <c r="AB409" s="6"/>
      <c r="AC409" s="6"/>
      <c r="AD409" s="7"/>
      <c r="AE409" s="48"/>
      <c r="AF409" s="48"/>
      <c r="AG409" s="48"/>
      <c r="AK409" s="6"/>
      <c r="AL409" s="6"/>
      <c r="AM409" s="6"/>
      <c r="AN409" s="6"/>
      <c r="AO409" s="6"/>
      <c r="AP409" s="6"/>
      <c r="AQ409" s="6"/>
      <c r="AR409" s="6"/>
      <c r="AS409" s="6"/>
      <c r="AT409" s="6"/>
      <c r="AU409" s="6"/>
      <c r="AV409" s="6"/>
      <c r="AW409" s="6"/>
      <c r="AX409" s="6"/>
      <c r="AY409" s="6"/>
      <c r="AZ409" s="6"/>
      <c r="BA409" s="6"/>
      <c r="BB409" s="6"/>
      <c r="BC409" s="6"/>
      <c r="BD409" s="6"/>
      <c r="BE409" s="6"/>
      <c r="BF409" s="6"/>
      <c r="BG409" s="6"/>
      <c r="BH409" s="6"/>
      <c r="BI409" s="6"/>
      <c r="BJ409" s="6"/>
      <c r="BK409" s="7"/>
      <c r="BL409" s="48"/>
      <c r="BM409" s="48"/>
      <c r="BN409" s="48"/>
    </row>
    <row r="410" spans="4:66"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  <c r="AA410" s="6"/>
      <c r="AB410" s="6"/>
      <c r="AC410" s="6"/>
      <c r="AD410" s="7"/>
      <c r="AE410" s="48"/>
      <c r="AF410" s="48"/>
      <c r="AG410" s="48"/>
      <c r="AK410" s="6"/>
      <c r="AL410" s="6"/>
      <c r="AM410" s="6"/>
      <c r="AN410" s="6"/>
      <c r="AO410" s="6"/>
      <c r="AP410" s="6"/>
      <c r="AQ410" s="6"/>
      <c r="AR410" s="6"/>
      <c r="AS410" s="6"/>
      <c r="AT410" s="6"/>
      <c r="AU410" s="6"/>
      <c r="AV410" s="6"/>
      <c r="AW410" s="6"/>
      <c r="AX410" s="6"/>
      <c r="AY410" s="6"/>
      <c r="AZ410" s="6"/>
      <c r="BA410" s="6"/>
      <c r="BB410" s="6"/>
      <c r="BC410" s="6"/>
      <c r="BD410" s="6"/>
      <c r="BE410" s="6"/>
      <c r="BF410" s="6"/>
      <c r="BG410" s="6"/>
      <c r="BH410" s="6"/>
      <c r="BI410" s="6"/>
      <c r="BJ410" s="6"/>
      <c r="BK410" s="7"/>
      <c r="BL410" s="48"/>
      <c r="BM410" s="48"/>
      <c r="BN410" s="48"/>
    </row>
    <row r="411" spans="4:66"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  <c r="AA411" s="6"/>
      <c r="AB411" s="6"/>
      <c r="AC411" s="6"/>
      <c r="AD411" s="7"/>
      <c r="AE411" s="48"/>
      <c r="AF411" s="48"/>
      <c r="AG411" s="48"/>
      <c r="AK411" s="6"/>
      <c r="AL411" s="6"/>
      <c r="AM411" s="6"/>
      <c r="AN411" s="6"/>
      <c r="AO411" s="6"/>
      <c r="AP411" s="6"/>
      <c r="AQ411" s="6"/>
      <c r="AR411" s="6"/>
      <c r="AS411" s="6"/>
      <c r="AT411" s="6"/>
      <c r="AU411" s="6"/>
      <c r="AV411" s="6"/>
      <c r="AW411" s="6"/>
      <c r="AX411" s="6"/>
      <c r="AY411" s="6"/>
      <c r="AZ411" s="6"/>
      <c r="BA411" s="6"/>
      <c r="BB411" s="6"/>
      <c r="BC411" s="6"/>
      <c r="BD411" s="6"/>
      <c r="BE411" s="6"/>
      <c r="BF411" s="6"/>
      <c r="BG411" s="6"/>
      <c r="BH411" s="6"/>
      <c r="BI411" s="6"/>
      <c r="BJ411" s="6"/>
      <c r="BK411" s="7"/>
      <c r="BL411" s="48"/>
      <c r="BM411" s="48"/>
      <c r="BN411" s="48"/>
    </row>
    <row r="412" spans="4:66"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  <c r="AA412" s="6"/>
      <c r="AB412" s="6"/>
      <c r="AC412" s="6"/>
      <c r="AD412" s="7"/>
      <c r="AE412" s="48"/>
      <c r="AF412" s="48"/>
      <c r="AG412" s="48"/>
      <c r="AK412" s="6"/>
      <c r="AL412" s="6"/>
      <c r="AM412" s="6"/>
      <c r="AN412" s="6"/>
      <c r="AO412" s="6"/>
      <c r="AP412" s="6"/>
      <c r="AQ412" s="6"/>
      <c r="AR412" s="6"/>
      <c r="AS412" s="6"/>
      <c r="AT412" s="6"/>
      <c r="AU412" s="6"/>
      <c r="AV412" s="6"/>
      <c r="AW412" s="6"/>
      <c r="AX412" s="6"/>
      <c r="AY412" s="6"/>
      <c r="AZ412" s="6"/>
      <c r="BA412" s="6"/>
      <c r="BB412" s="6"/>
      <c r="BC412" s="6"/>
      <c r="BD412" s="6"/>
      <c r="BE412" s="6"/>
      <c r="BF412" s="6"/>
      <c r="BG412" s="6"/>
      <c r="BH412" s="6"/>
      <c r="BI412" s="6"/>
      <c r="BJ412" s="6"/>
      <c r="BK412" s="7"/>
      <c r="BL412" s="48"/>
      <c r="BM412" s="48"/>
      <c r="BN412" s="48"/>
    </row>
    <row r="413" spans="4:66"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  <c r="AA413" s="6"/>
      <c r="AB413" s="6"/>
      <c r="AC413" s="6"/>
      <c r="AD413" s="7"/>
      <c r="AE413" s="48"/>
      <c r="AF413" s="48"/>
      <c r="AG413" s="48"/>
      <c r="AK413" s="6"/>
      <c r="AL413" s="6"/>
      <c r="AM413" s="6"/>
      <c r="AN413" s="6"/>
      <c r="AO413" s="6"/>
      <c r="AP413" s="6"/>
      <c r="AQ413" s="6"/>
      <c r="AR413" s="6"/>
      <c r="AS413" s="6"/>
      <c r="AT413" s="6"/>
      <c r="AU413" s="6"/>
      <c r="AV413" s="6"/>
      <c r="AW413" s="6"/>
      <c r="AX413" s="6"/>
      <c r="AY413" s="6"/>
      <c r="AZ413" s="6"/>
      <c r="BA413" s="6"/>
      <c r="BB413" s="6"/>
      <c r="BC413" s="6"/>
      <c r="BD413" s="6"/>
      <c r="BE413" s="6"/>
      <c r="BF413" s="6"/>
      <c r="BG413" s="6"/>
      <c r="BH413" s="6"/>
      <c r="BI413" s="6"/>
      <c r="BJ413" s="6"/>
      <c r="BK413" s="7"/>
      <c r="BL413" s="48"/>
      <c r="BM413" s="48"/>
      <c r="BN413" s="48"/>
    </row>
    <row r="414" spans="4:66"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  <c r="AA414" s="6"/>
      <c r="AB414" s="6"/>
      <c r="AC414" s="6"/>
      <c r="AD414" s="7"/>
      <c r="AE414" s="48"/>
      <c r="AF414" s="48"/>
      <c r="AG414" s="48"/>
      <c r="AK414" s="6"/>
      <c r="AL414" s="6"/>
      <c r="AM414" s="6"/>
      <c r="AN414" s="6"/>
      <c r="AO414" s="6"/>
      <c r="AP414" s="6"/>
      <c r="AQ414" s="6"/>
      <c r="AR414" s="6"/>
      <c r="AS414" s="6"/>
      <c r="AT414" s="6"/>
      <c r="AU414" s="6"/>
      <c r="AV414" s="6"/>
      <c r="AW414" s="6"/>
      <c r="AX414" s="6"/>
      <c r="AY414" s="6"/>
      <c r="AZ414" s="6"/>
      <c r="BA414" s="6"/>
      <c r="BB414" s="6"/>
      <c r="BC414" s="6"/>
      <c r="BD414" s="6"/>
      <c r="BE414" s="6"/>
      <c r="BF414" s="6"/>
      <c r="BG414" s="6"/>
      <c r="BH414" s="6"/>
      <c r="BI414" s="6"/>
      <c r="BJ414" s="6"/>
      <c r="BK414" s="7"/>
      <c r="BL414" s="48"/>
      <c r="BM414" s="48"/>
      <c r="BN414" s="48"/>
    </row>
    <row r="415" spans="4:66"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  <c r="AA415" s="6"/>
      <c r="AB415" s="6"/>
      <c r="AC415" s="6"/>
      <c r="AD415" s="7"/>
      <c r="AE415" s="48"/>
      <c r="AF415" s="48"/>
      <c r="AG415" s="48"/>
      <c r="AK415" s="6"/>
      <c r="AL415" s="6"/>
      <c r="AM415" s="6"/>
      <c r="AN415" s="6"/>
      <c r="AO415" s="6"/>
      <c r="AP415" s="6"/>
      <c r="AQ415" s="6"/>
      <c r="AR415" s="6"/>
      <c r="AS415" s="6"/>
      <c r="AT415" s="6"/>
      <c r="AU415" s="6"/>
      <c r="AV415" s="6"/>
      <c r="AW415" s="6"/>
      <c r="AX415" s="6"/>
      <c r="AY415" s="6"/>
      <c r="AZ415" s="6"/>
      <c r="BA415" s="6"/>
      <c r="BB415" s="6"/>
      <c r="BC415" s="6"/>
      <c r="BD415" s="6"/>
      <c r="BE415" s="6"/>
      <c r="BF415" s="6"/>
      <c r="BG415" s="6"/>
      <c r="BH415" s="6"/>
      <c r="BI415" s="6"/>
      <c r="BJ415" s="6"/>
      <c r="BK415" s="7"/>
      <c r="BL415" s="48"/>
      <c r="BM415" s="48"/>
      <c r="BN415" s="48"/>
    </row>
    <row r="416" spans="4:66"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  <c r="AA416" s="6"/>
      <c r="AB416" s="6"/>
      <c r="AC416" s="6"/>
      <c r="AD416" s="7"/>
      <c r="AE416" s="48"/>
      <c r="AF416" s="48"/>
      <c r="AG416" s="48"/>
      <c r="AK416" s="6"/>
      <c r="AL416" s="6"/>
      <c r="AM416" s="6"/>
      <c r="AN416" s="6"/>
      <c r="AO416" s="6"/>
      <c r="AP416" s="6"/>
      <c r="AQ416" s="6"/>
      <c r="AR416" s="6"/>
      <c r="AS416" s="6"/>
      <c r="AT416" s="6"/>
      <c r="AU416" s="6"/>
      <c r="AV416" s="6"/>
      <c r="AW416" s="6"/>
      <c r="AX416" s="6"/>
      <c r="AY416" s="6"/>
      <c r="AZ416" s="6"/>
      <c r="BA416" s="6"/>
      <c r="BB416" s="6"/>
      <c r="BC416" s="6"/>
      <c r="BD416" s="6"/>
      <c r="BE416" s="6"/>
      <c r="BF416" s="6"/>
      <c r="BG416" s="6"/>
      <c r="BH416" s="6"/>
      <c r="BI416" s="6"/>
      <c r="BJ416" s="6"/>
      <c r="BK416" s="7"/>
      <c r="BL416" s="48"/>
      <c r="BM416" s="48"/>
      <c r="BN416" s="48"/>
    </row>
    <row r="417" spans="4:66"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  <c r="AA417" s="6"/>
      <c r="AB417" s="6"/>
      <c r="AC417" s="6"/>
      <c r="AD417" s="7"/>
      <c r="AE417" s="48"/>
      <c r="AF417" s="48"/>
      <c r="AG417" s="48"/>
      <c r="AK417" s="6"/>
      <c r="AL417" s="6"/>
      <c r="AM417" s="6"/>
      <c r="AN417" s="6"/>
      <c r="AO417" s="6"/>
      <c r="AP417" s="6"/>
      <c r="AQ417" s="6"/>
      <c r="AR417" s="6"/>
      <c r="AS417" s="6"/>
      <c r="AT417" s="6"/>
      <c r="AU417" s="6"/>
      <c r="AV417" s="6"/>
      <c r="AW417" s="6"/>
      <c r="AX417" s="6"/>
      <c r="AY417" s="6"/>
      <c r="AZ417" s="6"/>
      <c r="BA417" s="6"/>
      <c r="BB417" s="6"/>
      <c r="BC417" s="6"/>
      <c r="BD417" s="6"/>
      <c r="BE417" s="6"/>
      <c r="BF417" s="6"/>
      <c r="BG417" s="6"/>
      <c r="BH417" s="6"/>
      <c r="BI417" s="6"/>
      <c r="BJ417" s="6"/>
      <c r="BK417" s="7"/>
      <c r="BL417" s="48"/>
      <c r="BM417" s="48"/>
      <c r="BN417" s="48"/>
    </row>
    <row r="418" spans="4:66"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  <c r="AA418" s="6"/>
      <c r="AB418" s="6"/>
      <c r="AC418" s="6"/>
      <c r="AD418" s="7"/>
      <c r="AE418" s="48"/>
      <c r="AF418" s="48"/>
      <c r="AG418" s="48"/>
      <c r="AK418" s="6"/>
      <c r="AL418" s="6"/>
      <c r="AM418" s="6"/>
      <c r="AN418" s="6"/>
      <c r="AO418" s="6"/>
      <c r="AP418" s="6"/>
      <c r="AQ418" s="6"/>
      <c r="AR418" s="6"/>
      <c r="AS418" s="6"/>
      <c r="AT418" s="6"/>
      <c r="AU418" s="6"/>
      <c r="AV418" s="6"/>
      <c r="AW418" s="6"/>
      <c r="AX418" s="6"/>
      <c r="AY418" s="6"/>
      <c r="AZ418" s="6"/>
      <c r="BA418" s="6"/>
      <c r="BB418" s="6"/>
      <c r="BC418" s="6"/>
      <c r="BD418" s="6"/>
      <c r="BE418" s="6"/>
      <c r="BF418" s="6"/>
      <c r="BG418" s="6"/>
      <c r="BH418" s="6"/>
      <c r="BI418" s="6"/>
      <c r="BJ418" s="6"/>
      <c r="BK418" s="7"/>
      <c r="BL418" s="48"/>
      <c r="BM418" s="48"/>
      <c r="BN418" s="48"/>
    </row>
    <row r="419" spans="4:66"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  <c r="AA419" s="6"/>
      <c r="AB419" s="6"/>
      <c r="AC419" s="6"/>
      <c r="AD419" s="7"/>
      <c r="AE419" s="48"/>
      <c r="AF419" s="48"/>
      <c r="AG419" s="48"/>
      <c r="AK419" s="6"/>
      <c r="AL419" s="6"/>
      <c r="AM419" s="6"/>
      <c r="AN419" s="6"/>
      <c r="AO419" s="6"/>
      <c r="AP419" s="6"/>
      <c r="AQ419" s="6"/>
      <c r="AR419" s="6"/>
      <c r="AS419" s="6"/>
      <c r="AT419" s="6"/>
      <c r="AU419" s="6"/>
      <c r="AV419" s="6"/>
      <c r="AW419" s="6"/>
      <c r="AX419" s="6"/>
      <c r="AY419" s="6"/>
      <c r="AZ419" s="6"/>
      <c r="BA419" s="6"/>
      <c r="BB419" s="6"/>
      <c r="BC419" s="6"/>
      <c r="BD419" s="6"/>
      <c r="BE419" s="6"/>
      <c r="BF419" s="6"/>
      <c r="BG419" s="6"/>
      <c r="BH419" s="6"/>
      <c r="BI419" s="6"/>
      <c r="BJ419" s="6"/>
      <c r="BK419" s="7"/>
      <c r="BL419" s="48"/>
      <c r="BM419" s="48"/>
      <c r="BN419" s="48"/>
    </row>
    <row r="420" spans="4:66"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  <c r="AA420" s="6"/>
      <c r="AB420" s="6"/>
      <c r="AC420" s="6"/>
      <c r="AD420" s="7"/>
      <c r="AE420" s="48"/>
      <c r="AF420" s="48"/>
      <c r="AG420" s="48"/>
      <c r="AK420" s="6"/>
      <c r="AL420" s="6"/>
      <c r="AM420" s="6"/>
      <c r="AN420" s="6"/>
      <c r="AO420" s="6"/>
      <c r="AP420" s="6"/>
      <c r="AQ420" s="6"/>
      <c r="AR420" s="6"/>
      <c r="AS420" s="6"/>
      <c r="AT420" s="6"/>
      <c r="AU420" s="6"/>
      <c r="AV420" s="6"/>
      <c r="AW420" s="6"/>
      <c r="AX420" s="6"/>
      <c r="AY420" s="6"/>
      <c r="AZ420" s="6"/>
      <c r="BA420" s="6"/>
      <c r="BB420" s="6"/>
      <c r="BC420" s="6"/>
      <c r="BD420" s="6"/>
      <c r="BE420" s="6"/>
      <c r="BF420" s="6"/>
      <c r="BG420" s="6"/>
      <c r="BH420" s="6"/>
      <c r="BI420" s="6"/>
      <c r="BJ420" s="6"/>
      <c r="BK420" s="7"/>
      <c r="BL420" s="48"/>
      <c r="BM420" s="48"/>
      <c r="BN420" s="48"/>
    </row>
    <row r="421" spans="4:66"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  <c r="AA421" s="6"/>
      <c r="AB421" s="6"/>
      <c r="AC421" s="6"/>
      <c r="AD421" s="7"/>
      <c r="AE421" s="48"/>
      <c r="AF421" s="48"/>
      <c r="AG421" s="48"/>
      <c r="AK421" s="6"/>
      <c r="AL421" s="6"/>
      <c r="AM421" s="6"/>
      <c r="AN421" s="6"/>
      <c r="AO421" s="6"/>
      <c r="AP421" s="6"/>
      <c r="AQ421" s="6"/>
      <c r="AR421" s="6"/>
      <c r="AS421" s="6"/>
      <c r="AT421" s="6"/>
      <c r="AU421" s="6"/>
      <c r="AV421" s="6"/>
      <c r="AW421" s="6"/>
      <c r="AX421" s="6"/>
      <c r="AY421" s="6"/>
      <c r="AZ421" s="6"/>
      <c r="BA421" s="6"/>
      <c r="BB421" s="6"/>
      <c r="BC421" s="6"/>
      <c r="BD421" s="6"/>
      <c r="BE421" s="6"/>
      <c r="BF421" s="6"/>
      <c r="BG421" s="6"/>
      <c r="BH421" s="6"/>
      <c r="BI421" s="6"/>
      <c r="BJ421" s="6"/>
      <c r="BK421" s="7"/>
      <c r="BL421" s="48"/>
      <c r="BM421" s="48"/>
      <c r="BN421" s="48"/>
    </row>
    <row r="422" spans="4:66"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  <c r="AA422" s="6"/>
      <c r="AB422" s="6"/>
      <c r="AC422" s="6"/>
      <c r="AD422" s="7"/>
      <c r="AE422" s="48"/>
      <c r="AF422" s="48"/>
      <c r="AG422" s="48"/>
      <c r="AK422" s="6"/>
      <c r="AL422" s="6"/>
      <c r="AM422" s="6"/>
      <c r="AN422" s="6"/>
      <c r="AO422" s="6"/>
      <c r="AP422" s="6"/>
      <c r="AQ422" s="6"/>
      <c r="AR422" s="6"/>
      <c r="AS422" s="6"/>
      <c r="AT422" s="6"/>
      <c r="AU422" s="6"/>
      <c r="AV422" s="6"/>
      <c r="AW422" s="6"/>
      <c r="AX422" s="6"/>
      <c r="AY422" s="6"/>
      <c r="AZ422" s="6"/>
      <c r="BA422" s="6"/>
      <c r="BB422" s="6"/>
      <c r="BC422" s="6"/>
      <c r="BD422" s="6"/>
      <c r="BE422" s="6"/>
      <c r="BF422" s="6"/>
      <c r="BG422" s="6"/>
      <c r="BH422" s="6"/>
      <c r="BI422" s="6"/>
      <c r="BJ422" s="6"/>
      <c r="BK422" s="7"/>
      <c r="BL422" s="48"/>
      <c r="BM422" s="48"/>
      <c r="BN422" s="48"/>
    </row>
    <row r="423" spans="4:66"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  <c r="AA423" s="6"/>
      <c r="AB423" s="6"/>
      <c r="AC423" s="6"/>
      <c r="AD423" s="7"/>
      <c r="AE423" s="48"/>
      <c r="AF423" s="48"/>
      <c r="AG423" s="48"/>
      <c r="AK423" s="6"/>
      <c r="AL423" s="6"/>
      <c r="AM423" s="6"/>
      <c r="AN423" s="6"/>
      <c r="AO423" s="6"/>
      <c r="AP423" s="6"/>
      <c r="AQ423" s="6"/>
      <c r="AR423" s="6"/>
      <c r="AS423" s="6"/>
      <c r="AT423" s="6"/>
      <c r="AU423" s="6"/>
      <c r="AV423" s="6"/>
      <c r="AW423" s="6"/>
      <c r="AX423" s="6"/>
      <c r="AY423" s="6"/>
      <c r="AZ423" s="6"/>
      <c r="BA423" s="6"/>
      <c r="BB423" s="6"/>
      <c r="BC423" s="6"/>
      <c r="BD423" s="6"/>
      <c r="BE423" s="6"/>
      <c r="BF423" s="6"/>
      <c r="BG423" s="6"/>
      <c r="BH423" s="6"/>
      <c r="BI423" s="6"/>
      <c r="BJ423" s="6"/>
      <c r="BK423" s="7"/>
      <c r="BL423" s="48"/>
      <c r="BM423" s="48"/>
      <c r="BN423" s="48"/>
    </row>
    <row r="424" spans="4:66"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  <c r="AA424" s="6"/>
      <c r="AB424" s="6"/>
      <c r="AC424" s="6"/>
      <c r="AD424" s="7"/>
      <c r="AE424" s="48"/>
      <c r="AF424" s="48"/>
      <c r="AG424" s="48"/>
      <c r="AK424" s="6"/>
      <c r="AL424" s="6"/>
      <c r="AM424" s="6"/>
      <c r="AN424" s="6"/>
      <c r="AO424" s="6"/>
      <c r="AP424" s="6"/>
      <c r="AQ424" s="6"/>
      <c r="AR424" s="6"/>
      <c r="AS424" s="6"/>
      <c r="AT424" s="6"/>
      <c r="AU424" s="6"/>
      <c r="AV424" s="6"/>
      <c r="AW424" s="6"/>
      <c r="AX424" s="6"/>
      <c r="AY424" s="6"/>
      <c r="AZ424" s="6"/>
      <c r="BA424" s="6"/>
      <c r="BB424" s="6"/>
      <c r="BC424" s="6"/>
      <c r="BD424" s="6"/>
      <c r="BE424" s="6"/>
      <c r="BF424" s="6"/>
      <c r="BG424" s="6"/>
      <c r="BH424" s="6"/>
      <c r="BI424" s="6"/>
      <c r="BJ424" s="6"/>
      <c r="BK424" s="7"/>
      <c r="BL424" s="48"/>
      <c r="BM424" s="48"/>
      <c r="BN424" s="48"/>
    </row>
    <row r="425" spans="4:66"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  <c r="AA425" s="6"/>
      <c r="AB425" s="6"/>
      <c r="AC425" s="6"/>
      <c r="AD425" s="7"/>
      <c r="AE425" s="48"/>
      <c r="AF425" s="48"/>
      <c r="AG425" s="48"/>
      <c r="AK425" s="6"/>
      <c r="AL425" s="6"/>
      <c r="AM425" s="6"/>
      <c r="AN425" s="6"/>
      <c r="AO425" s="6"/>
      <c r="AP425" s="6"/>
      <c r="AQ425" s="6"/>
      <c r="AR425" s="6"/>
      <c r="AS425" s="6"/>
      <c r="AT425" s="6"/>
      <c r="AU425" s="6"/>
      <c r="AV425" s="6"/>
      <c r="AW425" s="6"/>
      <c r="AX425" s="6"/>
      <c r="AY425" s="6"/>
      <c r="AZ425" s="6"/>
      <c r="BA425" s="6"/>
      <c r="BB425" s="6"/>
      <c r="BC425" s="6"/>
      <c r="BD425" s="6"/>
      <c r="BE425" s="6"/>
      <c r="BF425" s="6"/>
      <c r="BG425" s="6"/>
      <c r="BH425" s="6"/>
      <c r="BI425" s="6"/>
      <c r="BJ425" s="6"/>
      <c r="BK425" s="7"/>
      <c r="BL425" s="48"/>
      <c r="BM425" s="48"/>
      <c r="BN425" s="48"/>
    </row>
    <row r="426" spans="4:66"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  <c r="AA426" s="6"/>
      <c r="AB426" s="6"/>
      <c r="AC426" s="6"/>
      <c r="AD426" s="7"/>
      <c r="AE426" s="48"/>
      <c r="AF426" s="48"/>
      <c r="AG426" s="48"/>
      <c r="AK426" s="6"/>
      <c r="AL426" s="6"/>
      <c r="AM426" s="6"/>
      <c r="AN426" s="6"/>
      <c r="AO426" s="6"/>
      <c r="AP426" s="6"/>
      <c r="AQ426" s="6"/>
      <c r="AR426" s="6"/>
      <c r="AS426" s="6"/>
      <c r="AT426" s="6"/>
      <c r="AU426" s="6"/>
      <c r="AV426" s="6"/>
      <c r="AW426" s="6"/>
      <c r="AX426" s="6"/>
      <c r="AY426" s="6"/>
      <c r="AZ426" s="6"/>
      <c r="BA426" s="6"/>
      <c r="BB426" s="6"/>
      <c r="BC426" s="6"/>
      <c r="BD426" s="6"/>
      <c r="BE426" s="6"/>
      <c r="BF426" s="6"/>
      <c r="BG426" s="6"/>
      <c r="BH426" s="6"/>
      <c r="BI426" s="6"/>
      <c r="BJ426" s="6"/>
      <c r="BK426" s="7"/>
      <c r="BL426" s="48"/>
      <c r="BM426" s="48"/>
      <c r="BN426" s="48"/>
    </row>
    <row r="427" spans="4:66"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  <c r="AA427" s="6"/>
      <c r="AB427" s="6"/>
      <c r="AC427" s="6"/>
      <c r="AD427" s="7"/>
      <c r="AE427" s="48"/>
      <c r="AF427" s="48"/>
      <c r="AG427" s="48"/>
      <c r="AK427" s="6"/>
      <c r="AL427" s="6"/>
      <c r="AM427" s="6"/>
      <c r="AN427" s="6"/>
      <c r="AO427" s="6"/>
      <c r="AP427" s="6"/>
      <c r="AQ427" s="6"/>
      <c r="AR427" s="6"/>
      <c r="AS427" s="6"/>
      <c r="AT427" s="6"/>
      <c r="AU427" s="6"/>
      <c r="AV427" s="6"/>
      <c r="AW427" s="6"/>
      <c r="AX427" s="6"/>
      <c r="AY427" s="6"/>
      <c r="AZ427" s="6"/>
      <c r="BA427" s="6"/>
      <c r="BB427" s="6"/>
      <c r="BC427" s="6"/>
      <c r="BD427" s="6"/>
      <c r="BE427" s="6"/>
      <c r="BF427" s="6"/>
      <c r="BG427" s="6"/>
      <c r="BH427" s="6"/>
      <c r="BI427" s="6"/>
      <c r="BJ427" s="6"/>
      <c r="BK427" s="7"/>
      <c r="BL427" s="48"/>
      <c r="BM427" s="48"/>
      <c r="BN427" s="48"/>
    </row>
    <row r="428" spans="4:66"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  <c r="AA428" s="6"/>
      <c r="AB428" s="6"/>
      <c r="AC428" s="6"/>
      <c r="AD428" s="7"/>
      <c r="AE428" s="48"/>
      <c r="AF428" s="48"/>
      <c r="AG428" s="48"/>
      <c r="AK428" s="6"/>
      <c r="AL428" s="6"/>
      <c r="AM428" s="6"/>
      <c r="AN428" s="6"/>
      <c r="AO428" s="6"/>
      <c r="AP428" s="6"/>
      <c r="AQ428" s="6"/>
      <c r="AR428" s="6"/>
      <c r="AS428" s="6"/>
      <c r="AT428" s="6"/>
      <c r="AU428" s="6"/>
      <c r="AV428" s="6"/>
      <c r="AW428" s="6"/>
      <c r="AX428" s="6"/>
      <c r="AY428" s="6"/>
      <c r="AZ428" s="6"/>
      <c r="BA428" s="6"/>
      <c r="BB428" s="6"/>
      <c r="BC428" s="6"/>
      <c r="BD428" s="6"/>
      <c r="BE428" s="6"/>
      <c r="BF428" s="6"/>
      <c r="BG428" s="6"/>
      <c r="BH428" s="6"/>
      <c r="BI428" s="6"/>
      <c r="BJ428" s="6"/>
      <c r="BK428" s="7"/>
      <c r="BL428" s="48"/>
      <c r="BM428" s="48"/>
      <c r="BN428" s="48"/>
    </row>
    <row r="429" spans="4:66"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  <c r="AA429" s="6"/>
      <c r="AB429" s="6"/>
      <c r="AC429" s="6"/>
      <c r="AD429" s="7"/>
      <c r="AE429" s="48"/>
      <c r="AF429" s="48"/>
      <c r="AG429" s="48"/>
      <c r="AK429" s="6"/>
      <c r="AL429" s="6"/>
      <c r="AM429" s="6"/>
      <c r="AN429" s="6"/>
      <c r="AO429" s="6"/>
      <c r="AP429" s="6"/>
      <c r="AQ429" s="6"/>
      <c r="AR429" s="6"/>
      <c r="AS429" s="6"/>
      <c r="AT429" s="6"/>
      <c r="AU429" s="6"/>
      <c r="AV429" s="6"/>
      <c r="AW429" s="6"/>
      <c r="AX429" s="6"/>
      <c r="AY429" s="6"/>
      <c r="AZ429" s="6"/>
      <c r="BA429" s="6"/>
      <c r="BB429" s="6"/>
      <c r="BC429" s="6"/>
      <c r="BD429" s="6"/>
      <c r="BE429" s="6"/>
      <c r="BF429" s="6"/>
      <c r="BG429" s="6"/>
      <c r="BH429" s="6"/>
      <c r="BI429" s="6"/>
      <c r="BJ429" s="6"/>
      <c r="BK429" s="7"/>
      <c r="BL429" s="48"/>
      <c r="BM429" s="48"/>
      <c r="BN429" s="48"/>
    </row>
    <row r="430" spans="4:66"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  <c r="AA430" s="6"/>
      <c r="AB430" s="6"/>
      <c r="AC430" s="6"/>
      <c r="AD430" s="7"/>
      <c r="AE430" s="48"/>
      <c r="AF430" s="48"/>
      <c r="AG430" s="48"/>
      <c r="AK430" s="6"/>
      <c r="AL430" s="6"/>
      <c r="AM430" s="6"/>
      <c r="AN430" s="6"/>
      <c r="AO430" s="6"/>
      <c r="AP430" s="6"/>
      <c r="AQ430" s="6"/>
      <c r="AR430" s="6"/>
      <c r="AS430" s="6"/>
      <c r="AT430" s="6"/>
      <c r="AU430" s="6"/>
      <c r="AV430" s="6"/>
      <c r="AW430" s="6"/>
      <c r="AX430" s="6"/>
      <c r="AY430" s="6"/>
      <c r="AZ430" s="6"/>
      <c r="BA430" s="6"/>
      <c r="BB430" s="6"/>
      <c r="BC430" s="6"/>
      <c r="BD430" s="6"/>
      <c r="BE430" s="6"/>
      <c r="BF430" s="6"/>
      <c r="BG430" s="6"/>
      <c r="BH430" s="6"/>
      <c r="BI430" s="6"/>
      <c r="BJ430" s="6"/>
      <c r="BK430" s="7"/>
      <c r="BL430" s="48"/>
      <c r="BM430" s="48"/>
      <c r="BN430" s="48"/>
    </row>
    <row r="431" spans="4:66"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  <c r="AA431" s="6"/>
      <c r="AB431" s="6"/>
      <c r="AC431" s="6"/>
      <c r="AD431" s="7"/>
      <c r="AE431" s="48"/>
      <c r="AF431" s="48"/>
      <c r="AG431" s="48"/>
      <c r="AK431" s="6"/>
      <c r="AL431" s="6"/>
      <c r="AM431" s="6"/>
      <c r="AN431" s="6"/>
      <c r="AO431" s="6"/>
      <c r="AP431" s="6"/>
      <c r="AQ431" s="6"/>
      <c r="AR431" s="6"/>
      <c r="AS431" s="6"/>
      <c r="AT431" s="6"/>
      <c r="AU431" s="6"/>
      <c r="AV431" s="6"/>
      <c r="AW431" s="6"/>
      <c r="AX431" s="6"/>
      <c r="AY431" s="6"/>
      <c r="AZ431" s="6"/>
      <c r="BA431" s="6"/>
      <c r="BB431" s="6"/>
      <c r="BC431" s="6"/>
      <c r="BD431" s="6"/>
      <c r="BE431" s="6"/>
      <c r="BF431" s="6"/>
      <c r="BG431" s="6"/>
      <c r="BH431" s="6"/>
      <c r="BI431" s="6"/>
      <c r="BJ431" s="6"/>
      <c r="BK431" s="7"/>
      <c r="BL431" s="48"/>
      <c r="BM431" s="48"/>
      <c r="BN431" s="48"/>
    </row>
    <row r="432" spans="4:66"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  <c r="AA432" s="6"/>
      <c r="AB432" s="6"/>
      <c r="AC432" s="6"/>
      <c r="AD432" s="7"/>
      <c r="AE432" s="48"/>
      <c r="AF432" s="48"/>
      <c r="AG432" s="48"/>
      <c r="AK432" s="6"/>
      <c r="AL432" s="6"/>
      <c r="AM432" s="6"/>
      <c r="AN432" s="6"/>
      <c r="AO432" s="6"/>
      <c r="AP432" s="6"/>
      <c r="AQ432" s="6"/>
      <c r="AR432" s="6"/>
      <c r="AS432" s="6"/>
      <c r="AT432" s="6"/>
      <c r="AU432" s="6"/>
      <c r="AV432" s="6"/>
      <c r="AW432" s="6"/>
      <c r="AX432" s="6"/>
      <c r="AY432" s="6"/>
      <c r="AZ432" s="6"/>
      <c r="BA432" s="6"/>
      <c r="BB432" s="6"/>
      <c r="BC432" s="6"/>
      <c r="BD432" s="6"/>
      <c r="BE432" s="6"/>
      <c r="BF432" s="6"/>
      <c r="BG432" s="6"/>
      <c r="BH432" s="6"/>
      <c r="BI432" s="6"/>
      <c r="BJ432" s="6"/>
      <c r="BK432" s="7"/>
      <c r="BL432" s="48"/>
      <c r="BM432" s="48"/>
      <c r="BN432" s="48"/>
    </row>
    <row r="433" spans="4:66"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  <c r="AA433" s="6"/>
      <c r="AB433" s="6"/>
      <c r="AC433" s="6"/>
      <c r="AD433" s="7"/>
      <c r="AE433" s="48"/>
      <c r="AF433" s="48"/>
      <c r="AG433" s="48"/>
      <c r="AK433" s="6"/>
      <c r="AL433" s="6"/>
      <c r="AM433" s="6"/>
      <c r="AN433" s="6"/>
      <c r="AO433" s="6"/>
      <c r="AP433" s="6"/>
      <c r="AQ433" s="6"/>
      <c r="AR433" s="6"/>
      <c r="AS433" s="6"/>
      <c r="AT433" s="6"/>
      <c r="AU433" s="6"/>
      <c r="AV433" s="6"/>
      <c r="AW433" s="6"/>
      <c r="AX433" s="6"/>
      <c r="AY433" s="6"/>
      <c r="AZ433" s="6"/>
      <c r="BA433" s="6"/>
      <c r="BB433" s="6"/>
      <c r="BC433" s="6"/>
      <c r="BD433" s="6"/>
      <c r="BE433" s="6"/>
      <c r="BF433" s="6"/>
      <c r="BG433" s="6"/>
      <c r="BH433" s="6"/>
      <c r="BI433" s="6"/>
      <c r="BJ433" s="6"/>
      <c r="BK433" s="7"/>
      <c r="BL433" s="48"/>
      <c r="BM433" s="48"/>
      <c r="BN433" s="48"/>
    </row>
    <row r="434" spans="4:66"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  <c r="AA434" s="6"/>
      <c r="AB434" s="6"/>
      <c r="AC434" s="6"/>
      <c r="AD434" s="7"/>
      <c r="AE434" s="48"/>
      <c r="AF434" s="48"/>
      <c r="AG434" s="48"/>
      <c r="AK434" s="6"/>
      <c r="AL434" s="6"/>
      <c r="AM434" s="6"/>
      <c r="AN434" s="6"/>
      <c r="AO434" s="6"/>
      <c r="AP434" s="6"/>
      <c r="AQ434" s="6"/>
      <c r="AR434" s="6"/>
      <c r="AS434" s="6"/>
      <c r="AT434" s="6"/>
      <c r="AU434" s="6"/>
      <c r="AV434" s="6"/>
      <c r="AW434" s="6"/>
      <c r="AX434" s="6"/>
      <c r="AY434" s="6"/>
      <c r="AZ434" s="6"/>
      <c r="BA434" s="6"/>
      <c r="BB434" s="6"/>
      <c r="BC434" s="6"/>
      <c r="BD434" s="6"/>
      <c r="BE434" s="6"/>
      <c r="BF434" s="6"/>
      <c r="BG434" s="6"/>
      <c r="BH434" s="6"/>
      <c r="BI434" s="6"/>
      <c r="BJ434" s="6"/>
      <c r="BK434" s="7"/>
      <c r="BL434" s="48"/>
      <c r="BM434" s="48"/>
      <c r="BN434" s="48"/>
    </row>
    <row r="435" spans="4:66"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  <c r="AA435" s="6"/>
      <c r="AB435" s="6"/>
      <c r="AC435" s="6"/>
      <c r="AD435" s="7"/>
      <c r="AE435" s="48"/>
      <c r="AF435" s="48"/>
      <c r="AG435" s="48"/>
      <c r="AK435" s="6"/>
      <c r="AL435" s="6"/>
      <c r="AM435" s="6"/>
      <c r="AN435" s="6"/>
      <c r="AO435" s="6"/>
      <c r="AP435" s="6"/>
      <c r="AQ435" s="6"/>
      <c r="AR435" s="6"/>
      <c r="AS435" s="6"/>
      <c r="AT435" s="6"/>
      <c r="AU435" s="6"/>
      <c r="AV435" s="6"/>
      <c r="AW435" s="6"/>
      <c r="AX435" s="6"/>
      <c r="AY435" s="6"/>
      <c r="AZ435" s="6"/>
      <c r="BA435" s="6"/>
      <c r="BB435" s="6"/>
      <c r="BC435" s="6"/>
      <c r="BD435" s="6"/>
      <c r="BE435" s="6"/>
      <c r="BF435" s="6"/>
      <c r="BG435" s="6"/>
      <c r="BH435" s="6"/>
      <c r="BI435" s="6"/>
      <c r="BJ435" s="6"/>
      <c r="BK435" s="7"/>
      <c r="BL435" s="48"/>
      <c r="BM435" s="48"/>
      <c r="BN435" s="48"/>
    </row>
    <row r="436" spans="4:66"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  <c r="AA436" s="6"/>
      <c r="AB436" s="6"/>
      <c r="AC436" s="6"/>
      <c r="AD436" s="7"/>
      <c r="AE436" s="48"/>
      <c r="AF436" s="48"/>
      <c r="AG436" s="48"/>
      <c r="AK436" s="6"/>
      <c r="AL436" s="6"/>
      <c r="AM436" s="6"/>
      <c r="AN436" s="6"/>
      <c r="AO436" s="6"/>
      <c r="AP436" s="6"/>
      <c r="AQ436" s="6"/>
      <c r="AR436" s="6"/>
      <c r="AS436" s="6"/>
      <c r="AT436" s="6"/>
      <c r="AU436" s="6"/>
      <c r="AV436" s="6"/>
      <c r="AW436" s="6"/>
      <c r="AX436" s="6"/>
      <c r="AY436" s="6"/>
      <c r="AZ436" s="6"/>
      <c r="BA436" s="6"/>
      <c r="BB436" s="6"/>
      <c r="BC436" s="6"/>
      <c r="BD436" s="6"/>
      <c r="BE436" s="6"/>
      <c r="BF436" s="6"/>
      <c r="BG436" s="6"/>
      <c r="BH436" s="6"/>
      <c r="BI436" s="6"/>
      <c r="BJ436" s="6"/>
      <c r="BK436" s="7"/>
      <c r="BL436" s="48"/>
      <c r="BM436" s="48"/>
      <c r="BN436" s="48"/>
    </row>
    <row r="437" spans="4:66"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  <c r="AA437" s="6"/>
      <c r="AB437" s="6"/>
      <c r="AC437" s="6"/>
      <c r="AD437" s="7"/>
      <c r="AE437" s="48"/>
      <c r="AF437" s="48"/>
      <c r="AG437" s="48"/>
      <c r="AK437" s="6"/>
      <c r="AL437" s="6"/>
      <c r="AM437" s="6"/>
      <c r="AN437" s="6"/>
      <c r="AO437" s="6"/>
      <c r="AP437" s="6"/>
      <c r="AQ437" s="6"/>
      <c r="AR437" s="6"/>
      <c r="AS437" s="6"/>
      <c r="AT437" s="6"/>
      <c r="AU437" s="6"/>
      <c r="AV437" s="6"/>
      <c r="AW437" s="6"/>
      <c r="AX437" s="6"/>
      <c r="AY437" s="6"/>
      <c r="AZ437" s="6"/>
      <c r="BA437" s="6"/>
      <c r="BB437" s="6"/>
      <c r="BC437" s="6"/>
      <c r="BD437" s="6"/>
      <c r="BE437" s="6"/>
      <c r="BF437" s="6"/>
      <c r="BG437" s="6"/>
      <c r="BH437" s="6"/>
      <c r="BI437" s="6"/>
      <c r="BJ437" s="6"/>
      <c r="BK437" s="7"/>
      <c r="BL437" s="48"/>
      <c r="BM437" s="48"/>
      <c r="BN437" s="48"/>
    </row>
    <row r="438" spans="4:66"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  <c r="AA438" s="6"/>
      <c r="AB438" s="6"/>
      <c r="AC438" s="6"/>
      <c r="AD438" s="7"/>
      <c r="AE438" s="48"/>
      <c r="AF438" s="48"/>
      <c r="AG438" s="48"/>
      <c r="AK438" s="6"/>
      <c r="AL438" s="6"/>
      <c r="AM438" s="6"/>
      <c r="AN438" s="6"/>
      <c r="AO438" s="6"/>
      <c r="AP438" s="6"/>
      <c r="AQ438" s="6"/>
      <c r="AR438" s="6"/>
      <c r="AS438" s="6"/>
      <c r="AT438" s="6"/>
      <c r="AU438" s="6"/>
      <c r="AV438" s="6"/>
      <c r="AW438" s="6"/>
      <c r="AX438" s="6"/>
      <c r="AY438" s="6"/>
      <c r="AZ438" s="6"/>
      <c r="BA438" s="6"/>
      <c r="BB438" s="6"/>
      <c r="BC438" s="6"/>
      <c r="BD438" s="6"/>
      <c r="BE438" s="6"/>
      <c r="BF438" s="6"/>
      <c r="BG438" s="6"/>
      <c r="BH438" s="6"/>
      <c r="BI438" s="6"/>
      <c r="BJ438" s="6"/>
      <c r="BK438" s="7"/>
      <c r="BL438" s="48"/>
      <c r="BM438" s="48"/>
      <c r="BN438" s="48"/>
    </row>
    <row r="439" spans="4:66"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  <c r="AA439" s="6"/>
      <c r="AB439" s="6"/>
      <c r="AC439" s="6"/>
      <c r="AD439" s="7"/>
      <c r="AE439" s="48"/>
      <c r="AF439" s="48"/>
      <c r="AG439" s="48"/>
      <c r="AK439" s="6"/>
      <c r="AL439" s="6"/>
      <c r="AM439" s="6"/>
      <c r="AN439" s="6"/>
      <c r="AO439" s="6"/>
      <c r="AP439" s="6"/>
      <c r="AQ439" s="6"/>
      <c r="AR439" s="6"/>
      <c r="AS439" s="6"/>
      <c r="AT439" s="6"/>
      <c r="AU439" s="6"/>
      <c r="AV439" s="6"/>
      <c r="AW439" s="6"/>
      <c r="AX439" s="6"/>
      <c r="AY439" s="6"/>
      <c r="AZ439" s="6"/>
      <c r="BA439" s="6"/>
      <c r="BB439" s="6"/>
      <c r="BC439" s="6"/>
      <c r="BD439" s="6"/>
      <c r="BE439" s="6"/>
      <c r="BF439" s="6"/>
      <c r="BG439" s="6"/>
      <c r="BH439" s="6"/>
      <c r="BI439" s="6"/>
      <c r="BJ439" s="6"/>
      <c r="BK439" s="7"/>
      <c r="BL439" s="48"/>
      <c r="BM439" s="48"/>
      <c r="BN439" s="48"/>
    </row>
    <row r="440" spans="4:66"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  <c r="AA440" s="6"/>
      <c r="AB440" s="6"/>
      <c r="AC440" s="6"/>
      <c r="AD440" s="7"/>
      <c r="AE440" s="48"/>
      <c r="AF440" s="48"/>
      <c r="AG440" s="48"/>
      <c r="AK440" s="6"/>
      <c r="AL440" s="6"/>
      <c r="AM440" s="6"/>
      <c r="AN440" s="6"/>
      <c r="AO440" s="6"/>
      <c r="AP440" s="6"/>
      <c r="AQ440" s="6"/>
      <c r="AR440" s="6"/>
      <c r="AS440" s="6"/>
      <c r="AT440" s="6"/>
      <c r="AU440" s="6"/>
      <c r="AV440" s="6"/>
      <c r="AW440" s="6"/>
      <c r="AX440" s="6"/>
      <c r="AY440" s="6"/>
      <c r="AZ440" s="6"/>
      <c r="BA440" s="6"/>
      <c r="BB440" s="6"/>
      <c r="BC440" s="6"/>
      <c r="BD440" s="6"/>
      <c r="BE440" s="6"/>
      <c r="BF440" s="6"/>
      <c r="BG440" s="6"/>
      <c r="BH440" s="6"/>
      <c r="BI440" s="6"/>
      <c r="BJ440" s="6"/>
      <c r="BK440" s="7"/>
      <c r="BL440" s="48"/>
      <c r="BM440" s="48"/>
      <c r="BN440" s="48"/>
    </row>
    <row r="441" spans="4:66"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  <c r="AA441" s="6"/>
      <c r="AB441" s="6"/>
      <c r="AC441" s="6"/>
      <c r="AD441" s="7"/>
      <c r="AE441" s="48"/>
      <c r="AF441" s="48"/>
      <c r="AG441" s="48"/>
      <c r="AK441" s="6"/>
      <c r="AL441" s="6"/>
      <c r="AM441" s="6"/>
      <c r="AN441" s="6"/>
      <c r="AO441" s="6"/>
      <c r="AP441" s="6"/>
      <c r="AQ441" s="6"/>
      <c r="AR441" s="6"/>
      <c r="AS441" s="6"/>
      <c r="AT441" s="6"/>
      <c r="AU441" s="6"/>
      <c r="AV441" s="6"/>
      <c r="AW441" s="6"/>
      <c r="AX441" s="6"/>
      <c r="AY441" s="6"/>
      <c r="AZ441" s="6"/>
      <c r="BA441" s="6"/>
      <c r="BB441" s="6"/>
      <c r="BC441" s="6"/>
      <c r="BD441" s="6"/>
      <c r="BE441" s="6"/>
      <c r="BF441" s="6"/>
      <c r="BG441" s="6"/>
      <c r="BH441" s="6"/>
      <c r="BI441" s="6"/>
      <c r="BJ441" s="6"/>
      <c r="BK441" s="7"/>
      <c r="BL441" s="48"/>
      <c r="BM441" s="48"/>
      <c r="BN441" s="48"/>
    </row>
    <row r="442" spans="4:66"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  <c r="AA442" s="6"/>
      <c r="AB442" s="6"/>
      <c r="AC442" s="6"/>
      <c r="AD442" s="7"/>
      <c r="AE442" s="48"/>
      <c r="AF442" s="48"/>
      <c r="AG442" s="48"/>
      <c r="AK442" s="6"/>
      <c r="AL442" s="6"/>
      <c r="AM442" s="6"/>
      <c r="AN442" s="6"/>
      <c r="AO442" s="6"/>
      <c r="AP442" s="6"/>
      <c r="AQ442" s="6"/>
      <c r="AR442" s="6"/>
      <c r="AS442" s="6"/>
      <c r="AT442" s="6"/>
      <c r="AU442" s="6"/>
      <c r="AV442" s="6"/>
      <c r="AW442" s="6"/>
      <c r="AX442" s="6"/>
      <c r="AY442" s="6"/>
      <c r="AZ442" s="6"/>
      <c r="BA442" s="6"/>
      <c r="BB442" s="6"/>
      <c r="BC442" s="6"/>
      <c r="BD442" s="6"/>
      <c r="BE442" s="6"/>
      <c r="BF442" s="6"/>
      <c r="BG442" s="6"/>
      <c r="BH442" s="6"/>
      <c r="BI442" s="6"/>
      <c r="BJ442" s="6"/>
      <c r="BK442" s="7"/>
      <c r="BL442" s="48"/>
      <c r="BM442" s="48"/>
      <c r="BN442" s="48"/>
    </row>
    <row r="443" spans="4:66"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  <c r="AA443" s="6"/>
      <c r="AB443" s="6"/>
      <c r="AC443" s="6"/>
      <c r="AD443" s="7"/>
      <c r="AE443" s="48"/>
      <c r="AF443" s="48"/>
      <c r="AG443" s="48"/>
      <c r="AK443" s="6"/>
      <c r="AL443" s="6"/>
      <c r="AM443" s="6"/>
      <c r="AN443" s="6"/>
      <c r="AO443" s="6"/>
      <c r="AP443" s="6"/>
      <c r="AQ443" s="6"/>
      <c r="AR443" s="6"/>
      <c r="AS443" s="6"/>
      <c r="AT443" s="6"/>
      <c r="AU443" s="6"/>
      <c r="AV443" s="6"/>
      <c r="AW443" s="6"/>
      <c r="AX443" s="6"/>
      <c r="AY443" s="6"/>
      <c r="AZ443" s="6"/>
      <c r="BA443" s="6"/>
      <c r="BB443" s="6"/>
      <c r="BC443" s="6"/>
      <c r="BD443" s="6"/>
      <c r="BE443" s="6"/>
      <c r="BF443" s="6"/>
      <c r="BG443" s="6"/>
      <c r="BH443" s="6"/>
      <c r="BI443" s="6"/>
      <c r="BJ443" s="6"/>
      <c r="BK443" s="7"/>
      <c r="BL443" s="48"/>
      <c r="BM443" s="48"/>
      <c r="BN443" s="48"/>
    </row>
    <row r="444" spans="4:66"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  <c r="AA444" s="6"/>
      <c r="AB444" s="6"/>
      <c r="AC444" s="6"/>
      <c r="AD444" s="7"/>
      <c r="AE444" s="48"/>
      <c r="AF444" s="48"/>
      <c r="AG444" s="48"/>
      <c r="AK444" s="6"/>
      <c r="AL444" s="6"/>
      <c r="AM444" s="6"/>
      <c r="AN444" s="6"/>
      <c r="AO444" s="6"/>
      <c r="AP444" s="6"/>
      <c r="AQ444" s="6"/>
      <c r="AR444" s="6"/>
      <c r="AS444" s="6"/>
      <c r="AT444" s="6"/>
      <c r="AU444" s="6"/>
      <c r="AV444" s="6"/>
      <c r="AW444" s="6"/>
      <c r="AX444" s="6"/>
      <c r="AY444" s="6"/>
      <c r="AZ444" s="6"/>
      <c r="BA444" s="6"/>
      <c r="BB444" s="6"/>
      <c r="BC444" s="6"/>
      <c r="BD444" s="6"/>
      <c r="BE444" s="6"/>
      <c r="BF444" s="6"/>
      <c r="BG444" s="6"/>
      <c r="BH444" s="6"/>
      <c r="BI444" s="6"/>
      <c r="BJ444" s="6"/>
      <c r="BK444" s="7"/>
      <c r="BL444" s="48"/>
      <c r="BM444" s="48"/>
      <c r="BN444" s="48"/>
    </row>
    <row r="445" spans="4:66"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  <c r="AA445" s="6"/>
      <c r="AB445" s="6"/>
      <c r="AC445" s="6"/>
      <c r="AD445" s="7"/>
      <c r="AE445" s="48"/>
      <c r="AF445" s="48"/>
      <c r="AG445" s="48"/>
      <c r="AK445" s="6"/>
      <c r="AL445" s="6"/>
      <c r="AM445" s="6"/>
      <c r="AN445" s="6"/>
      <c r="AO445" s="6"/>
      <c r="AP445" s="6"/>
      <c r="AQ445" s="6"/>
      <c r="AR445" s="6"/>
      <c r="AS445" s="6"/>
      <c r="AT445" s="6"/>
      <c r="AU445" s="6"/>
      <c r="AV445" s="6"/>
      <c r="AW445" s="6"/>
      <c r="AX445" s="6"/>
      <c r="AY445" s="6"/>
      <c r="AZ445" s="6"/>
      <c r="BA445" s="6"/>
      <c r="BB445" s="6"/>
      <c r="BC445" s="6"/>
      <c r="BD445" s="6"/>
      <c r="BE445" s="6"/>
      <c r="BF445" s="6"/>
      <c r="BG445" s="6"/>
      <c r="BH445" s="6"/>
      <c r="BI445" s="6"/>
      <c r="BJ445" s="6"/>
      <c r="BK445" s="7"/>
      <c r="BL445" s="48"/>
      <c r="BM445" s="48"/>
      <c r="BN445" s="48"/>
    </row>
    <row r="446" spans="4:66"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  <c r="AA446" s="6"/>
      <c r="AB446" s="6"/>
      <c r="AC446" s="6"/>
      <c r="AD446" s="7"/>
      <c r="AE446" s="48"/>
      <c r="AF446" s="48"/>
      <c r="AG446" s="48"/>
      <c r="AK446" s="6"/>
      <c r="AL446" s="6"/>
      <c r="AM446" s="6"/>
      <c r="AN446" s="6"/>
      <c r="AO446" s="6"/>
      <c r="AP446" s="6"/>
      <c r="AQ446" s="6"/>
      <c r="AR446" s="6"/>
      <c r="AS446" s="6"/>
      <c r="AT446" s="6"/>
      <c r="AU446" s="6"/>
      <c r="AV446" s="6"/>
      <c r="AW446" s="6"/>
      <c r="AX446" s="6"/>
      <c r="AY446" s="6"/>
      <c r="AZ446" s="6"/>
      <c r="BA446" s="6"/>
      <c r="BB446" s="6"/>
      <c r="BC446" s="6"/>
      <c r="BD446" s="6"/>
      <c r="BE446" s="6"/>
      <c r="BF446" s="6"/>
      <c r="BG446" s="6"/>
      <c r="BH446" s="6"/>
      <c r="BI446" s="6"/>
      <c r="BJ446" s="6"/>
      <c r="BK446" s="7"/>
      <c r="BL446" s="48"/>
      <c r="BM446" s="48"/>
      <c r="BN446" s="48"/>
    </row>
    <row r="447" spans="4:66"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  <c r="AA447" s="6"/>
      <c r="AB447" s="6"/>
      <c r="AC447" s="6"/>
      <c r="AD447" s="7"/>
      <c r="AE447" s="48"/>
      <c r="AF447" s="48"/>
      <c r="AG447" s="48"/>
      <c r="AK447" s="6"/>
      <c r="AL447" s="6"/>
      <c r="AM447" s="6"/>
      <c r="AN447" s="6"/>
      <c r="AO447" s="6"/>
      <c r="AP447" s="6"/>
      <c r="AQ447" s="6"/>
      <c r="AR447" s="6"/>
      <c r="AS447" s="6"/>
      <c r="AT447" s="6"/>
      <c r="AU447" s="6"/>
      <c r="AV447" s="6"/>
      <c r="AW447" s="6"/>
      <c r="AX447" s="6"/>
      <c r="AY447" s="6"/>
      <c r="AZ447" s="6"/>
      <c r="BA447" s="6"/>
      <c r="BB447" s="6"/>
      <c r="BC447" s="6"/>
      <c r="BD447" s="6"/>
      <c r="BE447" s="6"/>
      <c r="BF447" s="6"/>
      <c r="BG447" s="6"/>
      <c r="BH447" s="6"/>
      <c r="BI447" s="6"/>
      <c r="BJ447" s="6"/>
      <c r="BK447" s="7"/>
      <c r="BL447" s="48"/>
      <c r="BM447" s="48"/>
      <c r="BN447" s="48"/>
    </row>
    <row r="448" spans="4:66"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  <c r="AA448" s="6"/>
      <c r="AB448" s="6"/>
      <c r="AC448" s="6"/>
      <c r="AD448" s="7"/>
      <c r="AE448" s="48"/>
      <c r="AF448" s="48"/>
      <c r="AG448" s="48"/>
      <c r="AK448" s="6"/>
      <c r="AL448" s="6"/>
      <c r="AM448" s="6"/>
      <c r="AN448" s="6"/>
      <c r="AO448" s="6"/>
      <c r="AP448" s="6"/>
      <c r="AQ448" s="6"/>
      <c r="AR448" s="6"/>
      <c r="AS448" s="6"/>
      <c r="AT448" s="6"/>
      <c r="AU448" s="6"/>
      <c r="AV448" s="6"/>
      <c r="AW448" s="6"/>
      <c r="AX448" s="6"/>
      <c r="AY448" s="6"/>
      <c r="AZ448" s="6"/>
      <c r="BA448" s="6"/>
      <c r="BB448" s="6"/>
      <c r="BC448" s="6"/>
      <c r="BD448" s="6"/>
      <c r="BE448" s="6"/>
      <c r="BF448" s="6"/>
      <c r="BG448" s="6"/>
      <c r="BH448" s="6"/>
      <c r="BI448" s="6"/>
      <c r="BJ448" s="6"/>
      <c r="BK448" s="7"/>
      <c r="BL448" s="48"/>
      <c r="BM448" s="48"/>
      <c r="BN448" s="48"/>
    </row>
    <row r="449" spans="4:66"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  <c r="AA449" s="6"/>
      <c r="AB449" s="6"/>
      <c r="AC449" s="6"/>
      <c r="AD449" s="7"/>
      <c r="AE449" s="48"/>
      <c r="AF449" s="48"/>
      <c r="AG449" s="48"/>
      <c r="AK449" s="6"/>
      <c r="AL449" s="6"/>
      <c r="AM449" s="6"/>
      <c r="AN449" s="6"/>
      <c r="AO449" s="6"/>
      <c r="AP449" s="6"/>
      <c r="AQ449" s="6"/>
      <c r="AR449" s="6"/>
      <c r="AS449" s="6"/>
      <c r="AT449" s="6"/>
      <c r="AU449" s="6"/>
      <c r="AV449" s="6"/>
      <c r="AW449" s="6"/>
      <c r="AX449" s="6"/>
      <c r="AY449" s="6"/>
      <c r="AZ449" s="6"/>
      <c r="BA449" s="6"/>
      <c r="BB449" s="6"/>
      <c r="BC449" s="6"/>
      <c r="BD449" s="6"/>
      <c r="BE449" s="6"/>
      <c r="BF449" s="6"/>
      <c r="BG449" s="6"/>
      <c r="BH449" s="6"/>
      <c r="BI449" s="6"/>
      <c r="BJ449" s="6"/>
      <c r="BK449" s="7"/>
      <c r="BL449" s="48"/>
      <c r="BM449" s="48"/>
      <c r="BN449" s="48"/>
    </row>
    <row r="450" spans="4:66"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  <c r="AA450" s="6"/>
      <c r="AB450" s="6"/>
      <c r="AC450" s="6"/>
      <c r="AD450" s="7"/>
      <c r="AE450" s="48"/>
      <c r="AF450" s="48"/>
      <c r="AG450" s="48"/>
      <c r="AK450" s="6"/>
      <c r="AL450" s="6"/>
      <c r="AM450" s="6"/>
      <c r="AN450" s="6"/>
      <c r="AO450" s="6"/>
      <c r="AP450" s="6"/>
      <c r="AQ450" s="6"/>
      <c r="AR450" s="6"/>
      <c r="AS450" s="6"/>
      <c r="AT450" s="6"/>
      <c r="AU450" s="6"/>
      <c r="AV450" s="6"/>
      <c r="AW450" s="6"/>
      <c r="AX450" s="6"/>
      <c r="AY450" s="6"/>
      <c r="AZ450" s="6"/>
      <c r="BA450" s="6"/>
      <c r="BB450" s="6"/>
      <c r="BC450" s="6"/>
      <c r="BD450" s="6"/>
      <c r="BE450" s="6"/>
      <c r="BF450" s="6"/>
      <c r="BG450" s="6"/>
      <c r="BH450" s="6"/>
      <c r="BI450" s="6"/>
      <c r="BJ450" s="6"/>
      <c r="BK450" s="7"/>
      <c r="BL450" s="48"/>
      <c r="BM450" s="48"/>
      <c r="BN450" s="48"/>
    </row>
    <row r="451" spans="4:66"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  <c r="AA451" s="6"/>
      <c r="AB451" s="6"/>
      <c r="AC451" s="6"/>
      <c r="AD451" s="7"/>
      <c r="AE451" s="48"/>
      <c r="AF451" s="48"/>
      <c r="AG451" s="48"/>
      <c r="AK451" s="6"/>
      <c r="AL451" s="6"/>
      <c r="AM451" s="6"/>
      <c r="AN451" s="6"/>
      <c r="AO451" s="6"/>
      <c r="AP451" s="6"/>
      <c r="AQ451" s="6"/>
      <c r="AR451" s="6"/>
      <c r="AS451" s="6"/>
      <c r="AT451" s="6"/>
      <c r="AU451" s="6"/>
      <c r="AV451" s="6"/>
      <c r="AW451" s="6"/>
      <c r="AX451" s="6"/>
      <c r="AY451" s="6"/>
      <c r="AZ451" s="6"/>
      <c r="BA451" s="6"/>
      <c r="BB451" s="6"/>
      <c r="BC451" s="6"/>
      <c r="BD451" s="6"/>
      <c r="BE451" s="6"/>
      <c r="BF451" s="6"/>
      <c r="BG451" s="6"/>
      <c r="BH451" s="6"/>
      <c r="BI451" s="6"/>
      <c r="BJ451" s="6"/>
      <c r="BK451" s="7"/>
      <c r="BL451" s="48"/>
      <c r="BM451" s="48"/>
      <c r="BN451" s="48"/>
    </row>
    <row r="452" spans="4:66"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  <c r="AA452" s="6"/>
      <c r="AB452" s="6"/>
      <c r="AC452" s="6"/>
      <c r="AD452" s="7"/>
      <c r="AE452" s="48"/>
      <c r="AF452" s="48"/>
      <c r="AG452" s="48"/>
      <c r="AK452" s="6"/>
      <c r="AL452" s="6"/>
      <c r="AM452" s="6"/>
      <c r="AN452" s="6"/>
      <c r="AO452" s="6"/>
      <c r="AP452" s="6"/>
      <c r="AQ452" s="6"/>
      <c r="AR452" s="6"/>
      <c r="AS452" s="6"/>
      <c r="AT452" s="6"/>
      <c r="AU452" s="6"/>
      <c r="AV452" s="6"/>
      <c r="AW452" s="6"/>
      <c r="AX452" s="6"/>
      <c r="AY452" s="6"/>
      <c r="AZ452" s="6"/>
      <c r="BA452" s="6"/>
      <c r="BB452" s="6"/>
      <c r="BC452" s="6"/>
      <c r="BD452" s="6"/>
      <c r="BE452" s="6"/>
      <c r="BF452" s="6"/>
      <c r="BG452" s="6"/>
      <c r="BH452" s="6"/>
      <c r="BI452" s="6"/>
      <c r="BJ452" s="6"/>
      <c r="BK452" s="7"/>
      <c r="BL452" s="48"/>
      <c r="BM452" s="48"/>
      <c r="BN452" s="48"/>
    </row>
    <row r="453" spans="4:66"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  <c r="AA453" s="6"/>
      <c r="AB453" s="6"/>
      <c r="AC453" s="6"/>
      <c r="AD453" s="7"/>
      <c r="AE453" s="48"/>
      <c r="AF453" s="48"/>
      <c r="AG453" s="48"/>
      <c r="AK453" s="6"/>
      <c r="AL453" s="6"/>
      <c r="AM453" s="6"/>
      <c r="AN453" s="6"/>
      <c r="AO453" s="6"/>
      <c r="AP453" s="6"/>
      <c r="AQ453" s="6"/>
      <c r="AR453" s="6"/>
      <c r="AS453" s="6"/>
      <c r="AT453" s="6"/>
      <c r="AU453" s="6"/>
      <c r="AV453" s="6"/>
      <c r="AW453" s="6"/>
      <c r="AX453" s="6"/>
      <c r="AY453" s="6"/>
      <c r="AZ453" s="6"/>
      <c r="BA453" s="6"/>
      <c r="BB453" s="6"/>
      <c r="BC453" s="6"/>
      <c r="BD453" s="6"/>
      <c r="BE453" s="6"/>
      <c r="BF453" s="6"/>
      <c r="BG453" s="6"/>
      <c r="BH453" s="6"/>
      <c r="BI453" s="6"/>
      <c r="BJ453" s="6"/>
      <c r="BK453" s="7"/>
      <c r="BL453" s="48"/>
      <c r="BM453" s="48"/>
      <c r="BN453" s="48"/>
    </row>
    <row r="454" spans="4:66"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  <c r="AA454" s="6"/>
      <c r="AB454" s="6"/>
      <c r="AC454" s="6"/>
      <c r="AD454" s="7"/>
      <c r="AE454" s="48"/>
      <c r="AF454" s="48"/>
      <c r="AG454" s="48"/>
      <c r="AK454" s="6"/>
      <c r="AL454" s="6"/>
      <c r="AM454" s="6"/>
      <c r="AN454" s="6"/>
      <c r="AO454" s="6"/>
      <c r="AP454" s="6"/>
      <c r="AQ454" s="6"/>
      <c r="AR454" s="6"/>
      <c r="AS454" s="6"/>
      <c r="AT454" s="6"/>
      <c r="AU454" s="6"/>
      <c r="AV454" s="6"/>
      <c r="AW454" s="6"/>
      <c r="AX454" s="6"/>
      <c r="AY454" s="6"/>
      <c r="AZ454" s="6"/>
      <c r="BA454" s="6"/>
      <c r="BB454" s="6"/>
      <c r="BC454" s="6"/>
      <c r="BD454" s="6"/>
      <c r="BE454" s="6"/>
      <c r="BF454" s="6"/>
      <c r="BG454" s="6"/>
      <c r="BH454" s="6"/>
      <c r="BI454" s="6"/>
      <c r="BJ454" s="6"/>
      <c r="BK454" s="7"/>
      <c r="BL454" s="48"/>
      <c r="BM454" s="48"/>
      <c r="BN454" s="48"/>
    </row>
    <row r="455" spans="4:66"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  <c r="AA455" s="6"/>
      <c r="AB455" s="6"/>
      <c r="AC455" s="6"/>
      <c r="AD455" s="7"/>
      <c r="AE455" s="48"/>
      <c r="AF455" s="48"/>
      <c r="AG455" s="48"/>
      <c r="AK455" s="6"/>
      <c r="AL455" s="6"/>
      <c r="AM455" s="6"/>
      <c r="AN455" s="6"/>
      <c r="AO455" s="6"/>
      <c r="AP455" s="6"/>
      <c r="AQ455" s="6"/>
      <c r="AR455" s="6"/>
      <c r="AS455" s="6"/>
      <c r="AT455" s="6"/>
      <c r="AU455" s="6"/>
      <c r="AV455" s="6"/>
      <c r="AW455" s="6"/>
      <c r="AX455" s="6"/>
      <c r="AY455" s="6"/>
      <c r="AZ455" s="6"/>
      <c r="BA455" s="6"/>
      <c r="BB455" s="6"/>
      <c r="BC455" s="6"/>
      <c r="BD455" s="6"/>
      <c r="BE455" s="6"/>
      <c r="BF455" s="6"/>
      <c r="BG455" s="6"/>
      <c r="BH455" s="6"/>
      <c r="BI455" s="6"/>
      <c r="BJ455" s="6"/>
      <c r="BK455" s="7"/>
      <c r="BL455" s="48"/>
      <c r="BM455" s="48"/>
      <c r="BN455" s="48"/>
    </row>
    <row r="456" spans="4:66"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  <c r="AA456" s="6"/>
      <c r="AB456" s="6"/>
      <c r="AC456" s="6"/>
      <c r="AD456" s="7"/>
      <c r="AE456" s="48"/>
      <c r="AF456" s="48"/>
      <c r="AG456" s="48"/>
      <c r="AK456" s="6"/>
      <c r="AL456" s="6"/>
      <c r="AM456" s="6"/>
      <c r="AN456" s="6"/>
      <c r="AO456" s="6"/>
      <c r="AP456" s="6"/>
      <c r="AQ456" s="6"/>
      <c r="AR456" s="6"/>
      <c r="AS456" s="6"/>
      <c r="AT456" s="6"/>
      <c r="AU456" s="6"/>
      <c r="AV456" s="6"/>
      <c r="AW456" s="6"/>
      <c r="AX456" s="6"/>
      <c r="AY456" s="6"/>
      <c r="AZ456" s="6"/>
      <c r="BA456" s="6"/>
      <c r="BB456" s="6"/>
      <c r="BC456" s="6"/>
      <c r="BD456" s="6"/>
      <c r="BE456" s="6"/>
      <c r="BF456" s="6"/>
      <c r="BG456" s="6"/>
      <c r="BH456" s="6"/>
      <c r="BI456" s="6"/>
      <c r="BJ456" s="6"/>
      <c r="BK456" s="7"/>
      <c r="BL456" s="48"/>
      <c r="BM456" s="48"/>
      <c r="BN456" s="48"/>
    </row>
    <row r="457" spans="4:66"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  <c r="AA457" s="6"/>
      <c r="AB457" s="6"/>
      <c r="AC457" s="6"/>
      <c r="AD457" s="7"/>
      <c r="AE457" s="48"/>
      <c r="AF457" s="48"/>
      <c r="AG457" s="48"/>
      <c r="AK457" s="6"/>
      <c r="AL457" s="6"/>
      <c r="AM457" s="6"/>
      <c r="AN457" s="6"/>
      <c r="AO457" s="6"/>
      <c r="AP457" s="6"/>
      <c r="AQ457" s="6"/>
      <c r="AR457" s="6"/>
      <c r="AS457" s="6"/>
      <c r="AT457" s="6"/>
      <c r="AU457" s="6"/>
      <c r="AV457" s="6"/>
      <c r="AW457" s="6"/>
      <c r="AX457" s="6"/>
      <c r="AY457" s="6"/>
      <c r="AZ457" s="6"/>
      <c r="BA457" s="6"/>
      <c r="BB457" s="6"/>
      <c r="BC457" s="6"/>
      <c r="BD457" s="6"/>
      <c r="BE457" s="6"/>
      <c r="BF457" s="6"/>
      <c r="BG457" s="6"/>
      <c r="BH457" s="6"/>
      <c r="BI457" s="6"/>
      <c r="BJ457" s="6"/>
      <c r="BK457" s="7"/>
      <c r="BL457" s="48"/>
      <c r="BM457" s="48"/>
      <c r="BN457" s="48"/>
    </row>
    <row r="458" spans="4:66"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  <c r="AA458" s="6"/>
      <c r="AB458" s="6"/>
      <c r="AC458" s="6"/>
      <c r="AD458" s="7"/>
      <c r="AE458" s="48"/>
      <c r="AF458" s="48"/>
      <c r="AG458" s="48"/>
      <c r="AK458" s="6"/>
      <c r="AL458" s="6"/>
      <c r="AM458" s="6"/>
      <c r="AN458" s="6"/>
      <c r="AO458" s="6"/>
      <c r="AP458" s="6"/>
      <c r="AQ458" s="6"/>
      <c r="AR458" s="6"/>
      <c r="AS458" s="6"/>
      <c r="AT458" s="6"/>
      <c r="AU458" s="6"/>
      <c r="AV458" s="6"/>
      <c r="AW458" s="6"/>
      <c r="AX458" s="6"/>
      <c r="AY458" s="6"/>
      <c r="AZ458" s="6"/>
      <c r="BA458" s="6"/>
      <c r="BB458" s="6"/>
      <c r="BC458" s="6"/>
      <c r="BD458" s="6"/>
      <c r="BE458" s="6"/>
      <c r="BF458" s="6"/>
      <c r="BG458" s="6"/>
      <c r="BH458" s="6"/>
      <c r="BI458" s="6"/>
      <c r="BJ458" s="6"/>
      <c r="BK458" s="7"/>
      <c r="BL458" s="48"/>
      <c r="BM458" s="48"/>
      <c r="BN458" s="48"/>
    </row>
    <row r="459" spans="4:66"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  <c r="AA459" s="6"/>
      <c r="AB459" s="6"/>
      <c r="AC459" s="6"/>
      <c r="AD459" s="7"/>
      <c r="AE459" s="48"/>
      <c r="AF459" s="48"/>
      <c r="AG459" s="48"/>
      <c r="AK459" s="6"/>
      <c r="AL459" s="6"/>
      <c r="AM459" s="6"/>
      <c r="AN459" s="6"/>
      <c r="AO459" s="6"/>
      <c r="AP459" s="6"/>
      <c r="AQ459" s="6"/>
      <c r="AR459" s="6"/>
      <c r="AS459" s="6"/>
      <c r="AT459" s="6"/>
      <c r="AU459" s="6"/>
      <c r="AV459" s="6"/>
      <c r="AW459" s="6"/>
      <c r="AX459" s="6"/>
      <c r="AY459" s="6"/>
      <c r="AZ459" s="6"/>
      <c r="BA459" s="6"/>
      <c r="BB459" s="6"/>
      <c r="BC459" s="6"/>
      <c r="BD459" s="6"/>
      <c r="BE459" s="6"/>
      <c r="BF459" s="6"/>
      <c r="BG459" s="6"/>
      <c r="BH459" s="6"/>
      <c r="BI459" s="6"/>
      <c r="BJ459" s="6"/>
      <c r="BK459" s="7"/>
      <c r="BL459" s="48"/>
      <c r="BM459" s="48"/>
      <c r="BN459" s="48"/>
    </row>
    <row r="460" spans="4:66"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  <c r="AA460" s="6"/>
      <c r="AB460" s="6"/>
      <c r="AC460" s="6"/>
      <c r="AD460" s="7"/>
      <c r="AE460" s="48"/>
      <c r="AF460" s="48"/>
      <c r="AG460" s="48"/>
      <c r="AK460" s="6"/>
      <c r="AL460" s="6"/>
      <c r="AM460" s="6"/>
      <c r="AN460" s="6"/>
      <c r="AO460" s="6"/>
      <c r="AP460" s="6"/>
      <c r="AQ460" s="6"/>
      <c r="AR460" s="6"/>
      <c r="AS460" s="6"/>
      <c r="AT460" s="6"/>
      <c r="AU460" s="6"/>
      <c r="AV460" s="6"/>
      <c r="AW460" s="6"/>
      <c r="AX460" s="6"/>
      <c r="AY460" s="6"/>
      <c r="AZ460" s="6"/>
      <c r="BA460" s="6"/>
      <c r="BB460" s="6"/>
      <c r="BC460" s="6"/>
      <c r="BD460" s="6"/>
      <c r="BE460" s="6"/>
      <c r="BF460" s="6"/>
      <c r="BG460" s="6"/>
      <c r="BH460" s="6"/>
      <c r="BI460" s="6"/>
      <c r="BJ460" s="6"/>
      <c r="BK460" s="7"/>
      <c r="BL460" s="48"/>
      <c r="BM460" s="48"/>
      <c r="BN460" s="48"/>
    </row>
    <row r="461" spans="4:66"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  <c r="AA461" s="6"/>
      <c r="AB461" s="6"/>
      <c r="AC461" s="6"/>
      <c r="AD461" s="7"/>
      <c r="AE461" s="48"/>
      <c r="AF461" s="48"/>
      <c r="AG461" s="48"/>
      <c r="AK461" s="6"/>
      <c r="AL461" s="6"/>
      <c r="AM461" s="6"/>
      <c r="AN461" s="6"/>
      <c r="AO461" s="6"/>
      <c r="AP461" s="6"/>
      <c r="AQ461" s="6"/>
      <c r="AR461" s="6"/>
      <c r="AS461" s="6"/>
      <c r="AT461" s="6"/>
      <c r="AU461" s="6"/>
      <c r="AV461" s="6"/>
      <c r="AW461" s="6"/>
      <c r="AX461" s="6"/>
      <c r="AY461" s="6"/>
      <c r="AZ461" s="6"/>
      <c r="BA461" s="6"/>
      <c r="BB461" s="6"/>
      <c r="BC461" s="6"/>
      <c r="BD461" s="6"/>
      <c r="BE461" s="6"/>
      <c r="BF461" s="6"/>
      <c r="BG461" s="6"/>
      <c r="BH461" s="6"/>
      <c r="BI461" s="6"/>
      <c r="BJ461" s="6"/>
      <c r="BK461" s="7"/>
      <c r="BL461" s="48"/>
      <c r="BM461" s="48"/>
      <c r="BN461" s="48"/>
    </row>
    <row r="462" spans="4:66"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  <c r="AA462" s="6"/>
      <c r="AB462" s="6"/>
      <c r="AC462" s="6"/>
      <c r="AD462" s="7"/>
      <c r="AE462" s="48"/>
      <c r="AF462" s="48"/>
      <c r="AG462" s="48"/>
      <c r="AK462" s="6"/>
      <c r="AL462" s="6"/>
      <c r="AM462" s="6"/>
      <c r="AN462" s="6"/>
      <c r="AO462" s="6"/>
      <c r="AP462" s="6"/>
      <c r="AQ462" s="6"/>
      <c r="AR462" s="6"/>
      <c r="AS462" s="6"/>
      <c r="AT462" s="6"/>
      <c r="AU462" s="6"/>
      <c r="AV462" s="6"/>
      <c r="AW462" s="6"/>
      <c r="AX462" s="6"/>
      <c r="AY462" s="6"/>
      <c r="AZ462" s="6"/>
      <c r="BA462" s="6"/>
      <c r="BB462" s="6"/>
      <c r="BC462" s="6"/>
      <c r="BD462" s="6"/>
      <c r="BE462" s="6"/>
      <c r="BF462" s="6"/>
      <c r="BG462" s="6"/>
      <c r="BH462" s="6"/>
      <c r="BI462" s="6"/>
      <c r="BJ462" s="6"/>
      <c r="BK462" s="7"/>
      <c r="BL462" s="48"/>
      <c r="BM462" s="48"/>
      <c r="BN462" s="48"/>
    </row>
    <row r="463" spans="4:66"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  <c r="AA463" s="6"/>
      <c r="AB463" s="6"/>
      <c r="AC463" s="6"/>
      <c r="AD463" s="7"/>
      <c r="AE463" s="48"/>
      <c r="AF463" s="48"/>
      <c r="AG463" s="48"/>
      <c r="AK463" s="6"/>
      <c r="AL463" s="6"/>
      <c r="AM463" s="6"/>
      <c r="AN463" s="6"/>
      <c r="AO463" s="6"/>
      <c r="AP463" s="6"/>
      <c r="AQ463" s="6"/>
      <c r="AR463" s="6"/>
      <c r="AS463" s="6"/>
      <c r="AT463" s="6"/>
      <c r="AU463" s="6"/>
      <c r="AV463" s="6"/>
      <c r="AW463" s="6"/>
      <c r="AX463" s="6"/>
      <c r="AY463" s="6"/>
      <c r="AZ463" s="6"/>
      <c r="BA463" s="6"/>
      <c r="BB463" s="6"/>
      <c r="BC463" s="6"/>
      <c r="BD463" s="6"/>
      <c r="BE463" s="6"/>
      <c r="BF463" s="6"/>
      <c r="BG463" s="6"/>
      <c r="BH463" s="6"/>
      <c r="BI463" s="6"/>
      <c r="BJ463" s="6"/>
      <c r="BK463" s="7"/>
      <c r="BL463" s="48"/>
      <c r="BM463" s="48"/>
      <c r="BN463" s="48"/>
    </row>
    <row r="464" spans="4:66"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  <c r="AA464" s="6"/>
      <c r="AB464" s="6"/>
      <c r="AC464" s="6"/>
      <c r="AD464" s="7"/>
      <c r="AE464" s="48"/>
      <c r="AF464" s="48"/>
      <c r="AG464" s="48"/>
      <c r="AK464" s="6"/>
      <c r="AL464" s="6"/>
      <c r="AM464" s="6"/>
      <c r="AN464" s="6"/>
      <c r="AO464" s="6"/>
      <c r="AP464" s="6"/>
      <c r="AQ464" s="6"/>
      <c r="AR464" s="6"/>
      <c r="AS464" s="6"/>
      <c r="AT464" s="6"/>
      <c r="AU464" s="6"/>
      <c r="AV464" s="6"/>
      <c r="AW464" s="6"/>
      <c r="AX464" s="6"/>
      <c r="AY464" s="6"/>
      <c r="AZ464" s="6"/>
      <c r="BA464" s="6"/>
      <c r="BB464" s="6"/>
      <c r="BC464" s="6"/>
      <c r="BD464" s="6"/>
      <c r="BE464" s="6"/>
      <c r="BF464" s="6"/>
      <c r="BG464" s="6"/>
      <c r="BH464" s="6"/>
      <c r="BI464" s="6"/>
      <c r="BJ464" s="6"/>
      <c r="BK464" s="7"/>
      <c r="BL464" s="48"/>
      <c r="BM464" s="48"/>
      <c r="BN464" s="48"/>
    </row>
    <row r="465" spans="4:66"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  <c r="AA465" s="6"/>
      <c r="AB465" s="6"/>
      <c r="AC465" s="6"/>
      <c r="AD465" s="7"/>
      <c r="AE465" s="48"/>
      <c r="AF465" s="48"/>
      <c r="AG465" s="48"/>
      <c r="AK465" s="6"/>
      <c r="AL465" s="6"/>
      <c r="AM465" s="6"/>
      <c r="AN465" s="6"/>
      <c r="AO465" s="6"/>
      <c r="AP465" s="6"/>
      <c r="AQ465" s="6"/>
      <c r="AR465" s="6"/>
      <c r="AS465" s="6"/>
      <c r="AT465" s="6"/>
      <c r="AU465" s="6"/>
      <c r="AV465" s="6"/>
      <c r="AW465" s="6"/>
      <c r="AX465" s="6"/>
      <c r="AY465" s="6"/>
      <c r="AZ465" s="6"/>
      <c r="BA465" s="6"/>
      <c r="BB465" s="6"/>
      <c r="BC465" s="6"/>
      <c r="BD465" s="6"/>
      <c r="BE465" s="6"/>
      <c r="BF465" s="6"/>
      <c r="BG465" s="6"/>
      <c r="BH465" s="6"/>
      <c r="BI465" s="6"/>
      <c r="BJ465" s="6"/>
      <c r="BK465" s="7"/>
      <c r="BL465" s="48"/>
      <c r="BM465" s="48"/>
      <c r="BN465" s="48"/>
    </row>
    <row r="466" spans="4:66"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  <c r="AA466" s="6"/>
      <c r="AB466" s="6"/>
      <c r="AC466" s="6"/>
      <c r="AD466" s="7"/>
      <c r="AE466" s="48"/>
      <c r="AF466" s="48"/>
      <c r="AG466" s="48"/>
      <c r="AK466" s="6"/>
      <c r="AL466" s="6"/>
      <c r="AM466" s="6"/>
      <c r="AN466" s="6"/>
      <c r="AO466" s="6"/>
      <c r="AP466" s="6"/>
      <c r="AQ466" s="6"/>
      <c r="AR466" s="6"/>
      <c r="AS466" s="6"/>
      <c r="AT466" s="6"/>
      <c r="AU466" s="6"/>
      <c r="AV466" s="6"/>
      <c r="AW466" s="6"/>
      <c r="AX466" s="6"/>
      <c r="AY466" s="6"/>
      <c r="AZ466" s="6"/>
      <c r="BA466" s="6"/>
      <c r="BB466" s="6"/>
      <c r="BC466" s="6"/>
      <c r="BD466" s="6"/>
      <c r="BE466" s="6"/>
      <c r="BF466" s="6"/>
      <c r="BG466" s="6"/>
      <c r="BH466" s="6"/>
      <c r="BI466" s="6"/>
      <c r="BJ466" s="6"/>
      <c r="BK466" s="7"/>
      <c r="BL466" s="48"/>
      <c r="BM466" s="48"/>
      <c r="BN466" s="48"/>
    </row>
    <row r="467" spans="4:66"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  <c r="AA467" s="6"/>
      <c r="AB467" s="6"/>
      <c r="AC467" s="6"/>
      <c r="AD467" s="7"/>
      <c r="AE467" s="48"/>
      <c r="AF467" s="48"/>
      <c r="AG467" s="48"/>
      <c r="AK467" s="6"/>
      <c r="AL467" s="6"/>
      <c r="AM467" s="6"/>
      <c r="AN467" s="6"/>
      <c r="AO467" s="6"/>
      <c r="AP467" s="6"/>
      <c r="AQ467" s="6"/>
      <c r="AR467" s="6"/>
      <c r="AS467" s="6"/>
      <c r="AT467" s="6"/>
      <c r="AU467" s="6"/>
      <c r="AV467" s="6"/>
      <c r="AW467" s="6"/>
      <c r="AX467" s="6"/>
      <c r="AY467" s="6"/>
      <c r="AZ467" s="6"/>
      <c r="BA467" s="6"/>
      <c r="BB467" s="6"/>
      <c r="BC467" s="6"/>
      <c r="BD467" s="6"/>
      <c r="BE467" s="6"/>
      <c r="BF467" s="6"/>
      <c r="BG467" s="6"/>
      <c r="BH467" s="6"/>
      <c r="BI467" s="6"/>
      <c r="BJ467" s="6"/>
      <c r="BK467" s="7"/>
      <c r="BL467" s="48"/>
      <c r="BM467" s="48"/>
      <c r="BN467" s="48"/>
    </row>
    <row r="468" spans="4:66"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  <c r="AA468" s="6"/>
      <c r="AB468" s="6"/>
      <c r="AC468" s="6"/>
      <c r="AD468" s="7"/>
      <c r="AE468" s="48"/>
      <c r="AF468" s="48"/>
      <c r="AG468" s="48"/>
      <c r="AK468" s="6"/>
      <c r="AL468" s="6"/>
      <c r="AM468" s="6"/>
      <c r="AN468" s="6"/>
      <c r="AO468" s="6"/>
      <c r="AP468" s="6"/>
      <c r="AQ468" s="6"/>
      <c r="AR468" s="6"/>
      <c r="AS468" s="6"/>
      <c r="AT468" s="6"/>
      <c r="AU468" s="6"/>
      <c r="AV468" s="6"/>
      <c r="AW468" s="6"/>
      <c r="AX468" s="6"/>
      <c r="AY468" s="6"/>
      <c r="AZ468" s="6"/>
      <c r="BA468" s="6"/>
      <c r="BB468" s="6"/>
      <c r="BC468" s="6"/>
      <c r="BD468" s="6"/>
      <c r="BE468" s="6"/>
      <c r="BF468" s="6"/>
      <c r="BG468" s="6"/>
      <c r="BH468" s="6"/>
      <c r="BI468" s="6"/>
      <c r="BJ468" s="6"/>
      <c r="BK468" s="7"/>
      <c r="BL468" s="48"/>
      <c r="BM468" s="48"/>
      <c r="BN468" s="48"/>
    </row>
    <row r="469" spans="4:66"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  <c r="AA469" s="6"/>
      <c r="AB469" s="6"/>
      <c r="AC469" s="6"/>
      <c r="AD469" s="7"/>
      <c r="AE469" s="48"/>
      <c r="AF469" s="48"/>
      <c r="AG469" s="48"/>
      <c r="AK469" s="6"/>
      <c r="AL469" s="6"/>
      <c r="AM469" s="6"/>
      <c r="AN469" s="6"/>
      <c r="AO469" s="6"/>
      <c r="AP469" s="6"/>
      <c r="AQ469" s="6"/>
      <c r="AR469" s="6"/>
      <c r="AS469" s="6"/>
      <c r="AT469" s="6"/>
      <c r="AU469" s="6"/>
      <c r="AV469" s="6"/>
      <c r="AW469" s="6"/>
      <c r="AX469" s="6"/>
      <c r="AY469" s="6"/>
      <c r="AZ469" s="6"/>
      <c r="BA469" s="6"/>
      <c r="BB469" s="6"/>
      <c r="BC469" s="6"/>
      <c r="BD469" s="6"/>
      <c r="BE469" s="6"/>
      <c r="BF469" s="6"/>
      <c r="BG469" s="6"/>
      <c r="BH469" s="6"/>
      <c r="BI469" s="6"/>
      <c r="BJ469" s="6"/>
      <c r="BK469" s="7"/>
      <c r="BL469" s="48"/>
      <c r="BM469" s="48"/>
      <c r="BN469" s="48"/>
    </row>
    <row r="470" spans="4:66"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  <c r="AA470" s="6"/>
      <c r="AB470" s="6"/>
      <c r="AC470" s="6"/>
      <c r="AD470" s="7"/>
      <c r="AE470" s="48"/>
      <c r="AF470" s="48"/>
      <c r="AG470" s="48"/>
      <c r="AK470" s="6"/>
      <c r="AL470" s="6"/>
      <c r="AM470" s="6"/>
      <c r="AN470" s="6"/>
      <c r="AO470" s="6"/>
      <c r="AP470" s="6"/>
      <c r="AQ470" s="6"/>
      <c r="AR470" s="6"/>
      <c r="AS470" s="6"/>
      <c r="AT470" s="6"/>
      <c r="AU470" s="6"/>
      <c r="AV470" s="6"/>
      <c r="AW470" s="6"/>
      <c r="AX470" s="6"/>
      <c r="AY470" s="6"/>
      <c r="AZ470" s="6"/>
      <c r="BA470" s="6"/>
      <c r="BB470" s="6"/>
      <c r="BC470" s="6"/>
      <c r="BD470" s="6"/>
      <c r="BE470" s="6"/>
      <c r="BF470" s="6"/>
      <c r="BG470" s="6"/>
      <c r="BH470" s="6"/>
      <c r="BI470" s="6"/>
      <c r="BJ470" s="6"/>
      <c r="BK470" s="7"/>
      <c r="BL470" s="48"/>
      <c r="BM470" s="48"/>
      <c r="BN470" s="48"/>
    </row>
    <row r="471" spans="4:66"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  <c r="AA471" s="6"/>
      <c r="AB471" s="6"/>
      <c r="AC471" s="6"/>
      <c r="AD471" s="7"/>
      <c r="AE471" s="48"/>
      <c r="AF471" s="48"/>
      <c r="AG471" s="48"/>
      <c r="AK471" s="6"/>
      <c r="AL471" s="6"/>
      <c r="AM471" s="6"/>
      <c r="AN471" s="6"/>
      <c r="AO471" s="6"/>
      <c r="AP471" s="6"/>
      <c r="AQ471" s="6"/>
      <c r="AR471" s="6"/>
      <c r="AS471" s="6"/>
      <c r="AT471" s="6"/>
      <c r="AU471" s="6"/>
      <c r="AV471" s="6"/>
      <c r="AW471" s="6"/>
      <c r="AX471" s="6"/>
      <c r="AY471" s="6"/>
      <c r="AZ471" s="6"/>
      <c r="BA471" s="6"/>
      <c r="BB471" s="6"/>
      <c r="BC471" s="6"/>
      <c r="BD471" s="6"/>
      <c r="BE471" s="6"/>
      <c r="BF471" s="6"/>
      <c r="BG471" s="6"/>
      <c r="BH471" s="6"/>
      <c r="BI471" s="6"/>
      <c r="BJ471" s="6"/>
      <c r="BK471" s="7"/>
      <c r="BL471" s="48"/>
      <c r="BM471" s="48"/>
      <c r="BN471" s="48"/>
    </row>
    <row r="472" spans="4:66"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  <c r="AA472" s="6"/>
      <c r="AB472" s="6"/>
      <c r="AC472" s="6"/>
      <c r="AD472" s="7"/>
      <c r="AE472" s="48"/>
      <c r="AF472" s="48"/>
      <c r="AG472" s="48"/>
      <c r="AK472" s="6"/>
      <c r="AL472" s="6"/>
      <c r="AM472" s="6"/>
      <c r="AN472" s="6"/>
      <c r="AO472" s="6"/>
      <c r="AP472" s="6"/>
      <c r="AQ472" s="6"/>
      <c r="AR472" s="6"/>
      <c r="AS472" s="6"/>
      <c r="AT472" s="6"/>
      <c r="AU472" s="6"/>
      <c r="AV472" s="6"/>
      <c r="AW472" s="6"/>
      <c r="AX472" s="6"/>
      <c r="AY472" s="6"/>
      <c r="AZ472" s="6"/>
      <c r="BA472" s="6"/>
      <c r="BB472" s="6"/>
      <c r="BC472" s="6"/>
      <c r="BD472" s="6"/>
      <c r="BE472" s="6"/>
      <c r="BF472" s="6"/>
      <c r="BG472" s="6"/>
      <c r="BH472" s="6"/>
      <c r="BI472" s="6"/>
      <c r="BJ472" s="6"/>
      <c r="BK472" s="7"/>
      <c r="BL472" s="48"/>
      <c r="BM472" s="48"/>
      <c r="BN472" s="48"/>
    </row>
    <row r="473" spans="4:66"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  <c r="AA473" s="6"/>
      <c r="AB473" s="6"/>
      <c r="AC473" s="6"/>
      <c r="AD473" s="7"/>
      <c r="AE473" s="48"/>
      <c r="AF473" s="48"/>
      <c r="AG473" s="48"/>
      <c r="AK473" s="6"/>
      <c r="AL473" s="6"/>
      <c r="AM473" s="6"/>
      <c r="AN473" s="6"/>
      <c r="AO473" s="6"/>
      <c r="AP473" s="6"/>
      <c r="AQ473" s="6"/>
      <c r="AR473" s="6"/>
      <c r="AS473" s="6"/>
      <c r="AT473" s="6"/>
      <c r="AU473" s="6"/>
      <c r="AV473" s="6"/>
      <c r="AW473" s="6"/>
      <c r="AX473" s="6"/>
      <c r="AY473" s="6"/>
      <c r="AZ473" s="6"/>
      <c r="BA473" s="6"/>
      <c r="BB473" s="6"/>
      <c r="BC473" s="6"/>
      <c r="BD473" s="6"/>
      <c r="BE473" s="6"/>
      <c r="BF473" s="6"/>
      <c r="BG473" s="6"/>
      <c r="BH473" s="6"/>
      <c r="BI473" s="6"/>
      <c r="BJ473" s="6"/>
      <c r="BK473" s="7"/>
      <c r="BL473" s="48"/>
      <c r="BM473" s="48"/>
      <c r="BN473" s="48"/>
    </row>
    <row r="474" spans="4:66"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  <c r="AA474" s="6"/>
      <c r="AB474" s="6"/>
      <c r="AC474" s="6"/>
      <c r="AD474" s="7"/>
      <c r="AE474" s="48"/>
      <c r="AF474" s="48"/>
      <c r="AG474" s="48"/>
      <c r="AK474" s="6"/>
      <c r="AL474" s="6"/>
      <c r="AM474" s="6"/>
      <c r="AN474" s="6"/>
      <c r="AO474" s="6"/>
      <c r="AP474" s="6"/>
      <c r="AQ474" s="6"/>
      <c r="AR474" s="6"/>
      <c r="AS474" s="6"/>
      <c r="AT474" s="6"/>
      <c r="AU474" s="6"/>
      <c r="AV474" s="6"/>
      <c r="AW474" s="6"/>
      <c r="AX474" s="6"/>
      <c r="AY474" s="6"/>
      <c r="AZ474" s="6"/>
      <c r="BA474" s="6"/>
      <c r="BB474" s="6"/>
      <c r="BC474" s="6"/>
      <c r="BD474" s="6"/>
      <c r="BE474" s="6"/>
      <c r="BF474" s="6"/>
      <c r="BG474" s="6"/>
      <c r="BH474" s="6"/>
      <c r="BI474" s="6"/>
      <c r="BJ474" s="6"/>
      <c r="BK474" s="7"/>
      <c r="BL474" s="48"/>
      <c r="BM474" s="48"/>
      <c r="BN474" s="48"/>
    </row>
    <row r="475" spans="4:66"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  <c r="AA475" s="6"/>
      <c r="AB475" s="6"/>
      <c r="AC475" s="6"/>
      <c r="AD475" s="7"/>
      <c r="AE475" s="48"/>
      <c r="AF475" s="48"/>
      <c r="AG475" s="48"/>
      <c r="AK475" s="6"/>
      <c r="AL475" s="6"/>
      <c r="AM475" s="6"/>
      <c r="AN475" s="6"/>
      <c r="AO475" s="6"/>
      <c r="AP475" s="6"/>
      <c r="AQ475" s="6"/>
      <c r="AR475" s="6"/>
      <c r="AS475" s="6"/>
      <c r="AT475" s="6"/>
      <c r="AU475" s="6"/>
      <c r="AV475" s="6"/>
      <c r="AW475" s="6"/>
      <c r="AX475" s="6"/>
      <c r="AY475" s="6"/>
      <c r="AZ475" s="6"/>
      <c r="BA475" s="6"/>
      <c r="BB475" s="6"/>
      <c r="BC475" s="6"/>
      <c r="BD475" s="6"/>
      <c r="BE475" s="6"/>
      <c r="BF475" s="6"/>
      <c r="BG475" s="6"/>
      <c r="BH475" s="6"/>
      <c r="BI475" s="6"/>
      <c r="BJ475" s="6"/>
      <c r="BK475" s="7"/>
      <c r="BL475" s="48"/>
      <c r="BM475" s="48"/>
      <c r="BN475" s="48"/>
    </row>
    <row r="476" spans="4:66"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  <c r="AA476" s="6"/>
      <c r="AB476" s="6"/>
      <c r="AC476" s="6"/>
      <c r="AD476" s="7"/>
      <c r="AE476" s="48"/>
      <c r="AF476" s="48"/>
      <c r="AG476" s="48"/>
      <c r="AK476" s="6"/>
      <c r="AL476" s="6"/>
      <c r="AM476" s="6"/>
      <c r="AN476" s="6"/>
      <c r="AO476" s="6"/>
      <c r="AP476" s="6"/>
      <c r="AQ476" s="6"/>
      <c r="AR476" s="6"/>
      <c r="AS476" s="6"/>
      <c r="AT476" s="6"/>
      <c r="AU476" s="6"/>
      <c r="AV476" s="6"/>
      <c r="AW476" s="6"/>
      <c r="AX476" s="6"/>
      <c r="AY476" s="6"/>
      <c r="AZ476" s="6"/>
      <c r="BA476" s="6"/>
      <c r="BB476" s="6"/>
      <c r="BC476" s="6"/>
      <c r="BD476" s="6"/>
      <c r="BE476" s="6"/>
      <c r="BF476" s="6"/>
      <c r="BG476" s="6"/>
      <c r="BH476" s="6"/>
      <c r="BI476" s="6"/>
      <c r="BJ476" s="6"/>
      <c r="BK476" s="7"/>
      <c r="BL476" s="48"/>
      <c r="BM476" s="48"/>
      <c r="BN476" s="48"/>
    </row>
    <row r="477" spans="4:66"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  <c r="AA477" s="6"/>
      <c r="AB477" s="6"/>
      <c r="AC477" s="6"/>
      <c r="AD477" s="7"/>
      <c r="AE477" s="48"/>
      <c r="AF477" s="48"/>
      <c r="AG477" s="48"/>
      <c r="AK477" s="6"/>
      <c r="AL477" s="6"/>
      <c r="AM477" s="6"/>
      <c r="AN477" s="6"/>
      <c r="AO477" s="6"/>
      <c r="AP477" s="6"/>
      <c r="AQ477" s="6"/>
      <c r="AR477" s="6"/>
      <c r="AS477" s="6"/>
      <c r="AT477" s="6"/>
      <c r="AU477" s="6"/>
      <c r="AV477" s="6"/>
      <c r="AW477" s="6"/>
      <c r="AX477" s="6"/>
      <c r="AY477" s="6"/>
      <c r="AZ477" s="6"/>
      <c r="BA477" s="6"/>
      <c r="BB477" s="6"/>
      <c r="BC477" s="6"/>
      <c r="BD477" s="6"/>
      <c r="BE477" s="6"/>
      <c r="BF477" s="6"/>
      <c r="BG477" s="6"/>
      <c r="BH477" s="6"/>
      <c r="BI477" s="6"/>
      <c r="BJ477" s="6"/>
      <c r="BK477" s="7"/>
      <c r="BL477" s="48"/>
      <c r="BM477" s="48"/>
      <c r="BN477" s="48"/>
    </row>
    <row r="478" spans="4:66"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  <c r="AA478" s="6"/>
      <c r="AB478" s="6"/>
      <c r="AC478" s="6"/>
      <c r="AD478" s="7"/>
      <c r="AE478" s="48"/>
      <c r="AF478" s="48"/>
      <c r="AG478" s="48"/>
      <c r="AK478" s="6"/>
      <c r="AL478" s="6"/>
      <c r="AM478" s="6"/>
      <c r="AN478" s="6"/>
      <c r="AO478" s="6"/>
      <c r="AP478" s="6"/>
      <c r="AQ478" s="6"/>
      <c r="AR478" s="6"/>
      <c r="AS478" s="6"/>
      <c r="AT478" s="6"/>
      <c r="AU478" s="6"/>
      <c r="AV478" s="6"/>
      <c r="AW478" s="6"/>
      <c r="AX478" s="6"/>
      <c r="AY478" s="6"/>
      <c r="AZ478" s="6"/>
      <c r="BA478" s="6"/>
      <c r="BB478" s="6"/>
      <c r="BC478" s="6"/>
      <c r="BD478" s="6"/>
      <c r="BE478" s="6"/>
      <c r="BF478" s="6"/>
      <c r="BG478" s="6"/>
      <c r="BH478" s="6"/>
      <c r="BI478" s="6"/>
      <c r="BJ478" s="6"/>
      <c r="BK478" s="7"/>
      <c r="BL478" s="48"/>
      <c r="BM478" s="48"/>
      <c r="BN478" s="48"/>
    </row>
    <row r="479" spans="4:66"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  <c r="AA479" s="6"/>
      <c r="AB479" s="6"/>
      <c r="AC479" s="6"/>
      <c r="AD479" s="7"/>
      <c r="AE479" s="48"/>
      <c r="AF479" s="48"/>
      <c r="AG479" s="48"/>
      <c r="AK479" s="6"/>
      <c r="AL479" s="6"/>
      <c r="AM479" s="6"/>
      <c r="AN479" s="6"/>
      <c r="AO479" s="6"/>
      <c r="AP479" s="6"/>
      <c r="AQ479" s="6"/>
      <c r="AR479" s="6"/>
      <c r="AS479" s="6"/>
      <c r="AT479" s="6"/>
      <c r="AU479" s="6"/>
      <c r="AV479" s="6"/>
      <c r="AW479" s="6"/>
      <c r="AX479" s="6"/>
      <c r="AY479" s="6"/>
      <c r="AZ479" s="6"/>
      <c r="BA479" s="6"/>
      <c r="BB479" s="6"/>
      <c r="BC479" s="6"/>
      <c r="BD479" s="6"/>
      <c r="BE479" s="6"/>
      <c r="BF479" s="6"/>
      <c r="BG479" s="6"/>
      <c r="BH479" s="6"/>
      <c r="BI479" s="6"/>
      <c r="BJ479" s="6"/>
      <c r="BK479" s="7"/>
      <c r="BL479" s="48"/>
      <c r="BM479" s="48"/>
      <c r="BN479" s="48"/>
    </row>
    <row r="480" spans="4:66"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  <c r="AA480" s="6"/>
      <c r="AB480" s="6"/>
      <c r="AC480" s="6"/>
      <c r="AD480" s="7"/>
      <c r="AE480" s="48"/>
      <c r="AF480" s="48"/>
      <c r="AG480" s="48"/>
      <c r="AK480" s="6"/>
      <c r="AL480" s="6"/>
      <c r="AM480" s="6"/>
      <c r="AN480" s="6"/>
      <c r="AO480" s="6"/>
      <c r="AP480" s="6"/>
      <c r="AQ480" s="6"/>
      <c r="AR480" s="6"/>
      <c r="AS480" s="6"/>
      <c r="AT480" s="6"/>
      <c r="AU480" s="6"/>
      <c r="AV480" s="6"/>
      <c r="AW480" s="6"/>
      <c r="AX480" s="6"/>
      <c r="AY480" s="6"/>
      <c r="AZ480" s="6"/>
      <c r="BA480" s="6"/>
      <c r="BB480" s="6"/>
      <c r="BC480" s="6"/>
      <c r="BD480" s="6"/>
      <c r="BE480" s="6"/>
      <c r="BF480" s="6"/>
      <c r="BG480" s="6"/>
      <c r="BH480" s="6"/>
      <c r="BI480" s="6"/>
      <c r="BJ480" s="6"/>
      <c r="BK480" s="7"/>
      <c r="BL480" s="48"/>
      <c r="BM480" s="48"/>
      <c r="BN480" s="48"/>
    </row>
    <row r="481" spans="4:66"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  <c r="AA481" s="6"/>
      <c r="AB481" s="6"/>
      <c r="AC481" s="6"/>
      <c r="AD481" s="7"/>
      <c r="AE481" s="48"/>
      <c r="AF481" s="48"/>
      <c r="AG481" s="48"/>
      <c r="AK481" s="6"/>
      <c r="AL481" s="6"/>
      <c r="AM481" s="6"/>
      <c r="AN481" s="6"/>
      <c r="AO481" s="6"/>
      <c r="AP481" s="6"/>
      <c r="AQ481" s="6"/>
      <c r="AR481" s="6"/>
      <c r="AS481" s="6"/>
      <c r="AT481" s="6"/>
      <c r="AU481" s="6"/>
      <c r="AV481" s="6"/>
      <c r="AW481" s="6"/>
      <c r="AX481" s="6"/>
      <c r="AY481" s="6"/>
      <c r="AZ481" s="6"/>
      <c r="BA481" s="6"/>
      <c r="BB481" s="6"/>
      <c r="BC481" s="6"/>
      <c r="BD481" s="6"/>
      <c r="BE481" s="6"/>
      <c r="BF481" s="6"/>
      <c r="BG481" s="6"/>
      <c r="BH481" s="6"/>
      <c r="BI481" s="6"/>
      <c r="BJ481" s="6"/>
      <c r="BK481" s="7"/>
      <c r="BL481" s="48"/>
      <c r="BM481" s="48"/>
      <c r="BN481" s="48"/>
    </row>
    <row r="482" spans="4:66"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  <c r="AA482" s="6"/>
      <c r="AB482" s="6"/>
      <c r="AC482" s="6"/>
      <c r="AD482" s="7"/>
      <c r="AE482" s="48"/>
      <c r="AF482" s="48"/>
      <c r="AG482" s="48"/>
      <c r="AK482" s="6"/>
      <c r="AL482" s="6"/>
      <c r="AM482" s="6"/>
      <c r="AN482" s="6"/>
      <c r="AO482" s="6"/>
      <c r="AP482" s="6"/>
      <c r="AQ482" s="6"/>
      <c r="AR482" s="6"/>
      <c r="AS482" s="6"/>
      <c r="AT482" s="6"/>
      <c r="AU482" s="6"/>
      <c r="AV482" s="6"/>
      <c r="AW482" s="6"/>
      <c r="AX482" s="6"/>
      <c r="AY482" s="6"/>
      <c r="AZ482" s="6"/>
      <c r="BA482" s="6"/>
      <c r="BB482" s="6"/>
      <c r="BC482" s="6"/>
      <c r="BD482" s="6"/>
      <c r="BE482" s="6"/>
      <c r="BF482" s="6"/>
      <c r="BG482" s="6"/>
      <c r="BH482" s="6"/>
      <c r="BI482" s="6"/>
      <c r="BJ482" s="6"/>
      <c r="BK482" s="7"/>
      <c r="BL482" s="48"/>
      <c r="BM482" s="48"/>
      <c r="BN482" s="48"/>
    </row>
    <row r="483" spans="4:66"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  <c r="AA483" s="6"/>
      <c r="AB483" s="6"/>
      <c r="AC483" s="6"/>
      <c r="AD483" s="7"/>
      <c r="AE483" s="48"/>
      <c r="AF483" s="48"/>
      <c r="AG483" s="48"/>
      <c r="AK483" s="6"/>
      <c r="AL483" s="6"/>
      <c r="AM483" s="6"/>
      <c r="AN483" s="6"/>
      <c r="AO483" s="6"/>
      <c r="AP483" s="6"/>
      <c r="AQ483" s="6"/>
      <c r="AR483" s="6"/>
      <c r="AS483" s="6"/>
      <c r="AT483" s="6"/>
      <c r="AU483" s="6"/>
      <c r="AV483" s="6"/>
      <c r="AW483" s="6"/>
      <c r="AX483" s="6"/>
      <c r="AY483" s="6"/>
      <c r="AZ483" s="6"/>
      <c r="BA483" s="6"/>
      <c r="BB483" s="6"/>
      <c r="BC483" s="6"/>
      <c r="BD483" s="6"/>
      <c r="BE483" s="6"/>
      <c r="BF483" s="6"/>
      <c r="BG483" s="6"/>
      <c r="BH483" s="6"/>
      <c r="BI483" s="6"/>
      <c r="BJ483" s="6"/>
      <c r="BK483" s="7"/>
      <c r="BL483" s="48"/>
      <c r="BM483" s="48"/>
      <c r="BN483" s="48"/>
    </row>
    <row r="484" spans="4:66"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  <c r="AA484" s="6"/>
      <c r="AB484" s="6"/>
      <c r="AC484" s="6"/>
      <c r="AD484" s="7"/>
      <c r="AE484" s="48"/>
      <c r="AF484" s="48"/>
      <c r="AG484" s="48"/>
      <c r="AK484" s="6"/>
      <c r="AL484" s="6"/>
      <c r="AM484" s="6"/>
      <c r="AN484" s="6"/>
      <c r="AO484" s="6"/>
      <c r="AP484" s="6"/>
      <c r="AQ484" s="6"/>
      <c r="AR484" s="6"/>
      <c r="AS484" s="6"/>
      <c r="AT484" s="6"/>
      <c r="AU484" s="6"/>
      <c r="AV484" s="6"/>
      <c r="AW484" s="6"/>
      <c r="AX484" s="6"/>
      <c r="AY484" s="6"/>
      <c r="AZ484" s="6"/>
      <c r="BA484" s="6"/>
      <c r="BB484" s="6"/>
      <c r="BC484" s="6"/>
      <c r="BD484" s="6"/>
      <c r="BE484" s="6"/>
      <c r="BF484" s="6"/>
      <c r="BG484" s="6"/>
      <c r="BH484" s="6"/>
      <c r="BI484" s="6"/>
      <c r="BJ484" s="6"/>
      <c r="BK484" s="7"/>
      <c r="BL484" s="48"/>
      <c r="BM484" s="48"/>
      <c r="BN484" s="48"/>
    </row>
    <row r="485" spans="4:66"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  <c r="AA485" s="6"/>
      <c r="AB485" s="6"/>
      <c r="AC485" s="6"/>
      <c r="AD485" s="7"/>
      <c r="AE485" s="48"/>
      <c r="AF485" s="48"/>
      <c r="AG485" s="48"/>
      <c r="AK485" s="6"/>
      <c r="AL485" s="6"/>
      <c r="AM485" s="6"/>
      <c r="AN485" s="6"/>
      <c r="AO485" s="6"/>
      <c r="AP485" s="6"/>
      <c r="AQ485" s="6"/>
      <c r="AR485" s="6"/>
      <c r="AS485" s="6"/>
      <c r="AT485" s="6"/>
      <c r="AU485" s="6"/>
      <c r="AV485" s="6"/>
      <c r="AW485" s="6"/>
      <c r="AX485" s="6"/>
      <c r="AY485" s="6"/>
      <c r="AZ485" s="6"/>
      <c r="BA485" s="6"/>
      <c r="BB485" s="6"/>
      <c r="BC485" s="6"/>
      <c r="BD485" s="6"/>
      <c r="BE485" s="6"/>
      <c r="BF485" s="6"/>
      <c r="BG485" s="6"/>
      <c r="BH485" s="6"/>
      <c r="BI485" s="6"/>
      <c r="BJ485" s="6"/>
      <c r="BK485" s="7"/>
      <c r="BL485" s="48"/>
      <c r="BM485" s="48"/>
      <c r="BN485" s="48"/>
    </row>
    <row r="486" spans="4:66"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  <c r="AA486" s="6"/>
      <c r="AB486" s="6"/>
      <c r="AC486" s="6"/>
      <c r="AD486" s="7"/>
      <c r="AE486" s="48"/>
      <c r="AF486" s="48"/>
      <c r="AG486" s="48"/>
      <c r="AK486" s="6"/>
      <c r="AL486" s="6"/>
      <c r="AM486" s="6"/>
      <c r="AN486" s="6"/>
      <c r="AO486" s="6"/>
      <c r="AP486" s="6"/>
      <c r="AQ486" s="6"/>
      <c r="AR486" s="6"/>
      <c r="AS486" s="6"/>
      <c r="AT486" s="6"/>
      <c r="AU486" s="6"/>
      <c r="AV486" s="6"/>
      <c r="AW486" s="6"/>
      <c r="AX486" s="6"/>
      <c r="AY486" s="6"/>
      <c r="AZ486" s="6"/>
      <c r="BA486" s="6"/>
      <c r="BB486" s="6"/>
      <c r="BC486" s="6"/>
      <c r="BD486" s="6"/>
      <c r="BE486" s="6"/>
      <c r="BF486" s="6"/>
      <c r="BG486" s="6"/>
      <c r="BH486" s="6"/>
      <c r="BI486" s="6"/>
      <c r="BJ486" s="6"/>
      <c r="BK486" s="7"/>
      <c r="BL486" s="48"/>
      <c r="BM486" s="48"/>
      <c r="BN486" s="48"/>
    </row>
    <row r="487" spans="4:66"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  <c r="AA487" s="6"/>
      <c r="AB487" s="6"/>
      <c r="AC487" s="6"/>
      <c r="AD487" s="7"/>
      <c r="AE487" s="48"/>
      <c r="AF487" s="48"/>
      <c r="AG487" s="48"/>
      <c r="AK487" s="6"/>
      <c r="AL487" s="6"/>
      <c r="AM487" s="6"/>
      <c r="AN487" s="6"/>
      <c r="AO487" s="6"/>
      <c r="AP487" s="6"/>
      <c r="AQ487" s="6"/>
      <c r="AR487" s="6"/>
      <c r="AS487" s="6"/>
      <c r="AT487" s="6"/>
      <c r="AU487" s="6"/>
      <c r="AV487" s="6"/>
      <c r="AW487" s="6"/>
      <c r="AX487" s="6"/>
      <c r="AY487" s="6"/>
      <c r="AZ487" s="6"/>
      <c r="BA487" s="6"/>
      <c r="BB487" s="6"/>
      <c r="BC487" s="6"/>
      <c r="BD487" s="6"/>
      <c r="BE487" s="6"/>
      <c r="BF487" s="6"/>
      <c r="BG487" s="6"/>
      <c r="BH487" s="6"/>
      <c r="BI487" s="6"/>
      <c r="BJ487" s="6"/>
      <c r="BK487" s="7"/>
      <c r="BL487" s="48"/>
      <c r="BM487" s="48"/>
      <c r="BN487" s="48"/>
    </row>
    <row r="488" spans="4:66"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  <c r="AA488" s="6"/>
      <c r="AB488" s="6"/>
      <c r="AC488" s="6"/>
      <c r="AD488" s="7"/>
      <c r="AE488" s="48"/>
      <c r="AF488" s="48"/>
      <c r="AG488" s="48"/>
      <c r="AK488" s="6"/>
      <c r="AL488" s="6"/>
      <c r="AM488" s="6"/>
      <c r="AN488" s="6"/>
      <c r="AO488" s="6"/>
      <c r="AP488" s="6"/>
      <c r="AQ488" s="6"/>
      <c r="AR488" s="6"/>
      <c r="AS488" s="6"/>
      <c r="AT488" s="6"/>
      <c r="AU488" s="6"/>
      <c r="AV488" s="6"/>
      <c r="AW488" s="6"/>
      <c r="AX488" s="6"/>
      <c r="AY488" s="6"/>
      <c r="AZ488" s="6"/>
      <c r="BA488" s="6"/>
      <c r="BB488" s="6"/>
      <c r="BC488" s="6"/>
      <c r="BD488" s="6"/>
      <c r="BE488" s="6"/>
      <c r="BF488" s="6"/>
      <c r="BG488" s="6"/>
      <c r="BH488" s="6"/>
      <c r="BI488" s="6"/>
      <c r="BJ488" s="6"/>
      <c r="BK488" s="7"/>
      <c r="BL488" s="48"/>
      <c r="BM488" s="48"/>
      <c r="BN488" s="48"/>
    </row>
    <row r="489" spans="4:66"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  <c r="AA489" s="6"/>
      <c r="AB489" s="6"/>
      <c r="AC489" s="6"/>
      <c r="AD489" s="7"/>
      <c r="AE489" s="48"/>
      <c r="AF489" s="48"/>
      <c r="AG489" s="48"/>
      <c r="AK489" s="6"/>
      <c r="AL489" s="6"/>
      <c r="AM489" s="6"/>
      <c r="AN489" s="6"/>
      <c r="AO489" s="6"/>
      <c r="AP489" s="6"/>
      <c r="AQ489" s="6"/>
      <c r="AR489" s="6"/>
      <c r="AS489" s="6"/>
      <c r="AT489" s="6"/>
      <c r="AU489" s="6"/>
      <c r="AV489" s="6"/>
      <c r="AW489" s="6"/>
      <c r="AX489" s="6"/>
      <c r="AY489" s="6"/>
      <c r="AZ489" s="6"/>
      <c r="BA489" s="6"/>
      <c r="BB489" s="6"/>
      <c r="BC489" s="6"/>
      <c r="BD489" s="6"/>
      <c r="BE489" s="6"/>
      <c r="BF489" s="6"/>
      <c r="BG489" s="6"/>
      <c r="BH489" s="6"/>
      <c r="BI489" s="6"/>
      <c r="BJ489" s="6"/>
      <c r="BK489" s="7"/>
      <c r="BL489" s="48"/>
      <c r="BM489" s="48"/>
      <c r="BN489" s="48"/>
    </row>
    <row r="490" spans="4:66"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  <c r="AA490" s="6"/>
      <c r="AB490" s="6"/>
      <c r="AC490" s="6"/>
      <c r="AD490" s="7"/>
      <c r="AE490" s="48"/>
      <c r="AF490" s="48"/>
      <c r="AG490" s="48"/>
      <c r="AK490" s="6"/>
      <c r="AL490" s="6"/>
      <c r="AM490" s="6"/>
      <c r="AN490" s="6"/>
      <c r="AO490" s="6"/>
      <c r="AP490" s="6"/>
      <c r="AQ490" s="6"/>
      <c r="AR490" s="6"/>
      <c r="AS490" s="6"/>
      <c r="AT490" s="6"/>
      <c r="AU490" s="6"/>
      <c r="AV490" s="6"/>
      <c r="AW490" s="6"/>
      <c r="AX490" s="6"/>
      <c r="AY490" s="6"/>
      <c r="AZ490" s="6"/>
      <c r="BA490" s="6"/>
      <c r="BB490" s="6"/>
      <c r="BC490" s="6"/>
      <c r="BD490" s="6"/>
      <c r="BE490" s="6"/>
      <c r="BF490" s="6"/>
      <c r="BG490" s="6"/>
      <c r="BH490" s="6"/>
      <c r="BI490" s="6"/>
      <c r="BJ490" s="6"/>
      <c r="BK490" s="7"/>
      <c r="BL490" s="48"/>
      <c r="BM490" s="48"/>
      <c r="BN490" s="48"/>
    </row>
    <row r="491" spans="4:66"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  <c r="AA491" s="6"/>
      <c r="AB491" s="6"/>
      <c r="AC491" s="6"/>
      <c r="AD491" s="7"/>
      <c r="AE491" s="48"/>
      <c r="AF491" s="48"/>
      <c r="AG491" s="48"/>
      <c r="AK491" s="6"/>
      <c r="AL491" s="6"/>
      <c r="AM491" s="6"/>
      <c r="AN491" s="6"/>
      <c r="AO491" s="6"/>
      <c r="AP491" s="6"/>
      <c r="AQ491" s="6"/>
      <c r="AR491" s="6"/>
      <c r="AS491" s="6"/>
      <c r="AT491" s="6"/>
      <c r="AU491" s="6"/>
      <c r="AV491" s="6"/>
      <c r="AW491" s="6"/>
      <c r="AX491" s="6"/>
      <c r="AY491" s="6"/>
      <c r="AZ491" s="6"/>
      <c r="BA491" s="6"/>
      <c r="BB491" s="6"/>
      <c r="BC491" s="6"/>
      <c r="BD491" s="6"/>
      <c r="BE491" s="6"/>
      <c r="BF491" s="6"/>
      <c r="BG491" s="6"/>
      <c r="BH491" s="6"/>
      <c r="BI491" s="6"/>
      <c r="BJ491" s="6"/>
      <c r="BK491" s="7"/>
      <c r="BL491" s="48"/>
      <c r="BM491" s="48"/>
      <c r="BN491" s="48"/>
    </row>
    <row r="492" spans="4:66"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  <c r="AA492" s="6"/>
      <c r="AB492" s="6"/>
      <c r="AC492" s="6"/>
      <c r="AD492" s="7"/>
      <c r="AE492" s="48"/>
      <c r="AF492" s="48"/>
      <c r="AG492" s="48"/>
      <c r="AK492" s="6"/>
      <c r="AL492" s="6"/>
      <c r="AM492" s="6"/>
      <c r="AN492" s="6"/>
      <c r="AO492" s="6"/>
      <c r="AP492" s="6"/>
      <c r="AQ492" s="6"/>
      <c r="AR492" s="6"/>
      <c r="AS492" s="6"/>
      <c r="AT492" s="6"/>
      <c r="AU492" s="6"/>
      <c r="AV492" s="6"/>
      <c r="AW492" s="6"/>
      <c r="AX492" s="6"/>
      <c r="AY492" s="6"/>
      <c r="AZ492" s="6"/>
      <c r="BA492" s="6"/>
      <c r="BB492" s="6"/>
      <c r="BC492" s="6"/>
      <c r="BD492" s="6"/>
      <c r="BE492" s="6"/>
      <c r="BF492" s="6"/>
      <c r="BG492" s="6"/>
      <c r="BH492" s="6"/>
      <c r="BI492" s="6"/>
      <c r="BJ492" s="6"/>
      <c r="BK492" s="7"/>
      <c r="BL492" s="48"/>
      <c r="BM492" s="48"/>
      <c r="BN492" s="48"/>
    </row>
    <row r="493" spans="4:66"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  <c r="AA493" s="6"/>
      <c r="AB493" s="6"/>
      <c r="AC493" s="6"/>
      <c r="AD493" s="7"/>
      <c r="AE493" s="48"/>
      <c r="AF493" s="48"/>
      <c r="AG493" s="48"/>
      <c r="AK493" s="6"/>
      <c r="AL493" s="6"/>
      <c r="AM493" s="6"/>
      <c r="AN493" s="6"/>
      <c r="AO493" s="6"/>
      <c r="AP493" s="6"/>
      <c r="AQ493" s="6"/>
      <c r="AR493" s="6"/>
      <c r="AS493" s="6"/>
      <c r="AT493" s="6"/>
      <c r="AU493" s="6"/>
      <c r="AV493" s="6"/>
      <c r="AW493" s="6"/>
      <c r="AX493" s="6"/>
      <c r="AY493" s="6"/>
      <c r="AZ493" s="6"/>
      <c r="BA493" s="6"/>
      <c r="BB493" s="6"/>
      <c r="BC493" s="6"/>
      <c r="BD493" s="6"/>
      <c r="BE493" s="6"/>
      <c r="BF493" s="6"/>
      <c r="BG493" s="6"/>
      <c r="BH493" s="6"/>
      <c r="BI493" s="6"/>
      <c r="BJ493" s="6"/>
      <c r="BK493" s="7"/>
      <c r="BL493" s="48"/>
      <c r="BM493" s="48"/>
      <c r="BN493" s="48"/>
    </row>
    <row r="494" spans="4:66"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  <c r="AA494" s="6"/>
      <c r="AB494" s="6"/>
      <c r="AC494" s="6"/>
      <c r="AD494" s="7"/>
      <c r="AE494" s="48"/>
      <c r="AF494" s="48"/>
      <c r="AG494" s="48"/>
      <c r="AK494" s="6"/>
      <c r="AL494" s="6"/>
      <c r="AM494" s="6"/>
      <c r="AN494" s="6"/>
      <c r="AO494" s="6"/>
      <c r="AP494" s="6"/>
      <c r="AQ494" s="6"/>
      <c r="AR494" s="6"/>
      <c r="AS494" s="6"/>
      <c r="AT494" s="6"/>
      <c r="AU494" s="6"/>
      <c r="AV494" s="6"/>
      <c r="AW494" s="6"/>
      <c r="AX494" s="6"/>
      <c r="AY494" s="6"/>
      <c r="AZ494" s="6"/>
      <c r="BA494" s="6"/>
      <c r="BB494" s="6"/>
      <c r="BC494" s="6"/>
      <c r="BD494" s="6"/>
      <c r="BE494" s="6"/>
      <c r="BF494" s="6"/>
      <c r="BG494" s="6"/>
      <c r="BH494" s="6"/>
      <c r="BI494" s="6"/>
      <c r="BJ494" s="6"/>
      <c r="BK494" s="7"/>
      <c r="BL494" s="48"/>
      <c r="BM494" s="48"/>
      <c r="BN494" s="48"/>
    </row>
    <row r="495" spans="4:66"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  <c r="AA495" s="6"/>
      <c r="AB495" s="6"/>
      <c r="AC495" s="6"/>
      <c r="AD495" s="7"/>
      <c r="AE495" s="48"/>
      <c r="AF495" s="48"/>
      <c r="AG495" s="48"/>
      <c r="AK495" s="6"/>
      <c r="AL495" s="6"/>
      <c r="AM495" s="6"/>
      <c r="AN495" s="6"/>
      <c r="AO495" s="6"/>
      <c r="AP495" s="6"/>
      <c r="AQ495" s="6"/>
      <c r="AR495" s="6"/>
      <c r="AS495" s="6"/>
      <c r="AT495" s="6"/>
      <c r="AU495" s="6"/>
      <c r="AV495" s="6"/>
      <c r="AW495" s="6"/>
      <c r="AX495" s="6"/>
      <c r="AY495" s="6"/>
      <c r="AZ495" s="6"/>
      <c r="BA495" s="6"/>
      <c r="BB495" s="6"/>
      <c r="BC495" s="6"/>
      <c r="BD495" s="6"/>
      <c r="BE495" s="6"/>
      <c r="BF495" s="6"/>
      <c r="BG495" s="6"/>
      <c r="BH495" s="6"/>
      <c r="BI495" s="6"/>
      <c r="BJ495" s="6"/>
      <c r="BK495" s="7"/>
      <c r="BL495" s="48"/>
      <c r="BM495" s="48"/>
      <c r="BN495" s="48"/>
    </row>
    <row r="496" spans="4:66"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  <c r="AA496" s="6"/>
      <c r="AB496" s="6"/>
      <c r="AC496" s="6"/>
      <c r="AD496" s="7"/>
      <c r="AE496" s="48"/>
      <c r="AF496" s="48"/>
      <c r="AG496" s="48"/>
      <c r="AK496" s="6"/>
      <c r="AL496" s="6"/>
      <c r="AM496" s="6"/>
      <c r="AN496" s="6"/>
      <c r="AO496" s="6"/>
      <c r="AP496" s="6"/>
      <c r="AQ496" s="6"/>
      <c r="AR496" s="6"/>
      <c r="AS496" s="6"/>
      <c r="AT496" s="6"/>
      <c r="AU496" s="6"/>
      <c r="AV496" s="6"/>
      <c r="AW496" s="6"/>
      <c r="AX496" s="6"/>
      <c r="AY496" s="6"/>
      <c r="AZ496" s="6"/>
      <c r="BA496" s="6"/>
      <c r="BB496" s="6"/>
      <c r="BC496" s="6"/>
      <c r="BD496" s="6"/>
      <c r="BE496" s="6"/>
      <c r="BF496" s="6"/>
      <c r="BG496" s="6"/>
      <c r="BH496" s="6"/>
      <c r="BI496" s="6"/>
      <c r="BJ496" s="6"/>
      <c r="BK496" s="7"/>
      <c r="BL496" s="48"/>
      <c r="BM496" s="48"/>
      <c r="BN496" s="48"/>
    </row>
    <row r="497" spans="4:66"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  <c r="AA497" s="6"/>
      <c r="AB497" s="6"/>
      <c r="AC497" s="6"/>
      <c r="AD497" s="7"/>
      <c r="AE497" s="48"/>
      <c r="AF497" s="48"/>
      <c r="AG497" s="48"/>
      <c r="AK497" s="6"/>
      <c r="AL497" s="6"/>
      <c r="AM497" s="6"/>
      <c r="AN497" s="6"/>
      <c r="AO497" s="6"/>
      <c r="AP497" s="6"/>
      <c r="AQ497" s="6"/>
      <c r="AR497" s="6"/>
      <c r="AS497" s="6"/>
      <c r="AT497" s="6"/>
      <c r="AU497" s="6"/>
      <c r="AV497" s="6"/>
      <c r="AW497" s="6"/>
      <c r="AX497" s="6"/>
      <c r="AY497" s="6"/>
      <c r="AZ497" s="6"/>
      <c r="BA497" s="6"/>
      <c r="BB497" s="6"/>
      <c r="BC497" s="6"/>
      <c r="BD497" s="6"/>
      <c r="BE497" s="6"/>
      <c r="BF497" s="6"/>
      <c r="BG497" s="6"/>
      <c r="BH497" s="6"/>
      <c r="BI497" s="6"/>
      <c r="BJ497" s="6"/>
      <c r="BK497" s="7"/>
      <c r="BL497" s="48"/>
      <c r="BM497" s="48"/>
      <c r="BN497" s="48"/>
    </row>
    <row r="498" spans="4:66"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  <c r="AA498" s="6"/>
      <c r="AB498" s="6"/>
      <c r="AC498" s="6"/>
      <c r="AD498" s="7"/>
      <c r="AE498" s="48"/>
      <c r="AF498" s="48"/>
      <c r="AG498" s="48"/>
      <c r="AK498" s="6"/>
      <c r="AL498" s="6"/>
      <c r="AM498" s="6"/>
      <c r="AN498" s="6"/>
      <c r="AO498" s="6"/>
      <c r="AP498" s="6"/>
      <c r="AQ498" s="6"/>
      <c r="AR498" s="6"/>
      <c r="AS498" s="6"/>
      <c r="AT498" s="6"/>
      <c r="AU498" s="6"/>
      <c r="AV498" s="6"/>
      <c r="AW498" s="6"/>
      <c r="AX498" s="6"/>
      <c r="AY498" s="6"/>
      <c r="AZ498" s="6"/>
      <c r="BA498" s="6"/>
      <c r="BB498" s="6"/>
      <c r="BC498" s="6"/>
      <c r="BD498" s="6"/>
      <c r="BE498" s="6"/>
      <c r="BF498" s="6"/>
      <c r="BG498" s="6"/>
      <c r="BH498" s="6"/>
      <c r="BI498" s="6"/>
      <c r="BJ498" s="6"/>
      <c r="BK498" s="7"/>
      <c r="BL498" s="48"/>
      <c r="BM498" s="48"/>
      <c r="BN498" s="48"/>
    </row>
    <row r="499" spans="4:66"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  <c r="AA499" s="6"/>
      <c r="AB499" s="6"/>
      <c r="AC499" s="6"/>
      <c r="AD499" s="7"/>
      <c r="AE499" s="48"/>
      <c r="AF499" s="48"/>
      <c r="AG499" s="48"/>
      <c r="AK499" s="6"/>
      <c r="AL499" s="6"/>
      <c r="AM499" s="6"/>
      <c r="AN499" s="6"/>
      <c r="AO499" s="6"/>
      <c r="AP499" s="6"/>
      <c r="AQ499" s="6"/>
      <c r="AR499" s="6"/>
      <c r="AS499" s="6"/>
      <c r="AT499" s="6"/>
      <c r="AU499" s="6"/>
      <c r="AV499" s="6"/>
      <c r="AW499" s="6"/>
      <c r="AX499" s="6"/>
      <c r="AY499" s="6"/>
      <c r="AZ499" s="6"/>
      <c r="BA499" s="6"/>
      <c r="BB499" s="6"/>
      <c r="BC499" s="6"/>
      <c r="BD499" s="6"/>
      <c r="BE499" s="6"/>
      <c r="BF499" s="6"/>
      <c r="BG499" s="6"/>
      <c r="BH499" s="6"/>
      <c r="BI499" s="6"/>
      <c r="BJ499" s="6"/>
      <c r="BK499" s="7"/>
      <c r="BL499" s="48"/>
      <c r="BM499" s="48"/>
      <c r="BN499" s="48"/>
    </row>
    <row r="500" spans="4:66"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  <c r="AA500" s="6"/>
      <c r="AB500" s="6"/>
      <c r="AC500" s="6"/>
      <c r="AD500" s="7"/>
      <c r="AE500" s="48"/>
      <c r="AF500" s="48"/>
      <c r="AG500" s="48"/>
      <c r="AK500" s="6"/>
      <c r="AL500" s="6"/>
      <c r="AM500" s="6"/>
      <c r="AN500" s="6"/>
      <c r="AO500" s="6"/>
      <c r="AP500" s="6"/>
      <c r="AQ500" s="6"/>
      <c r="AR500" s="6"/>
      <c r="AS500" s="6"/>
      <c r="AT500" s="6"/>
      <c r="AU500" s="6"/>
      <c r="AV500" s="6"/>
      <c r="AW500" s="6"/>
      <c r="AX500" s="6"/>
      <c r="AY500" s="6"/>
      <c r="AZ500" s="6"/>
      <c r="BA500" s="6"/>
      <c r="BB500" s="6"/>
      <c r="BC500" s="6"/>
      <c r="BD500" s="6"/>
      <c r="BE500" s="6"/>
      <c r="BF500" s="6"/>
      <c r="BG500" s="6"/>
      <c r="BH500" s="6"/>
      <c r="BI500" s="6"/>
      <c r="BJ500" s="6"/>
      <c r="BK500" s="7"/>
      <c r="BL500" s="48"/>
      <c r="BM500" s="48"/>
      <c r="BN500" s="48"/>
    </row>
    <row r="501" spans="4:66"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  <c r="AA501" s="6"/>
      <c r="AB501" s="6"/>
      <c r="AC501" s="6"/>
      <c r="AD501" s="7"/>
      <c r="AE501" s="48"/>
      <c r="AF501" s="48"/>
      <c r="AG501" s="48"/>
      <c r="AK501" s="6"/>
      <c r="AL501" s="6"/>
      <c r="AM501" s="6"/>
      <c r="AN501" s="6"/>
      <c r="AO501" s="6"/>
      <c r="AP501" s="6"/>
      <c r="AQ501" s="6"/>
      <c r="AR501" s="6"/>
      <c r="AS501" s="6"/>
      <c r="AT501" s="6"/>
      <c r="AU501" s="6"/>
      <c r="AV501" s="6"/>
      <c r="AW501" s="6"/>
      <c r="AX501" s="6"/>
      <c r="AY501" s="6"/>
      <c r="AZ501" s="6"/>
      <c r="BA501" s="6"/>
      <c r="BB501" s="6"/>
      <c r="BC501" s="6"/>
      <c r="BD501" s="6"/>
      <c r="BE501" s="6"/>
      <c r="BF501" s="6"/>
      <c r="BG501" s="6"/>
      <c r="BH501" s="6"/>
      <c r="BI501" s="6"/>
      <c r="BJ501" s="6"/>
      <c r="BK501" s="7"/>
      <c r="BL501" s="48"/>
      <c r="BM501" s="48"/>
      <c r="BN501" s="48"/>
    </row>
    <row r="502" spans="4:66"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  <c r="AA502" s="6"/>
      <c r="AB502" s="6"/>
      <c r="AC502" s="6"/>
      <c r="AD502" s="7"/>
      <c r="AE502" s="48"/>
      <c r="AF502" s="48"/>
      <c r="AG502" s="48"/>
      <c r="AK502" s="6"/>
      <c r="AL502" s="6"/>
      <c r="AM502" s="6"/>
      <c r="AN502" s="6"/>
      <c r="AO502" s="6"/>
      <c r="AP502" s="6"/>
      <c r="AQ502" s="6"/>
      <c r="AR502" s="6"/>
      <c r="AS502" s="6"/>
      <c r="AT502" s="6"/>
      <c r="AU502" s="6"/>
      <c r="AV502" s="6"/>
      <c r="AW502" s="6"/>
      <c r="AX502" s="6"/>
      <c r="AY502" s="6"/>
      <c r="AZ502" s="6"/>
      <c r="BA502" s="6"/>
      <c r="BB502" s="6"/>
      <c r="BC502" s="6"/>
      <c r="BD502" s="6"/>
      <c r="BE502" s="6"/>
      <c r="BF502" s="6"/>
      <c r="BG502" s="6"/>
      <c r="BH502" s="6"/>
      <c r="BI502" s="6"/>
      <c r="BJ502" s="6"/>
      <c r="BK502" s="7"/>
      <c r="BL502" s="48"/>
      <c r="BM502" s="48"/>
      <c r="BN502" s="48"/>
    </row>
    <row r="503" spans="4:66"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  <c r="AA503" s="6"/>
      <c r="AB503" s="6"/>
      <c r="AC503" s="6"/>
      <c r="AD503" s="7"/>
      <c r="AE503" s="48"/>
      <c r="AF503" s="48"/>
      <c r="AG503" s="48"/>
      <c r="AK503" s="6"/>
      <c r="AL503" s="6"/>
      <c r="AM503" s="6"/>
      <c r="AN503" s="6"/>
      <c r="AO503" s="6"/>
      <c r="AP503" s="6"/>
      <c r="AQ503" s="6"/>
      <c r="AR503" s="6"/>
      <c r="AS503" s="6"/>
      <c r="AT503" s="6"/>
      <c r="AU503" s="6"/>
      <c r="AV503" s="6"/>
      <c r="AW503" s="6"/>
      <c r="AX503" s="6"/>
      <c r="AY503" s="6"/>
      <c r="AZ503" s="6"/>
      <c r="BA503" s="6"/>
      <c r="BB503" s="6"/>
      <c r="BC503" s="6"/>
      <c r="BD503" s="6"/>
      <c r="BE503" s="6"/>
      <c r="BF503" s="6"/>
      <c r="BG503" s="6"/>
      <c r="BH503" s="6"/>
      <c r="BI503" s="6"/>
      <c r="BJ503" s="6"/>
      <c r="BK503" s="7"/>
      <c r="BL503" s="48"/>
      <c r="BM503" s="48"/>
      <c r="BN503" s="48"/>
    </row>
    <row r="504" spans="4:66"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  <c r="AA504" s="6"/>
      <c r="AB504" s="6"/>
      <c r="AC504" s="6"/>
      <c r="AD504" s="7"/>
      <c r="AE504" s="48"/>
      <c r="AF504" s="48"/>
      <c r="AG504" s="48"/>
      <c r="AK504" s="6"/>
      <c r="AL504" s="6"/>
      <c r="AM504" s="6"/>
      <c r="AN504" s="6"/>
      <c r="AO504" s="6"/>
      <c r="AP504" s="6"/>
      <c r="AQ504" s="6"/>
      <c r="AR504" s="6"/>
      <c r="AS504" s="6"/>
      <c r="AT504" s="6"/>
      <c r="AU504" s="6"/>
      <c r="AV504" s="6"/>
      <c r="AW504" s="6"/>
      <c r="AX504" s="6"/>
      <c r="AY504" s="6"/>
      <c r="AZ504" s="6"/>
      <c r="BA504" s="6"/>
      <c r="BB504" s="6"/>
      <c r="BC504" s="6"/>
      <c r="BD504" s="6"/>
      <c r="BE504" s="6"/>
      <c r="BF504" s="6"/>
      <c r="BG504" s="6"/>
      <c r="BH504" s="6"/>
      <c r="BI504" s="6"/>
      <c r="BJ504" s="6"/>
      <c r="BK504" s="7"/>
      <c r="BL504" s="48"/>
      <c r="BM504" s="48"/>
      <c r="BN504" s="48"/>
    </row>
    <row r="505" spans="4:66"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  <c r="AA505" s="6"/>
      <c r="AB505" s="6"/>
      <c r="AC505" s="6"/>
      <c r="AD505" s="7"/>
      <c r="AE505" s="48"/>
      <c r="AF505" s="48"/>
      <c r="AG505" s="48"/>
      <c r="AK505" s="6"/>
      <c r="AL505" s="6"/>
      <c r="AM505" s="6"/>
      <c r="AN505" s="6"/>
      <c r="AO505" s="6"/>
      <c r="AP505" s="6"/>
      <c r="AQ505" s="6"/>
      <c r="AR505" s="6"/>
      <c r="AS505" s="6"/>
      <c r="AT505" s="6"/>
      <c r="AU505" s="6"/>
      <c r="AV505" s="6"/>
      <c r="AW505" s="6"/>
      <c r="AX505" s="6"/>
      <c r="AY505" s="6"/>
      <c r="AZ505" s="6"/>
      <c r="BA505" s="6"/>
      <c r="BB505" s="6"/>
      <c r="BC505" s="6"/>
      <c r="BD505" s="6"/>
      <c r="BE505" s="6"/>
      <c r="BF505" s="6"/>
      <c r="BG505" s="6"/>
      <c r="BH505" s="6"/>
      <c r="BI505" s="6"/>
      <c r="BJ505" s="6"/>
      <c r="BK505" s="7"/>
      <c r="BL505" s="48"/>
      <c r="BM505" s="48"/>
      <c r="BN505" s="48"/>
    </row>
    <row r="506" spans="4:66"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  <c r="AA506" s="6"/>
      <c r="AB506" s="6"/>
      <c r="AC506" s="6"/>
      <c r="AD506" s="7"/>
      <c r="AE506" s="48"/>
      <c r="AF506" s="48"/>
      <c r="AG506" s="48"/>
      <c r="AK506" s="6"/>
      <c r="AL506" s="6"/>
      <c r="AM506" s="6"/>
      <c r="AN506" s="6"/>
      <c r="AO506" s="6"/>
      <c r="AP506" s="6"/>
      <c r="AQ506" s="6"/>
      <c r="AR506" s="6"/>
      <c r="AS506" s="6"/>
      <c r="AT506" s="6"/>
      <c r="AU506" s="6"/>
      <c r="AV506" s="6"/>
      <c r="AW506" s="6"/>
      <c r="AX506" s="6"/>
      <c r="AY506" s="6"/>
      <c r="AZ506" s="6"/>
      <c r="BA506" s="6"/>
      <c r="BB506" s="6"/>
      <c r="BC506" s="6"/>
      <c r="BD506" s="6"/>
      <c r="BE506" s="6"/>
      <c r="BF506" s="6"/>
      <c r="BG506" s="6"/>
      <c r="BH506" s="6"/>
      <c r="BI506" s="6"/>
      <c r="BJ506" s="6"/>
      <c r="BK506" s="7"/>
      <c r="BL506" s="48"/>
      <c r="BM506" s="48"/>
      <c r="BN506" s="48"/>
    </row>
    <row r="507" spans="4:66"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  <c r="AA507" s="6"/>
      <c r="AB507" s="6"/>
      <c r="AC507" s="6"/>
      <c r="AD507" s="7"/>
      <c r="AE507" s="48"/>
      <c r="AF507" s="48"/>
      <c r="AG507" s="48"/>
      <c r="AK507" s="6"/>
      <c r="AL507" s="6"/>
      <c r="AM507" s="6"/>
      <c r="AN507" s="6"/>
      <c r="AO507" s="6"/>
      <c r="AP507" s="6"/>
      <c r="AQ507" s="6"/>
      <c r="AR507" s="6"/>
      <c r="AS507" s="6"/>
      <c r="AT507" s="6"/>
      <c r="AU507" s="6"/>
      <c r="AV507" s="6"/>
      <c r="AW507" s="6"/>
      <c r="AX507" s="6"/>
      <c r="AY507" s="6"/>
      <c r="AZ507" s="6"/>
      <c r="BA507" s="6"/>
      <c r="BB507" s="6"/>
      <c r="BC507" s="6"/>
      <c r="BD507" s="6"/>
      <c r="BE507" s="6"/>
      <c r="BF507" s="6"/>
      <c r="BG507" s="6"/>
      <c r="BH507" s="6"/>
      <c r="BI507" s="6"/>
      <c r="BJ507" s="6"/>
      <c r="BK507" s="7"/>
      <c r="BL507" s="48"/>
      <c r="BM507" s="48"/>
      <c r="BN507" s="48"/>
    </row>
    <row r="508" spans="4:66"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  <c r="AA508" s="6"/>
      <c r="AB508" s="6"/>
      <c r="AC508" s="6"/>
      <c r="AD508" s="7"/>
      <c r="AE508" s="48"/>
      <c r="AF508" s="48"/>
      <c r="AG508" s="48"/>
      <c r="AK508" s="6"/>
      <c r="AL508" s="6"/>
      <c r="AM508" s="6"/>
      <c r="AN508" s="6"/>
      <c r="AO508" s="6"/>
      <c r="AP508" s="6"/>
      <c r="AQ508" s="6"/>
      <c r="AR508" s="6"/>
      <c r="AS508" s="6"/>
      <c r="AT508" s="6"/>
      <c r="AU508" s="6"/>
      <c r="AV508" s="6"/>
      <c r="AW508" s="6"/>
      <c r="AX508" s="6"/>
      <c r="AY508" s="6"/>
      <c r="AZ508" s="6"/>
      <c r="BA508" s="6"/>
      <c r="BB508" s="6"/>
      <c r="BC508" s="6"/>
      <c r="BD508" s="6"/>
      <c r="BE508" s="6"/>
      <c r="BF508" s="6"/>
      <c r="BG508" s="6"/>
      <c r="BH508" s="6"/>
      <c r="BI508" s="6"/>
      <c r="BJ508" s="6"/>
      <c r="BK508" s="7"/>
      <c r="BL508" s="48"/>
      <c r="BM508" s="48"/>
      <c r="BN508" s="48"/>
    </row>
    <row r="509" spans="4:66"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  <c r="AA509" s="6"/>
      <c r="AB509" s="6"/>
      <c r="AC509" s="6"/>
      <c r="AD509" s="7"/>
      <c r="AE509" s="48"/>
      <c r="AF509" s="48"/>
      <c r="AG509" s="48"/>
      <c r="AK509" s="6"/>
      <c r="AL509" s="6"/>
      <c r="AM509" s="6"/>
      <c r="AN509" s="6"/>
      <c r="AO509" s="6"/>
      <c r="AP509" s="6"/>
      <c r="AQ509" s="6"/>
      <c r="AR509" s="6"/>
      <c r="AS509" s="6"/>
      <c r="AT509" s="6"/>
      <c r="AU509" s="6"/>
      <c r="AV509" s="6"/>
      <c r="AW509" s="6"/>
      <c r="AX509" s="6"/>
      <c r="AY509" s="6"/>
      <c r="AZ509" s="6"/>
      <c r="BA509" s="6"/>
      <c r="BB509" s="6"/>
      <c r="BC509" s="6"/>
      <c r="BD509" s="6"/>
      <c r="BE509" s="6"/>
      <c r="BF509" s="6"/>
      <c r="BG509" s="6"/>
      <c r="BH509" s="6"/>
      <c r="BI509" s="6"/>
      <c r="BJ509" s="6"/>
      <c r="BK509" s="7"/>
      <c r="BL509" s="48"/>
      <c r="BM509" s="48"/>
      <c r="BN509" s="48"/>
    </row>
    <row r="510" spans="4:66"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  <c r="AA510" s="6"/>
      <c r="AB510" s="6"/>
      <c r="AC510" s="6"/>
      <c r="AD510" s="7"/>
      <c r="AE510" s="48"/>
      <c r="AF510" s="48"/>
      <c r="AG510" s="48"/>
      <c r="AK510" s="6"/>
      <c r="AL510" s="6"/>
      <c r="AM510" s="6"/>
      <c r="AN510" s="6"/>
      <c r="AO510" s="6"/>
      <c r="AP510" s="6"/>
      <c r="AQ510" s="6"/>
      <c r="AR510" s="6"/>
      <c r="AS510" s="6"/>
      <c r="AT510" s="6"/>
      <c r="AU510" s="6"/>
      <c r="AV510" s="6"/>
      <c r="AW510" s="6"/>
      <c r="AX510" s="6"/>
      <c r="AY510" s="6"/>
      <c r="AZ510" s="6"/>
      <c r="BA510" s="6"/>
      <c r="BB510" s="6"/>
      <c r="BC510" s="6"/>
      <c r="BD510" s="6"/>
      <c r="BE510" s="6"/>
      <c r="BF510" s="6"/>
      <c r="BG510" s="6"/>
      <c r="BH510" s="6"/>
      <c r="BI510" s="6"/>
      <c r="BJ510" s="6"/>
      <c r="BK510" s="7"/>
      <c r="BL510" s="48"/>
      <c r="BM510" s="48"/>
      <c r="BN510" s="48"/>
    </row>
    <row r="511" spans="4:66"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  <c r="AA511" s="6"/>
      <c r="AB511" s="6"/>
      <c r="AC511" s="6"/>
      <c r="AD511" s="7"/>
      <c r="AE511" s="48"/>
      <c r="AF511" s="48"/>
      <c r="AG511" s="48"/>
      <c r="AK511" s="6"/>
      <c r="AL511" s="6"/>
      <c r="AM511" s="6"/>
      <c r="AN511" s="6"/>
      <c r="AO511" s="6"/>
      <c r="AP511" s="6"/>
      <c r="AQ511" s="6"/>
      <c r="AR511" s="6"/>
      <c r="AS511" s="6"/>
      <c r="AT511" s="6"/>
      <c r="AU511" s="6"/>
      <c r="AV511" s="6"/>
      <c r="AW511" s="6"/>
      <c r="AX511" s="6"/>
      <c r="AY511" s="6"/>
      <c r="AZ511" s="6"/>
      <c r="BA511" s="6"/>
      <c r="BB511" s="6"/>
      <c r="BC511" s="6"/>
      <c r="BD511" s="6"/>
      <c r="BE511" s="6"/>
      <c r="BF511" s="6"/>
      <c r="BG511" s="6"/>
      <c r="BH511" s="6"/>
      <c r="BI511" s="6"/>
      <c r="BJ511" s="6"/>
      <c r="BK511" s="7"/>
      <c r="BL511" s="48"/>
      <c r="BM511" s="48"/>
      <c r="BN511" s="48"/>
    </row>
    <row r="512" spans="4:66"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  <c r="AA512" s="6"/>
      <c r="AB512" s="6"/>
      <c r="AC512" s="6"/>
      <c r="AD512" s="7"/>
      <c r="AE512" s="48"/>
      <c r="AF512" s="48"/>
      <c r="AG512" s="48"/>
      <c r="AK512" s="6"/>
      <c r="AL512" s="6"/>
      <c r="AM512" s="6"/>
      <c r="AN512" s="6"/>
      <c r="AO512" s="6"/>
      <c r="AP512" s="6"/>
      <c r="AQ512" s="6"/>
      <c r="AR512" s="6"/>
      <c r="AS512" s="6"/>
      <c r="AT512" s="6"/>
      <c r="AU512" s="6"/>
      <c r="AV512" s="6"/>
      <c r="AW512" s="6"/>
      <c r="AX512" s="6"/>
      <c r="AY512" s="6"/>
      <c r="AZ512" s="6"/>
      <c r="BA512" s="6"/>
      <c r="BB512" s="6"/>
      <c r="BC512" s="6"/>
      <c r="BD512" s="6"/>
      <c r="BE512" s="6"/>
      <c r="BF512" s="6"/>
      <c r="BG512" s="6"/>
      <c r="BH512" s="6"/>
      <c r="BI512" s="6"/>
      <c r="BJ512" s="6"/>
      <c r="BK512" s="7"/>
      <c r="BL512" s="48"/>
      <c r="BM512" s="48"/>
      <c r="BN512" s="48"/>
    </row>
    <row r="513" spans="4:66"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  <c r="AA513" s="6"/>
      <c r="AB513" s="6"/>
      <c r="AC513" s="6"/>
      <c r="AD513" s="7"/>
      <c r="AE513" s="48"/>
      <c r="AF513" s="48"/>
      <c r="AG513" s="48"/>
      <c r="AK513" s="6"/>
      <c r="AL513" s="6"/>
      <c r="AM513" s="6"/>
      <c r="AN513" s="6"/>
      <c r="AO513" s="6"/>
      <c r="AP513" s="6"/>
      <c r="AQ513" s="6"/>
      <c r="AR513" s="6"/>
      <c r="AS513" s="6"/>
      <c r="AT513" s="6"/>
      <c r="AU513" s="6"/>
      <c r="AV513" s="6"/>
      <c r="AW513" s="6"/>
      <c r="AX513" s="6"/>
      <c r="AY513" s="6"/>
      <c r="AZ513" s="6"/>
      <c r="BA513" s="6"/>
      <c r="BB513" s="6"/>
      <c r="BC513" s="6"/>
      <c r="BD513" s="6"/>
      <c r="BE513" s="6"/>
      <c r="BF513" s="6"/>
      <c r="BG513" s="6"/>
      <c r="BH513" s="6"/>
      <c r="BI513" s="6"/>
      <c r="BJ513" s="6"/>
      <c r="BK513" s="7"/>
      <c r="BL513" s="48"/>
      <c r="BM513" s="48"/>
      <c r="BN513" s="48"/>
    </row>
    <row r="514" spans="4:66"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  <c r="AA514" s="6"/>
      <c r="AB514" s="6"/>
      <c r="AC514" s="6"/>
      <c r="AD514" s="7"/>
      <c r="AE514" s="48"/>
      <c r="AF514" s="48"/>
      <c r="AG514" s="48"/>
      <c r="AK514" s="6"/>
      <c r="AL514" s="6"/>
      <c r="AM514" s="6"/>
      <c r="AN514" s="6"/>
      <c r="AO514" s="6"/>
      <c r="AP514" s="6"/>
      <c r="AQ514" s="6"/>
      <c r="AR514" s="6"/>
      <c r="AS514" s="6"/>
      <c r="AT514" s="6"/>
      <c r="AU514" s="6"/>
      <c r="AV514" s="6"/>
      <c r="AW514" s="6"/>
      <c r="AX514" s="6"/>
      <c r="AY514" s="6"/>
      <c r="AZ514" s="6"/>
      <c r="BA514" s="6"/>
      <c r="BB514" s="6"/>
      <c r="BC514" s="6"/>
      <c r="BD514" s="6"/>
      <c r="BE514" s="6"/>
      <c r="BF514" s="6"/>
      <c r="BG514" s="6"/>
      <c r="BH514" s="6"/>
      <c r="BI514" s="6"/>
      <c r="BJ514" s="6"/>
      <c r="BK514" s="7"/>
      <c r="BL514" s="48"/>
      <c r="BM514" s="48"/>
      <c r="BN514" s="48"/>
    </row>
    <row r="515" spans="4:66"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  <c r="AA515" s="6"/>
      <c r="AB515" s="6"/>
      <c r="AC515" s="6"/>
      <c r="AD515" s="7"/>
      <c r="AE515" s="48"/>
      <c r="AF515" s="48"/>
      <c r="AG515" s="48"/>
      <c r="AK515" s="6"/>
      <c r="AL515" s="6"/>
      <c r="AM515" s="6"/>
      <c r="AN515" s="6"/>
      <c r="AO515" s="6"/>
      <c r="AP515" s="6"/>
      <c r="AQ515" s="6"/>
      <c r="AR515" s="6"/>
      <c r="AS515" s="6"/>
      <c r="AT515" s="6"/>
      <c r="AU515" s="6"/>
      <c r="AV515" s="6"/>
      <c r="AW515" s="6"/>
      <c r="AX515" s="6"/>
      <c r="AY515" s="6"/>
      <c r="AZ515" s="6"/>
      <c r="BA515" s="6"/>
      <c r="BB515" s="6"/>
      <c r="BC515" s="6"/>
      <c r="BD515" s="6"/>
      <c r="BE515" s="6"/>
      <c r="BF515" s="6"/>
      <c r="BG515" s="6"/>
      <c r="BH515" s="6"/>
      <c r="BI515" s="6"/>
      <c r="BJ515" s="6"/>
      <c r="BK515" s="7"/>
      <c r="BL515" s="48"/>
      <c r="BM515" s="48"/>
      <c r="BN515" s="48"/>
    </row>
    <row r="516" spans="4:66"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  <c r="AA516" s="6"/>
      <c r="AB516" s="6"/>
      <c r="AC516" s="6"/>
      <c r="AD516" s="7"/>
      <c r="AE516" s="48"/>
      <c r="AF516" s="48"/>
      <c r="AG516" s="48"/>
      <c r="AK516" s="6"/>
      <c r="AL516" s="6"/>
      <c r="AM516" s="6"/>
      <c r="AN516" s="6"/>
      <c r="AO516" s="6"/>
      <c r="AP516" s="6"/>
      <c r="AQ516" s="6"/>
      <c r="AR516" s="6"/>
      <c r="AS516" s="6"/>
      <c r="AT516" s="6"/>
      <c r="AU516" s="6"/>
      <c r="AV516" s="6"/>
      <c r="AW516" s="6"/>
      <c r="AX516" s="6"/>
      <c r="AY516" s="6"/>
      <c r="AZ516" s="6"/>
      <c r="BA516" s="6"/>
      <c r="BB516" s="6"/>
      <c r="BC516" s="6"/>
      <c r="BD516" s="6"/>
      <c r="BE516" s="6"/>
      <c r="BF516" s="6"/>
      <c r="BG516" s="6"/>
      <c r="BH516" s="6"/>
      <c r="BI516" s="6"/>
      <c r="BJ516" s="6"/>
      <c r="BK516" s="7"/>
      <c r="BL516" s="48"/>
      <c r="BM516" s="48"/>
      <c r="BN516" s="48"/>
    </row>
    <row r="517" spans="4:66"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  <c r="AA517" s="6"/>
      <c r="AB517" s="6"/>
      <c r="AC517" s="6"/>
      <c r="AD517" s="7"/>
      <c r="AE517" s="48"/>
      <c r="AF517" s="48"/>
      <c r="AG517" s="48"/>
      <c r="AK517" s="6"/>
      <c r="AL517" s="6"/>
      <c r="AM517" s="6"/>
      <c r="AN517" s="6"/>
      <c r="AO517" s="6"/>
      <c r="AP517" s="6"/>
      <c r="AQ517" s="6"/>
      <c r="AR517" s="6"/>
      <c r="AS517" s="6"/>
      <c r="AT517" s="6"/>
      <c r="AU517" s="6"/>
      <c r="AV517" s="6"/>
      <c r="AW517" s="6"/>
      <c r="AX517" s="6"/>
      <c r="AY517" s="6"/>
      <c r="AZ517" s="6"/>
      <c r="BA517" s="6"/>
      <c r="BB517" s="6"/>
      <c r="BC517" s="6"/>
      <c r="BD517" s="6"/>
      <c r="BE517" s="6"/>
      <c r="BF517" s="6"/>
      <c r="BG517" s="6"/>
      <c r="BH517" s="6"/>
      <c r="BI517" s="6"/>
      <c r="BJ517" s="6"/>
      <c r="BK517" s="7"/>
      <c r="BL517" s="48"/>
      <c r="BM517" s="48"/>
      <c r="BN517" s="48"/>
    </row>
    <row r="518" spans="4:66"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  <c r="AA518" s="6"/>
      <c r="AB518" s="6"/>
      <c r="AC518" s="6"/>
      <c r="AD518" s="7"/>
      <c r="AE518" s="48"/>
      <c r="AF518" s="48"/>
      <c r="AG518" s="48"/>
      <c r="AK518" s="6"/>
      <c r="AL518" s="6"/>
      <c r="AM518" s="6"/>
      <c r="AN518" s="6"/>
      <c r="AO518" s="6"/>
      <c r="AP518" s="6"/>
      <c r="AQ518" s="6"/>
      <c r="AR518" s="6"/>
      <c r="AS518" s="6"/>
      <c r="AT518" s="6"/>
      <c r="AU518" s="6"/>
      <c r="AV518" s="6"/>
      <c r="AW518" s="6"/>
      <c r="AX518" s="6"/>
      <c r="AY518" s="6"/>
      <c r="AZ518" s="6"/>
      <c r="BA518" s="6"/>
      <c r="BB518" s="6"/>
      <c r="BC518" s="6"/>
      <c r="BD518" s="6"/>
      <c r="BE518" s="6"/>
      <c r="BF518" s="6"/>
      <c r="BG518" s="6"/>
      <c r="BH518" s="6"/>
      <c r="BI518" s="6"/>
      <c r="BJ518" s="6"/>
      <c r="BK518" s="7"/>
      <c r="BL518" s="48"/>
      <c r="BM518" s="48"/>
      <c r="BN518" s="48"/>
    </row>
    <row r="519" spans="4:66"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  <c r="AA519" s="6"/>
      <c r="AB519" s="6"/>
      <c r="AC519" s="6"/>
      <c r="AD519" s="7"/>
      <c r="AE519" s="48"/>
      <c r="AF519" s="48"/>
      <c r="AG519" s="48"/>
      <c r="AK519" s="6"/>
      <c r="AL519" s="6"/>
      <c r="AM519" s="6"/>
      <c r="AN519" s="6"/>
      <c r="AO519" s="6"/>
      <c r="AP519" s="6"/>
      <c r="AQ519" s="6"/>
      <c r="AR519" s="6"/>
      <c r="AS519" s="6"/>
      <c r="AT519" s="6"/>
      <c r="AU519" s="6"/>
      <c r="AV519" s="6"/>
      <c r="AW519" s="6"/>
      <c r="AX519" s="6"/>
      <c r="AY519" s="6"/>
      <c r="AZ519" s="6"/>
      <c r="BA519" s="6"/>
      <c r="BB519" s="6"/>
      <c r="BC519" s="6"/>
      <c r="BD519" s="6"/>
      <c r="BE519" s="6"/>
      <c r="BF519" s="6"/>
      <c r="BG519" s="6"/>
      <c r="BH519" s="6"/>
      <c r="BI519" s="6"/>
      <c r="BJ519" s="6"/>
      <c r="BK519" s="7"/>
      <c r="BL519" s="48"/>
      <c r="BM519" s="48"/>
      <c r="BN519" s="48"/>
    </row>
    <row r="520" spans="4:66"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  <c r="AA520" s="6"/>
      <c r="AB520" s="6"/>
      <c r="AC520" s="6"/>
      <c r="AD520" s="7"/>
      <c r="AE520" s="48"/>
      <c r="AF520" s="48"/>
      <c r="AG520" s="48"/>
      <c r="AK520" s="6"/>
      <c r="AL520" s="6"/>
      <c r="AM520" s="6"/>
      <c r="AN520" s="6"/>
      <c r="AO520" s="6"/>
      <c r="AP520" s="6"/>
      <c r="AQ520" s="6"/>
      <c r="AR520" s="6"/>
      <c r="AS520" s="6"/>
      <c r="AT520" s="6"/>
      <c r="AU520" s="6"/>
      <c r="AV520" s="6"/>
      <c r="AW520" s="6"/>
      <c r="AX520" s="6"/>
      <c r="AY520" s="6"/>
      <c r="AZ520" s="6"/>
      <c r="BA520" s="6"/>
      <c r="BB520" s="6"/>
      <c r="BC520" s="6"/>
      <c r="BD520" s="6"/>
      <c r="BE520" s="6"/>
      <c r="BF520" s="6"/>
      <c r="BG520" s="6"/>
      <c r="BH520" s="6"/>
      <c r="BI520" s="6"/>
      <c r="BJ520" s="6"/>
      <c r="BK520" s="7"/>
      <c r="BL520" s="48"/>
      <c r="BM520" s="48"/>
      <c r="BN520" s="48"/>
    </row>
    <row r="521" spans="4:66"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  <c r="AA521" s="6"/>
      <c r="AB521" s="6"/>
      <c r="AC521" s="6"/>
      <c r="AD521" s="7"/>
      <c r="AE521" s="48"/>
      <c r="AF521" s="48"/>
      <c r="AG521" s="48"/>
      <c r="AK521" s="6"/>
      <c r="AL521" s="6"/>
      <c r="AM521" s="6"/>
      <c r="AN521" s="6"/>
      <c r="AO521" s="6"/>
      <c r="AP521" s="6"/>
      <c r="AQ521" s="6"/>
      <c r="AR521" s="6"/>
      <c r="AS521" s="6"/>
      <c r="AT521" s="6"/>
      <c r="AU521" s="6"/>
      <c r="AV521" s="6"/>
      <c r="AW521" s="6"/>
      <c r="AX521" s="6"/>
      <c r="AY521" s="6"/>
      <c r="AZ521" s="6"/>
      <c r="BA521" s="6"/>
      <c r="BB521" s="6"/>
      <c r="BC521" s="6"/>
      <c r="BD521" s="6"/>
      <c r="BE521" s="6"/>
      <c r="BF521" s="6"/>
      <c r="BG521" s="6"/>
      <c r="BH521" s="6"/>
      <c r="BI521" s="6"/>
      <c r="BJ521" s="6"/>
      <c r="BK521" s="7"/>
      <c r="BL521" s="48"/>
      <c r="BM521" s="48"/>
      <c r="BN521" s="48"/>
    </row>
    <row r="522" spans="4:66"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  <c r="AA522" s="6"/>
      <c r="AB522" s="6"/>
      <c r="AC522" s="6"/>
      <c r="AD522" s="7"/>
      <c r="AE522" s="48"/>
      <c r="AF522" s="48"/>
      <c r="AG522" s="48"/>
      <c r="AK522" s="6"/>
      <c r="AL522" s="6"/>
      <c r="AM522" s="6"/>
      <c r="AN522" s="6"/>
      <c r="AO522" s="6"/>
      <c r="AP522" s="6"/>
      <c r="AQ522" s="6"/>
      <c r="AR522" s="6"/>
      <c r="AS522" s="6"/>
      <c r="AT522" s="6"/>
      <c r="AU522" s="6"/>
      <c r="AV522" s="6"/>
      <c r="AW522" s="6"/>
      <c r="AX522" s="6"/>
      <c r="AY522" s="6"/>
      <c r="AZ522" s="6"/>
      <c r="BA522" s="6"/>
      <c r="BB522" s="6"/>
      <c r="BC522" s="6"/>
      <c r="BD522" s="6"/>
      <c r="BE522" s="6"/>
      <c r="BF522" s="6"/>
      <c r="BG522" s="6"/>
      <c r="BH522" s="6"/>
      <c r="BI522" s="6"/>
      <c r="BJ522" s="6"/>
      <c r="BK522" s="7"/>
      <c r="BL522" s="48"/>
      <c r="BM522" s="48"/>
      <c r="BN522" s="48"/>
    </row>
    <row r="523" spans="4:66"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  <c r="AA523" s="6"/>
      <c r="AB523" s="6"/>
      <c r="AC523" s="6"/>
      <c r="AD523" s="7"/>
      <c r="AE523" s="48"/>
      <c r="AF523" s="48"/>
      <c r="AG523" s="48"/>
      <c r="AK523" s="6"/>
      <c r="AL523" s="6"/>
      <c r="AM523" s="6"/>
      <c r="AN523" s="6"/>
      <c r="AO523" s="6"/>
      <c r="AP523" s="6"/>
      <c r="AQ523" s="6"/>
      <c r="AR523" s="6"/>
      <c r="AS523" s="6"/>
      <c r="AT523" s="6"/>
      <c r="AU523" s="6"/>
      <c r="AV523" s="6"/>
      <c r="AW523" s="6"/>
      <c r="AX523" s="6"/>
      <c r="AY523" s="6"/>
      <c r="AZ523" s="6"/>
      <c r="BA523" s="6"/>
      <c r="BB523" s="6"/>
      <c r="BC523" s="6"/>
      <c r="BD523" s="6"/>
      <c r="BE523" s="6"/>
      <c r="BF523" s="6"/>
      <c r="BG523" s="6"/>
      <c r="BH523" s="6"/>
      <c r="BI523" s="6"/>
      <c r="BJ523" s="6"/>
      <c r="BK523" s="7"/>
      <c r="BL523" s="48"/>
      <c r="BM523" s="48"/>
      <c r="BN523" s="48"/>
    </row>
    <row r="524" spans="4:66"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  <c r="AA524" s="6"/>
      <c r="AB524" s="6"/>
      <c r="AC524" s="6"/>
      <c r="AD524" s="7"/>
      <c r="AE524" s="48"/>
      <c r="AF524" s="48"/>
      <c r="AG524" s="48"/>
      <c r="AK524" s="6"/>
      <c r="AL524" s="6"/>
      <c r="AM524" s="6"/>
      <c r="AN524" s="6"/>
      <c r="AO524" s="6"/>
      <c r="AP524" s="6"/>
      <c r="AQ524" s="6"/>
      <c r="AR524" s="6"/>
      <c r="AS524" s="6"/>
      <c r="AT524" s="6"/>
      <c r="AU524" s="6"/>
      <c r="AV524" s="6"/>
      <c r="AW524" s="6"/>
      <c r="AX524" s="6"/>
      <c r="AY524" s="6"/>
      <c r="AZ524" s="6"/>
      <c r="BA524" s="6"/>
      <c r="BB524" s="6"/>
      <c r="BC524" s="6"/>
      <c r="BD524" s="6"/>
      <c r="BE524" s="6"/>
      <c r="BF524" s="6"/>
      <c r="BG524" s="6"/>
      <c r="BH524" s="6"/>
      <c r="BI524" s="6"/>
      <c r="BJ524" s="6"/>
      <c r="BK524" s="7"/>
      <c r="BL524" s="48"/>
      <c r="BM524" s="48"/>
      <c r="BN524" s="48"/>
    </row>
    <row r="525" spans="4:66"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  <c r="AA525" s="6"/>
      <c r="AB525" s="6"/>
      <c r="AC525" s="6"/>
      <c r="AD525" s="7"/>
      <c r="AE525" s="48"/>
      <c r="AF525" s="48"/>
      <c r="AG525" s="48"/>
      <c r="AK525" s="6"/>
      <c r="AL525" s="6"/>
      <c r="AM525" s="6"/>
      <c r="AN525" s="6"/>
      <c r="AO525" s="6"/>
      <c r="AP525" s="6"/>
      <c r="AQ525" s="6"/>
      <c r="AR525" s="6"/>
      <c r="AS525" s="6"/>
      <c r="AT525" s="6"/>
      <c r="AU525" s="6"/>
      <c r="AV525" s="6"/>
      <c r="AW525" s="6"/>
      <c r="AX525" s="6"/>
      <c r="AY525" s="6"/>
      <c r="AZ525" s="6"/>
      <c r="BA525" s="6"/>
      <c r="BB525" s="6"/>
      <c r="BC525" s="6"/>
      <c r="BD525" s="6"/>
      <c r="BE525" s="6"/>
      <c r="BF525" s="6"/>
      <c r="BG525" s="6"/>
      <c r="BH525" s="6"/>
      <c r="BI525" s="6"/>
      <c r="BJ525" s="6"/>
      <c r="BK525" s="7"/>
      <c r="BL525" s="48"/>
      <c r="BM525" s="48"/>
      <c r="BN525" s="48"/>
    </row>
    <row r="526" spans="4:66"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  <c r="AA526" s="6"/>
      <c r="AB526" s="6"/>
      <c r="AC526" s="6"/>
      <c r="AD526" s="7"/>
      <c r="AE526" s="48"/>
      <c r="AF526" s="48"/>
      <c r="AG526" s="48"/>
      <c r="AK526" s="6"/>
      <c r="AL526" s="6"/>
      <c r="AM526" s="6"/>
      <c r="AN526" s="6"/>
      <c r="AO526" s="6"/>
      <c r="AP526" s="6"/>
      <c r="AQ526" s="6"/>
      <c r="AR526" s="6"/>
      <c r="AS526" s="6"/>
      <c r="AT526" s="6"/>
      <c r="AU526" s="6"/>
      <c r="AV526" s="6"/>
      <c r="AW526" s="6"/>
      <c r="AX526" s="6"/>
      <c r="AY526" s="6"/>
      <c r="AZ526" s="6"/>
      <c r="BA526" s="6"/>
      <c r="BB526" s="6"/>
      <c r="BC526" s="6"/>
      <c r="BD526" s="6"/>
      <c r="BE526" s="6"/>
      <c r="BF526" s="6"/>
      <c r="BG526" s="6"/>
      <c r="BH526" s="6"/>
      <c r="BI526" s="6"/>
      <c r="BJ526" s="6"/>
      <c r="BK526" s="7"/>
      <c r="BL526" s="48"/>
      <c r="BM526" s="48"/>
      <c r="BN526" s="48"/>
    </row>
    <row r="527" spans="4:66"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  <c r="AA527" s="6"/>
      <c r="AB527" s="6"/>
      <c r="AC527" s="6"/>
      <c r="AD527" s="7"/>
      <c r="AE527" s="48"/>
      <c r="AF527" s="48"/>
      <c r="AG527" s="48"/>
      <c r="AK527" s="6"/>
      <c r="AL527" s="6"/>
      <c r="AM527" s="6"/>
      <c r="AN527" s="6"/>
      <c r="AO527" s="6"/>
      <c r="AP527" s="6"/>
      <c r="AQ527" s="6"/>
      <c r="AR527" s="6"/>
      <c r="AS527" s="6"/>
      <c r="AT527" s="6"/>
      <c r="AU527" s="6"/>
      <c r="AV527" s="6"/>
      <c r="AW527" s="6"/>
      <c r="AX527" s="6"/>
      <c r="AY527" s="6"/>
      <c r="AZ527" s="6"/>
      <c r="BA527" s="6"/>
      <c r="BB527" s="6"/>
      <c r="BC527" s="6"/>
      <c r="BD527" s="6"/>
      <c r="BE527" s="6"/>
      <c r="BF527" s="6"/>
      <c r="BG527" s="6"/>
      <c r="BH527" s="6"/>
      <c r="BI527" s="6"/>
      <c r="BJ527" s="6"/>
      <c r="BK527" s="7"/>
      <c r="BL527" s="48"/>
      <c r="BM527" s="48"/>
      <c r="BN527" s="48"/>
    </row>
    <row r="528" spans="4:66"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  <c r="AA528" s="6"/>
      <c r="AB528" s="6"/>
      <c r="AC528" s="6"/>
      <c r="AD528" s="7"/>
      <c r="AE528" s="48"/>
      <c r="AF528" s="48"/>
      <c r="AG528" s="48"/>
      <c r="AK528" s="6"/>
      <c r="AL528" s="6"/>
      <c r="AM528" s="6"/>
      <c r="AN528" s="6"/>
      <c r="AO528" s="6"/>
      <c r="AP528" s="6"/>
      <c r="AQ528" s="6"/>
      <c r="AR528" s="6"/>
      <c r="AS528" s="6"/>
      <c r="AT528" s="6"/>
      <c r="AU528" s="6"/>
      <c r="AV528" s="6"/>
      <c r="AW528" s="6"/>
      <c r="AX528" s="6"/>
      <c r="AY528" s="6"/>
      <c r="AZ528" s="6"/>
      <c r="BA528" s="6"/>
      <c r="BB528" s="6"/>
      <c r="BC528" s="6"/>
      <c r="BD528" s="6"/>
      <c r="BE528" s="6"/>
      <c r="BF528" s="6"/>
      <c r="BG528" s="6"/>
      <c r="BH528" s="6"/>
      <c r="BI528" s="6"/>
      <c r="BJ528" s="6"/>
      <c r="BK528" s="7"/>
      <c r="BL528" s="48"/>
      <c r="BM528" s="48"/>
      <c r="BN528" s="48"/>
    </row>
    <row r="529" spans="4:66"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  <c r="AA529" s="6"/>
      <c r="AB529" s="6"/>
      <c r="AC529" s="6"/>
      <c r="AD529" s="7"/>
      <c r="AE529" s="48"/>
      <c r="AF529" s="48"/>
      <c r="AG529" s="48"/>
      <c r="AK529" s="6"/>
      <c r="AL529" s="6"/>
      <c r="AM529" s="6"/>
      <c r="AN529" s="6"/>
      <c r="AO529" s="6"/>
      <c r="AP529" s="6"/>
      <c r="AQ529" s="6"/>
      <c r="AR529" s="6"/>
      <c r="AS529" s="6"/>
      <c r="AT529" s="6"/>
      <c r="AU529" s="6"/>
      <c r="AV529" s="6"/>
      <c r="AW529" s="6"/>
      <c r="AX529" s="6"/>
      <c r="AY529" s="6"/>
      <c r="AZ529" s="6"/>
      <c r="BA529" s="6"/>
      <c r="BB529" s="6"/>
      <c r="BC529" s="6"/>
      <c r="BD529" s="6"/>
      <c r="BE529" s="6"/>
      <c r="BF529" s="6"/>
      <c r="BG529" s="6"/>
      <c r="BH529" s="6"/>
      <c r="BI529" s="6"/>
      <c r="BJ529" s="6"/>
      <c r="BK529" s="7"/>
      <c r="BL529" s="48"/>
      <c r="BM529" s="48"/>
      <c r="BN529" s="48"/>
    </row>
    <row r="530" spans="4:66"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  <c r="AA530" s="6"/>
      <c r="AB530" s="6"/>
      <c r="AC530" s="6"/>
      <c r="AD530" s="7"/>
      <c r="AE530" s="48"/>
      <c r="AF530" s="48"/>
      <c r="AG530" s="48"/>
      <c r="AK530" s="6"/>
      <c r="AL530" s="6"/>
      <c r="AM530" s="6"/>
      <c r="AN530" s="6"/>
      <c r="AO530" s="6"/>
      <c r="AP530" s="6"/>
      <c r="AQ530" s="6"/>
      <c r="AR530" s="6"/>
      <c r="AS530" s="6"/>
      <c r="AT530" s="6"/>
      <c r="AU530" s="6"/>
      <c r="AV530" s="6"/>
      <c r="AW530" s="6"/>
      <c r="AX530" s="6"/>
      <c r="AY530" s="6"/>
      <c r="AZ530" s="6"/>
      <c r="BA530" s="6"/>
      <c r="BB530" s="6"/>
      <c r="BC530" s="6"/>
      <c r="BD530" s="6"/>
      <c r="BE530" s="6"/>
      <c r="BF530" s="6"/>
      <c r="BG530" s="6"/>
      <c r="BH530" s="6"/>
      <c r="BI530" s="6"/>
      <c r="BJ530" s="6"/>
      <c r="BK530" s="7"/>
      <c r="BL530" s="48"/>
      <c r="BM530" s="48"/>
      <c r="BN530" s="48"/>
    </row>
    <row r="531" spans="4:66"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  <c r="AA531" s="6"/>
      <c r="AB531" s="6"/>
      <c r="AC531" s="6"/>
      <c r="AD531" s="7"/>
      <c r="AE531" s="48"/>
      <c r="AF531" s="48"/>
      <c r="AG531" s="48"/>
      <c r="AK531" s="6"/>
      <c r="AL531" s="6"/>
      <c r="AM531" s="6"/>
      <c r="AN531" s="6"/>
      <c r="AO531" s="6"/>
      <c r="AP531" s="6"/>
      <c r="AQ531" s="6"/>
      <c r="AR531" s="6"/>
      <c r="AS531" s="6"/>
      <c r="AT531" s="6"/>
      <c r="AU531" s="6"/>
      <c r="AV531" s="6"/>
      <c r="AW531" s="6"/>
      <c r="AX531" s="6"/>
      <c r="AY531" s="6"/>
      <c r="AZ531" s="6"/>
      <c r="BA531" s="6"/>
      <c r="BB531" s="6"/>
      <c r="BC531" s="6"/>
      <c r="BD531" s="6"/>
      <c r="BE531" s="6"/>
      <c r="BF531" s="6"/>
      <c r="BG531" s="6"/>
      <c r="BH531" s="6"/>
      <c r="BI531" s="6"/>
      <c r="BJ531" s="6"/>
      <c r="BK531" s="7"/>
      <c r="BL531" s="48"/>
      <c r="BM531" s="48"/>
      <c r="BN531" s="48"/>
    </row>
    <row r="532" spans="4:66"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  <c r="AA532" s="6"/>
      <c r="AB532" s="6"/>
      <c r="AC532" s="6"/>
      <c r="AD532" s="7"/>
      <c r="AE532" s="48"/>
      <c r="AF532" s="48"/>
      <c r="AG532" s="48"/>
      <c r="AK532" s="6"/>
      <c r="AL532" s="6"/>
      <c r="AM532" s="6"/>
      <c r="AN532" s="6"/>
      <c r="AO532" s="6"/>
      <c r="AP532" s="6"/>
      <c r="AQ532" s="6"/>
      <c r="AR532" s="6"/>
      <c r="AS532" s="6"/>
      <c r="AT532" s="6"/>
      <c r="AU532" s="6"/>
      <c r="AV532" s="6"/>
      <c r="AW532" s="6"/>
      <c r="AX532" s="6"/>
      <c r="AY532" s="6"/>
      <c r="AZ532" s="6"/>
      <c r="BA532" s="6"/>
      <c r="BB532" s="6"/>
      <c r="BC532" s="6"/>
      <c r="BD532" s="6"/>
      <c r="BE532" s="6"/>
      <c r="BF532" s="6"/>
      <c r="BG532" s="6"/>
      <c r="BH532" s="6"/>
      <c r="BI532" s="6"/>
      <c r="BJ532" s="6"/>
      <c r="BK532" s="7"/>
      <c r="BL532" s="48"/>
      <c r="BM532" s="48"/>
      <c r="BN532" s="48"/>
    </row>
    <row r="533" spans="4:66"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  <c r="AA533" s="6"/>
      <c r="AB533" s="6"/>
      <c r="AC533" s="6"/>
      <c r="AD533" s="7"/>
      <c r="AE533" s="48"/>
      <c r="AF533" s="48"/>
      <c r="AG533" s="48"/>
      <c r="AK533" s="6"/>
      <c r="AL533" s="6"/>
      <c r="AM533" s="6"/>
      <c r="AN533" s="6"/>
      <c r="AO533" s="6"/>
      <c r="AP533" s="6"/>
      <c r="AQ533" s="6"/>
      <c r="AR533" s="6"/>
      <c r="AS533" s="6"/>
      <c r="AT533" s="6"/>
      <c r="AU533" s="6"/>
      <c r="AV533" s="6"/>
      <c r="AW533" s="6"/>
      <c r="AX533" s="6"/>
      <c r="AY533" s="6"/>
      <c r="AZ533" s="6"/>
      <c r="BA533" s="6"/>
      <c r="BB533" s="6"/>
      <c r="BC533" s="6"/>
      <c r="BD533" s="6"/>
      <c r="BE533" s="6"/>
      <c r="BF533" s="6"/>
      <c r="BG533" s="6"/>
      <c r="BH533" s="6"/>
      <c r="BI533" s="6"/>
      <c r="BJ533" s="6"/>
      <c r="BK533" s="7"/>
      <c r="BL533" s="48"/>
      <c r="BM533" s="48"/>
      <c r="BN533" s="48"/>
    </row>
    <row r="534" spans="4:66"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  <c r="AA534" s="6"/>
      <c r="AB534" s="6"/>
      <c r="AC534" s="6"/>
      <c r="AD534" s="7"/>
      <c r="AE534" s="48"/>
      <c r="AF534" s="48"/>
      <c r="AG534" s="48"/>
      <c r="AK534" s="6"/>
      <c r="AL534" s="6"/>
      <c r="AM534" s="6"/>
      <c r="AN534" s="6"/>
      <c r="AO534" s="6"/>
      <c r="AP534" s="6"/>
      <c r="AQ534" s="6"/>
      <c r="AR534" s="6"/>
      <c r="AS534" s="6"/>
      <c r="AT534" s="6"/>
      <c r="AU534" s="6"/>
      <c r="AV534" s="6"/>
      <c r="AW534" s="6"/>
      <c r="AX534" s="6"/>
      <c r="AY534" s="6"/>
      <c r="AZ534" s="6"/>
      <c r="BA534" s="6"/>
      <c r="BB534" s="6"/>
      <c r="BC534" s="6"/>
      <c r="BD534" s="6"/>
      <c r="BE534" s="6"/>
      <c r="BF534" s="6"/>
      <c r="BG534" s="6"/>
      <c r="BH534" s="6"/>
      <c r="BI534" s="6"/>
      <c r="BJ534" s="6"/>
      <c r="BK534" s="7"/>
      <c r="BL534" s="48"/>
      <c r="BM534" s="48"/>
      <c r="BN534" s="48"/>
    </row>
    <row r="535" spans="4:66"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  <c r="AA535" s="6"/>
      <c r="AB535" s="6"/>
      <c r="AC535" s="6"/>
      <c r="AD535" s="7"/>
      <c r="AE535" s="48"/>
      <c r="AF535" s="48"/>
      <c r="AG535" s="48"/>
      <c r="AK535" s="6"/>
      <c r="AL535" s="6"/>
      <c r="AM535" s="6"/>
      <c r="AN535" s="6"/>
      <c r="AO535" s="6"/>
      <c r="AP535" s="6"/>
      <c r="AQ535" s="6"/>
      <c r="AR535" s="6"/>
      <c r="AS535" s="6"/>
      <c r="AT535" s="6"/>
      <c r="AU535" s="6"/>
      <c r="AV535" s="6"/>
      <c r="AW535" s="6"/>
      <c r="AX535" s="6"/>
      <c r="AY535" s="6"/>
      <c r="AZ535" s="6"/>
      <c r="BA535" s="6"/>
      <c r="BB535" s="6"/>
      <c r="BC535" s="6"/>
      <c r="BD535" s="6"/>
      <c r="BE535" s="6"/>
      <c r="BF535" s="6"/>
      <c r="BG535" s="6"/>
      <c r="BH535" s="6"/>
      <c r="BI535" s="6"/>
      <c r="BJ535" s="6"/>
      <c r="BK535" s="7"/>
      <c r="BL535" s="48"/>
      <c r="BM535" s="48"/>
      <c r="BN535" s="48"/>
    </row>
    <row r="536" spans="4:66"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  <c r="AA536" s="6"/>
      <c r="AB536" s="6"/>
      <c r="AC536" s="6"/>
      <c r="AD536" s="7"/>
      <c r="AE536" s="48"/>
      <c r="AF536" s="48"/>
      <c r="AG536" s="48"/>
      <c r="AK536" s="6"/>
      <c r="AL536" s="6"/>
      <c r="AM536" s="6"/>
      <c r="AN536" s="6"/>
      <c r="AO536" s="6"/>
      <c r="AP536" s="6"/>
      <c r="AQ536" s="6"/>
      <c r="AR536" s="6"/>
      <c r="AS536" s="6"/>
      <c r="AT536" s="6"/>
      <c r="AU536" s="6"/>
      <c r="AV536" s="6"/>
      <c r="AW536" s="6"/>
      <c r="AX536" s="6"/>
      <c r="AY536" s="6"/>
      <c r="AZ536" s="6"/>
      <c r="BA536" s="6"/>
      <c r="BB536" s="6"/>
      <c r="BC536" s="6"/>
      <c r="BD536" s="6"/>
      <c r="BE536" s="6"/>
      <c r="BF536" s="6"/>
      <c r="BG536" s="6"/>
      <c r="BH536" s="6"/>
      <c r="BI536" s="6"/>
      <c r="BJ536" s="6"/>
      <c r="BK536" s="7"/>
      <c r="BL536" s="48"/>
      <c r="BM536" s="48"/>
      <c r="BN536" s="48"/>
    </row>
    <row r="537" spans="4:66"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  <c r="AA537" s="6"/>
      <c r="AB537" s="6"/>
      <c r="AC537" s="6"/>
      <c r="AD537" s="7"/>
      <c r="AE537" s="48"/>
      <c r="AF537" s="48"/>
      <c r="AG537" s="48"/>
      <c r="AK537" s="6"/>
      <c r="AL537" s="6"/>
      <c r="AM537" s="6"/>
      <c r="AN537" s="6"/>
      <c r="AO537" s="6"/>
      <c r="AP537" s="6"/>
      <c r="AQ537" s="6"/>
      <c r="AR537" s="6"/>
      <c r="AS537" s="6"/>
      <c r="AT537" s="6"/>
      <c r="AU537" s="6"/>
      <c r="AV537" s="6"/>
      <c r="AW537" s="6"/>
      <c r="AX537" s="6"/>
      <c r="AY537" s="6"/>
      <c r="AZ537" s="6"/>
      <c r="BA537" s="6"/>
      <c r="BB537" s="6"/>
      <c r="BC537" s="6"/>
      <c r="BD537" s="6"/>
      <c r="BE537" s="6"/>
      <c r="BF537" s="6"/>
      <c r="BG537" s="6"/>
      <c r="BH537" s="6"/>
      <c r="BI537" s="6"/>
      <c r="BJ537" s="6"/>
      <c r="BK537" s="7"/>
      <c r="BL537" s="48"/>
      <c r="BM537" s="48"/>
      <c r="BN537" s="48"/>
    </row>
    <row r="538" spans="4:66"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  <c r="AA538" s="6"/>
      <c r="AB538" s="6"/>
      <c r="AC538" s="6"/>
      <c r="AD538" s="7"/>
      <c r="AE538" s="48"/>
      <c r="AF538" s="48"/>
      <c r="AG538" s="48"/>
      <c r="AK538" s="6"/>
      <c r="AL538" s="6"/>
      <c r="AM538" s="6"/>
      <c r="AN538" s="6"/>
      <c r="AO538" s="6"/>
      <c r="AP538" s="6"/>
      <c r="AQ538" s="6"/>
      <c r="AR538" s="6"/>
      <c r="AS538" s="6"/>
      <c r="AT538" s="6"/>
      <c r="AU538" s="6"/>
      <c r="AV538" s="6"/>
      <c r="AW538" s="6"/>
      <c r="AX538" s="6"/>
      <c r="AY538" s="6"/>
      <c r="AZ538" s="6"/>
      <c r="BA538" s="6"/>
      <c r="BB538" s="6"/>
      <c r="BC538" s="6"/>
      <c r="BD538" s="6"/>
      <c r="BE538" s="6"/>
      <c r="BF538" s="6"/>
      <c r="BG538" s="6"/>
      <c r="BH538" s="6"/>
      <c r="BI538" s="6"/>
      <c r="BJ538" s="6"/>
      <c r="BK538" s="7"/>
      <c r="BL538" s="48"/>
      <c r="BM538" s="48"/>
      <c r="BN538" s="48"/>
    </row>
    <row r="539" spans="4:66"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  <c r="AA539" s="6"/>
      <c r="AB539" s="6"/>
      <c r="AC539" s="6"/>
      <c r="AD539" s="7"/>
      <c r="AE539" s="48"/>
      <c r="AF539" s="48"/>
      <c r="AG539" s="48"/>
      <c r="AK539" s="6"/>
      <c r="AL539" s="6"/>
      <c r="AM539" s="6"/>
      <c r="AN539" s="6"/>
      <c r="AO539" s="6"/>
      <c r="AP539" s="6"/>
      <c r="AQ539" s="6"/>
      <c r="AR539" s="6"/>
      <c r="AS539" s="6"/>
      <c r="AT539" s="6"/>
      <c r="AU539" s="6"/>
      <c r="AV539" s="6"/>
      <c r="AW539" s="6"/>
      <c r="AX539" s="6"/>
      <c r="AY539" s="6"/>
      <c r="AZ539" s="6"/>
      <c r="BA539" s="6"/>
      <c r="BB539" s="6"/>
      <c r="BC539" s="6"/>
      <c r="BD539" s="6"/>
      <c r="BE539" s="6"/>
      <c r="BF539" s="6"/>
      <c r="BG539" s="6"/>
      <c r="BH539" s="6"/>
      <c r="BI539" s="6"/>
      <c r="BJ539" s="6"/>
      <c r="BK539" s="7"/>
      <c r="BL539" s="48"/>
      <c r="BM539" s="48"/>
      <c r="BN539" s="48"/>
    </row>
    <row r="540" spans="4:66"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  <c r="AA540" s="6"/>
      <c r="AB540" s="6"/>
      <c r="AC540" s="6"/>
      <c r="AD540" s="7"/>
      <c r="AE540" s="48"/>
      <c r="AF540" s="48"/>
      <c r="AG540" s="48"/>
      <c r="AK540" s="6"/>
      <c r="AL540" s="6"/>
      <c r="AM540" s="6"/>
      <c r="AN540" s="6"/>
      <c r="AO540" s="6"/>
      <c r="AP540" s="6"/>
      <c r="AQ540" s="6"/>
      <c r="AR540" s="6"/>
      <c r="AS540" s="6"/>
      <c r="AT540" s="6"/>
      <c r="AU540" s="6"/>
      <c r="AV540" s="6"/>
      <c r="AW540" s="6"/>
      <c r="AX540" s="6"/>
      <c r="AY540" s="6"/>
      <c r="AZ540" s="6"/>
      <c r="BA540" s="6"/>
      <c r="BB540" s="6"/>
      <c r="BC540" s="6"/>
      <c r="BD540" s="6"/>
      <c r="BE540" s="6"/>
      <c r="BF540" s="6"/>
      <c r="BG540" s="6"/>
      <c r="BH540" s="6"/>
      <c r="BI540" s="6"/>
      <c r="BJ540" s="6"/>
      <c r="BK540" s="7"/>
      <c r="BL540" s="48"/>
      <c r="BM540" s="48"/>
      <c r="BN540" s="48"/>
    </row>
    <row r="541" spans="4:66"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  <c r="AA541" s="6"/>
      <c r="AB541" s="6"/>
      <c r="AC541" s="6"/>
      <c r="AD541" s="7"/>
      <c r="AE541" s="48"/>
      <c r="AF541" s="48"/>
      <c r="AG541" s="48"/>
      <c r="AK541" s="6"/>
      <c r="AL541" s="6"/>
      <c r="AM541" s="6"/>
      <c r="AN541" s="6"/>
      <c r="AO541" s="6"/>
      <c r="AP541" s="6"/>
      <c r="AQ541" s="6"/>
      <c r="AR541" s="6"/>
      <c r="AS541" s="6"/>
      <c r="AT541" s="6"/>
      <c r="AU541" s="6"/>
      <c r="AV541" s="6"/>
      <c r="AW541" s="6"/>
      <c r="AX541" s="6"/>
      <c r="AY541" s="6"/>
      <c r="AZ541" s="6"/>
      <c r="BA541" s="6"/>
      <c r="BB541" s="6"/>
      <c r="BC541" s="6"/>
      <c r="BD541" s="6"/>
      <c r="BE541" s="6"/>
      <c r="BF541" s="6"/>
      <c r="BG541" s="6"/>
      <c r="BH541" s="6"/>
      <c r="BI541" s="6"/>
      <c r="BJ541" s="6"/>
      <c r="BK541" s="7"/>
      <c r="BL541" s="48"/>
      <c r="BM541" s="48"/>
      <c r="BN541" s="48"/>
    </row>
    <row r="542" spans="4:66"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  <c r="AA542" s="6"/>
      <c r="AB542" s="6"/>
      <c r="AC542" s="6"/>
      <c r="AD542" s="7"/>
      <c r="AE542" s="48"/>
      <c r="AF542" s="48"/>
      <c r="AG542" s="48"/>
      <c r="AK542" s="6"/>
      <c r="AL542" s="6"/>
      <c r="AM542" s="6"/>
      <c r="AN542" s="6"/>
      <c r="AO542" s="6"/>
      <c r="AP542" s="6"/>
      <c r="AQ542" s="6"/>
      <c r="AR542" s="6"/>
      <c r="AS542" s="6"/>
      <c r="AT542" s="6"/>
      <c r="AU542" s="6"/>
      <c r="AV542" s="6"/>
      <c r="AW542" s="6"/>
      <c r="AX542" s="6"/>
      <c r="AY542" s="6"/>
      <c r="AZ542" s="6"/>
      <c r="BA542" s="6"/>
      <c r="BB542" s="6"/>
      <c r="BC542" s="6"/>
      <c r="BD542" s="6"/>
      <c r="BE542" s="6"/>
      <c r="BF542" s="6"/>
      <c r="BG542" s="6"/>
      <c r="BH542" s="6"/>
      <c r="BI542" s="6"/>
      <c r="BJ542" s="6"/>
      <c r="BK542" s="7"/>
      <c r="BL542" s="48"/>
      <c r="BM542" s="48"/>
      <c r="BN542" s="48"/>
    </row>
    <row r="543" spans="4:66"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  <c r="AA543" s="6"/>
      <c r="AB543" s="6"/>
      <c r="AC543" s="6"/>
      <c r="AD543" s="7"/>
      <c r="AE543" s="48"/>
      <c r="AF543" s="48"/>
      <c r="AG543" s="48"/>
      <c r="AK543" s="6"/>
      <c r="AL543" s="6"/>
      <c r="AM543" s="6"/>
      <c r="AN543" s="6"/>
      <c r="AO543" s="6"/>
      <c r="AP543" s="6"/>
      <c r="AQ543" s="6"/>
      <c r="AR543" s="6"/>
      <c r="AS543" s="6"/>
      <c r="AT543" s="6"/>
      <c r="AU543" s="6"/>
      <c r="AV543" s="6"/>
      <c r="AW543" s="6"/>
      <c r="AX543" s="6"/>
      <c r="AY543" s="6"/>
      <c r="AZ543" s="6"/>
      <c r="BA543" s="6"/>
      <c r="BB543" s="6"/>
      <c r="BC543" s="6"/>
      <c r="BD543" s="6"/>
      <c r="BE543" s="6"/>
      <c r="BF543" s="6"/>
      <c r="BG543" s="6"/>
      <c r="BH543" s="6"/>
      <c r="BI543" s="6"/>
      <c r="BJ543" s="6"/>
      <c r="BK543" s="7"/>
      <c r="BL543" s="48"/>
      <c r="BM543" s="48"/>
      <c r="BN543" s="48"/>
    </row>
    <row r="544" spans="4:66"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  <c r="AA544" s="6"/>
      <c r="AB544" s="6"/>
      <c r="AC544" s="6"/>
      <c r="AD544" s="7"/>
      <c r="AE544" s="48"/>
      <c r="AF544" s="48"/>
      <c r="AG544" s="48"/>
      <c r="AK544" s="6"/>
      <c r="AL544" s="6"/>
      <c r="AM544" s="6"/>
      <c r="AN544" s="6"/>
      <c r="AO544" s="6"/>
      <c r="AP544" s="6"/>
      <c r="AQ544" s="6"/>
      <c r="AR544" s="6"/>
      <c r="AS544" s="6"/>
      <c r="AT544" s="6"/>
      <c r="AU544" s="6"/>
      <c r="AV544" s="6"/>
      <c r="AW544" s="6"/>
      <c r="AX544" s="6"/>
      <c r="AY544" s="6"/>
      <c r="AZ544" s="6"/>
      <c r="BA544" s="6"/>
      <c r="BB544" s="6"/>
      <c r="BC544" s="6"/>
      <c r="BD544" s="6"/>
      <c r="BE544" s="6"/>
      <c r="BF544" s="6"/>
      <c r="BG544" s="6"/>
      <c r="BH544" s="6"/>
      <c r="BI544" s="6"/>
      <c r="BJ544" s="6"/>
      <c r="BK544" s="7"/>
      <c r="BL544" s="48"/>
      <c r="BM544" s="48"/>
      <c r="BN544" s="48"/>
    </row>
    <row r="545" spans="4:66"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  <c r="AA545" s="6"/>
      <c r="AB545" s="6"/>
      <c r="AC545" s="6"/>
      <c r="AD545" s="7"/>
      <c r="AE545" s="48"/>
      <c r="AF545" s="48"/>
      <c r="AG545" s="48"/>
      <c r="AK545" s="6"/>
      <c r="AL545" s="6"/>
      <c r="AM545" s="6"/>
      <c r="AN545" s="6"/>
      <c r="AO545" s="6"/>
      <c r="AP545" s="6"/>
      <c r="AQ545" s="6"/>
      <c r="AR545" s="6"/>
      <c r="AS545" s="6"/>
      <c r="AT545" s="6"/>
      <c r="AU545" s="6"/>
      <c r="AV545" s="6"/>
      <c r="AW545" s="6"/>
      <c r="AX545" s="6"/>
      <c r="AY545" s="6"/>
      <c r="AZ545" s="6"/>
      <c r="BA545" s="6"/>
      <c r="BB545" s="6"/>
      <c r="BC545" s="6"/>
      <c r="BD545" s="6"/>
      <c r="BE545" s="6"/>
      <c r="BF545" s="6"/>
      <c r="BG545" s="6"/>
      <c r="BH545" s="6"/>
      <c r="BI545" s="6"/>
      <c r="BJ545" s="6"/>
      <c r="BK545" s="7"/>
      <c r="BL545" s="48"/>
      <c r="BM545" s="48"/>
      <c r="BN545" s="48"/>
    </row>
    <row r="546" spans="4:66"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  <c r="AA546" s="6"/>
      <c r="AB546" s="6"/>
      <c r="AC546" s="6"/>
      <c r="AD546" s="7"/>
      <c r="AE546" s="48"/>
      <c r="AF546" s="48"/>
      <c r="AG546" s="48"/>
      <c r="AK546" s="6"/>
      <c r="AL546" s="6"/>
      <c r="AM546" s="6"/>
      <c r="AN546" s="6"/>
      <c r="AO546" s="6"/>
      <c r="AP546" s="6"/>
      <c r="AQ546" s="6"/>
      <c r="AR546" s="6"/>
      <c r="AS546" s="6"/>
      <c r="AT546" s="6"/>
      <c r="AU546" s="6"/>
      <c r="AV546" s="6"/>
      <c r="AW546" s="6"/>
      <c r="AX546" s="6"/>
      <c r="AY546" s="6"/>
      <c r="AZ546" s="6"/>
      <c r="BA546" s="6"/>
      <c r="BB546" s="6"/>
      <c r="BC546" s="6"/>
      <c r="BD546" s="6"/>
      <c r="BE546" s="6"/>
      <c r="BF546" s="6"/>
      <c r="BG546" s="6"/>
      <c r="BH546" s="6"/>
      <c r="BI546" s="6"/>
      <c r="BJ546" s="6"/>
      <c r="BK546" s="7"/>
      <c r="BL546" s="48"/>
      <c r="BM546" s="48"/>
      <c r="BN546" s="48"/>
    </row>
    <row r="547" spans="4:66"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  <c r="AA547" s="6"/>
      <c r="AB547" s="6"/>
      <c r="AC547" s="6"/>
      <c r="AD547" s="7"/>
      <c r="AE547" s="48"/>
      <c r="AF547" s="48"/>
      <c r="AG547" s="48"/>
      <c r="AK547" s="6"/>
      <c r="AL547" s="6"/>
      <c r="AM547" s="6"/>
      <c r="AN547" s="6"/>
      <c r="AO547" s="6"/>
      <c r="AP547" s="6"/>
      <c r="AQ547" s="6"/>
      <c r="AR547" s="6"/>
      <c r="AS547" s="6"/>
      <c r="AT547" s="6"/>
      <c r="AU547" s="6"/>
      <c r="AV547" s="6"/>
      <c r="AW547" s="6"/>
      <c r="AX547" s="6"/>
      <c r="AY547" s="6"/>
      <c r="AZ547" s="6"/>
      <c r="BA547" s="6"/>
      <c r="BB547" s="6"/>
      <c r="BC547" s="6"/>
      <c r="BD547" s="6"/>
      <c r="BE547" s="6"/>
      <c r="BF547" s="6"/>
      <c r="BG547" s="6"/>
      <c r="BH547" s="6"/>
      <c r="BI547" s="6"/>
      <c r="BJ547" s="6"/>
      <c r="BK547" s="7"/>
      <c r="BL547" s="48"/>
      <c r="BM547" s="48"/>
      <c r="BN547" s="48"/>
    </row>
    <row r="548" spans="4:66"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  <c r="AA548" s="6"/>
      <c r="AB548" s="6"/>
      <c r="AC548" s="6"/>
      <c r="AD548" s="7"/>
      <c r="AE548" s="48"/>
      <c r="AF548" s="48"/>
      <c r="AG548" s="48"/>
      <c r="AK548" s="6"/>
      <c r="AL548" s="6"/>
      <c r="AM548" s="6"/>
      <c r="AN548" s="6"/>
      <c r="AO548" s="6"/>
      <c r="AP548" s="6"/>
      <c r="AQ548" s="6"/>
      <c r="AR548" s="6"/>
      <c r="AS548" s="6"/>
      <c r="AT548" s="6"/>
      <c r="AU548" s="6"/>
      <c r="AV548" s="6"/>
      <c r="AW548" s="6"/>
      <c r="AX548" s="6"/>
      <c r="AY548" s="6"/>
      <c r="AZ548" s="6"/>
      <c r="BA548" s="6"/>
      <c r="BB548" s="6"/>
      <c r="BC548" s="6"/>
      <c r="BD548" s="6"/>
      <c r="BE548" s="6"/>
      <c r="BF548" s="6"/>
      <c r="BG548" s="6"/>
      <c r="BH548" s="6"/>
      <c r="BI548" s="6"/>
      <c r="BJ548" s="6"/>
      <c r="BK548" s="7"/>
      <c r="BL548" s="48"/>
      <c r="BM548" s="48"/>
      <c r="BN548" s="48"/>
    </row>
    <row r="549" spans="4:66"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  <c r="AA549" s="6"/>
      <c r="AB549" s="6"/>
      <c r="AC549" s="6"/>
      <c r="AD549" s="7"/>
      <c r="AE549" s="48"/>
      <c r="AF549" s="48"/>
      <c r="AG549" s="48"/>
      <c r="AK549" s="6"/>
      <c r="AL549" s="6"/>
      <c r="AM549" s="6"/>
      <c r="AN549" s="6"/>
      <c r="AO549" s="6"/>
      <c r="AP549" s="6"/>
      <c r="AQ549" s="6"/>
      <c r="AR549" s="6"/>
      <c r="AS549" s="6"/>
      <c r="AT549" s="6"/>
      <c r="AU549" s="6"/>
      <c r="AV549" s="6"/>
      <c r="AW549" s="6"/>
      <c r="AX549" s="6"/>
      <c r="AY549" s="6"/>
      <c r="AZ549" s="6"/>
      <c r="BA549" s="6"/>
      <c r="BB549" s="6"/>
      <c r="BC549" s="6"/>
      <c r="BD549" s="6"/>
      <c r="BE549" s="6"/>
      <c r="BF549" s="6"/>
      <c r="BG549" s="6"/>
      <c r="BH549" s="6"/>
      <c r="BI549" s="6"/>
      <c r="BJ549" s="6"/>
      <c r="BK549" s="7"/>
      <c r="BL549" s="48"/>
      <c r="BM549" s="48"/>
      <c r="BN549" s="48"/>
    </row>
    <row r="550" spans="4:66"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  <c r="AA550" s="6"/>
      <c r="AB550" s="6"/>
      <c r="AC550" s="6"/>
      <c r="AD550" s="7"/>
      <c r="AE550" s="48"/>
      <c r="AF550" s="48"/>
      <c r="AG550" s="48"/>
      <c r="AK550" s="6"/>
      <c r="AL550" s="6"/>
      <c r="AM550" s="6"/>
      <c r="AN550" s="6"/>
      <c r="AO550" s="6"/>
      <c r="AP550" s="6"/>
      <c r="AQ550" s="6"/>
      <c r="AR550" s="6"/>
      <c r="AS550" s="6"/>
      <c r="AT550" s="6"/>
      <c r="AU550" s="6"/>
      <c r="AV550" s="6"/>
      <c r="AW550" s="6"/>
      <c r="AX550" s="6"/>
      <c r="AY550" s="6"/>
      <c r="AZ550" s="6"/>
      <c r="BA550" s="6"/>
      <c r="BB550" s="6"/>
      <c r="BC550" s="6"/>
      <c r="BD550" s="6"/>
      <c r="BE550" s="6"/>
      <c r="BF550" s="6"/>
      <c r="BG550" s="6"/>
      <c r="BH550" s="6"/>
      <c r="BI550" s="6"/>
      <c r="BJ550" s="6"/>
      <c r="BK550" s="7"/>
      <c r="BL550" s="48"/>
      <c r="BM550" s="48"/>
      <c r="BN550" s="48"/>
    </row>
    <row r="551" spans="4:66"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  <c r="AA551" s="6"/>
      <c r="AB551" s="6"/>
      <c r="AC551" s="6"/>
      <c r="AD551" s="7"/>
      <c r="AE551" s="48"/>
      <c r="AF551" s="48"/>
      <c r="AG551" s="48"/>
      <c r="AK551" s="6"/>
      <c r="AL551" s="6"/>
      <c r="AM551" s="6"/>
      <c r="AN551" s="6"/>
      <c r="AO551" s="6"/>
      <c r="AP551" s="6"/>
      <c r="AQ551" s="6"/>
      <c r="AR551" s="6"/>
      <c r="AS551" s="6"/>
      <c r="AT551" s="6"/>
      <c r="AU551" s="6"/>
      <c r="AV551" s="6"/>
      <c r="AW551" s="6"/>
      <c r="AX551" s="6"/>
      <c r="AY551" s="6"/>
      <c r="AZ551" s="6"/>
      <c r="BA551" s="6"/>
      <c r="BB551" s="6"/>
      <c r="BC551" s="6"/>
      <c r="BD551" s="6"/>
      <c r="BE551" s="6"/>
      <c r="BF551" s="6"/>
      <c r="BG551" s="6"/>
      <c r="BH551" s="6"/>
      <c r="BI551" s="6"/>
      <c r="BJ551" s="6"/>
      <c r="BK551" s="7"/>
      <c r="BL551" s="48"/>
      <c r="BM551" s="48"/>
      <c r="BN551" s="48"/>
    </row>
    <row r="552" spans="4:66"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  <c r="AA552" s="6"/>
      <c r="AB552" s="6"/>
      <c r="AC552" s="6"/>
      <c r="AD552" s="7"/>
      <c r="AE552" s="48"/>
      <c r="AF552" s="48"/>
      <c r="AG552" s="48"/>
      <c r="AK552" s="6"/>
      <c r="AL552" s="6"/>
      <c r="AM552" s="6"/>
      <c r="AN552" s="6"/>
      <c r="AO552" s="6"/>
      <c r="AP552" s="6"/>
      <c r="AQ552" s="6"/>
      <c r="AR552" s="6"/>
      <c r="AS552" s="6"/>
      <c r="AT552" s="6"/>
      <c r="AU552" s="6"/>
      <c r="AV552" s="6"/>
      <c r="AW552" s="6"/>
      <c r="AX552" s="6"/>
      <c r="AY552" s="6"/>
      <c r="AZ552" s="6"/>
      <c r="BA552" s="6"/>
      <c r="BB552" s="6"/>
      <c r="BC552" s="6"/>
      <c r="BD552" s="6"/>
      <c r="BE552" s="6"/>
      <c r="BF552" s="6"/>
      <c r="BG552" s="6"/>
      <c r="BH552" s="6"/>
      <c r="BI552" s="6"/>
      <c r="BJ552" s="6"/>
      <c r="BK552" s="7"/>
      <c r="BL552" s="48"/>
      <c r="BM552" s="48"/>
      <c r="BN552" s="48"/>
    </row>
    <row r="553" spans="4:66"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  <c r="AA553" s="6"/>
      <c r="AB553" s="6"/>
      <c r="AC553" s="6"/>
      <c r="AD553" s="7"/>
      <c r="AE553" s="48"/>
      <c r="AF553" s="48"/>
      <c r="AG553" s="48"/>
      <c r="AK553" s="6"/>
      <c r="AL553" s="6"/>
      <c r="AM553" s="6"/>
      <c r="AN553" s="6"/>
      <c r="AO553" s="6"/>
      <c r="AP553" s="6"/>
      <c r="AQ553" s="6"/>
      <c r="AR553" s="6"/>
      <c r="AS553" s="6"/>
      <c r="AT553" s="6"/>
      <c r="AU553" s="6"/>
      <c r="AV553" s="6"/>
      <c r="AW553" s="6"/>
      <c r="AX553" s="6"/>
      <c r="AY553" s="6"/>
      <c r="AZ553" s="6"/>
      <c r="BA553" s="6"/>
      <c r="BB553" s="6"/>
      <c r="BC553" s="6"/>
      <c r="BD553" s="6"/>
      <c r="BE553" s="6"/>
      <c r="BF553" s="6"/>
      <c r="BG553" s="6"/>
      <c r="BH553" s="6"/>
      <c r="BI553" s="6"/>
      <c r="BJ553" s="6"/>
      <c r="BK553" s="7"/>
      <c r="BL553" s="48"/>
      <c r="BM553" s="48"/>
      <c r="BN553" s="48"/>
    </row>
    <row r="554" spans="4:66"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  <c r="AA554" s="6"/>
      <c r="AB554" s="6"/>
      <c r="AC554" s="6"/>
      <c r="AD554" s="7"/>
      <c r="AE554" s="48"/>
      <c r="AF554" s="48"/>
      <c r="AG554" s="48"/>
      <c r="AK554" s="6"/>
      <c r="AL554" s="6"/>
      <c r="AM554" s="6"/>
      <c r="AN554" s="6"/>
      <c r="AO554" s="6"/>
      <c r="AP554" s="6"/>
      <c r="AQ554" s="6"/>
      <c r="AR554" s="6"/>
      <c r="AS554" s="6"/>
      <c r="AT554" s="6"/>
      <c r="AU554" s="6"/>
      <c r="AV554" s="6"/>
      <c r="AW554" s="6"/>
      <c r="AX554" s="6"/>
      <c r="AY554" s="6"/>
      <c r="AZ554" s="6"/>
      <c r="BA554" s="6"/>
      <c r="BB554" s="6"/>
      <c r="BC554" s="6"/>
      <c r="BD554" s="6"/>
      <c r="BE554" s="6"/>
      <c r="BF554" s="6"/>
      <c r="BG554" s="6"/>
      <c r="BH554" s="6"/>
      <c r="BI554" s="6"/>
      <c r="BJ554" s="6"/>
      <c r="BK554" s="7"/>
      <c r="BL554" s="48"/>
      <c r="BM554" s="48"/>
      <c r="BN554" s="48"/>
    </row>
    <row r="555" spans="4:66"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  <c r="AA555" s="6"/>
      <c r="AB555" s="6"/>
      <c r="AC555" s="6"/>
      <c r="AD555" s="7"/>
      <c r="AE555" s="48"/>
      <c r="AF555" s="48"/>
      <c r="AG555" s="48"/>
      <c r="AK555" s="6"/>
      <c r="AL555" s="6"/>
      <c r="AM555" s="6"/>
      <c r="AN555" s="6"/>
      <c r="AO555" s="6"/>
      <c r="AP555" s="6"/>
      <c r="AQ555" s="6"/>
      <c r="AR555" s="6"/>
      <c r="AS555" s="6"/>
      <c r="AT555" s="6"/>
      <c r="AU555" s="6"/>
      <c r="AV555" s="6"/>
      <c r="AW555" s="6"/>
      <c r="AX555" s="6"/>
      <c r="AY555" s="6"/>
      <c r="AZ555" s="6"/>
      <c r="BA555" s="6"/>
      <c r="BB555" s="6"/>
      <c r="BC555" s="6"/>
      <c r="BD555" s="6"/>
      <c r="BE555" s="6"/>
      <c r="BF555" s="6"/>
      <c r="BG555" s="6"/>
      <c r="BH555" s="6"/>
      <c r="BI555" s="6"/>
      <c r="BJ555" s="6"/>
      <c r="BK555" s="7"/>
      <c r="BL555" s="48"/>
      <c r="BM555" s="48"/>
      <c r="BN555" s="48"/>
    </row>
    <row r="556" spans="4:66"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  <c r="AA556" s="6"/>
      <c r="AB556" s="6"/>
      <c r="AC556" s="6"/>
      <c r="AD556" s="7"/>
      <c r="AE556" s="48"/>
      <c r="AF556" s="48"/>
      <c r="AG556" s="48"/>
      <c r="AK556" s="6"/>
      <c r="AL556" s="6"/>
      <c r="AM556" s="6"/>
      <c r="AN556" s="6"/>
      <c r="AO556" s="6"/>
      <c r="AP556" s="6"/>
      <c r="AQ556" s="6"/>
      <c r="AR556" s="6"/>
      <c r="AS556" s="6"/>
      <c r="AT556" s="6"/>
      <c r="AU556" s="6"/>
      <c r="AV556" s="6"/>
      <c r="AW556" s="6"/>
      <c r="AX556" s="6"/>
      <c r="AY556" s="6"/>
      <c r="AZ556" s="6"/>
      <c r="BA556" s="6"/>
      <c r="BB556" s="6"/>
      <c r="BC556" s="6"/>
      <c r="BD556" s="6"/>
      <c r="BE556" s="6"/>
      <c r="BF556" s="6"/>
      <c r="BG556" s="6"/>
      <c r="BH556" s="6"/>
      <c r="BI556" s="6"/>
      <c r="BJ556" s="6"/>
      <c r="BK556" s="7"/>
      <c r="BL556" s="48"/>
      <c r="BM556" s="48"/>
      <c r="BN556" s="48"/>
    </row>
    <row r="557" spans="4:66"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  <c r="AA557" s="6"/>
      <c r="AB557" s="6"/>
      <c r="AC557" s="6"/>
      <c r="AD557" s="7"/>
      <c r="AE557" s="48"/>
      <c r="AF557" s="48"/>
      <c r="AG557" s="48"/>
      <c r="AK557" s="6"/>
      <c r="AL557" s="6"/>
      <c r="AM557" s="6"/>
      <c r="AN557" s="6"/>
      <c r="AO557" s="6"/>
      <c r="AP557" s="6"/>
      <c r="AQ557" s="6"/>
      <c r="AR557" s="6"/>
      <c r="AS557" s="6"/>
      <c r="AT557" s="6"/>
      <c r="AU557" s="6"/>
      <c r="AV557" s="6"/>
      <c r="AW557" s="6"/>
      <c r="AX557" s="6"/>
      <c r="AY557" s="6"/>
      <c r="AZ557" s="6"/>
      <c r="BA557" s="6"/>
      <c r="BB557" s="6"/>
      <c r="BC557" s="6"/>
      <c r="BD557" s="6"/>
      <c r="BE557" s="6"/>
      <c r="BF557" s="6"/>
      <c r="BG557" s="6"/>
      <c r="BH557" s="6"/>
      <c r="BI557" s="6"/>
      <c r="BJ557" s="6"/>
      <c r="BK557" s="7"/>
      <c r="BL557" s="48"/>
      <c r="BM557" s="48"/>
      <c r="BN557" s="48"/>
    </row>
    <row r="558" spans="4:66"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  <c r="AA558" s="6"/>
      <c r="AB558" s="6"/>
      <c r="AC558" s="6"/>
      <c r="AD558" s="7"/>
      <c r="AE558" s="48"/>
      <c r="AF558" s="48"/>
      <c r="AG558" s="48"/>
      <c r="AK558" s="6"/>
      <c r="AL558" s="6"/>
      <c r="AM558" s="6"/>
      <c r="AN558" s="6"/>
      <c r="AO558" s="6"/>
      <c r="AP558" s="6"/>
      <c r="AQ558" s="6"/>
      <c r="AR558" s="6"/>
      <c r="AS558" s="6"/>
      <c r="AT558" s="6"/>
      <c r="AU558" s="6"/>
      <c r="AV558" s="6"/>
      <c r="AW558" s="6"/>
      <c r="AX558" s="6"/>
      <c r="AY558" s="6"/>
      <c r="AZ558" s="6"/>
      <c r="BA558" s="6"/>
      <c r="BB558" s="6"/>
      <c r="BC558" s="6"/>
      <c r="BD558" s="6"/>
      <c r="BE558" s="6"/>
      <c r="BF558" s="6"/>
      <c r="BG558" s="6"/>
      <c r="BH558" s="6"/>
      <c r="BI558" s="6"/>
      <c r="BJ558" s="6"/>
      <c r="BK558" s="7"/>
      <c r="BL558" s="48"/>
      <c r="BM558" s="48"/>
      <c r="BN558" s="48"/>
    </row>
    <row r="559" spans="4:66"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  <c r="AA559" s="6"/>
      <c r="AB559" s="6"/>
      <c r="AC559" s="6"/>
      <c r="AD559" s="7"/>
      <c r="AE559" s="48"/>
      <c r="AF559" s="48"/>
      <c r="AG559" s="48"/>
      <c r="AK559" s="6"/>
      <c r="AL559" s="6"/>
      <c r="AM559" s="6"/>
      <c r="AN559" s="6"/>
      <c r="AO559" s="6"/>
      <c r="AP559" s="6"/>
      <c r="AQ559" s="6"/>
      <c r="AR559" s="6"/>
      <c r="AS559" s="6"/>
      <c r="AT559" s="6"/>
      <c r="AU559" s="6"/>
      <c r="AV559" s="6"/>
      <c r="AW559" s="6"/>
      <c r="AX559" s="6"/>
      <c r="AY559" s="6"/>
      <c r="AZ559" s="6"/>
      <c r="BA559" s="6"/>
      <c r="BB559" s="6"/>
      <c r="BC559" s="6"/>
      <c r="BD559" s="6"/>
      <c r="BE559" s="6"/>
      <c r="BF559" s="6"/>
      <c r="BG559" s="6"/>
      <c r="BH559" s="6"/>
      <c r="BI559" s="6"/>
      <c r="BJ559" s="6"/>
      <c r="BK559" s="7"/>
      <c r="BL559" s="48"/>
      <c r="BM559" s="48"/>
      <c r="BN559" s="48"/>
    </row>
    <row r="560" spans="4:66"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  <c r="AA560" s="6"/>
      <c r="AB560" s="6"/>
      <c r="AC560" s="6"/>
      <c r="AD560" s="7"/>
      <c r="AE560" s="48"/>
      <c r="AF560" s="48"/>
      <c r="AG560" s="48"/>
      <c r="AK560" s="6"/>
      <c r="AL560" s="6"/>
      <c r="AM560" s="6"/>
      <c r="AN560" s="6"/>
      <c r="AO560" s="6"/>
      <c r="AP560" s="6"/>
      <c r="AQ560" s="6"/>
      <c r="AR560" s="6"/>
      <c r="AS560" s="6"/>
      <c r="AT560" s="6"/>
      <c r="AU560" s="6"/>
      <c r="AV560" s="6"/>
      <c r="AW560" s="6"/>
      <c r="AX560" s="6"/>
      <c r="AY560" s="6"/>
      <c r="AZ560" s="6"/>
      <c r="BA560" s="6"/>
      <c r="BB560" s="6"/>
      <c r="BC560" s="6"/>
      <c r="BD560" s="6"/>
      <c r="BE560" s="6"/>
      <c r="BF560" s="6"/>
      <c r="BG560" s="6"/>
      <c r="BH560" s="6"/>
      <c r="BI560" s="6"/>
      <c r="BJ560" s="6"/>
      <c r="BK560" s="7"/>
      <c r="BL560" s="48"/>
      <c r="BM560" s="48"/>
      <c r="BN560" s="48"/>
    </row>
    <row r="561" spans="4:66"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  <c r="AA561" s="6"/>
      <c r="AB561" s="6"/>
      <c r="AC561" s="6"/>
      <c r="AD561" s="7"/>
      <c r="AE561" s="48"/>
      <c r="AF561" s="48"/>
      <c r="AG561" s="48"/>
      <c r="AK561" s="6"/>
      <c r="AL561" s="6"/>
      <c r="AM561" s="6"/>
      <c r="AN561" s="6"/>
      <c r="AO561" s="6"/>
      <c r="AP561" s="6"/>
      <c r="AQ561" s="6"/>
      <c r="AR561" s="6"/>
      <c r="AS561" s="6"/>
      <c r="AT561" s="6"/>
      <c r="AU561" s="6"/>
      <c r="AV561" s="6"/>
      <c r="AW561" s="6"/>
      <c r="AX561" s="6"/>
      <c r="AY561" s="6"/>
      <c r="AZ561" s="6"/>
      <c r="BA561" s="6"/>
      <c r="BB561" s="6"/>
      <c r="BC561" s="6"/>
      <c r="BD561" s="6"/>
      <c r="BE561" s="6"/>
      <c r="BF561" s="6"/>
      <c r="BG561" s="6"/>
      <c r="BH561" s="6"/>
      <c r="BI561" s="6"/>
      <c r="BJ561" s="6"/>
      <c r="BK561" s="7"/>
      <c r="BL561" s="48"/>
      <c r="BM561" s="48"/>
      <c r="BN561" s="48"/>
    </row>
    <row r="562" spans="4:66"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  <c r="AA562" s="6"/>
      <c r="AB562" s="6"/>
      <c r="AC562" s="6"/>
      <c r="AD562" s="7"/>
      <c r="AE562" s="48"/>
      <c r="AF562" s="48"/>
      <c r="AG562" s="48"/>
      <c r="AK562" s="6"/>
      <c r="AL562" s="6"/>
      <c r="AM562" s="6"/>
      <c r="AN562" s="6"/>
      <c r="AO562" s="6"/>
      <c r="AP562" s="6"/>
      <c r="AQ562" s="6"/>
      <c r="AR562" s="6"/>
      <c r="AS562" s="6"/>
      <c r="AT562" s="6"/>
      <c r="AU562" s="6"/>
      <c r="AV562" s="6"/>
      <c r="AW562" s="6"/>
      <c r="AX562" s="6"/>
      <c r="AY562" s="6"/>
      <c r="AZ562" s="6"/>
      <c r="BA562" s="6"/>
      <c r="BB562" s="6"/>
      <c r="BC562" s="6"/>
      <c r="BD562" s="6"/>
      <c r="BE562" s="6"/>
      <c r="BF562" s="6"/>
      <c r="BG562" s="6"/>
      <c r="BH562" s="6"/>
      <c r="BI562" s="6"/>
      <c r="BJ562" s="6"/>
      <c r="BK562" s="7"/>
      <c r="BL562" s="48"/>
      <c r="BM562" s="48"/>
      <c r="BN562" s="48"/>
    </row>
    <row r="563" spans="4:66"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  <c r="AA563" s="6"/>
      <c r="AB563" s="6"/>
      <c r="AC563" s="6"/>
      <c r="AD563" s="7"/>
      <c r="AE563" s="48"/>
      <c r="AF563" s="48"/>
      <c r="AG563" s="48"/>
      <c r="AK563" s="6"/>
      <c r="AL563" s="6"/>
      <c r="AM563" s="6"/>
      <c r="AN563" s="6"/>
      <c r="AO563" s="6"/>
      <c r="AP563" s="6"/>
      <c r="AQ563" s="6"/>
      <c r="AR563" s="6"/>
      <c r="AS563" s="6"/>
      <c r="AT563" s="6"/>
      <c r="AU563" s="6"/>
      <c r="AV563" s="6"/>
      <c r="AW563" s="6"/>
      <c r="AX563" s="6"/>
      <c r="AY563" s="6"/>
      <c r="AZ563" s="6"/>
      <c r="BA563" s="6"/>
      <c r="BB563" s="6"/>
      <c r="BC563" s="6"/>
      <c r="BD563" s="6"/>
      <c r="BE563" s="6"/>
      <c r="BF563" s="6"/>
      <c r="BG563" s="6"/>
      <c r="BH563" s="6"/>
      <c r="BI563" s="6"/>
      <c r="BJ563" s="6"/>
      <c r="BK563" s="7"/>
      <c r="BL563" s="48"/>
      <c r="BM563" s="48"/>
      <c r="BN563" s="48"/>
    </row>
    <row r="564" spans="4:66"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  <c r="AA564" s="6"/>
      <c r="AB564" s="6"/>
      <c r="AC564" s="6"/>
      <c r="AD564" s="7"/>
      <c r="AE564" s="48"/>
      <c r="AF564" s="48"/>
      <c r="AG564" s="48"/>
      <c r="AK564" s="6"/>
      <c r="AL564" s="6"/>
      <c r="AM564" s="6"/>
      <c r="AN564" s="6"/>
      <c r="AO564" s="6"/>
      <c r="AP564" s="6"/>
      <c r="AQ564" s="6"/>
      <c r="AR564" s="6"/>
      <c r="AS564" s="6"/>
      <c r="AT564" s="6"/>
      <c r="AU564" s="6"/>
      <c r="AV564" s="6"/>
      <c r="AW564" s="6"/>
      <c r="AX564" s="6"/>
      <c r="AY564" s="6"/>
      <c r="AZ564" s="6"/>
      <c r="BA564" s="6"/>
      <c r="BB564" s="6"/>
      <c r="BC564" s="6"/>
      <c r="BD564" s="6"/>
      <c r="BE564" s="6"/>
      <c r="BF564" s="6"/>
      <c r="BG564" s="6"/>
      <c r="BH564" s="6"/>
      <c r="BI564" s="6"/>
      <c r="BJ564" s="6"/>
      <c r="BK564" s="7"/>
      <c r="BL564" s="48"/>
      <c r="BM564" s="48"/>
      <c r="BN564" s="48"/>
    </row>
    <row r="565" spans="4:66"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  <c r="AA565" s="6"/>
      <c r="AB565" s="6"/>
      <c r="AC565" s="6"/>
      <c r="AD565" s="7"/>
      <c r="AE565" s="48"/>
      <c r="AF565" s="48"/>
      <c r="AG565" s="48"/>
      <c r="AK565" s="6"/>
      <c r="AL565" s="6"/>
      <c r="AM565" s="6"/>
      <c r="AN565" s="6"/>
      <c r="AO565" s="6"/>
      <c r="AP565" s="6"/>
      <c r="AQ565" s="6"/>
      <c r="AR565" s="6"/>
      <c r="AS565" s="6"/>
      <c r="AT565" s="6"/>
      <c r="AU565" s="6"/>
      <c r="AV565" s="6"/>
      <c r="AW565" s="6"/>
      <c r="AX565" s="6"/>
      <c r="AY565" s="6"/>
      <c r="AZ565" s="6"/>
      <c r="BA565" s="6"/>
      <c r="BB565" s="6"/>
      <c r="BC565" s="6"/>
      <c r="BD565" s="6"/>
      <c r="BE565" s="6"/>
      <c r="BF565" s="6"/>
      <c r="BG565" s="6"/>
      <c r="BH565" s="6"/>
      <c r="BI565" s="6"/>
      <c r="BJ565" s="6"/>
      <c r="BK565" s="7"/>
      <c r="BL565" s="48"/>
      <c r="BM565" s="48"/>
      <c r="BN565" s="48"/>
    </row>
    <row r="566" spans="4:66"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  <c r="AA566" s="6"/>
      <c r="AB566" s="6"/>
      <c r="AC566" s="6"/>
      <c r="AD566" s="7"/>
      <c r="AE566" s="48"/>
      <c r="AF566" s="48"/>
      <c r="AG566" s="48"/>
      <c r="AK566" s="6"/>
      <c r="AL566" s="6"/>
      <c r="AM566" s="6"/>
      <c r="AN566" s="6"/>
      <c r="AO566" s="6"/>
      <c r="AP566" s="6"/>
      <c r="AQ566" s="6"/>
      <c r="AR566" s="6"/>
      <c r="AS566" s="6"/>
      <c r="AT566" s="6"/>
      <c r="AU566" s="6"/>
      <c r="AV566" s="6"/>
      <c r="AW566" s="6"/>
      <c r="AX566" s="6"/>
      <c r="AY566" s="6"/>
      <c r="AZ566" s="6"/>
      <c r="BA566" s="6"/>
      <c r="BB566" s="6"/>
      <c r="BC566" s="6"/>
      <c r="BD566" s="6"/>
      <c r="BE566" s="6"/>
      <c r="BF566" s="6"/>
      <c r="BG566" s="6"/>
      <c r="BH566" s="6"/>
      <c r="BI566" s="6"/>
      <c r="BJ566" s="6"/>
      <c r="BK566" s="7"/>
      <c r="BL566" s="48"/>
      <c r="BM566" s="48"/>
      <c r="BN566" s="48"/>
    </row>
    <row r="567" spans="4:66"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  <c r="AA567" s="6"/>
      <c r="AB567" s="6"/>
      <c r="AC567" s="6"/>
      <c r="AD567" s="7"/>
      <c r="AE567" s="48"/>
      <c r="AF567" s="48"/>
      <c r="AG567" s="48"/>
      <c r="AK567" s="6"/>
      <c r="AL567" s="6"/>
      <c r="AM567" s="6"/>
      <c r="AN567" s="6"/>
      <c r="AO567" s="6"/>
      <c r="AP567" s="6"/>
      <c r="AQ567" s="6"/>
      <c r="AR567" s="6"/>
      <c r="AS567" s="6"/>
      <c r="AT567" s="6"/>
      <c r="AU567" s="6"/>
      <c r="AV567" s="6"/>
      <c r="AW567" s="6"/>
      <c r="AX567" s="6"/>
      <c r="AY567" s="6"/>
      <c r="AZ567" s="6"/>
      <c r="BA567" s="6"/>
      <c r="BB567" s="6"/>
      <c r="BC567" s="6"/>
      <c r="BD567" s="6"/>
      <c r="BE567" s="6"/>
      <c r="BF567" s="6"/>
      <c r="BG567" s="6"/>
      <c r="BH567" s="6"/>
      <c r="BI567" s="6"/>
      <c r="BJ567" s="6"/>
      <c r="BK567" s="7"/>
      <c r="BL567" s="48"/>
      <c r="BM567" s="48"/>
      <c r="BN567" s="48"/>
    </row>
    <row r="568" spans="4:66"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  <c r="AA568" s="6"/>
      <c r="AB568" s="6"/>
      <c r="AC568" s="6"/>
      <c r="AD568" s="7"/>
      <c r="AE568" s="48"/>
      <c r="AF568" s="48"/>
      <c r="AG568" s="48"/>
      <c r="AK568" s="6"/>
      <c r="AL568" s="6"/>
      <c r="AM568" s="6"/>
      <c r="AN568" s="6"/>
      <c r="AO568" s="6"/>
      <c r="AP568" s="6"/>
      <c r="AQ568" s="6"/>
      <c r="AR568" s="6"/>
      <c r="AS568" s="6"/>
      <c r="AT568" s="6"/>
      <c r="AU568" s="6"/>
      <c r="AV568" s="6"/>
      <c r="AW568" s="6"/>
      <c r="AX568" s="6"/>
      <c r="AY568" s="6"/>
      <c r="AZ568" s="6"/>
      <c r="BA568" s="6"/>
      <c r="BB568" s="6"/>
      <c r="BC568" s="6"/>
      <c r="BD568" s="6"/>
      <c r="BE568" s="6"/>
      <c r="BF568" s="6"/>
      <c r="BG568" s="6"/>
      <c r="BH568" s="6"/>
      <c r="BI568" s="6"/>
      <c r="BJ568" s="6"/>
      <c r="BK568" s="7"/>
      <c r="BL568" s="48"/>
      <c r="BM568" s="48"/>
      <c r="BN568" s="48"/>
    </row>
    <row r="569" spans="4:66"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  <c r="AA569" s="6"/>
      <c r="AB569" s="6"/>
      <c r="AC569" s="6"/>
      <c r="AD569" s="7"/>
      <c r="AE569" s="48"/>
      <c r="AF569" s="48"/>
      <c r="AG569" s="48"/>
      <c r="AK569" s="6"/>
      <c r="AL569" s="6"/>
      <c r="AM569" s="6"/>
      <c r="AN569" s="6"/>
      <c r="AO569" s="6"/>
      <c r="AP569" s="6"/>
      <c r="AQ569" s="6"/>
      <c r="AR569" s="6"/>
      <c r="AS569" s="6"/>
      <c r="AT569" s="6"/>
      <c r="AU569" s="6"/>
      <c r="AV569" s="6"/>
      <c r="AW569" s="6"/>
      <c r="AX569" s="6"/>
      <c r="AY569" s="6"/>
      <c r="AZ569" s="6"/>
      <c r="BA569" s="6"/>
      <c r="BB569" s="6"/>
      <c r="BC569" s="6"/>
      <c r="BD569" s="6"/>
      <c r="BE569" s="6"/>
      <c r="BF569" s="6"/>
      <c r="BG569" s="6"/>
      <c r="BH569" s="6"/>
      <c r="BI569" s="6"/>
      <c r="BJ569" s="6"/>
      <c r="BK569" s="7"/>
      <c r="BL569" s="48"/>
      <c r="BM569" s="48"/>
      <c r="BN569" s="48"/>
    </row>
    <row r="570" spans="4:66"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  <c r="AA570" s="6"/>
      <c r="AB570" s="6"/>
      <c r="AC570" s="6"/>
      <c r="AD570" s="7"/>
      <c r="AE570" s="48"/>
      <c r="AF570" s="48"/>
      <c r="AG570" s="48"/>
      <c r="AK570" s="6"/>
      <c r="AL570" s="6"/>
      <c r="AM570" s="6"/>
      <c r="AN570" s="6"/>
      <c r="AO570" s="6"/>
      <c r="AP570" s="6"/>
      <c r="AQ570" s="6"/>
      <c r="AR570" s="6"/>
      <c r="AS570" s="6"/>
      <c r="AT570" s="6"/>
      <c r="AU570" s="6"/>
      <c r="AV570" s="6"/>
      <c r="AW570" s="6"/>
      <c r="AX570" s="6"/>
      <c r="AY570" s="6"/>
      <c r="AZ570" s="6"/>
      <c r="BA570" s="6"/>
      <c r="BB570" s="6"/>
      <c r="BC570" s="6"/>
      <c r="BD570" s="6"/>
      <c r="BE570" s="6"/>
      <c r="BF570" s="6"/>
      <c r="BG570" s="6"/>
      <c r="BH570" s="6"/>
      <c r="BI570" s="6"/>
      <c r="BJ570" s="6"/>
      <c r="BK570" s="7"/>
      <c r="BL570" s="48"/>
      <c r="BM570" s="48"/>
      <c r="BN570" s="48"/>
    </row>
    <row r="571" spans="4:66"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  <c r="AA571" s="6"/>
      <c r="AB571" s="6"/>
      <c r="AC571" s="6"/>
      <c r="AD571" s="7"/>
      <c r="AE571" s="48"/>
      <c r="AF571" s="48"/>
      <c r="AG571" s="48"/>
      <c r="AK571" s="6"/>
      <c r="AL571" s="6"/>
      <c r="AM571" s="6"/>
      <c r="AN571" s="6"/>
      <c r="AO571" s="6"/>
      <c r="AP571" s="6"/>
      <c r="AQ571" s="6"/>
      <c r="AR571" s="6"/>
      <c r="AS571" s="6"/>
      <c r="AT571" s="6"/>
      <c r="AU571" s="6"/>
      <c r="AV571" s="6"/>
      <c r="AW571" s="6"/>
      <c r="AX571" s="6"/>
      <c r="AY571" s="6"/>
      <c r="AZ571" s="6"/>
      <c r="BA571" s="6"/>
      <c r="BB571" s="6"/>
      <c r="BC571" s="6"/>
      <c r="BD571" s="6"/>
      <c r="BE571" s="6"/>
      <c r="BF571" s="6"/>
      <c r="BG571" s="6"/>
      <c r="BH571" s="6"/>
      <c r="BI571" s="6"/>
      <c r="BJ571" s="6"/>
      <c r="BK571" s="7"/>
      <c r="BL571" s="48"/>
      <c r="BM571" s="48"/>
      <c r="BN571" s="48"/>
    </row>
    <row r="572" spans="4:66"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  <c r="AA572" s="6"/>
      <c r="AB572" s="6"/>
      <c r="AC572" s="6"/>
      <c r="AD572" s="7"/>
      <c r="AE572" s="48"/>
      <c r="AF572" s="48"/>
      <c r="AG572" s="48"/>
      <c r="AK572" s="6"/>
      <c r="AL572" s="6"/>
      <c r="AM572" s="6"/>
      <c r="AN572" s="6"/>
      <c r="AO572" s="6"/>
      <c r="AP572" s="6"/>
      <c r="AQ572" s="6"/>
      <c r="AR572" s="6"/>
      <c r="AS572" s="6"/>
      <c r="AT572" s="6"/>
      <c r="AU572" s="6"/>
      <c r="AV572" s="6"/>
      <c r="AW572" s="6"/>
      <c r="AX572" s="6"/>
      <c r="AY572" s="6"/>
      <c r="AZ572" s="6"/>
      <c r="BA572" s="6"/>
      <c r="BB572" s="6"/>
      <c r="BC572" s="6"/>
      <c r="BD572" s="6"/>
      <c r="BE572" s="6"/>
      <c r="BF572" s="6"/>
      <c r="BG572" s="6"/>
      <c r="BH572" s="6"/>
      <c r="BI572" s="6"/>
      <c r="BJ572" s="6"/>
      <c r="BK572" s="7"/>
      <c r="BL572" s="48"/>
      <c r="BM572" s="48"/>
      <c r="BN572" s="48"/>
    </row>
    <row r="573" spans="4:66"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  <c r="AA573" s="6"/>
      <c r="AB573" s="6"/>
      <c r="AC573" s="6"/>
      <c r="AD573" s="7"/>
      <c r="AE573" s="48"/>
      <c r="AF573" s="48"/>
      <c r="AG573" s="48"/>
      <c r="AK573" s="6"/>
      <c r="AL573" s="6"/>
      <c r="AM573" s="6"/>
      <c r="AN573" s="6"/>
      <c r="AO573" s="6"/>
      <c r="AP573" s="6"/>
      <c r="AQ573" s="6"/>
      <c r="AR573" s="6"/>
      <c r="AS573" s="6"/>
      <c r="AT573" s="6"/>
      <c r="AU573" s="6"/>
      <c r="AV573" s="6"/>
      <c r="AW573" s="6"/>
      <c r="AX573" s="6"/>
      <c r="AY573" s="6"/>
      <c r="AZ573" s="6"/>
      <c r="BA573" s="6"/>
      <c r="BB573" s="6"/>
      <c r="BC573" s="6"/>
      <c r="BD573" s="6"/>
      <c r="BE573" s="6"/>
      <c r="BF573" s="6"/>
      <c r="BG573" s="6"/>
      <c r="BH573" s="6"/>
      <c r="BI573" s="6"/>
      <c r="BJ573" s="6"/>
      <c r="BK573" s="7"/>
      <c r="BL573" s="48"/>
      <c r="BM573" s="48"/>
      <c r="BN573" s="48"/>
    </row>
    <row r="574" spans="4:66"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  <c r="AA574" s="6"/>
      <c r="AB574" s="6"/>
      <c r="AC574" s="6"/>
      <c r="AD574" s="7"/>
      <c r="AE574" s="48"/>
      <c r="AF574" s="48"/>
      <c r="AG574" s="48"/>
      <c r="AK574" s="6"/>
      <c r="AL574" s="6"/>
      <c r="AM574" s="6"/>
      <c r="AN574" s="6"/>
      <c r="AO574" s="6"/>
      <c r="AP574" s="6"/>
      <c r="AQ574" s="6"/>
      <c r="AR574" s="6"/>
      <c r="AS574" s="6"/>
      <c r="AT574" s="6"/>
      <c r="AU574" s="6"/>
      <c r="AV574" s="6"/>
      <c r="AW574" s="6"/>
      <c r="AX574" s="6"/>
      <c r="AY574" s="6"/>
      <c r="AZ574" s="6"/>
      <c r="BA574" s="6"/>
      <c r="BB574" s="6"/>
      <c r="BC574" s="6"/>
      <c r="BD574" s="6"/>
      <c r="BE574" s="6"/>
      <c r="BF574" s="6"/>
      <c r="BG574" s="6"/>
      <c r="BH574" s="6"/>
      <c r="BI574" s="6"/>
      <c r="BJ574" s="6"/>
      <c r="BK574" s="7"/>
      <c r="BL574" s="48"/>
      <c r="BM574" s="48"/>
      <c r="BN574" s="48"/>
    </row>
    <row r="575" spans="4:66">
      <c r="D575" s="6"/>
      <c r="E575" s="6"/>
      <c r="F575" s="6"/>
      <c r="G575" s="6"/>
      <c r="H575" s="6"/>
      <c r="I575" s="6"/>
      <c r="J575" s="6"/>
      <c r="K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  <c r="AA575" s="6"/>
      <c r="AB575" s="6"/>
      <c r="AC575" s="6"/>
      <c r="AD575" s="7"/>
      <c r="AE575" s="48"/>
      <c r="AF575" s="48"/>
      <c r="AG575" s="48"/>
      <c r="AK575" s="6"/>
      <c r="AL575" s="6"/>
      <c r="AM575" s="6"/>
      <c r="AN575" s="6"/>
      <c r="AO575" s="6"/>
      <c r="AP575" s="6"/>
      <c r="AQ575" s="6"/>
      <c r="AR575" s="6"/>
      <c r="AV575" s="6"/>
      <c r="AW575" s="6"/>
      <c r="AX575" s="6"/>
      <c r="AY575" s="6"/>
      <c r="AZ575" s="6"/>
      <c r="BA575" s="6"/>
      <c r="BB575" s="6"/>
      <c r="BC575" s="6"/>
      <c r="BD575" s="6"/>
      <c r="BE575" s="6"/>
      <c r="BF575" s="6"/>
      <c r="BG575" s="6"/>
      <c r="BH575" s="6"/>
      <c r="BI575" s="6"/>
      <c r="BJ575" s="6"/>
      <c r="BK575" s="7"/>
      <c r="BL575" s="48"/>
      <c r="BM575" s="48"/>
      <c r="BN575" s="48"/>
    </row>
    <row r="576" spans="4:66">
      <c r="D576" s="6"/>
      <c r="E576" s="6"/>
      <c r="F576" s="6"/>
      <c r="G576" s="6"/>
      <c r="H576" s="6"/>
      <c r="I576" s="6"/>
      <c r="J576" s="6"/>
      <c r="K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  <c r="AA576" s="6"/>
      <c r="AB576" s="6"/>
      <c r="AC576" s="6"/>
      <c r="AD576" s="7"/>
      <c r="AE576" s="48"/>
      <c r="AF576" s="48"/>
      <c r="AG576" s="48"/>
      <c r="AK576" s="6"/>
      <c r="AL576" s="6"/>
      <c r="AM576" s="6"/>
      <c r="AN576" s="6"/>
      <c r="AO576" s="6"/>
      <c r="AP576" s="6"/>
      <c r="AQ576" s="6"/>
      <c r="AR576" s="6"/>
      <c r="AV576" s="6"/>
      <c r="AW576" s="6"/>
      <c r="AX576" s="6"/>
      <c r="AY576" s="6"/>
      <c r="AZ576" s="6"/>
      <c r="BA576" s="6"/>
      <c r="BB576" s="6"/>
      <c r="BC576" s="6"/>
      <c r="BD576" s="6"/>
      <c r="BE576" s="6"/>
      <c r="BF576" s="6"/>
      <c r="BG576" s="6"/>
      <c r="BH576" s="6"/>
      <c r="BI576" s="6"/>
      <c r="BJ576" s="6"/>
      <c r="BK576" s="7"/>
      <c r="BL576" s="48"/>
      <c r="BM576" s="48"/>
      <c r="BN576" s="48"/>
    </row>
    <row r="577" spans="6:56">
      <c r="F577" s="6"/>
      <c r="P577" s="6"/>
      <c r="Q577" s="6"/>
      <c r="V577" s="6"/>
      <c r="W577" s="6"/>
      <c r="AM577" s="6"/>
      <c r="AW577" s="6"/>
      <c r="AX577" s="6"/>
      <c r="BC577" s="6"/>
      <c r="BD577" s="6"/>
    </row>
    <row r="578" spans="6:56">
      <c r="F578" s="6"/>
      <c r="P578" s="6"/>
      <c r="Q578" s="6"/>
      <c r="V578" s="6"/>
      <c r="W578" s="6"/>
      <c r="AM578" s="6"/>
      <c r="AW578" s="6"/>
      <c r="AX578" s="6"/>
      <c r="BC578" s="6"/>
      <c r="BD578" s="6"/>
    </row>
    <row r="579" spans="6:56">
      <c r="F579" s="6"/>
      <c r="P579" s="6"/>
      <c r="Q579" s="6"/>
      <c r="V579" s="6"/>
      <c r="W579" s="6"/>
      <c r="AM579" s="6"/>
      <c r="AW579" s="6"/>
      <c r="AX579" s="6"/>
      <c r="BC579" s="6"/>
      <c r="BD579" s="6"/>
    </row>
    <row r="580" spans="6:56">
      <c r="F580" s="6"/>
      <c r="P580" s="6"/>
      <c r="Q580" s="6"/>
      <c r="V580" s="6"/>
      <c r="W580" s="6"/>
      <c r="AM580" s="6"/>
      <c r="AW580" s="6"/>
      <c r="AX580" s="6"/>
      <c r="BC580" s="6"/>
      <c r="BD580" s="6"/>
    </row>
    <row r="581" spans="6:56">
      <c r="V581" s="6"/>
      <c r="W581" s="6"/>
      <c r="BC581" s="6"/>
      <c r="BD581" s="6"/>
    </row>
    <row r="582" spans="6:56">
      <c r="V582" s="6"/>
      <c r="W582" s="6"/>
      <c r="BC582" s="6"/>
      <c r="BD582" s="6"/>
    </row>
  </sheetData>
  <sheetProtection formatCells="0" formatColumns="0" formatRows="0" deleteRows="0" selectLockedCells="1"/>
  <mergeCells count="1144">
    <mergeCell ref="DS1:DT1"/>
    <mergeCell ref="DX1:DZ1"/>
    <mergeCell ref="B2:E2"/>
    <mergeCell ref="G2:K2"/>
    <mergeCell ref="N2:X3"/>
    <mergeCell ref="AI2:AL2"/>
    <mergeCell ref="AN2:AR2"/>
    <mergeCell ref="AU2:BE3"/>
    <mergeCell ref="B3:E3"/>
    <mergeCell ref="G3:K3"/>
    <mergeCell ref="CP1:CR2"/>
    <mergeCell ref="CS1:CT3"/>
    <mergeCell ref="CU1:CV3"/>
    <mergeCell ref="CW1:CX3"/>
    <mergeCell ref="CY1:CZ3"/>
    <mergeCell ref="DA1:DB3"/>
    <mergeCell ref="AI3:AL3"/>
    <mergeCell ref="AN3:AR3"/>
    <mergeCell ref="CQ3:CR3"/>
    <mergeCell ref="BX1:BX8"/>
    <mergeCell ref="F6:G8"/>
    <mergeCell ref="H6:I8"/>
    <mergeCell ref="J6:K8"/>
    <mergeCell ref="L6:M8"/>
    <mergeCell ref="R6:S6"/>
    <mergeCell ref="CW6:CX6"/>
    <mergeCell ref="CY6:CZ6"/>
    <mergeCell ref="CW4:CX4"/>
    <mergeCell ref="CY4:CZ4"/>
    <mergeCell ref="CS4:CT4"/>
    <mergeCell ref="CU4:CV4"/>
    <mergeCell ref="DA4:DB4"/>
    <mergeCell ref="AF5:AG5"/>
    <mergeCell ref="BM5:BN5"/>
    <mergeCell ref="CQ5:CR5"/>
    <mergeCell ref="CS5:CT5"/>
    <mergeCell ref="CU5:CV5"/>
    <mergeCell ref="CW5:CX5"/>
    <mergeCell ref="CY5:CZ5"/>
    <mergeCell ref="DA5:DB5"/>
    <mergeCell ref="AF4:AG4"/>
    <mergeCell ref="BM4:BN4"/>
    <mergeCell ref="CQ4:CR4"/>
    <mergeCell ref="AE6:AG6"/>
    <mergeCell ref="AH6:AJ7"/>
    <mergeCell ref="AK6:AL8"/>
    <mergeCell ref="AM6:AN8"/>
    <mergeCell ref="CW7:CX7"/>
    <mergeCell ref="DA7:DB7"/>
    <mergeCell ref="BQ1:BQ8"/>
    <mergeCell ref="BR1:BR8"/>
    <mergeCell ref="BS1:BS8"/>
    <mergeCell ref="BT1:BT8"/>
    <mergeCell ref="BU1:BU8"/>
    <mergeCell ref="BV1:BV8"/>
    <mergeCell ref="BW1:BW8"/>
    <mergeCell ref="B8:C8"/>
    <mergeCell ref="Q8:W8"/>
    <mergeCell ref="AE8:AG8"/>
    <mergeCell ref="AI8:AJ8"/>
    <mergeCell ref="AX8:BD8"/>
    <mergeCell ref="BL8:BN8"/>
    <mergeCell ref="CQ8:CR8"/>
    <mergeCell ref="AO6:AP8"/>
    <mergeCell ref="AQ6:AR8"/>
    <mergeCell ref="CW8:CX8"/>
    <mergeCell ref="CY8:CZ8"/>
    <mergeCell ref="DA8:DB8"/>
    <mergeCell ref="DA6:DB6"/>
    <mergeCell ref="P7:X7"/>
    <mergeCell ref="AE7:AG7"/>
    <mergeCell ref="AW7:BE7"/>
    <mergeCell ref="BL7:BN7"/>
    <mergeCell ref="CQ7:CR7"/>
    <mergeCell ref="CS7:CT7"/>
    <mergeCell ref="CU7:CV7"/>
    <mergeCell ref="AS6:AT8"/>
    <mergeCell ref="AY6:AZ6"/>
    <mergeCell ref="BL6:BN6"/>
    <mergeCell ref="CQ6:CR6"/>
    <mergeCell ref="CS6:CT6"/>
    <mergeCell ref="CU6:CV6"/>
    <mergeCell ref="CS8:CT8"/>
    <mergeCell ref="CU8:CV8"/>
    <mergeCell ref="CY7:CZ7"/>
    <mergeCell ref="A6:C7"/>
    <mergeCell ref="D6:E8"/>
    <mergeCell ref="BO1:BP8"/>
    <mergeCell ref="CW9:CX9"/>
    <mergeCell ref="CY9:CZ9"/>
    <mergeCell ref="DA9:DB9"/>
    <mergeCell ref="B10:C10"/>
    <mergeCell ref="D10:E10"/>
    <mergeCell ref="F10:G10"/>
    <mergeCell ref="H10:I10"/>
    <mergeCell ref="J10:K10"/>
    <mergeCell ref="AK9:AL9"/>
    <mergeCell ref="AM9:AN9"/>
    <mergeCell ref="AO9:AP9"/>
    <mergeCell ref="AQ9:AR9"/>
    <mergeCell ref="AS9:AT9"/>
    <mergeCell ref="CQ9:CR9"/>
    <mergeCell ref="CW10:CX10"/>
    <mergeCell ref="CY10:CZ10"/>
    <mergeCell ref="DA10:DB10"/>
    <mergeCell ref="AY10:BD10"/>
    <mergeCell ref="B9:C9"/>
    <mergeCell ref="D9:E9"/>
    <mergeCell ref="F9:G9"/>
    <mergeCell ref="H9:I9"/>
    <mergeCell ref="J9:K9"/>
    <mergeCell ref="L9:M9"/>
    <mergeCell ref="AI9:AJ9"/>
    <mergeCell ref="AM10:AN10"/>
    <mergeCell ref="AO10:AP10"/>
    <mergeCell ref="CQ10:CR10"/>
    <mergeCell ref="CS10:CT10"/>
    <mergeCell ref="CU10:CV10"/>
    <mergeCell ref="L10:M10"/>
    <mergeCell ref="R10:W10"/>
    <mergeCell ref="AI10:AJ10"/>
    <mergeCell ref="AK10:AL10"/>
    <mergeCell ref="CS9:CT9"/>
    <mergeCell ref="CU9:CV9"/>
    <mergeCell ref="B11:C11"/>
    <mergeCell ref="D11:E11"/>
    <mergeCell ref="F11:G11"/>
    <mergeCell ref="H11:I11"/>
    <mergeCell ref="J11:K11"/>
    <mergeCell ref="L11:M11"/>
    <mergeCell ref="AI11:AJ11"/>
    <mergeCell ref="AQ10:AR10"/>
    <mergeCell ref="AS10:AT10"/>
    <mergeCell ref="AK11:AL11"/>
    <mergeCell ref="AM11:AN11"/>
    <mergeCell ref="AO11:AP11"/>
    <mergeCell ref="AQ11:AR11"/>
    <mergeCell ref="AS11:AT11"/>
    <mergeCell ref="BO9:BQ9"/>
    <mergeCell ref="BO10:BQ10"/>
    <mergeCell ref="BO11:BQ11"/>
    <mergeCell ref="A13:C15"/>
    <mergeCell ref="D13:Z13"/>
    <mergeCell ref="AA13:AG15"/>
    <mergeCell ref="AH13:AJ15"/>
    <mergeCell ref="AK13:BG13"/>
    <mergeCell ref="BH13:BN15"/>
    <mergeCell ref="D14:H15"/>
    <mergeCell ref="I14:J15"/>
    <mergeCell ref="K14:S15"/>
    <mergeCell ref="T14:W15"/>
    <mergeCell ref="X14:Z15"/>
    <mergeCell ref="AK14:AO15"/>
    <mergeCell ref="AP14:AQ15"/>
    <mergeCell ref="AR14:AZ15"/>
    <mergeCell ref="BA14:BD15"/>
    <mergeCell ref="BE14:BG15"/>
    <mergeCell ref="AF22:AF23"/>
    <mergeCell ref="AG22:AG23"/>
    <mergeCell ref="AH22:AH23"/>
    <mergeCell ref="AI22:AI23"/>
    <mergeCell ref="BL20:BL21"/>
    <mergeCell ref="BM20:BM21"/>
    <mergeCell ref="BN20:BN21"/>
    <mergeCell ref="A22:A23"/>
    <mergeCell ref="B22:B23"/>
    <mergeCell ref="AA22:AA23"/>
    <mergeCell ref="AB22:AB23"/>
    <mergeCell ref="AC22:AC23"/>
    <mergeCell ref="AD22:AD23"/>
    <mergeCell ref="AE22:AE23"/>
    <mergeCell ref="AH20:AH21"/>
    <mergeCell ref="AI20:AI21"/>
    <mergeCell ref="BH20:BH21"/>
    <mergeCell ref="BI20:BI21"/>
    <mergeCell ref="BJ20:BJ21"/>
    <mergeCell ref="BK20:BK21"/>
    <mergeCell ref="BJ22:BJ23"/>
    <mergeCell ref="BK22:BK23"/>
    <mergeCell ref="BL22:BL23"/>
    <mergeCell ref="BM22:BM23"/>
    <mergeCell ref="BN22:BN23"/>
    <mergeCell ref="BH22:BH23"/>
    <mergeCell ref="BI22:BI23"/>
    <mergeCell ref="A20:A21"/>
    <mergeCell ref="B20:B21"/>
    <mergeCell ref="AA20:AA21"/>
    <mergeCell ref="AB20:AB21"/>
    <mergeCell ref="AC20:AC21"/>
    <mergeCell ref="AD20:AD21"/>
    <mergeCell ref="AE20:AE21"/>
    <mergeCell ref="AF20:AF21"/>
    <mergeCell ref="AG20:AG21"/>
    <mergeCell ref="BL26:BL27"/>
    <mergeCell ref="BM26:BM27"/>
    <mergeCell ref="BN26:BN27"/>
    <mergeCell ref="A28:A29"/>
    <mergeCell ref="B28:B29"/>
    <mergeCell ref="AA28:AA29"/>
    <mergeCell ref="AB28:AB29"/>
    <mergeCell ref="AC28:AC29"/>
    <mergeCell ref="AD28:AD29"/>
    <mergeCell ref="AE28:AE29"/>
    <mergeCell ref="AH26:AH27"/>
    <mergeCell ref="AI26:AI27"/>
    <mergeCell ref="BH26:BH27"/>
    <mergeCell ref="BI26:BI27"/>
    <mergeCell ref="BJ26:BJ27"/>
    <mergeCell ref="BK26:BK27"/>
    <mergeCell ref="BJ28:BJ29"/>
    <mergeCell ref="BK28:BK29"/>
    <mergeCell ref="BL28:BL29"/>
    <mergeCell ref="BM28:BM29"/>
    <mergeCell ref="BN28:BN29"/>
    <mergeCell ref="BH28:BH29"/>
    <mergeCell ref="BI28:BI29"/>
    <mergeCell ref="A26:A27"/>
    <mergeCell ref="B26:B27"/>
    <mergeCell ref="AA26:AA27"/>
    <mergeCell ref="AB26:AB27"/>
    <mergeCell ref="AC26:AC27"/>
    <mergeCell ref="AD26:AD27"/>
    <mergeCell ref="AE26:AE27"/>
    <mergeCell ref="AF26:AF27"/>
    <mergeCell ref="AG26:AG27"/>
    <mergeCell ref="BN38:BN39"/>
    <mergeCell ref="BH38:BH39"/>
    <mergeCell ref="BI38:BI39"/>
    <mergeCell ref="BJ38:BJ39"/>
    <mergeCell ref="BK38:BK39"/>
    <mergeCell ref="BL38:BL39"/>
    <mergeCell ref="BM38:BM39"/>
    <mergeCell ref="AD38:AD39"/>
    <mergeCell ref="AE38:AE39"/>
    <mergeCell ref="AF38:AF39"/>
    <mergeCell ref="AG38:AG39"/>
    <mergeCell ref="AH38:AH39"/>
    <mergeCell ref="BN32:BN33"/>
    <mergeCell ref="A34:A35"/>
    <mergeCell ref="B34:B35"/>
    <mergeCell ref="AA34:AA35"/>
    <mergeCell ref="AB34:AB35"/>
    <mergeCell ref="AC34:AC35"/>
    <mergeCell ref="AD34:AD35"/>
    <mergeCell ref="AE34:AE35"/>
    <mergeCell ref="AF34:AF35"/>
    <mergeCell ref="AG34:AG35"/>
    <mergeCell ref="BH32:BH33"/>
    <mergeCell ref="BI32:BI33"/>
    <mergeCell ref="BJ32:BJ33"/>
    <mergeCell ref="BK32:BK33"/>
    <mergeCell ref="BL32:BL33"/>
    <mergeCell ref="BM32:BM33"/>
    <mergeCell ref="AD32:AD33"/>
    <mergeCell ref="AE32:AE33"/>
    <mergeCell ref="AF32:AF33"/>
    <mergeCell ref="AG32:AG33"/>
    <mergeCell ref="BL40:BL41"/>
    <mergeCell ref="BM40:BM41"/>
    <mergeCell ref="BN40:BN41"/>
    <mergeCell ref="A42:A43"/>
    <mergeCell ref="B42:B43"/>
    <mergeCell ref="AA42:AA43"/>
    <mergeCell ref="AB42:AB43"/>
    <mergeCell ref="AC42:AC43"/>
    <mergeCell ref="AD42:AD43"/>
    <mergeCell ref="AE42:AE43"/>
    <mergeCell ref="AH40:AH41"/>
    <mergeCell ref="AI40:AI41"/>
    <mergeCell ref="BH40:BH41"/>
    <mergeCell ref="BI40:BI41"/>
    <mergeCell ref="BJ40:BJ41"/>
    <mergeCell ref="BK40:BK41"/>
    <mergeCell ref="BJ42:BJ43"/>
    <mergeCell ref="BK42:BK43"/>
    <mergeCell ref="BL42:BL43"/>
    <mergeCell ref="BM42:BM43"/>
    <mergeCell ref="BN42:BN43"/>
    <mergeCell ref="BH42:BH43"/>
    <mergeCell ref="BI42:BI43"/>
    <mergeCell ref="A40:A41"/>
    <mergeCell ref="B40:B41"/>
    <mergeCell ref="AA40:AA41"/>
    <mergeCell ref="AB40:AB41"/>
    <mergeCell ref="AC40:AC41"/>
    <mergeCell ref="AD40:AD41"/>
    <mergeCell ref="AE40:AE41"/>
    <mergeCell ref="AF40:AF41"/>
    <mergeCell ref="AG40:AG41"/>
    <mergeCell ref="A44:A45"/>
    <mergeCell ref="B44:B45"/>
    <mergeCell ref="AA44:AA45"/>
    <mergeCell ref="AB44:AB45"/>
    <mergeCell ref="AC44:AC45"/>
    <mergeCell ref="A46:A47"/>
    <mergeCell ref="B46:B47"/>
    <mergeCell ref="AA46:AA47"/>
    <mergeCell ref="AI48:AI49"/>
    <mergeCell ref="BJ44:BJ45"/>
    <mergeCell ref="BK44:BK45"/>
    <mergeCell ref="BL44:BL45"/>
    <mergeCell ref="BM44:BM45"/>
    <mergeCell ref="AD44:AD45"/>
    <mergeCell ref="AE44:AE45"/>
    <mergeCell ref="AF44:AF45"/>
    <mergeCell ref="AG44:AG45"/>
    <mergeCell ref="BL52:BL53"/>
    <mergeCell ref="BM52:BM53"/>
    <mergeCell ref="A50:A51"/>
    <mergeCell ref="B50:B51"/>
    <mergeCell ref="AA50:AA51"/>
    <mergeCell ref="AB50:AB51"/>
    <mergeCell ref="AC50:AC51"/>
    <mergeCell ref="A52:A53"/>
    <mergeCell ref="B52:B53"/>
    <mergeCell ref="AA52:AA53"/>
    <mergeCell ref="AB52:AB53"/>
    <mergeCell ref="AC52:AC53"/>
    <mergeCell ref="AD52:AD53"/>
    <mergeCell ref="AE52:AE53"/>
    <mergeCell ref="AF52:AF53"/>
    <mergeCell ref="AG52:AG53"/>
    <mergeCell ref="BN46:BN47"/>
    <mergeCell ref="A48:A49"/>
    <mergeCell ref="B48:B49"/>
    <mergeCell ref="AA48:AA49"/>
    <mergeCell ref="AB48:AB49"/>
    <mergeCell ref="AC48:AC49"/>
    <mergeCell ref="AD48:AD49"/>
    <mergeCell ref="AE48:AE49"/>
    <mergeCell ref="AH46:AH47"/>
    <mergeCell ref="AI46:AI47"/>
    <mergeCell ref="BH46:BH47"/>
    <mergeCell ref="BI46:BI47"/>
    <mergeCell ref="BJ46:BJ47"/>
    <mergeCell ref="BK46:BK47"/>
    <mergeCell ref="BJ48:BJ49"/>
    <mergeCell ref="BK48:BK49"/>
    <mergeCell ref="AH52:AH53"/>
    <mergeCell ref="AI52:AI53"/>
    <mergeCell ref="BH52:BH53"/>
    <mergeCell ref="BI52:BI53"/>
    <mergeCell ref="BJ52:BJ53"/>
    <mergeCell ref="BK52:BK53"/>
    <mergeCell ref="BJ54:BJ55"/>
    <mergeCell ref="BK54:BK55"/>
    <mergeCell ref="BH54:BH55"/>
    <mergeCell ref="BI54:BI55"/>
    <mergeCell ref="AF54:AF55"/>
    <mergeCell ref="AG54:AG55"/>
    <mergeCell ref="AH54:AH55"/>
    <mergeCell ref="AI54:AI55"/>
    <mergeCell ref="AD50:AD51"/>
    <mergeCell ref="AE50:AE51"/>
    <mergeCell ref="AF50:AF51"/>
    <mergeCell ref="AG50:AG51"/>
    <mergeCell ref="AH50:AH51"/>
    <mergeCell ref="AI50:AI51"/>
    <mergeCell ref="AH56:AH57"/>
    <mergeCell ref="AI56:AI57"/>
    <mergeCell ref="A54:A55"/>
    <mergeCell ref="B54:B55"/>
    <mergeCell ref="AA54:AA55"/>
    <mergeCell ref="AB54:AB55"/>
    <mergeCell ref="A58:A59"/>
    <mergeCell ref="B58:B59"/>
    <mergeCell ref="AA58:AA59"/>
    <mergeCell ref="AB58:AB59"/>
    <mergeCell ref="AC58:AC59"/>
    <mergeCell ref="AD58:AD59"/>
    <mergeCell ref="AE58:AE59"/>
    <mergeCell ref="AF58:AF59"/>
    <mergeCell ref="AG58:AG59"/>
    <mergeCell ref="A56:A57"/>
    <mergeCell ref="B56:B57"/>
    <mergeCell ref="AA56:AA57"/>
    <mergeCell ref="AB56:AB57"/>
    <mergeCell ref="AC56:AC57"/>
    <mergeCell ref="AD56:AD57"/>
    <mergeCell ref="AE56:AE57"/>
    <mergeCell ref="AF56:AF57"/>
    <mergeCell ref="AG56:AG57"/>
    <mergeCell ref="AC54:AC55"/>
    <mergeCell ref="AD54:AD55"/>
    <mergeCell ref="AE54:AE55"/>
    <mergeCell ref="AF60:AF61"/>
    <mergeCell ref="AG60:AG61"/>
    <mergeCell ref="AH60:AH61"/>
    <mergeCell ref="AI60:AI61"/>
    <mergeCell ref="BL58:BL59"/>
    <mergeCell ref="BM58:BM59"/>
    <mergeCell ref="BN58:BN59"/>
    <mergeCell ref="A60:A61"/>
    <mergeCell ref="B60:B61"/>
    <mergeCell ref="AA60:AA61"/>
    <mergeCell ref="AB60:AB61"/>
    <mergeCell ref="AC60:AC61"/>
    <mergeCell ref="AD60:AD61"/>
    <mergeCell ref="AE60:AE61"/>
    <mergeCell ref="AH58:AH59"/>
    <mergeCell ref="AI58:AI59"/>
    <mergeCell ref="BH58:BH59"/>
    <mergeCell ref="BI58:BI59"/>
    <mergeCell ref="BJ58:BJ59"/>
    <mergeCell ref="BK58:BK59"/>
    <mergeCell ref="BJ60:BJ61"/>
    <mergeCell ref="BK60:BK61"/>
    <mergeCell ref="BL60:BL61"/>
    <mergeCell ref="BM60:BM61"/>
    <mergeCell ref="BN60:BN61"/>
    <mergeCell ref="BH60:BH61"/>
    <mergeCell ref="BI60:BI61"/>
    <mergeCell ref="BJ64:BJ65"/>
    <mergeCell ref="BK64:BK65"/>
    <mergeCell ref="BN62:BN63"/>
    <mergeCell ref="BH62:BH63"/>
    <mergeCell ref="BI62:BI63"/>
    <mergeCell ref="BJ62:BJ63"/>
    <mergeCell ref="BK62:BK63"/>
    <mergeCell ref="BL62:BL63"/>
    <mergeCell ref="BM62:BM63"/>
    <mergeCell ref="AD62:AD63"/>
    <mergeCell ref="AE62:AE63"/>
    <mergeCell ref="AF62:AF63"/>
    <mergeCell ref="AG62:AG63"/>
    <mergeCell ref="AH62:AH63"/>
    <mergeCell ref="AI62:AI63"/>
    <mergeCell ref="A62:A63"/>
    <mergeCell ref="B62:B63"/>
    <mergeCell ref="AA62:AA63"/>
    <mergeCell ref="AB62:AB63"/>
    <mergeCell ref="AC62:AC63"/>
    <mergeCell ref="BL64:BL65"/>
    <mergeCell ref="BM64:BM65"/>
    <mergeCell ref="BN64:BN65"/>
    <mergeCell ref="BH64:BH65"/>
    <mergeCell ref="BI64:BI65"/>
    <mergeCell ref="BJ24:BJ25"/>
    <mergeCell ref="BK24:BK25"/>
    <mergeCell ref="BL34:BL35"/>
    <mergeCell ref="A36:A37"/>
    <mergeCell ref="AE36:AE37"/>
    <mergeCell ref="AF36:AF37"/>
    <mergeCell ref="AG36:AG37"/>
    <mergeCell ref="AH36:AH37"/>
    <mergeCell ref="AI36:AI37"/>
    <mergeCell ref="BH36:BH37"/>
    <mergeCell ref="BI36:BI37"/>
    <mergeCell ref="BJ36:BJ37"/>
    <mergeCell ref="BM50:BM51"/>
    <mergeCell ref="BI48:BI49"/>
    <mergeCell ref="BN44:BN45"/>
    <mergeCell ref="A32:A33"/>
    <mergeCell ref="B32:B33"/>
    <mergeCell ref="BL48:BL49"/>
    <mergeCell ref="BM48:BM49"/>
    <mergeCell ref="BN48:BN49"/>
    <mergeCell ref="BH48:BH49"/>
    <mergeCell ref="AB46:AB47"/>
    <mergeCell ref="AC46:AC47"/>
    <mergeCell ref="AD46:AD47"/>
    <mergeCell ref="AE46:AE47"/>
    <mergeCell ref="AF46:AF47"/>
    <mergeCell ref="AG46:AG47"/>
    <mergeCell ref="AF48:AF49"/>
    <mergeCell ref="AG48:AG49"/>
    <mergeCell ref="AH48:AH49"/>
    <mergeCell ref="BL46:BL47"/>
    <mergeCell ref="BM46:BM47"/>
    <mergeCell ref="AI66:AI67"/>
    <mergeCell ref="AY75:AZ75"/>
    <mergeCell ref="BA75:BB75"/>
    <mergeCell ref="B66:B67"/>
    <mergeCell ref="AA66:AA67"/>
    <mergeCell ref="AB66:AB67"/>
    <mergeCell ref="BK36:BK37"/>
    <mergeCell ref="BL36:BL37"/>
    <mergeCell ref="AI34:AI35"/>
    <mergeCell ref="BH34:BH35"/>
    <mergeCell ref="BI34:BI35"/>
    <mergeCell ref="BJ34:BJ35"/>
    <mergeCell ref="BK34:BK35"/>
    <mergeCell ref="A72:A73"/>
    <mergeCell ref="B72:B73"/>
    <mergeCell ref="AA72:AD73"/>
    <mergeCell ref="AE72:AE73"/>
    <mergeCell ref="AF72:AF73"/>
    <mergeCell ref="AG72:AG73"/>
    <mergeCell ref="AH72:AH73"/>
    <mergeCell ref="AI72:AI73"/>
    <mergeCell ref="BH72:BK73"/>
    <mergeCell ref="BL72:BL73"/>
    <mergeCell ref="AH34:AH35"/>
    <mergeCell ref="AF66:AF67"/>
    <mergeCell ref="A64:A65"/>
    <mergeCell ref="B64:B65"/>
    <mergeCell ref="AA64:AA65"/>
    <mergeCell ref="AB64:AB65"/>
    <mergeCell ref="AC64:AC65"/>
    <mergeCell ref="AD64:AD65"/>
    <mergeCell ref="AE64:AE65"/>
    <mergeCell ref="E75:G75"/>
    <mergeCell ref="BA76:BB76"/>
    <mergeCell ref="BL24:BL25"/>
    <mergeCell ref="BM24:BM25"/>
    <mergeCell ref="BN24:BN25"/>
    <mergeCell ref="AA32:AA33"/>
    <mergeCell ref="AB32:AB33"/>
    <mergeCell ref="AC32:AC33"/>
    <mergeCell ref="B36:B37"/>
    <mergeCell ref="AA36:AA37"/>
    <mergeCell ref="AB36:AB37"/>
    <mergeCell ref="AC36:AC37"/>
    <mergeCell ref="AD36:AD37"/>
    <mergeCell ref="BO25:BQ26"/>
    <mergeCell ref="BD76:BG76"/>
    <mergeCell ref="B77:C77"/>
    <mergeCell ref="E77:G77"/>
    <mergeCell ref="R77:S77"/>
    <mergeCell ref="T77:U77"/>
    <mergeCell ref="W77:Y77"/>
    <mergeCell ref="AI77:AJ77"/>
    <mergeCell ref="AL77:AN77"/>
    <mergeCell ref="AY77:AZ77"/>
    <mergeCell ref="BA77:BB77"/>
    <mergeCell ref="BD77:BF77"/>
    <mergeCell ref="R75:S75"/>
    <mergeCell ref="T75:U75"/>
    <mergeCell ref="W75:Y75"/>
    <mergeCell ref="AI75:AJ75"/>
    <mergeCell ref="AL75:AN75"/>
    <mergeCell ref="AG66:AG67"/>
    <mergeCell ref="AH66:AH67"/>
    <mergeCell ref="AH44:AH45"/>
    <mergeCell ref="AI44:AI45"/>
    <mergeCell ref="A38:A39"/>
    <mergeCell ref="B38:B39"/>
    <mergeCell ref="AA38:AA39"/>
    <mergeCell ref="AB38:AB39"/>
    <mergeCell ref="AC38:AC39"/>
    <mergeCell ref="AI38:AI39"/>
    <mergeCell ref="AF28:AF29"/>
    <mergeCell ref="AG28:AG29"/>
    <mergeCell ref="AH28:AH29"/>
    <mergeCell ref="AI28:AI29"/>
    <mergeCell ref="A30:A31"/>
    <mergeCell ref="BO12:BQ12"/>
    <mergeCell ref="BO13:BQ14"/>
    <mergeCell ref="BR13:BR14"/>
    <mergeCell ref="BA78:BB78"/>
    <mergeCell ref="BD78:BG78"/>
    <mergeCell ref="B78:C78"/>
    <mergeCell ref="E78:G78"/>
    <mergeCell ref="T78:U78"/>
    <mergeCell ref="W78:Z78"/>
    <mergeCell ref="AI78:AJ78"/>
    <mergeCell ref="AL78:AN78"/>
    <mergeCell ref="B76:C76"/>
    <mergeCell ref="T76:U76"/>
    <mergeCell ref="W76:Z76"/>
    <mergeCell ref="AI76:AJ76"/>
    <mergeCell ref="BM72:BM73"/>
    <mergeCell ref="BN72:BN73"/>
    <mergeCell ref="BD75:BF75"/>
    <mergeCell ref="B75:C75"/>
    <mergeCell ref="A24:A25"/>
    <mergeCell ref="B24:B25"/>
    <mergeCell ref="AA24:AA25"/>
    <mergeCell ref="AB24:AB25"/>
    <mergeCell ref="AC24:AC25"/>
    <mergeCell ref="AD24:AD25"/>
    <mergeCell ref="AE24:AE25"/>
    <mergeCell ref="AF24:AF25"/>
    <mergeCell ref="AG24:AG25"/>
    <mergeCell ref="AH24:AH25"/>
    <mergeCell ref="AI24:AI25"/>
    <mergeCell ref="BH24:BH25"/>
    <mergeCell ref="BI24:BI25"/>
    <mergeCell ref="AF42:AF43"/>
    <mergeCell ref="AG42:AG43"/>
    <mergeCell ref="AH42:AH43"/>
    <mergeCell ref="AI42:AI43"/>
    <mergeCell ref="AH32:AH33"/>
    <mergeCell ref="AI32:AI33"/>
    <mergeCell ref="BY1:BY8"/>
    <mergeCell ref="BZ1:BZ8"/>
    <mergeCell ref="CA1:CA8"/>
    <mergeCell ref="CB1:CB8"/>
    <mergeCell ref="CC1:CC8"/>
    <mergeCell ref="CD1:CD8"/>
    <mergeCell ref="CE1:CE8"/>
    <mergeCell ref="CF1:CF8"/>
    <mergeCell ref="CG1:CG8"/>
    <mergeCell ref="BH56:BH57"/>
    <mergeCell ref="BI56:BI57"/>
    <mergeCell ref="BJ56:BJ57"/>
    <mergeCell ref="BK56:BK57"/>
    <mergeCell ref="BL56:BL57"/>
    <mergeCell ref="BM56:BM57"/>
    <mergeCell ref="BN56:BN57"/>
    <mergeCell ref="BM36:BM37"/>
    <mergeCell ref="BN36:BN37"/>
    <mergeCell ref="BN52:BN53"/>
    <mergeCell ref="BL54:BL55"/>
    <mergeCell ref="BM54:BM55"/>
    <mergeCell ref="BN54:BN55"/>
    <mergeCell ref="BN50:BN51"/>
    <mergeCell ref="BH50:BH51"/>
    <mergeCell ref="BI50:BI51"/>
    <mergeCell ref="BJ50:BJ51"/>
    <mergeCell ref="BK50:BK51"/>
    <mergeCell ref="BL50:BL51"/>
    <mergeCell ref="BH44:BH45"/>
    <mergeCell ref="BI44:BI45"/>
    <mergeCell ref="BN34:BN35"/>
    <mergeCell ref="BM34:BM35"/>
    <mergeCell ref="BV17:BV18"/>
    <mergeCell ref="BW17:BW18"/>
    <mergeCell ref="BX17:BX18"/>
    <mergeCell ref="BY17:BY18"/>
    <mergeCell ref="BO15:BQ16"/>
    <mergeCell ref="BR15:BR16"/>
    <mergeCell ref="BS15:BS16"/>
    <mergeCell ref="BT15:BT16"/>
    <mergeCell ref="BU15:BU16"/>
    <mergeCell ref="BV15:BV16"/>
    <mergeCell ref="BW15:BW16"/>
    <mergeCell ref="BX15:BX16"/>
    <mergeCell ref="BY15:BY16"/>
    <mergeCell ref="BX13:BX14"/>
    <mergeCell ref="BY13:BY14"/>
    <mergeCell ref="BZ13:BZ14"/>
    <mergeCell ref="CA13:CA14"/>
    <mergeCell ref="CE23:CE24"/>
    <mergeCell ref="CF23:CF24"/>
    <mergeCell ref="CG23:CG24"/>
    <mergeCell ref="BZ17:BZ18"/>
    <mergeCell ref="CA17:CA18"/>
    <mergeCell ref="CB17:CB18"/>
    <mergeCell ref="CC17:CC18"/>
    <mergeCell ref="CD17:CD18"/>
    <mergeCell ref="CE17:CE18"/>
    <mergeCell ref="CF17:CF18"/>
    <mergeCell ref="CG17:CG18"/>
    <mergeCell ref="BO19:BQ20"/>
    <mergeCell ref="BR19:BR20"/>
    <mergeCell ref="BS19:BS20"/>
    <mergeCell ref="BT19:BT20"/>
    <mergeCell ref="BU19:BU20"/>
    <mergeCell ref="BV19:BV20"/>
    <mergeCell ref="BW19:BW20"/>
    <mergeCell ref="BX19:BX20"/>
    <mergeCell ref="BY19:BY20"/>
    <mergeCell ref="BZ19:BZ20"/>
    <mergeCell ref="CA19:CA20"/>
    <mergeCell ref="CB19:CB20"/>
    <mergeCell ref="CC19:CC20"/>
    <mergeCell ref="CD19:CD20"/>
    <mergeCell ref="CE19:CE20"/>
    <mergeCell ref="CF19:CF20"/>
    <mergeCell ref="BO17:BQ18"/>
    <mergeCell ref="BR17:BR18"/>
    <mergeCell ref="BS17:BS18"/>
    <mergeCell ref="BT17:BT18"/>
    <mergeCell ref="BU17:BU18"/>
    <mergeCell ref="BO23:BQ24"/>
    <mergeCell ref="BR23:BR24"/>
    <mergeCell ref="BS23:BS24"/>
    <mergeCell ref="BT23:BT24"/>
    <mergeCell ref="BU23:BU24"/>
    <mergeCell ref="BV23:BV24"/>
    <mergeCell ref="BW23:BW24"/>
    <mergeCell ref="BX23:BX24"/>
    <mergeCell ref="BY23:BY24"/>
    <mergeCell ref="CG19:CG20"/>
    <mergeCell ref="BO21:BQ22"/>
    <mergeCell ref="BR21:BR22"/>
    <mergeCell ref="BS21:BS22"/>
    <mergeCell ref="BT21:BT22"/>
    <mergeCell ref="BU21:BU22"/>
    <mergeCell ref="BV21:BV22"/>
    <mergeCell ref="BW21:BW22"/>
    <mergeCell ref="BX21:BX22"/>
    <mergeCell ref="BY21:BY22"/>
    <mergeCell ref="BZ21:BZ22"/>
    <mergeCell ref="CA21:CA22"/>
    <mergeCell ref="CB21:CB22"/>
    <mergeCell ref="CC21:CC22"/>
    <mergeCell ref="CD21:CD22"/>
    <mergeCell ref="CE21:CE22"/>
    <mergeCell ref="CF21:CF22"/>
    <mergeCell ref="CG21:CG22"/>
    <mergeCell ref="BZ23:BZ24"/>
    <mergeCell ref="CA23:CA24"/>
    <mergeCell ref="CB23:CB24"/>
    <mergeCell ref="CC23:CC24"/>
    <mergeCell ref="CD23:CD24"/>
    <mergeCell ref="CA29:CA32"/>
    <mergeCell ref="CB29:CB32"/>
    <mergeCell ref="CC29:CC32"/>
    <mergeCell ref="CD29:CD32"/>
    <mergeCell ref="CE29:CE32"/>
    <mergeCell ref="CF29:CF32"/>
    <mergeCell ref="CG29:CG32"/>
    <mergeCell ref="BR25:BR26"/>
    <mergeCell ref="BS25:BS26"/>
    <mergeCell ref="BT25:BT26"/>
    <mergeCell ref="BU25:BU26"/>
    <mergeCell ref="BV25:BV26"/>
    <mergeCell ref="BW25:BW26"/>
    <mergeCell ref="BX25:BX26"/>
    <mergeCell ref="BY25:BY26"/>
    <mergeCell ref="BZ25:BZ26"/>
    <mergeCell ref="CA25:CA26"/>
    <mergeCell ref="CB25:CB26"/>
    <mergeCell ref="CC25:CC26"/>
    <mergeCell ref="CD25:CD26"/>
    <mergeCell ref="CE25:CE26"/>
    <mergeCell ref="CF25:CF26"/>
    <mergeCell ref="CG33:CG34"/>
    <mergeCell ref="BO35:BQ36"/>
    <mergeCell ref="BR35:BR36"/>
    <mergeCell ref="BS35:BS36"/>
    <mergeCell ref="BO29:BQ32"/>
    <mergeCell ref="BR29:BR32"/>
    <mergeCell ref="BS29:BS32"/>
    <mergeCell ref="BT29:BT32"/>
    <mergeCell ref="BU29:BU32"/>
    <mergeCell ref="BV29:BV32"/>
    <mergeCell ref="BW29:BW32"/>
    <mergeCell ref="BX29:BX32"/>
    <mergeCell ref="BY29:BY32"/>
    <mergeCell ref="CG25:CG26"/>
    <mergeCell ref="BO27:BQ28"/>
    <mergeCell ref="BR27:BR28"/>
    <mergeCell ref="BS27:BS28"/>
    <mergeCell ref="BT27:BT28"/>
    <mergeCell ref="BU27:BU28"/>
    <mergeCell ref="BV27:BV28"/>
    <mergeCell ref="BW27:BW28"/>
    <mergeCell ref="BX27:BX28"/>
    <mergeCell ref="BY27:BY28"/>
    <mergeCell ref="BZ27:BZ28"/>
    <mergeCell ref="CA27:CA28"/>
    <mergeCell ref="CB27:CB28"/>
    <mergeCell ref="CC27:CC28"/>
    <mergeCell ref="CD27:CD28"/>
    <mergeCell ref="CE27:CE28"/>
    <mergeCell ref="CF27:CF28"/>
    <mergeCell ref="CG27:CG28"/>
    <mergeCell ref="BZ29:BZ32"/>
    <mergeCell ref="CE35:CE36"/>
    <mergeCell ref="CF35:CF36"/>
    <mergeCell ref="CG35:CG36"/>
    <mergeCell ref="BZ37:BZ38"/>
    <mergeCell ref="CA37:CA38"/>
    <mergeCell ref="CB37:CB38"/>
    <mergeCell ref="CC37:CC38"/>
    <mergeCell ref="CD37:CD38"/>
    <mergeCell ref="CE37:CE38"/>
    <mergeCell ref="CF37:CF38"/>
    <mergeCell ref="CG37:CG38"/>
    <mergeCell ref="BO33:BQ34"/>
    <mergeCell ref="BR33:BR34"/>
    <mergeCell ref="BS33:BS34"/>
    <mergeCell ref="BT33:BT34"/>
    <mergeCell ref="BU33:BU34"/>
    <mergeCell ref="BV33:BV34"/>
    <mergeCell ref="BW33:BW34"/>
    <mergeCell ref="BX33:BX34"/>
    <mergeCell ref="BY33:BY34"/>
    <mergeCell ref="BZ33:BZ34"/>
    <mergeCell ref="CA33:CA34"/>
    <mergeCell ref="CB33:CB34"/>
    <mergeCell ref="CC33:CC34"/>
    <mergeCell ref="CD33:CD34"/>
    <mergeCell ref="CE33:CE34"/>
    <mergeCell ref="CF33:CF34"/>
    <mergeCell ref="BO37:BQ38"/>
    <mergeCell ref="BR37:BR38"/>
    <mergeCell ref="BS37:BS38"/>
    <mergeCell ref="BT37:BT38"/>
    <mergeCell ref="BU37:BU38"/>
    <mergeCell ref="BU41:BU42"/>
    <mergeCell ref="BV41:BV42"/>
    <mergeCell ref="BW41:BW42"/>
    <mergeCell ref="BX41:BX42"/>
    <mergeCell ref="BY41:BY42"/>
    <mergeCell ref="BZ41:BZ42"/>
    <mergeCell ref="CA41:CA42"/>
    <mergeCell ref="CB41:CB42"/>
    <mergeCell ref="CC41:CC42"/>
    <mergeCell ref="CD41:CD42"/>
    <mergeCell ref="BT35:BT36"/>
    <mergeCell ref="BU35:BU36"/>
    <mergeCell ref="BV35:BV36"/>
    <mergeCell ref="BW35:BW36"/>
    <mergeCell ref="BX35:BX36"/>
    <mergeCell ref="BY35:BY36"/>
    <mergeCell ref="BZ35:BZ36"/>
    <mergeCell ref="CA35:CA36"/>
    <mergeCell ref="CB35:CB36"/>
    <mergeCell ref="CC35:CC36"/>
    <mergeCell ref="CD35:CD36"/>
    <mergeCell ref="BV37:BV38"/>
    <mergeCell ref="BW37:BW38"/>
    <mergeCell ref="BX37:BX38"/>
    <mergeCell ref="BY37:BY38"/>
    <mergeCell ref="BO39:BQ40"/>
    <mergeCell ref="BR39:BR40"/>
    <mergeCell ref="BS39:BS40"/>
    <mergeCell ref="BT39:BT40"/>
    <mergeCell ref="BU39:BU40"/>
    <mergeCell ref="BV39:BV40"/>
    <mergeCell ref="BW39:BW40"/>
    <mergeCell ref="BX39:BX40"/>
    <mergeCell ref="BY39:BY40"/>
    <mergeCell ref="BZ39:BZ40"/>
    <mergeCell ref="CA39:CA40"/>
    <mergeCell ref="CB39:CB40"/>
    <mergeCell ref="CC39:CC40"/>
    <mergeCell ref="CD39:CD40"/>
    <mergeCell ref="CE39:CE40"/>
    <mergeCell ref="CF39:CF40"/>
    <mergeCell ref="CG39:CG40"/>
    <mergeCell ref="CE41:CE42"/>
    <mergeCell ref="CF41:CF42"/>
    <mergeCell ref="CG41:CG42"/>
    <mergeCell ref="BY45:BY46"/>
    <mergeCell ref="BZ45:BZ46"/>
    <mergeCell ref="CA45:CA46"/>
    <mergeCell ref="CB45:CB46"/>
    <mergeCell ref="CC45:CC46"/>
    <mergeCell ref="CD45:CD46"/>
    <mergeCell ref="CE45:CE46"/>
    <mergeCell ref="CF45:CF46"/>
    <mergeCell ref="BO43:BQ44"/>
    <mergeCell ref="BR43:BR44"/>
    <mergeCell ref="BS43:BS44"/>
    <mergeCell ref="BT43:BT44"/>
    <mergeCell ref="BU43:BU44"/>
    <mergeCell ref="BV43:BV44"/>
    <mergeCell ref="BW43:BW44"/>
    <mergeCell ref="BX43:BX44"/>
    <mergeCell ref="BY43:BY44"/>
    <mergeCell ref="BZ43:BZ44"/>
    <mergeCell ref="CA43:CA44"/>
    <mergeCell ref="CB43:CB44"/>
    <mergeCell ref="CC43:CC44"/>
    <mergeCell ref="CD43:CD44"/>
    <mergeCell ref="CE43:CE44"/>
    <mergeCell ref="CF43:CF44"/>
    <mergeCell ref="CG43:CG44"/>
    <mergeCell ref="BO41:BQ42"/>
    <mergeCell ref="BR41:BR42"/>
    <mergeCell ref="BS41:BS42"/>
    <mergeCell ref="BT41:BT42"/>
    <mergeCell ref="CB53:CB54"/>
    <mergeCell ref="CC53:CC54"/>
    <mergeCell ref="CD53:CD54"/>
    <mergeCell ref="CE53:CE54"/>
    <mergeCell ref="CF53:CF54"/>
    <mergeCell ref="CG53:CG54"/>
    <mergeCell ref="CG45:CG46"/>
    <mergeCell ref="BO47:BQ48"/>
    <mergeCell ref="BR47:BR48"/>
    <mergeCell ref="BS47:BS48"/>
    <mergeCell ref="BT47:BT48"/>
    <mergeCell ref="BU47:BU48"/>
    <mergeCell ref="BV47:BV48"/>
    <mergeCell ref="BW47:BW48"/>
    <mergeCell ref="BX47:BX48"/>
    <mergeCell ref="BY47:BY48"/>
    <mergeCell ref="BZ47:BZ48"/>
    <mergeCell ref="CA47:CA48"/>
    <mergeCell ref="CB47:CB48"/>
    <mergeCell ref="CC47:CC48"/>
    <mergeCell ref="CD47:CD48"/>
    <mergeCell ref="CE47:CE48"/>
    <mergeCell ref="CF47:CF48"/>
    <mergeCell ref="CG47:CG48"/>
    <mergeCell ref="BO45:BQ46"/>
    <mergeCell ref="BR45:BR46"/>
    <mergeCell ref="BS45:BS46"/>
    <mergeCell ref="BT45:BT46"/>
    <mergeCell ref="BU45:BU46"/>
    <mergeCell ref="BV45:BV46"/>
    <mergeCell ref="BW45:BW46"/>
    <mergeCell ref="BX45:BX46"/>
    <mergeCell ref="BO53:BQ54"/>
    <mergeCell ref="BR53:BR54"/>
    <mergeCell ref="BS53:BS54"/>
    <mergeCell ref="BT53:BT54"/>
    <mergeCell ref="BU53:BU54"/>
    <mergeCell ref="BV53:BV54"/>
    <mergeCell ref="BW53:BW54"/>
    <mergeCell ref="BX53:BX54"/>
    <mergeCell ref="BY53:BY54"/>
    <mergeCell ref="BZ49:BZ50"/>
    <mergeCell ref="CA49:CA50"/>
    <mergeCell ref="CB49:CB50"/>
    <mergeCell ref="CC49:CC50"/>
    <mergeCell ref="CD49:CD50"/>
    <mergeCell ref="CE49:CE50"/>
    <mergeCell ref="CF49:CF50"/>
    <mergeCell ref="CG49:CG50"/>
    <mergeCell ref="BO51:BQ52"/>
    <mergeCell ref="BW51:BW52"/>
    <mergeCell ref="BX51:BX52"/>
    <mergeCell ref="CA51:CA52"/>
    <mergeCell ref="BO49:BQ50"/>
    <mergeCell ref="BR49:BR50"/>
    <mergeCell ref="BS49:BS50"/>
    <mergeCell ref="BT49:BT50"/>
    <mergeCell ref="BU49:BU50"/>
    <mergeCell ref="BV49:BV50"/>
    <mergeCell ref="BW49:BW50"/>
    <mergeCell ref="BX49:BX50"/>
    <mergeCell ref="BY49:BY50"/>
    <mergeCell ref="BZ53:BZ54"/>
    <mergeCell ref="CA53:CA54"/>
    <mergeCell ref="CG61:CG62"/>
    <mergeCell ref="BO55:BQ58"/>
    <mergeCell ref="BR55:BR58"/>
    <mergeCell ref="BS55:BS58"/>
    <mergeCell ref="BT55:BT58"/>
    <mergeCell ref="BU55:BU58"/>
    <mergeCell ref="BV55:BV58"/>
    <mergeCell ref="BW55:BW58"/>
    <mergeCell ref="BX55:BX58"/>
    <mergeCell ref="BY55:BY58"/>
    <mergeCell ref="BZ55:BZ58"/>
    <mergeCell ref="CA55:CA58"/>
    <mergeCell ref="CB55:CB58"/>
    <mergeCell ref="CC55:CC58"/>
    <mergeCell ref="CD55:CD58"/>
    <mergeCell ref="CE55:CE58"/>
    <mergeCell ref="CF55:CF58"/>
    <mergeCell ref="CG55:CG58"/>
    <mergeCell ref="BO59:BQ60"/>
    <mergeCell ref="BR59:BR60"/>
    <mergeCell ref="BS59:BS60"/>
    <mergeCell ref="BT59:BT60"/>
    <mergeCell ref="BU59:BU60"/>
    <mergeCell ref="BV59:BV60"/>
    <mergeCell ref="BW59:BW60"/>
    <mergeCell ref="BX59:BX60"/>
    <mergeCell ref="BY59:BY60"/>
    <mergeCell ref="BZ59:BZ60"/>
    <mergeCell ref="CA59:CA60"/>
    <mergeCell ref="CB59:CB60"/>
    <mergeCell ref="CC59:CC60"/>
    <mergeCell ref="CD59:CD60"/>
    <mergeCell ref="CE59:CE60"/>
    <mergeCell ref="CF59:CF60"/>
    <mergeCell ref="CG59:CG60"/>
    <mergeCell ref="CF71:CF72"/>
    <mergeCell ref="BO61:BQ62"/>
    <mergeCell ref="BR61:BR62"/>
    <mergeCell ref="BS61:BS62"/>
    <mergeCell ref="BT61:BT62"/>
    <mergeCell ref="BU61:BU62"/>
    <mergeCell ref="BV61:BV62"/>
    <mergeCell ref="BW61:BW62"/>
    <mergeCell ref="BX61:BX62"/>
    <mergeCell ref="CA63:CA64"/>
    <mergeCell ref="CB63:CB64"/>
    <mergeCell ref="CC63:CC64"/>
    <mergeCell ref="CD63:CD64"/>
    <mergeCell ref="CE63:CE64"/>
    <mergeCell ref="CF63:CF64"/>
    <mergeCell ref="BU65:BU66"/>
    <mergeCell ref="BV65:BV66"/>
    <mergeCell ref="BY61:BY62"/>
    <mergeCell ref="BZ61:BZ62"/>
    <mergeCell ref="CA61:CA62"/>
    <mergeCell ref="CB61:CB62"/>
    <mergeCell ref="CC61:CC62"/>
    <mergeCell ref="CD61:CD62"/>
    <mergeCell ref="CE61:CE62"/>
    <mergeCell ref="CF61:CF62"/>
    <mergeCell ref="BO71:BQ72"/>
    <mergeCell ref="CG71:CG72"/>
    <mergeCell ref="BR71:BR72"/>
    <mergeCell ref="BS71:BS72"/>
    <mergeCell ref="BT71:BT72"/>
    <mergeCell ref="BU71:BU72"/>
    <mergeCell ref="BV71:BV72"/>
    <mergeCell ref="BW71:BW72"/>
    <mergeCell ref="BX71:BX72"/>
    <mergeCell ref="BY71:BY72"/>
    <mergeCell ref="BZ71:BZ72"/>
    <mergeCell ref="CA71:CA72"/>
    <mergeCell ref="CB71:CB72"/>
    <mergeCell ref="CC71:CC72"/>
    <mergeCell ref="CD71:CD72"/>
    <mergeCell ref="CE71:CE72"/>
    <mergeCell ref="BY63:BY64"/>
    <mergeCell ref="BM70:BM71"/>
    <mergeCell ref="BN70:BN71"/>
    <mergeCell ref="BO65:BQ66"/>
    <mergeCell ref="BR65:BR66"/>
    <mergeCell ref="BS65:BS66"/>
    <mergeCell ref="BT65:BT66"/>
    <mergeCell ref="BN68:BN69"/>
    <mergeCell ref="BX69:BX70"/>
    <mergeCell ref="BY69:BY70"/>
    <mergeCell ref="BZ69:BZ70"/>
    <mergeCell ref="CA69:CA70"/>
    <mergeCell ref="CB69:CB70"/>
    <mergeCell ref="BZ63:BZ64"/>
    <mergeCell ref="CC69:CC70"/>
    <mergeCell ref="CD69:CD70"/>
    <mergeCell ref="CE69:CE70"/>
    <mergeCell ref="A68:A69"/>
    <mergeCell ref="B68:B69"/>
    <mergeCell ref="AA68:AA69"/>
    <mergeCell ref="AB68:AB69"/>
    <mergeCell ref="AC68:AC69"/>
    <mergeCell ref="AD68:AD69"/>
    <mergeCell ref="AE68:AE69"/>
    <mergeCell ref="AF68:AF69"/>
    <mergeCell ref="AG68:AG69"/>
    <mergeCell ref="AH68:AH69"/>
    <mergeCell ref="AI68:AI69"/>
    <mergeCell ref="BH68:BH69"/>
    <mergeCell ref="BI68:BI69"/>
    <mergeCell ref="BJ68:BJ69"/>
    <mergeCell ref="BK68:BK69"/>
    <mergeCell ref="BL68:BL69"/>
    <mergeCell ref="BM68:BM69"/>
    <mergeCell ref="A70:A71"/>
    <mergeCell ref="B70:B71"/>
    <mergeCell ref="AA70:AA71"/>
    <mergeCell ref="AB70:AB71"/>
    <mergeCell ref="AC70:AC71"/>
    <mergeCell ref="AD70:AD71"/>
    <mergeCell ref="AE70:AE71"/>
    <mergeCell ref="AF70:AF71"/>
    <mergeCell ref="AG70:AG71"/>
    <mergeCell ref="AH70:AH71"/>
    <mergeCell ref="AI70:AI71"/>
    <mergeCell ref="BH70:BH71"/>
    <mergeCell ref="BI70:BI71"/>
    <mergeCell ref="BJ70:BJ71"/>
    <mergeCell ref="BK70:BK71"/>
    <mergeCell ref="BL70:BL71"/>
    <mergeCell ref="BO63:BQ64"/>
    <mergeCell ref="A66:A67"/>
    <mergeCell ref="AC66:AC67"/>
    <mergeCell ref="AF64:AF65"/>
    <mergeCell ref="AG64:AG65"/>
    <mergeCell ref="AH64:AH65"/>
    <mergeCell ref="AI64:AI65"/>
    <mergeCell ref="BN66:BN67"/>
    <mergeCell ref="BH66:BH67"/>
    <mergeCell ref="BI66:BI67"/>
    <mergeCell ref="BJ66:BJ67"/>
    <mergeCell ref="BK66:BK67"/>
    <mergeCell ref="BL66:BL67"/>
    <mergeCell ref="BM66:BM67"/>
    <mergeCell ref="AD66:AD67"/>
    <mergeCell ref="AE66:AE67"/>
    <mergeCell ref="CF69:CF70"/>
    <mergeCell ref="CG69:CG70"/>
    <mergeCell ref="CG65:CG66"/>
    <mergeCell ref="BO67:BQ68"/>
    <mergeCell ref="BR67:BR68"/>
    <mergeCell ref="BS67:BS68"/>
    <mergeCell ref="BT67:BT68"/>
    <mergeCell ref="BU67:BU68"/>
    <mergeCell ref="BV67:BV68"/>
    <mergeCell ref="BW67:BW68"/>
    <mergeCell ref="BX67:BX68"/>
    <mergeCell ref="BY67:BY68"/>
    <mergeCell ref="BZ67:BZ68"/>
    <mergeCell ref="CA67:CA68"/>
    <mergeCell ref="CB67:CB68"/>
    <mergeCell ref="CC67:CC68"/>
    <mergeCell ref="CD67:CD68"/>
    <mergeCell ref="CE67:CE68"/>
    <mergeCell ref="CF67:CF68"/>
    <mergeCell ref="CG67:CG68"/>
    <mergeCell ref="BO69:BQ70"/>
    <mergeCell ref="BR69:BR70"/>
    <mergeCell ref="BS69:BS70"/>
    <mergeCell ref="BT69:BT70"/>
    <mergeCell ref="BU69:BU70"/>
    <mergeCell ref="BV69:BV70"/>
    <mergeCell ref="BW69:BW70"/>
    <mergeCell ref="CG63:CG64"/>
    <mergeCell ref="BR63:BR64"/>
    <mergeCell ref="BS63:BS64"/>
    <mergeCell ref="BT63:BT64"/>
    <mergeCell ref="BU63:BU64"/>
    <mergeCell ref="BV63:BV64"/>
    <mergeCell ref="BW63:BW64"/>
    <mergeCell ref="BX63:BX64"/>
    <mergeCell ref="BX65:BX66"/>
    <mergeCell ref="BY65:BY66"/>
    <mergeCell ref="BZ65:BZ66"/>
    <mergeCell ref="CA65:CA66"/>
    <mergeCell ref="CB65:CB66"/>
    <mergeCell ref="CC65:CC66"/>
    <mergeCell ref="CD65:CD66"/>
    <mergeCell ref="CE65:CE66"/>
    <mergeCell ref="CF65:CF66"/>
    <mergeCell ref="BW65:BW66"/>
    <mergeCell ref="B30:B31"/>
    <mergeCell ref="AA30:AA31"/>
    <mergeCell ref="AB30:AB31"/>
    <mergeCell ref="AC30:AC31"/>
    <mergeCell ref="AD30:AD31"/>
    <mergeCell ref="AE30:AE31"/>
    <mergeCell ref="AF30:AF31"/>
    <mergeCell ref="AG30:AG31"/>
    <mergeCell ref="AH30:AH31"/>
    <mergeCell ref="AI30:AI31"/>
    <mergeCell ref="BH30:BH31"/>
    <mergeCell ref="BI30:BI31"/>
    <mergeCell ref="BJ30:BJ31"/>
    <mergeCell ref="BK30:BK31"/>
    <mergeCell ref="BL30:BL31"/>
    <mergeCell ref="BM30:BM31"/>
    <mergeCell ref="BN30:BN31"/>
    <mergeCell ref="BT13:BT14"/>
    <mergeCell ref="BS13:BS14"/>
    <mergeCell ref="CG15:CG16"/>
    <mergeCell ref="CF15:CF16"/>
    <mergeCell ref="CE15:CE16"/>
    <mergeCell ref="CD15:CD16"/>
    <mergeCell ref="CC15:CC16"/>
    <mergeCell ref="CB15:CB16"/>
    <mergeCell ref="CA15:CA16"/>
    <mergeCell ref="BZ15:BZ16"/>
    <mergeCell ref="CG13:CG14"/>
    <mergeCell ref="CF13:CF14"/>
    <mergeCell ref="CE13:CE14"/>
    <mergeCell ref="CD13:CD14"/>
    <mergeCell ref="CC13:CC14"/>
    <mergeCell ref="CB13:CB14"/>
    <mergeCell ref="BW13:BW14"/>
    <mergeCell ref="BV13:BV14"/>
    <mergeCell ref="BU13:BU14"/>
  </mergeCells>
  <pageMargins left="0" right="0" top="0" bottom="0" header="0" footer="0"/>
  <pageSetup paperSize="9" scale="34" orientation="landscape" r:id="rId1"/>
  <headerFooter alignWithMargins="0"/>
  <colBreaks count="2" manualBreakCount="2">
    <brk id="33" max="77" man="1"/>
    <brk id="66" max="77" man="1"/>
  </colBreaks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3" tint="0.39997558519241921"/>
  </sheetPr>
  <dimension ref="A1:DP584"/>
  <sheetViews>
    <sheetView showZeros="0" view="pageBreakPreview" zoomScale="70" zoomScaleNormal="60" zoomScaleSheetLayoutView="70" zoomScalePageLayoutView="10" workbookViewId="0">
      <selection activeCell="CG57" sqref="CG57:CG58"/>
    </sheetView>
  </sheetViews>
  <sheetFormatPr defaultColWidth="9.140625" defaultRowHeight="15.75"/>
  <cols>
    <col min="1" max="1" width="33.85546875" style="4" customWidth="1"/>
    <col min="2" max="2" width="7.42578125" style="4" customWidth="1"/>
    <col min="3" max="3" width="7.7109375" style="4" customWidth="1"/>
    <col min="4" max="25" width="10" style="4" customWidth="1"/>
    <col min="26" max="28" width="11" style="4" customWidth="1"/>
    <col min="29" max="29" width="11" style="5" customWidth="1"/>
    <col min="30" max="32" width="11.28515625" style="47" customWidth="1"/>
    <col min="33" max="33" width="33.85546875" style="4" customWidth="1"/>
    <col min="34" max="34" width="7.42578125" style="4" customWidth="1"/>
    <col min="35" max="35" width="7.7109375" style="4" customWidth="1"/>
    <col min="36" max="57" width="10" style="4" customWidth="1"/>
    <col min="58" max="60" width="11" style="4" customWidth="1"/>
    <col min="61" max="61" width="11" style="5" customWidth="1"/>
    <col min="62" max="64" width="11.28515625" style="47" customWidth="1"/>
    <col min="65" max="65" width="9.140625" style="3"/>
    <col min="66" max="66" width="10.42578125" style="3" customWidth="1"/>
    <col min="67" max="67" width="12.42578125" style="3" customWidth="1"/>
    <col min="68" max="68" width="11.140625" style="3" customWidth="1"/>
    <col min="69" max="69" width="11.42578125" style="3" customWidth="1"/>
    <col min="70" max="70" width="11.5703125" style="3" customWidth="1"/>
    <col min="71" max="71" width="10.7109375" style="3" customWidth="1"/>
    <col min="72" max="74" width="11" style="3" customWidth="1"/>
    <col min="75" max="75" width="11.42578125" style="3" customWidth="1"/>
    <col min="76" max="76" width="10.7109375" style="3" customWidth="1"/>
    <col min="77" max="77" width="11.42578125" style="3" customWidth="1"/>
    <col min="78" max="78" width="11.140625" style="3" customWidth="1"/>
    <col min="79" max="79" width="11.42578125" style="3" customWidth="1"/>
    <col min="80" max="80" width="14" style="3" customWidth="1"/>
    <col min="81" max="81" width="10" style="3" customWidth="1"/>
    <col min="82" max="82" width="10.42578125" style="3" customWidth="1"/>
    <col min="83" max="83" width="11.42578125" style="3" customWidth="1"/>
    <col min="84" max="84" width="11" style="3" customWidth="1"/>
    <col min="85" max="85" width="11.140625" style="3" customWidth="1"/>
    <col min="86" max="16384" width="9.140625" style="3"/>
  </cols>
  <sheetData>
    <row r="1" spans="1:120" ht="15" customHeight="1">
      <c r="A1" s="11"/>
      <c r="B1" s="11"/>
      <c r="C1" s="11" t="s">
        <v>71</v>
      </c>
      <c r="D1" s="11"/>
      <c r="E1" s="11"/>
      <c r="F1" s="11"/>
      <c r="G1" s="11"/>
      <c r="H1" s="11"/>
      <c r="I1" s="11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26"/>
      <c r="V1" s="11"/>
      <c r="X1" s="11"/>
      <c r="Y1" s="11"/>
      <c r="Z1" s="11"/>
      <c r="AA1" s="11"/>
      <c r="AB1" s="11"/>
      <c r="AC1" s="11"/>
      <c r="AD1" s="11"/>
      <c r="AE1" s="11"/>
      <c r="AF1" s="11"/>
      <c r="AG1" s="11"/>
      <c r="AH1" s="11"/>
      <c r="AI1" s="11" t="s">
        <v>71</v>
      </c>
      <c r="AJ1" s="11"/>
      <c r="AK1" s="11"/>
      <c r="AL1" s="11"/>
      <c r="AM1" s="11"/>
      <c r="AN1" s="11"/>
      <c r="AO1" s="11"/>
      <c r="AP1" s="11"/>
      <c r="AQ1" s="11"/>
      <c r="AR1" s="11"/>
      <c r="AS1" s="11"/>
      <c r="AT1" s="11"/>
      <c r="AU1" s="11"/>
      <c r="AV1" s="11"/>
      <c r="AW1" s="11"/>
      <c r="AX1" s="11"/>
      <c r="AY1" s="11"/>
      <c r="AZ1" s="11"/>
      <c r="BA1" s="26"/>
      <c r="BB1" s="11"/>
      <c r="BD1" s="11"/>
      <c r="BE1" s="11"/>
      <c r="BF1" s="28"/>
      <c r="BG1" s="28"/>
      <c r="BH1" s="28"/>
      <c r="BI1" s="28"/>
      <c r="BJ1" s="28"/>
      <c r="BK1" s="28"/>
      <c r="BL1" s="28"/>
      <c r="BM1" s="845" t="s">
        <v>51</v>
      </c>
      <c r="BN1" s="845"/>
      <c r="BO1" s="846" t="s">
        <v>448</v>
      </c>
      <c r="BP1" s="828" t="str">
        <f>D16</f>
        <v>каша молочная рисовая</v>
      </c>
      <c r="BQ1" s="828" t="str">
        <f t="shared" ref="BQ1:BS1" si="0">E16</f>
        <v>хлеб пшеничный</v>
      </c>
      <c r="BR1" s="828" t="str">
        <f t="shared" si="0"/>
        <v>чай с сахаром и лимоном</v>
      </c>
      <c r="BS1" s="828" t="str">
        <f t="shared" si="0"/>
        <v>масло сливочное порционно</v>
      </c>
      <c r="BT1" s="964" t="s">
        <v>464</v>
      </c>
      <c r="BU1" s="964"/>
      <c r="BV1" s="964" t="s">
        <v>50</v>
      </c>
      <c r="BW1" s="828" t="str">
        <f>J16</f>
        <v>суп картофельный с вермишелью</v>
      </c>
      <c r="BX1" s="828" t="str">
        <f t="shared" ref="BX1:CC1" si="1">K16</f>
        <v>шницель из филе минтая</v>
      </c>
      <c r="BY1" s="828" t="str">
        <f t="shared" si="1"/>
        <v>картофель отварной</v>
      </c>
      <c r="BZ1" s="828" t="str">
        <f t="shared" si="1"/>
        <v>компот из сухофруктов</v>
      </c>
      <c r="CA1" s="828" t="str">
        <f t="shared" si="1"/>
        <v>хлеб пшеничный</v>
      </c>
      <c r="CB1" s="828">
        <f t="shared" si="1"/>
        <v>0</v>
      </c>
      <c r="CC1" s="828">
        <f t="shared" si="1"/>
        <v>0</v>
      </c>
      <c r="CD1" s="854" t="s">
        <v>49</v>
      </c>
      <c r="CE1" s="857" t="str">
        <f>S16</f>
        <v>печенье</v>
      </c>
      <c r="CF1" s="857" t="s">
        <v>415</v>
      </c>
      <c r="CG1" s="857" t="s">
        <v>163</v>
      </c>
      <c r="CH1" s="820"/>
      <c r="CI1" s="820"/>
      <c r="CJ1" s="820"/>
      <c r="CK1" s="820"/>
      <c r="CL1" s="820"/>
      <c r="CM1" s="820"/>
      <c r="CN1" s="39"/>
      <c r="CO1" s="5"/>
      <c r="CP1" s="11"/>
      <c r="CQ1" s="438"/>
      <c r="CR1" s="438"/>
      <c r="CS1" s="11"/>
      <c r="CT1" s="11"/>
      <c r="CU1" s="31"/>
      <c r="CV1" s="31"/>
      <c r="CW1" s="31"/>
      <c r="CX1" s="27"/>
      <c r="CY1" s="30"/>
      <c r="CZ1" s="30"/>
      <c r="DA1" s="30"/>
      <c r="DB1" s="30"/>
      <c r="DC1" s="4"/>
      <c r="DD1" s="824"/>
      <c r="DE1" s="824"/>
      <c r="DF1" s="11"/>
      <c r="DG1" s="11"/>
      <c r="DH1" s="28"/>
      <c r="DI1" s="823"/>
      <c r="DJ1" s="823"/>
      <c r="DK1" s="823"/>
    </row>
    <row r="2" spans="1:120" ht="15" customHeight="1">
      <c r="A2" s="11" t="s">
        <v>70</v>
      </c>
      <c r="B2" s="825"/>
      <c r="C2" s="825"/>
      <c r="D2" s="825"/>
      <c r="E2" s="11"/>
      <c r="F2" s="825" t="s">
        <v>489</v>
      </c>
      <c r="G2" s="825"/>
      <c r="H2" s="825"/>
      <c r="I2" s="825"/>
      <c r="J2" s="825"/>
      <c r="K2" s="11"/>
      <c r="L2" s="11"/>
      <c r="M2" s="826" t="s">
        <v>69</v>
      </c>
      <c r="N2" s="826"/>
      <c r="O2" s="826"/>
      <c r="P2" s="826"/>
      <c r="Q2" s="826"/>
      <c r="R2" s="826"/>
      <c r="S2" s="826"/>
      <c r="T2" s="826"/>
      <c r="U2" s="826"/>
      <c r="V2" s="826"/>
      <c r="W2" s="826"/>
      <c r="X2" s="11"/>
      <c r="Y2" s="46"/>
      <c r="Z2" s="46"/>
      <c r="AA2" s="46"/>
      <c r="AB2" s="46"/>
      <c r="AC2" s="11"/>
      <c r="AD2" s="11"/>
      <c r="AE2" s="11"/>
      <c r="AF2" s="11"/>
      <c r="AG2" s="11" t="s">
        <v>70</v>
      </c>
      <c r="AH2" s="825"/>
      <c r="AI2" s="825"/>
      <c r="AJ2" s="825"/>
      <c r="AK2" s="11"/>
      <c r="AL2" s="825" t="s">
        <v>97</v>
      </c>
      <c r="AM2" s="825"/>
      <c r="AN2" s="825"/>
      <c r="AO2" s="825"/>
      <c r="AP2" s="825"/>
      <c r="AQ2" s="11"/>
      <c r="AR2" s="11"/>
      <c r="AS2" s="826" t="s">
        <v>69</v>
      </c>
      <c r="AT2" s="826"/>
      <c r="AU2" s="826"/>
      <c r="AV2" s="826"/>
      <c r="AW2" s="826"/>
      <c r="AX2" s="826"/>
      <c r="AY2" s="826"/>
      <c r="AZ2" s="826"/>
      <c r="BA2" s="826"/>
      <c r="BB2" s="826"/>
      <c r="BC2" s="826"/>
      <c r="BD2" s="11"/>
      <c r="BE2" s="46"/>
      <c r="BF2" s="408"/>
      <c r="BG2" s="408"/>
      <c r="BH2" s="408"/>
      <c r="BI2" s="28"/>
      <c r="BJ2" s="28"/>
      <c r="BK2" s="28"/>
      <c r="BL2" s="28"/>
      <c r="BM2" s="845"/>
      <c r="BN2" s="845"/>
      <c r="BO2" s="847"/>
      <c r="BP2" s="829"/>
      <c r="BQ2" s="829"/>
      <c r="BR2" s="829"/>
      <c r="BS2" s="829"/>
      <c r="BT2" s="964"/>
      <c r="BU2" s="964"/>
      <c r="BV2" s="964"/>
      <c r="BW2" s="829"/>
      <c r="BX2" s="829"/>
      <c r="BY2" s="829"/>
      <c r="BZ2" s="829"/>
      <c r="CA2" s="829"/>
      <c r="CB2" s="829"/>
      <c r="CC2" s="829"/>
      <c r="CD2" s="855"/>
      <c r="CE2" s="858"/>
      <c r="CF2" s="858"/>
      <c r="CG2" s="858"/>
      <c r="CH2" s="820"/>
      <c r="CI2" s="820"/>
      <c r="CJ2" s="820"/>
      <c r="CK2" s="820"/>
      <c r="CL2" s="820"/>
      <c r="CM2" s="820"/>
      <c r="CN2" s="39"/>
      <c r="CO2" s="39"/>
      <c r="CP2" s="11"/>
      <c r="CQ2" s="11"/>
      <c r="CR2" s="11"/>
      <c r="CS2" s="11"/>
      <c r="CT2" s="11"/>
      <c r="CU2" s="11"/>
      <c r="CV2" s="11"/>
      <c r="CW2" s="11"/>
      <c r="CX2" s="26"/>
      <c r="CY2" s="4"/>
      <c r="CZ2" s="4"/>
      <c r="DA2" s="4"/>
      <c r="DB2" s="4"/>
      <c r="DC2" s="4"/>
      <c r="DD2" s="42"/>
      <c r="DE2" s="42"/>
      <c r="DF2" s="11"/>
      <c r="DG2" s="11"/>
      <c r="DH2" s="28"/>
      <c r="DI2" s="28"/>
      <c r="DJ2" s="28"/>
      <c r="DK2" s="117"/>
    </row>
    <row r="3" spans="1:120" ht="15" customHeight="1">
      <c r="A3" s="11"/>
      <c r="B3" s="1216" t="s">
        <v>68</v>
      </c>
      <c r="C3" s="1216"/>
      <c r="D3" s="1216"/>
      <c r="E3" s="11"/>
      <c r="F3" s="1216" t="s">
        <v>96</v>
      </c>
      <c r="G3" s="1216"/>
      <c r="H3" s="1216"/>
      <c r="I3" s="1216"/>
      <c r="J3" s="1216"/>
      <c r="K3" s="11"/>
      <c r="L3" s="11"/>
      <c r="M3" s="826"/>
      <c r="N3" s="826"/>
      <c r="O3" s="826"/>
      <c r="P3" s="826"/>
      <c r="Q3" s="826"/>
      <c r="R3" s="826"/>
      <c r="S3" s="826"/>
      <c r="T3" s="826"/>
      <c r="U3" s="826"/>
      <c r="V3" s="826"/>
      <c r="W3" s="826"/>
      <c r="X3" s="11"/>
      <c r="Y3" s="45"/>
      <c r="Z3" s="131"/>
      <c r="AA3" s="131"/>
      <c r="AB3" s="131"/>
      <c r="AC3" s="11"/>
      <c r="AD3" s="11"/>
      <c r="AE3" s="11"/>
      <c r="AF3" s="11"/>
      <c r="AG3" s="11"/>
      <c r="AH3" s="1216" t="s">
        <v>68</v>
      </c>
      <c r="AI3" s="1216"/>
      <c r="AJ3" s="1216"/>
      <c r="AK3" s="11"/>
      <c r="AL3" s="1216" t="s">
        <v>96</v>
      </c>
      <c r="AM3" s="1216"/>
      <c r="AN3" s="1216"/>
      <c r="AO3" s="1216"/>
      <c r="AP3" s="1216"/>
      <c r="AQ3" s="11"/>
      <c r="AR3" s="11"/>
      <c r="AS3" s="826"/>
      <c r="AT3" s="826"/>
      <c r="AU3" s="826"/>
      <c r="AV3" s="826"/>
      <c r="AW3" s="826"/>
      <c r="AX3" s="826"/>
      <c r="AY3" s="826"/>
      <c r="AZ3" s="826"/>
      <c r="BA3" s="826"/>
      <c r="BB3" s="826"/>
      <c r="BC3" s="826"/>
      <c r="BD3" s="11"/>
      <c r="BE3" s="45"/>
      <c r="BF3" s="131"/>
      <c r="BG3" s="131"/>
      <c r="BH3" s="131"/>
      <c r="BI3" s="28"/>
      <c r="BJ3" s="28"/>
      <c r="BK3" s="28"/>
      <c r="BL3" s="28"/>
      <c r="BM3" s="845"/>
      <c r="BN3" s="845"/>
      <c r="BO3" s="847"/>
      <c r="BP3" s="829"/>
      <c r="BQ3" s="829"/>
      <c r="BR3" s="829"/>
      <c r="BS3" s="829"/>
      <c r="BT3" s="964"/>
      <c r="BU3" s="964"/>
      <c r="BV3" s="964"/>
      <c r="BW3" s="829"/>
      <c r="BX3" s="829"/>
      <c r="BY3" s="829"/>
      <c r="BZ3" s="829"/>
      <c r="CA3" s="829"/>
      <c r="CB3" s="829"/>
      <c r="CC3" s="829"/>
      <c r="CD3" s="855"/>
      <c r="CE3" s="858"/>
      <c r="CF3" s="858"/>
      <c r="CG3" s="858"/>
      <c r="CH3" s="820"/>
      <c r="CI3" s="820"/>
      <c r="CJ3" s="820"/>
      <c r="CK3" s="820"/>
      <c r="CL3" s="820"/>
      <c r="CM3" s="820"/>
      <c r="CN3" s="39"/>
      <c r="CO3" s="130"/>
      <c r="CP3" s="11"/>
      <c r="CQ3" s="11"/>
      <c r="CR3" s="11"/>
      <c r="CS3" s="11"/>
      <c r="CT3" s="11"/>
      <c r="CU3" s="11"/>
      <c r="CV3" s="11"/>
      <c r="CW3" s="11"/>
      <c r="CX3" s="26"/>
      <c r="CY3" s="4"/>
      <c r="CZ3" s="4"/>
      <c r="DA3" s="4"/>
      <c r="DB3" s="4"/>
      <c r="DC3" s="4"/>
      <c r="DD3" s="11"/>
      <c r="DE3" s="11"/>
      <c r="DF3" s="11"/>
      <c r="DG3" s="11"/>
      <c r="DH3" s="11"/>
      <c r="DI3" s="11"/>
      <c r="DJ3" s="11"/>
      <c r="DK3" s="25"/>
    </row>
    <row r="4" spans="1:120" ht="15" customHeight="1">
      <c r="A4" s="11" t="s">
        <v>490</v>
      </c>
      <c r="B4" s="11">
        <v>21</v>
      </c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26"/>
      <c r="V4" s="11"/>
      <c r="W4" s="11"/>
      <c r="Z4" s="435"/>
      <c r="AA4" s="435"/>
      <c r="AB4" s="435"/>
      <c r="AC4" s="11"/>
      <c r="AD4" s="434" t="s">
        <v>95</v>
      </c>
      <c r="AE4" s="821"/>
      <c r="AF4" s="822"/>
      <c r="AG4" s="11" t="s">
        <v>439</v>
      </c>
      <c r="AH4" s="11"/>
      <c r="AI4" s="11"/>
      <c r="AJ4" s="11"/>
      <c r="AK4" s="11"/>
      <c r="AL4" s="11"/>
      <c r="AM4" s="11"/>
      <c r="AN4" s="11"/>
      <c r="AO4" s="11"/>
      <c r="AP4" s="11"/>
      <c r="AQ4" s="11"/>
      <c r="AR4" s="11"/>
      <c r="AS4" s="11"/>
      <c r="AT4" s="11"/>
      <c r="AU4" s="11"/>
      <c r="AV4" s="11"/>
      <c r="AW4" s="11"/>
      <c r="AX4" s="11"/>
      <c r="AY4" s="11"/>
      <c r="AZ4" s="11"/>
      <c r="BA4" s="26"/>
      <c r="BB4" s="11"/>
      <c r="BC4" s="11"/>
      <c r="BF4" s="435"/>
      <c r="BG4" s="435"/>
      <c r="BH4" s="435"/>
      <c r="BI4" s="28"/>
      <c r="BJ4" s="434" t="s">
        <v>95</v>
      </c>
      <c r="BK4" s="821"/>
      <c r="BL4" s="849"/>
      <c r="BM4" s="845"/>
      <c r="BN4" s="845"/>
      <c r="BO4" s="847"/>
      <c r="BP4" s="829"/>
      <c r="BQ4" s="829"/>
      <c r="BR4" s="829"/>
      <c r="BS4" s="829"/>
      <c r="BT4" s="964"/>
      <c r="BU4" s="964"/>
      <c r="BV4" s="964"/>
      <c r="BW4" s="829"/>
      <c r="BX4" s="829"/>
      <c r="BY4" s="829"/>
      <c r="BZ4" s="829"/>
      <c r="CA4" s="829"/>
      <c r="CB4" s="829"/>
      <c r="CC4" s="829"/>
      <c r="CD4" s="855"/>
      <c r="CE4" s="858"/>
      <c r="CF4" s="858"/>
      <c r="CG4" s="858"/>
      <c r="CH4" s="823"/>
      <c r="CI4" s="823"/>
      <c r="CJ4" s="844"/>
      <c r="CK4" s="844"/>
      <c r="CL4" s="844"/>
      <c r="CM4" s="844"/>
      <c r="CN4" s="27"/>
      <c r="CO4" s="121"/>
      <c r="CP4" s="11"/>
      <c r="CQ4" s="11"/>
      <c r="CR4" s="11"/>
      <c r="CS4" s="11"/>
      <c r="CT4" s="11"/>
      <c r="CU4" s="11"/>
      <c r="CV4" s="11"/>
      <c r="CW4" s="11"/>
      <c r="CX4" s="11"/>
      <c r="CY4" s="11"/>
      <c r="CZ4" s="11"/>
      <c r="DA4" s="11"/>
      <c r="DB4" s="11"/>
      <c r="DC4" s="11"/>
      <c r="DD4" s="11"/>
      <c r="DE4" s="11"/>
      <c r="DF4" s="11"/>
      <c r="DG4" s="11"/>
      <c r="DH4" s="11"/>
      <c r="DI4" s="11"/>
      <c r="DJ4" s="11"/>
      <c r="DK4" s="25"/>
    </row>
    <row r="5" spans="1:120" ht="15" customHeight="1">
      <c r="A5" s="11"/>
      <c r="B5" s="11"/>
      <c r="C5" s="11"/>
      <c r="D5" s="11"/>
      <c r="E5" s="11"/>
      <c r="F5" s="11"/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26"/>
      <c r="W5" s="11"/>
      <c r="Z5" s="435"/>
      <c r="AA5" s="435"/>
      <c r="AB5" s="435"/>
      <c r="AC5" s="41" t="s">
        <v>67</v>
      </c>
      <c r="AD5" s="434">
        <v>504202</v>
      </c>
      <c r="AE5" s="821"/>
      <c r="AF5" s="822"/>
      <c r="AG5" s="11"/>
      <c r="AH5" s="11"/>
      <c r="AI5" s="11"/>
      <c r="AJ5" s="11"/>
      <c r="AK5" s="11"/>
      <c r="AL5" s="11"/>
      <c r="AM5" s="11"/>
      <c r="AN5" s="11"/>
      <c r="AO5" s="11"/>
      <c r="AP5" s="11"/>
      <c r="AQ5" s="11"/>
      <c r="AR5" s="11"/>
      <c r="AS5" s="11"/>
      <c r="AT5" s="11"/>
      <c r="AU5" s="11"/>
      <c r="AV5" s="11"/>
      <c r="AW5" s="11"/>
      <c r="AX5" s="11"/>
      <c r="AY5" s="11"/>
      <c r="AZ5" s="11"/>
      <c r="BA5" s="26"/>
      <c r="BC5" s="11"/>
      <c r="BF5" s="435"/>
      <c r="BG5" s="435"/>
      <c r="BH5" s="435"/>
      <c r="BI5" s="409" t="s">
        <v>67</v>
      </c>
      <c r="BJ5" s="434">
        <v>504202</v>
      </c>
      <c r="BK5" s="821"/>
      <c r="BL5" s="849"/>
      <c r="BM5" s="845"/>
      <c r="BN5" s="845"/>
      <c r="BO5" s="847"/>
      <c r="BP5" s="829"/>
      <c r="BQ5" s="829"/>
      <c r="BR5" s="829"/>
      <c r="BS5" s="829"/>
      <c r="BT5" s="964"/>
      <c r="BU5" s="964"/>
      <c r="BV5" s="964"/>
      <c r="BW5" s="829"/>
      <c r="BX5" s="829"/>
      <c r="BY5" s="829"/>
      <c r="BZ5" s="829"/>
      <c r="CA5" s="829"/>
      <c r="CB5" s="829"/>
      <c r="CC5" s="829"/>
      <c r="CD5" s="855"/>
      <c r="CE5" s="858"/>
      <c r="CF5" s="858"/>
      <c r="CG5" s="858"/>
      <c r="CH5" s="823"/>
      <c r="CI5" s="823"/>
      <c r="CJ5" s="823"/>
      <c r="CK5" s="823"/>
      <c r="CL5" s="844"/>
      <c r="CM5" s="844"/>
      <c r="CN5" s="27"/>
      <c r="CO5" s="129"/>
    </row>
    <row r="6" spans="1:120" ht="16.5" customHeight="1">
      <c r="A6" s="1217" t="s">
        <v>66</v>
      </c>
      <c r="B6" s="1218"/>
      <c r="C6" s="1219"/>
      <c r="D6" s="1220" t="s">
        <v>65</v>
      </c>
      <c r="E6" s="1217" t="s">
        <v>64</v>
      </c>
      <c r="F6" s="1219"/>
      <c r="G6" s="1217" t="s">
        <v>63</v>
      </c>
      <c r="H6" s="1219"/>
      <c r="I6" s="1217" t="s">
        <v>62</v>
      </c>
      <c r="J6" s="1219"/>
      <c r="K6" s="1217" t="s">
        <v>61</v>
      </c>
      <c r="L6" s="1219"/>
      <c r="M6" s="128"/>
      <c r="N6" s="274"/>
      <c r="O6" s="127" t="s">
        <v>94</v>
      </c>
      <c r="P6" s="437">
        <v>6</v>
      </c>
      <c r="Q6" s="843" t="s">
        <v>484</v>
      </c>
      <c r="R6" s="843"/>
      <c r="S6" s="274" t="s">
        <v>437</v>
      </c>
      <c r="T6" s="274"/>
      <c r="U6" s="43"/>
      <c r="V6" s="37"/>
      <c r="W6" s="11"/>
      <c r="Z6" s="125"/>
      <c r="AA6" s="125"/>
      <c r="AB6" s="125"/>
      <c r="AC6" s="4"/>
      <c r="AD6" s="851"/>
      <c r="AE6" s="852"/>
      <c r="AF6" s="853"/>
      <c r="AG6" s="1217" t="s">
        <v>66</v>
      </c>
      <c r="AH6" s="1218"/>
      <c r="AI6" s="1219"/>
      <c r="AJ6" s="1220" t="s">
        <v>65</v>
      </c>
      <c r="AK6" s="1217" t="s">
        <v>64</v>
      </c>
      <c r="AL6" s="1219"/>
      <c r="AM6" s="1217" t="s">
        <v>63</v>
      </c>
      <c r="AN6" s="1219"/>
      <c r="AO6" s="1217" t="s">
        <v>62</v>
      </c>
      <c r="AP6" s="1219"/>
      <c r="AQ6" s="1217" t="s">
        <v>61</v>
      </c>
      <c r="AR6" s="1219"/>
      <c r="AS6" s="128"/>
      <c r="AT6" s="274"/>
      <c r="AU6" s="127" t="s">
        <v>94</v>
      </c>
      <c r="AV6" s="539"/>
      <c r="AW6" s="843"/>
      <c r="AX6" s="843"/>
      <c r="AY6" s="274" t="s">
        <v>437</v>
      </c>
      <c r="AZ6" s="274"/>
      <c r="BA6" s="43"/>
      <c r="BB6" s="37"/>
      <c r="BC6" s="11"/>
      <c r="BF6" s="125"/>
      <c r="BG6" s="125"/>
      <c r="BH6" s="125"/>
      <c r="BI6" s="410"/>
      <c r="BJ6" s="851"/>
      <c r="BK6" s="852"/>
      <c r="BL6" s="852"/>
      <c r="BM6" s="845"/>
      <c r="BN6" s="845"/>
      <c r="BO6" s="847"/>
      <c r="BP6" s="829"/>
      <c r="BQ6" s="829"/>
      <c r="BR6" s="829"/>
      <c r="BS6" s="829"/>
      <c r="BT6" s="964"/>
      <c r="BU6" s="964"/>
      <c r="BV6" s="964"/>
      <c r="BW6" s="829"/>
      <c r="BX6" s="829"/>
      <c r="BY6" s="829"/>
      <c r="BZ6" s="829"/>
      <c r="CA6" s="829"/>
      <c r="CB6" s="829"/>
      <c r="CC6" s="829"/>
      <c r="CD6" s="855"/>
      <c r="CE6" s="858"/>
      <c r="CF6" s="858"/>
      <c r="CG6" s="858"/>
      <c r="CH6" s="823"/>
      <c r="CI6" s="823"/>
      <c r="CJ6" s="844"/>
      <c r="CK6" s="844"/>
      <c r="CL6" s="844"/>
      <c r="CM6" s="844"/>
      <c r="CN6" s="27"/>
      <c r="CO6" s="124"/>
    </row>
    <row r="7" spans="1:120" ht="37.5" customHeight="1">
      <c r="A7" s="841"/>
      <c r="B7" s="1025"/>
      <c r="C7" s="842"/>
      <c r="D7" s="833"/>
      <c r="E7" s="839"/>
      <c r="F7" s="840"/>
      <c r="G7" s="839"/>
      <c r="H7" s="840"/>
      <c r="I7" s="839"/>
      <c r="J7" s="840"/>
      <c r="K7" s="839"/>
      <c r="L7" s="840"/>
      <c r="M7" s="15" t="s">
        <v>59</v>
      </c>
      <c r="N7" s="42"/>
      <c r="O7" s="850" t="s">
        <v>485</v>
      </c>
      <c r="P7" s="850"/>
      <c r="Q7" s="850"/>
      <c r="R7" s="850"/>
      <c r="S7" s="850"/>
      <c r="T7" s="850"/>
      <c r="U7" s="850"/>
      <c r="V7" s="850"/>
      <c r="W7" s="850"/>
      <c r="Z7" s="123"/>
      <c r="AA7" s="123"/>
      <c r="AB7" s="123"/>
      <c r="AC7" s="41" t="s">
        <v>60</v>
      </c>
      <c r="AD7" s="851"/>
      <c r="AE7" s="852"/>
      <c r="AF7" s="853"/>
      <c r="AG7" s="841"/>
      <c r="AH7" s="1025"/>
      <c r="AI7" s="842"/>
      <c r="AJ7" s="833"/>
      <c r="AK7" s="839"/>
      <c r="AL7" s="840"/>
      <c r="AM7" s="839"/>
      <c r="AN7" s="840"/>
      <c r="AO7" s="839"/>
      <c r="AP7" s="840"/>
      <c r="AQ7" s="839"/>
      <c r="AR7" s="840"/>
      <c r="AS7" s="15" t="s">
        <v>59</v>
      </c>
      <c r="AT7" s="42"/>
      <c r="AU7" s="850" t="s">
        <v>485</v>
      </c>
      <c r="AV7" s="850"/>
      <c r="AW7" s="850"/>
      <c r="AX7" s="850"/>
      <c r="AY7" s="850"/>
      <c r="AZ7" s="850"/>
      <c r="BA7" s="850"/>
      <c r="BB7" s="850"/>
      <c r="BC7" s="850"/>
      <c r="BF7" s="123"/>
      <c r="BG7" s="123"/>
      <c r="BH7" s="123"/>
      <c r="BI7" s="409" t="s">
        <v>60</v>
      </c>
      <c r="BJ7" s="851"/>
      <c r="BK7" s="852"/>
      <c r="BL7" s="852"/>
      <c r="BM7" s="845"/>
      <c r="BN7" s="845"/>
      <c r="BO7" s="847"/>
      <c r="BP7" s="829"/>
      <c r="BQ7" s="829"/>
      <c r="BR7" s="829"/>
      <c r="BS7" s="829"/>
      <c r="BT7" s="964"/>
      <c r="BU7" s="964"/>
      <c r="BV7" s="964"/>
      <c r="BW7" s="829"/>
      <c r="BX7" s="829"/>
      <c r="BY7" s="829"/>
      <c r="BZ7" s="829"/>
      <c r="CA7" s="829"/>
      <c r="CB7" s="829"/>
      <c r="CC7" s="829"/>
      <c r="CD7" s="855"/>
      <c r="CE7" s="858"/>
      <c r="CF7" s="858"/>
      <c r="CG7" s="858"/>
      <c r="CH7" s="823"/>
      <c r="CI7" s="823"/>
      <c r="CJ7" s="823"/>
      <c r="CK7" s="823"/>
      <c r="CL7" s="844"/>
      <c r="CM7" s="844"/>
      <c r="CN7" s="27"/>
      <c r="CO7" s="121"/>
      <c r="CP7" s="23"/>
      <c r="CQ7" s="23"/>
      <c r="CR7" s="23"/>
      <c r="CS7" s="23"/>
      <c r="CT7" s="23"/>
      <c r="CU7" s="23"/>
      <c r="CV7" s="23"/>
      <c r="CW7" s="23"/>
      <c r="CX7" s="23"/>
      <c r="CY7" s="23"/>
      <c r="CZ7" s="23"/>
      <c r="DA7" s="23"/>
      <c r="DB7" s="23"/>
      <c r="DC7" s="23"/>
      <c r="DD7" s="23"/>
      <c r="DE7" s="23"/>
      <c r="DF7" s="23"/>
      <c r="DG7" s="23"/>
      <c r="DH7" s="23"/>
      <c r="DI7" s="23"/>
      <c r="DJ7" s="23"/>
      <c r="DK7" s="23"/>
      <c r="DL7" s="23"/>
    </row>
    <row r="8" spans="1:120" ht="31.5" customHeight="1">
      <c r="A8" s="40" t="s">
        <v>55</v>
      </c>
      <c r="B8" s="1214" t="s">
        <v>54</v>
      </c>
      <c r="C8" s="1215"/>
      <c r="D8" s="835"/>
      <c r="E8" s="841"/>
      <c r="F8" s="842"/>
      <c r="G8" s="841"/>
      <c r="H8" s="842"/>
      <c r="I8" s="841"/>
      <c r="J8" s="842"/>
      <c r="K8" s="841"/>
      <c r="L8" s="842"/>
      <c r="M8" s="15" t="s">
        <v>53</v>
      </c>
      <c r="N8" s="42"/>
      <c r="O8" s="30"/>
      <c r="P8" s="849" t="s">
        <v>1</v>
      </c>
      <c r="Q8" s="849"/>
      <c r="R8" s="849"/>
      <c r="S8" s="849"/>
      <c r="T8" s="849"/>
      <c r="U8" s="849"/>
      <c r="V8" s="849"/>
      <c r="W8" s="11"/>
      <c r="Z8" s="31"/>
      <c r="AA8" s="31"/>
      <c r="AB8" s="31"/>
      <c r="AC8" s="41" t="s">
        <v>56</v>
      </c>
      <c r="AD8" s="821"/>
      <c r="AE8" s="849"/>
      <c r="AF8" s="822"/>
      <c r="AG8" s="40" t="s">
        <v>55</v>
      </c>
      <c r="AH8" s="1214" t="s">
        <v>54</v>
      </c>
      <c r="AI8" s="1215"/>
      <c r="AJ8" s="835"/>
      <c r="AK8" s="841"/>
      <c r="AL8" s="842"/>
      <c r="AM8" s="841"/>
      <c r="AN8" s="842"/>
      <c r="AO8" s="841"/>
      <c r="AP8" s="842"/>
      <c r="AQ8" s="841"/>
      <c r="AR8" s="842"/>
      <c r="AS8" s="15" t="s">
        <v>53</v>
      </c>
      <c r="AT8" s="42"/>
      <c r="AU8" s="30"/>
      <c r="AV8" s="849" t="s">
        <v>306</v>
      </c>
      <c r="AW8" s="849"/>
      <c r="AX8" s="849"/>
      <c r="AY8" s="849"/>
      <c r="AZ8" s="849"/>
      <c r="BA8" s="849"/>
      <c r="BB8" s="849"/>
      <c r="BC8" s="11"/>
      <c r="BF8" s="31"/>
      <c r="BG8" s="31"/>
      <c r="BH8" s="31"/>
      <c r="BI8" s="409" t="s">
        <v>56</v>
      </c>
      <c r="BJ8" s="821"/>
      <c r="BK8" s="849"/>
      <c r="BL8" s="849"/>
      <c r="BM8" s="845"/>
      <c r="BN8" s="845"/>
      <c r="BO8" s="848"/>
      <c r="BP8" s="829"/>
      <c r="BQ8" s="829"/>
      <c r="BR8" s="829"/>
      <c r="BS8" s="829"/>
      <c r="BT8" s="964"/>
      <c r="BU8" s="964"/>
      <c r="BV8" s="964"/>
      <c r="BW8" s="829"/>
      <c r="BX8" s="829"/>
      <c r="BY8" s="829"/>
      <c r="BZ8" s="829"/>
      <c r="CA8" s="829"/>
      <c r="CB8" s="829"/>
      <c r="CC8" s="829"/>
      <c r="CD8" s="856"/>
      <c r="CE8" s="858"/>
      <c r="CF8" s="858"/>
      <c r="CG8" s="858"/>
      <c r="CH8" s="823"/>
      <c r="CI8" s="823"/>
      <c r="CJ8" s="844"/>
      <c r="CK8" s="844"/>
      <c r="CL8" s="844"/>
      <c r="CM8" s="844"/>
      <c r="CN8" s="33"/>
      <c r="CO8" s="119"/>
    </row>
    <row r="9" spans="1:120" ht="15" customHeight="1" thickBot="1">
      <c r="A9" s="24"/>
      <c r="B9" s="821" t="s">
        <v>93</v>
      </c>
      <c r="C9" s="822"/>
      <c r="D9" s="442"/>
      <c r="E9" s="821">
        <v>3</v>
      </c>
      <c r="F9" s="822"/>
      <c r="G9" s="821">
        <f>SUM(D9*E9)</f>
        <v>0</v>
      </c>
      <c r="H9" s="822"/>
      <c r="I9" s="862"/>
      <c r="J9" s="863"/>
      <c r="K9" s="862">
        <f>SUM(I9/E9)</f>
        <v>0</v>
      </c>
      <c r="L9" s="863"/>
      <c r="M9" s="36"/>
      <c r="N9" s="36"/>
      <c r="O9" s="36"/>
      <c r="P9" s="36"/>
      <c r="Q9" s="35"/>
      <c r="R9" s="35"/>
      <c r="S9" s="35"/>
      <c r="T9" s="35"/>
      <c r="U9" s="34"/>
      <c r="V9" s="37"/>
      <c r="W9" s="11"/>
      <c r="X9" s="11"/>
      <c r="Y9" s="435"/>
      <c r="Z9" s="435"/>
      <c r="AA9" s="435"/>
      <c r="AB9" s="435"/>
      <c r="AC9" s="435"/>
      <c r="AD9" s="435"/>
      <c r="AE9" s="435"/>
      <c r="AF9" s="435"/>
      <c r="AG9" s="24"/>
      <c r="AH9" s="821" t="s">
        <v>93</v>
      </c>
      <c r="AI9" s="822"/>
      <c r="AJ9" s="442"/>
      <c r="AK9" s="821"/>
      <c r="AL9" s="822"/>
      <c r="AM9" s="821">
        <f>SUM(AJ9*AK9)</f>
        <v>0</v>
      </c>
      <c r="AN9" s="822"/>
      <c r="AO9" s="862"/>
      <c r="AP9" s="863"/>
      <c r="AQ9" s="862"/>
      <c r="AR9" s="863"/>
      <c r="AS9" s="36"/>
      <c r="AT9" s="36"/>
      <c r="AU9" s="36"/>
      <c r="AV9" s="36"/>
      <c r="AW9" s="35"/>
      <c r="AX9" s="35"/>
      <c r="AY9" s="35"/>
      <c r="AZ9" s="35"/>
      <c r="BA9" s="34"/>
      <c r="BB9" s="37"/>
      <c r="BC9" s="11"/>
      <c r="BD9" s="11"/>
      <c r="BE9" s="435"/>
      <c r="BF9" s="435"/>
      <c r="BG9" s="435"/>
      <c r="BH9" s="435"/>
      <c r="BI9" s="435"/>
      <c r="BJ9" s="435"/>
      <c r="BK9" s="435"/>
      <c r="BL9" s="435"/>
      <c r="BM9" s="864" t="s">
        <v>449</v>
      </c>
      <c r="BN9" s="865"/>
      <c r="BO9" s="866"/>
      <c r="BP9" s="532"/>
      <c r="BQ9" s="532"/>
      <c r="BR9" s="532"/>
      <c r="BS9" s="532"/>
      <c r="BT9" s="568"/>
      <c r="BU9" s="568"/>
      <c r="BV9" s="532"/>
      <c r="BW9" s="532"/>
      <c r="BX9" s="532"/>
      <c r="BY9" s="532"/>
      <c r="BZ9" s="532"/>
      <c r="CA9" s="532"/>
      <c r="CB9" s="532"/>
      <c r="CC9" s="532"/>
      <c r="CD9" s="532"/>
      <c r="CE9" s="532"/>
      <c r="CF9" s="532"/>
      <c r="CG9" s="109"/>
      <c r="CH9" s="823"/>
      <c r="CI9" s="823"/>
      <c r="CJ9" s="823"/>
      <c r="CK9" s="823"/>
      <c r="CL9" s="823"/>
      <c r="CM9" s="823"/>
      <c r="CN9" s="33"/>
      <c r="CO9" s="119"/>
      <c r="CP9" s="23"/>
      <c r="CQ9" s="23"/>
      <c r="CR9" s="23"/>
      <c r="CS9" s="23"/>
      <c r="CT9" s="23"/>
      <c r="CU9" s="23"/>
      <c r="CV9" s="23"/>
      <c r="CW9" s="23"/>
      <c r="CX9" s="23"/>
      <c r="CY9" s="23"/>
      <c r="CZ9" s="23"/>
      <c r="DA9" s="23"/>
      <c r="DB9" s="23"/>
      <c r="DC9" s="23"/>
      <c r="DD9" s="23"/>
      <c r="DE9" s="23"/>
      <c r="DF9" s="23"/>
      <c r="DG9" s="23"/>
      <c r="DH9" s="23"/>
      <c r="DI9" s="23"/>
      <c r="DJ9" s="23"/>
      <c r="DK9" s="23"/>
      <c r="DL9" s="23"/>
    </row>
    <row r="10" spans="1:120" ht="15" customHeight="1" thickBot="1">
      <c r="A10" s="24"/>
      <c r="B10" s="821" t="s">
        <v>92</v>
      </c>
      <c r="C10" s="822"/>
      <c r="D10" s="442"/>
      <c r="E10" s="821">
        <v>3</v>
      </c>
      <c r="F10" s="822"/>
      <c r="G10" s="821"/>
      <c r="H10" s="822"/>
      <c r="I10" s="862"/>
      <c r="J10" s="863"/>
      <c r="K10" s="862">
        <f>I10/E10</f>
        <v>0</v>
      </c>
      <c r="L10" s="863"/>
      <c r="M10" s="38" t="s">
        <v>52</v>
      </c>
      <c r="N10" s="38"/>
      <c r="O10" s="38"/>
      <c r="P10" s="38"/>
      <c r="Q10" s="867" t="s">
        <v>483</v>
      </c>
      <c r="R10" s="867"/>
      <c r="S10" s="867"/>
      <c r="T10" s="867"/>
      <c r="U10" s="867"/>
      <c r="V10" s="867"/>
      <c r="W10" s="11"/>
      <c r="X10" s="11"/>
      <c r="Y10" s="435"/>
      <c r="Z10" s="435"/>
      <c r="AA10" s="435"/>
      <c r="AB10" s="435"/>
      <c r="AC10" s="435"/>
      <c r="AD10" s="435"/>
      <c r="AE10" s="435"/>
      <c r="AF10" s="435"/>
      <c r="AG10" s="24"/>
      <c r="AH10" s="821" t="s">
        <v>92</v>
      </c>
      <c r="AI10" s="822"/>
      <c r="AJ10" s="442"/>
      <c r="AK10" s="821"/>
      <c r="AL10" s="822"/>
      <c r="AM10" s="821"/>
      <c r="AN10" s="822"/>
      <c r="AO10" s="862"/>
      <c r="AP10" s="863"/>
      <c r="AQ10" s="862"/>
      <c r="AR10" s="863"/>
      <c r="AS10" s="38" t="s">
        <v>52</v>
      </c>
      <c r="AT10" s="38"/>
      <c r="AU10" s="38"/>
      <c r="AV10" s="38"/>
      <c r="AW10" s="867" t="s">
        <v>483</v>
      </c>
      <c r="AX10" s="867"/>
      <c r="AY10" s="867"/>
      <c r="AZ10" s="867"/>
      <c r="BA10" s="867"/>
      <c r="BB10" s="867"/>
      <c r="BC10" s="11"/>
      <c r="BD10" s="11"/>
      <c r="BE10" s="435"/>
      <c r="BF10" s="435"/>
      <c r="BG10" s="435"/>
      <c r="BH10" s="435"/>
      <c r="BI10" s="435"/>
      <c r="BJ10" s="435"/>
      <c r="BK10" s="435"/>
      <c r="BL10" s="435"/>
      <c r="BM10" s="868" t="s">
        <v>450</v>
      </c>
      <c r="BN10" s="869"/>
      <c r="BO10" s="870"/>
      <c r="BP10" s="495">
        <v>3</v>
      </c>
      <c r="BQ10" s="495">
        <v>3</v>
      </c>
      <c r="BR10" s="495">
        <v>3</v>
      </c>
      <c r="BS10" s="495">
        <v>3</v>
      </c>
      <c r="BT10" s="495"/>
      <c r="BU10" s="495"/>
      <c r="BV10" s="495"/>
      <c r="BW10" s="495">
        <v>3</v>
      </c>
      <c r="BX10" s="495">
        <v>3</v>
      </c>
      <c r="BY10" s="495">
        <v>3</v>
      </c>
      <c r="BZ10" s="495">
        <v>3</v>
      </c>
      <c r="CA10" s="495">
        <v>3</v>
      </c>
      <c r="CB10" s="495">
        <v>3</v>
      </c>
      <c r="CC10" s="495"/>
      <c r="CD10" s="495"/>
      <c r="CE10" s="495">
        <v>3</v>
      </c>
      <c r="CF10" s="495">
        <v>3</v>
      </c>
      <c r="CG10" s="105">
        <v>3</v>
      </c>
      <c r="CH10" s="823"/>
      <c r="CI10" s="823"/>
      <c r="CJ10" s="823"/>
      <c r="CK10" s="823"/>
      <c r="CL10" s="823"/>
      <c r="CM10" s="823"/>
      <c r="CN10" s="27"/>
      <c r="CO10" s="116"/>
      <c r="CP10" s="22"/>
      <c r="CQ10" s="22"/>
      <c r="CR10" s="22"/>
      <c r="CS10" s="22"/>
      <c r="CT10" s="22"/>
      <c r="CU10" s="22"/>
      <c r="CV10" s="22"/>
      <c r="CW10" s="22"/>
      <c r="CX10" s="22"/>
      <c r="CY10" s="22"/>
      <c r="CZ10" s="22"/>
      <c r="DA10" s="22"/>
      <c r="DB10" s="22"/>
      <c r="DC10" s="22"/>
      <c r="DD10" s="22"/>
      <c r="DE10" s="22"/>
      <c r="DF10" s="22"/>
      <c r="DG10" s="22"/>
      <c r="DH10" s="22"/>
      <c r="DI10" s="22"/>
      <c r="DJ10" s="22"/>
      <c r="DK10" s="22"/>
      <c r="DL10" s="22"/>
    </row>
    <row r="11" spans="1:120" ht="15" customHeight="1" thickBot="1">
      <c r="A11" s="28"/>
      <c r="B11" s="821" t="s">
        <v>90</v>
      </c>
      <c r="C11" s="822"/>
      <c r="D11" s="442"/>
      <c r="E11" s="821">
        <v>3</v>
      </c>
      <c r="F11" s="822"/>
      <c r="G11" s="821">
        <f>D11*E11</f>
        <v>0</v>
      </c>
      <c r="H11" s="822"/>
      <c r="I11" s="862"/>
      <c r="J11" s="863"/>
      <c r="K11" s="862">
        <f>I11/E11</f>
        <v>0</v>
      </c>
      <c r="L11" s="863"/>
      <c r="M11" s="27"/>
      <c r="N11" s="27"/>
      <c r="O11" s="11"/>
      <c r="P11" s="11"/>
      <c r="Q11" s="11"/>
      <c r="R11" s="11"/>
      <c r="S11" s="11"/>
      <c r="T11" s="11"/>
      <c r="U11" s="11"/>
      <c r="V11" s="11"/>
      <c r="W11" s="26"/>
      <c r="Z11" s="11"/>
      <c r="AA11" s="11"/>
      <c r="AB11" s="11"/>
      <c r="AC11" s="11"/>
      <c r="AD11" s="11"/>
      <c r="AE11" s="11"/>
      <c r="AF11" s="11"/>
      <c r="AG11" s="28"/>
      <c r="AH11" s="821" t="s">
        <v>90</v>
      </c>
      <c r="AI11" s="822"/>
      <c r="AJ11" s="442"/>
      <c r="AK11" s="821"/>
      <c r="AL11" s="822"/>
      <c r="AM11" s="821">
        <f>AJ11*AK11</f>
        <v>0</v>
      </c>
      <c r="AN11" s="822"/>
      <c r="AO11" s="862"/>
      <c r="AP11" s="863"/>
      <c r="AQ11" s="862"/>
      <c r="AR11" s="863"/>
      <c r="AS11" s="27"/>
      <c r="AT11" s="27"/>
      <c r="AU11" s="11"/>
      <c r="AV11" s="11"/>
      <c r="AW11" s="11"/>
      <c r="AX11" s="11"/>
      <c r="AY11" s="11"/>
      <c r="AZ11" s="11"/>
      <c r="BA11" s="11"/>
      <c r="BB11" s="11"/>
      <c r="BC11" s="26"/>
      <c r="BF11" s="28"/>
      <c r="BG11" s="28"/>
      <c r="BH11" s="28"/>
      <c r="BI11" s="28"/>
      <c r="BJ11" s="28"/>
      <c r="BK11" s="28"/>
      <c r="BL11" s="407"/>
      <c r="BM11" s="908" t="s">
        <v>451</v>
      </c>
      <c r="BN11" s="909"/>
      <c r="BO11" s="910"/>
      <c r="BP11" s="496"/>
      <c r="BQ11" s="497"/>
      <c r="BR11" s="498"/>
      <c r="BS11" s="498"/>
      <c r="BT11" s="98"/>
      <c r="BU11" s="98"/>
      <c r="BV11" s="98"/>
      <c r="BW11" s="499"/>
      <c r="BX11" s="500"/>
      <c r="BY11" s="499"/>
      <c r="BZ11" s="501"/>
      <c r="CA11" s="498"/>
      <c r="CB11" s="498"/>
      <c r="CC11" s="497"/>
      <c r="CD11" s="97"/>
      <c r="CE11" s="497"/>
      <c r="CF11" s="498"/>
      <c r="CG11" s="500"/>
    </row>
    <row r="12" spans="1:120" ht="17.25" customHeight="1" thickBot="1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1"/>
      <c r="AH12" s="11"/>
      <c r="AI12" s="11"/>
      <c r="AJ12" s="11"/>
      <c r="AK12" s="11"/>
      <c r="AL12" s="11"/>
      <c r="AM12" s="11"/>
      <c r="AN12" s="11"/>
      <c r="AO12" s="11"/>
      <c r="AP12" s="11"/>
      <c r="AQ12" s="11"/>
      <c r="AR12" s="11"/>
      <c r="AS12" s="11"/>
      <c r="AT12" s="11"/>
      <c r="AU12" s="11"/>
      <c r="AV12" s="11"/>
      <c r="AW12" s="11"/>
      <c r="AX12" s="11"/>
      <c r="AY12" s="11"/>
      <c r="AZ12" s="11"/>
      <c r="BA12" s="11"/>
      <c r="BB12" s="11"/>
      <c r="BC12" s="11"/>
      <c r="BD12" s="11"/>
      <c r="BE12" s="11"/>
      <c r="BF12" s="28"/>
      <c r="BG12" s="28"/>
      <c r="BH12" s="28"/>
      <c r="BI12" s="28"/>
      <c r="BJ12" s="28"/>
      <c r="BK12" s="28"/>
      <c r="BL12" s="407"/>
      <c r="BM12" s="872" t="s">
        <v>452</v>
      </c>
      <c r="BN12" s="865"/>
      <c r="BO12" s="866"/>
      <c r="BP12" s="505">
        <v>200</v>
      </c>
      <c r="BQ12" s="455">
        <v>30</v>
      </c>
      <c r="BR12" s="455">
        <v>180</v>
      </c>
      <c r="BS12" s="455">
        <v>10</v>
      </c>
      <c r="BT12" s="456"/>
      <c r="BU12" s="456">
        <v>100</v>
      </c>
      <c r="BV12" s="456"/>
      <c r="BW12" s="455">
        <v>250</v>
      </c>
      <c r="BX12" s="456">
        <v>75</v>
      </c>
      <c r="BY12" s="455">
        <v>100</v>
      </c>
      <c r="BZ12" s="455">
        <v>180</v>
      </c>
      <c r="CA12" s="455">
        <v>30</v>
      </c>
      <c r="CB12" s="455">
        <v>30</v>
      </c>
      <c r="CC12" s="455"/>
      <c r="CD12" s="455"/>
      <c r="CE12" s="455">
        <v>50</v>
      </c>
      <c r="CF12" s="455">
        <v>180</v>
      </c>
      <c r="CG12" s="455"/>
      <c r="CH12" s="23"/>
      <c r="CI12" s="23"/>
      <c r="CJ12" s="23"/>
      <c r="CK12" s="23"/>
      <c r="CL12" s="23"/>
      <c r="CM12" s="23"/>
      <c r="CN12" s="23"/>
      <c r="CO12" s="23"/>
      <c r="DM12" s="23"/>
      <c r="DN12" s="23"/>
      <c r="DO12" s="23"/>
      <c r="DP12" s="23"/>
    </row>
    <row r="13" spans="1:120" ht="17.25" customHeight="1" thickBot="1">
      <c r="A13" s="1007" t="s">
        <v>51</v>
      </c>
      <c r="B13" s="874"/>
      <c r="C13" s="874"/>
      <c r="D13" s="1197" t="s">
        <v>89</v>
      </c>
      <c r="E13" s="1198"/>
      <c r="F13" s="1198"/>
      <c r="G13" s="1198"/>
      <c r="H13" s="1198"/>
      <c r="I13" s="1198"/>
      <c r="J13" s="1198"/>
      <c r="K13" s="1198"/>
      <c r="L13" s="1198"/>
      <c r="M13" s="1198"/>
      <c r="N13" s="1198"/>
      <c r="O13" s="1198"/>
      <c r="P13" s="1198"/>
      <c r="Q13" s="1198"/>
      <c r="R13" s="1198"/>
      <c r="S13" s="1198"/>
      <c r="T13" s="1198"/>
      <c r="U13" s="1198"/>
      <c r="V13" s="1198"/>
      <c r="W13" s="1198"/>
      <c r="X13" s="1198"/>
      <c r="Y13" s="1199"/>
      <c r="Z13" s="1221"/>
      <c r="AA13" s="1201"/>
      <c r="AB13" s="1201"/>
      <c r="AC13" s="1201"/>
      <c r="AD13" s="1201"/>
      <c r="AE13" s="1201"/>
      <c r="AF13" s="1202"/>
      <c r="AG13" s="1007" t="s">
        <v>51</v>
      </c>
      <c r="AH13" s="874"/>
      <c r="AI13" s="874"/>
      <c r="AJ13" s="1197" t="s">
        <v>89</v>
      </c>
      <c r="AK13" s="1198"/>
      <c r="AL13" s="1198"/>
      <c r="AM13" s="1198"/>
      <c r="AN13" s="1198"/>
      <c r="AO13" s="1198"/>
      <c r="AP13" s="1198"/>
      <c r="AQ13" s="1198"/>
      <c r="AR13" s="1198"/>
      <c r="AS13" s="1198"/>
      <c r="AT13" s="1198"/>
      <c r="AU13" s="1198"/>
      <c r="AV13" s="1198"/>
      <c r="AW13" s="1198"/>
      <c r="AX13" s="1198"/>
      <c r="AY13" s="1198"/>
      <c r="AZ13" s="1198"/>
      <c r="BA13" s="1198"/>
      <c r="BB13" s="1198"/>
      <c r="BC13" s="1198"/>
      <c r="BD13" s="1198"/>
      <c r="BE13" s="1199"/>
      <c r="BF13" s="1221"/>
      <c r="BG13" s="1201"/>
      <c r="BH13" s="1201"/>
      <c r="BI13" s="1201"/>
      <c r="BJ13" s="1201"/>
      <c r="BK13" s="1201"/>
      <c r="BL13" s="1222"/>
      <c r="BM13" s="896" t="str">
        <f>A20</f>
        <v>хлеб пшеничный</v>
      </c>
      <c r="BN13" s="897"/>
      <c r="BO13" s="898"/>
      <c r="BP13" s="871"/>
      <c r="BQ13" s="914">
        <v>0.09</v>
      </c>
      <c r="BR13" s="914"/>
      <c r="BS13" s="917"/>
      <c r="BT13" s="871"/>
      <c r="BU13" s="871"/>
      <c r="BV13" s="871"/>
      <c r="BW13" s="871"/>
      <c r="BX13" s="914"/>
      <c r="BY13" s="914"/>
      <c r="BZ13" s="871"/>
      <c r="CA13" s="914">
        <v>0.11</v>
      </c>
      <c r="CB13" s="914"/>
      <c r="CC13" s="914">
        <f>P21+AV21</f>
        <v>0</v>
      </c>
      <c r="CD13" s="871"/>
      <c r="CE13" s="871"/>
      <c r="CF13" s="871"/>
      <c r="CG13" s="915">
        <v>0.2</v>
      </c>
      <c r="CH13" s="22"/>
      <c r="CI13" s="22"/>
      <c r="CJ13" s="22"/>
      <c r="CK13" s="22"/>
      <c r="CL13" s="22"/>
      <c r="CM13" s="22"/>
      <c r="CN13" s="22"/>
      <c r="CO13" s="22"/>
      <c r="DM13" s="22"/>
      <c r="DN13" s="22"/>
      <c r="DO13" s="22"/>
      <c r="DP13" s="22"/>
    </row>
    <row r="14" spans="1:120" ht="14.25" customHeight="1">
      <c r="A14" s="875"/>
      <c r="B14" s="876"/>
      <c r="C14" s="876"/>
      <c r="D14" s="1016" t="s">
        <v>88</v>
      </c>
      <c r="E14" s="906"/>
      <c r="F14" s="906"/>
      <c r="G14" s="903"/>
      <c r="H14" s="1016" t="s">
        <v>87</v>
      </c>
      <c r="I14" s="903"/>
      <c r="J14" s="1016" t="s">
        <v>50</v>
      </c>
      <c r="K14" s="906"/>
      <c r="L14" s="906"/>
      <c r="M14" s="906"/>
      <c r="N14" s="906"/>
      <c r="O14" s="906"/>
      <c r="P14" s="906"/>
      <c r="Q14" s="906"/>
      <c r="R14" s="903"/>
      <c r="S14" s="1016" t="s">
        <v>49</v>
      </c>
      <c r="T14" s="906"/>
      <c r="U14" s="906"/>
      <c r="V14" s="903"/>
      <c r="W14" s="1016" t="s">
        <v>48</v>
      </c>
      <c r="X14" s="906"/>
      <c r="Y14" s="903"/>
      <c r="Z14" s="1203"/>
      <c r="AA14" s="827"/>
      <c r="AB14" s="827"/>
      <c r="AC14" s="827"/>
      <c r="AD14" s="827"/>
      <c r="AE14" s="827"/>
      <c r="AF14" s="1204"/>
      <c r="AG14" s="875"/>
      <c r="AH14" s="876"/>
      <c r="AI14" s="876"/>
      <c r="AJ14" s="1016" t="s">
        <v>88</v>
      </c>
      <c r="AK14" s="906"/>
      <c r="AL14" s="906"/>
      <c r="AM14" s="903"/>
      <c r="AN14" s="1016" t="s">
        <v>87</v>
      </c>
      <c r="AO14" s="903"/>
      <c r="AP14" s="1016" t="s">
        <v>50</v>
      </c>
      <c r="AQ14" s="906"/>
      <c r="AR14" s="906"/>
      <c r="AS14" s="906"/>
      <c r="AT14" s="906"/>
      <c r="AU14" s="906"/>
      <c r="AV14" s="906"/>
      <c r="AW14" s="906"/>
      <c r="AX14" s="903"/>
      <c r="AY14" s="1016" t="s">
        <v>49</v>
      </c>
      <c r="AZ14" s="906"/>
      <c r="BA14" s="906"/>
      <c r="BB14" s="903"/>
      <c r="BC14" s="1016" t="s">
        <v>48</v>
      </c>
      <c r="BD14" s="906"/>
      <c r="BE14" s="903"/>
      <c r="BF14" s="1203"/>
      <c r="BG14" s="827"/>
      <c r="BH14" s="827"/>
      <c r="BI14" s="827"/>
      <c r="BJ14" s="827"/>
      <c r="BK14" s="827"/>
      <c r="BL14" s="834"/>
      <c r="BM14" s="899"/>
      <c r="BN14" s="900"/>
      <c r="BO14" s="901"/>
      <c r="BP14" s="871"/>
      <c r="BQ14" s="871"/>
      <c r="BR14" s="871"/>
      <c r="BS14" s="918"/>
      <c r="BT14" s="871"/>
      <c r="BU14" s="871"/>
      <c r="BV14" s="871"/>
      <c r="BW14" s="871"/>
      <c r="BX14" s="871"/>
      <c r="BY14" s="871"/>
      <c r="BZ14" s="871"/>
      <c r="CA14" s="871"/>
      <c r="CB14" s="871"/>
      <c r="CC14" s="871"/>
      <c r="CD14" s="871"/>
      <c r="CE14" s="871"/>
      <c r="CF14" s="871"/>
      <c r="CG14" s="916"/>
      <c r="CH14" s="21"/>
      <c r="CI14" s="21"/>
      <c r="CJ14" s="21"/>
      <c r="CK14" s="21"/>
      <c r="CL14" s="21"/>
      <c r="CM14" s="21"/>
      <c r="CN14" s="21"/>
      <c r="CO14" s="21"/>
      <c r="DM14" s="21"/>
      <c r="DN14" s="21"/>
      <c r="DO14" s="21"/>
      <c r="DP14" s="21"/>
    </row>
    <row r="15" spans="1:120" s="23" customFormat="1" ht="13.5" customHeight="1" thickBot="1">
      <c r="A15" s="877"/>
      <c r="B15" s="878"/>
      <c r="C15" s="878"/>
      <c r="D15" s="904"/>
      <c r="E15" s="907"/>
      <c r="F15" s="907"/>
      <c r="G15" s="905"/>
      <c r="H15" s="904"/>
      <c r="I15" s="905"/>
      <c r="J15" s="904"/>
      <c r="K15" s="907"/>
      <c r="L15" s="907"/>
      <c r="M15" s="907"/>
      <c r="N15" s="907"/>
      <c r="O15" s="907"/>
      <c r="P15" s="907"/>
      <c r="Q15" s="907"/>
      <c r="R15" s="905"/>
      <c r="S15" s="904"/>
      <c r="T15" s="907"/>
      <c r="U15" s="907"/>
      <c r="V15" s="905"/>
      <c r="W15" s="904"/>
      <c r="X15" s="907"/>
      <c r="Y15" s="905"/>
      <c r="Z15" s="1205"/>
      <c r="AA15" s="1206"/>
      <c r="AB15" s="1206"/>
      <c r="AC15" s="1206"/>
      <c r="AD15" s="1206"/>
      <c r="AE15" s="1206"/>
      <c r="AF15" s="1207"/>
      <c r="AG15" s="877"/>
      <c r="AH15" s="878"/>
      <c r="AI15" s="878"/>
      <c r="AJ15" s="904"/>
      <c r="AK15" s="907"/>
      <c r="AL15" s="907"/>
      <c r="AM15" s="905"/>
      <c r="AN15" s="904"/>
      <c r="AO15" s="905"/>
      <c r="AP15" s="904"/>
      <c r="AQ15" s="907"/>
      <c r="AR15" s="907"/>
      <c r="AS15" s="907"/>
      <c r="AT15" s="907"/>
      <c r="AU15" s="907"/>
      <c r="AV15" s="907"/>
      <c r="AW15" s="907"/>
      <c r="AX15" s="905"/>
      <c r="AY15" s="904"/>
      <c r="AZ15" s="907"/>
      <c r="BA15" s="907"/>
      <c r="BB15" s="905"/>
      <c r="BC15" s="904"/>
      <c r="BD15" s="907"/>
      <c r="BE15" s="905"/>
      <c r="BF15" s="1205"/>
      <c r="BG15" s="1206"/>
      <c r="BH15" s="1206"/>
      <c r="BI15" s="1206"/>
      <c r="BJ15" s="1206"/>
      <c r="BK15" s="1206"/>
      <c r="BL15" s="1223"/>
      <c r="BM15" s="911" t="s">
        <v>14</v>
      </c>
      <c r="BN15" s="912"/>
      <c r="BO15" s="913"/>
      <c r="BP15" s="871"/>
      <c r="BQ15" s="871"/>
      <c r="BR15" s="871"/>
      <c r="BS15" s="871"/>
      <c r="BT15" s="871"/>
      <c r="BU15" s="871"/>
      <c r="BV15" s="871"/>
      <c r="BW15" s="871"/>
      <c r="BX15" s="871"/>
      <c r="BY15" s="914"/>
      <c r="BZ15" s="871"/>
      <c r="CA15" s="871"/>
      <c r="CB15" s="914">
        <f>O23+AU23</f>
        <v>0</v>
      </c>
      <c r="CC15" s="914"/>
      <c r="CD15" s="871"/>
      <c r="CE15" s="871"/>
      <c r="CF15" s="871"/>
      <c r="CG15" s="915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</row>
    <row r="16" spans="1:120" ht="165" customHeight="1" thickBot="1">
      <c r="A16" s="115" t="s">
        <v>47</v>
      </c>
      <c r="B16" s="114" t="s">
        <v>46</v>
      </c>
      <c r="C16" s="113" t="s">
        <v>45</v>
      </c>
      <c r="D16" s="112" t="s">
        <v>491</v>
      </c>
      <c r="E16" s="110" t="s">
        <v>6</v>
      </c>
      <c r="F16" s="110" t="s">
        <v>382</v>
      </c>
      <c r="G16" s="109" t="s">
        <v>259</v>
      </c>
      <c r="H16" s="111"/>
      <c r="I16" s="109"/>
      <c r="J16" s="111" t="s">
        <v>492</v>
      </c>
      <c r="K16" s="110" t="s">
        <v>493</v>
      </c>
      <c r="L16" s="110" t="s">
        <v>420</v>
      </c>
      <c r="M16" s="110" t="s">
        <v>376</v>
      </c>
      <c r="N16" s="110" t="s">
        <v>6</v>
      </c>
      <c r="O16" s="110"/>
      <c r="P16" s="110"/>
      <c r="Q16" s="110"/>
      <c r="R16" s="109"/>
      <c r="S16" s="111" t="s">
        <v>117</v>
      </c>
      <c r="T16" s="110" t="s">
        <v>415</v>
      </c>
      <c r="U16" s="110"/>
      <c r="V16" s="109"/>
      <c r="W16" s="111"/>
      <c r="X16" s="110"/>
      <c r="Y16" s="109"/>
      <c r="Z16" s="108" t="s">
        <v>86</v>
      </c>
      <c r="AA16" s="108" t="s">
        <v>85</v>
      </c>
      <c r="AB16" s="108" t="s">
        <v>196</v>
      </c>
      <c r="AC16" s="107" t="s">
        <v>44</v>
      </c>
      <c r="AD16" s="106" t="s">
        <v>84</v>
      </c>
      <c r="AE16" s="106" t="s">
        <v>83</v>
      </c>
      <c r="AF16" s="106" t="s">
        <v>75</v>
      </c>
      <c r="AG16" s="115" t="s">
        <v>47</v>
      </c>
      <c r="AH16" s="114" t="s">
        <v>46</v>
      </c>
      <c r="AI16" s="113" t="s">
        <v>45</v>
      </c>
      <c r="AJ16" s="112" t="s">
        <v>473</v>
      </c>
      <c r="AK16" s="110" t="s">
        <v>6</v>
      </c>
      <c r="AL16" s="110" t="s">
        <v>382</v>
      </c>
      <c r="AM16" s="109" t="s">
        <v>414</v>
      </c>
      <c r="AN16" s="111" t="s">
        <v>462</v>
      </c>
      <c r="AO16" s="109"/>
      <c r="AP16" s="111" t="s">
        <v>441</v>
      </c>
      <c r="AQ16" s="110" t="s">
        <v>470</v>
      </c>
      <c r="AR16" s="110" t="s">
        <v>416</v>
      </c>
      <c r="AS16" s="110" t="s">
        <v>417</v>
      </c>
      <c r="AT16" s="110" t="s">
        <v>6</v>
      </c>
      <c r="AU16" s="110" t="s">
        <v>14</v>
      </c>
      <c r="AV16" s="110"/>
      <c r="AW16" s="110"/>
      <c r="AX16" s="109"/>
      <c r="AY16" s="111" t="s">
        <v>426</v>
      </c>
      <c r="AZ16" s="110" t="s">
        <v>472</v>
      </c>
      <c r="BA16" s="110"/>
      <c r="BB16" s="109"/>
      <c r="BC16" s="111"/>
      <c r="BD16" s="110"/>
      <c r="BE16" s="109"/>
      <c r="BF16" s="108" t="s">
        <v>86</v>
      </c>
      <c r="BG16" s="108" t="s">
        <v>85</v>
      </c>
      <c r="BH16" s="108" t="s">
        <v>196</v>
      </c>
      <c r="BI16" s="107" t="s">
        <v>44</v>
      </c>
      <c r="BJ16" s="106" t="s">
        <v>84</v>
      </c>
      <c r="BK16" s="106" t="s">
        <v>83</v>
      </c>
      <c r="BL16" s="411" t="s">
        <v>75</v>
      </c>
      <c r="BM16" s="899"/>
      <c r="BN16" s="900"/>
      <c r="BO16" s="901"/>
      <c r="BP16" s="871"/>
      <c r="BQ16" s="871"/>
      <c r="BR16" s="871"/>
      <c r="BS16" s="871"/>
      <c r="BT16" s="871"/>
      <c r="BU16" s="871"/>
      <c r="BV16" s="871"/>
      <c r="BW16" s="871"/>
      <c r="BX16" s="871"/>
      <c r="BY16" s="871"/>
      <c r="BZ16" s="871"/>
      <c r="CA16" s="871"/>
      <c r="CB16" s="871"/>
      <c r="CC16" s="871"/>
      <c r="CD16" s="871"/>
      <c r="CE16" s="871"/>
      <c r="CF16" s="871"/>
      <c r="CG16" s="916"/>
    </row>
    <row r="17" spans="1:119" s="23" customFormat="1" ht="18.75" customHeight="1" thickBot="1">
      <c r="A17" s="105">
        <v>1</v>
      </c>
      <c r="B17" s="105">
        <v>2</v>
      </c>
      <c r="C17" s="105">
        <v>3</v>
      </c>
      <c r="D17" s="105">
        <v>4</v>
      </c>
      <c r="E17" s="105">
        <v>6</v>
      </c>
      <c r="F17" s="105">
        <v>7</v>
      </c>
      <c r="G17" s="105">
        <v>8</v>
      </c>
      <c r="H17" s="105">
        <v>9</v>
      </c>
      <c r="I17" s="105">
        <v>10</v>
      </c>
      <c r="J17" s="105">
        <v>25</v>
      </c>
      <c r="K17" s="105">
        <v>12</v>
      </c>
      <c r="L17" s="105">
        <v>13</v>
      </c>
      <c r="M17" s="105">
        <v>14</v>
      </c>
      <c r="N17" s="105">
        <v>15</v>
      </c>
      <c r="O17" s="105">
        <v>16</v>
      </c>
      <c r="P17" s="105">
        <v>17</v>
      </c>
      <c r="Q17" s="105">
        <v>18</v>
      </c>
      <c r="R17" s="105">
        <v>19</v>
      </c>
      <c r="S17" s="105">
        <v>20</v>
      </c>
      <c r="T17" s="105">
        <v>7</v>
      </c>
      <c r="U17" s="105">
        <v>22</v>
      </c>
      <c r="V17" s="105">
        <v>23</v>
      </c>
      <c r="W17" s="105">
        <v>24</v>
      </c>
      <c r="X17" s="105">
        <v>25</v>
      </c>
      <c r="Y17" s="105">
        <v>26</v>
      </c>
      <c r="Z17" s="259">
        <v>27</v>
      </c>
      <c r="AA17" s="259">
        <v>27</v>
      </c>
      <c r="AB17" s="259">
        <v>27</v>
      </c>
      <c r="AC17" s="104">
        <v>28</v>
      </c>
      <c r="AD17" s="103">
        <v>29</v>
      </c>
      <c r="AE17" s="103">
        <v>29</v>
      </c>
      <c r="AF17" s="103">
        <v>29</v>
      </c>
      <c r="AG17" s="105">
        <v>1</v>
      </c>
      <c r="AH17" s="105">
        <v>2</v>
      </c>
      <c r="AI17" s="105">
        <v>3</v>
      </c>
      <c r="AJ17" s="105">
        <v>4</v>
      </c>
      <c r="AK17" s="105">
        <v>6</v>
      </c>
      <c r="AL17" s="105">
        <v>7</v>
      </c>
      <c r="AM17" s="105">
        <v>8</v>
      </c>
      <c r="AN17" s="105">
        <v>9</v>
      </c>
      <c r="AO17" s="105">
        <v>10</v>
      </c>
      <c r="AP17" s="105">
        <v>11</v>
      </c>
      <c r="AQ17" s="105">
        <v>12</v>
      </c>
      <c r="AR17" s="105">
        <v>13</v>
      </c>
      <c r="AS17" s="105">
        <v>14</v>
      </c>
      <c r="AT17" s="105">
        <v>15</v>
      </c>
      <c r="AU17" s="105">
        <v>16</v>
      </c>
      <c r="AV17" s="105">
        <v>17</v>
      </c>
      <c r="AW17" s="105">
        <v>18</v>
      </c>
      <c r="AX17" s="105">
        <v>19</v>
      </c>
      <c r="AY17" s="105">
        <v>20</v>
      </c>
      <c r="AZ17" s="105">
        <v>7</v>
      </c>
      <c r="BA17" s="105">
        <v>22</v>
      </c>
      <c r="BB17" s="105">
        <v>23</v>
      </c>
      <c r="BC17" s="105">
        <v>24</v>
      </c>
      <c r="BD17" s="105">
        <v>25</v>
      </c>
      <c r="BE17" s="105">
        <v>26</v>
      </c>
      <c r="BF17" s="259">
        <v>27</v>
      </c>
      <c r="BG17" s="259">
        <v>27</v>
      </c>
      <c r="BH17" s="259">
        <v>27</v>
      </c>
      <c r="BI17" s="104">
        <v>28</v>
      </c>
      <c r="BJ17" s="103">
        <v>29</v>
      </c>
      <c r="BK17" s="103">
        <v>29</v>
      </c>
      <c r="BL17" s="103">
        <v>29</v>
      </c>
      <c r="BM17" s="922" t="str">
        <f>A24</f>
        <v>минтай филе</v>
      </c>
      <c r="BN17" s="923"/>
      <c r="BO17" s="924"/>
      <c r="BP17" s="871"/>
      <c r="BQ17" s="871"/>
      <c r="BR17" s="871"/>
      <c r="BS17" s="871"/>
      <c r="BT17" s="871"/>
      <c r="BU17" s="871"/>
      <c r="BV17" s="871"/>
      <c r="BW17" s="871"/>
      <c r="BX17" s="914">
        <f>K25+AQ25</f>
        <v>0.2</v>
      </c>
      <c r="BY17" s="914"/>
      <c r="BZ17" s="871"/>
      <c r="CA17" s="871"/>
      <c r="CB17" s="871"/>
      <c r="CC17" s="914">
        <f>P25+AV25</f>
        <v>0</v>
      </c>
      <c r="CD17" s="871"/>
      <c r="CE17" s="871"/>
      <c r="CF17" s="871"/>
      <c r="CG17" s="915">
        <v>0.2</v>
      </c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</row>
    <row r="18" spans="1:119" s="22" customFormat="1" ht="18.75" customHeight="1" thickBot="1">
      <c r="A18" s="102" t="s">
        <v>43</v>
      </c>
      <c r="B18" s="101"/>
      <c r="C18" s="100"/>
      <c r="D18" s="99">
        <v>200</v>
      </c>
      <c r="E18" s="95" t="s">
        <v>261</v>
      </c>
      <c r="F18" s="95" t="s">
        <v>262</v>
      </c>
      <c r="G18" s="98" t="s">
        <v>154</v>
      </c>
      <c r="H18" s="96"/>
      <c r="I18" s="94"/>
      <c r="J18" s="96" t="s">
        <v>486</v>
      </c>
      <c r="K18" s="97">
        <v>75</v>
      </c>
      <c r="L18" s="95" t="s">
        <v>419</v>
      </c>
      <c r="M18" s="95" t="s">
        <v>262</v>
      </c>
      <c r="N18" s="97">
        <v>36.6</v>
      </c>
      <c r="O18" s="97"/>
      <c r="P18" s="97"/>
      <c r="Q18" s="95"/>
      <c r="R18" s="94"/>
      <c r="S18" s="96" t="s">
        <v>418</v>
      </c>
      <c r="T18" s="95" t="s">
        <v>262</v>
      </c>
      <c r="U18" s="95"/>
      <c r="V18" s="94"/>
      <c r="W18" s="96"/>
      <c r="X18" s="95"/>
      <c r="Y18" s="94"/>
      <c r="Z18" s="93"/>
      <c r="AA18" s="93"/>
      <c r="AB18" s="93"/>
      <c r="AC18" s="92"/>
      <c r="AD18" s="91"/>
      <c r="AE18" s="91"/>
      <c r="AF18" s="91"/>
      <c r="AG18" s="102" t="s">
        <v>43</v>
      </c>
      <c r="AH18" s="101"/>
      <c r="AI18" s="100"/>
      <c r="AJ18" s="99">
        <v>150</v>
      </c>
      <c r="AK18" s="95" t="s">
        <v>261</v>
      </c>
      <c r="AL18" s="95" t="s">
        <v>262</v>
      </c>
      <c r="AM18" s="98" t="s">
        <v>154</v>
      </c>
      <c r="AN18" s="96" t="s">
        <v>419</v>
      </c>
      <c r="AO18" s="94"/>
      <c r="AP18" s="96" t="s">
        <v>260</v>
      </c>
      <c r="AQ18" s="97">
        <v>110</v>
      </c>
      <c r="AR18" s="95" t="s">
        <v>418</v>
      </c>
      <c r="AS18" s="95" t="s">
        <v>262</v>
      </c>
      <c r="AT18" s="97">
        <v>37</v>
      </c>
      <c r="AU18" s="97">
        <v>30</v>
      </c>
      <c r="AV18" s="97"/>
      <c r="AW18" s="95"/>
      <c r="AX18" s="94"/>
      <c r="AY18" s="96" t="s">
        <v>387</v>
      </c>
      <c r="AZ18" s="95" t="s">
        <v>262</v>
      </c>
      <c r="BA18" s="95"/>
      <c r="BB18" s="94"/>
      <c r="BC18" s="96"/>
      <c r="BD18" s="95"/>
      <c r="BE18" s="94"/>
      <c r="BF18" s="93"/>
      <c r="BG18" s="93"/>
      <c r="BH18" s="93"/>
      <c r="BI18" s="92"/>
      <c r="BJ18" s="91"/>
      <c r="BK18" s="91"/>
      <c r="BL18" s="91"/>
      <c r="BM18" s="925"/>
      <c r="BN18" s="926"/>
      <c r="BO18" s="927"/>
      <c r="BP18" s="871"/>
      <c r="BQ18" s="871"/>
      <c r="BR18" s="871"/>
      <c r="BS18" s="871"/>
      <c r="BT18" s="871"/>
      <c r="BU18" s="871"/>
      <c r="BV18" s="871"/>
      <c r="BW18" s="871"/>
      <c r="BX18" s="871"/>
      <c r="BY18" s="871"/>
      <c r="BZ18" s="871"/>
      <c r="CA18" s="871"/>
      <c r="CB18" s="871"/>
      <c r="CC18" s="871"/>
      <c r="CD18" s="871"/>
      <c r="CE18" s="871"/>
      <c r="CF18" s="871"/>
      <c r="CG18" s="916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</row>
    <row r="19" spans="1:119" s="21" customFormat="1" ht="18.75" customHeight="1" thickBot="1">
      <c r="A19" s="90" t="s">
        <v>41</v>
      </c>
      <c r="B19" s="89"/>
      <c r="C19" s="88"/>
      <c r="D19" s="87">
        <v>3</v>
      </c>
      <c r="E19" s="87">
        <v>3</v>
      </c>
      <c r="F19" s="87">
        <v>3</v>
      </c>
      <c r="G19" s="87">
        <v>3</v>
      </c>
      <c r="H19" s="87"/>
      <c r="I19" s="87"/>
      <c r="J19" s="87">
        <v>3</v>
      </c>
      <c r="K19" s="87">
        <v>3</v>
      </c>
      <c r="L19" s="87">
        <v>3</v>
      </c>
      <c r="M19" s="87">
        <v>3</v>
      </c>
      <c r="N19" s="87">
        <v>3</v>
      </c>
      <c r="O19" s="87"/>
      <c r="P19" s="87"/>
      <c r="Q19" s="87"/>
      <c r="R19" s="87"/>
      <c r="S19" s="87">
        <v>3</v>
      </c>
      <c r="T19" s="87">
        <v>3</v>
      </c>
      <c r="U19" s="86"/>
      <c r="V19" s="85"/>
      <c r="W19" s="87"/>
      <c r="X19" s="86"/>
      <c r="Y19" s="85"/>
      <c r="Z19" s="84"/>
      <c r="AA19" s="84"/>
      <c r="AB19" s="84"/>
      <c r="AC19" s="83"/>
      <c r="AD19" s="82"/>
      <c r="AE19" s="82"/>
      <c r="AF19" s="82"/>
      <c r="AG19" s="90" t="s">
        <v>41</v>
      </c>
      <c r="AH19" s="89"/>
      <c r="AI19" s="88"/>
      <c r="AJ19" s="87"/>
      <c r="AK19" s="87"/>
      <c r="AL19" s="87"/>
      <c r="AM19" s="87"/>
      <c r="AN19" s="87"/>
      <c r="AO19" s="87"/>
      <c r="AP19" s="87"/>
      <c r="AQ19" s="87"/>
      <c r="AR19" s="87"/>
      <c r="AS19" s="87"/>
      <c r="AT19" s="87"/>
      <c r="AU19" s="87"/>
      <c r="AV19" s="87"/>
      <c r="AW19" s="87"/>
      <c r="AX19" s="87"/>
      <c r="AY19" s="87"/>
      <c r="AZ19" s="87"/>
      <c r="BA19" s="86"/>
      <c r="BB19" s="85"/>
      <c r="BC19" s="87"/>
      <c r="BD19" s="86"/>
      <c r="BE19" s="85"/>
      <c r="BF19" s="84"/>
      <c r="BG19" s="84"/>
      <c r="BH19" s="84"/>
      <c r="BI19" s="83"/>
      <c r="BJ19" s="82"/>
      <c r="BK19" s="82"/>
      <c r="BL19" s="82"/>
      <c r="BM19" s="922" t="str">
        <f>A26</f>
        <v>молоко сгущеное</v>
      </c>
      <c r="BN19" s="923"/>
      <c r="BO19" s="924"/>
      <c r="BP19" s="917">
        <f>D27+AJ27</f>
        <v>0.114</v>
      </c>
      <c r="BQ19" s="871"/>
      <c r="BR19" s="871"/>
      <c r="BS19" s="871"/>
      <c r="BT19" s="871"/>
      <c r="BU19" s="871"/>
      <c r="BV19" s="871"/>
      <c r="BW19" s="871"/>
      <c r="BX19" s="914"/>
      <c r="BY19" s="914"/>
      <c r="BZ19" s="871"/>
      <c r="CA19" s="871"/>
      <c r="CB19" s="871"/>
      <c r="CC19" s="914">
        <f>P27+AV27</f>
        <v>0</v>
      </c>
      <c r="CD19" s="871"/>
      <c r="CE19" s="914">
        <f>S27+AY27</f>
        <v>0</v>
      </c>
      <c r="CF19" s="914">
        <f>T27+AZ27</f>
        <v>0</v>
      </c>
      <c r="CG19" s="915">
        <v>0.114</v>
      </c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</row>
    <row r="20" spans="1:119" s="55" customFormat="1" ht="18.75" customHeight="1">
      <c r="A20" s="1003" t="s">
        <v>6</v>
      </c>
      <c r="B20" s="995"/>
      <c r="C20" s="81" t="s">
        <v>35</v>
      </c>
      <c r="D20" s="79"/>
      <c r="E20" s="78">
        <v>30</v>
      </c>
      <c r="F20" s="78"/>
      <c r="G20" s="80"/>
      <c r="H20" s="79"/>
      <c r="I20" s="80"/>
      <c r="J20" s="79"/>
      <c r="K20" s="78"/>
      <c r="L20" s="78"/>
      <c r="M20" s="78"/>
      <c r="N20" s="78">
        <v>36.659999999999997</v>
      </c>
      <c r="O20" s="78"/>
      <c r="P20" s="78"/>
      <c r="Q20" s="78"/>
      <c r="R20" s="80"/>
      <c r="S20" s="79"/>
      <c r="T20" s="78"/>
      <c r="U20" s="78"/>
      <c r="V20" s="80"/>
      <c r="W20" s="79"/>
      <c r="X20" s="78"/>
      <c r="Y20" s="77"/>
      <c r="Z20" s="814">
        <f>SUM(D21:G21)</f>
        <v>0.09</v>
      </c>
      <c r="AA20" s="814">
        <f>SUM(H21:V21)</f>
        <v>0.11</v>
      </c>
      <c r="AB20" s="814">
        <f>SUM(Z20+AA20)</f>
        <v>0.2</v>
      </c>
      <c r="AC20" s="1026">
        <v>35</v>
      </c>
      <c r="AD20" s="973">
        <f>SUM(Z20*AC20)</f>
        <v>3.15</v>
      </c>
      <c r="AE20" s="973">
        <f>SUM(AA20*AC20)</f>
        <v>3.85</v>
      </c>
      <c r="AF20" s="973">
        <f>SUM(AD20:AE21)</f>
        <v>7</v>
      </c>
      <c r="AG20" s="1003" t="s">
        <v>6</v>
      </c>
      <c r="AH20" s="995"/>
      <c r="AI20" s="81" t="s">
        <v>35</v>
      </c>
      <c r="AJ20" s="79"/>
      <c r="AK20" s="78">
        <v>30</v>
      </c>
      <c r="AL20" s="78"/>
      <c r="AM20" s="80"/>
      <c r="AN20" s="79"/>
      <c r="AO20" s="80"/>
      <c r="AP20" s="79"/>
      <c r="AQ20" s="78"/>
      <c r="AR20" s="78"/>
      <c r="AS20" s="78"/>
      <c r="AT20" s="78">
        <v>37</v>
      </c>
      <c r="AU20" s="78"/>
      <c r="AV20" s="78"/>
      <c r="AW20" s="78"/>
      <c r="AX20" s="80"/>
      <c r="AY20" s="79"/>
      <c r="AZ20" s="78"/>
      <c r="BA20" s="78"/>
      <c r="BB20" s="80"/>
      <c r="BC20" s="79"/>
      <c r="BD20" s="78"/>
      <c r="BE20" s="77"/>
      <c r="BF20" s="814">
        <f>SUM(AJ21:AM21)</f>
        <v>0</v>
      </c>
      <c r="BG20" s="814">
        <f>SUM(AN21:BB21)</f>
        <v>0</v>
      </c>
      <c r="BH20" s="814">
        <f>SUM(BF20+BG20)</f>
        <v>0</v>
      </c>
      <c r="BI20" s="1026">
        <f>AC20</f>
        <v>35</v>
      </c>
      <c r="BJ20" s="973">
        <f>SUM(BF20*BI20)</f>
        <v>0</v>
      </c>
      <c r="BK20" s="973">
        <f>SUM(BG20*BI20)</f>
        <v>0</v>
      </c>
      <c r="BL20" s="973">
        <f>SUM(BJ20:BK21)</f>
        <v>0</v>
      </c>
      <c r="BM20" s="925"/>
      <c r="BN20" s="926"/>
      <c r="BO20" s="927"/>
      <c r="BP20" s="918"/>
      <c r="BQ20" s="871"/>
      <c r="BR20" s="871"/>
      <c r="BS20" s="871"/>
      <c r="BT20" s="871"/>
      <c r="BU20" s="871"/>
      <c r="BV20" s="871"/>
      <c r="BW20" s="871"/>
      <c r="BX20" s="871"/>
      <c r="BY20" s="871"/>
      <c r="BZ20" s="871"/>
      <c r="CA20" s="871"/>
      <c r="CB20" s="871"/>
      <c r="CC20" s="871"/>
      <c r="CD20" s="871"/>
      <c r="CE20" s="871"/>
      <c r="CF20" s="871"/>
      <c r="CG20" s="916"/>
    </row>
    <row r="21" spans="1:119" ht="18.75" customHeight="1" thickBot="1">
      <c r="A21" s="920"/>
      <c r="B21" s="813"/>
      <c r="C21" s="20" t="s">
        <v>34</v>
      </c>
      <c r="D21" s="76">
        <f t="shared" ref="D21:Y21" si="2">(D$19*D20)/1000</f>
        <v>0</v>
      </c>
      <c r="E21" s="76">
        <f t="shared" si="2"/>
        <v>0.09</v>
      </c>
      <c r="F21" s="76">
        <f t="shared" si="2"/>
        <v>0</v>
      </c>
      <c r="G21" s="76">
        <f t="shared" si="2"/>
        <v>0</v>
      </c>
      <c r="H21" s="76">
        <f t="shared" si="2"/>
        <v>0</v>
      </c>
      <c r="I21" s="76">
        <f t="shared" si="2"/>
        <v>0</v>
      </c>
      <c r="J21" s="76">
        <f t="shared" si="2"/>
        <v>0</v>
      </c>
      <c r="K21" s="76">
        <f t="shared" si="2"/>
        <v>0</v>
      </c>
      <c r="L21" s="76">
        <f t="shared" si="2"/>
        <v>0</v>
      </c>
      <c r="M21" s="76">
        <f t="shared" si="2"/>
        <v>0</v>
      </c>
      <c r="N21" s="76">
        <f t="shared" si="2"/>
        <v>0.11</v>
      </c>
      <c r="O21" s="76">
        <f t="shared" si="2"/>
        <v>0</v>
      </c>
      <c r="P21" s="76">
        <f t="shared" si="2"/>
        <v>0</v>
      </c>
      <c r="Q21" s="76">
        <f t="shared" si="2"/>
        <v>0</v>
      </c>
      <c r="R21" s="76">
        <f t="shared" si="2"/>
        <v>0</v>
      </c>
      <c r="S21" s="76">
        <f t="shared" si="2"/>
        <v>0</v>
      </c>
      <c r="T21" s="76">
        <f>(T$19*T20)/1000</f>
        <v>0</v>
      </c>
      <c r="U21" s="76">
        <f t="shared" si="2"/>
        <v>0</v>
      </c>
      <c r="V21" s="76">
        <f t="shared" si="2"/>
        <v>0</v>
      </c>
      <c r="W21" s="76">
        <f t="shared" si="2"/>
        <v>0</v>
      </c>
      <c r="X21" s="76">
        <f t="shared" si="2"/>
        <v>0</v>
      </c>
      <c r="Y21" s="76">
        <f t="shared" si="2"/>
        <v>0</v>
      </c>
      <c r="Z21" s="814"/>
      <c r="AA21" s="814"/>
      <c r="AB21" s="814"/>
      <c r="AC21" s="816"/>
      <c r="AD21" s="818"/>
      <c r="AE21" s="818"/>
      <c r="AF21" s="818"/>
      <c r="AG21" s="920"/>
      <c r="AH21" s="813"/>
      <c r="AI21" s="20" t="s">
        <v>34</v>
      </c>
      <c r="AJ21" s="76">
        <f t="shared" ref="AJ21:BE21" si="3">(AJ$19*AJ20)/1000</f>
        <v>0</v>
      </c>
      <c r="AK21" s="76">
        <f t="shared" si="3"/>
        <v>0</v>
      </c>
      <c r="AL21" s="76">
        <f t="shared" si="3"/>
        <v>0</v>
      </c>
      <c r="AM21" s="76">
        <f t="shared" si="3"/>
        <v>0</v>
      </c>
      <c r="AN21" s="76">
        <f t="shared" si="3"/>
        <v>0</v>
      </c>
      <c r="AO21" s="76">
        <f t="shared" si="3"/>
        <v>0</v>
      </c>
      <c r="AP21" s="76">
        <f t="shared" si="3"/>
        <v>0</v>
      </c>
      <c r="AQ21" s="76">
        <f t="shared" si="3"/>
        <v>0</v>
      </c>
      <c r="AR21" s="76">
        <f t="shared" si="3"/>
        <v>0</v>
      </c>
      <c r="AS21" s="76">
        <f t="shared" si="3"/>
        <v>0</v>
      </c>
      <c r="AT21" s="76">
        <f t="shared" si="3"/>
        <v>0</v>
      </c>
      <c r="AU21" s="76">
        <f t="shared" si="3"/>
        <v>0</v>
      </c>
      <c r="AV21" s="76">
        <f t="shared" si="3"/>
        <v>0</v>
      </c>
      <c r="AW21" s="76">
        <f t="shared" si="3"/>
        <v>0</v>
      </c>
      <c r="AX21" s="76">
        <f t="shared" si="3"/>
        <v>0</v>
      </c>
      <c r="AY21" s="76">
        <f t="shared" si="3"/>
        <v>0</v>
      </c>
      <c r="AZ21" s="76">
        <f t="shared" si="3"/>
        <v>0</v>
      </c>
      <c r="BA21" s="76">
        <f t="shared" si="3"/>
        <v>0</v>
      </c>
      <c r="BB21" s="76">
        <f t="shared" si="3"/>
        <v>0</v>
      </c>
      <c r="BC21" s="76">
        <f t="shared" si="3"/>
        <v>0</v>
      </c>
      <c r="BD21" s="76">
        <f t="shared" si="3"/>
        <v>0</v>
      </c>
      <c r="BE21" s="76">
        <f t="shared" si="3"/>
        <v>0</v>
      </c>
      <c r="BF21" s="814"/>
      <c r="BG21" s="814"/>
      <c r="BH21" s="814"/>
      <c r="BI21" s="816"/>
      <c r="BJ21" s="818"/>
      <c r="BK21" s="818"/>
      <c r="BL21" s="818"/>
      <c r="BM21" s="922" t="str">
        <f>A28</f>
        <v>вода</v>
      </c>
      <c r="BN21" s="923"/>
      <c r="BO21" s="924"/>
      <c r="BP21" s="914">
        <f>D29+AJ29</f>
        <v>0</v>
      </c>
      <c r="BQ21" s="914"/>
      <c r="BR21" s="914">
        <f>F29+AL29</f>
        <v>0</v>
      </c>
      <c r="BS21" s="914"/>
      <c r="BT21" s="871"/>
      <c r="BU21" s="871"/>
      <c r="BV21" s="871"/>
      <c r="BW21" s="914">
        <f>J29+AP29</f>
        <v>0.52500000000000002</v>
      </c>
      <c r="BX21" s="914">
        <f>K29+AQ29</f>
        <v>0</v>
      </c>
      <c r="BY21" s="914"/>
      <c r="BZ21" s="914">
        <f>M29+AS29</f>
        <v>0.52200000000000002</v>
      </c>
      <c r="CA21" s="914"/>
      <c r="CB21" s="871"/>
      <c r="CC21" s="914"/>
      <c r="CD21" s="871"/>
      <c r="CE21" s="914"/>
      <c r="CF21" s="914">
        <f>T29+AZ29</f>
        <v>0</v>
      </c>
      <c r="CG21" s="915"/>
    </row>
    <row r="22" spans="1:119" s="55" customFormat="1" ht="18.75" customHeight="1">
      <c r="A22" s="920" t="s">
        <v>14</v>
      </c>
      <c r="B22" s="813"/>
      <c r="C22" s="64" t="s">
        <v>35</v>
      </c>
      <c r="D22" s="62"/>
      <c r="E22" s="61"/>
      <c r="F22" s="61"/>
      <c r="G22" s="63"/>
      <c r="H22" s="62"/>
      <c r="I22" s="63"/>
      <c r="J22" s="62"/>
      <c r="K22" s="61"/>
      <c r="L22" s="61"/>
      <c r="M22" s="61"/>
      <c r="N22" s="61">
        <v>0</v>
      </c>
      <c r="O22" s="61"/>
      <c r="P22" s="61"/>
      <c r="Q22" s="61"/>
      <c r="R22" s="63"/>
      <c r="S22" s="62"/>
      <c r="T22" s="61"/>
      <c r="U22" s="61"/>
      <c r="V22" s="63"/>
      <c r="W22" s="62"/>
      <c r="X22" s="61"/>
      <c r="Y22" s="60"/>
      <c r="Z22" s="814">
        <f>SUM(D23:G23)</f>
        <v>0</v>
      </c>
      <c r="AA22" s="814">
        <f>SUM(H23:V23)</f>
        <v>0</v>
      </c>
      <c r="AB22" s="814">
        <f>SUM(Z22+AA22)</f>
        <v>0</v>
      </c>
      <c r="AC22" s="816"/>
      <c r="AD22" s="973">
        <f>SUM(Z22*AC22)</f>
        <v>0</v>
      </c>
      <c r="AE22" s="973">
        <f>SUM(AA22*AC22)</f>
        <v>0</v>
      </c>
      <c r="AF22" s="973">
        <f>SUM(AD22:AE23)</f>
        <v>0</v>
      </c>
      <c r="AG22" s="920" t="s">
        <v>14</v>
      </c>
      <c r="AH22" s="813"/>
      <c r="AI22" s="64" t="s">
        <v>35</v>
      </c>
      <c r="AJ22" s="62"/>
      <c r="AK22" s="61"/>
      <c r="AL22" s="61"/>
      <c r="AM22" s="63"/>
      <c r="AN22" s="62"/>
      <c r="AO22" s="63"/>
      <c r="AP22" s="62"/>
      <c r="AQ22" s="517"/>
      <c r="AR22" s="61"/>
      <c r="AS22" s="61"/>
      <c r="AT22" s="61">
        <v>0</v>
      </c>
      <c r="AU22" s="61">
        <v>40</v>
      </c>
      <c r="AV22" s="517"/>
      <c r="AW22" s="61"/>
      <c r="AX22" s="63"/>
      <c r="AY22" s="62"/>
      <c r="AZ22" s="61"/>
      <c r="BA22" s="61"/>
      <c r="BB22" s="63"/>
      <c r="BC22" s="62"/>
      <c r="BD22" s="61"/>
      <c r="BE22" s="60"/>
      <c r="BF22" s="814">
        <f>SUM(AJ23:AM23)</f>
        <v>0</v>
      </c>
      <c r="BG22" s="814">
        <f>SUM(AN23:BB23)</f>
        <v>0</v>
      </c>
      <c r="BH22" s="814">
        <f>SUM(BF22+BG22)</f>
        <v>0</v>
      </c>
      <c r="BI22" s="1026">
        <f t="shared" ref="BI22" si="4">AC22</f>
        <v>0</v>
      </c>
      <c r="BJ22" s="973">
        <f>SUM(BF22*BI22)</f>
        <v>0</v>
      </c>
      <c r="BK22" s="973">
        <f>SUM(BG22*BI22)</f>
        <v>0</v>
      </c>
      <c r="BL22" s="973">
        <f>SUM(BJ22:BK23)</f>
        <v>0</v>
      </c>
      <c r="BM22" s="925"/>
      <c r="BN22" s="926"/>
      <c r="BO22" s="927"/>
      <c r="BP22" s="871"/>
      <c r="BQ22" s="871"/>
      <c r="BR22" s="871"/>
      <c r="BS22" s="871"/>
      <c r="BT22" s="871"/>
      <c r="BU22" s="871"/>
      <c r="BV22" s="871"/>
      <c r="BW22" s="871"/>
      <c r="BX22" s="871"/>
      <c r="BY22" s="871"/>
      <c r="BZ22" s="871"/>
      <c r="CA22" s="871"/>
      <c r="CB22" s="871"/>
      <c r="CC22" s="871"/>
      <c r="CD22" s="871"/>
      <c r="CE22" s="871"/>
      <c r="CF22" s="871"/>
      <c r="CG22" s="916"/>
    </row>
    <row r="23" spans="1:119" ht="19.5" customHeight="1" thickBot="1">
      <c r="A23" s="928"/>
      <c r="B23" s="929"/>
      <c r="C23" s="65" t="s">
        <v>34</v>
      </c>
      <c r="D23" s="273">
        <f t="shared" ref="D23:Y23" si="5">(D$19*D22)/1000</f>
        <v>0</v>
      </c>
      <c r="E23" s="273">
        <f t="shared" si="5"/>
        <v>0</v>
      </c>
      <c r="F23" s="273">
        <f t="shared" si="5"/>
        <v>0</v>
      </c>
      <c r="G23" s="273">
        <f t="shared" si="5"/>
        <v>0</v>
      </c>
      <c r="H23" s="273">
        <f t="shared" si="5"/>
        <v>0</v>
      </c>
      <c r="I23" s="273">
        <f t="shared" si="5"/>
        <v>0</v>
      </c>
      <c r="J23" s="273">
        <f t="shared" si="5"/>
        <v>0</v>
      </c>
      <c r="K23" s="273">
        <f t="shared" si="5"/>
        <v>0</v>
      </c>
      <c r="L23" s="273">
        <f t="shared" si="5"/>
        <v>0</v>
      </c>
      <c r="M23" s="273">
        <f t="shared" si="5"/>
        <v>0</v>
      </c>
      <c r="N23" s="273">
        <f t="shared" si="5"/>
        <v>0</v>
      </c>
      <c r="O23" s="273">
        <f t="shared" si="5"/>
        <v>0</v>
      </c>
      <c r="P23" s="273">
        <f t="shared" si="5"/>
        <v>0</v>
      </c>
      <c r="Q23" s="273">
        <f t="shared" si="5"/>
        <v>0</v>
      </c>
      <c r="R23" s="273">
        <f t="shared" si="5"/>
        <v>0</v>
      </c>
      <c r="S23" s="273">
        <f t="shared" si="5"/>
        <v>0</v>
      </c>
      <c r="T23" s="273">
        <f>(T$19*T22)/1000</f>
        <v>0</v>
      </c>
      <c r="U23" s="273">
        <f t="shared" si="5"/>
        <v>0</v>
      </c>
      <c r="V23" s="273">
        <f t="shared" si="5"/>
        <v>0</v>
      </c>
      <c r="W23" s="273">
        <f t="shared" si="5"/>
        <v>0</v>
      </c>
      <c r="X23" s="273">
        <f t="shared" si="5"/>
        <v>0</v>
      </c>
      <c r="Y23" s="273">
        <f t="shared" si="5"/>
        <v>0</v>
      </c>
      <c r="Z23" s="814"/>
      <c r="AA23" s="814"/>
      <c r="AB23" s="814"/>
      <c r="AC23" s="930"/>
      <c r="AD23" s="818"/>
      <c r="AE23" s="818"/>
      <c r="AF23" s="818"/>
      <c r="AG23" s="928"/>
      <c r="AH23" s="929"/>
      <c r="AI23" s="65" t="s">
        <v>34</v>
      </c>
      <c r="AJ23" s="273">
        <f t="shared" ref="AJ23:BE23" si="6">(AJ$19*AJ22)/1000</f>
        <v>0</v>
      </c>
      <c r="AK23" s="273">
        <f t="shared" si="6"/>
        <v>0</v>
      </c>
      <c r="AL23" s="273">
        <f t="shared" si="6"/>
        <v>0</v>
      </c>
      <c r="AM23" s="273">
        <f t="shared" si="6"/>
        <v>0</v>
      </c>
      <c r="AN23" s="273">
        <f t="shared" si="6"/>
        <v>0</v>
      </c>
      <c r="AO23" s="273">
        <f t="shared" si="6"/>
        <v>0</v>
      </c>
      <c r="AP23" s="273">
        <f t="shared" si="6"/>
        <v>0</v>
      </c>
      <c r="AQ23" s="273">
        <f t="shared" si="6"/>
        <v>0</v>
      </c>
      <c r="AR23" s="273">
        <f t="shared" si="6"/>
        <v>0</v>
      </c>
      <c r="AS23" s="273">
        <f t="shared" si="6"/>
        <v>0</v>
      </c>
      <c r="AT23" s="273">
        <f t="shared" si="6"/>
        <v>0</v>
      </c>
      <c r="AU23" s="273">
        <f t="shared" si="6"/>
        <v>0</v>
      </c>
      <c r="AV23" s="273">
        <f t="shared" si="6"/>
        <v>0</v>
      </c>
      <c r="AW23" s="273">
        <f t="shared" si="6"/>
        <v>0</v>
      </c>
      <c r="AX23" s="273">
        <f t="shared" si="6"/>
        <v>0</v>
      </c>
      <c r="AY23" s="273">
        <f t="shared" si="6"/>
        <v>0</v>
      </c>
      <c r="AZ23" s="273">
        <f t="shared" si="6"/>
        <v>0</v>
      </c>
      <c r="BA23" s="273">
        <f t="shared" si="6"/>
        <v>0</v>
      </c>
      <c r="BB23" s="273">
        <f t="shared" si="6"/>
        <v>0</v>
      </c>
      <c r="BC23" s="273">
        <f t="shared" si="6"/>
        <v>0</v>
      </c>
      <c r="BD23" s="273">
        <f t="shared" si="6"/>
        <v>0</v>
      </c>
      <c r="BE23" s="273">
        <f t="shared" si="6"/>
        <v>0</v>
      </c>
      <c r="BF23" s="814"/>
      <c r="BG23" s="814"/>
      <c r="BH23" s="814"/>
      <c r="BI23" s="816"/>
      <c r="BJ23" s="818"/>
      <c r="BK23" s="818"/>
      <c r="BL23" s="818"/>
      <c r="BM23" s="922" t="str">
        <f>A30</f>
        <v>творог</v>
      </c>
      <c r="BN23" s="923"/>
      <c r="BO23" s="924"/>
      <c r="BP23" s="917"/>
      <c r="BQ23" s="917"/>
      <c r="BR23" s="917"/>
      <c r="BS23" s="941"/>
      <c r="BT23" s="941"/>
      <c r="BU23" s="941"/>
      <c r="BV23" s="941"/>
      <c r="BW23" s="917"/>
      <c r="BX23" s="917"/>
      <c r="BY23" s="917"/>
      <c r="BZ23" s="941"/>
      <c r="CA23" s="941"/>
      <c r="CB23" s="941"/>
      <c r="CC23" s="941"/>
      <c r="CD23" s="941"/>
      <c r="CE23" s="917">
        <f>S31+AY31</f>
        <v>0</v>
      </c>
      <c r="CF23" s="941"/>
      <c r="CG23" s="915"/>
    </row>
    <row r="24" spans="1:119" s="55" customFormat="1" ht="18.75" customHeight="1">
      <c r="A24" s="994" t="s">
        <v>494</v>
      </c>
      <c r="B24" s="995"/>
      <c r="C24" s="81" t="s">
        <v>35</v>
      </c>
      <c r="D24" s="79"/>
      <c r="E24" s="78"/>
      <c r="F24" s="78"/>
      <c r="G24" s="80"/>
      <c r="H24" s="79"/>
      <c r="I24" s="80"/>
      <c r="J24" s="79"/>
      <c r="K24" s="78">
        <v>66.599999999999994</v>
      </c>
      <c r="L24" s="78"/>
      <c r="M24" s="78"/>
      <c r="N24" s="78">
        <v>0</v>
      </c>
      <c r="O24" s="78">
        <v>0</v>
      </c>
      <c r="P24" s="78"/>
      <c r="Q24" s="78"/>
      <c r="R24" s="80"/>
      <c r="S24" s="79"/>
      <c r="T24" s="78"/>
      <c r="U24" s="78"/>
      <c r="V24" s="80"/>
      <c r="W24" s="79"/>
      <c r="X24" s="78"/>
      <c r="Y24" s="77"/>
      <c r="Z24" s="814">
        <f>SUM(D25:G25)</f>
        <v>0</v>
      </c>
      <c r="AA24" s="814">
        <f>SUM(H25:V25)</f>
        <v>0.2</v>
      </c>
      <c r="AB24" s="814">
        <f>SUM(Z24+AA24)</f>
        <v>0.2</v>
      </c>
      <c r="AC24" s="1026">
        <v>244</v>
      </c>
      <c r="AD24" s="973">
        <f>SUM(Z24*AC24)</f>
        <v>0</v>
      </c>
      <c r="AE24" s="973">
        <f>SUM(AA24*AC24)</f>
        <v>48.8</v>
      </c>
      <c r="AF24" s="973">
        <f>SUM(AD24:AE25)</f>
        <v>48.8</v>
      </c>
      <c r="AG24" s="994" t="s">
        <v>29</v>
      </c>
      <c r="AH24" s="995"/>
      <c r="AI24" s="81" t="s">
        <v>35</v>
      </c>
      <c r="AJ24" s="79"/>
      <c r="AK24" s="78"/>
      <c r="AL24" s="78"/>
      <c r="AM24" s="80"/>
      <c r="AN24" s="79"/>
      <c r="AO24" s="80"/>
      <c r="AP24" s="79"/>
      <c r="AQ24" s="78">
        <v>48.466000000000001</v>
      </c>
      <c r="AR24" s="78"/>
      <c r="AS24" s="78"/>
      <c r="AT24" s="78">
        <v>0</v>
      </c>
      <c r="AU24" s="78">
        <v>0</v>
      </c>
      <c r="AV24" s="78"/>
      <c r="AW24" s="78"/>
      <c r="AX24" s="80"/>
      <c r="AY24" s="79"/>
      <c r="AZ24" s="78"/>
      <c r="BA24" s="78"/>
      <c r="BB24" s="80"/>
      <c r="BC24" s="79"/>
      <c r="BD24" s="78"/>
      <c r="BE24" s="77"/>
      <c r="BF24" s="814">
        <f>SUM(AJ25:AM25)</f>
        <v>0</v>
      </c>
      <c r="BG24" s="814">
        <f>SUM(AN25:BB25)</f>
        <v>0</v>
      </c>
      <c r="BH24" s="814">
        <f>SUM(BF24+BG24)</f>
        <v>0</v>
      </c>
      <c r="BI24" s="1026">
        <f t="shared" ref="BI24" si="7">AC24</f>
        <v>244</v>
      </c>
      <c r="BJ24" s="973">
        <f>SUM(BF24*BI24)</f>
        <v>0</v>
      </c>
      <c r="BK24" s="973">
        <f>SUM(BG24*BI24)</f>
        <v>0</v>
      </c>
      <c r="BL24" s="973">
        <f>SUM(BJ24:BK25)</f>
        <v>0</v>
      </c>
      <c r="BM24" s="1027"/>
      <c r="BN24" s="1028"/>
      <c r="BO24" s="1029"/>
      <c r="BP24" s="971"/>
      <c r="BQ24" s="971"/>
      <c r="BR24" s="971"/>
      <c r="BS24" s="972"/>
      <c r="BT24" s="972"/>
      <c r="BU24" s="972"/>
      <c r="BV24" s="972"/>
      <c r="BW24" s="971"/>
      <c r="BX24" s="971"/>
      <c r="BY24" s="971"/>
      <c r="BZ24" s="972"/>
      <c r="CA24" s="972"/>
      <c r="CB24" s="972"/>
      <c r="CC24" s="972"/>
      <c r="CD24" s="972"/>
      <c r="CE24" s="971"/>
      <c r="CF24" s="972"/>
      <c r="CG24" s="1195"/>
    </row>
    <row r="25" spans="1:119" ht="18.75" customHeight="1" thickBot="1">
      <c r="A25" s="932"/>
      <c r="B25" s="813"/>
      <c r="C25" s="20" t="s">
        <v>34</v>
      </c>
      <c r="D25" s="76">
        <f t="shared" ref="D25:S25" si="8">(D$19*D24)/1000</f>
        <v>0</v>
      </c>
      <c r="E25" s="76">
        <f t="shared" si="8"/>
        <v>0</v>
      </c>
      <c r="F25" s="76">
        <f t="shared" si="8"/>
        <v>0</v>
      </c>
      <c r="G25" s="76">
        <f t="shared" si="8"/>
        <v>0</v>
      </c>
      <c r="H25" s="76">
        <f t="shared" si="8"/>
        <v>0</v>
      </c>
      <c r="I25" s="76">
        <f t="shared" si="8"/>
        <v>0</v>
      </c>
      <c r="J25" s="76">
        <f t="shared" si="8"/>
        <v>0</v>
      </c>
      <c r="K25" s="76">
        <f t="shared" si="8"/>
        <v>0.2</v>
      </c>
      <c r="L25" s="76">
        <f t="shared" si="8"/>
        <v>0</v>
      </c>
      <c r="M25" s="76">
        <f t="shared" si="8"/>
        <v>0</v>
      </c>
      <c r="N25" s="76">
        <f t="shared" si="8"/>
        <v>0</v>
      </c>
      <c r="O25" s="76">
        <f t="shared" si="8"/>
        <v>0</v>
      </c>
      <c r="P25" s="76">
        <f t="shared" si="8"/>
        <v>0</v>
      </c>
      <c r="Q25" s="76">
        <f t="shared" si="8"/>
        <v>0</v>
      </c>
      <c r="R25" s="76">
        <f t="shared" si="8"/>
        <v>0</v>
      </c>
      <c r="S25" s="76">
        <f t="shared" si="8"/>
        <v>0</v>
      </c>
      <c r="T25" s="76">
        <f>(T$19*T24)/1000</f>
        <v>0</v>
      </c>
      <c r="U25" s="76">
        <f t="shared" ref="U25:Y25" si="9">(U$19*U24)/1000</f>
        <v>0</v>
      </c>
      <c r="V25" s="76">
        <f t="shared" si="9"/>
        <v>0</v>
      </c>
      <c r="W25" s="76">
        <f t="shared" si="9"/>
        <v>0</v>
      </c>
      <c r="X25" s="76">
        <f t="shared" si="9"/>
        <v>0</v>
      </c>
      <c r="Y25" s="76">
        <f t="shared" si="9"/>
        <v>0</v>
      </c>
      <c r="Z25" s="814"/>
      <c r="AA25" s="814"/>
      <c r="AB25" s="814"/>
      <c r="AC25" s="816"/>
      <c r="AD25" s="818"/>
      <c r="AE25" s="818"/>
      <c r="AF25" s="818"/>
      <c r="AG25" s="932"/>
      <c r="AH25" s="813"/>
      <c r="AI25" s="20" t="s">
        <v>34</v>
      </c>
      <c r="AJ25" s="76">
        <f t="shared" ref="AJ25:BE25" si="10">(AJ$19*AJ24)/1000</f>
        <v>0</v>
      </c>
      <c r="AK25" s="76">
        <f t="shared" si="10"/>
        <v>0</v>
      </c>
      <c r="AL25" s="76">
        <f t="shared" si="10"/>
        <v>0</v>
      </c>
      <c r="AM25" s="76">
        <f t="shared" si="10"/>
        <v>0</v>
      </c>
      <c r="AN25" s="76">
        <f t="shared" si="10"/>
        <v>0</v>
      </c>
      <c r="AO25" s="76">
        <f t="shared" si="10"/>
        <v>0</v>
      </c>
      <c r="AP25" s="76">
        <f t="shared" si="10"/>
        <v>0</v>
      </c>
      <c r="AQ25" s="76">
        <f t="shared" si="10"/>
        <v>0</v>
      </c>
      <c r="AR25" s="76">
        <f t="shared" si="10"/>
        <v>0</v>
      </c>
      <c r="AS25" s="76">
        <f t="shared" si="10"/>
        <v>0</v>
      </c>
      <c r="AT25" s="76">
        <f t="shared" si="10"/>
        <v>0</v>
      </c>
      <c r="AU25" s="76">
        <f t="shared" si="10"/>
        <v>0</v>
      </c>
      <c r="AV25" s="76">
        <f t="shared" si="10"/>
        <v>0</v>
      </c>
      <c r="AW25" s="76">
        <f t="shared" si="10"/>
        <v>0</v>
      </c>
      <c r="AX25" s="76">
        <f t="shared" si="10"/>
        <v>0</v>
      </c>
      <c r="AY25" s="76">
        <f t="shared" si="10"/>
        <v>0</v>
      </c>
      <c r="AZ25" s="76">
        <f t="shared" si="10"/>
        <v>0</v>
      </c>
      <c r="BA25" s="76">
        <f t="shared" si="10"/>
        <v>0</v>
      </c>
      <c r="BB25" s="76">
        <f t="shared" si="10"/>
        <v>0</v>
      </c>
      <c r="BC25" s="76">
        <f t="shared" si="10"/>
        <v>0</v>
      </c>
      <c r="BD25" s="76">
        <f t="shared" si="10"/>
        <v>0</v>
      </c>
      <c r="BE25" s="76">
        <f t="shared" si="10"/>
        <v>0</v>
      </c>
      <c r="BF25" s="814"/>
      <c r="BG25" s="814"/>
      <c r="BH25" s="814"/>
      <c r="BI25" s="816"/>
      <c r="BJ25" s="818"/>
      <c r="BK25" s="818"/>
      <c r="BL25" s="818"/>
      <c r="BM25" s="1027"/>
      <c r="BN25" s="1028"/>
      <c r="BO25" s="1029"/>
      <c r="BP25" s="971"/>
      <c r="BQ25" s="971"/>
      <c r="BR25" s="971"/>
      <c r="BS25" s="972"/>
      <c r="BT25" s="972"/>
      <c r="BU25" s="972"/>
      <c r="BV25" s="972"/>
      <c r="BW25" s="971"/>
      <c r="BX25" s="971"/>
      <c r="BY25" s="971"/>
      <c r="BZ25" s="972"/>
      <c r="CA25" s="972"/>
      <c r="CB25" s="972"/>
      <c r="CC25" s="972"/>
      <c r="CD25" s="972"/>
      <c r="CE25" s="971"/>
      <c r="CF25" s="972"/>
      <c r="CG25" s="1195"/>
    </row>
    <row r="26" spans="1:119" s="55" customFormat="1" ht="18.75" customHeight="1">
      <c r="A26" s="994" t="s">
        <v>465</v>
      </c>
      <c r="B26" s="995"/>
      <c r="C26" s="81" t="s">
        <v>35</v>
      </c>
      <c r="D26" s="79">
        <v>38</v>
      </c>
      <c r="E26" s="78"/>
      <c r="F26" s="78"/>
      <c r="G26" s="80"/>
      <c r="H26" s="79"/>
      <c r="I26" s="80"/>
      <c r="J26" s="79"/>
      <c r="K26" s="78"/>
      <c r="L26" s="78"/>
      <c r="M26" s="78"/>
      <c r="N26" s="78"/>
      <c r="O26" s="78"/>
      <c r="P26" s="78"/>
      <c r="Q26" s="78"/>
      <c r="R26" s="80"/>
      <c r="S26" s="79"/>
      <c r="T26" s="78"/>
      <c r="U26" s="78"/>
      <c r="V26" s="80"/>
      <c r="W26" s="79"/>
      <c r="X26" s="78"/>
      <c r="Y26" s="77"/>
      <c r="Z26" s="814">
        <f>SUM(D27:G27)</f>
        <v>0.114</v>
      </c>
      <c r="AA26" s="814">
        <f>SUM(H27:V27)</f>
        <v>0</v>
      </c>
      <c r="AB26" s="814">
        <f>SUM(Z26+AA26)</f>
        <v>0.114</v>
      </c>
      <c r="AC26" s="1026">
        <v>118.42</v>
      </c>
      <c r="AD26" s="973">
        <f>SUM(Z26*AC26)</f>
        <v>13.5</v>
      </c>
      <c r="AE26" s="973">
        <f>SUM(AA26*AC26)</f>
        <v>0</v>
      </c>
      <c r="AF26" s="973">
        <f>SUM(AD26:AE27)</f>
        <v>13.5</v>
      </c>
      <c r="AG26" s="994" t="s">
        <v>5</v>
      </c>
      <c r="AH26" s="995"/>
      <c r="AI26" s="81" t="s">
        <v>35</v>
      </c>
      <c r="AJ26" s="79">
        <v>75</v>
      </c>
      <c r="AK26" s="78"/>
      <c r="AL26" s="78"/>
      <c r="AM26" s="80"/>
      <c r="AN26" s="79"/>
      <c r="AO26" s="80"/>
      <c r="AP26" s="79"/>
      <c r="AQ26" s="78"/>
      <c r="AR26" s="78"/>
      <c r="AS26" s="78"/>
      <c r="AT26" s="78"/>
      <c r="AU26" s="78"/>
      <c r="AV26" s="78"/>
      <c r="AW26" s="78"/>
      <c r="AX26" s="80"/>
      <c r="AY26" s="79">
        <v>8.6</v>
      </c>
      <c r="AZ26" s="78">
        <v>180</v>
      </c>
      <c r="BA26" s="78"/>
      <c r="BB26" s="80"/>
      <c r="BC26" s="79"/>
      <c r="BD26" s="78"/>
      <c r="BE26" s="77"/>
      <c r="BF26" s="814">
        <f>SUM(AJ27:AM27)</f>
        <v>0</v>
      </c>
      <c r="BG26" s="814">
        <f>SUM(AN27:BB27)</f>
        <v>0</v>
      </c>
      <c r="BH26" s="814">
        <f>SUM(BF26+BG26)</f>
        <v>0</v>
      </c>
      <c r="BI26" s="1026">
        <f t="shared" ref="BI26" si="11">AC26</f>
        <v>118.42</v>
      </c>
      <c r="BJ26" s="973">
        <f>SUM(BF26*BI26)</f>
        <v>0</v>
      </c>
      <c r="BK26" s="973">
        <f>SUM(BG26*BI26)</f>
        <v>0</v>
      </c>
      <c r="BL26" s="973">
        <f>SUM(BJ26:BK27)</f>
        <v>0</v>
      </c>
      <c r="BM26" s="925"/>
      <c r="BN26" s="926"/>
      <c r="BO26" s="927"/>
      <c r="BP26" s="944"/>
      <c r="BQ26" s="944"/>
      <c r="BR26" s="944"/>
      <c r="BS26" s="918"/>
      <c r="BT26" s="918"/>
      <c r="BU26" s="918"/>
      <c r="BV26" s="918"/>
      <c r="BW26" s="944"/>
      <c r="BX26" s="944"/>
      <c r="BY26" s="944"/>
      <c r="BZ26" s="918"/>
      <c r="CA26" s="918"/>
      <c r="CB26" s="918"/>
      <c r="CC26" s="918"/>
      <c r="CD26" s="918"/>
      <c r="CE26" s="944"/>
      <c r="CF26" s="918"/>
      <c r="CG26" s="569"/>
      <c r="CH26" s="68"/>
      <c r="CI26" s="68"/>
      <c r="CJ26" s="68"/>
      <c r="CK26" s="68"/>
      <c r="CL26" s="68"/>
      <c r="CM26" s="68"/>
      <c r="CN26" s="68"/>
      <c r="DL26" s="68"/>
      <c r="DM26" s="68"/>
      <c r="DN26" s="68"/>
      <c r="DO26" s="68"/>
    </row>
    <row r="27" spans="1:119" ht="18.75" customHeight="1" thickBot="1">
      <c r="A27" s="932"/>
      <c r="B27" s="813"/>
      <c r="C27" s="20" t="s">
        <v>34</v>
      </c>
      <c r="D27" s="76">
        <f t="shared" ref="D27:Y27" si="12">(D$19*D26)/1000</f>
        <v>0.114</v>
      </c>
      <c r="E27" s="76">
        <f t="shared" si="12"/>
        <v>0</v>
      </c>
      <c r="F27" s="76">
        <f t="shared" si="12"/>
        <v>0</v>
      </c>
      <c r="G27" s="76">
        <f t="shared" si="12"/>
        <v>0</v>
      </c>
      <c r="H27" s="76">
        <f t="shared" si="12"/>
        <v>0</v>
      </c>
      <c r="I27" s="76">
        <f t="shared" si="12"/>
        <v>0</v>
      </c>
      <c r="J27" s="76">
        <f t="shared" si="12"/>
        <v>0</v>
      </c>
      <c r="K27" s="76">
        <f t="shared" si="12"/>
        <v>0</v>
      </c>
      <c r="L27" s="76">
        <f t="shared" si="12"/>
        <v>0</v>
      </c>
      <c r="M27" s="76">
        <f t="shared" si="12"/>
        <v>0</v>
      </c>
      <c r="N27" s="76">
        <f t="shared" si="12"/>
        <v>0</v>
      </c>
      <c r="O27" s="76">
        <f t="shared" si="12"/>
        <v>0</v>
      </c>
      <c r="P27" s="76">
        <f t="shared" si="12"/>
        <v>0</v>
      </c>
      <c r="Q27" s="76">
        <f t="shared" si="12"/>
        <v>0</v>
      </c>
      <c r="R27" s="76">
        <f t="shared" si="12"/>
        <v>0</v>
      </c>
      <c r="S27" s="76">
        <f t="shared" si="12"/>
        <v>0</v>
      </c>
      <c r="T27" s="76">
        <f t="shared" si="12"/>
        <v>0</v>
      </c>
      <c r="U27" s="76">
        <f t="shared" si="12"/>
        <v>0</v>
      </c>
      <c r="V27" s="76">
        <f t="shared" si="12"/>
        <v>0</v>
      </c>
      <c r="W27" s="76">
        <f t="shared" si="12"/>
        <v>0</v>
      </c>
      <c r="X27" s="76">
        <f t="shared" si="12"/>
        <v>0</v>
      </c>
      <c r="Y27" s="76">
        <f t="shared" si="12"/>
        <v>0</v>
      </c>
      <c r="Z27" s="814"/>
      <c r="AA27" s="814"/>
      <c r="AB27" s="814"/>
      <c r="AC27" s="816"/>
      <c r="AD27" s="818"/>
      <c r="AE27" s="818"/>
      <c r="AF27" s="818"/>
      <c r="AG27" s="932"/>
      <c r="AH27" s="813"/>
      <c r="AI27" s="20" t="s">
        <v>34</v>
      </c>
      <c r="AJ27" s="76">
        <f t="shared" ref="AJ27:BE27" si="13">(AJ$19*AJ26)/1000</f>
        <v>0</v>
      </c>
      <c r="AK27" s="76">
        <f t="shared" si="13"/>
        <v>0</v>
      </c>
      <c r="AL27" s="76">
        <f t="shared" si="13"/>
        <v>0</v>
      </c>
      <c r="AM27" s="76">
        <f t="shared" si="13"/>
        <v>0</v>
      </c>
      <c r="AN27" s="76">
        <f t="shared" si="13"/>
        <v>0</v>
      </c>
      <c r="AO27" s="76">
        <f t="shared" si="13"/>
        <v>0</v>
      </c>
      <c r="AP27" s="76">
        <f t="shared" si="13"/>
        <v>0</v>
      </c>
      <c r="AQ27" s="76">
        <f t="shared" si="13"/>
        <v>0</v>
      </c>
      <c r="AR27" s="76">
        <f t="shared" si="13"/>
        <v>0</v>
      </c>
      <c r="AS27" s="76">
        <f t="shared" si="13"/>
        <v>0</v>
      </c>
      <c r="AT27" s="76">
        <f t="shared" si="13"/>
        <v>0</v>
      </c>
      <c r="AU27" s="76">
        <f t="shared" si="13"/>
        <v>0</v>
      </c>
      <c r="AV27" s="76">
        <f t="shared" si="13"/>
        <v>0</v>
      </c>
      <c r="AW27" s="76">
        <f t="shared" si="13"/>
        <v>0</v>
      </c>
      <c r="AX27" s="76">
        <f t="shared" si="13"/>
        <v>0</v>
      </c>
      <c r="AY27" s="76">
        <f t="shared" si="13"/>
        <v>0</v>
      </c>
      <c r="AZ27" s="76">
        <f t="shared" si="13"/>
        <v>0</v>
      </c>
      <c r="BA27" s="76">
        <f t="shared" si="13"/>
        <v>0</v>
      </c>
      <c r="BB27" s="76">
        <f t="shared" si="13"/>
        <v>0</v>
      </c>
      <c r="BC27" s="76">
        <f t="shared" si="13"/>
        <v>0</v>
      </c>
      <c r="BD27" s="76">
        <f t="shared" si="13"/>
        <v>0</v>
      </c>
      <c r="BE27" s="76">
        <f t="shared" si="13"/>
        <v>0</v>
      </c>
      <c r="BF27" s="814"/>
      <c r="BG27" s="814"/>
      <c r="BH27" s="814"/>
      <c r="BI27" s="816"/>
      <c r="BJ27" s="818"/>
      <c r="BK27" s="818"/>
      <c r="BL27" s="818"/>
      <c r="BM27" s="922" t="str">
        <f>A34</f>
        <v>масло сливочное</v>
      </c>
      <c r="BN27" s="923"/>
      <c r="BO27" s="924"/>
      <c r="BP27" s="914">
        <f>D35+AJ35</f>
        <v>1.2E-2</v>
      </c>
      <c r="BQ27" s="914"/>
      <c r="BR27" s="914"/>
      <c r="BS27" s="871">
        <v>1.4999999999999999E-2</v>
      </c>
      <c r="BT27" s="871"/>
      <c r="BU27" s="871"/>
      <c r="BV27" s="871"/>
      <c r="BW27" s="914">
        <f>J35+AP35</f>
        <v>8.9999999999999993E-3</v>
      </c>
      <c r="BX27" s="914">
        <f>K35+AQ35</f>
        <v>0</v>
      </c>
      <c r="BY27" s="914">
        <v>1.0999999999999999E-2</v>
      </c>
      <c r="BZ27" s="914"/>
      <c r="CA27" s="871"/>
      <c r="CB27" s="871"/>
      <c r="CC27" s="914">
        <f>P35+AV35</f>
        <v>0</v>
      </c>
      <c r="CD27" s="871"/>
      <c r="CE27" s="914"/>
      <c r="CF27" s="914"/>
      <c r="CG27" s="915">
        <v>0.05</v>
      </c>
      <c r="CH27" s="21"/>
      <c r="CI27" s="21"/>
      <c r="CJ27" s="21"/>
      <c r="CK27" s="21"/>
      <c r="CL27" s="21"/>
      <c r="CM27" s="21"/>
      <c r="CN27" s="21"/>
      <c r="DL27" s="21"/>
      <c r="DM27" s="21"/>
      <c r="DN27" s="21"/>
      <c r="DO27" s="21"/>
    </row>
    <row r="28" spans="1:119" s="55" customFormat="1" ht="18.75" customHeight="1">
      <c r="A28" s="994" t="s">
        <v>305</v>
      </c>
      <c r="B28" s="995"/>
      <c r="C28" s="81" t="s">
        <v>35</v>
      </c>
      <c r="D28" s="79"/>
      <c r="E28" s="78"/>
      <c r="F28" s="78"/>
      <c r="G28" s="80"/>
      <c r="H28" s="79"/>
      <c r="I28" s="80"/>
      <c r="J28" s="79">
        <v>175</v>
      </c>
      <c r="K28" s="78"/>
      <c r="L28" s="78"/>
      <c r="M28" s="78">
        <v>174</v>
      </c>
      <c r="N28" s="78"/>
      <c r="O28" s="78"/>
      <c r="P28" s="78">
        <v>0</v>
      </c>
      <c r="Q28" s="78"/>
      <c r="R28" s="80"/>
      <c r="S28" s="79"/>
      <c r="T28" s="78"/>
      <c r="U28" s="78"/>
      <c r="V28" s="80"/>
      <c r="W28" s="79"/>
      <c r="X28" s="78"/>
      <c r="Y28" s="77"/>
      <c r="Z28" s="814">
        <f>SUM(D29:G29)</f>
        <v>0</v>
      </c>
      <c r="AA28" s="814">
        <f>SUM(H29:V29)</f>
        <v>1.0469999999999999</v>
      </c>
      <c r="AB28" s="814">
        <f>SUM(Z28+AA28)</f>
        <v>1.0469999999999999</v>
      </c>
      <c r="AC28" s="1026"/>
      <c r="AD28" s="973">
        <f>SUM(Z28*AC28)</f>
        <v>0</v>
      </c>
      <c r="AE28" s="973">
        <f>SUM(AA28*AC28)</f>
        <v>0</v>
      </c>
      <c r="AF28" s="973">
        <f>SUM(AD28:AE29)</f>
        <v>0</v>
      </c>
      <c r="AG28" s="994" t="s">
        <v>305</v>
      </c>
      <c r="AH28" s="995"/>
      <c r="AI28" s="81" t="s">
        <v>35</v>
      </c>
      <c r="AJ28" s="79">
        <v>57</v>
      </c>
      <c r="AK28" s="78"/>
      <c r="AL28" s="78">
        <v>135.6</v>
      </c>
      <c r="AM28" s="80"/>
      <c r="AN28" s="79"/>
      <c r="AO28" s="80"/>
      <c r="AP28" s="79">
        <v>126</v>
      </c>
      <c r="AQ28" s="78">
        <v>65</v>
      </c>
      <c r="AR28" s="78"/>
      <c r="AS28" s="78">
        <v>170</v>
      </c>
      <c r="AT28" s="78"/>
      <c r="AU28" s="78"/>
      <c r="AV28" s="78">
        <v>0</v>
      </c>
      <c r="AW28" s="78"/>
      <c r="AX28" s="80"/>
      <c r="AY28" s="79"/>
      <c r="AZ28" s="78"/>
      <c r="BA28" s="78"/>
      <c r="BB28" s="80"/>
      <c r="BC28" s="79"/>
      <c r="BD28" s="78"/>
      <c r="BE28" s="77"/>
      <c r="BF28" s="814">
        <f>SUM(AJ29:AM29)</f>
        <v>0</v>
      </c>
      <c r="BG28" s="814">
        <f>SUM(AN29:BB29)</f>
        <v>0</v>
      </c>
      <c r="BH28" s="814">
        <f>SUM(BF28+BG28)</f>
        <v>0</v>
      </c>
      <c r="BI28" s="1026">
        <f t="shared" ref="BI28" si="14">AC28</f>
        <v>0</v>
      </c>
      <c r="BJ28" s="973">
        <f>SUM(BF28*BI28)</f>
        <v>0</v>
      </c>
      <c r="BK28" s="973">
        <f>SUM(BG28*BI28)</f>
        <v>0</v>
      </c>
      <c r="BL28" s="973">
        <f>SUM(BJ28:BK29)</f>
        <v>0</v>
      </c>
      <c r="BM28" s="925"/>
      <c r="BN28" s="926"/>
      <c r="BO28" s="927"/>
      <c r="BP28" s="871"/>
      <c r="BQ28" s="871"/>
      <c r="BR28" s="871"/>
      <c r="BS28" s="871"/>
      <c r="BT28" s="871"/>
      <c r="BU28" s="871"/>
      <c r="BV28" s="871"/>
      <c r="BW28" s="871"/>
      <c r="BX28" s="871"/>
      <c r="BY28" s="871"/>
      <c r="BZ28" s="871"/>
      <c r="CA28" s="871"/>
      <c r="CB28" s="871"/>
      <c r="CC28" s="871"/>
      <c r="CD28" s="871"/>
      <c r="CE28" s="871"/>
      <c r="CF28" s="871"/>
      <c r="CG28" s="916"/>
      <c r="CH28" s="68"/>
      <c r="CI28" s="68"/>
      <c r="CJ28" s="68"/>
      <c r="CK28" s="68"/>
      <c r="CL28" s="68"/>
      <c r="CM28" s="68"/>
      <c r="CN28" s="68"/>
      <c r="DL28" s="68"/>
      <c r="DM28" s="68"/>
      <c r="DN28" s="68"/>
      <c r="DO28" s="68"/>
    </row>
    <row r="29" spans="1:119" ht="18.75" customHeight="1" thickBot="1">
      <c r="A29" s="932"/>
      <c r="B29" s="813"/>
      <c r="C29" s="20" t="s">
        <v>34</v>
      </c>
      <c r="D29" s="76">
        <f t="shared" ref="D29:Y29" si="15">(D$19*D28)/1000</f>
        <v>0</v>
      </c>
      <c r="E29" s="76">
        <f t="shared" si="15"/>
        <v>0</v>
      </c>
      <c r="F29" s="76">
        <f t="shared" si="15"/>
        <v>0</v>
      </c>
      <c r="G29" s="76">
        <f t="shared" si="15"/>
        <v>0</v>
      </c>
      <c r="H29" s="76">
        <f t="shared" si="15"/>
        <v>0</v>
      </c>
      <c r="I29" s="76">
        <f t="shared" si="15"/>
        <v>0</v>
      </c>
      <c r="J29" s="76">
        <f t="shared" si="15"/>
        <v>0.52500000000000002</v>
      </c>
      <c r="K29" s="76">
        <f t="shared" si="15"/>
        <v>0</v>
      </c>
      <c r="L29" s="76">
        <f t="shared" si="15"/>
        <v>0</v>
      </c>
      <c r="M29" s="76">
        <f t="shared" si="15"/>
        <v>0.52200000000000002</v>
      </c>
      <c r="N29" s="76">
        <f t="shared" si="15"/>
        <v>0</v>
      </c>
      <c r="O29" s="76">
        <f t="shared" si="15"/>
        <v>0</v>
      </c>
      <c r="P29" s="76">
        <f t="shared" si="15"/>
        <v>0</v>
      </c>
      <c r="Q29" s="76">
        <f t="shared" si="15"/>
        <v>0</v>
      </c>
      <c r="R29" s="76">
        <f t="shared" si="15"/>
        <v>0</v>
      </c>
      <c r="S29" s="76">
        <f t="shared" si="15"/>
        <v>0</v>
      </c>
      <c r="T29" s="76">
        <f>(T$19*T28)/1000</f>
        <v>0</v>
      </c>
      <c r="U29" s="76">
        <f t="shared" si="15"/>
        <v>0</v>
      </c>
      <c r="V29" s="76">
        <f t="shared" si="15"/>
        <v>0</v>
      </c>
      <c r="W29" s="76">
        <f t="shared" si="15"/>
        <v>0</v>
      </c>
      <c r="X29" s="76">
        <f t="shared" si="15"/>
        <v>0</v>
      </c>
      <c r="Y29" s="76">
        <f t="shared" si="15"/>
        <v>0</v>
      </c>
      <c r="Z29" s="814"/>
      <c r="AA29" s="814"/>
      <c r="AB29" s="814"/>
      <c r="AC29" s="816"/>
      <c r="AD29" s="818"/>
      <c r="AE29" s="818"/>
      <c r="AF29" s="818"/>
      <c r="AG29" s="932"/>
      <c r="AH29" s="813"/>
      <c r="AI29" s="20" t="s">
        <v>34</v>
      </c>
      <c r="AJ29" s="76">
        <f t="shared" ref="AJ29:BE29" si="16">(AJ$19*AJ28)/1000</f>
        <v>0</v>
      </c>
      <c r="AK29" s="76">
        <f t="shared" si="16"/>
        <v>0</v>
      </c>
      <c r="AL29" s="76">
        <f t="shared" si="16"/>
        <v>0</v>
      </c>
      <c r="AM29" s="76">
        <f t="shared" si="16"/>
        <v>0</v>
      </c>
      <c r="AN29" s="76">
        <f t="shared" si="16"/>
        <v>0</v>
      </c>
      <c r="AO29" s="76">
        <f t="shared" si="16"/>
        <v>0</v>
      </c>
      <c r="AP29" s="76">
        <f t="shared" si="16"/>
        <v>0</v>
      </c>
      <c r="AQ29" s="76">
        <f t="shared" si="16"/>
        <v>0</v>
      </c>
      <c r="AR29" s="76">
        <f t="shared" si="16"/>
        <v>0</v>
      </c>
      <c r="AS29" s="76">
        <f t="shared" si="16"/>
        <v>0</v>
      </c>
      <c r="AT29" s="76">
        <f t="shared" si="16"/>
        <v>0</v>
      </c>
      <c r="AU29" s="76">
        <f t="shared" si="16"/>
        <v>0</v>
      </c>
      <c r="AV29" s="76">
        <f t="shared" si="16"/>
        <v>0</v>
      </c>
      <c r="AW29" s="76">
        <f t="shared" si="16"/>
        <v>0</v>
      </c>
      <c r="AX29" s="76">
        <f t="shared" si="16"/>
        <v>0</v>
      </c>
      <c r="AY29" s="76">
        <f t="shared" si="16"/>
        <v>0</v>
      </c>
      <c r="AZ29" s="76">
        <f t="shared" si="16"/>
        <v>0</v>
      </c>
      <c r="BA29" s="76">
        <f t="shared" si="16"/>
        <v>0</v>
      </c>
      <c r="BB29" s="76">
        <f t="shared" si="16"/>
        <v>0</v>
      </c>
      <c r="BC29" s="76">
        <f t="shared" si="16"/>
        <v>0</v>
      </c>
      <c r="BD29" s="76">
        <f t="shared" si="16"/>
        <v>0</v>
      </c>
      <c r="BE29" s="76">
        <f t="shared" si="16"/>
        <v>0</v>
      </c>
      <c r="BF29" s="814"/>
      <c r="BG29" s="814"/>
      <c r="BH29" s="814"/>
      <c r="BI29" s="816"/>
      <c r="BJ29" s="818"/>
      <c r="BK29" s="818"/>
      <c r="BL29" s="818"/>
      <c r="BM29" s="922" t="str">
        <f>A36</f>
        <v>масло раст</v>
      </c>
      <c r="BN29" s="923"/>
      <c r="BO29" s="924"/>
      <c r="BP29" s="914"/>
      <c r="BQ29" s="914"/>
      <c r="BR29" s="914"/>
      <c r="BS29" s="871"/>
      <c r="BT29" s="871"/>
      <c r="BU29" s="871"/>
      <c r="BV29" s="871"/>
      <c r="BW29" s="914"/>
      <c r="BX29" s="914">
        <f>K37+AQ37</f>
        <v>0.02</v>
      </c>
      <c r="BY29" s="914"/>
      <c r="BZ29" s="871"/>
      <c r="CA29" s="914"/>
      <c r="CB29" s="871"/>
      <c r="CC29" s="914"/>
      <c r="CD29" s="871"/>
      <c r="CE29" s="914"/>
      <c r="CF29" s="914"/>
      <c r="CG29" s="915">
        <v>0.02</v>
      </c>
      <c r="CH29" s="21"/>
      <c r="CI29" s="21"/>
      <c r="CJ29" s="21"/>
      <c r="CK29" s="21"/>
      <c r="CL29" s="21"/>
      <c r="CM29" s="21"/>
      <c r="CN29" s="21"/>
      <c r="DL29" s="21"/>
      <c r="DM29" s="21"/>
      <c r="DN29" s="21"/>
      <c r="DO29" s="21"/>
    </row>
    <row r="30" spans="1:119" s="68" customFormat="1" ht="18.75" customHeight="1">
      <c r="A30" s="932" t="s">
        <v>21</v>
      </c>
      <c r="B30" s="813"/>
      <c r="C30" s="64" t="s">
        <v>35</v>
      </c>
      <c r="D30" s="62"/>
      <c r="E30" s="61"/>
      <c r="F30" s="61"/>
      <c r="G30" s="63"/>
      <c r="H30" s="62"/>
      <c r="I30" s="63"/>
      <c r="J30" s="62"/>
      <c r="K30" s="61"/>
      <c r="L30" s="61"/>
      <c r="M30" s="61"/>
      <c r="N30" s="61">
        <v>0</v>
      </c>
      <c r="O30" s="61">
        <v>0</v>
      </c>
      <c r="P30" s="61">
        <v>0</v>
      </c>
      <c r="Q30" s="61"/>
      <c r="R30" s="63"/>
      <c r="S30" s="62"/>
      <c r="T30" s="61"/>
      <c r="U30" s="61"/>
      <c r="V30" s="63"/>
      <c r="W30" s="62"/>
      <c r="X30" s="61"/>
      <c r="Y30" s="60"/>
      <c r="Z30" s="814">
        <f>SUM(D31:G31)</f>
        <v>0</v>
      </c>
      <c r="AA30" s="814">
        <f>SUM(H31:V31)</f>
        <v>0</v>
      </c>
      <c r="AB30" s="814">
        <f>SUM(Z30+AA30)</f>
        <v>0</v>
      </c>
      <c r="AC30" s="816"/>
      <c r="AD30" s="973">
        <f>SUM(Z30*AC30)</f>
        <v>0</v>
      </c>
      <c r="AE30" s="973">
        <f>SUM(AA30*AC30)</f>
        <v>0</v>
      </c>
      <c r="AF30" s="973">
        <f>SUM(AD30:AE31)</f>
        <v>0</v>
      </c>
      <c r="AG30" s="932" t="s">
        <v>21</v>
      </c>
      <c r="AH30" s="813"/>
      <c r="AI30" s="64" t="s">
        <v>35</v>
      </c>
      <c r="AJ30" s="62"/>
      <c r="AK30" s="61"/>
      <c r="AL30" s="61"/>
      <c r="AM30" s="63"/>
      <c r="AN30" s="62"/>
      <c r="AO30" s="63"/>
      <c r="AP30" s="62"/>
      <c r="AQ30" s="517"/>
      <c r="AR30" s="61"/>
      <c r="AS30" s="61"/>
      <c r="AT30" s="61">
        <v>0</v>
      </c>
      <c r="AU30" s="61">
        <v>0</v>
      </c>
      <c r="AV30" s="517">
        <v>0</v>
      </c>
      <c r="AW30" s="61"/>
      <c r="AX30" s="63"/>
      <c r="AY30" s="62">
        <v>14.2333</v>
      </c>
      <c r="AZ30" s="61"/>
      <c r="BA30" s="61"/>
      <c r="BB30" s="63"/>
      <c r="BC30" s="62"/>
      <c r="BD30" s="61"/>
      <c r="BE30" s="60"/>
      <c r="BF30" s="814">
        <f>SUM(AJ31:AM31)</f>
        <v>0</v>
      </c>
      <c r="BG30" s="814">
        <f>SUM(AN31:BB31)</f>
        <v>0</v>
      </c>
      <c r="BH30" s="814">
        <f>SUM(BF30+BG30)</f>
        <v>0</v>
      </c>
      <c r="BI30" s="1026">
        <f t="shared" ref="BI30" si="17">AC30</f>
        <v>0</v>
      </c>
      <c r="BJ30" s="973">
        <f>SUM(BF30*BI30)</f>
        <v>0</v>
      </c>
      <c r="BK30" s="973">
        <f>SUM(BG30*BI30)</f>
        <v>0</v>
      </c>
      <c r="BL30" s="973">
        <f>SUM(BJ30:BK31)</f>
        <v>0</v>
      </c>
      <c r="BM30" s="925"/>
      <c r="BN30" s="926"/>
      <c r="BO30" s="927"/>
      <c r="BP30" s="871"/>
      <c r="BQ30" s="871"/>
      <c r="BR30" s="871"/>
      <c r="BS30" s="871"/>
      <c r="BT30" s="871"/>
      <c r="BU30" s="871"/>
      <c r="BV30" s="871"/>
      <c r="BW30" s="871"/>
      <c r="BX30" s="871"/>
      <c r="BY30" s="871"/>
      <c r="BZ30" s="871"/>
      <c r="CA30" s="871"/>
      <c r="CB30" s="871"/>
      <c r="CC30" s="871"/>
      <c r="CD30" s="871"/>
      <c r="CE30" s="871"/>
      <c r="CF30" s="871"/>
      <c r="CG30" s="916"/>
      <c r="CH30" s="55"/>
      <c r="CI30" s="55"/>
      <c r="CJ30" s="55"/>
      <c r="CK30" s="55"/>
      <c r="CL30" s="55"/>
      <c r="CM30" s="55"/>
      <c r="CN30" s="55"/>
      <c r="CO30" s="75"/>
      <c r="CP30" s="75"/>
      <c r="CQ30" s="75"/>
      <c r="CR30" s="75"/>
      <c r="CS30" s="75"/>
      <c r="CT30" s="75"/>
      <c r="CU30" s="75"/>
      <c r="CV30" s="75"/>
      <c r="CW30" s="75"/>
      <c r="CX30" s="75"/>
      <c r="CY30" s="75"/>
      <c r="CZ30" s="75"/>
      <c r="DA30" s="75"/>
      <c r="DB30" s="75"/>
      <c r="DC30" s="75"/>
      <c r="DD30" s="75"/>
      <c r="DE30" s="75"/>
      <c r="DF30" s="75"/>
      <c r="DG30" s="75"/>
      <c r="DH30" s="75"/>
      <c r="DI30" s="75"/>
      <c r="DJ30" s="75"/>
      <c r="DK30" s="75"/>
      <c r="DL30" s="55"/>
      <c r="DM30" s="55"/>
      <c r="DN30" s="55"/>
      <c r="DO30" s="55"/>
    </row>
    <row r="31" spans="1:119" s="21" customFormat="1" ht="18.75" customHeight="1" thickBot="1">
      <c r="A31" s="932"/>
      <c r="B31" s="813"/>
      <c r="C31" s="20" t="s">
        <v>34</v>
      </c>
      <c r="D31" s="76">
        <f t="shared" ref="D31:Y31" si="18">(D$19*D30)/1000</f>
        <v>0</v>
      </c>
      <c r="E31" s="76">
        <f t="shared" si="18"/>
        <v>0</v>
      </c>
      <c r="F31" s="76">
        <f t="shared" si="18"/>
        <v>0</v>
      </c>
      <c r="G31" s="76">
        <f t="shared" si="18"/>
        <v>0</v>
      </c>
      <c r="H31" s="76">
        <f t="shared" si="18"/>
        <v>0</v>
      </c>
      <c r="I31" s="76">
        <f t="shared" si="18"/>
        <v>0</v>
      </c>
      <c r="J31" s="76">
        <f t="shared" si="18"/>
        <v>0</v>
      </c>
      <c r="K31" s="76">
        <f t="shared" si="18"/>
        <v>0</v>
      </c>
      <c r="L31" s="76">
        <f t="shared" si="18"/>
        <v>0</v>
      </c>
      <c r="M31" s="76">
        <f t="shared" si="18"/>
        <v>0</v>
      </c>
      <c r="N31" s="76">
        <f t="shared" si="18"/>
        <v>0</v>
      </c>
      <c r="O31" s="76">
        <f t="shared" si="18"/>
        <v>0</v>
      </c>
      <c r="P31" s="76">
        <f t="shared" si="18"/>
        <v>0</v>
      </c>
      <c r="Q31" s="76">
        <f t="shared" si="18"/>
        <v>0</v>
      </c>
      <c r="R31" s="76">
        <f t="shared" si="18"/>
        <v>0</v>
      </c>
      <c r="S31" s="76">
        <f t="shared" si="18"/>
        <v>0</v>
      </c>
      <c r="T31" s="76">
        <f>(T$19*T30)/1000</f>
        <v>0</v>
      </c>
      <c r="U31" s="76">
        <f t="shared" si="18"/>
        <v>0</v>
      </c>
      <c r="V31" s="76">
        <f t="shared" si="18"/>
        <v>0</v>
      </c>
      <c r="W31" s="76">
        <f t="shared" si="18"/>
        <v>0</v>
      </c>
      <c r="X31" s="76">
        <f t="shared" si="18"/>
        <v>0</v>
      </c>
      <c r="Y31" s="76">
        <f t="shared" si="18"/>
        <v>0</v>
      </c>
      <c r="Z31" s="814"/>
      <c r="AA31" s="814"/>
      <c r="AB31" s="814"/>
      <c r="AC31" s="816"/>
      <c r="AD31" s="818"/>
      <c r="AE31" s="818"/>
      <c r="AF31" s="818"/>
      <c r="AG31" s="932"/>
      <c r="AH31" s="813"/>
      <c r="AI31" s="20" t="s">
        <v>34</v>
      </c>
      <c r="AJ31" s="76">
        <f t="shared" ref="AJ31:BE31" si="19">(AJ$19*AJ30)/1000</f>
        <v>0</v>
      </c>
      <c r="AK31" s="76">
        <f t="shared" si="19"/>
        <v>0</v>
      </c>
      <c r="AL31" s="76">
        <f t="shared" si="19"/>
        <v>0</v>
      </c>
      <c r="AM31" s="76">
        <f t="shared" si="19"/>
        <v>0</v>
      </c>
      <c r="AN31" s="76">
        <f t="shared" si="19"/>
        <v>0</v>
      </c>
      <c r="AO31" s="76">
        <f t="shared" si="19"/>
        <v>0</v>
      </c>
      <c r="AP31" s="76">
        <f t="shared" si="19"/>
        <v>0</v>
      </c>
      <c r="AQ31" s="76">
        <f t="shared" si="19"/>
        <v>0</v>
      </c>
      <c r="AR31" s="76">
        <f t="shared" si="19"/>
        <v>0</v>
      </c>
      <c r="AS31" s="76">
        <f t="shared" si="19"/>
        <v>0</v>
      </c>
      <c r="AT31" s="76">
        <f t="shared" si="19"/>
        <v>0</v>
      </c>
      <c r="AU31" s="76">
        <f t="shared" si="19"/>
        <v>0</v>
      </c>
      <c r="AV31" s="76">
        <f t="shared" si="19"/>
        <v>0</v>
      </c>
      <c r="AW31" s="76">
        <f t="shared" si="19"/>
        <v>0</v>
      </c>
      <c r="AX31" s="76">
        <f t="shared" si="19"/>
        <v>0</v>
      </c>
      <c r="AY31" s="76">
        <f t="shared" si="19"/>
        <v>0</v>
      </c>
      <c r="AZ31" s="76">
        <f t="shared" si="19"/>
        <v>0</v>
      </c>
      <c r="BA31" s="76">
        <f t="shared" si="19"/>
        <v>0</v>
      </c>
      <c r="BB31" s="76">
        <f t="shared" si="19"/>
        <v>0</v>
      </c>
      <c r="BC31" s="76">
        <f t="shared" si="19"/>
        <v>0</v>
      </c>
      <c r="BD31" s="76">
        <f t="shared" si="19"/>
        <v>0</v>
      </c>
      <c r="BE31" s="76">
        <f t="shared" si="19"/>
        <v>0</v>
      </c>
      <c r="BF31" s="814"/>
      <c r="BG31" s="814"/>
      <c r="BH31" s="814"/>
      <c r="BI31" s="816"/>
      <c r="BJ31" s="818"/>
      <c r="BK31" s="818"/>
      <c r="BL31" s="818"/>
      <c r="BM31" s="922" t="str">
        <f>A38</f>
        <v>сахар</v>
      </c>
      <c r="BN31" s="923"/>
      <c r="BO31" s="924"/>
      <c r="BP31" s="914">
        <f>D39+AJ39</f>
        <v>1.2E-2</v>
      </c>
      <c r="BQ31" s="914"/>
      <c r="BR31" s="914">
        <f>F39+AL39</f>
        <v>1.7999999999999999E-2</v>
      </c>
      <c r="BS31" s="914"/>
      <c r="BT31" s="871"/>
      <c r="BU31" s="871"/>
      <c r="BV31" s="871"/>
      <c r="BW31" s="914"/>
      <c r="BX31" s="914"/>
      <c r="BY31" s="914"/>
      <c r="BZ31" s="914">
        <f>M39+AS39</f>
        <v>1.7999999999999999E-2</v>
      </c>
      <c r="CA31" s="914"/>
      <c r="CB31" s="871"/>
      <c r="CC31" s="871"/>
      <c r="CD31" s="871"/>
      <c r="CE31" s="914">
        <f>S39+AY39</f>
        <v>0</v>
      </c>
      <c r="CF31" s="914">
        <f>T39+AZ39</f>
        <v>1.7999999999999999E-2</v>
      </c>
      <c r="CG31" s="915">
        <v>6.6000000000000003E-2</v>
      </c>
      <c r="CH31" s="3"/>
      <c r="CI31" s="3"/>
      <c r="CJ31" s="3"/>
      <c r="CK31" s="3"/>
      <c r="CL31" s="3"/>
      <c r="CM31" s="3"/>
      <c r="CN31" s="3"/>
      <c r="DL31" s="3"/>
      <c r="DM31" s="3"/>
      <c r="DN31" s="3"/>
      <c r="DO31" s="3"/>
    </row>
    <row r="32" spans="1:119" s="68" customFormat="1" ht="18.75" customHeight="1">
      <c r="A32" s="932" t="s">
        <v>19</v>
      </c>
      <c r="B32" s="813"/>
      <c r="C32" s="64" t="s">
        <v>35</v>
      </c>
      <c r="D32" s="62"/>
      <c r="E32" s="61"/>
      <c r="F32" s="61"/>
      <c r="G32" s="63"/>
      <c r="H32" s="62"/>
      <c r="I32" s="63"/>
      <c r="J32" s="62"/>
      <c r="K32" s="61"/>
      <c r="L32" s="61"/>
      <c r="M32" s="61"/>
      <c r="N32" s="61">
        <v>0</v>
      </c>
      <c r="O32" s="61">
        <v>0</v>
      </c>
      <c r="P32" s="61">
        <v>0</v>
      </c>
      <c r="Q32" s="61"/>
      <c r="R32" s="63"/>
      <c r="S32" s="62"/>
      <c r="T32" s="61"/>
      <c r="U32" s="61"/>
      <c r="V32" s="63"/>
      <c r="W32" s="62"/>
      <c r="X32" s="61"/>
      <c r="Y32" s="60"/>
      <c r="Z32" s="814">
        <f>SUM(D33:G33)</f>
        <v>0</v>
      </c>
      <c r="AA32" s="814">
        <f>SUM(H33:V33)</f>
        <v>0</v>
      </c>
      <c r="AB32" s="814">
        <f>SUM(Z32+AA32)</f>
        <v>0</v>
      </c>
      <c r="AC32" s="816"/>
      <c r="AD32" s="973">
        <f>SUM(Z32*AC32)</f>
        <v>0</v>
      </c>
      <c r="AE32" s="973">
        <f>SUM(AA32*AC32)</f>
        <v>0</v>
      </c>
      <c r="AF32" s="973">
        <f>SUM(AD32:AE33)</f>
        <v>0</v>
      </c>
      <c r="AG32" s="932" t="s">
        <v>19</v>
      </c>
      <c r="AH32" s="813"/>
      <c r="AI32" s="64" t="s">
        <v>35</v>
      </c>
      <c r="AJ32" s="62"/>
      <c r="AK32" s="61"/>
      <c r="AL32" s="61"/>
      <c r="AM32" s="63">
        <v>6.0830000000000002</v>
      </c>
      <c r="AN32" s="62"/>
      <c r="AO32" s="63"/>
      <c r="AP32" s="62"/>
      <c r="AQ32" s="517"/>
      <c r="AR32" s="61"/>
      <c r="AS32" s="61"/>
      <c r="AT32" s="61">
        <v>0</v>
      </c>
      <c r="AU32" s="61">
        <v>0</v>
      </c>
      <c r="AV32" s="517">
        <v>0</v>
      </c>
      <c r="AW32" s="61"/>
      <c r="AX32" s="63"/>
      <c r="AY32" s="62"/>
      <c r="AZ32" s="61"/>
      <c r="BA32" s="61"/>
      <c r="BB32" s="63"/>
      <c r="BC32" s="62"/>
      <c r="BD32" s="61"/>
      <c r="BE32" s="60"/>
      <c r="BF32" s="814">
        <f>SUM(AJ33:AM33)</f>
        <v>0</v>
      </c>
      <c r="BG32" s="814">
        <f>SUM(AN33:BB33)</f>
        <v>0</v>
      </c>
      <c r="BH32" s="814">
        <f>SUM(BF32+BG32)</f>
        <v>0</v>
      </c>
      <c r="BI32" s="1026">
        <f t="shared" ref="BI32" si="20">AC32</f>
        <v>0</v>
      </c>
      <c r="BJ32" s="973">
        <f>SUM(BF32*BI32)</f>
        <v>0</v>
      </c>
      <c r="BK32" s="973">
        <f>SUM(BG32*BI32)</f>
        <v>0</v>
      </c>
      <c r="BL32" s="973">
        <f>SUM(BJ32:BK33)</f>
        <v>0</v>
      </c>
      <c r="BM32" s="925"/>
      <c r="BN32" s="926"/>
      <c r="BO32" s="927"/>
      <c r="BP32" s="871"/>
      <c r="BQ32" s="871"/>
      <c r="BR32" s="871"/>
      <c r="BS32" s="871"/>
      <c r="BT32" s="871"/>
      <c r="BU32" s="871"/>
      <c r="BV32" s="871"/>
      <c r="BW32" s="871"/>
      <c r="BX32" s="871"/>
      <c r="BY32" s="871"/>
      <c r="BZ32" s="871"/>
      <c r="CA32" s="871"/>
      <c r="CB32" s="871"/>
      <c r="CC32" s="871"/>
      <c r="CD32" s="871"/>
      <c r="CE32" s="871"/>
      <c r="CF32" s="871"/>
      <c r="CG32" s="916"/>
      <c r="CH32" s="55"/>
      <c r="CI32" s="55"/>
      <c r="CJ32" s="55"/>
      <c r="CK32" s="55"/>
      <c r="CL32" s="55"/>
      <c r="CM32" s="55"/>
      <c r="CN32" s="55"/>
      <c r="DL32" s="55"/>
      <c r="DM32" s="55"/>
      <c r="DN32" s="55"/>
      <c r="DO32" s="55"/>
    </row>
    <row r="33" spans="1:119" s="21" customFormat="1" ht="18.75" customHeight="1" thickBot="1">
      <c r="A33" s="932"/>
      <c r="B33" s="813"/>
      <c r="C33" s="20" t="s">
        <v>34</v>
      </c>
      <c r="D33" s="76">
        <f t="shared" ref="D33:Y33" si="21">(D$19*D32)/1000</f>
        <v>0</v>
      </c>
      <c r="E33" s="76">
        <f t="shared" si="21"/>
        <v>0</v>
      </c>
      <c r="F33" s="76">
        <f t="shared" si="21"/>
        <v>0</v>
      </c>
      <c r="G33" s="76">
        <f t="shared" si="21"/>
        <v>0</v>
      </c>
      <c r="H33" s="76">
        <f t="shared" si="21"/>
        <v>0</v>
      </c>
      <c r="I33" s="76">
        <f t="shared" si="21"/>
        <v>0</v>
      </c>
      <c r="J33" s="76">
        <f t="shared" si="21"/>
        <v>0</v>
      </c>
      <c r="K33" s="76">
        <f t="shared" si="21"/>
        <v>0</v>
      </c>
      <c r="L33" s="76">
        <f t="shared" si="21"/>
        <v>0</v>
      </c>
      <c r="M33" s="76">
        <f t="shared" si="21"/>
        <v>0</v>
      </c>
      <c r="N33" s="76">
        <f t="shared" si="21"/>
        <v>0</v>
      </c>
      <c r="O33" s="76">
        <f t="shared" si="21"/>
        <v>0</v>
      </c>
      <c r="P33" s="76">
        <f t="shared" si="21"/>
        <v>0</v>
      </c>
      <c r="Q33" s="76">
        <f t="shared" si="21"/>
        <v>0</v>
      </c>
      <c r="R33" s="76">
        <f t="shared" si="21"/>
        <v>0</v>
      </c>
      <c r="S33" s="76">
        <f t="shared" si="21"/>
        <v>0</v>
      </c>
      <c r="T33" s="76">
        <f>(T$19*T32)/1000</f>
        <v>0</v>
      </c>
      <c r="U33" s="76">
        <f t="shared" si="21"/>
        <v>0</v>
      </c>
      <c r="V33" s="76">
        <f t="shared" si="21"/>
        <v>0</v>
      </c>
      <c r="W33" s="76">
        <f t="shared" si="21"/>
        <v>0</v>
      </c>
      <c r="X33" s="76">
        <f t="shared" si="21"/>
        <v>0</v>
      </c>
      <c r="Y33" s="76">
        <f t="shared" si="21"/>
        <v>0</v>
      </c>
      <c r="Z33" s="814"/>
      <c r="AA33" s="814"/>
      <c r="AB33" s="814"/>
      <c r="AC33" s="816"/>
      <c r="AD33" s="818"/>
      <c r="AE33" s="818"/>
      <c r="AF33" s="818"/>
      <c r="AG33" s="932"/>
      <c r="AH33" s="813"/>
      <c r="AI33" s="20" t="s">
        <v>34</v>
      </c>
      <c r="AJ33" s="76">
        <f t="shared" ref="AJ33:BE33" si="22">(AJ$19*AJ32)/1000</f>
        <v>0</v>
      </c>
      <c r="AK33" s="76">
        <f t="shared" si="22"/>
        <v>0</v>
      </c>
      <c r="AL33" s="76">
        <f t="shared" si="22"/>
        <v>0</v>
      </c>
      <c r="AM33" s="76">
        <f t="shared" si="22"/>
        <v>0</v>
      </c>
      <c r="AN33" s="76">
        <f t="shared" si="22"/>
        <v>0</v>
      </c>
      <c r="AO33" s="76">
        <f t="shared" si="22"/>
        <v>0</v>
      </c>
      <c r="AP33" s="76">
        <f t="shared" si="22"/>
        <v>0</v>
      </c>
      <c r="AQ33" s="76">
        <f t="shared" si="22"/>
        <v>0</v>
      </c>
      <c r="AR33" s="76">
        <f t="shared" si="22"/>
        <v>0</v>
      </c>
      <c r="AS33" s="76">
        <f t="shared" si="22"/>
        <v>0</v>
      </c>
      <c r="AT33" s="76">
        <f t="shared" si="22"/>
        <v>0</v>
      </c>
      <c r="AU33" s="76">
        <f t="shared" si="22"/>
        <v>0</v>
      </c>
      <c r="AV33" s="76">
        <f t="shared" si="22"/>
        <v>0</v>
      </c>
      <c r="AW33" s="76">
        <f t="shared" si="22"/>
        <v>0</v>
      </c>
      <c r="AX33" s="76">
        <f t="shared" si="22"/>
        <v>0</v>
      </c>
      <c r="AY33" s="76">
        <f t="shared" si="22"/>
        <v>0</v>
      </c>
      <c r="AZ33" s="76">
        <f t="shared" si="22"/>
        <v>0</v>
      </c>
      <c r="BA33" s="76">
        <f t="shared" si="22"/>
        <v>0</v>
      </c>
      <c r="BB33" s="76">
        <f t="shared" si="22"/>
        <v>0</v>
      </c>
      <c r="BC33" s="76">
        <f t="shared" si="22"/>
        <v>0</v>
      </c>
      <c r="BD33" s="76">
        <f t="shared" si="22"/>
        <v>0</v>
      </c>
      <c r="BE33" s="76">
        <f t="shared" si="22"/>
        <v>0</v>
      </c>
      <c r="BF33" s="814"/>
      <c r="BG33" s="814"/>
      <c r="BH33" s="814"/>
      <c r="BI33" s="816"/>
      <c r="BJ33" s="818"/>
      <c r="BK33" s="818"/>
      <c r="BL33" s="818"/>
      <c r="BM33" s="922" t="str">
        <f>A40</f>
        <v>соль</v>
      </c>
      <c r="BN33" s="923"/>
      <c r="BO33" s="924"/>
      <c r="BP33" s="914">
        <f>D41+AJ41</f>
        <v>0</v>
      </c>
      <c r="BQ33" s="914"/>
      <c r="BR33" s="914"/>
      <c r="BS33" s="871"/>
      <c r="BT33" s="871"/>
      <c r="BU33" s="871"/>
      <c r="BV33" s="871"/>
      <c r="BW33" s="914">
        <f>J41+AP41</f>
        <v>0</v>
      </c>
      <c r="BX33" s="914">
        <f>K41+AQ41</f>
        <v>5.0000000000000001E-3</v>
      </c>
      <c r="BY33" s="914"/>
      <c r="BZ33" s="871"/>
      <c r="CA33" s="871"/>
      <c r="CB33" s="871"/>
      <c r="CC33" s="871"/>
      <c r="CD33" s="871"/>
      <c r="CE33" s="914">
        <f>S41+AY41</f>
        <v>0</v>
      </c>
      <c r="CF33" s="914"/>
      <c r="CG33" s="915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</row>
    <row r="34" spans="1:119" s="55" customFormat="1" ht="18.75" customHeight="1">
      <c r="A34" s="932" t="s">
        <v>3</v>
      </c>
      <c r="B34" s="813"/>
      <c r="C34" s="64" t="s">
        <v>35</v>
      </c>
      <c r="D34" s="62">
        <v>4</v>
      </c>
      <c r="E34" s="61"/>
      <c r="F34" s="61"/>
      <c r="G34" s="63">
        <v>5</v>
      </c>
      <c r="H34" s="62"/>
      <c r="I34" s="63"/>
      <c r="J34" s="62">
        <v>3</v>
      </c>
      <c r="K34" s="61"/>
      <c r="L34" s="61">
        <v>3.5</v>
      </c>
      <c r="M34" s="61"/>
      <c r="N34" s="61"/>
      <c r="O34" s="61"/>
      <c r="P34" s="61"/>
      <c r="Q34" s="61"/>
      <c r="R34" s="63"/>
      <c r="S34" s="62"/>
      <c r="T34" s="61"/>
      <c r="U34" s="61"/>
      <c r="V34" s="63"/>
      <c r="W34" s="62"/>
      <c r="X34" s="61"/>
      <c r="Y34" s="60"/>
      <c r="Z34" s="814">
        <f>SUM(D35:G35)</f>
        <v>2.7E-2</v>
      </c>
      <c r="AA34" s="814">
        <f>SUM(H35:V35)</f>
        <v>0.02</v>
      </c>
      <c r="AB34" s="814">
        <f>SUM(Z34+AA34)</f>
        <v>4.7E-2</v>
      </c>
      <c r="AC34" s="934">
        <v>400</v>
      </c>
      <c r="AD34" s="973">
        <f>SUM(Z34*AC34)</f>
        <v>10.8</v>
      </c>
      <c r="AE34" s="973">
        <f>SUM(AA34*AC34)</f>
        <v>8</v>
      </c>
      <c r="AF34" s="973">
        <f>SUM(AD34:AE35)</f>
        <v>18.8</v>
      </c>
      <c r="AG34" s="932" t="s">
        <v>3</v>
      </c>
      <c r="AH34" s="813"/>
      <c r="AI34" s="64" t="s">
        <v>35</v>
      </c>
      <c r="AJ34" s="62">
        <v>3.7</v>
      </c>
      <c r="AK34" s="61"/>
      <c r="AL34" s="61"/>
      <c r="AM34" s="63"/>
      <c r="AN34" s="62"/>
      <c r="AO34" s="63"/>
      <c r="AP34" s="62">
        <v>2.4</v>
      </c>
      <c r="AQ34" s="517"/>
      <c r="AR34" s="61"/>
      <c r="AS34" s="61"/>
      <c r="AT34" s="61"/>
      <c r="AU34" s="61"/>
      <c r="AV34" s="517"/>
      <c r="AW34" s="61"/>
      <c r="AX34" s="63"/>
      <c r="AY34" s="62"/>
      <c r="AZ34" s="61"/>
      <c r="BA34" s="61"/>
      <c r="BB34" s="63"/>
      <c r="BC34" s="62"/>
      <c r="BD34" s="61"/>
      <c r="BE34" s="60"/>
      <c r="BF34" s="814">
        <f>SUM(AJ35:AM35)</f>
        <v>0</v>
      </c>
      <c r="BG34" s="814">
        <f>SUM(AN35:BB35)</f>
        <v>0</v>
      </c>
      <c r="BH34" s="814">
        <f>SUM(BF34+BG34)</f>
        <v>0</v>
      </c>
      <c r="BI34" s="1026">
        <f t="shared" ref="BI34" si="23">AC34</f>
        <v>400</v>
      </c>
      <c r="BJ34" s="973">
        <f>SUM(BF34*BI34)</f>
        <v>0</v>
      </c>
      <c r="BK34" s="973">
        <f>SUM(BG34*BI34)</f>
        <v>0</v>
      </c>
      <c r="BL34" s="973">
        <f>SUM(BJ34:BK35)</f>
        <v>0</v>
      </c>
      <c r="BM34" s="925"/>
      <c r="BN34" s="926"/>
      <c r="BO34" s="927"/>
      <c r="BP34" s="871"/>
      <c r="BQ34" s="871"/>
      <c r="BR34" s="871"/>
      <c r="BS34" s="871"/>
      <c r="BT34" s="871"/>
      <c r="BU34" s="871"/>
      <c r="BV34" s="871"/>
      <c r="BW34" s="871"/>
      <c r="BX34" s="871"/>
      <c r="BY34" s="871"/>
      <c r="BZ34" s="871"/>
      <c r="CA34" s="871"/>
      <c r="CB34" s="871"/>
      <c r="CC34" s="871"/>
      <c r="CD34" s="871"/>
      <c r="CE34" s="871"/>
      <c r="CF34" s="871"/>
      <c r="CG34" s="916"/>
    </row>
    <row r="35" spans="1:119" ht="18.75" customHeight="1" thickBot="1">
      <c r="A35" s="933"/>
      <c r="B35" s="929"/>
      <c r="C35" s="65" t="s">
        <v>34</v>
      </c>
      <c r="D35" s="273">
        <f t="shared" ref="D35:Y35" si="24">(D$19*D34)/1000</f>
        <v>1.2E-2</v>
      </c>
      <c r="E35" s="273">
        <f t="shared" si="24"/>
        <v>0</v>
      </c>
      <c r="F35" s="273">
        <f t="shared" si="24"/>
        <v>0</v>
      </c>
      <c r="G35" s="273">
        <f t="shared" si="24"/>
        <v>1.4999999999999999E-2</v>
      </c>
      <c r="H35" s="273">
        <f t="shared" si="24"/>
        <v>0</v>
      </c>
      <c r="I35" s="273">
        <f t="shared" si="24"/>
        <v>0</v>
      </c>
      <c r="J35" s="273">
        <f t="shared" si="24"/>
        <v>8.9999999999999993E-3</v>
      </c>
      <c r="K35" s="273">
        <f t="shared" si="24"/>
        <v>0</v>
      </c>
      <c r="L35" s="273">
        <f t="shared" si="24"/>
        <v>1.0999999999999999E-2</v>
      </c>
      <c r="M35" s="273">
        <f t="shared" si="24"/>
        <v>0</v>
      </c>
      <c r="N35" s="273">
        <f t="shared" si="24"/>
        <v>0</v>
      </c>
      <c r="O35" s="273">
        <f t="shared" si="24"/>
        <v>0</v>
      </c>
      <c r="P35" s="273">
        <f t="shared" si="24"/>
        <v>0</v>
      </c>
      <c r="Q35" s="273">
        <f t="shared" si="24"/>
        <v>0</v>
      </c>
      <c r="R35" s="273">
        <f t="shared" si="24"/>
        <v>0</v>
      </c>
      <c r="S35" s="273">
        <f t="shared" si="24"/>
        <v>0</v>
      </c>
      <c r="T35" s="273">
        <f>(T$19*T34)/1000</f>
        <v>0</v>
      </c>
      <c r="U35" s="273">
        <f t="shared" si="24"/>
        <v>0</v>
      </c>
      <c r="V35" s="273">
        <f t="shared" si="24"/>
        <v>0</v>
      </c>
      <c r="W35" s="273">
        <f t="shared" si="24"/>
        <v>0</v>
      </c>
      <c r="X35" s="273">
        <f t="shared" si="24"/>
        <v>0</v>
      </c>
      <c r="Y35" s="273">
        <f t="shared" si="24"/>
        <v>0</v>
      </c>
      <c r="Z35" s="814"/>
      <c r="AA35" s="814"/>
      <c r="AB35" s="814"/>
      <c r="AC35" s="935"/>
      <c r="AD35" s="818"/>
      <c r="AE35" s="818"/>
      <c r="AF35" s="818"/>
      <c r="AG35" s="933"/>
      <c r="AH35" s="929"/>
      <c r="AI35" s="65" t="s">
        <v>34</v>
      </c>
      <c r="AJ35" s="273">
        <f t="shared" ref="AJ35:BE35" si="25">(AJ$19*AJ34)/1000</f>
        <v>0</v>
      </c>
      <c r="AK35" s="273">
        <f t="shared" si="25"/>
        <v>0</v>
      </c>
      <c r="AL35" s="273">
        <f t="shared" si="25"/>
        <v>0</v>
      </c>
      <c r="AM35" s="273">
        <f t="shared" si="25"/>
        <v>0</v>
      </c>
      <c r="AN35" s="273">
        <f t="shared" si="25"/>
        <v>0</v>
      </c>
      <c r="AO35" s="273">
        <f t="shared" si="25"/>
        <v>0</v>
      </c>
      <c r="AP35" s="273">
        <f t="shared" si="25"/>
        <v>0</v>
      </c>
      <c r="AQ35" s="273">
        <f t="shared" si="25"/>
        <v>0</v>
      </c>
      <c r="AR35" s="273">
        <f t="shared" si="25"/>
        <v>0</v>
      </c>
      <c r="AS35" s="273">
        <f t="shared" si="25"/>
        <v>0</v>
      </c>
      <c r="AT35" s="273">
        <f t="shared" si="25"/>
        <v>0</v>
      </c>
      <c r="AU35" s="273">
        <f t="shared" si="25"/>
        <v>0</v>
      </c>
      <c r="AV35" s="273">
        <f t="shared" si="25"/>
        <v>0</v>
      </c>
      <c r="AW35" s="273">
        <f t="shared" si="25"/>
        <v>0</v>
      </c>
      <c r="AX35" s="273">
        <f t="shared" si="25"/>
        <v>0</v>
      </c>
      <c r="AY35" s="273">
        <f t="shared" si="25"/>
        <v>0</v>
      </c>
      <c r="AZ35" s="273">
        <f t="shared" si="25"/>
        <v>0</v>
      </c>
      <c r="BA35" s="273">
        <f t="shared" si="25"/>
        <v>0</v>
      </c>
      <c r="BB35" s="273">
        <f t="shared" si="25"/>
        <v>0</v>
      </c>
      <c r="BC35" s="273">
        <f t="shared" si="25"/>
        <v>0</v>
      </c>
      <c r="BD35" s="273">
        <f t="shared" si="25"/>
        <v>0</v>
      </c>
      <c r="BE35" s="273">
        <f t="shared" si="25"/>
        <v>0</v>
      </c>
      <c r="BF35" s="814"/>
      <c r="BG35" s="814"/>
      <c r="BH35" s="814"/>
      <c r="BI35" s="816"/>
      <c r="BJ35" s="818"/>
      <c r="BK35" s="818"/>
      <c r="BL35" s="818"/>
      <c r="BM35" s="922" t="str">
        <f>A42</f>
        <v>чай</v>
      </c>
      <c r="BN35" s="923"/>
      <c r="BO35" s="924"/>
      <c r="BP35" s="914"/>
      <c r="BQ35" s="871"/>
      <c r="BR35" s="939">
        <f>F43+AL43</f>
        <v>1E-3</v>
      </c>
      <c r="BS35" s="914"/>
      <c r="BT35" s="871"/>
      <c r="BU35" s="871"/>
      <c r="BV35" s="871"/>
      <c r="BW35" s="871"/>
      <c r="BX35" s="914"/>
      <c r="BY35" s="871"/>
      <c r="BZ35" s="871"/>
      <c r="CA35" s="871"/>
      <c r="CB35" s="871"/>
      <c r="CC35" s="871"/>
      <c r="CD35" s="871"/>
      <c r="CE35" s="914"/>
      <c r="CF35" s="914"/>
      <c r="CG35" s="915">
        <v>1E-3</v>
      </c>
      <c r="CH35" s="21"/>
      <c r="CI35" s="21"/>
      <c r="CJ35" s="21"/>
      <c r="CK35" s="21"/>
      <c r="CL35" s="21"/>
      <c r="CM35" s="21"/>
      <c r="CN35" s="21"/>
      <c r="DL35" s="21"/>
      <c r="DM35" s="21"/>
      <c r="DN35" s="21"/>
      <c r="DO35" s="21"/>
    </row>
    <row r="36" spans="1:119" s="55" customFormat="1" ht="18.75" customHeight="1">
      <c r="A36" s="932" t="s">
        <v>81</v>
      </c>
      <c r="B36" s="813"/>
      <c r="C36" s="64" t="s">
        <v>35</v>
      </c>
      <c r="D36" s="62"/>
      <c r="E36" s="61"/>
      <c r="F36" s="61"/>
      <c r="G36" s="63"/>
      <c r="H36" s="62"/>
      <c r="I36" s="63"/>
      <c r="J36" s="62"/>
      <c r="K36" s="61">
        <v>6.6</v>
      </c>
      <c r="L36" s="61"/>
      <c r="M36" s="61"/>
      <c r="N36" s="61">
        <v>0</v>
      </c>
      <c r="O36" s="61">
        <v>0</v>
      </c>
      <c r="P36" s="61">
        <v>0</v>
      </c>
      <c r="Q36" s="61"/>
      <c r="R36" s="63"/>
      <c r="S36" s="62"/>
      <c r="T36" s="61"/>
      <c r="U36" s="61"/>
      <c r="V36" s="63"/>
      <c r="W36" s="62"/>
      <c r="X36" s="61"/>
      <c r="Y36" s="60"/>
      <c r="Z36" s="814">
        <f>SUM(D37:G37)</f>
        <v>0</v>
      </c>
      <c r="AA36" s="814">
        <f>SUM(H37:V37)</f>
        <v>0.02</v>
      </c>
      <c r="AB36" s="814">
        <f>SUM(Z36+AA36)</f>
        <v>0.02</v>
      </c>
      <c r="AC36" s="816">
        <v>105</v>
      </c>
      <c r="AD36" s="973">
        <f>SUM(Z36*AC36)</f>
        <v>0</v>
      </c>
      <c r="AE36" s="973">
        <f>SUM(AA36*AC36)</f>
        <v>2.1</v>
      </c>
      <c r="AF36" s="973">
        <f>SUM(AD36:AE37)</f>
        <v>2.1</v>
      </c>
      <c r="AG36" s="932" t="s">
        <v>81</v>
      </c>
      <c r="AH36" s="813"/>
      <c r="AI36" s="64" t="s">
        <v>35</v>
      </c>
      <c r="AJ36" s="62"/>
      <c r="AK36" s="61"/>
      <c r="AL36" s="61"/>
      <c r="AM36" s="63"/>
      <c r="AN36" s="62"/>
      <c r="AO36" s="63"/>
      <c r="AP36" s="62"/>
      <c r="AQ36" s="517">
        <v>4.8</v>
      </c>
      <c r="AR36" s="61"/>
      <c r="AS36" s="61"/>
      <c r="AT36" s="61">
        <v>0</v>
      </c>
      <c r="AU36" s="61">
        <v>0</v>
      </c>
      <c r="AV36" s="517">
        <v>0</v>
      </c>
      <c r="AW36" s="61"/>
      <c r="AX36" s="63"/>
      <c r="AY36" s="62"/>
      <c r="AZ36" s="61"/>
      <c r="BA36" s="61"/>
      <c r="BB36" s="63"/>
      <c r="BC36" s="62"/>
      <c r="BD36" s="61"/>
      <c r="BE36" s="60"/>
      <c r="BF36" s="814">
        <f>SUM(AJ37:AM37)</f>
        <v>0</v>
      </c>
      <c r="BG36" s="814">
        <f>SUM(AN37:BB37)</f>
        <v>0</v>
      </c>
      <c r="BH36" s="814">
        <f>SUM(BF36+BG36)</f>
        <v>0</v>
      </c>
      <c r="BI36" s="1026">
        <f t="shared" ref="BI36" si="26">AC36</f>
        <v>105</v>
      </c>
      <c r="BJ36" s="973">
        <f>SUM(BF36*BI36)</f>
        <v>0</v>
      </c>
      <c r="BK36" s="973">
        <f>SUM(BG36*BI36)</f>
        <v>0</v>
      </c>
      <c r="BL36" s="973">
        <f>SUM(BJ36:BK37)</f>
        <v>0</v>
      </c>
      <c r="BM36" s="925"/>
      <c r="BN36" s="926"/>
      <c r="BO36" s="927"/>
      <c r="BP36" s="871"/>
      <c r="BQ36" s="871"/>
      <c r="BR36" s="871"/>
      <c r="BS36" s="871"/>
      <c r="BT36" s="871"/>
      <c r="BU36" s="871"/>
      <c r="BV36" s="871"/>
      <c r="BW36" s="871"/>
      <c r="BX36" s="871"/>
      <c r="BY36" s="871"/>
      <c r="BZ36" s="871"/>
      <c r="CA36" s="871"/>
      <c r="CB36" s="871"/>
      <c r="CC36" s="871"/>
      <c r="CD36" s="871"/>
      <c r="CE36" s="871"/>
      <c r="CF36" s="871"/>
      <c r="CG36" s="916"/>
    </row>
    <row r="37" spans="1:119" ht="18.75" customHeight="1" thickBot="1">
      <c r="A37" s="932"/>
      <c r="B37" s="813"/>
      <c r="C37" s="20" t="s">
        <v>34</v>
      </c>
      <c r="D37" s="76">
        <f t="shared" ref="D37:Y37" si="27">(D$19*D36)/1000</f>
        <v>0</v>
      </c>
      <c r="E37" s="76">
        <f t="shared" si="27"/>
        <v>0</v>
      </c>
      <c r="F37" s="76">
        <f t="shared" si="27"/>
        <v>0</v>
      </c>
      <c r="G37" s="76">
        <f t="shared" si="27"/>
        <v>0</v>
      </c>
      <c r="H37" s="76">
        <f t="shared" si="27"/>
        <v>0</v>
      </c>
      <c r="I37" s="76">
        <f t="shared" si="27"/>
        <v>0</v>
      </c>
      <c r="J37" s="76">
        <f t="shared" si="27"/>
        <v>0</v>
      </c>
      <c r="K37" s="76">
        <f t="shared" si="27"/>
        <v>0.02</v>
      </c>
      <c r="L37" s="76">
        <f t="shared" si="27"/>
        <v>0</v>
      </c>
      <c r="M37" s="76">
        <f t="shared" si="27"/>
        <v>0</v>
      </c>
      <c r="N37" s="76">
        <f t="shared" si="27"/>
        <v>0</v>
      </c>
      <c r="O37" s="76">
        <f t="shared" si="27"/>
        <v>0</v>
      </c>
      <c r="P37" s="76">
        <f t="shared" si="27"/>
        <v>0</v>
      </c>
      <c r="Q37" s="76">
        <f t="shared" si="27"/>
        <v>0</v>
      </c>
      <c r="R37" s="76">
        <f t="shared" si="27"/>
        <v>0</v>
      </c>
      <c r="S37" s="76">
        <f t="shared" si="27"/>
        <v>0</v>
      </c>
      <c r="T37" s="76">
        <f>(T$19*T36)/1000</f>
        <v>0</v>
      </c>
      <c r="U37" s="76">
        <f t="shared" si="27"/>
        <v>0</v>
      </c>
      <c r="V37" s="76">
        <f t="shared" si="27"/>
        <v>0</v>
      </c>
      <c r="W37" s="76">
        <f t="shared" si="27"/>
        <v>0</v>
      </c>
      <c r="X37" s="76">
        <f t="shared" si="27"/>
        <v>0</v>
      </c>
      <c r="Y37" s="76">
        <f t="shared" si="27"/>
        <v>0</v>
      </c>
      <c r="Z37" s="814"/>
      <c r="AA37" s="814"/>
      <c r="AB37" s="814"/>
      <c r="AC37" s="816"/>
      <c r="AD37" s="818"/>
      <c r="AE37" s="818"/>
      <c r="AF37" s="818"/>
      <c r="AG37" s="932"/>
      <c r="AH37" s="813"/>
      <c r="AI37" s="20" t="s">
        <v>34</v>
      </c>
      <c r="AJ37" s="76">
        <f t="shared" ref="AJ37:BE37" si="28">(AJ$19*AJ36)/1000</f>
        <v>0</v>
      </c>
      <c r="AK37" s="76">
        <f t="shared" si="28"/>
        <v>0</v>
      </c>
      <c r="AL37" s="76">
        <f t="shared" si="28"/>
        <v>0</v>
      </c>
      <c r="AM37" s="76">
        <f t="shared" si="28"/>
        <v>0</v>
      </c>
      <c r="AN37" s="76">
        <f t="shared" si="28"/>
        <v>0</v>
      </c>
      <c r="AO37" s="76">
        <f t="shared" si="28"/>
        <v>0</v>
      </c>
      <c r="AP37" s="76">
        <f t="shared" si="28"/>
        <v>0</v>
      </c>
      <c r="AQ37" s="76">
        <f t="shared" si="28"/>
        <v>0</v>
      </c>
      <c r="AR37" s="76">
        <f t="shared" si="28"/>
        <v>0</v>
      </c>
      <c r="AS37" s="76">
        <f t="shared" si="28"/>
        <v>0</v>
      </c>
      <c r="AT37" s="76">
        <f t="shared" si="28"/>
        <v>0</v>
      </c>
      <c r="AU37" s="76">
        <f t="shared" si="28"/>
        <v>0</v>
      </c>
      <c r="AV37" s="76">
        <f t="shared" si="28"/>
        <v>0</v>
      </c>
      <c r="AW37" s="76">
        <f t="shared" si="28"/>
        <v>0</v>
      </c>
      <c r="AX37" s="76">
        <f t="shared" si="28"/>
        <v>0</v>
      </c>
      <c r="AY37" s="76">
        <f t="shared" si="28"/>
        <v>0</v>
      </c>
      <c r="AZ37" s="76">
        <f t="shared" si="28"/>
        <v>0</v>
      </c>
      <c r="BA37" s="76">
        <f t="shared" si="28"/>
        <v>0</v>
      </c>
      <c r="BB37" s="76">
        <f t="shared" si="28"/>
        <v>0</v>
      </c>
      <c r="BC37" s="76">
        <f t="shared" si="28"/>
        <v>0</v>
      </c>
      <c r="BD37" s="76">
        <f t="shared" si="28"/>
        <v>0</v>
      </c>
      <c r="BE37" s="76">
        <f t="shared" si="28"/>
        <v>0</v>
      </c>
      <c r="BF37" s="814"/>
      <c r="BG37" s="814"/>
      <c r="BH37" s="814"/>
      <c r="BI37" s="816"/>
      <c r="BJ37" s="818"/>
      <c r="BK37" s="818"/>
      <c r="BL37" s="818"/>
      <c r="BM37" s="922" t="str">
        <f>A44</f>
        <v>какао</v>
      </c>
      <c r="BN37" s="923"/>
      <c r="BO37" s="924"/>
      <c r="BP37" s="914"/>
      <c r="BQ37" s="871"/>
      <c r="BR37" s="871"/>
      <c r="BS37" s="871"/>
      <c r="BT37" s="871"/>
      <c r="BU37" s="871"/>
      <c r="BV37" s="871"/>
      <c r="BW37" s="914"/>
      <c r="BX37" s="914"/>
      <c r="BY37" s="914"/>
      <c r="BZ37" s="871"/>
      <c r="CA37" s="914"/>
      <c r="CB37" s="871"/>
      <c r="CC37" s="871"/>
      <c r="CD37" s="871"/>
      <c r="CE37" s="914"/>
      <c r="CF37" s="914">
        <f>T45+AZ45</f>
        <v>0</v>
      </c>
      <c r="CG37" s="915"/>
    </row>
    <row r="38" spans="1:119" s="55" customFormat="1" ht="15.75" customHeight="1">
      <c r="A38" s="936" t="s">
        <v>2</v>
      </c>
      <c r="B38" s="1001"/>
      <c r="C38" s="74" t="s">
        <v>35</v>
      </c>
      <c r="D38" s="72">
        <v>4</v>
      </c>
      <c r="E38" s="71"/>
      <c r="F38" s="71">
        <v>6</v>
      </c>
      <c r="G38" s="73"/>
      <c r="H38" s="72"/>
      <c r="I38" s="73"/>
      <c r="J38" s="72"/>
      <c r="K38" s="71"/>
      <c r="L38" s="71"/>
      <c r="M38" s="71">
        <v>6</v>
      </c>
      <c r="N38" s="71"/>
      <c r="O38" s="71"/>
      <c r="P38" s="71">
        <v>0</v>
      </c>
      <c r="Q38" s="71"/>
      <c r="R38" s="73"/>
      <c r="S38" s="72"/>
      <c r="T38" s="71">
        <v>6</v>
      </c>
      <c r="U38" s="71"/>
      <c r="V38" s="73"/>
      <c r="W38" s="72"/>
      <c r="X38" s="71"/>
      <c r="Y38" s="70"/>
      <c r="Z38" s="814">
        <f>SUM(D39:G39)</f>
        <v>0.03</v>
      </c>
      <c r="AA38" s="814">
        <f>SUM(H39:V39)</f>
        <v>3.5999999999999997E-2</v>
      </c>
      <c r="AB38" s="814">
        <f>SUM(Z38+AA38)</f>
        <v>6.6000000000000003E-2</v>
      </c>
      <c r="AC38" s="938">
        <v>46</v>
      </c>
      <c r="AD38" s="973">
        <f>SUM(Z38*AC38)</f>
        <v>1.38</v>
      </c>
      <c r="AE38" s="973">
        <f>SUM(AA38*AC38)</f>
        <v>1.66</v>
      </c>
      <c r="AF38" s="973">
        <f>SUM(AD38:AE39)</f>
        <v>3.04</v>
      </c>
      <c r="AG38" s="936" t="s">
        <v>2</v>
      </c>
      <c r="AH38" s="1001"/>
      <c r="AI38" s="74" t="s">
        <v>35</v>
      </c>
      <c r="AJ38" s="72">
        <v>11.5</v>
      </c>
      <c r="AK38" s="71"/>
      <c r="AL38" s="71">
        <v>8.4</v>
      </c>
      <c r="AM38" s="73"/>
      <c r="AN38" s="72"/>
      <c r="AO38" s="73"/>
      <c r="AP38" s="72"/>
      <c r="AQ38" s="71"/>
      <c r="AR38" s="71"/>
      <c r="AS38" s="71">
        <v>8</v>
      </c>
      <c r="AT38" s="71"/>
      <c r="AU38" s="71"/>
      <c r="AV38" s="71">
        <v>0</v>
      </c>
      <c r="AW38" s="71"/>
      <c r="AX38" s="73"/>
      <c r="AY38" s="72">
        <v>4.95</v>
      </c>
      <c r="AZ38" s="71"/>
      <c r="BA38" s="71"/>
      <c r="BB38" s="73"/>
      <c r="BC38" s="72"/>
      <c r="BD38" s="71"/>
      <c r="BE38" s="70"/>
      <c r="BF38" s="814">
        <f>SUM(AJ39:AM39)</f>
        <v>0</v>
      </c>
      <c r="BG38" s="814">
        <f>SUM(AN39:BB39)</f>
        <v>0</v>
      </c>
      <c r="BH38" s="814">
        <f>SUM(BF38+BG38)</f>
        <v>0</v>
      </c>
      <c r="BI38" s="1026">
        <f t="shared" ref="BI38" si="29">AC38</f>
        <v>46</v>
      </c>
      <c r="BJ38" s="973">
        <f>SUM(BF38*BI38)</f>
        <v>0</v>
      </c>
      <c r="BK38" s="973">
        <f>SUM(BG38*BI38)</f>
        <v>0</v>
      </c>
      <c r="BL38" s="973">
        <f>SUM(BJ38:BK39)</f>
        <v>0</v>
      </c>
      <c r="BM38" s="925"/>
      <c r="BN38" s="926"/>
      <c r="BO38" s="927"/>
      <c r="BP38" s="871"/>
      <c r="BQ38" s="871"/>
      <c r="BR38" s="871"/>
      <c r="BS38" s="871"/>
      <c r="BT38" s="871"/>
      <c r="BU38" s="871"/>
      <c r="BV38" s="871"/>
      <c r="BW38" s="871"/>
      <c r="BX38" s="871"/>
      <c r="BY38" s="871"/>
      <c r="BZ38" s="871"/>
      <c r="CA38" s="871"/>
      <c r="CB38" s="871"/>
      <c r="CC38" s="871"/>
      <c r="CD38" s="871"/>
      <c r="CE38" s="871"/>
      <c r="CF38" s="871"/>
      <c r="CG38" s="916"/>
    </row>
    <row r="39" spans="1:119" ht="18.75" customHeight="1" thickBot="1">
      <c r="A39" s="932"/>
      <c r="B39" s="813"/>
      <c r="C39" s="20" t="s">
        <v>34</v>
      </c>
      <c r="D39" s="76">
        <f t="shared" ref="D39:Y39" si="30">(D$19*D38)/1000</f>
        <v>1.2E-2</v>
      </c>
      <c r="E39" s="76">
        <f t="shared" si="30"/>
        <v>0</v>
      </c>
      <c r="F39" s="76">
        <f t="shared" si="30"/>
        <v>1.7999999999999999E-2</v>
      </c>
      <c r="G39" s="76">
        <f t="shared" si="30"/>
        <v>0</v>
      </c>
      <c r="H39" s="76">
        <f t="shared" si="30"/>
        <v>0</v>
      </c>
      <c r="I39" s="76">
        <f t="shared" si="30"/>
        <v>0</v>
      </c>
      <c r="J39" s="76">
        <f t="shared" si="30"/>
        <v>0</v>
      </c>
      <c r="K39" s="76">
        <f t="shared" si="30"/>
        <v>0</v>
      </c>
      <c r="L39" s="76">
        <f t="shared" si="30"/>
        <v>0</v>
      </c>
      <c r="M39" s="76">
        <f t="shared" si="30"/>
        <v>1.7999999999999999E-2</v>
      </c>
      <c r="N39" s="76">
        <f t="shared" si="30"/>
        <v>0</v>
      </c>
      <c r="O39" s="76">
        <f t="shared" si="30"/>
        <v>0</v>
      </c>
      <c r="P39" s="76">
        <f t="shared" si="30"/>
        <v>0</v>
      </c>
      <c r="Q39" s="76">
        <f t="shared" si="30"/>
        <v>0</v>
      </c>
      <c r="R39" s="76">
        <f t="shared" si="30"/>
        <v>0</v>
      </c>
      <c r="S39" s="76">
        <f t="shared" si="30"/>
        <v>0</v>
      </c>
      <c r="T39" s="76">
        <f>(T$19*T38)/1000</f>
        <v>1.7999999999999999E-2</v>
      </c>
      <c r="U39" s="76">
        <f t="shared" si="30"/>
        <v>0</v>
      </c>
      <c r="V39" s="76">
        <f t="shared" si="30"/>
        <v>0</v>
      </c>
      <c r="W39" s="76">
        <f t="shared" si="30"/>
        <v>0</v>
      </c>
      <c r="X39" s="76">
        <f t="shared" si="30"/>
        <v>0</v>
      </c>
      <c r="Y39" s="76">
        <f t="shared" si="30"/>
        <v>0</v>
      </c>
      <c r="Z39" s="814"/>
      <c r="AA39" s="814"/>
      <c r="AB39" s="814"/>
      <c r="AC39" s="816"/>
      <c r="AD39" s="818"/>
      <c r="AE39" s="818"/>
      <c r="AF39" s="818"/>
      <c r="AG39" s="932"/>
      <c r="AH39" s="813"/>
      <c r="AI39" s="20" t="s">
        <v>34</v>
      </c>
      <c r="AJ39" s="76">
        <f t="shared" ref="AJ39:BE39" si="31">(AJ$19*AJ38)/1000</f>
        <v>0</v>
      </c>
      <c r="AK39" s="76">
        <f t="shared" si="31"/>
        <v>0</v>
      </c>
      <c r="AL39" s="76">
        <f t="shared" si="31"/>
        <v>0</v>
      </c>
      <c r="AM39" s="76">
        <f t="shared" si="31"/>
        <v>0</v>
      </c>
      <c r="AN39" s="76">
        <f t="shared" si="31"/>
        <v>0</v>
      </c>
      <c r="AO39" s="76">
        <f t="shared" si="31"/>
        <v>0</v>
      </c>
      <c r="AP39" s="76">
        <f t="shared" si="31"/>
        <v>0</v>
      </c>
      <c r="AQ39" s="76">
        <f t="shared" si="31"/>
        <v>0</v>
      </c>
      <c r="AR39" s="76">
        <f t="shared" si="31"/>
        <v>0</v>
      </c>
      <c r="AS39" s="76">
        <f t="shared" si="31"/>
        <v>0</v>
      </c>
      <c r="AT39" s="76">
        <f t="shared" si="31"/>
        <v>0</v>
      </c>
      <c r="AU39" s="76">
        <f t="shared" si="31"/>
        <v>0</v>
      </c>
      <c r="AV39" s="76">
        <f t="shared" si="31"/>
        <v>0</v>
      </c>
      <c r="AW39" s="76">
        <f t="shared" si="31"/>
        <v>0</v>
      </c>
      <c r="AX39" s="76">
        <f t="shared" si="31"/>
        <v>0</v>
      </c>
      <c r="AY39" s="76">
        <f t="shared" si="31"/>
        <v>0</v>
      </c>
      <c r="AZ39" s="76">
        <f t="shared" si="31"/>
        <v>0</v>
      </c>
      <c r="BA39" s="76">
        <f t="shared" si="31"/>
        <v>0</v>
      </c>
      <c r="BB39" s="76">
        <f t="shared" si="31"/>
        <v>0</v>
      </c>
      <c r="BC39" s="76">
        <f t="shared" si="31"/>
        <v>0</v>
      </c>
      <c r="BD39" s="76">
        <f t="shared" si="31"/>
        <v>0</v>
      </c>
      <c r="BE39" s="76">
        <f t="shared" si="31"/>
        <v>0</v>
      </c>
      <c r="BF39" s="814"/>
      <c r="BG39" s="814"/>
      <c r="BH39" s="814"/>
      <c r="BI39" s="816"/>
      <c r="BJ39" s="818"/>
      <c r="BK39" s="818"/>
      <c r="BL39" s="818"/>
      <c r="BM39" s="922" t="str">
        <f>A46</f>
        <v>рис</v>
      </c>
      <c r="BN39" s="923"/>
      <c r="BO39" s="924"/>
      <c r="BP39" s="914"/>
      <c r="BQ39" s="871"/>
      <c r="BR39" s="871"/>
      <c r="BS39" s="871"/>
      <c r="BT39" s="871"/>
      <c r="BU39" s="871"/>
      <c r="BV39" s="871"/>
      <c r="BW39" s="871"/>
      <c r="BX39" s="914">
        <f>K47+AQ47</f>
        <v>0</v>
      </c>
      <c r="BY39" s="914"/>
      <c r="BZ39" s="914"/>
      <c r="CA39" s="871"/>
      <c r="CB39" s="871"/>
      <c r="CC39" s="914"/>
      <c r="CD39" s="871"/>
      <c r="CE39" s="914"/>
      <c r="CF39" s="871"/>
      <c r="CG39" s="915"/>
    </row>
    <row r="40" spans="1:119" s="55" customFormat="1" ht="18.75" customHeight="1">
      <c r="A40" s="932" t="s">
        <v>4</v>
      </c>
      <c r="B40" s="813"/>
      <c r="C40" s="64" t="s">
        <v>35</v>
      </c>
      <c r="D40" s="62"/>
      <c r="E40" s="61"/>
      <c r="F40" s="61"/>
      <c r="G40" s="63"/>
      <c r="H40" s="62"/>
      <c r="I40" s="63"/>
      <c r="J40" s="62">
        <v>0.15</v>
      </c>
      <c r="K40" s="61">
        <v>1.5</v>
      </c>
      <c r="L40" s="61"/>
      <c r="M40" s="61"/>
      <c r="N40" s="61"/>
      <c r="O40" s="61"/>
      <c r="P40" s="61"/>
      <c r="Q40" s="61"/>
      <c r="R40" s="63"/>
      <c r="S40" s="62"/>
      <c r="T40" s="61"/>
      <c r="U40" s="61"/>
      <c r="V40" s="63"/>
      <c r="W40" s="62"/>
      <c r="X40" s="61"/>
      <c r="Y40" s="60"/>
      <c r="Z40" s="814">
        <f>SUM(D41:G41)</f>
        <v>0</v>
      </c>
      <c r="AA40" s="814">
        <f>SUM(H41:V41)</f>
        <v>5.0000000000000001E-3</v>
      </c>
      <c r="AB40" s="814">
        <f>SUM(Z40+AA40)</f>
        <v>5.0000000000000001E-3</v>
      </c>
      <c r="AC40" s="816">
        <v>13</v>
      </c>
      <c r="AD40" s="973">
        <f>SUM(Z40*AC40)</f>
        <v>0</v>
      </c>
      <c r="AE40" s="973">
        <f>SUM(AA40*AC40)</f>
        <v>7.0000000000000007E-2</v>
      </c>
      <c r="AF40" s="973">
        <f>SUM(AD40:AE41)</f>
        <v>7.0000000000000007E-2</v>
      </c>
      <c r="AG40" s="932" t="s">
        <v>4</v>
      </c>
      <c r="AH40" s="813"/>
      <c r="AI40" s="64" t="s">
        <v>35</v>
      </c>
      <c r="AJ40" s="62">
        <v>0.6</v>
      </c>
      <c r="AK40" s="61"/>
      <c r="AL40" s="61"/>
      <c r="AM40" s="63"/>
      <c r="AN40" s="62"/>
      <c r="AO40" s="63"/>
      <c r="AP40" s="62">
        <v>0.18</v>
      </c>
      <c r="AQ40" s="517">
        <v>0.9</v>
      </c>
      <c r="AR40" s="61"/>
      <c r="AS40" s="61"/>
      <c r="AT40" s="61"/>
      <c r="AU40" s="61"/>
      <c r="AV40" s="517"/>
      <c r="AW40" s="61"/>
      <c r="AX40" s="63"/>
      <c r="AY40" s="62">
        <v>0.3</v>
      </c>
      <c r="AZ40" s="61"/>
      <c r="BA40" s="61"/>
      <c r="BB40" s="63"/>
      <c r="BC40" s="62"/>
      <c r="BD40" s="61"/>
      <c r="BE40" s="60"/>
      <c r="BF40" s="814">
        <f>SUM(AJ41:AM41)</f>
        <v>0</v>
      </c>
      <c r="BG40" s="814">
        <f>SUM(AN41:BB41)</f>
        <v>0</v>
      </c>
      <c r="BH40" s="814">
        <f>SUM(BF40+BG40)</f>
        <v>0</v>
      </c>
      <c r="BI40" s="1026">
        <f t="shared" ref="BI40" si="32">AC40</f>
        <v>13</v>
      </c>
      <c r="BJ40" s="973">
        <f>SUM(BF40*BI40)</f>
        <v>0</v>
      </c>
      <c r="BK40" s="973">
        <f>SUM(BG40*BI40)</f>
        <v>0</v>
      </c>
      <c r="BL40" s="973">
        <f>SUM(BJ40:BK41)</f>
        <v>0</v>
      </c>
      <c r="BM40" s="925"/>
      <c r="BN40" s="926"/>
      <c r="BO40" s="927"/>
      <c r="BP40" s="871"/>
      <c r="BQ40" s="871"/>
      <c r="BR40" s="871"/>
      <c r="BS40" s="871"/>
      <c r="BT40" s="871"/>
      <c r="BU40" s="871"/>
      <c r="BV40" s="871"/>
      <c r="BW40" s="871"/>
      <c r="BX40" s="871"/>
      <c r="BY40" s="871"/>
      <c r="BZ40" s="871"/>
      <c r="CA40" s="871"/>
      <c r="CB40" s="871"/>
      <c r="CC40" s="871"/>
      <c r="CD40" s="871"/>
      <c r="CE40" s="871"/>
      <c r="CF40" s="871"/>
      <c r="CG40" s="916"/>
    </row>
    <row r="41" spans="1:119" ht="18.75" customHeight="1" thickBot="1">
      <c r="A41" s="932"/>
      <c r="B41" s="813"/>
      <c r="C41" s="20" t="s">
        <v>34</v>
      </c>
      <c r="D41" s="76">
        <f t="shared" ref="D41:Y41" si="33">(D$19*D40)/1000</f>
        <v>0</v>
      </c>
      <c r="E41" s="76">
        <f t="shared" si="33"/>
        <v>0</v>
      </c>
      <c r="F41" s="76">
        <f t="shared" si="33"/>
        <v>0</v>
      </c>
      <c r="G41" s="76">
        <f t="shared" si="33"/>
        <v>0</v>
      </c>
      <c r="H41" s="76">
        <f t="shared" si="33"/>
        <v>0</v>
      </c>
      <c r="I41" s="76">
        <f t="shared" si="33"/>
        <v>0</v>
      </c>
      <c r="J41" s="76">
        <f>(J$19*J40)/1000</f>
        <v>0</v>
      </c>
      <c r="K41" s="76">
        <f t="shared" si="33"/>
        <v>5.0000000000000001E-3</v>
      </c>
      <c r="L41" s="76">
        <f t="shared" si="33"/>
        <v>0</v>
      </c>
      <c r="M41" s="76">
        <f t="shared" si="33"/>
        <v>0</v>
      </c>
      <c r="N41" s="76">
        <f t="shared" si="33"/>
        <v>0</v>
      </c>
      <c r="O41" s="76">
        <f t="shared" si="33"/>
        <v>0</v>
      </c>
      <c r="P41" s="76">
        <f t="shared" si="33"/>
        <v>0</v>
      </c>
      <c r="Q41" s="76">
        <f t="shared" si="33"/>
        <v>0</v>
      </c>
      <c r="R41" s="76">
        <f t="shared" si="33"/>
        <v>0</v>
      </c>
      <c r="S41" s="76">
        <f t="shared" si="33"/>
        <v>0</v>
      </c>
      <c r="T41" s="76">
        <f>(T$19*T40)/1000</f>
        <v>0</v>
      </c>
      <c r="U41" s="76">
        <f t="shared" si="33"/>
        <v>0</v>
      </c>
      <c r="V41" s="76">
        <f t="shared" si="33"/>
        <v>0</v>
      </c>
      <c r="W41" s="76">
        <f t="shared" si="33"/>
        <v>0</v>
      </c>
      <c r="X41" s="76">
        <f t="shared" si="33"/>
        <v>0</v>
      </c>
      <c r="Y41" s="76">
        <f t="shared" si="33"/>
        <v>0</v>
      </c>
      <c r="Z41" s="814"/>
      <c r="AA41" s="814"/>
      <c r="AB41" s="814"/>
      <c r="AC41" s="816"/>
      <c r="AD41" s="818"/>
      <c r="AE41" s="818"/>
      <c r="AF41" s="818"/>
      <c r="AG41" s="932"/>
      <c r="AH41" s="813"/>
      <c r="AI41" s="20" t="s">
        <v>34</v>
      </c>
      <c r="AJ41" s="76">
        <f t="shared" ref="AJ41:BE41" si="34">(AJ$19*AJ40)/1000</f>
        <v>0</v>
      </c>
      <c r="AK41" s="76">
        <f t="shared" si="34"/>
        <v>0</v>
      </c>
      <c r="AL41" s="76">
        <f t="shared" si="34"/>
        <v>0</v>
      </c>
      <c r="AM41" s="76">
        <f t="shared" si="34"/>
        <v>0</v>
      </c>
      <c r="AN41" s="76">
        <f t="shared" si="34"/>
        <v>0</v>
      </c>
      <c r="AO41" s="76">
        <f t="shared" si="34"/>
        <v>0</v>
      </c>
      <c r="AP41" s="76">
        <f t="shared" si="34"/>
        <v>0</v>
      </c>
      <c r="AQ41" s="76">
        <f t="shared" si="34"/>
        <v>0</v>
      </c>
      <c r="AR41" s="76">
        <f t="shared" si="34"/>
        <v>0</v>
      </c>
      <c r="AS41" s="76">
        <f t="shared" si="34"/>
        <v>0</v>
      </c>
      <c r="AT41" s="76">
        <f t="shared" si="34"/>
        <v>0</v>
      </c>
      <c r="AU41" s="76">
        <f t="shared" si="34"/>
        <v>0</v>
      </c>
      <c r="AV41" s="76">
        <f t="shared" si="34"/>
        <v>0</v>
      </c>
      <c r="AW41" s="76">
        <f t="shared" si="34"/>
        <v>0</v>
      </c>
      <c r="AX41" s="76">
        <f t="shared" si="34"/>
        <v>0</v>
      </c>
      <c r="AY41" s="76">
        <f t="shared" si="34"/>
        <v>0</v>
      </c>
      <c r="AZ41" s="76">
        <f t="shared" si="34"/>
        <v>0</v>
      </c>
      <c r="BA41" s="76">
        <f t="shared" si="34"/>
        <v>0</v>
      </c>
      <c r="BB41" s="76">
        <f t="shared" si="34"/>
        <v>0</v>
      </c>
      <c r="BC41" s="76">
        <f t="shared" si="34"/>
        <v>0</v>
      </c>
      <c r="BD41" s="76">
        <f t="shared" si="34"/>
        <v>0</v>
      </c>
      <c r="BE41" s="76">
        <f t="shared" si="34"/>
        <v>0</v>
      </c>
      <c r="BF41" s="814"/>
      <c r="BG41" s="814"/>
      <c r="BH41" s="814"/>
      <c r="BI41" s="816"/>
      <c r="BJ41" s="818"/>
      <c r="BK41" s="818"/>
      <c r="BL41" s="818"/>
      <c r="BM41" s="922" t="str">
        <f>A48</f>
        <v xml:space="preserve">ячневая </v>
      </c>
      <c r="BN41" s="923"/>
      <c r="BO41" s="924"/>
      <c r="BP41" s="917">
        <f>D49+AJ49</f>
        <v>0</v>
      </c>
      <c r="BQ41" s="941"/>
      <c r="BR41" s="941"/>
      <c r="BS41" s="941"/>
      <c r="BT41" s="941"/>
      <c r="BU41" s="941"/>
      <c r="BV41" s="941"/>
      <c r="BW41" s="917"/>
      <c r="BX41" s="917"/>
      <c r="BY41" s="917"/>
      <c r="BZ41" s="941"/>
      <c r="CA41" s="941"/>
      <c r="CB41" s="941"/>
      <c r="CC41" s="941"/>
      <c r="CD41" s="941"/>
      <c r="CE41" s="1194"/>
      <c r="CF41" s="941"/>
      <c r="CG41" s="941"/>
    </row>
    <row r="42" spans="1:119" s="55" customFormat="1" ht="18.75" customHeight="1">
      <c r="A42" s="932" t="s">
        <v>7</v>
      </c>
      <c r="B42" s="813"/>
      <c r="C42" s="64" t="s">
        <v>35</v>
      </c>
      <c r="D42" s="62"/>
      <c r="E42" s="61"/>
      <c r="F42" s="517">
        <v>0.2</v>
      </c>
      <c r="G42" s="63"/>
      <c r="H42" s="62"/>
      <c r="I42" s="63"/>
      <c r="J42" s="62"/>
      <c r="K42" s="61"/>
      <c r="L42" s="61"/>
      <c r="M42" s="61"/>
      <c r="N42" s="61">
        <v>0</v>
      </c>
      <c r="O42" s="61">
        <v>0</v>
      </c>
      <c r="P42" s="61">
        <v>0</v>
      </c>
      <c r="Q42" s="61"/>
      <c r="R42" s="63"/>
      <c r="S42" s="62"/>
      <c r="T42" s="61">
        <v>0.2</v>
      </c>
      <c r="U42" s="61"/>
      <c r="V42" s="63"/>
      <c r="W42" s="62"/>
      <c r="X42" s="61"/>
      <c r="Y42" s="60"/>
      <c r="Z42" s="814">
        <f>SUM(D43:G43)</f>
        <v>1E-3</v>
      </c>
      <c r="AA42" s="814">
        <f>SUM(H43:V43)</f>
        <v>1E-3</v>
      </c>
      <c r="AB42" s="814">
        <f>SUM(Z42+AA42)</f>
        <v>2E-3</v>
      </c>
      <c r="AC42" s="816">
        <v>500</v>
      </c>
      <c r="AD42" s="973">
        <f>SUM(Z42*AC42)</f>
        <v>0.5</v>
      </c>
      <c r="AE42" s="973">
        <f>SUM(AA42*AC42)</f>
        <v>0.5</v>
      </c>
      <c r="AF42" s="973">
        <f>SUM(AD42:AE43)</f>
        <v>1</v>
      </c>
      <c r="AG42" s="932" t="s">
        <v>7</v>
      </c>
      <c r="AH42" s="813"/>
      <c r="AI42" s="64" t="s">
        <v>35</v>
      </c>
      <c r="AJ42" s="62"/>
      <c r="AK42" s="61"/>
      <c r="AL42" s="61">
        <v>0.6</v>
      </c>
      <c r="AM42" s="63"/>
      <c r="AN42" s="62"/>
      <c r="AO42" s="63"/>
      <c r="AP42" s="62"/>
      <c r="AQ42" s="517"/>
      <c r="AR42" s="61"/>
      <c r="AS42" s="61"/>
      <c r="AT42" s="61">
        <v>0</v>
      </c>
      <c r="AU42" s="61">
        <v>0</v>
      </c>
      <c r="AV42" s="517">
        <v>0</v>
      </c>
      <c r="AW42" s="61"/>
      <c r="AX42" s="63"/>
      <c r="AY42" s="62"/>
      <c r="AZ42" s="61"/>
      <c r="BA42" s="61"/>
      <c r="BB42" s="63"/>
      <c r="BC42" s="62"/>
      <c r="BD42" s="61"/>
      <c r="BE42" s="60"/>
      <c r="BF42" s="814">
        <f>SUM(AJ43:AM43)</f>
        <v>0</v>
      </c>
      <c r="BG42" s="814">
        <f>SUM(AN43:BB43)</f>
        <v>0</v>
      </c>
      <c r="BH42" s="814">
        <f>SUM(BF42+BG42)</f>
        <v>0</v>
      </c>
      <c r="BI42" s="1026">
        <f t="shared" ref="BI42" si="35">AC42</f>
        <v>500</v>
      </c>
      <c r="BJ42" s="973">
        <f>SUM(BF42*BI42)</f>
        <v>0</v>
      </c>
      <c r="BK42" s="973">
        <f>SUM(BG42*BI42)</f>
        <v>0</v>
      </c>
      <c r="BL42" s="973">
        <f>SUM(BJ42:BK43)</f>
        <v>0</v>
      </c>
      <c r="BM42" s="925"/>
      <c r="BN42" s="926"/>
      <c r="BO42" s="927"/>
      <c r="BP42" s="918"/>
      <c r="BQ42" s="918"/>
      <c r="BR42" s="918"/>
      <c r="BS42" s="918"/>
      <c r="BT42" s="918"/>
      <c r="BU42" s="918"/>
      <c r="BV42" s="918"/>
      <c r="BW42" s="918"/>
      <c r="BX42" s="918"/>
      <c r="BY42" s="918"/>
      <c r="BZ42" s="918"/>
      <c r="CA42" s="918"/>
      <c r="CB42" s="918"/>
      <c r="CC42" s="918"/>
      <c r="CD42" s="918"/>
      <c r="CE42" s="918"/>
      <c r="CF42" s="918"/>
      <c r="CG42" s="918"/>
    </row>
    <row r="43" spans="1:119" ht="18.75" customHeight="1" thickBot="1">
      <c r="A43" s="932"/>
      <c r="B43" s="813"/>
      <c r="C43" s="20" t="s">
        <v>34</v>
      </c>
      <c r="D43" s="76">
        <f t="shared" ref="D43:S43" si="36">(D$19*D42)/1000</f>
        <v>0</v>
      </c>
      <c r="E43" s="76">
        <f t="shared" si="36"/>
        <v>0</v>
      </c>
      <c r="F43" s="76">
        <f t="shared" si="36"/>
        <v>1E-3</v>
      </c>
      <c r="G43" s="76">
        <f t="shared" si="36"/>
        <v>0</v>
      </c>
      <c r="H43" s="76">
        <f t="shared" si="36"/>
        <v>0</v>
      </c>
      <c r="I43" s="76">
        <f t="shared" si="36"/>
        <v>0</v>
      </c>
      <c r="J43" s="76">
        <f t="shared" si="36"/>
        <v>0</v>
      </c>
      <c r="K43" s="76">
        <f t="shared" si="36"/>
        <v>0</v>
      </c>
      <c r="L43" s="76">
        <f t="shared" si="36"/>
        <v>0</v>
      </c>
      <c r="M43" s="76">
        <f t="shared" si="36"/>
        <v>0</v>
      </c>
      <c r="N43" s="76">
        <f t="shared" si="36"/>
        <v>0</v>
      </c>
      <c r="O43" s="76">
        <f t="shared" si="36"/>
        <v>0</v>
      </c>
      <c r="P43" s="76">
        <f t="shared" si="36"/>
        <v>0</v>
      </c>
      <c r="Q43" s="76">
        <f t="shared" si="36"/>
        <v>0</v>
      </c>
      <c r="R43" s="76">
        <f t="shared" si="36"/>
        <v>0</v>
      </c>
      <c r="S43" s="76">
        <f t="shared" si="36"/>
        <v>0</v>
      </c>
      <c r="T43" s="76">
        <f>(T$19*T42)/1000</f>
        <v>1E-3</v>
      </c>
      <c r="U43" s="76">
        <f t="shared" ref="U43:Y43" si="37">(U$19*U42)/1000</f>
        <v>0</v>
      </c>
      <c r="V43" s="76">
        <f t="shared" si="37"/>
        <v>0</v>
      </c>
      <c r="W43" s="76">
        <f t="shared" si="37"/>
        <v>0</v>
      </c>
      <c r="X43" s="76">
        <f t="shared" si="37"/>
        <v>0</v>
      </c>
      <c r="Y43" s="76">
        <f t="shared" si="37"/>
        <v>0</v>
      </c>
      <c r="Z43" s="814"/>
      <c r="AA43" s="814"/>
      <c r="AB43" s="814"/>
      <c r="AC43" s="816"/>
      <c r="AD43" s="818"/>
      <c r="AE43" s="818"/>
      <c r="AF43" s="818"/>
      <c r="AG43" s="932"/>
      <c r="AH43" s="813"/>
      <c r="AI43" s="20" t="s">
        <v>34</v>
      </c>
      <c r="AJ43" s="76">
        <f t="shared" ref="AJ43:BE43" si="38">(AJ$19*AJ42)/1000</f>
        <v>0</v>
      </c>
      <c r="AK43" s="76">
        <f t="shared" si="38"/>
        <v>0</v>
      </c>
      <c r="AL43" s="76">
        <f t="shared" si="38"/>
        <v>0</v>
      </c>
      <c r="AM43" s="76">
        <f t="shared" si="38"/>
        <v>0</v>
      </c>
      <c r="AN43" s="76">
        <f t="shared" si="38"/>
        <v>0</v>
      </c>
      <c r="AO43" s="76">
        <f t="shared" si="38"/>
        <v>0</v>
      </c>
      <c r="AP43" s="76">
        <f t="shared" si="38"/>
        <v>0</v>
      </c>
      <c r="AQ43" s="76">
        <f t="shared" si="38"/>
        <v>0</v>
      </c>
      <c r="AR43" s="76">
        <f t="shared" si="38"/>
        <v>0</v>
      </c>
      <c r="AS43" s="76">
        <f t="shared" si="38"/>
        <v>0</v>
      </c>
      <c r="AT43" s="76">
        <f t="shared" si="38"/>
        <v>0</v>
      </c>
      <c r="AU43" s="76">
        <f t="shared" si="38"/>
        <v>0</v>
      </c>
      <c r="AV43" s="76">
        <f t="shared" si="38"/>
        <v>0</v>
      </c>
      <c r="AW43" s="76">
        <f t="shared" si="38"/>
        <v>0</v>
      </c>
      <c r="AX43" s="76">
        <f t="shared" si="38"/>
        <v>0</v>
      </c>
      <c r="AY43" s="76">
        <f t="shared" si="38"/>
        <v>0</v>
      </c>
      <c r="AZ43" s="76">
        <f t="shared" si="38"/>
        <v>0</v>
      </c>
      <c r="BA43" s="76">
        <f t="shared" si="38"/>
        <v>0</v>
      </c>
      <c r="BB43" s="76">
        <f t="shared" si="38"/>
        <v>0</v>
      </c>
      <c r="BC43" s="76">
        <f t="shared" si="38"/>
        <v>0</v>
      </c>
      <c r="BD43" s="76">
        <f t="shared" si="38"/>
        <v>0</v>
      </c>
      <c r="BE43" s="76">
        <f t="shared" si="38"/>
        <v>0</v>
      </c>
      <c r="BF43" s="814"/>
      <c r="BG43" s="814"/>
      <c r="BH43" s="814"/>
      <c r="BI43" s="816"/>
      <c r="BJ43" s="818"/>
      <c r="BK43" s="818"/>
      <c r="BL43" s="818"/>
      <c r="BM43" s="922" t="str">
        <f>A50</f>
        <v>макароны</v>
      </c>
      <c r="BN43" s="923"/>
      <c r="BO43" s="924"/>
      <c r="BP43" s="871"/>
      <c r="BQ43" s="871"/>
      <c r="BR43" s="871"/>
      <c r="BS43" s="871"/>
      <c r="BT43" s="871"/>
      <c r="BU43" s="871"/>
      <c r="BV43" s="871"/>
      <c r="BW43" s="914">
        <f>J51+AP51</f>
        <v>0.03</v>
      </c>
      <c r="BX43" s="914"/>
      <c r="BY43" s="914"/>
      <c r="BZ43" s="871"/>
      <c r="CA43" s="871"/>
      <c r="CB43" s="871"/>
      <c r="CC43" s="914"/>
      <c r="CD43" s="871"/>
      <c r="CE43" s="914"/>
      <c r="CF43" s="871"/>
      <c r="CG43" s="915">
        <v>0.03</v>
      </c>
      <c r="CH43" s="16"/>
      <c r="CI43" s="16"/>
      <c r="CJ43" s="16"/>
      <c r="CK43" s="16"/>
      <c r="CL43" s="16"/>
      <c r="CM43" s="16"/>
      <c r="CN43" s="16"/>
      <c r="CO43" s="16"/>
      <c r="CP43" s="16"/>
      <c r="CQ43" s="16"/>
      <c r="CR43" s="16"/>
      <c r="CS43" s="16"/>
      <c r="CT43" s="16"/>
      <c r="CU43" s="16"/>
      <c r="CV43" s="16"/>
      <c r="CW43" s="16"/>
      <c r="CX43" s="16"/>
      <c r="CY43" s="16"/>
      <c r="CZ43" s="16"/>
    </row>
    <row r="44" spans="1:119" s="55" customFormat="1" ht="18.75" customHeight="1">
      <c r="A44" s="932" t="s">
        <v>28</v>
      </c>
      <c r="B44" s="813"/>
      <c r="C44" s="64" t="s">
        <v>35</v>
      </c>
      <c r="D44" s="62"/>
      <c r="E44" s="61"/>
      <c r="F44" s="61"/>
      <c r="G44" s="63"/>
      <c r="H44" s="62"/>
      <c r="I44" s="63"/>
      <c r="J44" s="62"/>
      <c r="K44" s="61"/>
      <c r="L44" s="61"/>
      <c r="M44" s="61"/>
      <c r="N44" s="61">
        <v>0</v>
      </c>
      <c r="O44" s="61">
        <v>0</v>
      </c>
      <c r="P44" s="61">
        <v>0</v>
      </c>
      <c r="Q44" s="61"/>
      <c r="R44" s="63"/>
      <c r="S44" s="62"/>
      <c r="T44" s="61"/>
      <c r="U44" s="61"/>
      <c r="V44" s="63"/>
      <c r="W44" s="62"/>
      <c r="X44" s="61"/>
      <c r="Y44" s="60"/>
      <c r="Z44" s="814">
        <f>SUM(D45:G45)</f>
        <v>0</v>
      </c>
      <c r="AA44" s="814">
        <f>SUM(H45:V45)</f>
        <v>0</v>
      </c>
      <c r="AB44" s="814">
        <f>SUM(Z44+AA44)</f>
        <v>0</v>
      </c>
      <c r="AC44" s="816"/>
      <c r="AD44" s="973">
        <f>SUM(Z44*AC44)</f>
        <v>0</v>
      </c>
      <c r="AE44" s="973">
        <f>SUM(AA44*AC44)</f>
        <v>0</v>
      </c>
      <c r="AF44" s="973">
        <f>SUM(AD44:AE45)</f>
        <v>0</v>
      </c>
      <c r="AG44" s="932" t="s">
        <v>28</v>
      </c>
      <c r="AH44" s="813"/>
      <c r="AI44" s="64" t="s">
        <v>35</v>
      </c>
      <c r="AJ44" s="62"/>
      <c r="AK44" s="61"/>
      <c r="AL44" s="61"/>
      <c r="AM44" s="63"/>
      <c r="AN44" s="62"/>
      <c r="AO44" s="63"/>
      <c r="AP44" s="62"/>
      <c r="AQ44" s="517"/>
      <c r="AR44" s="61"/>
      <c r="AS44" s="61"/>
      <c r="AT44" s="61">
        <v>0</v>
      </c>
      <c r="AU44" s="61">
        <v>0</v>
      </c>
      <c r="AV44" s="517">
        <v>0</v>
      </c>
      <c r="AW44" s="61"/>
      <c r="AX44" s="63"/>
      <c r="AY44" s="62"/>
      <c r="AZ44" s="61"/>
      <c r="BA44" s="61"/>
      <c r="BB44" s="63"/>
      <c r="BC44" s="62"/>
      <c r="BD44" s="61"/>
      <c r="BE44" s="60"/>
      <c r="BF44" s="814">
        <f>SUM(AJ45:AM45)</f>
        <v>0</v>
      </c>
      <c r="BG44" s="814">
        <f>SUM(AN45:BB45)</f>
        <v>0</v>
      </c>
      <c r="BH44" s="814">
        <f>SUM(BF44+BG44)</f>
        <v>0</v>
      </c>
      <c r="BI44" s="1026">
        <f t="shared" ref="BI44" si="39">AC44</f>
        <v>0</v>
      </c>
      <c r="BJ44" s="973">
        <f>SUM(BF44*BI44)</f>
        <v>0</v>
      </c>
      <c r="BK44" s="973">
        <f>SUM(BG44*BI44)</f>
        <v>0</v>
      </c>
      <c r="BL44" s="973">
        <f>SUM(BJ44:BK45)</f>
        <v>0</v>
      </c>
      <c r="BM44" s="925"/>
      <c r="BN44" s="926"/>
      <c r="BO44" s="927"/>
      <c r="BP44" s="871"/>
      <c r="BQ44" s="871"/>
      <c r="BR44" s="871"/>
      <c r="BS44" s="871"/>
      <c r="BT44" s="871"/>
      <c r="BU44" s="871"/>
      <c r="BV44" s="871"/>
      <c r="BW44" s="871"/>
      <c r="BX44" s="871"/>
      <c r="BY44" s="871"/>
      <c r="BZ44" s="871"/>
      <c r="CA44" s="871"/>
      <c r="CB44" s="871"/>
      <c r="CC44" s="871"/>
      <c r="CD44" s="871"/>
      <c r="CE44" s="871"/>
      <c r="CF44" s="871"/>
      <c r="CG44" s="916"/>
    </row>
    <row r="45" spans="1:119" ht="18.75" customHeight="1" thickBot="1">
      <c r="A45" s="932"/>
      <c r="B45" s="813"/>
      <c r="C45" s="20" t="s">
        <v>34</v>
      </c>
      <c r="D45" s="76">
        <f t="shared" ref="D45:Y45" si="40">(D$19*D44)/1000</f>
        <v>0</v>
      </c>
      <c r="E45" s="76">
        <f t="shared" si="40"/>
        <v>0</v>
      </c>
      <c r="F45" s="76">
        <f t="shared" si="40"/>
        <v>0</v>
      </c>
      <c r="G45" s="76">
        <f t="shared" si="40"/>
        <v>0</v>
      </c>
      <c r="H45" s="76">
        <f t="shared" si="40"/>
        <v>0</v>
      </c>
      <c r="I45" s="76">
        <f t="shared" si="40"/>
        <v>0</v>
      </c>
      <c r="J45" s="76">
        <f t="shared" si="40"/>
        <v>0</v>
      </c>
      <c r="K45" s="76">
        <f t="shared" si="40"/>
        <v>0</v>
      </c>
      <c r="L45" s="76">
        <f t="shared" si="40"/>
        <v>0</v>
      </c>
      <c r="M45" s="76">
        <f t="shared" si="40"/>
        <v>0</v>
      </c>
      <c r="N45" s="76">
        <f t="shared" si="40"/>
        <v>0</v>
      </c>
      <c r="O45" s="76">
        <f t="shared" si="40"/>
        <v>0</v>
      </c>
      <c r="P45" s="76">
        <f t="shared" si="40"/>
        <v>0</v>
      </c>
      <c r="Q45" s="76">
        <f t="shared" si="40"/>
        <v>0</v>
      </c>
      <c r="R45" s="76">
        <f t="shared" si="40"/>
        <v>0</v>
      </c>
      <c r="S45" s="76">
        <f t="shared" si="40"/>
        <v>0</v>
      </c>
      <c r="T45" s="76">
        <f>(T$19*T44)/1000</f>
        <v>0</v>
      </c>
      <c r="U45" s="76">
        <f t="shared" si="40"/>
        <v>0</v>
      </c>
      <c r="V45" s="76">
        <f t="shared" si="40"/>
        <v>0</v>
      </c>
      <c r="W45" s="76">
        <f t="shared" si="40"/>
        <v>0</v>
      </c>
      <c r="X45" s="76">
        <f t="shared" si="40"/>
        <v>0</v>
      </c>
      <c r="Y45" s="76">
        <f t="shared" si="40"/>
        <v>0</v>
      </c>
      <c r="Z45" s="814"/>
      <c r="AA45" s="814"/>
      <c r="AB45" s="814"/>
      <c r="AC45" s="816"/>
      <c r="AD45" s="818"/>
      <c r="AE45" s="818"/>
      <c r="AF45" s="818"/>
      <c r="AG45" s="932"/>
      <c r="AH45" s="813"/>
      <c r="AI45" s="20" t="s">
        <v>34</v>
      </c>
      <c r="AJ45" s="76">
        <f t="shared" ref="AJ45:BE45" si="41">(AJ$19*AJ44)/1000</f>
        <v>0</v>
      </c>
      <c r="AK45" s="76">
        <f t="shared" si="41"/>
        <v>0</v>
      </c>
      <c r="AL45" s="76">
        <f t="shared" si="41"/>
        <v>0</v>
      </c>
      <c r="AM45" s="76">
        <f t="shared" si="41"/>
        <v>0</v>
      </c>
      <c r="AN45" s="76">
        <f t="shared" si="41"/>
        <v>0</v>
      </c>
      <c r="AO45" s="76">
        <f t="shared" si="41"/>
        <v>0</v>
      </c>
      <c r="AP45" s="76">
        <f t="shared" si="41"/>
        <v>0</v>
      </c>
      <c r="AQ45" s="76">
        <f t="shared" si="41"/>
        <v>0</v>
      </c>
      <c r="AR45" s="76">
        <f t="shared" si="41"/>
        <v>0</v>
      </c>
      <c r="AS45" s="76">
        <f t="shared" si="41"/>
        <v>0</v>
      </c>
      <c r="AT45" s="76">
        <f t="shared" si="41"/>
        <v>0</v>
      </c>
      <c r="AU45" s="76">
        <f t="shared" si="41"/>
        <v>0</v>
      </c>
      <c r="AV45" s="76">
        <f t="shared" si="41"/>
        <v>0</v>
      </c>
      <c r="AW45" s="76">
        <f t="shared" si="41"/>
        <v>0</v>
      </c>
      <c r="AX45" s="76">
        <f t="shared" si="41"/>
        <v>0</v>
      </c>
      <c r="AY45" s="76">
        <f t="shared" si="41"/>
        <v>0</v>
      </c>
      <c r="AZ45" s="76">
        <f t="shared" si="41"/>
        <v>0</v>
      </c>
      <c r="BA45" s="76">
        <f t="shared" si="41"/>
        <v>0</v>
      </c>
      <c r="BB45" s="76">
        <f t="shared" si="41"/>
        <v>0</v>
      </c>
      <c r="BC45" s="76">
        <f t="shared" si="41"/>
        <v>0</v>
      </c>
      <c r="BD45" s="76">
        <f t="shared" si="41"/>
        <v>0</v>
      </c>
      <c r="BE45" s="76">
        <f t="shared" si="41"/>
        <v>0</v>
      </c>
      <c r="BF45" s="814"/>
      <c r="BG45" s="814"/>
      <c r="BH45" s="814"/>
      <c r="BI45" s="816"/>
      <c r="BJ45" s="818"/>
      <c r="BK45" s="818"/>
      <c r="BL45" s="818"/>
      <c r="BM45" s="922" t="str">
        <f>A52</f>
        <v>печенье</v>
      </c>
      <c r="BN45" s="923"/>
      <c r="BO45" s="924"/>
      <c r="BP45" s="941"/>
      <c r="BQ45" s="917"/>
      <c r="BR45" s="941"/>
      <c r="BS45" s="941"/>
      <c r="BT45" s="941"/>
      <c r="BU45" s="941"/>
      <c r="BV45" s="941"/>
      <c r="BW45" s="969"/>
      <c r="BX45" s="941"/>
      <c r="BY45" s="941"/>
      <c r="BZ45" s="941"/>
      <c r="CA45" s="941"/>
      <c r="CB45" s="941"/>
      <c r="CC45" s="941"/>
      <c r="CD45" s="941"/>
      <c r="CE45" s="917">
        <f>S53+AY53</f>
        <v>0.15</v>
      </c>
      <c r="CF45" s="941"/>
      <c r="CG45" s="941">
        <v>0.15</v>
      </c>
      <c r="CH45" s="16"/>
      <c r="CI45" s="16"/>
      <c r="CJ45" s="16"/>
      <c r="CK45" s="16"/>
      <c r="CL45" s="16"/>
      <c r="CM45" s="16"/>
      <c r="CN45" s="16"/>
      <c r="CO45" s="16"/>
      <c r="CP45" s="16"/>
      <c r="CQ45" s="16"/>
      <c r="CR45" s="16"/>
      <c r="CS45" s="16"/>
      <c r="CT45" s="16"/>
      <c r="CU45" s="16"/>
      <c r="CV45" s="16"/>
      <c r="CW45" s="16"/>
      <c r="CX45" s="16"/>
      <c r="CY45" s="16"/>
      <c r="CZ45" s="16"/>
    </row>
    <row r="46" spans="1:119" s="55" customFormat="1" ht="18.75" customHeight="1">
      <c r="A46" s="932" t="s">
        <v>363</v>
      </c>
      <c r="B46" s="813"/>
      <c r="C46" s="64" t="s">
        <v>35</v>
      </c>
      <c r="D46" s="62">
        <v>31.2</v>
      </c>
      <c r="E46" s="61"/>
      <c r="F46" s="61"/>
      <c r="G46" s="63"/>
      <c r="H46" s="62"/>
      <c r="I46" s="63"/>
      <c r="J46" s="62"/>
      <c r="K46" s="61"/>
      <c r="L46" s="61"/>
      <c r="M46" s="61"/>
      <c r="N46" s="61">
        <v>0</v>
      </c>
      <c r="O46" s="61">
        <v>0</v>
      </c>
      <c r="P46" s="61">
        <v>0</v>
      </c>
      <c r="Q46" s="61"/>
      <c r="R46" s="63"/>
      <c r="S46" s="62"/>
      <c r="T46" s="61"/>
      <c r="U46" s="61"/>
      <c r="V46" s="63"/>
      <c r="W46" s="62"/>
      <c r="X46" s="61"/>
      <c r="Y46" s="60"/>
      <c r="Z46" s="814">
        <f>SUM(D47:G47)</f>
        <v>9.4E-2</v>
      </c>
      <c r="AA46" s="814">
        <f>SUM(H47:V47)</f>
        <v>0</v>
      </c>
      <c r="AB46" s="814">
        <f>SUM(Z46+AA46)</f>
        <v>9.4E-2</v>
      </c>
      <c r="AC46" s="816">
        <v>65</v>
      </c>
      <c r="AD46" s="973">
        <f>SUM(Z46*AC46)</f>
        <v>6.11</v>
      </c>
      <c r="AE46" s="973">
        <f>SUM(AA46*AC46)</f>
        <v>0</v>
      </c>
      <c r="AF46" s="973">
        <f>SUM(AD46:AE47)</f>
        <v>6.11</v>
      </c>
      <c r="AG46" s="932" t="s">
        <v>363</v>
      </c>
      <c r="AH46" s="813"/>
      <c r="AI46" s="64" t="s">
        <v>35</v>
      </c>
      <c r="AJ46" s="62"/>
      <c r="AK46" s="61"/>
      <c r="AL46" s="61"/>
      <c r="AM46" s="63"/>
      <c r="AN46" s="62"/>
      <c r="AO46" s="63"/>
      <c r="AP46" s="62"/>
      <c r="AQ46" s="517">
        <v>32.6</v>
      </c>
      <c r="AR46" s="61"/>
      <c r="AS46" s="61"/>
      <c r="AT46" s="61">
        <v>0</v>
      </c>
      <c r="AU46" s="61">
        <v>0</v>
      </c>
      <c r="AV46" s="517">
        <v>0</v>
      </c>
      <c r="AW46" s="61"/>
      <c r="AX46" s="63"/>
      <c r="AY46" s="62"/>
      <c r="AZ46" s="61"/>
      <c r="BA46" s="61"/>
      <c r="BB46" s="63"/>
      <c r="BC46" s="62"/>
      <c r="BD46" s="61"/>
      <c r="BE46" s="60"/>
      <c r="BF46" s="814">
        <f>SUM(AJ47:AM47)</f>
        <v>0</v>
      </c>
      <c r="BG46" s="814">
        <f>SUM(AN47:BB47)</f>
        <v>0</v>
      </c>
      <c r="BH46" s="814">
        <f>SUM(BF46+BG46)</f>
        <v>0</v>
      </c>
      <c r="BI46" s="1026">
        <f t="shared" ref="BI46" si="42">AC46</f>
        <v>65</v>
      </c>
      <c r="BJ46" s="973">
        <f>SUM(BF46*BI46)</f>
        <v>0</v>
      </c>
      <c r="BK46" s="973">
        <f>SUM(BG46*BI46)</f>
        <v>0</v>
      </c>
      <c r="BL46" s="973">
        <f>SUM(BJ46:BK47)</f>
        <v>0</v>
      </c>
      <c r="BM46" s="925"/>
      <c r="BN46" s="926"/>
      <c r="BO46" s="927"/>
      <c r="BP46" s="918"/>
      <c r="BQ46" s="918"/>
      <c r="BR46" s="918"/>
      <c r="BS46" s="918"/>
      <c r="BT46" s="918"/>
      <c r="BU46" s="918"/>
      <c r="BV46" s="918"/>
      <c r="BW46" s="918"/>
      <c r="BX46" s="918"/>
      <c r="BY46" s="918"/>
      <c r="BZ46" s="918"/>
      <c r="CA46" s="918"/>
      <c r="CB46" s="918"/>
      <c r="CC46" s="918"/>
      <c r="CD46" s="918"/>
      <c r="CE46" s="944"/>
      <c r="CF46" s="918"/>
      <c r="CG46" s="918"/>
      <c r="DA46" s="75"/>
      <c r="DB46" s="75"/>
      <c r="DC46" s="75"/>
      <c r="DD46" s="75"/>
    </row>
    <row r="47" spans="1:119" ht="18.75" customHeight="1" thickBot="1">
      <c r="A47" s="932"/>
      <c r="B47" s="813"/>
      <c r="C47" s="20" t="s">
        <v>34</v>
      </c>
      <c r="D47" s="76">
        <f t="shared" ref="D47:Y47" si="43">(D$19*D46)/1000</f>
        <v>9.4E-2</v>
      </c>
      <c r="E47" s="76">
        <f t="shared" si="43"/>
        <v>0</v>
      </c>
      <c r="F47" s="76">
        <f t="shared" si="43"/>
        <v>0</v>
      </c>
      <c r="G47" s="76">
        <f t="shared" si="43"/>
        <v>0</v>
      </c>
      <c r="H47" s="76">
        <f t="shared" si="43"/>
        <v>0</v>
      </c>
      <c r="I47" s="76">
        <f t="shared" si="43"/>
        <v>0</v>
      </c>
      <c r="J47" s="76">
        <f t="shared" si="43"/>
        <v>0</v>
      </c>
      <c r="K47" s="76">
        <f t="shared" si="43"/>
        <v>0</v>
      </c>
      <c r="L47" s="76">
        <f t="shared" si="43"/>
        <v>0</v>
      </c>
      <c r="M47" s="76">
        <f t="shared" si="43"/>
        <v>0</v>
      </c>
      <c r="N47" s="76">
        <f t="shared" si="43"/>
        <v>0</v>
      </c>
      <c r="O47" s="76">
        <f t="shared" si="43"/>
        <v>0</v>
      </c>
      <c r="P47" s="76">
        <f t="shared" si="43"/>
        <v>0</v>
      </c>
      <c r="Q47" s="76">
        <f t="shared" si="43"/>
        <v>0</v>
      </c>
      <c r="R47" s="76">
        <f t="shared" si="43"/>
        <v>0</v>
      </c>
      <c r="S47" s="76">
        <f t="shared" si="43"/>
        <v>0</v>
      </c>
      <c r="T47" s="76">
        <f>(T$19*T46)/1000</f>
        <v>0</v>
      </c>
      <c r="U47" s="76">
        <f t="shared" si="43"/>
        <v>0</v>
      </c>
      <c r="V47" s="76">
        <f t="shared" si="43"/>
        <v>0</v>
      </c>
      <c r="W47" s="76">
        <f t="shared" si="43"/>
        <v>0</v>
      </c>
      <c r="X47" s="76">
        <f t="shared" si="43"/>
        <v>0</v>
      </c>
      <c r="Y47" s="76">
        <f t="shared" si="43"/>
        <v>0</v>
      </c>
      <c r="Z47" s="814"/>
      <c r="AA47" s="814"/>
      <c r="AB47" s="814"/>
      <c r="AC47" s="816"/>
      <c r="AD47" s="818"/>
      <c r="AE47" s="818"/>
      <c r="AF47" s="818"/>
      <c r="AG47" s="932"/>
      <c r="AH47" s="813"/>
      <c r="AI47" s="20" t="s">
        <v>34</v>
      </c>
      <c r="AJ47" s="76">
        <f t="shared" ref="AJ47:BE47" si="44">(AJ$19*AJ46)/1000</f>
        <v>0</v>
      </c>
      <c r="AK47" s="76">
        <f t="shared" si="44"/>
        <v>0</v>
      </c>
      <c r="AL47" s="76">
        <f t="shared" si="44"/>
        <v>0</v>
      </c>
      <c r="AM47" s="76">
        <f t="shared" si="44"/>
        <v>0</v>
      </c>
      <c r="AN47" s="76">
        <f t="shared" si="44"/>
        <v>0</v>
      </c>
      <c r="AO47" s="76">
        <f t="shared" si="44"/>
        <v>0</v>
      </c>
      <c r="AP47" s="76">
        <f t="shared" si="44"/>
        <v>0</v>
      </c>
      <c r="AQ47" s="76">
        <f t="shared" si="44"/>
        <v>0</v>
      </c>
      <c r="AR47" s="76">
        <f t="shared" si="44"/>
        <v>0</v>
      </c>
      <c r="AS47" s="76">
        <f t="shared" si="44"/>
        <v>0</v>
      </c>
      <c r="AT47" s="76">
        <f t="shared" si="44"/>
        <v>0</v>
      </c>
      <c r="AU47" s="76">
        <f t="shared" si="44"/>
        <v>0</v>
      </c>
      <c r="AV47" s="76">
        <f t="shared" si="44"/>
        <v>0</v>
      </c>
      <c r="AW47" s="76">
        <f t="shared" si="44"/>
        <v>0</v>
      </c>
      <c r="AX47" s="76">
        <f t="shared" si="44"/>
        <v>0</v>
      </c>
      <c r="AY47" s="76">
        <f t="shared" si="44"/>
        <v>0</v>
      </c>
      <c r="AZ47" s="76">
        <f t="shared" si="44"/>
        <v>0</v>
      </c>
      <c r="BA47" s="76">
        <f t="shared" si="44"/>
        <v>0</v>
      </c>
      <c r="BB47" s="76">
        <f t="shared" si="44"/>
        <v>0</v>
      </c>
      <c r="BC47" s="76">
        <f t="shared" si="44"/>
        <v>0</v>
      </c>
      <c r="BD47" s="76">
        <f t="shared" si="44"/>
        <v>0</v>
      </c>
      <c r="BE47" s="76">
        <f t="shared" si="44"/>
        <v>0</v>
      </c>
      <c r="BF47" s="814"/>
      <c r="BG47" s="814"/>
      <c r="BH47" s="814"/>
      <c r="BI47" s="816"/>
      <c r="BJ47" s="818"/>
      <c r="BK47" s="818"/>
      <c r="BL47" s="818"/>
      <c r="BM47" s="922" t="str">
        <f>A54</f>
        <v>яйцо</v>
      </c>
      <c r="BN47" s="923"/>
      <c r="BO47" s="924"/>
      <c r="BP47" s="941"/>
      <c r="BQ47" s="917"/>
      <c r="BR47" s="917"/>
      <c r="BS47" s="941"/>
      <c r="BT47" s="941"/>
      <c r="BU47" s="941"/>
      <c r="BV47" s="941"/>
      <c r="BW47" s="917"/>
      <c r="BX47" s="917"/>
      <c r="BY47" s="941"/>
      <c r="BZ47" s="917"/>
      <c r="CA47" s="941"/>
      <c r="CB47" s="941"/>
      <c r="CC47" s="941"/>
      <c r="CD47" s="941"/>
      <c r="CE47" s="917">
        <f>S55+AY55</f>
        <v>0</v>
      </c>
      <c r="CF47" s="941"/>
      <c r="CG47" s="941"/>
      <c r="DA47" s="21"/>
      <c r="DB47" s="21"/>
      <c r="DC47" s="21"/>
      <c r="DD47" s="21"/>
    </row>
    <row r="48" spans="1:119" s="55" customFormat="1" ht="18.75" customHeight="1">
      <c r="A48" s="932" t="s">
        <v>104</v>
      </c>
      <c r="B48" s="813"/>
      <c r="C48" s="64" t="s">
        <v>35</v>
      </c>
      <c r="D48" s="62"/>
      <c r="E48" s="61"/>
      <c r="F48" s="61"/>
      <c r="G48" s="63"/>
      <c r="H48" s="62"/>
      <c r="I48" s="63"/>
      <c r="J48" s="62"/>
      <c r="K48" s="61"/>
      <c r="L48" s="61"/>
      <c r="M48" s="61"/>
      <c r="N48" s="61"/>
      <c r="O48" s="61">
        <v>0</v>
      </c>
      <c r="P48" s="61">
        <v>0</v>
      </c>
      <c r="Q48" s="61"/>
      <c r="R48" s="63"/>
      <c r="S48" s="62"/>
      <c r="T48" s="61"/>
      <c r="U48" s="61"/>
      <c r="V48" s="63"/>
      <c r="W48" s="62"/>
      <c r="X48" s="61"/>
      <c r="Y48" s="60"/>
      <c r="Z48" s="814">
        <f>SUM(D49:G49)</f>
        <v>0</v>
      </c>
      <c r="AA48" s="814">
        <f>SUM(H49:V49)</f>
        <v>0</v>
      </c>
      <c r="AB48" s="814">
        <f>SUM(Z48+AA48)</f>
        <v>0</v>
      </c>
      <c r="AC48" s="816"/>
      <c r="AD48" s="973">
        <f>SUM(Z48*AC48)</f>
        <v>0</v>
      </c>
      <c r="AE48" s="973">
        <f>SUM(AA48*AC48)</f>
        <v>0</v>
      </c>
      <c r="AF48" s="973">
        <f>SUM(AD48:AE49)</f>
        <v>0</v>
      </c>
      <c r="AG48" s="932" t="s">
        <v>368</v>
      </c>
      <c r="AH48" s="813"/>
      <c r="AI48" s="64" t="s">
        <v>35</v>
      </c>
      <c r="AJ48" s="62">
        <v>20.815999999999999</v>
      </c>
      <c r="AK48" s="61"/>
      <c r="AL48" s="61"/>
      <c r="AM48" s="63"/>
      <c r="AN48" s="62"/>
      <c r="AO48" s="63"/>
      <c r="AP48" s="62"/>
      <c r="AQ48" s="517"/>
      <c r="AR48" s="61"/>
      <c r="AS48" s="61"/>
      <c r="AT48" s="61"/>
      <c r="AU48" s="61">
        <v>0</v>
      </c>
      <c r="AV48" s="517">
        <v>0</v>
      </c>
      <c r="AW48" s="61"/>
      <c r="AX48" s="63"/>
      <c r="AY48" s="62"/>
      <c r="AZ48" s="61"/>
      <c r="BA48" s="61"/>
      <c r="BB48" s="63"/>
      <c r="BC48" s="62"/>
      <c r="BD48" s="61"/>
      <c r="BE48" s="60"/>
      <c r="BF48" s="814">
        <f>SUM(AJ49:AM49)</f>
        <v>0</v>
      </c>
      <c r="BG48" s="814">
        <f>SUM(AN49:BB49)</f>
        <v>0</v>
      </c>
      <c r="BH48" s="814">
        <f>SUM(BF48+BG48)</f>
        <v>0</v>
      </c>
      <c r="BI48" s="1026">
        <f t="shared" ref="BI48" si="45">AC48</f>
        <v>0</v>
      </c>
      <c r="BJ48" s="973">
        <f>SUM(BF48*BI48)</f>
        <v>0</v>
      </c>
      <c r="BK48" s="973">
        <f>SUM(BG48*BI48)</f>
        <v>0</v>
      </c>
      <c r="BL48" s="973">
        <f>SUM(BJ48:BK49)</f>
        <v>0</v>
      </c>
      <c r="BM48" s="925"/>
      <c r="BN48" s="926"/>
      <c r="BO48" s="927"/>
      <c r="BP48" s="918"/>
      <c r="BQ48" s="918"/>
      <c r="BR48" s="918"/>
      <c r="BS48" s="918"/>
      <c r="BT48" s="918"/>
      <c r="BU48" s="918"/>
      <c r="BV48" s="918"/>
      <c r="BW48" s="918"/>
      <c r="BX48" s="918"/>
      <c r="BY48" s="918"/>
      <c r="BZ48" s="918"/>
      <c r="CA48" s="918"/>
      <c r="CB48" s="918"/>
      <c r="CC48" s="918"/>
      <c r="CD48" s="918"/>
      <c r="CE48" s="944"/>
      <c r="CF48" s="918"/>
      <c r="CG48" s="918"/>
    </row>
    <row r="49" spans="1:85" ht="18.75" customHeight="1" thickBot="1">
      <c r="A49" s="933"/>
      <c r="B49" s="929"/>
      <c r="C49" s="65" t="s">
        <v>34</v>
      </c>
      <c r="D49" s="273">
        <f t="shared" ref="D49:S49" si="46">(D$19*D48)/1000</f>
        <v>0</v>
      </c>
      <c r="E49" s="273">
        <f t="shared" si="46"/>
        <v>0</v>
      </c>
      <c r="F49" s="273">
        <f t="shared" si="46"/>
        <v>0</v>
      </c>
      <c r="G49" s="273">
        <f t="shared" si="46"/>
        <v>0</v>
      </c>
      <c r="H49" s="273">
        <f t="shared" si="46"/>
        <v>0</v>
      </c>
      <c r="I49" s="273">
        <f t="shared" si="46"/>
        <v>0</v>
      </c>
      <c r="J49" s="273">
        <f t="shared" si="46"/>
        <v>0</v>
      </c>
      <c r="K49" s="273">
        <f t="shared" si="46"/>
        <v>0</v>
      </c>
      <c r="L49" s="273">
        <f t="shared" si="46"/>
        <v>0</v>
      </c>
      <c r="M49" s="273">
        <f t="shared" si="46"/>
        <v>0</v>
      </c>
      <c r="N49" s="273">
        <f t="shared" si="46"/>
        <v>0</v>
      </c>
      <c r="O49" s="273">
        <f t="shared" si="46"/>
        <v>0</v>
      </c>
      <c r="P49" s="273">
        <f t="shared" si="46"/>
        <v>0</v>
      </c>
      <c r="Q49" s="273">
        <f t="shared" si="46"/>
        <v>0</v>
      </c>
      <c r="R49" s="273">
        <f t="shared" si="46"/>
        <v>0</v>
      </c>
      <c r="S49" s="273">
        <f t="shared" si="46"/>
        <v>0</v>
      </c>
      <c r="T49" s="273">
        <f>(T$19*T48)/1000</f>
        <v>0</v>
      </c>
      <c r="U49" s="273">
        <f t="shared" ref="U49:Y49" si="47">(U$19*U48)/1000</f>
        <v>0</v>
      </c>
      <c r="V49" s="273">
        <f t="shared" si="47"/>
        <v>0</v>
      </c>
      <c r="W49" s="273">
        <f t="shared" si="47"/>
        <v>0</v>
      </c>
      <c r="X49" s="273">
        <f t="shared" si="47"/>
        <v>0</v>
      </c>
      <c r="Y49" s="273">
        <f t="shared" si="47"/>
        <v>0</v>
      </c>
      <c r="Z49" s="814"/>
      <c r="AA49" s="814"/>
      <c r="AB49" s="814"/>
      <c r="AC49" s="930"/>
      <c r="AD49" s="818"/>
      <c r="AE49" s="818"/>
      <c r="AF49" s="818"/>
      <c r="AG49" s="933"/>
      <c r="AH49" s="929"/>
      <c r="AI49" s="65" t="s">
        <v>34</v>
      </c>
      <c r="AJ49" s="273">
        <f t="shared" ref="AJ49:BE49" si="48">(AJ$19*AJ48)/1000</f>
        <v>0</v>
      </c>
      <c r="AK49" s="273">
        <f t="shared" si="48"/>
        <v>0</v>
      </c>
      <c r="AL49" s="273">
        <f t="shared" si="48"/>
        <v>0</v>
      </c>
      <c r="AM49" s="273">
        <f t="shared" si="48"/>
        <v>0</v>
      </c>
      <c r="AN49" s="273">
        <f t="shared" si="48"/>
        <v>0</v>
      </c>
      <c r="AO49" s="273">
        <f t="shared" si="48"/>
        <v>0</v>
      </c>
      <c r="AP49" s="273">
        <f t="shared" si="48"/>
        <v>0</v>
      </c>
      <c r="AQ49" s="273">
        <f t="shared" si="48"/>
        <v>0</v>
      </c>
      <c r="AR49" s="273">
        <f t="shared" si="48"/>
        <v>0</v>
      </c>
      <c r="AS49" s="273">
        <f t="shared" si="48"/>
        <v>0</v>
      </c>
      <c r="AT49" s="273">
        <f t="shared" si="48"/>
        <v>0</v>
      </c>
      <c r="AU49" s="273">
        <f t="shared" si="48"/>
        <v>0</v>
      </c>
      <c r="AV49" s="273">
        <f t="shared" si="48"/>
        <v>0</v>
      </c>
      <c r="AW49" s="273">
        <f t="shared" si="48"/>
        <v>0</v>
      </c>
      <c r="AX49" s="273">
        <f t="shared" si="48"/>
        <v>0</v>
      </c>
      <c r="AY49" s="273">
        <f t="shared" si="48"/>
        <v>0</v>
      </c>
      <c r="AZ49" s="273">
        <f t="shared" si="48"/>
        <v>0</v>
      </c>
      <c r="BA49" s="273">
        <f t="shared" si="48"/>
        <v>0</v>
      </c>
      <c r="BB49" s="273">
        <f t="shared" si="48"/>
        <v>0</v>
      </c>
      <c r="BC49" s="273">
        <f t="shared" si="48"/>
        <v>0</v>
      </c>
      <c r="BD49" s="273">
        <f t="shared" si="48"/>
        <v>0</v>
      </c>
      <c r="BE49" s="273">
        <f t="shared" si="48"/>
        <v>0</v>
      </c>
      <c r="BF49" s="814"/>
      <c r="BG49" s="814"/>
      <c r="BH49" s="814"/>
      <c r="BI49" s="816"/>
      <c r="BJ49" s="818"/>
      <c r="BK49" s="818"/>
      <c r="BL49" s="818"/>
      <c r="BM49" s="922" t="str">
        <f>A56</f>
        <v>картофель</v>
      </c>
      <c r="BN49" s="923"/>
      <c r="BO49" s="924"/>
      <c r="BP49" s="535"/>
      <c r="BQ49" s="535"/>
      <c r="BR49" s="533"/>
      <c r="BS49" s="535"/>
      <c r="BT49" s="571"/>
      <c r="BU49" s="571"/>
      <c r="BV49" s="535"/>
      <c r="BW49" s="917">
        <f>J57+AP57</f>
        <v>0.3</v>
      </c>
      <c r="BX49" s="917"/>
      <c r="BY49" s="533"/>
      <c r="BZ49" s="533"/>
      <c r="CA49" s="917"/>
      <c r="CB49" s="535"/>
      <c r="CC49" s="535"/>
      <c r="CD49" s="535"/>
      <c r="CE49" s="533"/>
      <c r="CF49" s="535"/>
      <c r="CG49" s="535">
        <v>0.3</v>
      </c>
    </row>
    <row r="50" spans="1:85" s="55" customFormat="1" ht="18.75" customHeight="1">
      <c r="A50" s="932" t="s">
        <v>26</v>
      </c>
      <c r="B50" s="813"/>
      <c r="C50" s="64" t="s">
        <v>35</v>
      </c>
      <c r="D50" s="62"/>
      <c r="E50" s="61"/>
      <c r="F50" s="61"/>
      <c r="G50" s="63"/>
      <c r="H50" s="62"/>
      <c r="I50" s="63"/>
      <c r="J50" s="62">
        <v>10</v>
      </c>
      <c r="K50" s="61"/>
      <c r="L50" s="61"/>
      <c r="M50" s="61"/>
      <c r="N50" s="61"/>
      <c r="O50" s="61">
        <v>0</v>
      </c>
      <c r="P50" s="61">
        <v>0</v>
      </c>
      <c r="Q50" s="61"/>
      <c r="R50" s="63"/>
      <c r="S50" s="62"/>
      <c r="T50" s="61"/>
      <c r="U50" s="61"/>
      <c r="V50" s="63"/>
      <c r="W50" s="62"/>
      <c r="X50" s="61"/>
      <c r="Y50" s="60"/>
      <c r="Z50" s="814">
        <f>SUM(D51:G51)</f>
        <v>0</v>
      </c>
      <c r="AA50" s="814">
        <f>SUM(H51:V51)</f>
        <v>0.03</v>
      </c>
      <c r="AB50" s="814">
        <f>SUM(Z50+AA50)</f>
        <v>0.03</v>
      </c>
      <c r="AC50" s="816">
        <v>37</v>
      </c>
      <c r="AD50" s="973">
        <f>SUM(Z50*AC50)</f>
        <v>0</v>
      </c>
      <c r="AE50" s="973">
        <f>SUM(AA50*AC50)</f>
        <v>1.1100000000000001</v>
      </c>
      <c r="AF50" s="973">
        <f>SUM(AD50:AE51)</f>
        <v>1.1100000000000001</v>
      </c>
      <c r="AG50" s="932" t="s">
        <v>26</v>
      </c>
      <c r="AH50" s="813"/>
      <c r="AI50" s="64" t="s">
        <v>35</v>
      </c>
      <c r="AJ50" s="62"/>
      <c r="AK50" s="61"/>
      <c r="AL50" s="61"/>
      <c r="AM50" s="63"/>
      <c r="AN50" s="62"/>
      <c r="AO50" s="63"/>
      <c r="AP50" s="62">
        <v>7.2</v>
      </c>
      <c r="AQ50" s="517"/>
      <c r="AR50" s="61"/>
      <c r="AS50" s="61"/>
      <c r="AT50" s="61"/>
      <c r="AU50" s="61">
        <v>0</v>
      </c>
      <c r="AV50" s="517">
        <v>0</v>
      </c>
      <c r="AW50" s="61"/>
      <c r="AX50" s="63"/>
      <c r="AY50" s="62"/>
      <c r="AZ50" s="61"/>
      <c r="BA50" s="61"/>
      <c r="BB50" s="63"/>
      <c r="BC50" s="62"/>
      <c r="BD50" s="61"/>
      <c r="BE50" s="60"/>
      <c r="BF50" s="814">
        <f>SUM(AJ51:AM51)</f>
        <v>0</v>
      </c>
      <c r="BG50" s="814">
        <f>SUM(AN51:BB51)</f>
        <v>0</v>
      </c>
      <c r="BH50" s="814">
        <f>SUM(BF50+BG50)</f>
        <v>0</v>
      </c>
      <c r="BI50" s="1026">
        <f t="shared" ref="BI50" si="49">AC50</f>
        <v>37</v>
      </c>
      <c r="BJ50" s="973">
        <f>SUM(BF50*BI50)</f>
        <v>0</v>
      </c>
      <c r="BK50" s="973">
        <f>SUM(BG50*BI50)</f>
        <v>0</v>
      </c>
      <c r="BL50" s="973">
        <f>SUM(BJ50:BK51)</f>
        <v>0</v>
      </c>
      <c r="BM50" s="925"/>
      <c r="BN50" s="926"/>
      <c r="BO50" s="927"/>
      <c r="BP50" s="534"/>
      <c r="BQ50" s="534"/>
      <c r="BR50" s="534"/>
      <c r="BS50" s="534"/>
      <c r="BT50" s="570"/>
      <c r="BU50" s="570"/>
      <c r="BV50" s="534"/>
      <c r="BW50" s="918"/>
      <c r="BX50" s="918"/>
      <c r="BY50" s="534"/>
      <c r="BZ50" s="534"/>
      <c r="CA50" s="918"/>
      <c r="CB50" s="534"/>
      <c r="CC50" s="534"/>
      <c r="CD50" s="534"/>
      <c r="CE50" s="536"/>
      <c r="CF50" s="534"/>
      <c r="CG50" s="534"/>
    </row>
    <row r="51" spans="1:85" ht="18.75" customHeight="1" thickBot="1">
      <c r="A51" s="933"/>
      <c r="B51" s="929"/>
      <c r="C51" s="65" t="s">
        <v>34</v>
      </c>
      <c r="D51" s="273">
        <f t="shared" ref="D51:Y51" si="50">(D$19*D50)/1000</f>
        <v>0</v>
      </c>
      <c r="E51" s="273">
        <f t="shared" si="50"/>
        <v>0</v>
      </c>
      <c r="F51" s="273">
        <f t="shared" si="50"/>
        <v>0</v>
      </c>
      <c r="G51" s="273">
        <f t="shared" si="50"/>
        <v>0</v>
      </c>
      <c r="H51" s="273">
        <f t="shared" si="50"/>
        <v>0</v>
      </c>
      <c r="I51" s="273">
        <f t="shared" si="50"/>
        <v>0</v>
      </c>
      <c r="J51" s="273">
        <f t="shared" si="50"/>
        <v>0.03</v>
      </c>
      <c r="K51" s="273">
        <f t="shared" si="50"/>
        <v>0</v>
      </c>
      <c r="L51" s="273">
        <f t="shared" si="50"/>
        <v>0</v>
      </c>
      <c r="M51" s="273">
        <f t="shared" si="50"/>
        <v>0</v>
      </c>
      <c r="N51" s="273">
        <f t="shared" si="50"/>
        <v>0</v>
      </c>
      <c r="O51" s="273">
        <f t="shared" si="50"/>
        <v>0</v>
      </c>
      <c r="P51" s="273">
        <f t="shared" si="50"/>
        <v>0</v>
      </c>
      <c r="Q51" s="273">
        <f t="shared" si="50"/>
        <v>0</v>
      </c>
      <c r="R51" s="273">
        <f t="shared" si="50"/>
        <v>0</v>
      </c>
      <c r="S51" s="273">
        <f t="shared" si="50"/>
        <v>0</v>
      </c>
      <c r="T51" s="273">
        <f>(T$19*T50)/1000</f>
        <v>0</v>
      </c>
      <c r="U51" s="273">
        <f t="shared" si="50"/>
        <v>0</v>
      </c>
      <c r="V51" s="273">
        <f t="shared" si="50"/>
        <v>0</v>
      </c>
      <c r="W51" s="273">
        <f t="shared" si="50"/>
        <v>0</v>
      </c>
      <c r="X51" s="273">
        <f t="shared" si="50"/>
        <v>0</v>
      </c>
      <c r="Y51" s="273">
        <f t="shared" si="50"/>
        <v>0</v>
      </c>
      <c r="Z51" s="814"/>
      <c r="AA51" s="814"/>
      <c r="AB51" s="814"/>
      <c r="AC51" s="930"/>
      <c r="AD51" s="818"/>
      <c r="AE51" s="818"/>
      <c r="AF51" s="818"/>
      <c r="AG51" s="933"/>
      <c r="AH51" s="929"/>
      <c r="AI51" s="65" t="s">
        <v>34</v>
      </c>
      <c r="AJ51" s="273">
        <f t="shared" ref="AJ51:BE51" si="51">(AJ$19*AJ50)/1000</f>
        <v>0</v>
      </c>
      <c r="AK51" s="273">
        <f t="shared" si="51"/>
        <v>0</v>
      </c>
      <c r="AL51" s="273">
        <f t="shared" si="51"/>
        <v>0</v>
      </c>
      <c r="AM51" s="273">
        <f t="shared" si="51"/>
        <v>0</v>
      </c>
      <c r="AN51" s="273">
        <f t="shared" si="51"/>
        <v>0</v>
      </c>
      <c r="AO51" s="273">
        <f t="shared" si="51"/>
        <v>0</v>
      </c>
      <c r="AP51" s="273">
        <f t="shared" si="51"/>
        <v>0</v>
      </c>
      <c r="AQ51" s="273">
        <f t="shared" si="51"/>
        <v>0</v>
      </c>
      <c r="AR51" s="273">
        <f t="shared" si="51"/>
        <v>0</v>
      </c>
      <c r="AS51" s="273">
        <f t="shared" si="51"/>
        <v>0</v>
      </c>
      <c r="AT51" s="273">
        <f t="shared" si="51"/>
        <v>0</v>
      </c>
      <c r="AU51" s="273">
        <f t="shared" si="51"/>
        <v>0</v>
      </c>
      <c r="AV51" s="273">
        <f t="shared" si="51"/>
        <v>0</v>
      </c>
      <c r="AW51" s="273">
        <f t="shared" si="51"/>
        <v>0</v>
      </c>
      <c r="AX51" s="273">
        <f t="shared" si="51"/>
        <v>0</v>
      </c>
      <c r="AY51" s="273">
        <f t="shared" si="51"/>
        <v>0</v>
      </c>
      <c r="AZ51" s="273">
        <f t="shared" si="51"/>
        <v>0</v>
      </c>
      <c r="BA51" s="273">
        <f t="shared" si="51"/>
        <v>0</v>
      </c>
      <c r="BB51" s="273">
        <f t="shared" si="51"/>
        <v>0</v>
      </c>
      <c r="BC51" s="273">
        <f t="shared" si="51"/>
        <v>0</v>
      </c>
      <c r="BD51" s="273">
        <f t="shared" si="51"/>
        <v>0</v>
      </c>
      <c r="BE51" s="273">
        <f t="shared" si="51"/>
        <v>0</v>
      </c>
      <c r="BF51" s="814"/>
      <c r="BG51" s="814"/>
      <c r="BH51" s="814"/>
      <c r="BI51" s="816"/>
      <c r="BJ51" s="818"/>
      <c r="BK51" s="818"/>
      <c r="BL51" s="818"/>
      <c r="BM51" s="922" t="str">
        <f>A58</f>
        <v>лук</v>
      </c>
      <c r="BN51" s="923"/>
      <c r="BO51" s="924"/>
      <c r="BP51" s="941"/>
      <c r="BQ51" s="917"/>
      <c r="BR51" s="941"/>
      <c r="BS51" s="941"/>
      <c r="BT51" s="941"/>
      <c r="BU51" s="941"/>
      <c r="BV51" s="941"/>
      <c r="BW51" s="917">
        <f>J59+AP59</f>
        <v>3.5000000000000003E-2</v>
      </c>
      <c r="BX51" s="917">
        <f>K59+AQ59</f>
        <v>4.4999999999999998E-2</v>
      </c>
      <c r="BY51" s="917"/>
      <c r="BZ51" s="941"/>
      <c r="CA51" s="941"/>
      <c r="CB51" s="941"/>
      <c r="CC51" s="941"/>
      <c r="CD51" s="941"/>
      <c r="CE51" s="917"/>
      <c r="CF51" s="941"/>
      <c r="CG51" s="917">
        <v>0.08</v>
      </c>
    </row>
    <row r="52" spans="1:85" s="55" customFormat="1" ht="18.75" customHeight="1">
      <c r="A52" s="932" t="s">
        <v>117</v>
      </c>
      <c r="B52" s="813"/>
      <c r="C52" s="64" t="s">
        <v>35</v>
      </c>
      <c r="D52" s="62"/>
      <c r="E52" s="61"/>
      <c r="F52" s="61"/>
      <c r="G52" s="63"/>
      <c r="H52" s="62"/>
      <c r="I52" s="63"/>
      <c r="J52" s="62"/>
      <c r="K52" s="61"/>
      <c r="L52" s="61"/>
      <c r="M52" s="61"/>
      <c r="N52" s="61">
        <v>0</v>
      </c>
      <c r="O52" s="61">
        <v>0</v>
      </c>
      <c r="P52" s="61">
        <v>0</v>
      </c>
      <c r="Q52" s="61"/>
      <c r="R52" s="63"/>
      <c r="S52" s="62">
        <v>50</v>
      </c>
      <c r="T52" s="61"/>
      <c r="U52" s="61"/>
      <c r="V52" s="63"/>
      <c r="W52" s="62"/>
      <c r="X52" s="61"/>
      <c r="Y52" s="60"/>
      <c r="Z52" s="814">
        <f>SUM(D53:G53)</f>
        <v>0</v>
      </c>
      <c r="AA52" s="814">
        <f>SUM(H53:V53)</f>
        <v>0.15</v>
      </c>
      <c r="AB52" s="814">
        <f>SUM(Z52+AA52)</f>
        <v>0.15</v>
      </c>
      <c r="AC52" s="816">
        <v>80</v>
      </c>
      <c r="AD52" s="973">
        <f>SUM(Z52*AC52)</f>
        <v>0</v>
      </c>
      <c r="AE52" s="973">
        <f>SUM(AA52*AC52)</f>
        <v>12</v>
      </c>
      <c r="AF52" s="973">
        <f>SUM(AD52:AE53)</f>
        <v>12</v>
      </c>
      <c r="AG52" s="932" t="s">
        <v>39</v>
      </c>
      <c r="AH52" s="813"/>
      <c r="AI52" s="64" t="s">
        <v>35</v>
      </c>
      <c r="AJ52" s="62"/>
      <c r="AK52" s="61"/>
      <c r="AL52" s="61"/>
      <c r="AM52" s="63"/>
      <c r="AN52" s="62"/>
      <c r="AO52" s="63"/>
      <c r="AP52" s="62"/>
      <c r="AQ52" s="517"/>
      <c r="AR52" s="61"/>
      <c r="AS52" s="61"/>
      <c r="AT52" s="61">
        <v>0</v>
      </c>
      <c r="AU52" s="61">
        <v>0</v>
      </c>
      <c r="AV52" s="517">
        <v>0</v>
      </c>
      <c r="AW52" s="61"/>
      <c r="AX52" s="63"/>
      <c r="AY52" s="62">
        <v>31</v>
      </c>
      <c r="AZ52" s="61"/>
      <c r="BA52" s="61"/>
      <c r="BB52" s="63"/>
      <c r="BC52" s="62"/>
      <c r="BD52" s="61"/>
      <c r="BE52" s="60"/>
      <c r="BF52" s="814">
        <f>SUM(AJ53:AM53)</f>
        <v>0</v>
      </c>
      <c r="BG52" s="814">
        <f>SUM(AN53:BB53)</f>
        <v>0</v>
      </c>
      <c r="BH52" s="814">
        <f>SUM(BF52+BG52)</f>
        <v>0</v>
      </c>
      <c r="BI52" s="1026">
        <f t="shared" ref="BI52" si="52">AC52</f>
        <v>80</v>
      </c>
      <c r="BJ52" s="973">
        <f>SUM(BF52*BI52)</f>
        <v>0</v>
      </c>
      <c r="BK52" s="973">
        <f>SUM(BG52*BI52)</f>
        <v>0</v>
      </c>
      <c r="BL52" s="973">
        <f>SUM(BJ52:BK53)</f>
        <v>0</v>
      </c>
      <c r="BM52" s="925"/>
      <c r="BN52" s="926"/>
      <c r="BO52" s="927"/>
      <c r="BP52" s="918"/>
      <c r="BQ52" s="918"/>
      <c r="BR52" s="918"/>
      <c r="BS52" s="918"/>
      <c r="BT52" s="918"/>
      <c r="BU52" s="918"/>
      <c r="BV52" s="918"/>
      <c r="BW52" s="918"/>
      <c r="BX52" s="918"/>
      <c r="BY52" s="918"/>
      <c r="BZ52" s="918"/>
      <c r="CA52" s="918"/>
      <c r="CB52" s="918"/>
      <c r="CC52" s="918"/>
      <c r="CD52" s="918"/>
      <c r="CE52" s="944"/>
      <c r="CF52" s="918"/>
      <c r="CG52" s="918"/>
    </row>
    <row r="53" spans="1:85" ht="18.75" customHeight="1" thickBot="1">
      <c r="A53" s="932"/>
      <c r="B53" s="813"/>
      <c r="C53" s="20" t="s">
        <v>34</v>
      </c>
      <c r="D53" s="76">
        <f t="shared" ref="D53:Y53" si="53">(D$19*D52)/1000</f>
        <v>0</v>
      </c>
      <c r="E53" s="76">
        <f t="shared" si="53"/>
        <v>0</v>
      </c>
      <c r="F53" s="76">
        <f t="shared" si="53"/>
        <v>0</v>
      </c>
      <c r="G53" s="76">
        <f t="shared" si="53"/>
        <v>0</v>
      </c>
      <c r="H53" s="76">
        <f t="shared" si="53"/>
        <v>0</v>
      </c>
      <c r="I53" s="76">
        <f t="shared" si="53"/>
        <v>0</v>
      </c>
      <c r="J53" s="76">
        <f t="shared" si="53"/>
        <v>0</v>
      </c>
      <c r="K53" s="76">
        <f t="shared" si="53"/>
        <v>0</v>
      </c>
      <c r="L53" s="76">
        <f t="shared" si="53"/>
        <v>0</v>
      </c>
      <c r="M53" s="76">
        <f t="shared" si="53"/>
        <v>0</v>
      </c>
      <c r="N53" s="76">
        <f t="shared" si="53"/>
        <v>0</v>
      </c>
      <c r="O53" s="76">
        <f t="shared" si="53"/>
        <v>0</v>
      </c>
      <c r="P53" s="76">
        <f t="shared" si="53"/>
        <v>0</v>
      </c>
      <c r="Q53" s="76">
        <f t="shared" si="53"/>
        <v>0</v>
      </c>
      <c r="R53" s="76">
        <f t="shared" si="53"/>
        <v>0</v>
      </c>
      <c r="S53" s="76">
        <v>0.15</v>
      </c>
      <c r="T53" s="76">
        <f>(T$19*T52)/1000</f>
        <v>0</v>
      </c>
      <c r="U53" s="76">
        <f t="shared" si="53"/>
        <v>0</v>
      </c>
      <c r="V53" s="76">
        <f t="shared" si="53"/>
        <v>0</v>
      </c>
      <c r="W53" s="76">
        <f t="shared" si="53"/>
        <v>0</v>
      </c>
      <c r="X53" s="76">
        <f t="shared" si="53"/>
        <v>0</v>
      </c>
      <c r="Y53" s="76">
        <f t="shared" si="53"/>
        <v>0</v>
      </c>
      <c r="Z53" s="814"/>
      <c r="AA53" s="814"/>
      <c r="AB53" s="814"/>
      <c r="AC53" s="816"/>
      <c r="AD53" s="818"/>
      <c r="AE53" s="818"/>
      <c r="AF53" s="818"/>
      <c r="AG53" s="932"/>
      <c r="AH53" s="813"/>
      <c r="AI53" s="20" t="s">
        <v>34</v>
      </c>
      <c r="AJ53" s="76">
        <f t="shared" ref="AJ53:BE53" si="54">(AJ$19*AJ52)/1000</f>
        <v>0</v>
      </c>
      <c r="AK53" s="76">
        <f t="shared" si="54"/>
        <v>0</v>
      </c>
      <c r="AL53" s="76">
        <f t="shared" si="54"/>
        <v>0</v>
      </c>
      <c r="AM53" s="76">
        <f t="shared" si="54"/>
        <v>0</v>
      </c>
      <c r="AN53" s="76">
        <f t="shared" si="54"/>
        <v>0</v>
      </c>
      <c r="AO53" s="76">
        <f t="shared" si="54"/>
        <v>0</v>
      </c>
      <c r="AP53" s="76">
        <f t="shared" si="54"/>
        <v>0</v>
      </c>
      <c r="AQ53" s="76">
        <f t="shared" si="54"/>
        <v>0</v>
      </c>
      <c r="AR53" s="76">
        <f t="shared" si="54"/>
        <v>0</v>
      </c>
      <c r="AS53" s="76">
        <f t="shared" si="54"/>
        <v>0</v>
      </c>
      <c r="AT53" s="76">
        <f t="shared" si="54"/>
        <v>0</v>
      </c>
      <c r="AU53" s="76">
        <f t="shared" si="54"/>
        <v>0</v>
      </c>
      <c r="AV53" s="76">
        <f t="shared" si="54"/>
        <v>0</v>
      </c>
      <c r="AW53" s="76">
        <f t="shared" si="54"/>
        <v>0</v>
      </c>
      <c r="AX53" s="76">
        <f t="shared" si="54"/>
        <v>0</v>
      </c>
      <c r="AY53" s="76">
        <f t="shared" si="54"/>
        <v>0</v>
      </c>
      <c r="AZ53" s="76">
        <f t="shared" si="54"/>
        <v>0</v>
      </c>
      <c r="BA53" s="76">
        <f t="shared" si="54"/>
        <v>0</v>
      </c>
      <c r="BB53" s="76">
        <f t="shared" si="54"/>
        <v>0</v>
      </c>
      <c r="BC53" s="76">
        <f t="shared" si="54"/>
        <v>0</v>
      </c>
      <c r="BD53" s="76">
        <f t="shared" si="54"/>
        <v>0</v>
      </c>
      <c r="BE53" s="76">
        <f t="shared" si="54"/>
        <v>0</v>
      </c>
      <c r="BF53" s="814"/>
      <c r="BG53" s="814"/>
      <c r="BH53" s="814"/>
      <c r="BI53" s="816"/>
      <c r="BJ53" s="818"/>
      <c r="BK53" s="818"/>
      <c r="BL53" s="818"/>
      <c r="BM53" s="922" t="str">
        <f>A60</f>
        <v>морковь</v>
      </c>
      <c r="BN53" s="923"/>
      <c r="BO53" s="924"/>
      <c r="BP53" s="941"/>
      <c r="BQ53" s="941"/>
      <c r="BR53" s="941"/>
      <c r="BS53" s="941"/>
      <c r="BT53" s="941"/>
      <c r="BU53" s="941"/>
      <c r="BV53" s="941"/>
      <c r="BW53" s="917">
        <f>J61+AP61</f>
        <v>0.04</v>
      </c>
      <c r="BX53" s="917">
        <f>K61+AQ61</f>
        <v>0</v>
      </c>
      <c r="BY53" s="917"/>
      <c r="BZ53" s="917"/>
      <c r="CA53" s="941"/>
      <c r="CB53" s="941"/>
      <c r="CC53" s="941"/>
      <c r="CD53" s="941"/>
      <c r="CE53" s="917"/>
      <c r="CF53" s="941"/>
      <c r="CG53" s="917">
        <v>0.04</v>
      </c>
    </row>
    <row r="54" spans="1:85" s="55" customFormat="1" ht="18.75" customHeight="1">
      <c r="A54" s="932" t="s">
        <v>11</v>
      </c>
      <c r="B54" s="813"/>
      <c r="C54" s="64" t="s">
        <v>35</v>
      </c>
      <c r="D54" s="62"/>
      <c r="E54" s="61"/>
      <c r="F54" s="61"/>
      <c r="G54" s="63"/>
      <c r="H54" s="62"/>
      <c r="I54" s="63"/>
      <c r="J54" s="62"/>
      <c r="K54" s="61">
        <v>13.3</v>
      </c>
      <c r="L54" s="61"/>
      <c r="M54" s="61"/>
      <c r="N54" s="61">
        <v>0</v>
      </c>
      <c r="O54" s="61">
        <v>0</v>
      </c>
      <c r="P54" s="61">
        <v>0</v>
      </c>
      <c r="Q54" s="61"/>
      <c r="R54" s="63"/>
      <c r="S54" s="62"/>
      <c r="T54" s="61"/>
      <c r="U54" s="61"/>
      <c r="V54" s="63"/>
      <c r="W54" s="62"/>
      <c r="X54" s="61"/>
      <c r="Y54" s="60"/>
      <c r="Z54" s="814">
        <f>SUM(D55:G55)</f>
        <v>0</v>
      </c>
      <c r="AA54" s="814">
        <f>SUM(H55:V55)</f>
        <v>1</v>
      </c>
      <c r="AB54" s="814">
        <f>SUM(Z54+AA54)</f>
        <v>1</v>
      </c>
      <c r="AC54" s="816">
        <v>7.5</v>
      </c>
      <c r="AD54" s="973">
        <f>SUM(Z54*AC54)</f>
        <v>0</v>
      </c>
      <c r="AE54" s="973">
        <f>SUM(AA54*AC54)</f>
        <v>7.5</v>
      </c>
      <c r="AF54" s="973">
        <f>SUM(AD54:AE55)</f>
        <v>7.5</v>
      </c>
      <c r="AG54" s="932" t="s">
        <v>11</v>
      </c>
      <c r="AH54" s="813"/>
      <c r="AI54" s="64" t="s">
        <v>35</v>
      </c>
      <c r="AJ54" s="62"/>
      <c r="AK54" s="61"/>
      <c r="AL54" s="61"/>
      <c r="AM54" s="63"/>
      <c r="AN54" s="62"/>
      <c r="AO54" s="63"/>
      <c r="AP54" s="62"/>
      <c r="AQ54" s="517"/>
      <c r="AR54" s="61"/>
      <c r="AS54" s="61"/>
      <c r="AT54" s="61">
        <v>0</v>
      </c>
      <c r="AU54" s="61">
        <v>0</v>
      </c>
      <c r="AV54" s="517">
        <v>0</v>
      </c>
      <c r="AW54" s="61"/>
      <c r="AX54" s="63"/>
      <c r="AY54" s="62">
        <v>5.5</v>
      </c>
      <c r="AZ54" s="61"/>
      <c r="BA54" s="61"/>
      <c r="BB54" s="63"/>
      <c r="BC54" s="62"/>
      <c r="BD54" s="61"/>
      <c r="BE54" s="60"/>
      <c r="BF54" s="814">
        <f>SUM(AJ55:AM55)</f>
        <v>0</v>
      </c>
      <c r="BG54" s="814">
        <f>SUM(AN55:BB55)</f>
        <v>0</v>
      </c>
      <c r="BH54" s="814">
        <f>SUM(BF54+BG54)</f>
        <v>0</v>
      </c>
      <c r="BI54" s="1026">
        <f t="shared" ref="BI54" si="55">AC54</f>
        <v>7.5</v>
      </c>
      <c r="BJ54" s="973">
        <f>SUM(BF54*BI54)</f>
        <v>0</v>
      </c>
      <c r="BK54" s="973">
        <f>SUM(BG54*BI54)</f>
        <v>0</v>
      </c>
      <c r="BL54" s="973">
        <f>SUM(BJ54:BK55)</f>
        <v>0</v>
      </c>
      <c r="BM54" s="1027"/>
      <c r="BN54" s="1028"/>
      <c r="BO54" s="1029"/>
      <c r="BP54" s="972"/>
      <c r="BQ54" s="972"/>
      <c r="BR54" s="972"/>
      <c r="BS54" s="972"/>
      <c r="BT54" s="972"/>
      <c r="BU54" s="972"/>
      <c r="BV54" s="972"/>
      <c r="BW54" s="971"/>
      <c r="BX54" s="971"/>
      <c r="BY54" s="971"/>
      <c r="BZ54" s="971"/>
      <c r="CA54" s="972"/>
      <c r="CB54" s="972"/>
      <c r="CC54" s="972"/>
      <c r="CD54" s="972"/>
      <c r="CE54" s="971"/>
      <c r="CF54" s="972"/>
      <c r="CG54" s="971"/>
    </row>
    <row r="55" spans="1:85" ht="18.75" customHeight="1" thickBot="1">
      <c r="A55" s="942"/>
      <c r="B55" s="1030"/>
      <c r="C55" s="67" t="s">
        <v>34</v>
      </c>
      <c r="D55" s="66">
        <f t="shared" ref="D55:Y55" si="56">(D$19*D54)/40</f>
        <v>0</v>
      </c>
      <c r="E55" s="66">
        <f t="shared" si="56"/>
        <v>0</v>
      </c>
      <c r="F55" s="66">
        <f t="shared" si="56"/>
        <v>0</v>
      </c>
      <c r="G55" s="66">
        <f t="shared" si="56"/>
        <v>0</v>
      </c>
      <c r="H55" s="66">
        <f t="shared" si="56"/>
        <v>0</v>
      </c>
      <c r="I55" s="66">
        <f t="shared" si="56"/>
        <v>0</v>
      </c>
      <c r="J55" s="66">
        <f t="shared" si="56"/>
        <v>0</v>
      </c>
      <c r="K55" s="66">
        <f t="shared" si="56"/>
        <v>1</v>
      </c>
      <c r="L55" s="66">
        <f t="shared" si="56"/>
        <v>0</v>
      </c>
      <c r="M55" s="66">
        <f t="shared" si="56"/>
        <v>0</v>
      </c>
      <c r="N55" s="66">
        <f t="shared" si="56"/>
        <v>0</v>
      </c>
      <c r="O55" s="66">
        <f t="shared" si="56"/>
        <v>0</v>
      </c>
      <c r="P55" s="66">
        <f t="shared" si="56"/>
        <v>0</v>
      </c>
      <c r="Q55" s="66">
        <f t="shared" si="56"/>
        <v>0</v>
      </c>
      <c r="R55" s="66">
        <f t="shared" si="56"/>
        <v>0</v>
      </c>
      <c r="S55" s="66">
        <f>(S54*S19)/40</f>
        <v>0</v>
      </c>
      <c r="T55" s="66">
        <f>(T$19*T54)/40</f>
        <v>0</v>
      </c>
      <c r="U55" s="66">
        <f t="shared" si="56"/>
        <v>0</v>
      </c>
      <c r="V55" s="66">
        <f t="shared" si="56"/>
        <v>0</v>
      </c>
      <c r="W55" s="66">
        <f t="shared" si="56"/>
        <v>0</v>
      </c>
      <c r="X55" s="66">
        <f t="shared" si="56"/>
        <v>0</v>
      </c>
      <c r="Y55" s="66">
        <f t="shared" si="56"/>
        <v>0</v>
      </c>
      <c r="Z55" s="814"/>
      <c r="AA55" s="814"/>
      <c r="AB55" s="814"/>
      <c r="AC55" s="1031"/>
      <c r="AD55" s="818"/>
      <c r="AE55" s="818"/>
      <c r="AF55" s="818"/>
      <c r="AG55" s="942"/>
      <c r="AH55" s="1030"/>
      <c r="AI55" s="67" t="s">
        <v>34</v>
      </c>
      <c r="AJ55" s="66">
        <f t="shared" ref="AJ55:AX55" si="57">(AJ$19*AJ54)/40</f>
        <v>0</v>
      </c>
      <c r="AK55" s="66">
        <f t="shared" si="57"/>
        <v>0</v>
      </c>
      <c r="AL55" s="66">
        <f t="shared" si="57"/>
        <v>0</v>
      </c>
      <c r="AM55" s="66">
        <f t="shared" si="57"/>
        <v>0</v>
      </c>
      <c r="AN55" s="66">
        <f t="shared" si="57"/>
        <v>0</v>
      </c>
      <c r="AO55" s="66">
        <f t="shared" si="57"/>
        <v>0</v>
      </c>
      <c r="AP55" s="66">
        <f t="shared" si="57"/>
        <v>0</v>
      </c>
      <c r="AQ55" s="66">
        <f t="shared" si="57"/>
        <v>0</v>
      </c>
      <c r="AR55" s="66">
        <f t="shared" si="57"/>
        <v>0</v>
      </c>
      <c r="AS55" s="66">
        <f t="shared" si="57"/>
        <v>0</v>
      </c>
      <c r="AT55" s="66">
        <f t="shared" si="57"/>
        <v>0</v>
      </c>
      <c r="AU55" s="66">
        <f t="shared" si="57"/>
        <v>0</v>
      </c>
      <c r="AV55" s="66">
        <f t="shared" si="57"/>
        <v>0</v>
      </c>
      <c r="AW55" s="66">
        <f t="shared" si="57"/>
        <v>0</v>
      </c>
      <c r="AX55" s="66">
        <f t="shared" si="57"/>
        <v>0</v>
      </c>
      <c r="AY55" s="66">
        <f>(AY54*AY19)/40</f>
        <v>0</v>
      </c>
      <c r="AZ55" s="66">
        <f t="shared" ref="AZ55:BE55" si="58">(AZ$19*AZ54)/40</f>
        <v>0</v>
      </c>
      <c r="BA55" s="66">
        <f t="shared" si="58"/>
        <v>0</v>
      </c>
      <c r="BB55" s="66">
        <f t="shared" si="58"/>
        <v>0</v>
      </c>
      <c r="BC55" s="66">
        <f t="shared" si="58"/>
        <v>0</v>
      </c>
      <c r="BD55" s="66">
        <f t="shared" si="58"/>
        <v>0</v>
      </c>
      <c r="BE55" s="66">
        <f t="shared" si="58"/>
        <v>0</v>
      </c>
      <c r="BF55" s="814"/>
      <c r="BG55" s="814"/>
      <c r="BH55" s="814"/>
      <c r="BI55" s="816"/>
      <c r="BJ55" s="818"/>
      <c r="BK55" s="818"/>
      <c r="BL55" s="818"/>
      <c r="BM55" s="1027"/>
      <c r="BN55" s="1028"/>
      <c r="BO55" s="1029"/>
      <c r="BP55" s="972"/>
      <c r="BQ55" s="972"/>
      <c r="BR55" s="972"/>
      <c r="BS55" s="972"/>
      <c r="BT55" s="972"/>
      <c r="BU55" s="972"/>
      <c r="BV55" s="972"/>
      <c r="BW55" s="971"/>
      <c r="BX55" s="971"/>
      <c r="BY55" s="971"/>
      <c r="BZ55" s="971"/>
      <c r="CA55" s="972"/>
      <c r="CB55" s="972"/>
      <c r="CC55" s="972"/>
      <c r="CD55" s="972"/>
      <c r="CE55" s="971"/>
      <c r="CF55" s="972"/>
      <c r="CG55" s="971"/>
    </row>
    <row r="56" spans="1:85" s="55" customFormat="1" ht="18.75" customHeight="1">
      <c r="A56" s="932" t="s">
        <v>8</v>
      </c>
      <c r="B56" s="813"/>
      <c r="C56" s="64" t="s">
        <v>35</v>
      </c>
      <c r="D56" s="62"/>
      <c r="E56" s="61"/>
      <c r="F56" s="61"/>
      <c r="G56" s="63"/>
      <c r="H56" s="62"/>
      <c r="I56" s="63"/>
      <c r="J56" s="62">
        <v>100</v>
      </c>
      <c r="K56" s="61"/>
      <c r="L56" s="61">
        <v>133.30000000000001</v>
      </c>
      <c r="M56" s="61"/>
      <c r="N56" s="61">
        <v>0</v>
      </c>
      <c r="O56" s="61">
        <v>0</v>
      </c>
      <c r="P56" s="61">
        <v>0</v>
      </c>
      <c r="Q56" s="61"/>
      <c r="R56" s="63"/>
      <c r="S56" s="62"/>
      <c r="T56" s="61"/>
      <c r="U56" s="61"/>
      <c r="V56" s="63"/>
      <c r="W56" s="62"/>
      <c r="X56" s="61"/>
      <c r="Y56" s="60"/>
      <c r="Z56" s="814">
        <f>SUM(D57:G57)</f>
        <v>0</v>
      </c>
      <c r="AA56" s="814">
        <f>SUM(H57:V57)</f>
        <v>0.7</v>
      </c>
      <c r="AB56" s="814">
        <f>SUM(Z56+AA56)</f>
        <v>0.7</v>
      </c>
      <c r="AC56" s="816">
        <v>29</v>
      </c>
      <c r="AD56" s="973">
        <f>SUM(Z56*AC56)</f>
        <v>0</v>
      </c>
      <c r="AE56" s="973">
        <f>SUM(AA56*AC56)</f>
        <v>20.3</v>
      </c>
      <c r="AF56" s="973">
        <f>SUM(AD56:AE57)</f>
        <v>20.3</v>
      </c>
      <c r="AG56" s="932" t="s">
        <v>8</v>
      </c>
      <c r="AH56" s="813"/>
      <c r="AI56" s="64" t="s">
        <v>35</v>
      </c>
      <c r="AJ56" s="62"/>
      <c r="AK56" s="61"/>
      <c r="AL56" s="61"/>
      <c r="AM56" s="63"/>
      <c r="AN56" s="62"/>
      <c r="AO56" s="63"/>
      <c r="AP56" s="62">
        <v>87.9</v>
      </c>
      <c r="AQ56" s="517"/>
      <c r="AR56" s="61"/>
      <c r="AS56" s="61"/>
      <c r="AT56" s="61">
        <v>0</v>
      </c>
      <c r="AU56" s="61">
        <v>0</v>
      </c>
      <c r="AV56" s="517">
        <v>0</v>
      </c>
      <c r="AW56" s="61"/>
      <c r="AX56" s="63"/>
      <c r="AY56" s="62"/>
      <c r="AZ56" s="61"/>
      <c r="BA56" s="61"/>
      <c r="BB56" s="63"/>
      <c r="BC56" s="62"/>
      <c r="BD56" s="61"/>
      <c r="BE56" s="60"/>
      <c r="BF56" s="814">
        <f>SUM(AJ57:AM57)</f>
        <v>0</v>
      </c>
      <c r="BG56" s="814">
        <f>SUM(AN57:BB57)</f>
        <v>0</v>
      </c>
      <c r="BH56" s="814">
        <f>SUM(BF56+BG56)</f>
        <v>0</v>
      </c>
      <c r="BI56" s="1026">
        <f t="shared" ref="BI56" si="59">AC56</f>
        <v>29</v>
      </c>
      <c r="BJ56" s="973">
        <f>SUM(BF56*BI56)</f>
        <v>0</v>
      </c>
      <c r="BK56" s="973">
        <f>SUM(BG56*BI56)</f>
        <v>0</v>
      </c>
      <c r="BL56" s="973">
        <f>SUM(BJ56:BK57)</f>
        <v>0</v>
      </c>
      <c r="BM56" s="925"/>
      <c r="BN56" s="926"/>
      <c r="BO56" s="927"/>
      <c r="BP56" s="918"/>
      <c r="BQ56" s="918"/>
      <c r="BR56" s="918"/>
      <c r="BS56" s="918"/>
      <c r="BT56" s="918"/>
      <c r="BU56" s="918"/>
      <c r="BV56" s="918"/>
      <c r="BW56" s="918"/>
      <c r="BX56" s="918"/>
      <c r="BY56" s="918"/>
      <c r="BZ56" s="918"/>
      <c r="CA56" s="918"/>
      <c r="CB56" s="918"/>
      <c r="CC56" s="918"/>
      <c r="CD56" s="918"/>
      <c r="CE56" s="944"/>
      <c r="CF56" s="918"/>
      <c r="CG56" s="918"/>
    </row>
    <row r="57" spans="1:85" ht="18.75" customHeight="1" thickBot="1">
      <c r="A57" s="932"/>
      <c r="B57" s="813"/>
      <c r="C57" s="20" t="s">
        <v>34</v>
      </c>
      <c r="D57" s="76">
        <f t="shared" ref="D57:S57" si="60">(D$19*D56)/1000</f>
        <v>0</v>
      </c>
      <c r="E57" s="76">
        <f t="shared" si="60"/>
        <v>0</v>
      </c>
      <c r="F57" s="76">
        <f t="shared" si="60"/>
        <v>0</v>
      </c>
      <c r="G57" s="76">
        <f t="shared" si="60"/>
        <v>0</v>
      </c>
      <c r="H57" s="76">
        <f t="shared" si="60"/>
        <v>0</v>
      </c>
      <c r="I57" s="76">
        <f t="shared" si="60"/>
        <v>0</v>
      </c>
      <c r="J57" s="76">
        <f t="shared" si="60"/>
        <v>0.3</v>
      </c>
      <c r="K57" s="76">
        <f t="shared" si="60"/>
        <v>0</v>
      </c>
      <c r="L57" s="76">
        <f t="shared" si="60"/>
        <v>0.4</v>
      </c>
      <c r="M57" s="76">
        <f t="shared" si="60"/>
        <v>0</v>
      </c>
      <c r="N57" s="76">
        <f t="shared" si="60"/>
        <v>0</v>
      </c>
      <c r="O57" s="76">
        <f t="shared" si="60"/>
        <v>0</v>
      </c>
      <c r="P57" s="76">
        <f t="shared" si="60"/>
        <v>0</v>
      </c>
      <c r="Q57" s="76">
        <f t="shared" si="60"/>
        <v>0</v>
      </c>
      <c r="R57" s="76">
        <f t="shared" si="60"/>
        <v>0</v>
      </c>
      <c r="S57" s="76">
        <f t="shared" si="60"/>
        <v>0</v>
      </c>
      <c r="T57" s="76">
        <f>(T$19*T56)/1000</f>
        <v>0</v>
      </c>
      <c r="U57" s="76">
        <f t="shared" ref="U57:Y57" si="61">(U$19*U56)/1000</f>
        <v>0</v>
      </c>
      <c r="V57" s="76">
        <f t="shared" si="61"/>
        <v>0</v>
      </c>
      <c r="W57" s="76">
        <f t="shared" si="61"/>
        <v>0</v>
      </c>
      <c r="X57" s="76">
        <f t="shared" si="61"/>
        <v>0</v>
      </c>
      <c r="Y57" s="76">
        <f t="shared" si="61"/>
        <v>0</v>
      </c>
      <c r="Z57" s="814"/>
      <c r="AA57" s="814"/>
      <c r="AB57" s="814"/>
      <c r="AC57" s="816"/>
      <c r="AD57" s="818"/>
      <c r="AE57" s="818"/>
      <c r="AF57" s="818"/>
      <c r="AG57" s="932"/>
      <c r="AH57" s="813"/>
      <c r="AI57" s="20" t="s">
        <v>34</v>
      </c>
      <c r="AJ57" s="76">
        <f t="shared" ref="AJ57:BE57" si="62">(AJ$19*AJ56)/1000</f>
        <v>0</v>
      </c>
      <c r="AK57" s="76">
        <f t="shared" si="62"/>
        <v>0</v>
      </c>
      <c r="AL57" s="76">
        <f t="shared" si="62"/>
        <v>0</v>
      </c>
      <c r="AM57" s="76">
        <f t="shared" si="62"/>
        <v>0</v>
      </c>
      <c r="AN57" s="76">
        <f t="shared" si="62"/>
        <v>0</v>
      </c>
      <c r="AO57" s="76">
        <f t="shared" si="62"/>
        <v>0</v>
      </c>
      <c r="AP57" s="76">
        <f t="shared" si="62"/>
        <v>0</v>
      </c>
      <c r="AQ57" s="76">
        <f t="shared" si="62"/>
        <v>0</v>
      </c>
      <c r="AR57" s="76">
        <f t="shared" si="62"/>
        <v>0</v>
      </c>
      <c r="AS57" s="76">
        <f t="shared" si="62"/>
        <v>0</v>
      </c>
      <c r="AT57" s="76">
        <f t="shared" si="62"/>
        <v>0</v>
      </c>
      <c r="AU57" s="76">
        <f t="shared" si="62"/>
        <v>0</v>
      </c>
      <c r="AV57" s="76">
        <f t="shared" si="62"/>
        <v>0</v>
      </c>
      <c r="AW57" s="76">
        <f t="shared" si="62"/>
        <v>0</v>
      </c>
      <c r="AX57" s="76">
        <f t="shared" si="62"/>
        <v>0</v>
      </c>
      <c r="AY57" s="76">
        <f t="shared" si="62"/>
        <v>0</v>
      </c>
      <c r="AZ57" s="76">
        <f t="shared" si="62"/>
        <v>0</v>
      </c>
      <c r="BA57" s="76">
        <f t="shared" si="62"/>
        <v>0</v>
      </c>
      <c r="BB57" s="76">
        <f t="shared" si="62"/>
        <v>0</v>
      </c>
      <c r="BC57" s="76">
        <f t="shared" si="62"/>
        <v>0</v>
      </c>
      <c r="BD57" s="76">
        <f t="shared" si="62"/>
        <v>0</v>
      </c>
      <c r="BE57" s="76">
        <f t="shared" si="62"/>
        <v>0</v>
      </c>
      <c r="BF57" s="814"/>
      <c r="BG57" s="814"/>
      <c r="BH57" s="814"/>
      <c r="BI57" s="816"/>
      <c r="BJ57" s="818"/>
      <c r="BK57" s="818"/>
      <c r="BL57" s="818"/>
      <c r="BM57" s="922" t="str">
        <f>A62</f>
        <v>сухофрукты</v>
      </c>
      <c r="BN57" s="923"/>
      <c r="BO57" s="924"/>
      <c r="BP57" s="941"/>
      <c r="BQ57" s="917"/>
      <c r="BR57" s="941"/>
      <c r="BS57" s="941"/>
      <c r="BT57" s="941"/>
      <c r="BU57" s="941"/>
      <c r="BV57" s="941"/>
      <c r="BW57" s="917"/>
      <c r="BX57" s="917"/>
      <c r="BY57" s="917"/>
      <c r="BZ57" s="917">
        <f>M63+AS63</f>
        <v>0.04</v>
      </c>
      <c r="CA57" s="941"/>
      <c r="CB57" s="941"/>
      <c r="CC57" s="941"/>
      <c r="CD57" s="941"/>
      <c r="CE57" s="917"/>
      <c r="CF57" s="941"/>
      <c r="CG57" s="917">
        <v>0.04</v>
      </c>
    </row>
    <row r="58" spans="1:85" s="55" customFormat="1" ht="18.75" customHeight="1">
      <c r="A58" s="932" t="s">
        <v>9</v>
      </c>
      <c r="B58" s="813"/>
      <c r="C58" s="64" t="s">
        <v>35</v>
      </c>
      <c r="D58" s="62"/>
      <c r="E58" s="61"/>
      <c r="F58" s="61"/>
      <c r="G58" s="63"/>
      <c r="H58" s="62"/>
      <c r="I58" s="63"/>
      <c r="J58" s="62">
        <v>11.6</v>
      </c>
      <c r="K58" s="61">
        <v>15</v>
      </c>
      <c r="L58" s="61"/>
      <c r="M58" s="61"/>
      <c r="N58" s="61">
        <v>0</v>
      </c>
      <c r="O58" s="61">
        <v>0</v>
      </c>
      <c r="P58" s="61">
        <v>0</v>
      </c>
      <c r="Q58" s="61"/>
      <c r="R58" s="63"/>
      <c r="S58" s="62"/>
      <c r="T58" s="61"/>
      <c r="U58" s="61"/>
      <c r="V58" s="63"/>
      <c r="W58" s="62"/>
      <c r="X58" s="61"/>
      <c r="Y58" s="60"/>
      <c r="Z58" s="814">
        <f>SUM(D59:G59)</f>
        <v>0</v>
      </c>
      <c r="AA58" s="814">
        <f>SUM(H59:V59)</f>
        <v>0.08</v>
      </c>
      <c r="AB58" s="814">
        <f>SUM(Z58+AA58)</f>
        <v>0.08</v>
      </c>
      <c r="AC58" s="816">
        <v>24</v>
      </c>
      <c r="AD58" s="973">
        <f>SUM(Z58*AC58)</f>
        <v>0</v>
      </c>
      <c r="AE58" s="973">
        <f>SUM(AA58*AC58)</f>
        <v>1.92</v>
      </c>
      <c r="AF58" s="973">
        <f>SUM(AD58:AE59)</f>
        <v>1.92</v>
      </c>
      <c r="AG58" s="932" t="s">
        <v>9</v>
      </c>
      <c r="AH58" s="813"/>
      <c r="AI58" s="64" t="s">
        <v>35</v>
      </c>
      <c r="AJ58" s="62"/>
      <c r="AK58" s="61"/>
      <c r="AL58" s="61"/>
      <c r="AM58" s="63"/>
      <c r="AN58" s="62"/>
      <c r="AO58" s="63"/>
      <c r="AP58" s="62">
        <v>8.6</v>
      </c>
      <c r="AQ58" s="517">
        <v>5.2</v>
      </c>
      <c r="AR58" s="61"/>
      <c r="AS58" s="61"/>
      <c r="AT58" s="61">
        <v>0</v>
      </c>
      <c r="AU58" s="61">
        <v>0</v>
      </c>
      <c r="AV58" s="517">
        <v>0</v>
      </c>
      <c r="AW58" s="61"/>
      <c r="AX58" s="63"/>
      <c r="AY58" s="62"/>
      <c r="AZ58" s="61"/>
      <c r="BA58" s="61"/>
      <c r="BB58" s="63"/>
      <c r="BC58" s="62"/>
      <c r="BD58" s="61"/>
      <c r="BE58" s="60"/>
      <c r="BF58" s="814">
        <f>SUM(AJ59:AM59)</f>
        <v>0</v>
      </c>
      <c r="BG58" s="814">
        <f>SUM(AN59:BB59)</f>
        <v>0</v>
      </c>
      <c r="BH58" s="814">
        <f>SUM(BF58+BG58)</f>
        <v>0</v>
      </c>
      <c r="BI58" s="1026">
        <f t="shared" ref="BI58" si="63">AC58</f>
        <v>24</v>
      </c>
      <c r="BJ58" s="973">
        <f>SUM(BF58*BI58)</f>
        <v>0</v>
      </c>
      <c r="BK58" s="973">
        <f>SUM(BG58*BI58)</f>
        <v>0</v>
      </c>
      <c r="BL58" s="973">
        <f>SUM(BJ58:BK59)</f>
        <v>0</v>
      </c>
      <c r="BM58" s="925"/>
      <c r="BN58" s="926"/>
      <c r="BO58" s="927"/>
      <c r="BP58" s="918"/>
      <c r="BQ58" s="918"/>
      <c r="BR58" s="918"/>
      <c r="BS58" s="918"/>
      <c r="BT58" s="918"/>
      <c r="BU58" s="918"/>
      <c r="BV58" s="918"/>
      <c r="BW58" s="918"/>
      <c r="BX58" s="918"/>
      <c r="BY58" s="918"/>
      <c r="BZ58" s="918"/>
      <c r="CA58" s="918"/>
      <c r="CB58" s="918"/>
      <c r="CC58" s="918"/>
      <c r="CD58" s="918"/>
      <c r="CE58" s="944"/>
      <c r="CF58" s="918"/>
      <c r="CG58" s="918"/>
    </row>
    <row r="59" spans="1:85" ht="18.75" customHeight="1" thickBot="1">
      <c r="A59" s="932"/>
      <c r="B59" s="813"/>
      <c r="C59" s="20" t="s">
        <v>34</v>
      </c>
      <c r="D59" s="76">
        <f t="shared" ref="D59:Y59" si="64">(D$19*D58)/1000</f>
        <v>0</v>
      </c>
      <c r="E59" s="76">
        <f t="shared" si="64"/>
        <v>0</v>
      </c>
      <c r="F59" s="76">
        <f t="shared" si="64"/>
        <v>0</v>
      </c>
      <c r="G59" s="76">
        <f t="shared" si="64"/>
        <v>0</v>
      </c>
      <c r="H59" s="76">
        <f t="shared" si="64"/>
        <v>0</v>
      </c>
      <c r="I59" s="76">
        <f t="shared" si="64"/>
        <v>0</v>
      </c>
      <c r="J59" s="76">
        <f t="shared" si="64"/>
        <v>3.5000000000000003E-2</v>
      </c>
      <c r="K59" s="76">
        <f t="shared" si="64"/>
        <v>4.4999999999999998E-2</v>
      </c>
      <c r="L59" s="76">
        <f t="shared" si="64"/>
        <v>0</v>
      </c>
      <c r="M59" s="76">
        <f t="shared" si="64"/>
        <v>0</v>
      </c>
      <c r="N59" s="76">
        <f t="shared" si="64"/>
        <v>0</v>
      </c>
      <c r="O59" s="76">
        <f t="shared" si="64"/>
        <v>0</v>
      </c>
      <c r="P59" s="76">
        <f t="shared" si="64"/>
        <v>0</v>
      </c>
      <c r="Q59" s="76">
        <f t="shared" si="64"/>
        <v>0</v>
      </c>
      <c r="R59" s="76">
        <f t="shared" si="64"/>
        <v>0</v>
      </c>
      <c r="S59" s="76">
        <f t="shared" si="64"/>
        <v>0</v>
      </c>
      <c r="T59" s="76">
        <f>(T$19*T58)/1000</f>
        <v>0</v>
      </c>
      <c r="U59" s="76">
        <f t="shared" si="64"/>
        <v>0</v>
      </c>
      <c r="V59" s="76">
        <f t="shared" si="64"/>
        <v>0</v>
      </c>
      <c r="W59" s="76">
        <f t="shared" si="64"/>
        <v>0</v>
      </c>
      <c r="X59" s="76">
        <f t="shared" si="64"/>
        <v>0</v>
      </c>
      <c r="Y59" s="76">
        <f t="shared" si="64"/>
        <v>0</v>
      </c>
      <c r="Z59" s="814"/>
      <c r="AA59" s="814"/>
      <c r="AB59" s="814"/>
      <c r="AC59" s="816"/>
      <c r="AD59" s="818"/>
      <c r="AE59" s="818"/>
      <c r="AF59" s="818"/>
      <c r="AG59" s="932"/>
      <c r="AH59" s="813"/>
      <c r="AI59" s="20" t="s">
        <v>34</v>
      </c>
      <c r="AJ59" s="76">
        <f t="shared" ref="AJ59:BE59" si="65">(AJ$19*AJ58)/1000</f>
        <v>0</v>
      </c>
      <c r="AK59" s="76">
        <f t="shared" si="65"/>
        <v>0</v>
      </c>
      <c r="AL59" s="76">
        <f t="shared" si="65"/>
        <v>0</v>
      </c>
      <c r="AM59" s="76">
        <f t="shared" si="65"/>
        <v>0</v>
      </c>
      <c r="AN59" s="76">
        <f t="shared" si="65"/>
        <v>0</v>
      </c>
      <c r="AO59" s="76">
        <f t="shared" si="65"/>
        <v>0</v>
      </c>
      <c r="AP59" s="76">
        <f t="shared" si="65"/>
        <v>0</v>
      </c>
      <c r="AQ59" s="76">
        <f t="shared" si="65"/>
        <v>0</v>
      </c>
      <c r="AR59" s="76">
        <f t="shared" si="65"/>
        <v>0</v>
      </c>
      <c r="AS59" s="76">
        <f t="shared" si="65"/>
        <v>0</v>
      </c>
      <c r="AT59" s="76">
        <f t="shared" si="65"/>
        <v>0</v>
      </c>
      <c r="AU59" s="76">
        <f t="shared" si="65"/>
        <v>0</v>
      </c>
      <c r="AV59" s="76">
        <f t="shared" si="65"/>
        <v>0</v>
      </c>
      <c r="AW59" s="76">
        <f t="shared" si="65"/>
        <v>0</v>
      </c>
      <c r="AX59" s="76">
        <f t="shared" si="65"/>
        <v>0</v>
      </c>
      <c r="AY59" s="76">
        <f t="shared" si="65"/>
        <v>0</v>
      </c>
      <c r="AZ59" s="76">
        <f t="shared" si="65"/>
        <v>0</v>
      </c>
      <c r="BA59" s="76">
        <f t="shared" si="65"/>
        <v>0</v>
      </c>
      <c r="BB59" s="76">
        <f t="shared" si="65"/>
        <v>0</v>
      </c>
      <c r="BC59" s="76">
        <f t="shared" si="65"/>
        <v>0</v>
      </c>
      <c r="BD59" s="76">
        <f t="shared" si="65"/>
        <v>0</v>
      </c>
      <c r="BE59" s="76">
        <f t="shared" si="65"/>
        <v>0</v>
      </c>
      <c r="BF59" s="814"/>
      <c r="BG59" s="814"/>
      <c r="BH59" s="814"/>
      <c r="BI59" s="816"/>
      <c r="BJ59" s="818"/>
      <c r="BK59" s="818"/>
      <c r="BL59" s="818"/>
      <c r="BM59" s="922" t="str">
        <f>A64</f>
        <v>помидор</v>
      </c>
      <c r="BN59" s="923"/>
      <c r="BO59" s="924"/>
      <c r="BP59" s="941"/>
      <c r="BQ59" s="917"/>
      <c r="BR59" s="941"/>
      <c r="BS59" s="917"/>
      <c r="BT59" s="941"/>
      <c r="BU59" s="941"/>
      <c r="BV59" s="941"/>
      <c r="BW59" s="917"/>
      <c r="BX59" s="917"/>
      <c r="BY59" s="917">
        <f>L65+AR65</f>
        <v>0</v>
      </c>
      <c r="BZ59" s="917"/>
      <c r="CA59" s="941"/>
      <c r="CB59" s="941"/>
      <c r="CC59" s="941"/>
      <c r="CD59" s="941"/>
      <c r="CE59" s="917"/>
      <c r="CF59" s="941"/>
      <c r="CG59" s="917"/>
    </row>
    <row r="60" spans="1:85" s="55" customFormat="1" ht="18.75" customHeight="1">
      <c r="A60" s="932" t="s">
        <v>10</v>
      </c>
      <c r="B60" s="813"/>
      <c r="C60" s="64" t="s">
        <v>35</v>
      </c>
      <c r="D60" s="62"/>
      <c r="E60" s="61"/>
      <c r="F60" s="61"/>
      <c r="G60" s="63"/>
      <c r="H60" s="62"/>
      <c r="I60" s="63"/>
      <c r="J60" s="62">
        <v>13.3</v>
      </c>
      <c r="K60" s="61"/>
      <c r="L60" s="61"/>
      <c r="M60" s="61"/>
      <c r="N60" s="61">
        <v>0</v>
      </c>
      <c r="O60" s="61">
        <v>0</v>
      </c>
      <c r="P60" s="61">
        <v>0</v>
      </c>
      <c r="Q60" s="61"/>
      <c r="R60" s="63"/>
      <c r="S60" s="62"/>
      <c r="T60" s="61"/>
      <c r="U60" s="61"/>
      <c r="V60" s="63"/>
      <c r="W60" s="62"/>
      <c r="X60" s="61"/>
      <c r="Y60" s="60"/>
      <c r="Z60" s="814">
        <f>SUM(D61:G61)</f>
        <v>0</v>
      </c>
      <c r="AA60" s="814">
        <f>SUM(H61:V61)</f>
        <v>0.04</v>
      </c>
      <c r="AB60" s="814">
        <f>SUM(Z60+AA60)</f>
        <v>0.04</v>
      </c>
      <c r="AC60" s="816">
        <v>35</v>
      </c>
      <c r="AD60" s="973">
        <f>SUM(Z60*AC60)</f>
        <v>0</v>
      </c>
      <c r="AE60" s="973">
        <f>SUM(AA60*AC60)</f>
        <v>1.4</v>
      </c>
      <c r="AF60" s="973">
        <f>SUM(AD60:AE61)</f>
        <v>1.4</v>
      </c>
      <c r="AG60" s="932" t="s">
        <v>10</v>
      </c>
      <c r="AH60" s="813"/>
      <c r="AI60" s="64" t="s">
        <v>35</v>
      </c>
      <c r="AJ60" s="62"/>
      <c r="AK60" s="61"/>
      <c r="AL60" s="61"/>
      <c r="AM60" s="63"/>
      <c r="AN60" s="62"/>
      <c r="AO60" s="63"/>
      <c r="AP60" s="62">
        <v>10.199999999999999</v>
      </c>
      <c r="AQ60" s="517">
        <v>14.4</v>
      </c>
      <c r="AR60" s="61"/>
      <c r="AS60" s="61"/>
      <c r="AT60" s="61">
        <v>0</v>
      </c>
      <c r="AU60" s="61">
        <v>0</v>
      </c>
      <c r="AV60" s="517">
        <v>0</v>
      </c>
      <c r="AW60" s="61"/>
      <c r="AX60" s="63"/>
      <c r="AY60" s="62"/>
      <c r="AZ60" s="61"/>
      <c r="BA60" s="61"/>
      <c r="BB60" s="63"/>
      <c r="BC60" s="62"/>
      <c r="BD60" s="61"/>
      <c r="BE60" s="60"/>
      <c r="BF60" s="814">
        <f>SUM(AJ61:AM61)</f>
        <v>0</v>
      </c>
      <c r="BG60" s="814">
        <f>SUM(AN61:BB61)</f>
        <v>0</v>
      </c>
      <c r="BH60" s="814">
        <f>SUM(BF60+BG60)</f>
        <v>0</v>
      </c>
      <c r="BI60" s="1026">
        <f t="shared" ref="BI60" si="66">AC60</f>
        <v>35</v>
      </c>
      <c r="BJ60" s="973">
        <f>SUM(BF60*BI60)</f>
        <v>0</v>
      </c>
      <c r="BK60" s="973">
        <f>SUM(BG60*BI60)</f>
        <v>0</v>
      </c>
      <c r="BL60" s="973">
        <f>SUM(BJ60:BK61)</f>
        <v>0</v>
      </c>
      <c r="BM60" s="925"/>
      <c r="BN60" s="926"/>
      <c r="BO60" s="927"/>
      <c r="BP60" s="918"/>
      <c r="BQ60" s="918"/>
      <c r="BR60" s="918"/>
      <c r="BS60" s="918"/>
      <c r="BT60" s="918"/>
      <c r="BU60" s="918"/>
      <c r="BV60" s="918"/>
      <c r="BW60" s="918"/>
      <c r="BX60" s="918"/>
      <c r="BY60" s="918"/>
      <c r="BZ60" s="918"/>
      <c r="CA60" s="918"/>
      <c r="CB60" s="918"/>
      <c r="CC60" s="918"/>
      <c r="CD60" s="918"/>
      <c r="CE60" s="944"/>
      <c r="CF60" s="918"/>
      <c r="CG60" s="918"/>
    </row>
    <row r="61" spans="1:85" ht="18.75" customHeight="1" thickBot="1">
      <c r="A61" s="932"/>
      <c r="B61" s="813"/>
      <c r="C61" s="20" t="s">
        <v>34</v>
      </c>
      <c r="D61" s="76">
        <f t="shared" ref="D61:S61" si="67">(D$19*D60)/1000</f>
        <v>0</v>
      </c>
      <c r="E61" s="76">
        <f t="shared" si="67"/>
        <v>0</v>
      </c>
      <c r="F61" s="76">
        <f t="shared" si="67"/>
        <v>0</v>
      </c>
      <c r="G61" s="76">
        <f t="shared" si="67"/>
        <v>0</v>
      </c>
      <c r="H61" s="76">
        <f t="shared" si="67"/>
        <v>0</v>
      </c>
      <c r="I61" s="76">
        <f t="shared" si="67"/>
        <v>0</v>
      </c>
      <c r="J61" s="76">
        <f t="shared" si="67"/>
        <v>0.04</v>
      </c>
      <c r="K61" s="76">
        <f t="shared" si="67"/>
        <v>0</v>
      </c>
      <c r="L61" s="76">
        <f t="shared" si="67"/>
        <v>0</v>
      </c>
      <c r="M61" s="76">
        <f t="shared" si="67"/>
        <v>0</v>
      </c>
      <c r="N61" s="76">
        <f t="shared" si="67"/>
        <v>0</v>
      </c>
      <c r="O61" s="76">
        <f t="shared" si="67"/>
        <v>0</v>
      </c>
      <c r="P61" s="76">
        <f t="shared" si="67"/>
        <v>0</v>
      </c>
      <c r="Q61" s="76">
        <f t="shared" si="67"/>
        <v>0</v>
      </c>
      <c r="R61" s="76">
        <f t="shared" si="67"/>
        <v>0</v>
      </c>
      <c r="S61" s="76">
        <f t="shared" si="67"/>
        <v>0</v>
      </c>
      <c r="T61" s="76">
        <f>(T$19*T60)/1000</f>
        <v>0</v>
      </c>
      <c r="U61" s="76">
        <f t="shared" ref="U61:Y61" si="68">(U$19*U60)/1000</f>
        <v>0</v>
      </c>
      <c r="V61" s="76">
        <f t="shared" si="68"/>
        <v>0</v>
      </c>
      <c r="W61" s="76">
        <f t="shared" si="68"/>
        <v>0</v>
      </c>
      <c r="X61" s="76">
        <f t="shared" si="68"/>
        <v>0</v>
      </c>
      <c r="Y61" s="76">
        <f t="shared" si="68"/>
        <v>0</v>
      </c>
      <c r="Z61" s="814"/>
      <c r="AA61" s="814"/>
      <c r="AB61" s="814"/>
      <c r="AC61" s="816"/>
      <c r="AD61" s="818"/>
      <c r="AE61" s="818"/>
      <c r="AF61" s="818"/>
      <c r="AG61" s="932"/>
      <c r="AH61" s="813"/>
      <c r="AI61" s="20" t="s">
        <v>34</v>
      </c>
      <c r="AJ61" s="76">
        <f t="shared" ref="AJ61:BE61" si="69">(AJ$19*AJ60)/1000</f>
        <v>0</v>
      </c>
      <c r="AK61" s="76">
        <f t="shared" si="69"/>
        <v>0</v>
      </c>
      <c r="AL61" s="76">
        <f t="shared" si="69"/>
        <v>0</v>
      </c>
      <c r="AM61" s="76">
        <f t="shared" si="69"/>
        <v>0</v>
      </c>
      <c r="AN61" s="76">
        <f t="shared" si="69"/>
        <v>0</v>
      </c>
      <c r="AO61" s="76">
        <f t="shared" si="69"/>
        <v>0</v>
      </c>
      <c r="AP61" s="76">
        <f t="shared" si="69"/>
        <v>0</v>
      </c>
      <c r="AQ61" s="76">
        <f t="shared" si="69"/>
        <v>0</v>
      </c>
      <c r="AR61" s="76">
        <f t="shared" si="69"/>
        <v>0</v>
      </c>
      <c r="AS61" s="76">
        <f t="shared" si="69"/>
        <v>0</v>
      </c>
      <c r="AT61" s="76">
        <f t="shared" si="69"/>
        <v>0</v>
      </c>
      <c r="AU61" s="76">
        <f t="shared" si="69"/>
        <v>0</v>
      </c>
      <c r="AV61" s="76">
        <f t="shared" si="69"/>
        <v>0</v>
      </c>
      <c r="AW61" s="76">
        <f t="shared" si="69"/>
        <v>0</v>
      </c>
      <c r="AX61" s="76">
        <f t="shared" si="69"/>
        <v>0</v>
      </c>
      <c r="AY61" s="76">
        <f t="shared" si="69"/>
        <v>0</v>
      </c>
      <c r="AZ61" s="76">
        <f t="shared" si="69"/>
        <v>0</v>
      </c>
      <c r="BA61" s="76">
        <f t="shared" si="69"/>
        <v>0</v>
      </c>
      <c r="BB61" s="76">
        <f t="shared" si="69"/>
        <v>0</v>
      </c>
      <c r="BC61" s="76">
        <f t="shared" si="69"/>
        <v>0</v>
      </c>
      <c r="BD61" s="76">
        <f t="shared" si="69"/>
        <v>0</v>
      </c>
      <c r="BE61" s="76">
        <f t="shared" si="69"/>
        <v>0</v>
      </c>
      <c r="BF61" s="814"/>
      <c r="BG61" s="814"/>
      <c r="BH61" s="814"/>
      <c r="BI61" s="816"/>
      <c r="BJ61" s="818"/>
      <c r="BK61" s="818"/>
      <c r="BL61" s="818"/>
      <c r="BM61" s="922" t="str">
        <f>A66</f>
        <v>дрожжи</v>
      </c>
      <c r="BN61" s="923"/>
      <c r="BO61" s="924"/>
      <c r="BP61" s="941"/>
      <c r="BQ61" s="941"/>
      <c r="BR61" s="941"/>
      <c r="BS61" s="917"/>
      <c r="BT61" s="941"/>
      <c r="BU61" s="941"/>
      <c r="BV61" s="941"/>
      <c r="BW61" s="917"/>
      <c r="BX61" s="917"/>
      <c r="BY61" s="917"/>
      <c r="BZ61" s="917"/>
      <c r="CA61" s="941"/>
      <c r="CB61" s="941"/>
      <c r="CC61" s="941"/>
      <c r="CD61" s="941"/>
      <c r="CE61" s="917">
        <f>S67+AY67</f>
        <v>0</v>
      </c>
      <c r="CF61" s="941"/>
      <c r="CG61" s="917"/>
    </row>
    <row r="62" spans="1:85" s="55" customFormat="1" ht="18.75" customHeight="1">
      <c r="A62" s="932" t="s">
        <v>13</v>
      </c>
      <c r="B62" s="813"/>
      <c r="C62" s="64" t="s">
        <v>35</v>
      </c>
      <c r="D62" s="62"/>
      <c r="E62" s="61"/>
      <c r="F62" s="61"/>
      <c r="G62" s="63"/>
      <c r="H62" s="62"/>
      <c r="I62" s="63"/>
      <c r="J62" s="62"/>
      <c r="K62" s="61"/>
      <c r="L62" s="61"/>
      <c r="M62" s="61">
        <v>13.3</v>
      </c>
      <c r="N62" s="61">
        <v>0</v>
      </c>
      <c r="O62" s="61">
        <v>0</v>
      </c>
      <c r="P62" s="61">
        <v>0</v>
      </c>
      <c r="Q62" s="61"/>
      <c r="R62" s="63"/>
      <c r="S62" s="62"/>
      <c r="T62" s="61"/>
      <c r="U62" s="61"/>
      <c r="V62" s="63"/>
      <c r="W62" s="62"/>
      <c r="X62" s="61"/>
      <c r="Y62" s="60"/>
      <c r="Z62" s="814">
        <f>SUM(D63:G63)</f>
        <v>0</v>
      </c>
      <c r="AA62" s="814">
        <f>SUM(H63:V63)</f>
        <v>0.04</v>
      </c>
      <c r="AB62" s="814">
        <f>SUM(Z62+AA62)</f>
        <v>0.04</v>
      </c>
      <c r="AC62" s="816">
        <v>80</v>
      </c>
      <c r="AD62" s="973">
        <f>SUM(Z62*AC62)</f>
        <v>0</v>
      </c>
      <c r="AE62" s="973">
        <f>SUM(AA62*AC62)</f>
        <v>3.2</v>
      </c>
      <c r="AF62" s="973">
        <f>SUM(AD62:AE63)</f>
        <v>3.2</v>
      </c>
      <c r="AG62" s="932" t="s">
        <v>13</v>
      </c>
      <c r="AH62" s="813"/>
      <c r="AI62" s="64" t="s">
        <v>35</v>
      </c>
      <c r="AJ62" s="62"/>
      <c r="AK62" s="61"/>
      <c r="AL62" s="61"/>
      <c r="AM62" s="63"/>
      <c r="AN62" s="62"/>
      <c r="AO62" s="63"/>
      <c r="AP62" s="62"/>
      <c r="AQ62" s="517"/>
      <c r="AR62" s="61"/>
      <c r="AS62" s="61">
        <v>11</v>
      </c>
      <c r="AT62" s="61">
        <v>0</v>
      </c>
      <c r="AU62" s="61">
        <v>0</v>
      </c>
      <c r="AV62" s="517">
        <v>0</v>
      </c>
      <c r="AW62" s="61"/>
      <c r="AX62" s="63"/>
      <c r="AY62" s="62"/>
      <c r="AZ62" s="61"/>
      <c r="BA62" s="61"/>
      <c r="BB62" s="63"/>
      <c r="BC62" s="62"/>
      <c r="BD62" s="61"/>
      <c r="BE62" s="60"/>
      <c r="BF62" s="814">
        <f>SUM(AJ63:AM63)</f>
        <v>0</v>
      </c>
      <c r="BG62" s="814">
        <f>SUM(AN63:BB63)</f>
        <v>0</v>
      </c>
      <c r="BH62" s="814">
        <f>SUM(BF62+BG62)</f>
        <v>0</v>
      </c>
      <c r="BI62" s="1026">
        <f t="shared" ref="BI62" si="70">AC62</f>
        <v>80</v>
      </c>
      <c r="BJ62" s="973">
        <f>SUM(BF62*BI62)</f>
        <v>0</v>
      </c>
      <c r="BK62" s="973">
        <f>SUM(BG62*BI62)</f>
        <v>0</v>
      </c>
      <c r="BL62" s="973">
        <f>SUM(BJ62:BK63)</f>
        <v>0</v>
      </c>
      <c r="BM62" s="925"/>
      <c r="BN62" s="926"/>
      <c r="BO62" s="927"/>
      <c r="BP62" s="918"/>
      <c r="BQ62" s="918"/>
      <c r="BR62" s="918"/>
      <c r="BS62" s="918"/>
      <c r="BT62" s="918"/>
      <c r="BU62" s="918"/>
      <c r="BV62" s="918"/>
      <c r="BW62" s="918"/>
      <c r="BX62" s="918"/>
      <c r="BY62" s="918"/>
      <c r="BZ62" s="918"/>
      <c r="CA62" s="918"/>
      <c r="CB62" s="918"/>
      <c r="CC62" s="918"/>
      <c r="CD62" s="918"/>
      <c r="CE62" s="944"/>
      <c r="CF62" s="918"/>
      <c r="CG62" s="918"/>
    </row>
    <row r="63" spans="1:85" ht="18.75" customHeight="1" thickBot="1">
      <c r="A63" s="932"/>
      <c r="B63" s="813"/>
      <c r="C63" s="20" t="s">
        <v>34</v>
      </c>
      <c r="D63" s="76">
        <f t="shared" ref="D63:Y63" si="71">(D$19*D62)/1000</f>
        <v>0</v>
      </c>
      <c r="E63" s="76">
        <f t="shared" si="71"/>
        <v>0</v>
      </c>
      <c r="F63" s="76">
        <f t="shared" si="71"/>
        <v>0</v>
      </c>
      <c r="G63" s="76">
        <f t="shared" si="71"/>
        <v>0</v>
      </c>
      <c r="H63" s="76">
        <f t="shared" si="71"/>
        <v>0</v>
      </c>
      <c r="I63" s="76">
        <f t="shared" si="71"/>
        <v>0</v>
      </c>
      <c r="J63" s="76">
        <f t="shared" si="71"/>
        <v>0</v>
      </c>
      <c r="K63" s="76">
        <f t="shared" si="71"/>
        <v>0</v>
      </c>
      <c r="L63" s="76">
        <f t="shared" si="71"/>
        <v>0</v>
      </c>
      <c r="M63" s="76">
        <f t="shared" si="71"/>
        <v>0.04</v>
      </c>
      <c r="N63" s="76">
        <f t="shared" si="71"/>
        <v>0</v>
      </c>
      <c r="O63" s="76">
        <f t="shared" si="71"/>
        <v>0</v>
      </c>
      <c r="P63" s="76">
        <f t="shared" si="71"/>
        <v>0</v>
      </c>
      <c r="Q63" s="76">
        <f t="shared" si="71"/>
        <v>0</v>
      </c>
      <c r="R63" s="76">
        <f t="shared" si="71"/>
        <v>0</v>
      </c>
      <c r="S63" s="76">
        <f t="shared" si="71"/>
        <v>0</v>
      </c>
      <c r="T63" s="76">
        <f>(T$19*T62)/1000</f>
        <v>0</v>
      </c>
      <c r="U63" s="76">
        <f t="shared" si="71"/>
        <v>0</v>
      </c>
      <c r="V63" s="76">
        <f t="shared" si="71"/>
        <v>0</v>
      </c>
      <c r="W63" s="76">
        <f t="shared" si="71"/>
        <v>0</v>
      </c>
      <c r="X63" s="76">
        <f t="shared" si="71"/>
        <v>0</v>
      </c>
      <c r="Y63" s="76">
        <f t="shared" si="71"/>
        <v>0</v>
      </c>
      <c r="Z63" s="814"/>
      <c r="AA63" s="814"/>
      <c r="AB63" s="814"/>
      <c r="AC63" s="816"/>
      <c r="AD63" s="818"/>
      <c r="AE63" s="818"/>
      <c r="AF63" s="818"/>
      <c r="AG63" s="932"/>
      <c r="AH63" s="813"/>
      <c r="AI63" s="20" t="s">
        <v>34</v>
      </c>
      <c r="AJ63" s="76">
        <f t="shared" ref="AJ63:BE63" si="72">(AJ$19*AJ62)/1000</f>
        <v>0</v>
      </c>
      <c r="AK63" s="76">
        <f t="shared" si="72"/>
        <v>0</v>
      </c>
      <c r="AL63" s="76">
        <f t="shared" si="72"/>
        <v>0</v>
      </c>
      <c r="AM63" s="76">
        <f t="shared" si="72"/>
        <v>0</v>
      </c>
      <c r="AN63" s="76">
        <f t="shared" si="72"/>
        <v>0</v>
      </c>
      <c r="AO63" s="76">
        <f t="shared" si="72"/>
        <v>0</v>
      </c>
      <c r="AP63" s="76">
        <f t="shared" si="72"/>
        <v>0</v>
      </c>
      <c r="AQ63" s="76">
        <f t="shared" si="72"/>
        <v>0</v>
      </c>
      <c r="AR63" s="76">
        <f t="shared" si="72"/>
        <v>0</v>
      </c>
      <c r="AS63" s="76">
        <f t="shared" si="72"/>
        <v>0</v>
      </c>
      <c r="AT63" s="76">
        <f t="shared" si="72"/>
        <v>0</v>
      </c>
      <c r="AU63" s="76">
        <f t="shared" si="72"/>
        <v>0</v>
      </c>
      <c r="AV63" s="76">
        <f t="shared" si="72"/>
        <v>0</v>
      </c>
      <c r="AW63" s="76">
        <f t="shared" si="72"/>
        <v>0</v>
      </c>
      <c r="AX63" s="76">
        <f t="shared" si="72"/>
        <v>0</v>
      </c>
      <c r="AY63" s="76">
        <f t="shared" si="72"/>
        <v>0</v>
      </c>
      <c r="AZ63" s="76">
        <f t="shared" si="72"/>
        <v>0</v>
      </c>
      <c r="BA63" s="76">
        <f t="shared" si="72"/>
        <v>0</v>
      </c>
      <c r="BB63" s="76">
        <f t="shared" si="72"/>
        <v>0</v>
      </c>
      <c r="BC63" s="76">
        <f t="shared" si="72"/>
        <v>0</v>
      </c>
      <c r="BD63" s="76">
        <f t="shared" si="72"/>
        <v>0</v>
      </c>
      <c r="BE63" s="76">
        <f t="shared" si="72"/>
        <v>0</v>
      </c>
      <c r="BF63" s="814"/>
      <c r="BG63" s="814"/>
      <c r="BH63" s="814"/>
      <c r="BI63" s="816"/>
      <c r="BJ63" s="818"/>
      <c r="BK63" s="818"/>
      <c r="BL63" s="818"/>
      <c r="BM63" s="922" t="str">
        <f>A70</f>
        <v>лимон</v>
      </c>
      <c r="BN63" s="923"/>
      <c r="BO63" s="924"/>
      <c r="BP63" s="941"/>
      <c r="BQ63" s="941"/>
      <c r="BR63" s="917">
        <f>F71+AL71</f>
        <v>0</v>
      </c>
      <c r="BS63" s="917"/>
      <c r="BT63" s="941"/>
      <c r="BU63" s="917">
        <f>H71+AN71</f>
        <v>0</v>
      </c>
      <c r="BV63" s="941"/>
      <c r="BW63" s="917"/>
      <c r="BX63" s="917"/>
      <c r="BY63" s="917"/>
      <c r="BZ63" s="917"/>
      <c r="CA63" s="941"/>
      <c r="CB63" s="941"/>
      <c r="CC63" s="941"/>
      <c r="CD63" s="941"/>
      <c r="CE63" s="917">
        <f>S71+AY71</f>
        <v>0</v>
      </c>
      <c r="CF63" s="941"/>
      <c r="CG63" s="917"/>
    </row>
    <row r="64" spans="1:85" s="55" customFormat="1" ht="18.75" customHeight="1">
      <c r="A64" s="970" t="s">
        <v>471</v>
      </c>
      <c r="B64" s="813"/>
      <c r="C64" s="64" t="s">
        <v>35</v>
      </c>
      <c r="D64" s="62"/>
      <c r="E64" s="61"/>
      <c r="F64" s="61"/>
      <c r="G64" s="63"/>
      <c r="H64" s="62"/>
      <c r="I64" s="63"/>
      <c r="J64" s="62"/>
      <c r="K64" s="61"/>
      <c r="L64" s="61"/>
      <c r="M64" s="61"/>
      <c r="N64" s="61">
        <v>0</v>
      </c>
      <c r="O64" s="61">
        <v>0</v>
      </c>
      <c r="P64" s="61">
        <v>0</v>
      </c>
      <c r="Q64" s="61"/>
      <c r="R64" s="63"/>
      <c r="S64" s="62"/>
      <c r="T64" s="61"/>
      <c r="U64" s="61"/>
      <c r="V64" s="63"/>
      <c r="W64" s="62"/>
      <c r="X64" s="61"/>
      <c r="Y64" s="60"/>
      <c r="Z64" s="814">
        <f>SUM(D65:G65)</f>
        <v>0</v>
      </c>
      <c r="AA64" s="814">
        <f>SUM(H65:V65)</f>
        <v>0</v>
      </c>
      <c r="AB64" s="814">
        <f>SUM(Z64+AA64)</f>
        <v>0</v>
      </c>
      <c r="AC64" s="816"/>
      <c r="AD64" s="973">
        <f>SUM(Z64*AC64)</f>
        <v>0</v>
      </c>
      <c r="AE64" s="973">
        <f>SUM(AA64*AC64)</f>
        <v>0</v>
      </c>
      <c r="AF64" s="973">
        <f>SUM(AD64:AE65)</f>
        <v>0</v>
      </c>
      <c r="AG64" s="970" t="s">
        <v>471</v>
      </c>
      <c r="AH64" s="813"/>
      <c r="AI64" s="64" t="s">
        <v>35</v>
      </c>
      <c r="AJ64" s="62"/>
      <c r="AK64" s="61"/>
      <c r="AL64" s="61"/>
      <c r="AM64" s="63"/>
      <c r="AN64" s="62"/>
      <c r="AO64" s="63"/>
      <c r="AP64" s="62"/>
      <c r="AQ64" s="517"/>
      <c r="AR64" s="61">
        <v>35.066000000000003</v>
      </c>
      <c r="AS64" s="61"/>
      <c r="AT64" s="61">
        <v>0</v>
      </c>
      <c r="AU64" s="61">
        <v>0</v>
      </c>
      <c r="AV64" s="517">
        <v>0</v>
      </c>
      <c r="AW64" s="61"/>
      <c r="AX64" s="63"/>
      <c r="AY64" s="62"/>
      <c r="AZ64" s="61"/>
      <c r="BA64" s="61"/>
      <c r="BB64" s="63"/>
      <c r="BC64" s="62"/>
      <c r="BD64" s="61"/>
      <c r="BE64" s="60"/>
      <c r="BF64" s="814">
        <f>SUM(AJ65:AM65)</f>
        <v>0</v>
      </c>
      <c r="BG64" s="814">
        <f>SUM(AN65:BB65)</f>
        <v>0</v>
      </c>
      <c r="BH64" s="814">
        <f>SUM(BF64+BG64)</f>
        <v>0</v>
      </c>
      <c r="BI64" s="1026">
        <f t="shared" ref="BI64" si="73">AC64</f>
        <v>0</v>
      </c>
      <c r="BJ64" s="973">
        <f>SUM(BF64*BI64)</f>
        <v>0</v>
      </c>
      <c r="BK64" s="973">
        <f>SUM(BG64*BI64)</f>
        <v>0</v>
      </c>
      <c r="BL64" s="973">
        <f>SUM(BJ64:BK65)</f>
        <v>0</v>
      </c>
      <c r="BM64" s="925"/>
      <c r="BN64" s="926"/>
      <c r="BO64" s="927"/>
      <c r="BP64" s="918"/>
      <c r="BQ64" s="918"/>
      <c r="BR64" s="918"/>
      <c r="BS64" s="918"/>
      <c r="BT64" s="918"/>
      <c r="BU64" s="918"/>
      <c r="BV64" s="918"/>
      <c r="BW64" s="918"/>
      <c r="BX64" s="918"/>
      <c r="BY64" s="918"/>
      <c r="BZ64" s="918"/>
      <c r="CA64" s="918"/>
      <c r="CB64" s="918"/>
      <c r="CC64" s="918"/>
      <c r="CD64" s="918"/>
      <c r="CE64" s="944"/>
      <c r="CF64" s="918"/>
      <c r="CG64" s="918"/>
    </row>
    <row r="65" spans="1:108" ht="18.75" customHeight="1" thickBot="1">
      <c r="A65" s="970"/>
      <c r="B65" s="813"/>
      <c r="C65" s="20" t="s">
        <v>34</v>
      </c>
      <c r="D65" s="76">
        <f t="shared" ref="D65:S65" si="74">(D$19*D64)/1000</f>
        <v>0</v>
      </c>
      <c r="E65" s="76">
        <f t="shared" si="74"/>
        <v>0</v>
      </c>
      <c r="F65" s="76">
        <f t="shared" si="74"/>
        <v>0</v>
      </c>
      <c r="G65" s="76">
        <f t="shared" si="74"/>
        <v>0</v>
      </c>
      <c r="H65" s="76">
        <f t="shared" si="74"/>
        <v>0</v>
      </c>
      <c r="I65" s="76">
        <f t="shared" si="74"/>
        <v>0</v>
      </c>
      <c r="J65" s="76">
        <f t="shared" si="74"/>
        <v>0</v>
      </c>
      <c r="K65" s="76">
        <f t="shared" si="74"/>
        <v>0</v>
      </c>
      <c r="L65" s="76">
        <f t="shared" si="74"/>
        <v>0</v>
      </c>
      <c r="M65" s="76">
        <f t="shared" si="74"/>
        <v>0</v>
      </c>
      <c r="N65" s="76">
        <f t="shared" si="74"/>
        <v>0</v>
      </c>
      <c r="O65" s="76">
        <f t="shared" si="74"/>
        <v>0</v>
      </c>
      <c r="P65" s="76">
        <f t="shared" si="74"/>
        <v>0</v>
      </c>
      <c r="Q65" s="76">
        <f t="shared" si="74"/>
        <v>0</v>
      </c>
      <c r="R65" s="76">
        <f t="shared" si="74"/>
        <v>0</v>
      </c>
      <c r="S65" s="76">
        <f t="shared" si="74"/>
        <v>0</v>
      </c>
      <c r="T65" s="76">
        <f>(T$19*T64)/1000</f>
        <v>0</v>
      </c>
      <c r="U65" s="76">
        <f t="shared" ref="U65:Y65" si="75">(U$19*U64)/1000</f>
        <v>0</v>
      </c>
      <c r="V65" s="76">
        <f t="shared" si="75"/>
        <v>0</v>
      </c>
      <c r="W65" s="76">
        <f t="shared" si="75"/>
        <v>0</v>
      </c>
      <c r="X65" s="76">
        <f t="shared" si="75"/>
        <v>0</v>
      </c>
      <c r="Y65" s="76">
        <f t="shared" si="75"/>
        <v>0</v>
      </c>
      <c r="Z65" s="814"/>
      <c r="AA65" s="814"/>
      <c r="AB65" s="814"/>
      <c r="AC65" s="816"/>
      <c r="AD65" s="818"/>
      <c r="AE65" s="818"/>
      <c r="AF65" s="818"/>
      <c r="AG65" s="970"/>
      <c r="AH65" s="813"/>
      <c r="AI65" s="20" t="s">
        <v>34</v>
      </c>
      <c r="AJ65" s="76">
        <f t="shared" ref="AJ65:BE65" si="76">(AJ$19*AJ64)/1000</f>
        <v>0</v>
      </c>
      <c r="AK65" s="76">
        <f t="shared" si="76"/>
        <v>0</v>
      </c>
      <c r="AL65" s="76">
        <f t="shared" si="76"/>
        <v>0</v>
      </c>
      <c r="AM65" s="76">
        <f t="shared" si="76"/>
        <v>0</v>
      </c>
      <c r="AN65" s="76">
        <f t="shared" si="76"/>
        <v>0</v>
      </c>
      <c r="AO65" s="76">
        <f t="shared" si="76"/>
        <v>0</v>
      </c>
      <c r="AP65" s="76">
        <f t="shared" si="76"/>
        <v>0</v>
      </c>
      <c r="AQ65" s="76">
        <f t="shared" si="76"/>
        <v>0</v>
      </c>
      <c r="AR65" s="76">
        <f t="shared" si="76"/>
        <v>0</v>
      </c>
      <c r="AS65" s="76">
        <f t="shared" si="76"/>
        <v>0</v>
      </c>
      <c r="AT65" s="76">
        <f t="shared" si="76"/>
        <v>0</v>
      </c>
      <c r="AU65" s="76">
        <f t="shared" si="76"/>
        <v>0</v>
      </c>
      <c r="AV65" s="76">
        <f t="shared" si="76"/>
        <v>0</v>
      </c>
      <c r="AW65" s="76">
        <f t="shared" si="76"/>
        <v>0</v>
      </c>
      <c r="AX65" s="76">
        <f t="shared" si="76"/>
        <v>0</v>
      </c>
      <c r="AY65" s="76">
        <f t="shared" si="76"/>
        <v>0</v>
      </c>
      <c r="AZ65" s="76">
        <f t="shared" si="76"/>
        <v>0</v>
      </c>
      <c r="BA65" s="76">
        <f t="shared" si="76"/>
        <v>0</v>
      </c>
      <c r="BB65" s="76">
        <f t="shared" si="76"/>
        <v>0</v>
      </c>
      <c r="BC65" s="76">
        <f t="shared" si="76"/>
        <v>0</v>
      </c>
      <c r="BD65" s="76">
        <f t="shared" si="76"/>
        <v>0</v>
      </c>
      <c r="BE65" s="76">
        <f t="shared" si="76"/>
        <v>0</v>
      </c>
      <c r="BF65" s="814"/>
      <c r="BG65" s="814"/>
      <c r="BH65" s="814"/>
      <c r="BI65" s="816"/>
      <c r="BJ65" s="818"/>
      <c r="BK65" s="818"/>
      <c r="BL65" s="818"/>
      <c r="BM65" s="922" t="str">
        <f>A72</f>
        <v>сок</v>
      </c>
      <c r="BN65" s="923"/>
      <c r="BO65" s="924"/>
      <c r="BP65" s="941"/>
      <c r="BQ65" s="941"/>
      <c r="BR65" s="917">
        <f>F73+AL73</f>
        <v>0</v>
      </c>
      <c r="BS65" s="917"/>
      <c r="BT65" s="941"/>
      <c r="BU65" s="917">
        <f>H73+AN73</f>
        <v>0</v>
      </c>
      <c r="BV65" s="941"/>
      <c r="BW65" s="917"/>
      <c r="BX65" s="917"/>
      <c r="BY65" s="917"/>
      <c r="BZ65" s="917"/>
      <c r="CA65" s="941"/>
      <c r="CB65" s="941"/>
      <c r="CC65" s="941"/>
      <c r="CD65" s="941"/>
      <c r="CE65" s="917">
        <f>S73+AY73</f>
        <v>0</v>
      </c>
      <c r="CF65" s="941"/>
      <c r="CG65" s="917"/>
    </row>
    <row r="66" spans="1:108" s="55" customFormat="1" ht="18.75" customHeight="1">
      <c r="A66" s="932" t="s">
        <v>16</v>
      </c>
      <c r="B66" s="813"/>
      <c r="C66" s="64" t="s">
        <v>35</v>
      </c>
      <c r="D66" s="62"/>
      <c r="E66" s="61"/>
      <c r="F66" s="61"/>
      <c r="G66" s="63"/>
      <c r="H66" s="62"/>
      <c r="I66" s="63"/>
      <c r="J66" s="62"/>
      <c r="K66" s="61"/>
      <c r="L66" s="61"/>
      <c r="M66" s="61"/>
      <c r="N66" s="61">
        <v>0</v>
      </c>
      <c r="O66" s="61">
        <v>0</v>
      </c>
      <c r="P66" s="61">
        <v>0</v>
      </c>
      <c r="Q66" s="61"/>
      <c r="R66" s="63"/>
      <c r="S66" s="62"/>
      <c r="T66" s="61"/>
      <c r="U66" s="61"/>
      <c r="V66" s="63"/>
      <c r="W66" s="62"/>
      <c r="X66" s="61"/>
      <c r="Y66" s="60"/>
      <c r="Z66" s="814">
        <f>SUM(D67:G67)</f>
        <v>0</v>
      </c>
      <c r="AA66" s="814">
        <f>SUM(H67:V67)</f>
        <v>0</v>
      </c>
      <c r="AB66" s="814">
        <f>SUM(Z66+AA66)</f>
        <v>0</v>
      </c>
      <c r="AC66" s="816"/>
      <c r="AD66" s="973">
        <f>SUM(Z66*AC66)</f>
        <v>0</v>
      </c>
      <c r="AE66" s="973">
        <f>SUM(AA66*AC66)</f>
        <v>0</v>
      </c>
      <c r="AF66" s="973">
        <f>SUM(AD66:AE67)</f>
        <v>0</v>
      </c>
      <c r="AG66" s="932" t="s">
        <v>16</v>
      </c>
      <c r="AH66" s="813"/>
      <c r="AI66" s="64" t="s">
        <v>35</v>
      </c>
      <c r="AJ66" s="62"/>
      <c r="AK66" s="61"/>
      <c r="AL66" s="61"/>
      <c r="AM66" s="63"/>
      <c r="AN66" s="62"/>
      <c r="AO66" s="63"/>
      <c r="AP66" s="62"/>
      <c r="AQ66" s="517"/>
      <c r="AR66" s="61"/>
      <c r="AS66" s="61"/>
      <c r="AT66" s="61">
        <v>0</v>
      </c>
      <c r="AU66" s="61">
        <v>0</v>
      </c>
      <c r="AV66" s="517">
        <v>0</v>
      </c>
      <c r="AW66" s="61"/>
      <c r="AX66" s="63"/>
      <c r="AY66" s="62">
        <v>1.3</v>
      </c>
      <c r="AZ66" s="61"/>
      <c r="BA66" s="61"/>
      <c r="BB66" s="63"/>
      <c r="BC66" s="62"/>
      <c r="BD66" s="61"/>
      <c r="BE66" s="60"/>
      <c r="BF66" s="814">
        <f>SUM(AJ67:AM67)</f>
        <v>0</v>
      </c>
      <c r="BG66" s="814">
        <f>SUM(AN67:BB67)</f>
        <v>0</v>
      </c>
      <c r="BH66" s="814">
        <f>SUM(BF66+BG66)</f>
        <v>0</v>
      </c>
      <c r="BI66" s="1026">
        <f t="shared" ref="BI66" si="77">AC66</f>
        <v>0</v>
      </c>
      <c r="BJ66" s="973">
        <f>SUM(BF66*BI66)</f>
        <v>0</v>
      </c>
      <c r="BK66" s="973">
        <f>SUM(BG66*BI66)</f>
        <v>0</v>
      </c>
      <c r="BL66" s="973">
        <f>SUM(BJ66:BK67)</f>
        <v>0</v>
      </c>
      <c r="BM66" s="925"/>
      <c r="BN66" s="926"/>
      <c r="BO66" s="927"/>
      <c r="BP66" s="918"/>
      <c r="BQ66" s="918"/>
      <c r="BR66" s="918"/>
      <c r="BS66" s="918"/>
      <c r="BT66" s="918"/>
      <c r="BU66" s="918"/>
      <c r="BV66" s="918"/>
      <c r="BW66" s="918"/>
      <c r="BX66" s="918"/>
      <c r="BY66" s="918"/>
      <c r="BZ66" s="918"/>
      <c r="CA66" s="918"/>
      <c r="CB66" s="918"/>
      <c r="CC66" s="918"/>
      <c r="CD66" s="918"/>
      <c r="CE66" s="944"/>
      <c r="CF66" s="918"/>
      <c r="CG66" s="918"/>
    </row>
    <row r="67" spans="1:108" ht="18.75" customHeight="1" thickBot="1">
      <c r="A67" s="932"/>
      <c r="B67" s="813"/>
      <c r="C67" s="20" t="s">
        <v>34</v>
      </c>
      <c r="D67" s="76">
        <f t="shared" ref="D67:S67" si="78">(D$19*D66)/1000</f>
        <v>0</v>
      </c>
      <c r="E67" s="76">
        <f t="shared" si="78"/>
        <v>0</v>
      </c>
      <c r="F67" s="76">
        <f t="shared" si="78"/>
        <v>0</v>
      </c>
      <c r="G67" s="76">
        <f t="shared" si="78"/>
        <v>0</v>
      </c>
      <c r="H67" s="76">
        <f t="shared" si="78"/>
        <v>0</v>
      </c>
      <c r="I67" s="76">
        <f t="shared" si="78"/>
        <v>0</v>
      </c>
      <c r="J67" s="76">
        <f t="shared" si="78"/>
        <v>0</v>
      </c>
      <c r="K67" s="76">
        <f t="shared" si="78"/>
        <v>0</v>
      </c>
      <c r="L67" s="76">
        <f t="shared" si="78"/>
        <v>0</v>
      </c>
      <c r="M67" s="76">
        <f t="shared" si="78"/>
        <v>0</v>
      </c>
      <c r="N67" s="76">
        <f t="shared" si="78"/>
        <v>0</v>
      </c>
      <c r="O67" s="76">
        <f t="shared" si="78"/>
        <v>0</v>
      </c>
      <c r="P67" s="76">
        <f t="shared" si="78"/>
        <v>0</v>
      </c>
      <c r="Q67" s="76">
        <f t="shared" si="78"/>
        <v>0</v>
      </c>
      <c r="R67" s="76">
        <f t="shared" si="78"/>
        <v>0</v>
      </c>
      <c r="S67" s="76">
        <f t="shared" si="78"/>
        <v>0</v>
      </c>
      <c r="T67" s="76">
        <f>(T$19*T66)/1000</f>
        <v>0</v>
      </c>
      <c r="U67" s="76">
        <f t="shared" ref="U67:Y67" si="79">(U$19*U66)/1000</f>
        <v>0</v>
      </c>
      <c r="V67" s="76">
        <f t="shared" si="79"/>
        <v>0</v>
      </c>
      <c r="W67" s="76">
        <f t="shared" si="79"/>
        <v>0</v>
      </c>
      <c r="X67" s="76">
        <f t="shared" si="79"/>
        <v>0</v>
      </c>
      <c r="Y67" s="76">
        <f t="shared" si="79"/>
        <v>0</v>
      </c>
      <c r="Z67" s="814"/>
      <c r="AA67" s="814"/>
      <c r="AB67" s="814"/>
      <c r="AC67" s="816"/>
      <c r="AD67" s="818"/>
      <c r="AE67" s="818"/>
      <c r="AF67" s="818"/>
      <c r="AG67" s="932"/>
      <c r="AH67" s="813"/>
      <c r="AI67" s="20" t="s">
        <v>34</v>
      </c>
      <c r="AJ67" s="76">
        <f t="shared" ref="AJ67:BE67" si="80">(AJ$19*AJ66)/1000</f>
        <v>0</v>
      </c>
      <c r="AK67" s="76">
        <f t="shared" si="80"/>
        <v>0</v>
      </c>
      <c r="AL67" s="76">
        <f t="shared" si="80"/>
        <v>0</v>
      </c>
      <c r="AM67" s="76">
        <f t="shared" si="80"/>
        <v>0</v>
      </c>
      <c r="AN67" s="76">
        <f t="shared" si="80"/>
        <v>0</v>
      </c>
      <c r="AO67" s="76">
        <f t="shared" si="80"/>
        <v>0</v>
      </c>
      <c r="AP67" s="76">
        <f t="shared" si="80"/>
        <v>0</v>
      </c>
      <c r="AQ67" s="76">
        <f t="shared" si="80"/>
        <v>0</v>
      </c>
      <c r="AR67" s="76">
        <f t="shared" si="80"/>
        <v>0</v>
      </c>
      <c r="AS67" s="76">
        <f t="shared" si="80"/>
        <v>0</v>
      </c>
      <c r="AT67" s="76">
        <f t="shared" si="80"/>
        <v>0</v>
      </c>
      <c r="AU67" s="76">
        <f t="shared" si="80"/>
        <v>0</v>
      </c>
      <c r="AV67" s="76">
        <f t="shared" si="80"/>
        <v>0</v>
      </c>
      <c r="AW67" s="76">
        <f t="shared" si="80"/>
        <v>0</v>
      </c>
      <c r="AX67" s="76">
        <f t="shared" si="80"/>
        <v>0</v>
      </c>
      <c r="AY67" s="76">
        <f t="shared" si="80"/>
        <v>0</v>
      </c>
      <c r="AZ67" s="76">
        <f t="shared" si="80"/>
        <v>0</v>
      </c>
      <c r="BA67" s="76">
        <f t="shared" si="80"/>
        <v>0</v>
      </c>
      <c r="BB67" s="76">
        <f t="shared" si="80"/>
        <v>0</v>
      </c>
      <c r="BC67" s="76">
        <f t="shared" si="80"/>
        <v>0</v>
      </c>
      <c r="BD67" s="76">
        <f t="shared" si="80"/>
        <v>0</v>
      </c>
      <c r="BE67" s="76">
        <f t="shared" si="80"/>
        <v>0</v>
      </c>
      <c r="BF67" s="814"/>
      <c r="BG67" s="814"/>
      <c r="BH67" s="814"/>
      <c r="BI67" s="816"/>
      <c r="BJ67" s="818"/>
      <c r="BK67" s="818"/>
      <c r="BL67" s="818"/>
      <c r="BM67" s="504"/>
      <c r="BN67" s="504"/>
      <c r="BO67" s="504"/>
      <c r="BP67" s="504"/>
      <c r="BQ67" s="504"/>
      <c r="BR67" s="504"/>
      <c r="BS67" s="504"/>
      <c r="BT67" s="504"/>
      <c r="BU67" s="504"/>
      <c r="BV67" s="504"/>
      <c r="BW67" s="504"/>
      <c r="BX67" s="504"/>
      <c r="BY67" s="504"/>
      <c r="BZ67" s="504"/>
      <c r="CA67" s="504"/>
      <c r="CB67" s="504"/>
      <c r="CC67" s="504"/>
      <c r="CD67" s="504"/>
      <c r="CE67" s="504"/>
      <c r="CF67" s="504"/>
      <c r="CG67" s="504"/>
    </row>
    <row r="68" spans="1:108" s="55" customFormat="1" ht="18.75" customHeight="1">
      <c r="A68" s="932" t="s">
        <v>15</v>
      </c>
      <c r="B68" s="813"/>
      <c r="C68" s="64" t="s">
        <v>35</v>
      </c>
      <c r="D68" s="62"/>
      <c r="E68" s="517"/>
      <c r="F68" s="517"/>
      <c r="G68" s="63"/>
      <c r="H68" s="62"/>
      <c r="I68" s="63"/>
      <c r="J68" s="62"/>
      <c r="K68" s="517"/>
      <c r="L68" s="517"/>
      <c r="M68" s="517"/>
      <c r="N68" s="517">
        <v>0</v>
      </c>
      <c r="O68" s="517">
        <v>0</v>
      </c>
      <c r="P68" s="517">
        <v>0</v>
      </c>
      <c r="Q68" s="517"/>
      <c r="R68" s="63"/>
      <c r="S68" s="62"/>
      <c r="T68" s="517"/>
      <c r="U68" s="517"/>
      <c r="V68" s="63"/>
      <c r="W68" s="62"/>
      <c r="X68" s="517"/>
      <c r="Y68" s="60"/>
      <c r="Z68" s="814">
        <f>SUM(D69:G69)</f>
        <v>0</v>
      </c>
      <c r="AA68" s="814">
        <f>SUM(H69:V69)</f>
        <v>0</v>
      </c>
      <c r="AB68" s="814">
        <f>SUM(Z68+AA68)</f>
        <v>0</v>
      </c>
      <c r="AC68" s="816"/>
      <c r="AD68" s="973">
        <f>SUM(Z68*AC68)</f>
        <v>0</v>
      </c>
      <c r="AE68" s="973">
        <f>SUM(AA68*AC68)</f>
        <v>0</v>
      </c>
      <c r="AF68" s="973">
        <f>SUM(AD68:AE69)</f>
        <v>0</v>
      </c>
      <c r="AG68" s="932" t="s">
        <v>15</v>
      </c>
      <c r="AH68" s="813"/>
      <c r="AI68" s="64" t="s">
        <v>35</v>
      </c>
      <c r="AJ68" s="62"/>
      <c r="AK68" s="517"/>
      <c r="AL68" s="517"/>
      <c r="AM68" s="63"/>
      <c r="AN68" s="62"/>
      <c r="AO68" s="63"/>
      <c r="AP68" s="62"/>
      <c r="AQ68" s="517"/>
      <c r="AR68" s="517"/>
      <c r="AS68" s="517"/>
      <c r="AT68" s="517">
        <v>0</v>
      </c>
      <c r="AU68" s="517">
        <v>0</v>
      </c>
      <c r="AV68" s="517">
        <v>0</v>
      </c>
      <c r="AW68" s="517"/>
      <c r="AX68" s="63"/>
      <c r="AY68" s="62">
        <v>1</v>
      </c>
      <c r="AZ68" s="517"/>
      <c r="BA68" s="517"/>
      <c r="BB68" s="63"/>
      <c r="BC68" s="62"/>
      <c r="BD68" s="517"/>
      <c r="BE68" s="60"/>
      <c r="BF68" s="814">
        <f>SUM(AJ69:AM69)</f>
        <v>0</v>
      </c>
      <c r="BG68" s="814">
        <f>SUM(AN69:BB69)</f>
        <v>0</v>
      </c>
      <c r="BH68" s="814">
        <f>SUM(BF68+BG68)</f>
        <v>0</v>
      </c>
      <c r="BI68" s="1026">
        <f t="shared" ref="BI68" si="81">AC68</f>
        <v>0</v>
      </c>
      <c r="BJ68" s="973">
        <f>SUM(BF68*BI68)</f>
        <v>0</v>
      </c>
      <c r="BK68" s="973">
        <f>SUM(BG68*BI68)</f>
        <v>0</v>
      </c>
      <c r="BL68" s="973">
        <f>SUM(BJ68:BK69)</f>
        <v>0</v>
      </c>
      <c r="BM68" s="504"/>
      <c r="BN68" s="504"/>
      <c r="BO68" s="504"/>
      <c r="BP68" s="504"/>
      <c r="BQ68" s="504"/>
      <c r="BR68" s="504"/>
      <c r="BS68" s="504"/>
      <c r="BT68" s="504"/>
      <c r="BU68" s="504"/>
      <c r="BV68" s="504"/>
      <c r="BW68" s="504"/>
      <c r="BX68" s="504"/>
      <c r="BY68" s="504"/>
      <c r="BZ68" s="504"/>
      <c r="CA68" s="504"/>
      <c r="CB68" s="504"/>
      <c r="CC68" s="504"/>
      <c r="CD68" s="504"/>
      <c r="CE68" s="504"/>
      <c r="CF68" s="504"/>
      <c r="CG68" s="504"/>
    </row>
    <row r="69" spans="1:108" ht="18.75" customHeight="1" thickBot="1">
      <c r="A69" s="932"/>
      <c r="B69" s="813"/>
      <c r="C69" s="20" t="s">
        <v>34</v>
      </c>
      <c r="D69" s="76">
        <f t="shared" ref="D69:S69" si="82">(D$19*D68)/1000</f>
        <v>0</v>
      </c>
      <c r="E69" s="76">
        <f t="shared" si="82"/>
        <v>0</v>
      </c>
      <c r="F69" s="76">
        <f t="shared" si="82"/>
        <v>0</v>
      </c>
      <c r="G69" s="76">
        <f t="shared" si="82"/>
        <v>0</v>
      </c>
      <c r="H69" s="76">
        <f t="shared" si="82"/>
        <v>0</v>
      </c>
      <c r="I69" s="76">
        <f t="shared" si="82"/>
        <v>0</v>
      </c>
      <c r="J69" s="76">
        <f t="shared" si="82"/>
        <v>0</v>
      </c>
      <c r="K69" s="76">
        <f t="shared" si="82"/>
        <v>0</v>
      </c>
      <c r="L69" s="76">
        <f t="shared" si="82"/>
        <v>0</v>
      </c>
      <c r="M69" s="76">
        <f t="shared" si="82"/>
        <v>0</v>
      </c>
      <c r="N69" s="76">
        <f t="shared" si="82"/>
        <v>0</v>
      </c>
      <c r="O69" s="76">
        <f t="shared" si="82"/>
        <v>0</v>
      </c>
      <c r="P69" s="76">
        <f t="shared" si="82"/>
        <v>0</v>
      </c>
      <c r="Q69" s="76">
        <f t="shared" si="82"/>
        <v>0</v>
      </c>
      <c r="R69" s="76">
        <f t="shared" si="82"/>
        <v>0</v>
      </c>
      <c r="S69" s="76">
        <f t="shared" si="82"/>
        <v>0</v>
      </c>
      <c r="T69" s="76">
        <f>(T$19*T68)/1000</f>
        <v>0</v>
      </c>
      <c r="U69" s="76">
        <f t="shared" ref="U69:Y69" si="83">(U$19*U68)/1000</f>
        <v>0</v>
      </c>
      <c r="V69" s="76">
        <f t="shared" si="83"/>
        <v>0</v>
      </c>
      <c r="W69" s="76">
        <f t="shared" si="83"/>
        <v>0</v>
      </c>
      <c r="X69" s="76">
        <f t="shared" si="83"/>
        <v>0</v>
      </c>
      <c r="Y69" s="76">
        <f t="shared" si="83"/>
        <v>0</v>
      </c>
      <c r="Z69" s="814"/>
      <c r="AA69" s="814"/>
      <c r="AB69" s="814"/>
      <c r="AC69" s="816"/>
      <c r="AD69" s="818"/>
      <c r="AE69" s="818"/>
      <c r="AF69" s="818"/>
      <c r="AG69" s="932"/>
      <c r="AH69" s="813"/>
      <c r="AI69" s="20" t="s">
        <v>34</v>
      </c>
      <c r="AJ69" s="76">
        <f t="shared" ref="AJ69:BE69" si="84">(AJ$19*AJ68)/1000</f>
        <v>0</v>
      </c>
      <c r="AK69" s="76">
        <f t="shared" si="84"/>
        <v>0</v>
      </c>
      <c r="AL69" s="76">
        <f t="shared" si="84"/>
        <v>0</v>
      </c>
      <c r="AM69" s="76">
        <f t="shared" si="84"/>
        <v>0</v>
      </c>
      <c r="AN69" s="76">
        <f t="shared" si="84"/>
        <v>0</v>
      </c>
      <c r="AO69" s="76">
        <f t="shared" si="84"/>
        <v>0</v>
      </c>
      <c r="AP69" s="76">
        <f t="shared" si="84"/>
        <v>0</v>
      </c>
      <c r="AQ69" s="76">
        <f t="shared" si="84"/>
        <v>0</v>
      </c>
      <c r="AR69" s="76">
        <f t="shared" si="84"/>
        <v>0</v>
      </c>
      <c r="AS69" s="76">
        <f t="shared" si="84"/>
        <v>0</v>
      </c>
      <c r="AT69" s="76">
        <f t="shared" si="84"/>
        <v>0</v>
      </c>
      <c r="AU69" s="76">
        <f t="shared" si="84"/>
        <v>0</v>
      </c>
      <c r="AV69" s="76">
        <f t="shared" si="84"/>
        <v>0</v>
      </c>
      <c r="AW69" s="76">
        <f t="shared" si="84"/>
        <v>0</v>
      </c>
      <c r="AX69" s="76">
        <f t="shared" si="84"/>
        <v>0</v>
      </c>
      <c r="AY69" s="76">
        <f t="shared" si="84"/>
        <v>0</v>
      </c>
      <c r="AZ69" s="76">
        <f t="shared" si="84"/>
        <v>0</v>
      </c>
      <c r="BA69" s="76">
        <f t="shared" si="84"/>
        <v>0</v>
      </c>
      <c r="BB69" s="76">
        <f t="shared" si="84"/>
        <v>0</v>
      </c>
      <c r="BC69" s="76">
        <f t="shared" si="84"/>
        <v>0</v>
      </c>
      <c r="BD69" s="76">
        <f t="shared" si="84"/>
        <v>0</v>
      </c>
      <c r="BE69" s="76">
        <f t="shared" si="84"/>
        <v>0</v>
      </c>
      <c r="BF69" s="814"/>
      <c r="BG69" s="814"/>
      <c r="BH69" s="814"/>
      <c r="BI69" s="816"/>
      <c r="BJ69" s="818"/>
      <c r="BK69" s="818"/>
      <c r="BL69" s="818"/>
      <c r="BM69" s="504"/>
      <c r="BN69" s="504"/>
      <c r="BO69" s="504"/>
      <c r="BP69" s="504"/>
      <c r="BQ69" s="504"/>
      <c r="BR69" s="504"/>
      <c r="BS69" s="504"/>
      <c r="BT69" s="504"/>
      <c r="BU69" s="504"/>
      <c r="BV69" s="504"/>
      <c r="BW69" s="504"/>
      <c r="BX69" s="504"/>
      <c r="BY69" s="504"/>
      <c r="BZ69" s="504"/>
      <c r="CA69" s="504"/>
      <c r="CB69" s="504"/>
      <c r="CC69" s="504"/>
      <c r="CD69" s="504"/>
      <c r="CE69" s="504"/>
      <c r="CF69" s="504"/>
      <c r="CG69" s="504"/>
    </row>
    <row r="70" spans="1:108" s="55" customFormat="1" ht="18.75" customHeight="1">
      <c r="A70" s="932" t="s">
        <v>20</v>
      </c>
      <c r="B70" s="813"/>
      <c r="C70" s="64" t="s">
        <v>35</v>
      </c>
      <c r="D70" s="62"/>
      <c r="E70" s="517"/>
      <c r="F70" s="517"/>
      <c r="G70" s="63"/>
      <c r="H70" s="62"/>
      <c r="I70" s="63"/>
      <c r="J70" s="62"/>
      <c r="K70" s="517"/>
      <c r="L70" s="517"/>
      <c r="M70" s="517"/>
      <c r="N70" s="517">
        <v>0</v>
      </c>
      <c r="O70" s="517">
        <v>0</v>
      </c>
      <c r="P70" s="517">
        <v>0</v>
      </c>
      <c r="Q70" s="517"/>
      <c r="R70" s="63"/>
      <c r="S70" s="62"/>
      <c r="T70" s="517"/>
      <c r="U70" s="517"/>
      <c r="V70" s="63"/>
      <c r="W70" s="62"/>
      <c r="X70" s="517"/>
      <c r="Y70" s="60"/>
      <c r="Z70" s="814">
        <f>SUM(D71:G71)</f>
        <v>0</v>
      </c>
      <c r="AA70" s="814">
        <f>SUM(H71:V71)</f>
        <v>0</v>
      </c>
      <c r="AB70" s="814">
        <f>SUM(Z70+AA70)</f>
        <v>0</v>
      </c>
      <c r="AC70" s="816"/>
      <c r="AD70" s="973">
        <f>SUM(Z70*AC70)</f>
        <v>0</v>
      </c>
      <c r="AE70" s="973">
        <f>SUM(AA70*AC70)</f>
        <v>0</v>
      </c>
      <c r="AF70" s="973">
        <f>SUM(AD70:AE71)</f>
        <v>0</v>
      </c>
      <c r="AG70" s="932" t="s">
        <v>20</v>
      </c>
      <c r="AH70" s="813"/>
      <c r="AI70" s="64" t="s">
        <v>35</v>
      </c>
      <c r="AJ70" s="62"/>
      <c r="AK70" s="517"/>
      <c r="AL70" s="517">
        <v>4.8</v>
      </c>
      <c r="AM70" s="63"/>
      <c r="AN70" s="62"/>
      <c r="AO70" s="63"/>
      <c r="AP70" s="62"/>
      <c r="AQ70" s="517"/>
      <c r="AR70" s="517"/>
      <c r="AS70" s="517"/>
      <c r="AT70" s="517">
        <v>0</v>
      </c>
      <c r="AU70" s="517">
        <v>0</v>
      </c>
      <c r="AV70" s="517">
        <v>0</v>
      </c>
      <c r="AW70" s="517"/>
      <c r="AX70" s="63"/>
      <c r="AY70" s="62"/>
      <c r="AZ70" s="517"/>
      <c r="BA70" s="517"/>
      <c r="BB70" s="63"/>
      <c r="BC70" s="62"/>
      <c r="BD70" s="517"/>
      <c r="BE70" s="60"/>
      <c r="BF70" s="814">
        <f>SUM(AJ71:AM71)</f>
        <v>0</v>
      </c>
      <c r="BG70" s="814">
        <f>SUM(AN71:BB71)</f>
        <v>0</v>
      </c>
      <c r="BH70" s="814">
        <f>SUM(BF70+BG70)</f>
        <v>0</v>
      </c>
      <c r="BI70" s="1026">
        <f t="shared" ref="BI70" si="85">AC70</f>
        <v>0</v>
      </c>
      <c r="BJ70" s="973">
        <f>SUM(BF70*BI70)</f>
        <v>0</v>
      </c>
      <c r="BK70" s="973">
        <f>SUM(BG70*BI70)</f>
        <v>0</v>
      </c>
      <c r="BL70" s="973">
        <f>SUM(BJ70:BK71)</f>
        <v>0</v>
      </c>
      <c r="BM70" s="504"/>
      <c r="BN70" s="504"/>
      <c r="BO70" s="504"/>
      <c r="BP70" s="504"/>
      <c r="BQ70" s="504"/>
      <c r="BR70" s="504"/>
      <c r="BS70" s="504"/>
      <c r="BT70" s="504"/>
      <c r="BU70" s="504"/>
      <c r="BV70" s="504"/>
      <c r="BW70" s="504"/>
      <c r="BX70" s="504"/>
      <c r="BY70" s="504"/>
      <c r="BZ70" s="504"/>
      <c r="CA70" s="504"/>
      <c r="CB70" s="504"/>
      <c r="CC70" s="504"/>
      <c r="CD70" s="504"/>
      <c r="CE70" s="504"/>
      <c r="CF70" s="504"/>
      <c r="CG70" s="504"/>
    </row>
    <row r="71" spans="1:108" ht="18.75" customHeight="1" thickBot="1">
      <c r="A71" s="932"/>
      <c r="B71" s="813"/>
      <c r="C71" s="20" t="s">
        <v>34</v>
      </c>
      <c r="D71" s="76">
        <f t="shared" ref="D71:S71" si="86">(D$19*D70)/1000</f>
        <v>0</v>
      </c>
      <c r="E71" s="76">
        <f t="shared" si="86"/>
        <v>0</v>
      </c>
      <c r="F71" s="76">
        <f t="shared" si="86"/>
        <v>0</v>
      </c>
      <c r="G71" s="76">
        <f t="shared" si="86"/>
        <v>0</v>
      </c>
      <c r="H71" s="76">
        <f t="shared" si="86"/>
        <v>0</v>
      </c>
      <c r="I71" s="76">
        <f t="shared" si="86"/>
        <v>0</v>
      </c>
      <c r="J71" s="76">
        <f t="shared" si="86"/>
        <v>0</v>
      </c>
      <c r="K71" s="76">
        <f t="shared" si="86"/>
        <v>0</v>
      </c>
      <c r="L71" s="76">
        <f t="shared" si="86"/>
        <v>0</v>
      </c>
      <c r="M71" s="76">
        <f t="shared" si="86"/>
        <v>0</v>
      </c>
      <c r="N71" s="76">
        <f t="shared" si="86"/>
        <v>0</v>
      </c>
      <c r="O71" s="76">
        <f t="shared" si="86"/>
        <v>0</v>
      </c>
      <c r="P71" s="76">
        <f t="shared" si="86"/>
        <v>0</v>
      </c>
      <c r="Q71" s="76">
        <f t="shared" si="86"/>
        <v>0</v>
      </c>
      <c r="R71" s="76">
        <f t="shared" si="86"/>
        <v>0</v>
      </c>
      <c r="S71" s="76">
        <f t="shared" si="86"/>
        <v>0</v>
      </c>
      <c r="T71" s="76">
        <f>(T$19*T70)/1000</f>
        <v>0</v>
      </c>
      <c r="U71" s="76">
        <f t="shared" ref="U71:Y71" si="87">(U$19*U70)/1000</f>
        <v>0</v>
      </c>
      <c r="V71" s="76">
        <f t="shared" si="87"/>
        <v>0</v>
      </c>
      <c r="W71" s="76">
        <f t="shared" si="87"/>
        <v>0</v>
      </c>
      <c r="X71" s="76">
        <f t="shared" si="87"/>
        <v>0</v>
      </c>
      <c r="Y71" s="76">
        <f t="shared" si="87"/>
        <v>0</v>
      </c>
      <c r="Z71" s="814"/>
      <c r="AA71" s="814"/>
      <c r="AB71" s="814"/>
      <c r="AC71" s="816"/>
      <c r="AD71" s="818"/>
      <c r="AE71" s="818"/>
      <c r="AF71" s="818"/>
      <c r="AG71" s="932"/>
      <c r="AH71" s="813"/>
      <c r="AI71" s="20" t="s">
        <v>34</v>
      </c>
      <c r="AJ71" s="76">
        <f t="shared" ref="AJ71:BE71" si="88">(AJ$19*AJ70)/1000</f>
        <v>0</v>
      </c>
      <c r="AK71" s="76">
        <f t="shared" si="88"/>
        <v>0</v>
      </c>
      <c r="AL71" s="76">
        <f t="shared" si="88"/>
        <v>0</v>
      </c>
      <c r="AM71" s="76">
        <f t="shared" si="88"/>
        <v>0</v>
      </c>
      <c r="AN71" s="76">
        <f t="shared" si="88"/>
        <v>0</v>
      </c>
      <c r="AO71" s="76">
        <f t="shared" si="88"/>
        <v>0</v>
      </c>
      <c r="AP71" s="76">
        <f t="shared" si="88"/>
        <v>0</v>
      </c>
      <c r="AQ71" s="76">
        <f t="shared" si="88"/>
        <v>0</v>
      </c>
      <c r="AR71" s="76">
        <f t="shared" si="88"/>
        <v>0</v>
      </c>
      <c r="AS71" s="76">
        <f t="shared" si="88"/>
        <v>0</v>
      </c>
      <c r="AT71" s="76">
        <f t="shared" si="88"/>
        <v>0</v>
      </c>
      <c r="AU71" s="76">
        <f t="shared" si="88"/>
        <v>0</v>
      </c>
      <c r="AV71" s="76">
        <f t="shared" si="88"/>
        <v>0</v>
      </c>
      <c r="AW71" s="76">
        <f t="shared" si="88"/>
        <v>0</v>
      </c>
      <c r="AX71" s="76">
        <f t="shared" si="88"/>
        <v>0</v>
      </c>
      <c r="AY71" s="76">
        <f t="shared" si="88"/>
        <v>0</v>
      </c>
      <c r="AZ71" s="76">
        <f t="shared" si="88"/>
        <v>0</v>
      </c>
      <c r="BA71" s="76">
        <f t="shared" si="88"/>
        <v>0</v>
      </c>
      <c r="BB71" s="76">
        <f t="shared" si="88"/>
        <v>0</v>
      </c>
      <c r="BC71" s="76">
        <f t="shared" si="88"/>
        <v>0</v>
      </c>
      <c r="BD71" s="76">
        <f t="shared" si="88"/>
        <v>0</v>
      </c>
      <c r="BE71" s="76">
        <f t="shared" si="88"/>
        <v>0</v>
      </c>
      <c r="BF71" s="814"/>
      <c r="BG71" s="814"/>
      <c r="BH71" s="814"/>
      <c r="BI71" s="816"/>
      <c r="BJ71" s="818"/>
      <c r="BK71" s="818"/>
      <c r="BL71" s="818"/>
      <c r="BM71" s="504"/>
      <c r="BN71" s="504"/>
      <c r="BO71" s="504"/>
      <c r="BP71" s="504"/>
      <c r="BQ71" s="504"/>
      <c r="BR71" s="504"/>
      <c r="BS71" s="504"/>
      <c r="BT71" s="504"/>
      <c r="BU71" s="504"/>
      <c r="BV71" s="504"/>
      <c r="BW71" s="504"/>
      <c r="BX71" s="504"/>
      <c r="BY71" s="504"/>
      <c r="BZ71" s="504"/>
      <c r="CA71" s="504"/>
      <c r="CB71" s="504"/>
      <c r="CC71" s="504"/>
      <c r="CD71" s="504"/>
      <c r="CE71" s="504"/>
      <c r="CF71" s="504"/>
      <c r="CG71" s="504"/>
    </row>
    <row r="72" spans="1:108" s="55" customFormat="1" ht="18.75" customHeight="1">
      <c r="A72" s="932" t="s">
        <v>401</v>
      </c>
      <c r="B72" s="813"/>
      <c r="C72" s="64" t="s">
        <v>35</v>
      </c>
      <c r="D72" s="62"/>
      <c r="E72" s="61"/>
      <c r="F72" s="61"/>
      <c r="G72" s="63"/>
      <c r="H72" s="62"/>
      <c r="I72" s="63"/>
      <c r="J72" s="62"/>
      <c r="K72" s="61"/>
      <c r="L72" s="61"/>
      <c r="M72" s="61"/>
      <c r="N72" s="61">
        <v>0</v>
      </c>
      <c r="O72" s="61">
        <v>0</v>
      </c>
      <c r="P72" s="61">
        <v>0</v>
      </c>
      <c r="Q72" s="61"/>
      <c r="R72" s="63"/>
      <c r="S72" s="62"/>
      <c r="T72" s="61"/>
      <c r="U72" s="61"/>
      <c r="V72" s="63"/>
      <c r="W72" s="62"/>
      <c r="X72" s="61"/>
      <c r="Y72" s="60"/>
      <c r="Z72" s="814">
        <f>SUM(D73:G73)</f>
        <v>0</v>
      </c>
      <c r="AA72" s="814">
        <f>SUM(H73:V73)</f>
        <v>0</v>
      </c>
      <c r="AB72" s="814">
        <f>SUM(Z72+AA72)</f>
        <v>0</v>
      </c>
      <c r="AC72" s="816"/>
      <c r="AD72" s="973">
        <f>SUM(Z72*AC72)</f>
        <v>0</v>
      </c>
      <c r="AE72" s="973">
        <f>SUM(AA72*AC72)</f>
        <v>0</v>
      </c>
      <c r="AF72" s="973">
        <f>SUM(AD72:AE73)</f>
        <v>0</v>
      </c>
      <c r="AG72" s="932" t="s">
        <v>401</v>
      </c>
      <c r="AH72" s="813"/>
      <c r="AI72" s="64" t="s">
        <v>35</v>
      </c>
      <c r="AJ72" s="62"/>
      <c r="AK72" s="61"/>
      <c r="AL72" s="61"/>
      <c r="AM72" s="63"/>
      <c r="AN72" s="62">
        <v>100</v>
      </c>
      <c r="AO72" s="63"/>
      <c r="AP72" s="62"/>
      <c r="AQ72" s="517"/>
      <c r="AR72" s="61"/>
      <c r="AS72" s="61"/>
      <c r="AT72" s="61">
        <v>0</v>
      </c>
      <c r="AU72" s="61">
        <v>0</v>
      </c>
      <c r="AV72" s="517">
        <v>0</v>
      </c>
      <c r="AW72" s="61"/>
      <c r="AX72" s="63"/>
      <c r="AY72" s="62"/>
      <c r="AZ72" s="61"/>
      <c r="BA72" s="61"/>
      <c r="BB72" s="63"/>
      <c r="BC72" s="62"/>
      <c r="BD72" s="61"/>
      <c r="BE72" s="60"/>
      <c r="BF72" s="814">
        <f>SUM(AJ73:AM73)</f>
        <v>0</v>
      </c>
      <c r="BG72" s="814">
        <f>SUM(AN73:BB73)</f>
        <v>0</v>
      </c>
      <c r="BH72" s="814">
        <f>SUM(BF72+BG72)</f>
        <v>0</v>
      </c>
      <c r="BI72" s="1026">
        <f t="shared" ref="BI72" si="89">AC72</f>
        <v>0</v>
      </c>
      <c r="BJ72" s="973">
        <f>SUM(BF72*BI72)</f>
        <v>0</v>
      </c>
      <c r="BK72" s="973">
        <f>SUM(BG72*BI72)</f>
        <v>0</v>
      </c>
      <c r="BL72" s="973">
        <f>SUM(BJ72:BK73)</f>
        <v>0</v>
      </c>
      <c r="BM72" s="504"/>
      <c r="BN72" s="504"/>
      <c r="BO72" s="504"/>
      <c r="BP72" s="504"/>
      <c r="BQ72" s="504"/>
      <c r="BR72" s="504"/>
      <c r="BS72" s="504"/>
      <c r="BT72" s="504"/>
      <c r="BU72" s="504"/>
      <c r="BV72" s="504"/>
      <c r="BW72" s="504"/>
      <c r="BX72" s="504"/>
      <c r="BY72" s="504"/>
      <c r="BZ72" s="504"/>
      <c r="CA72" s="504"/>
      <c r="CB72" s="504"/>
      <c r="CC72" s="504"/>
      <c r="CD72" s="504"/>
      <c r="CE72" s="504"/>
      <c r="CF72" s="504"/>
      <c r="CG72" s="504"/>
    </row>
    <row r="73" spans="1:108" ht="18.75" customHeight="1" thickBot="1">
      <c r="A73" s="932"/>
      <c r="B73" s="813"/>
      <c r="C73" s="20" t="s">
        <v>34</v>
      </c>
      <c r="D73" s="76">
        <f t="shared" ref="D73:S73" si="90">(D$19*D72)/1000</f>
        <v>0</v>
      </c>
      <c r="E73" s="76">
        <f t="shared" si="90"/>
        <v>0</v>
      </c>
      <c r="F73" s="76">
        <f t="shared" si="90"/>
        <v>0</v>
      </c>
      <c r="G73" s="76">
        <f t="shared" si="90"/>
        <v>0</v>
      </c>
      <c r="H73" s="76">
        <f t="shared" si="90"/>
        <v>0</v>
      </c>
      <c r="I73" s="76">
        <f t="shared" si="90"/>
        <v>0</v>
      </c>
      <c r="J73" s="76">
        <f t="shared" si="90"/>
        <v>0</v>
      </c>
      <c r="K73" s="76">
        <f t="shared" si="90"/>
        <v>0</v>
      </c>
      <c r="L73" s="76">
        <f t="shared" si="90"/>
        <v>0</v>
      </c>
      <c r="M73" s="76">
        <f t="shared" si="90"/>
        <v>0</v>
      </c>
      <c r="N73" s="76">
        <f t="shared" si="90"/>
        <v>0</v>
      </c>
      <c r="O73" s="76">
        <f t="shared" si="90"/>
        <v>0</v>
      </c>
      <c r="P73" s="76">
        <f t="shared" si="90"/>
        <v>0</v>
      </c>
      <c r="Q73" s="76">
        <f t="shared" si="90"/>
        <v>0</v>
      </c>
      <c r="R73" s="76">
        <f t="shared" si="90"/>
        <v>0</v>
      </c>
      <c r="S73" s="76">
        <f t="shared" si="90"/>
        <v>0</v>
      </c>
      <c r="T73" s="76">
        <f>(T$19*T72)/1000</f>
        <v>0</v>
      </c>
      <c r="U73" s="76">
        <f t="shared" ref="U73:Y73" si="91">(U$19*U72)/1000</f>
        <v>0</v>
      </c>
      <c r="V73" s="76">
        <f t="shared" si="91"/>
        <v>0</v>
      </c>
      <c r="W73" s="76">
        <f t="shared" si="91"/>
        <v>0</v>
      </c>
      <c r="X73" s="76">
        <f t="shared" si="91"/>
        <v>0</v>
      </c>
      <c r="Y73" s="76">
        <f t="shared" si="91"/>
        <v>0</v>
      </c>
      <c r="Z73" s="814"/>
      <c r="AA73" s="814"/>
      <c r="AB73" s="814"/>
      <c r="AC73" s="816"/>
      <c r="AD73" s="818"/>
      <c r="AE73" s="818"/>
      <c r="AF73" s="818"/>
      <c r="AG73" s="932"/>
      <c r="AH73" s="813"/>
      <c r="AI73" s="20" t="s">
        <v>34</v>
      </c>
      <c r="AJ73" s="76">
        <f t="shared" ref="AJ73:BE73" si="92">(AJ$19*AJ72)/1000</f>
        <v>0</v>
      </c>
      <c r="AK73" s="76">
        <f t="shared" si="92"/>
        <v>0</v>
      </c>
      <c r="AL73" s="76">
        <f t="shared" si="92"/>
        <v>0</v>
      </c>
      <c r="AM73" s="76">
        <f t="shared" si="92"/>
        <v>0</v>
      </c>
      <c r="AN73" s="76">
        <f t="shared" si="92"/>
        <v>0</v>
      </c>
      <c r="AO73" s="76">
        <f t="shared" si="92"/>
        <v>0</v>
      </c>
      <c r="AP73" s="76">
        <f t="shared" si="92"/>
        <v>0</v>
      </c>
      <c r="AQ73" s="76">
        <f t="shared" si="92"/>
        <v>0</v>
      </c>
      <c r="AR73" s="76">
        <f t="shared" si="92"/>
        <v>0</v>
      </c>
      <c r="AS73" s="76">
        <f t="shared" si="92"/>
        <v>0</v>
      </c>
      <c r="AT73" s="76">
        <f t="shared" si="92"/>
        <v>0</v>
      </c>
      <c r="AU73" s="76">
        <f t="shared" si="92"/>
        <v>0</v>
      </c>
      <c r="AV73" s="76">
        <f t="shared" si="92"/>
        <v>0</v>
      </c>
      <c r="AW73" s="76">
        <f t="shared" si="92"/>
        <v>0</v>
      </c>
      <c r="AX73" s="76">
        <f t="shared" si="92"/>
        <v>0</v>
      </c>
      <c r="AY73" s="76">
        <f t="shared" si="92"/>
        <v>0</v>
      </c>
      <c r="AZ73" s="76">
        <f t="shared" si="92"/>
        <v>0</v>
      </c>
      <c r="BA73" s="76">
        <f t="shared" si="92"/>
        <v>0</v>
      </c>
      <c r="BB73" s="76">
        <f t="shared" si="92"/>
        <v>0</v>
      </c>
      <c r="BC73" s="76">
        <f t="shared" si="92"/>
        <v>0</v>
      </c>
      <c r="BD73" s="76">
        <f t="shared" si="92"/>
        <v>0</v>
      </c>
      <c r="BE73" s="76">
        <f t="shared" si="92"/>
        <v>0</v>
      </c>
      <c r="BF73" s="814"/>
      <c r="BG73" s="814"/>
      <c r="BH73" s="814"/>
      <c r="BI73" s="816"/>
      <c r="BJ73" s="818"/>
      <c r="BK73" s="818"/>
      <c r="BL73" s="818"/>
      <c r="BM73" s="504"/>
      <c r="BN73" s="504"/>
      <c r="BO73" s="504"/>
      <c r="BP73" s="504"/>
      <c r="BQ73" s="504"/>
      <c r="BR73" s="504"/>
      <c r="BS73" s="504"/>
      <c r="BT73" s="504"/>
      <c r="BU73" s="504"/>
      <c r="BV73" s="504"/>
      <c r="BW73" s="504"/>
      <c r="BX73" s="504"/>
      <c r="BY73" s="504"/>
      <c r="BZ73" s="504"/>
      <c r="CA73" s="504"/>
      <c r="CB73" s="504"/>
      <c r="CC73" s="504"/>
      <c r="CD73" s="504"/>
      <c r="CE73" s="504"/>
      <c r="CF73" s="504"/>
      <c r="CG73" s="504"/>
    </row>
    <row r="74" spans="1:108" s="55" customFormat="1" ht="18.75" customHeight="1">
      <c r="A74" s="947"/>
      <c r="B74" s="948"/>
      <c r="C74" s="58"/>
      <c r="D74" s="59"/>
      <c r="E74" s="59"/>
      <c r="F74" s="59"/>
      <c r="G74" s="59"/>
      <c r="H74" s="59"/>
      <c r="I74" s="59"/>
      <c r="J74" s="59"/>
      <c r="K74" s="59"/>
      <c r="L74" s="59"/>
      <c r="M74" s="59"/>
      <c r="N74" s="59"/>
      <c r="O74" s="59"/>
      <c r="P74" s="59"/>
      <c r="Q74" s="59"/>
      <c r="R74" s="59"/>
      <c r="S74" s="59"/>
      <c r="T74" s="59"/>
      <c r="U74" s="59"/>
      <c r="V74" s="59"/>
      <c r="W74" s="59"/>
      <c r="X74" s="59"/>
      <c r="Y74" s="59"/>
      <c r="Z74" s="998" t="s">
        <v>75</v>
      </c>
      <c r="AA74" s="999"/>
      <c r="AB74" s="999"/>
      <c r="AC74" s="1000"/>
      <c r="AD74" s="973">
        <f>SUM(AD20:AD73)</f>
        <v>35.44</v>
      </c>
      <c r="AE74" s="973">
        <f>SUM(AE20:AE73)</f>
        <v>112.41</v>
      </c>
      <c r="AF74" s="973">
        <f>SUM(AF20:AF73)</f>
        <v>147.85</v>
      </c>
      <c r="AG74" s="947"/>
      <c r="AH74" s="948"/>
      <c r="AI74" s="58"/>
      <c r="AJ74" s="59"/>
      <c r="AK74" s="59"/>
      <c r="AL74" s="59"/>
      <c r="AM74" s="59"/>
      <c r="AN74" s="59"/>
      <c r="AO74" s="59"/>
      <c r="AP74" s="59"/>
      <c r="AQ74" s="59"/>
      <c r="AR74" s="59"/>
      <c r="AS74" s="59"/>
      <c r="AT74" s="59"/>
      <c r="AU74" s="59"/>
      <c r="AV74" s="59"/>
      <c r="AW74" s="59"/>
      <c r="AX74" s="59"/>
      <c r="AY74" s="59"/>
      <c r="AZ74" s="59"/>
      <c r="BA74" s="59"/>
      <c r="BB74" s="59"/>
      <c r="BC74" s="59"/>
      <c r="BD74" s="59"/>
      <c r="BE74" s="59"/>
      <c r="BF74" s="998" t="s">
        <v>75</v>
      </c>
      <c r="BG74" s="999"/>
      <c r="BH74" s="999"/>
      <c r="BI74" s="1000"/>
      <c r="BJ74" s="973">
        <f>SUM(BJ20:BJ73)</f>
        <v>0</v>
      </c>
      <c r="BK74" s="973">
        <f>SUM(BK20:BK73)</f>
        <v>0</v>
      </c>
      <c r="BL74" s="973">
        <f>SUM(BL20:BL73)-0.02</f>
        <v>-0.02</v>
      </c>
      <c r="BM74" s="504"/>
      <c r="BN74" s="504"/>
      <c r="BO74" s="504"/>
      <c r="BP74" s="504"/>
      <c r="BQ74" s="504"/>
      <c r="BR74" s="504"/>
      <c r="BS74" s="504"/>
      <c r="BT74" s="504"/>
      <c r="BU74" s="504"/>
      <c r="BV74" s="504"/>
      <c r="BW74" s="504"/>
      <c r="BX74" s="504"/>
      <c r="BY74" s="504"/>
      <c r="BZ74" s="504"/>
      <c r="CA74" s="504"/>
      <c r="CB74" s="504"/>
      <c r="CC74" s="504"/>
      <c r="CD74" s="504"/>
      <c r="CE74" s="504"/>
      <c r="CF74" s="504"/>
      <c r="CG74" s="504"/>
    </row>
    <row r="75" spans="1:108" ht="18.75" customHeight="1">
      <c r="A75" s="947"/>
      <c r="B75" s="948"/>
      <c r="C75" s="58"/>
      <c r="D75" s="57"/>
      <c r="E75" s="57"/>
      <c r="F75" s="57"/>
      <c r="G75" s="57"/>
      <c r="H75" s="57"/>
      <c r="I75" s="57"/>
      <c r="J75" s="57"/>
      <c r="K75" s="57"/>
      <c r="L75" s="57"/>
      <c r="M75" s="57"/>
      <c r="N75" s="57"/>
      <c r="O75" s="57"/>
      <c r="P75" s="57"/>
      <c r="Q75" s="57"/>
      <c r="R75" s="57"/>
      <c r="S75" s="57"/>
      <c r="T75" s="57"/>
      <c r="U75" s="57"/>
      <c r="V75" s="57"/>
      <c r="W75" s="57"/>
      <c r="X75" s="57"/>
      <c r="Y75" s="57"/>
      <c r="Z75" s="952"/>
      <c r="AA75" s="953"/>
      <c r="AB75" s="953"/>
      <c r="AC75" s="954"/>
      <c r="AD75" s="818"/>
      <c r="AE75" s="818"/>
      <c r="AF75" s="818"/>
      <c r="AG75" s="947"/>
      <c r="AH75" s="948"/>
      <c r="AI75" s="58"/>
      <c r="AJ75" s="57"/>
      <c r="AK75" s="57"/>
      <c r="AL75" s="57"/>
      <c r="AM75" s="57"/>
      <c r="AN75" s="57"/>
      <c r="AO75" s="57"/>
      <c r="AP75" s="57"/>
      <c r="AQ75" s="57"/>
      <c r="AR75" s="57"/>
      <c r="AS75" s="57"/>
      <c r="AT75" s="57"/>
      <c r="AU75" s="57"/>
      <c r="AV75" s="57"/>
      <c r="AW75" s="57"/>
      <c r="AX75" s="57"/>
      <c r="AY75" s="57"/>
      <c r="AZ75" s="57"/>
      <c r="BA75" s="57"/>
      <c r="BB75" s="57"/>
      <c r="BC75" s="57"/>
      <c r="BD75" s="57"/>
      <c r="BE75" s="57"/>
      <c r="BF75" s="952"/>
      <c r="BG75" s="953"/>
      <c r="BH75" s="953"/>
      <c r="BI75" s="954"/>
      <c r="BJ75" s="818"/>
      <c r="BK75" s="818"/>
      <c r="BL75" s="818"/>
      <c r="BM75" s="504"/>
      <c r="BN75" s="504"/>
      <c r="BO75" s="504"/>
      <c r="BP75" s="504"/>
      <c r="BQ75" s="504"/>
      <c r="BR75" s="504"/>
      <c r="BS75" s="504"/>
      <c r="BT75" s="504"/>
      <c r="BU75" s="504"/>
      <c r="BV75" s="504"/>
      <c r="BW75" s="504"/>
      <c r="BX75" s="504"/>
      <c r="BY75" s="504"/>
      <c r="BZ75" s="504"/>
      <c r="CA75" s="504"/>
      <c r="CB75" s="504"/>
      <c r="CC75" s="504"/>
      <c r="CD75" s="504"/>
      <c r="CE75" s="504"/>
      <c r="CF75" s="504"/>
      <c r="CG75" s="504"/>
      <c r="DA75" s="16"/>
      <c r="DB75" s="16"/>
      <c r="DC75" s="16"/>
      <c r="DD75" s="16"/>
    </row>
    <row r="76" spans="1:108">
      <c r="D76" s="6"/>
      <c r="E76" s="19"/>
      <c r="F76" s="6"/>
      <c r="G76" s="6"/>
      <c r="H76" s="6"/>
      <c r="I76" s="6"/>
      <c r="J76" s="6"/>
      <c r="K76" s="14"/>
      <c r="L76" s="9"/>
      <c r="M76" s="14"/>
      <c r="N76" s="6"/>
      <c r="O76" s="19">
        <v>0</v>
      </c>
      <c r="P76" s="19">
        <v>0</v>
      </c>
      <c r="Q76" s="6"/>
      <c r="R76" s="6"/>
      <c r="S76" s="56"/>
      <c r="T76" s="6"/>
      <c r="U76" s="19"/>
      <c r="V76" s="19"/>
      <c r="W76" s="56"/>
      <c r="X76" s="56"/>
      <c r="Y76" s="56"/>
      <c r="Z76" s="6"/>
      <c r="AA76" s="6"/>
      <c r="AB76" s="6"/>
      <c r="AC76" s="7"/>
      <c r="AD76" s="48"/>
      <c r="AE76" s="48"/>
      <c r="AF76" s="48"/>
      <c r="AJ76" s="6"/>
      <c r="AK76" s="19"/>
      <c r="AL76" s="6"/>
      <c r="AM76" s="6"/>
      <c r="AN76" s="6"/>
      <c r="AO76" s="6"/>
      <c r="AP76" s="6"/>
      <c r="AQ76" s="14"/>
      <c r="AR76" s="9"/>
      <c r="AS76" s="14"/>
      <c r="AT76" s="6"/>
      <c r="AU76" s="19">
        <v>0</v>
      </c>
      <c r="AV76" s="19">
        <v>0</v>
      </c>
      <c r="AW76" s="6"/>
      <c r="AX76" s="6"/>
      <c r="AY76" s="56"/>
      <c r="AZ76" s="6"/>
      <c r="BA76" s="19"/>
      <c r="BB76" s="19"/>
      <c r="BC76" s="56"/>
      <c r="BD76" s="56"/>
      <c r="BE76" s="56"/>
      <c r="BF76" s="6"/>
      <c r="BG76" s="6"/>
      <c r="BH76" s="6"/>
      <c r="BI76" s="7"/>
      <c r="BJ76" s="48"/>
      <c r="BK76" s="48"/>
      <c r="BL76" s="48"/>
      <c r="BM76" s="504"/>
      <c r="BN76" s="504"/>
      <c r="BO76" s="504"/>
      <c r="BP76" s="504"/>
      <c r="BQ76" s="504"/>
      <c r="BR76" s="504"/>
      <c r="BS76" s="504"/>
      <c r="BT76" s="504"/>
      <c r="BU76" s="504"/>
      <c r="BV76" s="504"/>
      <c r="BW76" s="504"/>
      <c r="BX76" s="504"/>
      <c r="BY76" s="504"/>
      <c r="BZ76" s="504"/>
      <c r="CA76" s="504"/>
      <c r="CB76" s="504"/>
      <c r="CC76" s="504"/>
      <c r="CD76" s="504"/>
      <c r="CE76" s="504"/>
      <c r="CF76" s="504"/>
      <c r="CG76" s="504"/>
    </row>
    <row r="77" spans="1:108" ht="27" customHeight="1">
      <c r="A77" s="433" t="s">
        <v>33</v>
      </c>
      <c r="B77" s="825"/>
      <c r="C77" s="825"/>
      <c r="D77" s="10"/>
      <c r="E77" s="961"/>
      <c r="F77" s="961"/>
      <c r="G77" s="10"/>
      <c r="H77" s="13"/>
      <c r="I77" s="13"/>
      <c r="J77" s="13"/>
      <c r="K77" s="10"/>
      <c r="L77" s="8"/>
      <c r="M77" s="10"/>
      <c r="N77" s="10"/>
      <c r="O77" s="436">
        <f>(O$19*O76)/1000</f>
        <v>0</v>
      </c>
      <c r="P77" s="436">
        <f>(P$19*P76)/1000</f>
        <v>0</v>
      </c>
      <c r="Q77" s="955" t="s">
        <v>32</v>
      </c>
      <c r="R77" s="955"/>
      <c r="S77" s="956"/>
      <c r="T77" s="956"/>
      <c r="U77" s="436">
        <f>(U$19*U76)/1000</f>
        <v>0</v>
      </c>
      <c r="V77" s="957"/>
      <c r="W77" s="957"/>
      <c r="X77" s="957"/>
      <c r="Y77" s="54"/>
      <c r="Z77" s="10"/>
      <c r="AA77" s="10"/>
      <c r="AB77" s="10"/>
      <c r="AC77" s="49"/>
      <c r="AD77" s="18"/>
      <c r="AE77" s="18"/>
      <c r="AF77" s="18"/>
      <c r="AG77" s="572" t="s">
        <v>33</v>
      </c>
      <c r="AH77" s="825"/>
      <c r="AI77" s="825"/>
      <c r="AJ77" s="10"/>
      <c r="AK77" s="961"/>
      <c r="AL77" s="961"/>
      <c r="AM77" s="10"/>
      <c r="AN77" s="13"/>
      <c r="AO77" s="13"/>
      <c r="AP77" s="13"/>
      <c r="AQ77" s="10"/>
      <c r="AR77" s="8"/>
      <c r="AS77" s="10"/>
      <c r="AT77" s="10"/>
      <c r="AU77" s="436">
        <f>(AU$19*AU76)/1000</f>
        <v>0</v>
      </c>
      <c r="AV77" s="538">
        <f>(AV$19*AV76)/1000</f>
        <v>0</v>
      </c>
      <c r="AW77" s="955" t="s">
        <v>32</v>
      </c>
      <c r="AX77" s="955"/>
      <c r="AY77" s="956"/>
      <c r="AZ77" s="956"/>
      <c r="BA77" s="436">
        <f>(BA$19*BA76)/1000</f>
        <v>0</v>
      </c>
      <c r="BB77" s="957"/>
      <c r="BC77" s="957"/>
      <c r="BD77" s="957"/>
      <c r="BE77" s="54"/>
      <c r="BF77" s="10"/>
      <c r="BG77" s="10"/>
      <c r="BH77" s="10"/>
      <c r="BI77" s="49"/>
      <c r="BJ77" s="18"/>
      <c r="BK77" s="18"/>
      <c r="BL77" s="18"/>
      <c r="BM77" s="504"/>
      <c r="BN77" s="504"/>
      <c r="BO77" s="504"/>
      <c r="BP77" s="504"/>
      <c r="BQ77" s="504"/>
      <c r="BR77" s="504"/>
      <c r="BS77" s="504"/>
      <c r="BT77" s="504"/>
      <c r="BU77" s="504"/>
      <c r="BV77" s="504"/>
      <c r="BW77" s="504"/>
      <c r="BX77" s="504"/>
      <c r="BY77" s="504"/>
      <c r="BZ77" s="504"/>
      <c r="CA77" s="504"/>
      <c r="CB77" s="504"/>
      <c r="CC77" s="504"/>
      <c r="CD77" s="504"/>
      <c r="CE77" s="504"/>
      <c r="CF77" s="504"/>
      <c r="CG77" s="504"/>
    </row>
    <row r="78" spans="1:108" s="16" customFormat="1" ht="27" customHeight="1">
      <c r="A78" s="38"/>
      <c r="B78" s="996" t="s">
        <v>30</v>
      </c>
      <c r="C78" s="996"/>
      <c r="D78" s="14"/>
      <c r="E78" s="35"/>
      <c r="F78" s="38"/>
      <c r="G78" s="14"/>
      <c r="H78" s="38"/>
      <c r="I78" s="38"/>
      <c r="J78" s="38"/>
      <c r="K78" s="10"/>
      <c r="L78" s="8"/>
      <c r="M78" s="10"/>
      <c r="N78" s="14"/>
      <c r="O78" s="19">
        <v>0</v>
      </c>
      <c r="P78" s="19">
        <v>0</v>
      </c>
      <c r="Q78" s="38"/>
      <c r="R78" s="38"/>
      <c r="S78" s="959" t="s">
        <v>30</v>
      </c>
      <c r="T78" s="959"/>
      <c r="U78" s="19"/>
      <c r="V78" s="960" t="s">
        <v>72</v>
      </c>
      <c r="W78" s="960"/>
      <c r="X78" s="960"/>
      <c r="Y78" s="960"/>
      <c r="Z78" s="14"/>
      <c r="AA78" s="14"/>
      <c r="AB78" s="14"/>
      <c r="AC78" s="53"/>
      <c r="AD78" s="52"/>
      <c r="AE78" s="52"/>
      <c r="AF78" s="52"/>
      <c r="AG78" s="38"/>
      <c r="AH78" s="996" t="s">
        <v>30</v>
      </c>
      <c r="AI78" s="996"/>
      <c r="AJ78" s="14"/>
      <c r="AK78" s="35"/>
      <c r="AL78" s="38"/>
      <c r="AM78" s="14"/>
      <c r="AN78" s="38"/>
      <c r="AO78" s="38"/>
      <c r="AP78" s="38"/>
      <c r="AQ78" s="10"/>
      <c r="AR78" s="8"/>
      <c r="AS78" s="10"/>
      <c r="AT78" s="14"/>
      <c r="AU78" s="19">
        <v>0</v>
      </c>
      <c r="AV78" s="19">
        <v>0</v>
      </c>
      <c r="AW78" s="38"/>
      <c r="AX78" s="38"/>
      <c r="AY78" s="959" t="s">
        <v>30</v>
      </c>
      <c r="AZ78" s="959"/>
      <c r="BA78" s="19"/>
      <c r="BB78" s="960" t="s">
        <v>72</v>
      </c>
      <c r="BC78" s="960"/>
      <c r="BD78" s="960"/>
      <c r="BE78" s="960"/>
      <c r="BF78" s="14"/>
      <c r="BG78" s="14"/>
      <c r="BH78" s="14"/>
      <c r="BI78" s="53"/>
      <c r="BJ78" s="52"/>
      <c r="BK78" s="52"/>
      <c r="BL78" s="52"/>
      <c r="BM78" s="504"/>
      <c r="BN78" s="504"/>
      <c r="BO78" s="504"/>
      <c r="BP78" s="504"/>
      <c r="BQ78" s="504"/>
      <c r="BR78" s="504"/>
      <c r="BS78" s="504"/>
      <c r="BT78" s="504"/>
      <c r="BU78" s="504"/>
      <c r="BV78" s="504"/>
      <c r="BW78" s="504"/>
      <c r="BX78" s="504"/>
      <c r="BY78" s="504"/>
      <c r="BZ78" s="504"/>
      <c r="CA78" s="504"/>
      <c r="CB78" s="504"/>
      <c r="CC78" s="504"/>
      <c r="CD78" s="504"/>
      <c r="CE78" s="504"/>
      <c r="CF78" s="504"/>
      <c r="CG78" s="504"/>
      <c r="CH78" s="3"/>
      <c r="CI78" s="3"/>
      <c r="CJ78" s="3"/>
      <c r="CK78" s="3"/>
      <c r="CL78" s="3"/>
      <c r="CM78" s="3"/>
      <c r="CN78" s="3"/>
      <c r="CO78" s="3"/>
      <c r="CP78" s="3"/>
      <c r="CQ78" s="3"/>
      <c r="CR78" s="3"/>
      <c r="CS78" s="3"/>
      <c r="CT78" s="3"/>
      <c r="CU78" s="3"/>
      <c r="CV78" s="3"/>
      <c r="CW78" s="3"/>
      <c r="CX78" s="3"/>
      <c r="CY78" s="3"/>
      <c r="CZ78" s="3"/>
      <c r="DA78" s="3"/>
      <c r="DB78" s="3"/>
      <c r="DC78" s="3"/>
      <c r="DD78" s="3"/>
    </row>
    <row r="79" spans="1:108" ht="27" customHeight="1">
      <c r="A79" s="433" t="s">
        <v>74</v>
      </c>
      <c r="B79" s="825"/>
      <c r="C79" s="825"/>
      <c r="D79" s="10"/>
      <c r="E79" s="957"/>
      <c r="F79" s="957"/>
      <c r="G79" s="10"/>
      <c r="H79" s="13"/>
      <c r="I79" s="13"/>
      <c r="J79" s="13"/>
      <c r="K79" s="10"/>
      <c r="L79" s="8"/>
      <c r="M79" s="10"/>
      <c r="N79" s="10"/>
      <c r="O79" s="6"/>
      <c r="P79" s="6"/>
      <c r="Q79" s="955" t="s">
        <v>488</v>
      </c>
      <c r="R79" s="955"/>
      <c r="S79" s="956"/>
      <c r="T79" s="956"/>
      <c r="U79" s="19"/>
      <c r="V79" s="957" t="s">
        <v>483</v>
      </c>
      <c r="W79" s="957"/>
      <c r="X79" s="957"/>
      <c r="Y79" s="50"/>
      <c r="Z79" s="10"/>
      <c r="AA79" s="10"/>
      <c r="AB79" s="10"/>
      <c r="AC79" s="49"/>
      <c r="AD79" s="18"/>
      <c r="AE79" s="18"/>
      <c r="AF79" s="18"/>
      <c r="AG79" s="572" t="s">
        <v>74</v>
      </c>
      <c r="AH79" s="825"/>
      <c r="AI79" s="825"/>
      <c r="AJ79" s="10"/>
      <c r="AK79" s="957"/>
      <c r="AL79" s="957"/>
      <c r="AM79" s="10"/>
      <c r="AN79" s="13"/>
      <c r="AO79" s="13"/>
      <c r="AP79" s="13"/>
      <c r="AQ79" s="10"/>
      <c r="AR79" s="8"/>
      <c r="AS79" s="10"/>
      <c r="AT79" s="10"/>
      <c r="AU79" s="6"/>
      <c r="AV79" s="6"/>
      <c r="AW79" s="955" t="s">
        <v>488</v>
      </c>
      <c r="AX79" s="955"/>
      <c r="AY79" s="956"/>
      <c r="AZ79" s="956"/>
      <c r="BA79" s="19"/>
      <c r="BB79" s="957" t="s">
        <v>512</v>
      </c>
      <c r="BC79" s="957"/>
      <c r="BD79" s="957"/>
      <c r="BE79" s="50"/>
      <c r="BF79" s="10"/>
      <c r="BG79" s="10"/>
      <c r="BH79" s="10"/>
      <c r="BI79" s="49"/>
      <c r="BJ79" s="18"/>
      <c r="BK79" s="18"/>
      <c r="BL79" s="18"/>
      <c r="BM79" s="504"/>
      <c r="BN79" s="504"/>
      <c r="BO79" s="504"/>
      <c r="BP79" s="504"/>
      <c r="BQ79" s="504"/>
      <c r="BR79" s="504"/>
      <c r="BS79" s="504"/>
      <c r="BT79" s="504"/>
      <c r="BU79" s="504"/>
      <c r="BV79" s="504"/>
      <c r="BW79" s="504"/>
      <c r="BX79" s="504"/>
      <c r="BY79" s="504"/>
      <c r="BZ79" s="504"/>
      <c r="CA79" s="504"/>
      <c r="CB79" s="504"/>
      <c r="CC79" s="504"/>
      <c r="CD79" s="504"/>
      <c r="CE79" s="504"/>
      <c r="CF79" s="504"/>
      <c r="CG79" s="504"/>
    </row>
    <row r="80" spans="1:108" ht="27" customHeight="1">
      <c r="A80" s="11"/>
      <c r="B80" s="996" t="s">
        <v>30</v>
      </c>
      <c r="C80" s="996"/>
      <c r="D80" s="10"/>
      <c r="E80" s="997"/>
      <c r="F80" s="997"/>
      <c r="G80" s="10"/>
      <c r="H80" s="13"/>
      <c r="I80" s="13"/>
      <c r="J80" s="13"/>
      <c r="K80" s="6"/>
      <c r="L80" s="6"/>
      <c r="M80" s="6"/>
      <c r="N80" s="10"/>
      <c r="O80" s="10"/>
      <c r="P80" s="10"/>
      <c r="Q80" s="13"/>
      <c r="R80" s="13"/>
      <c r="S80" s="996" t="s">
        <v>30</v>
      </c>
      <c r="T80" s="996"/>
      <c r="U80" s="436">
        <f>(U$19*U79)/1000</f>
        <v>0</v>
      </c>
      <c r="V80" s="962" t="s">
        <v>72</v>
      </c>
      <c r="W80" s="962"/>
      <c r="X80" s="962"/>
      <c r="Y80" s="962"/>
      <c r="Z80" s="10"/>
      <c r="AA80" s="10"/>
      <c r="AB80" s="10"/>
      <c r="AC80" s="49"/>
      <c r="AD80" s="18"/>
      <c r="AE80" s="18"/>
      <c r="AF80" s="18"/>
      <c r="AG80" s="11"/>
      <c r="AH80" s="996" t="s">
        <v>30</v>
      </c>
      <c r="AI80" s="996"/>
      <c r="AJ80" s="10"/>
      <c r="AK80" s="997"/>
      <c r="AL80" s="997"/>
      <c r="AM80" s="10"/>
      <c r="AN80" s="13"/>
      <c r="AO80" s="13"/>
      <c r="AP80" s="13"/>
      <c r="AQ80" s="6"/>
      <c r="AR80" s="6"/>
      <c r="AS80" s="6"/>
      <c r="AT80" s="10"/>
      <c r="AU80" s="10"/>
      <c r="AV80" s="10"/>
      <c r="AW80" s="13"/>
      <c r="AX80" s="13"/>
      <c r="AY80" s="996" t="s">
        <v>30</v>
      </c>
      <c r="AZ80" s="996"/>
      <c r="BA80" s="436">
        <f>(BA$19*BA79)/1000</f>
        <v>0</v>
      </c>
      <c r="BB80" s="962" t="s">
        <v>72</v>
      </c>
      <c r="BC80" s="962"/>
      <c r="BD80" s="962"/>
      <c r="BE80" s="962"/>
      <c r="BF80" s="10"/>
      <c r="BG80" s="10"/>
      <c r="BH80" s="10"/>
      <c r="BI80" s="49"/>
      <c r="BJ80" s="18"/>
      <c r="BK80" s="18"/>
      <c r="BL80" s="18"/>
      <c r="BM80" s="504"/>
      <c r="BN80" s="504"/>
      <c r="BO80" s="504"/>
      <c r="BP80" s="504"/>
      <c r="BQ80" s="504"/>
      <c r="BR80" s="504"/>
      <c r="BS80" s="504"/>
      <c r="BT80" s="504"/>
      <c r="BU80" s="504"/>
      <c r="BV80" s="504"/>
      <c r="BW80" s="504"/>
      <c r="BX80" s="504"/>
      <c r="BY80" s="504"/>
      <c r="BZ80" s="504"/>
      <c r="CA80" s="504"/>
      <c r="CB80" s="504"/>
      <c r="CC80" s="504"/>
      <c r="CD80" s="504"/>
      <c r="CE80" s="504"/>
      <c r="CF80" s="504"/>
      <c r="CG80" s="504"/>
    </row>
    <row r="81" spans="1:85">
      <c r="A81" s="11"/>
      <c r="B81" s="11"/>
      <c r="C81" s="11"/>
      <c r="D81" s="10"/>
      <c r="E81" s="14"/>
      <c r="F81" s="13"/>
      <c r="G81" s="10"/>
      <c r="H81" s="13"/>
      <c r="I81" s="13"/>
      <c r="J81" s="13"/>
      <c r="K81" s="6"/>
      <c r="L81" s="6"/>
      <c r="M81" s="6"/>
      <c r="N81" s="10"/>
      <c r="O81" s="14"/>
      <c r="P81" s="10"/>
      <c r="Q81" s="13"/>
      <c r="R81" s="13"/>
      <c r="S81" s="13"/>
      <c r="T81" s="13"/>
      <c r="U81" s="6"/>
      <c r="V81" s="6"/>
      <c r="W81" s="13"/>
      <c r="X81" s="13"/>
      <c r="Y81" s="13"/>
      <c r="Z81" s="10"/>
      <c r="AA81" s="10"/>
      <c r="AB81" s="10"/>
      <c r="AC81" s="49"/>
      <c r="AD81" s="18"/>
      <c r="AE81" s="18"/>
      <c r="AF81" s="18"/>
      <c r="AG81" s="11"/>
      <c r="AH81" s="11"/>
      <c r="AI81" s="11"/>
      <c r="AJ81" s="10"/>
      <c r="AK81" s="14"/>
      <c r="AL81" s="13"/>
      <c r="AM81" s="10"/>
      <c r="AN81" s="13"/>
      <c r="AO81" s="13"/>
      <c r="AP81" s="13"/>
      <c r="AQ81" s="6"/>
      <c r="AR81" s="6"/>
      <c r="AS81" s="6"/>
      <c r="AT81" s="10"/>
      <c r="AU81" s="14"/>
      <c r="AV81" s="10"/>
      <c r="AW81" s="13"/>
      <c r="AX81" s="13"/>
      <c r="AY81" s="13"/>
      <c r="AZ81" s="13"/>
      <c r="BA81" s="6"/>
      <c r="BB81" s="6"/>
      <c r="BC81" s="13"/>
      <c r="BD81" s="13"/>
      <c r="BE81" s="13"/>
      <c r="BF81" s="10"/>
      <c r="BG81" s="10"/>
      <c r="BH81" s="10"/>
      <c r="BI81" s="49"/>
      <c r="BJ81" s="18"/>
      <c r="BK81" s="18"/>
      <c r="BL81" s="18"/>
      <c r="BM81" s="504"/>
      <c r="BN81" s="504"/>
      <c r="BO81" s="504"/>
      <c r="BP81" s="504"/>
      <c r="BQ81" s="504"/>
      <c r="BR81" s="504"/>
      <c r="BS81" s="504"/>
      <c r="BT81" s="504"/>
      <c r="BU81" s="504"/>
      <c r="BV81" s="504"/>
      <c r="BW81" s="504"/>
      <c r="BX81" s="504"/>
      <c r="BY81" s="504"/>
      <c r="BZ81" s="504"/>
      <c r="CA81" s="504"/>
      <c r="CB81" s="504"/>
      <c r="CC81" s="504"/>
      <c r="CD81" s="504"/>
      <c r="CE81" s="504"/>
      <c r="CF81" s="504"/>
      <c r="CG81" s="504"/>
    </row>
    <row r="82" spans="1:85">
      <c r="D82" s="6"/>
      <c r="E82" s="10"/>
      <c r="F82" s="6"/>
      <c r="G82" s="6"/>
      <c r="H82" s="6"/>
      <c r="I82" s="6"/>
      <c r="J82" s="6"/>
      <c r="K82" s="6"/>
      <c r="L82" s="6"/>
      <c r="M82" s="6"/>
      <c r="N82" s="6"/>
      <c r="O82" s="10"/>
      <c r="P82" s="10"/>
      <c r="Q82" s="6"/>
      <c r="R82" s="6"/>
      <c r="S82" s="6"/>
      <c r="T82" s="6"/>
      <c r="U82" s="10"/>
      <c r="V82" s="10"/>
      <c r="W82" s="6"/>
      <c r="X82" s="6"/>
      <c r="Y82" s="6"/>
      <c r="Z82" s="6"/>
      <c r="AA82" s="6"/>
      <c r="AB82" s="6"/>
      <c r="AC82" s="7"/>
      <c r="AD82" s="48"/>
      <c r="AE82" s="48"/>
      <c r="AF82" s="48"/>
      <c r="AJ82" s="6"/>
      <c r="AK82" s="10"/>
      <c r="AL82" s="6"/>
      <c r="AM82" s="6"/>
      <c r="AN82" s="6"/>
      <c r="AO82" s="6"/>
      <c r="AP82" s="6"/>
      <c r="AQ82" s="6"/>
      <c r="AR82" s="6"/>
      <c r="AS82" s="6"/>
      <c r="AT82" s="6"/>
      <c r="AU82" s="10"/>
      <c r="AV82" s="10"/>
      <c r="AW82" s="6"/>
      <c r="AX82" s="6"/>
      <c r="AY82" s="6"/>
      <c r="AZ82" s="6"/>
      <c r="BA82" s="10"/>
      <c r="BB82" s="10"/>
      <c r="BC82" s="6"/>
      <c r="BD82" s="6"/>
      <c r="BE82" s="6"/>
      <c r="BF82" s="6"/>
      <c r="BG82" s="6"/>
      <c r="BH82" s="6"/>
      <c r="BI82" s="7"/>
      <c r="BJ82" s="48"/>
      <c r="BK82" s="48"/>
      <c r="BL82" s="48"/>
      <c r="BM82" s="504"/>
      <c r="BN82" s="504"/>
      <c r="BO82" s="504"/>
      <c r="BP82" s="504"/>
      <c r="BQ82" s="504"/>
      <c r="BR82" s="504"/>
      <c r="BS82" s="504"/>
      <c r="BT82" s="504"/>
      <c r="BU82" s="504"/>
      <c r="BV82" s="504"/>
      <c r="BW82" s="504"/>
      <c r="BX82" s="504"/>
      <c r="BY82" s="504"/>
      <c r="BZ82" s="504"/>
      <c r="CA82" s="504"/>
      <c r="CB82" s="504"/>
      <c r="CC82" s="504"/>
      <c r="CD82" s="504"/>
      <c r="CE82" s="504"/>
      <c r="CF82" s="504"/>
      <c r="CG82" s="504"/>
    </row>
    <row r="83" spans="1:85">
      <c r="D83" s="6"/>
      <c r="E83" s="10"/>
      <c r="F83" s="6"/>
      <c r="G83" s="6"/>
      <c r="H83" s="6"/>
      <c r="I83" s="6"/>
      <c r="J83" s="6"/>
      <c r="K83" s="6"/>
      <c r="L83" s="6"/>
      <c r="M83" s="6"/>
      <c r="N83" s="6"/>
      <c r="O83" s="10"/>
      <c r="P83" s="6"/>
      <c r="Q83" s="6"/>
      <c r="R83" s="6"/>
      <c r="S83" s="6"/>
      <c r="T83" s="6"/>
      <c r="U83" s="14"/>
      <c r="V83" s="14"/>
      <c r="W83" s="6"/>
      <c r="X83" s="6"/>
      <c r="Y83" s="6"/>
      <c r="Z83" s="6"/>
      <c r="AA83" s="6"/>
      <c r="AB83" s="6"/>
      <c r="AC83" s="7"/>
      <c r="AD83" s="48"/>
      <c r="AE83" s="48"/>
      <c r="AF83" s="48"/>
      <c r="AJ83" s="6"/>
      <c r="AK83" s="10"/>
      <c r="AL83" s="6"/>
      <c r="AM83" s="6"/>
      <c r="AN83" s="6"/>
      <c r="AO83" s="6"/>
      <c r="AP83" s="6"/>
      <c r="AQ83" s="6"/>
      <c r="AR83" s="6"/>
      <c r="AS83" s="6"/>
      <c r="AT83" s="6"/>
      <c r="AU83" s="10"/>
      <c r="AV83" s="6"/>
      <c r="AW83" s="6"/>
      <c r="AX83" s="6"/>
      <c r="AY83" s="6"/>
      <c r="AZ83" s="6"/>
      <c r="BA83" s="14"/>
      <c r="BB83" s="14"/>
      <c r="BC83" s="6"/>
      <c r="BD83" s="6"/>
      <c r="BE83" s="6"/>
      <c r="BF83" s="6"/>
      <c r="BG83" s="6"/>
      <c r="BH83" s="6"/>
      <c r="BI83" s="7"/>
      <c r="BJ83" s="48"/>
      <c r="BK83" s="48"/>
      <c r="BL83" s="48"/>
      <c r="BM83" s="16"/>
      <c r="BN83" s="16"/>
      <c r="BO83" s="16"/>
      <c r="BP83" s="16"/>
      <c r="BQ83" s="16"/>
      <c r="BR83" s="16"/>
      <c r="BS83" s="16"/>
      <c r="BT83" s="16"/>
      <c r="BU83" s="16"/>
      <c r="BV83" s="16"/>
      <c r="BW83" s="16"/>
      <c r="BX83" s="16"/>
      <c r="BY83" s="16"/>
      <c r="BZ83" s="16"/>
      <c r="CA83" s="16"/>
      <c r="CB83" s="16"/>
      <c r="CC83" s="16"/>
      <c r="CD83" s="16"/>
      <c r="CE83" s="16"/>
      <c r="CF83" s="16"/>
    </row>
    <row r="84" spans="1:85">
      <c r="D84" s="6"/>
      <c r="E84" s="10"/>
      <c r="F84" s="6"/>
      <c r="G84" s="6"/>
      <c r="H84" s="6"/>
      <c r="I84" s="6"/>
      <c r="J84" s="6"/>
      <c r="K84" s="6"/>
      <c r="L84" s="6"/>
      <c r="M84" s="6"/>
      <c r="N84" s="6"/>
      <c r="O84" s="10"/>
      <c r="P84" s="6"/>
      <c r="Q84" s="6"/>
      <c r="R84" s="6"/>
      <c r="S84" s="6"/>
      <c r="T84" s="6"/>
      <c r="U84" s="10"/>
      <c r="V84" s="10"/>
      <c r="W84" s="6"/>
      <c r="X84" s="6"/>
      <c r="Y84" s="6"/>
      <c r="Z84" s="6"/>
      <c r="AA84" s="6"/>
      <c r="AB84" s="6"/>
      <c r="AC84" s="7"/>
      <c r="AD84" s="48"/>
      <c r="AE84" s="48"/>
      <c r="AF84" s="48"/>
      <c r="AJ84" s="6"/>
      <c r="AK84" s="10"/>
      <c r="AL84" s="6"/>
      <c r="AM84" s="6"/>
      <c r="AN84" s="6"/>
      <c r="AO84" s="6"/>
      <c r="AP84" s="6"/>
      <c r="AQ84" s="6"/>
      <c r="AR84" s="6"/>
      <c r="AS84" s="6"/>
      <c r="AT84" s="6"/>
      <c r="AU84" s="10"/>
      <c r="AV84" s="6"/>
      <c r="AW84" s="6"/>
      <c r="AX84" s="6"/>
      <c r="AY84" s="6"/>
      <c r="AZ84" s="6"/>
      <c r="BA84" s="10"/>
      <c r="BB84" s="10"/>
      <c r="BC84" s="6"/>
      <c r="BD84" s="6"/>
      <c r="BE84" s="6"/>
      <c r="BF84" s="6"/>
      <c r="BG84" s="6"/>
      <c r="BH84" s="6"/>
      <c r="BI84" s="7"/>
      <c r="BJ84" s="48"/>
      <c r="BK84" s="48"/>
      <c r="BL84" s="48"/>
    </row>
    <row r="85" spans="1:85">
      <c r="D85" s="6"/>
      <c r="E85" s="10"/>
      <c r="F85" s="6"/>
      <c r="G85" s="6"/>
      <c r="H85" s="6"/>
      <c r="I85" s="6"/>
      <c r="J85" s="6"/>
      <c r="K85" s="6"/>
      <c r="L85" s="6"/>
      <c r="M85" s="6"/>
      <c r="N85" s="6"/>
      <c r="O85" s="10"/>
      <c r="P85" s="10"/>
      <c r="Q85" s="6"/>
      <c r="R85" s="6"/>
      <c r="S85" s="6"/>
      <c r="T85" s="6"/>
      <c r="U85" s="10"/>
      <c r="V85" s="10"/>
      <c r="W85" s="6"/>
      <c r="X85" s="6"/>
      <c r="Y85" s="6"/>
      <c r="Z85" s="6"/>
      <c r="AA85" s="6"/>
      <c r="AB85" s="6"/>
      <c r="AC85" s="7"/>
      <c r="AD85" s="48"/>
      <c r="AE85" s="48"/>
      <c r="AF85" s="48"/>
      <c r="AJ85" s="6"/>
      <c r="AK85" s="10"/>
      <c r="AL85" s="6"/>
      <c r="AM85" s="6"/>
      <c r="AN85" s="6"/>
      <c r="AO85" s="6"/>
      <c r="AP85" s="6"/>
      <c r="AQ85" s="6"/>
      <c r="AR85" s="6"/>
      <c r="AS85" s="6"/>
      <c r="AT85" s="6"/>
      <c r="AU85" s="10"/>
      <c r="AV85" s="10"/>
      <c r="AW85" s="6"/>
      <c r="AX85" s="6"/>
      <c r="AY85" s="6"/>
      <c r="AZ85" s="6"/>
      <c r="BA85" s="10"/>
      <c r="BB85" s="10"/>
      <c r="BC85" s="6"/>
      <c r="BD85" s="6"/>
      <c r="BE85" s="6"/>
      <c r="BF85" s="6"/>
      <c r="BG85" s="6"/>
      <c r="BH85" s="6"/>
      <c r="BI85" s="7"/>
      <c r="BJ85" s="48"/>
      <c r="BK85" s="48"/>
      <c r="BL85" s="48"/>
    </row>
    <row r="86" spans="1:85"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10"/>
      <c r="V86" s="10"/>
      <c r="W86" s="6"/>
      <c r="X86" s="6"/>
      <c r="Y86" s="6"/>
      <c r="Z86" s="6"/>
      <c r="AA86" s="6"/>
      <c r="AB86" s="6"/>
      <c r="AC86" s="7"/>
      <c r="AD86" s="48"/>
      <c r="AE86" s="48"/>
      <c r="AF86" s="48"/>
      <c r="AJ86" s="6"/>
      <c r="AK86" s="6"/>
      <c r="AL86" s="6"/>
      <c r="AM86" s="6"/>
      <c r="AN86" s="6"/>
      <c r="AO86" s="6"/>
      <c r="AP86" s="6"/>
      <c r="AQ86" s="6"/>
      <c r="AR86" s="6"/>
      <c r="AS86" s="6"/>
      <c r="AT86" s="6"/>
      <c r="AU86" s="6"/>
      <c r="AV86" s="6"/>
      <c r="AW86" s="6"/>
      <c r="AX86" s="6"/>
      <c r="AY86" s="6"/>
      <c r="AZ86" s="6"/>
      <c r="BA86" s="10"/>
      <c r="BB86" s="10"/>
      <c r="BC86" s="6"/>
      <c r="BD86" s="6"/>
      <c r="BE86" s="6"/>
      <c r="BF86" s="6"/>
      <c r="BG86" s="6"/>
      <c r="BH86" s="6"/>
      <c r="BI86" s="7"/>
      <c r="BJ86" s="48"/>
      <c r="BK86" s="48"/>
      <c r="BL86" s="48"/>
    </row>
    <row r="87" spans="1:85"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10"/>
      <c r="V87" s="10"/>
      <c r="W87" s="6"/>
      <c r="X87" s="6"/>
      <c r="Y87" s="6"/>
      <c r="Z87" s="6"/>
      <c r="AA87" s="6"/>
      <c r="AB87" s="6"/>
      <c r="AC87" s="7"/>
      <c r="AD87" s="48"/>
      <c r="AE87" s="48"/>
      <c r="AF87" s="48"/>
      <c r="AJ87" s="6"/>
      <c r="AK87" s="6"/>
      <c r="AL87" s="6"/>
      <c r="AM87" s="6"/>
      <c r="AN87" s="6"/>
      <c r="AO87" s="6"/>
      <c r="AP87" s="6"/>
      <c r="AQ87" s="6"/>
      <c r="AR87" s="6"/>
      <c r="AS87" s="6"/>
      <c r="AT87" s="6"/>
      <c r="AU87" s="6"/>
      <c r="AV87" s="6"/>
      <c r="AW87" s="6"/>
      <c r="AX87" s="6"/>
      <c r="AY87" s="6"/>
      <c r="AZ87" s="6"/>
      <c r="BA87" s="10"/>
      <c r="BB87" s="10"/>
      <c r="BC87" s="6"/>
      <c r="BD87" s="6"/>
      <c r="BE87" s="6"/>
      <c r="BF87" s="6"/>
      <c r="BG87" s="6"/>
      <c r="BH87" s="6"/>
      <c r="BI87" s="7"/>
      <c r="BJ87" s="48"/>
      <c r="BK87" s="48"/>
      <c r="BL87" s="48"/>
    </row>
    <row r="88" spans="1:85"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  <c r="AC88" s="7"/>
      <c r="AD88" s="48"/>
      <c r="AE88" s="48"/>
      <c r="AF88" s="48"/>
      <c r="AJ88" s="6"/>
      <c r="AK88" s="6"/>
      <c r="AL88" s="6"/>
      <c r="AM88" s="6"/>
      <c r="AN88" s="6"/>
      <c r="AO88" s="6"/>
      <c r="AP88" s="6"/>
      <c r="AQ88" s="6"/>
      <c r="AR88" s="6"/>
      <c r="AS88" s="6"/>
      <c r="AT88" s="6"/>
      <c r="AU88" s="6"/>
      <c r="AV88" s="6"/>
      <c r="AW88" s="6"/>
      <c r="AX88" s="6"/>
      <c r="AY88" s="6"/>
      <c r="AZ88" s="6"/>
      <c r="BA88" s="6"/>
      <c r="BB88" s="6"/>
      <c r="BC88" s="6"/>
      <c r="BD88" s="6"/>
      <c r="BE88" s="6"/>
      <c r="BF88" s="6"/>
      <c r="BG88" s="6"/>
      <c r="BH88" s="6"/>
      <c r="BI88" s="7"/>
      <c r="BJ88" s="48"/>
      <c r="BK88" s="48"/>
      <c r="BL88" s="48"/>
    </row>
    <row r="89" spans="1:85"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  <c r="AC89" s="7"/>
      <c r="AD89" s="48"/>
      <c r="AE89" s="48"/>
      <c r="AF89" s="48"/>
      <c r="AJ89" s="6"/>
      <c r="AK89" s="6"/>
      <c r="AL89" s="6"/>
      <c r="AM89" s="6"/>
      <c r="AN89" s="6"/>
      <c r="AO89" s="6"/>
      <c r="AP89" s="6"/>
      <c r="AQ89" s="6"/>
      <c r="AR89" s="6"/>
      <c r="AS89" s="6"/>
      <c r="AT89" s="6"/>
      <c r="AU89" s="6"/>
      <c r="AV89" s="6"/>
      <c r="AW89" s="6"/>
      <c r="AX89" s="6"/>
      <c r="AY89" s="6"/>
      <c r="AZ89" s="6"/>
      <c r="BA89" s="6"/>
      <c r="BB89" s="6"/>
      <c r="BC89" s="6"/>
      <c r="BD89" s="6"/>
      <c r="BE89" s="6"/>
      <c r="BF89" s="6"/>
      <c r="BG89" s="6"/>
      <c r="BH89" s="6"/>
      <c r="BI89" s="7"/>
      <c r="BJ89" s="48"/>
      <c r="BK89" s="48"/>
      <c r="BL89" s="48"/>
      <c r="BM89" s="406"/>
      <c r="BN89" s="406"/>
      <c r="BO89" s="406"/>
      <c r="BP89" s="406"/>
      <c r="BQ89" s="406"/>
      <c r="BR89" s="406"/>
      <c r="BS89" s="406"/>
      <c r="BT89" s="406"/>
      <c r="BU89" s="406"/>
      <c r="BV89" s="406"/>
      <c r="BW89" s="406"/>
      <c r="BX89" s="406"/>
      <c r="BY89" s="406"/>
      <c r="BZ89" s="406"/>
      <c r="CA89" s="406"/>
      <c r="CB89" s="406"/>
      <c r="CC89" s="406"/>
      <c r="CD89" s="406"/>
      <c r="CE89" s="406"/>
      <c r="CF89" s="406"/>
      <c r="CG89" s="406"/>
    </row>
    <row r="90" spans="1:85"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  <c r="AC90" s="7"/>
      <c r="AD90" s="48"/>
      <c r="AE90" s="48"/>
      <c r="AF90" s="48"/>
      <c r="AJ90" s="6"/>
      <c r="AK90" s="6"/>
      <c r="AL90" s="6"/>
      <c r="AM90" s="6"/>
      <c r="AN90" s="6"/>
      <c r="AO90" s="6"/>
      <c r="AP90" s="6"/>
      <c r="AQ90" s="6"/>
      <c r="AR90" s="6"/>
      <c r="AS90" s="6"/>
      <c r="AT90" s="6"/>
      <c r="AU90" s="6"/>
      <c r="AV90" s="6"/>
      <c r="AW90" s="6"/>
      <c r="AX90" s="6"/>
      <c r="AY90" s="6"/>
      <c r="AZ90" s="6"/>
      <c r="BA90" s="6"/>
      <c r="BB90" s="6"/>
      <c r="BC90" s="6"/>
      <c r="BD90" s="6"/>
      <c r="BE90" s="6"/>
      <c r="BF90" s="6"/>
      <c r="BG90" s="6"/>
      <c r="BH90" s="6"/>
      <c r="BI90" s="7"/>
      <c r="BJ90" s="48"/>
      <c r="BK90" s="48"/>
      <c r="BL90" s="48"/>
      <c r="BM90" s="406"/>
      <c r="BN90" s="406"/>
      <c r="BO90" s="406"/>
      <c r="BP90" s="406"/>
      <c r="BQ90" s="406"/>
      <c r="BR90" s="406"/>
      <c r="BS90" s="406"/>
      <c r="BT90" s="406"/>
      <c r="BU90" s="406"/>
      <c r="BV90" s="406"/>
      <c r="BW90" s="406"/>
      <c r="BX90" s="406"/>
      <c r="BY90" s="406"/>
      <c r="BZ90" s="406"/>
      <c r="CA90" s="406"/>
      <c r="CB90" s="406"/>
      <c r="CC90" s="406"/>
      <c r="CD90" s="406"/>
      <c r="CE90" s="406"/>
      <c r="CF90" s="406"/>
      <c r="CG90" s="406"/>
    </row>
    <row r="91" spans="1:85"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  <c r="AC91" s="7"/>
      <c r="AD91" s="48"/>
      <c r="AE91" s="48"/>
      <c r="AF91" s="48"/>
      <c r="AJ91" s="6"/>
      <c r="AK91" s="6"/>
      <c r="AL91" s="6"/>
      <c r="AM91" s="6"/>
      <c r="AN91" s="6"/>
      <c r="AO91" s="6"/>
      <c r="AP91" s="6"/>
      <c r="AQ91" s="6"/>
      <c r="AR91" s="6"/>
      <c r="AS91" s="6"/>
      <c r="AT91" s="6"/>
      <c r="AU91" s="6"/>
      <c r="AV91" s="6"/>
      <c r="AW91" s="6"/>
      <c r="AX91" s="6"/>
      <c r="AY91" s="6"/>
      <c r="AZ91" s="6"/>
      <c r="BA91" s="6"/>
      <c r="BB91" s="6"/>
      <c r="BC91" s="6"/>
      <c r="BD91" s="6"/>
      <c r="BE91" s="6"/>
      <c r="BF91" s="6"/>
      <c r="BG91" s="6"/>
      <c r="BH91" s="6"/>
      <c r="BI91" s="7"/>
      <c r="BJ91" s="48"/>
      <c r="BK91" s="48"/>
      <c r="BL91" s="48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</row>
    <row r="92" spans="1:85"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  <c r="AC92" s="7"/>
      <c r="AD92" s="48"/>
      <c r="AE92" s="48"/>
      <c r="AF92" s="48"/>
      <c r="AJ92" s="6"/>
      <c r="AK92" s="6"/>
      <c r="AL92" s="6"/>
      <c r="AM92" s="6"/>
      <c r="AN92" s="6"/>
      <c r="AO92" s="6"/>
      <c r="AP92" s="6"/>
      <c r="AQ92" s="6"/>
      <c r="AR92" s="6"/>
      <c r="AS92" s="6"/>
      <c r="AT92" s="6"/>
      <c r="AU92" s="6"/>
      <c r="AV92" s="6"/>
      <c r="AW92" s="6"/>
      <c r="AX92" s="6"/>
      <c r="AY92" s="6"/>
      <c r="AZ92" s="6"/>
      <c r="BA92" s="6"/>
      <c r="BB92" s="6"/>
      <c r="BC92" s="6"/>
      <c r="BD92" s="6"/>
      <c r="BE92" s="6"/>
      <c r="BF92" s="6"/>
      <c r="BG92" s="6"/>
      <c r="BH92" s="6"/>
      <c r="BI92" s="7"/>
      <c r="BJ92" s="48"/>
      <c r="BK92" s="48"/>
      <c r="BL92" s="48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</row>
    <row r="93" spans="1:85"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  <c r="AC93" s="7"/>
      <c r="AD93" s="48"/>
      <c r="AE93" s="48"/>
      <c r="AF93" s="48"/>
      <c r="AJ93" s="6"/>
      <c r="AK93" s="6"/>
      <c r="AL93" s="6"/>
      <c r="AM93" s="6"/>
      <c r="AN93" s="6"/>
      <c r="AO93" s="6"/>
      <c r="AP93" s="6"/>
      <c r="AQ93" s="6"/>
      <c r="AR93" s="6"/>
      <c r="AS93" s="6"/>
      <c r="AT93" s="6"/>
      <c r="AU93" s="6"/>
      <c r="AV93" s="6"/>
      <c r="AW93" s="6"/>
      <c r="AX93" s="6"/>
      <c r="AY93" s="6"/>
      <c r="AZ93" s="6"/>
      <c r="BA93" s="6"/>
      <c r="BB93" s="6"/>
      <c r="BC93" s="6"/>
      <c r="BD93" s="6"/>
      <c r="BE93" s="6"/>
      <c r="BF93" s="6"/>
      <c r="BG93" s="6"/>
      <c r="BH93" s="6"/>
      <c r="BI93" s="7"/>
      <c r="BJ93" s="48"/>
      <c r="BK93" s="48"/>
      <c r="BL93" s="48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</row>
    <row r="94" spans="1:85"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  <c r="AC94" s="7"/>
      <c r="AD94" s="48"/>
      <c r="AE94" s="48"/>
      <c r="AF94" s="48"/>
      <c r="AJ94" s="6"/>
      <c r="AK94" s="6"/>
      <c r="AL94" s="6"/>
      <c r="AM94" s="6"/>
      <c r="AN94" s="6"/>
      <c r="AO94" s="6"/>
      <c r="AP94" s="6"/>
      <c r="AQ94" s="6"/>
      <c r="AR94" s="6"/>
      <c r="AS94" s="6"/>
      <c r="AT94" s="6"/>
      <c r="AU94" s="6"/>
      <c r="AV94" s="6"/>
      <c r="AW94" s="6"/>
      <c r="AX94" s="6"/>
      <c r="AY94" s="6"/>
      <c r="AZ94" s="6"/>
      <c r="BA94" s="6"/>
      <c r="BB94" s="6"/>
      <c r="BC94" s="6"/>
      <c r="BD94" s="6"/>
      <c r="BE94" s="6"/>
      <c r="BF94" s="6"/>
      <c r="BG94" s="6"/>
      <c r="BH94" s="6"/>
      <c r="BI94" s="7"/>
      <c r="BJ94" s="48"/>
      <c r="BK94" s="48"/>
      <c r="BL94" s="48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</row>
    <row r="95" spans="1:85"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  <c r="AC95" s="7"/>
      <c r="AD95" s="48"/>
      <c r="AE95" s="48"/>
      <c r="AF95" s="48"/>
      <c r="AJ95" s="6"/>
      <c r="AK95" s="6"/>
      <c r="AL95" s="6"/>
      <c r="AM95" s="6"/>
      <c r="AN95" s="6"/>
      <c r="AO95" s="6"/>
      <c r="AP95" s="6"/>
      <c r="AQ95" s="6"/>
      <c r="AR95" s="6"/>
      <c r="AS95" s="6"/>
      <c r="AT95" s="6"/>
      <c r="AU95" s="6"/>
      <c r="AV95" s="6"/>
      <c r="AW95" s="6"/>
      <c r="AX95" s="6"/>
      <c r="AY95" s="6"/>
      <c r="AZ95" s="6"/>
      <c r="BA95" s="6"/>
      <c r="BB95" s="6"/>
      <c r="BC95" s="6"/>
      <c r="BD95" s="6"/>
      <c r="BE95" s="6"/>
      <c r="BF95" s="6"/>
      <c r="BG95" s="6"/>
      <c r="BH95" s="6"/>
      <c r="BI95" s="7"/>
      <c r="BJ95" s="48"/>
      <c r="BK95" s="48"/>
      <c r="BL95" s="48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</row>
    <row r="96" spans="1:85"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  <c r="AC96" s="7"/>
      <c r="AD96" s="48"/>
      <c r="AE96" s="48"/>
      <c r="AF96" s="48"/>
      <c r="AJ96" s="6"/>
      <c r="AK96" s="6"/>
      <c r="AL96" s="6"/>
      <c r="AM96" s="6"/>
      <c r="AN96" s="6"/>
      <c r="AO96" s="6"/>
      <c r="AP96" s="6"/>
      <c r="AQ96" s="6"/>
      <c r="AR96" s="6"/>
      <c r="AS96" s="6"/>
      <c r="AT96" s="6"/>
      <c r="AU96" s="6"/>
      <c r="AV96" s="6"/>
      <c r="AW96" s="6"/>
      <c r="AX96" s="6"/>
      <c r="AY96" s="6"/>
      <c r="AZ96" s="6"/>
      <c r="BA96" s="6"/>
      <c r="BB96" s="6"/>
      <c r="BC96" s="6"/>
      <c r="BD96" s="6"/>
      <c r="BE96" s="6"/>
      <c r="BF96" s="6"/>
      <c r="BG96" s="6"/>
      <c r="BH96" s="6"/>
      <c r="BI96" s="7"/>
      <c r="BJ96" s="48"/>
      <c r="BK96" s="48"/>
      <c r="BL96" s="48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</row>
    <row r="97" spans="4:85"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  <c r="AC97" s="7"/>
      <c r="AD97" s="48"/>
      <c r="AE97" s="48"/>
      <c r="AF97" s="48"/>
      <c r="AJ97" s="6"/>
      <c r="AK97" s="6"/>
      <c r="AL97" s="6"/>
      <c r="AM97" s="6"/>
      <c r="AN97" s="6"/>
      <c r="AO97" s="6"/>
      <c r="AP97" s="6"/>
      <c r="AQ97" s="6"/>
      <c r="AR97" s="6"/>
      <c r="AS97" s="6"/>
      <c r="AT97" s="6"/>
      <c r="AU97" s="6"/>
      <c r="AV97" s="6"/>
      <c r="AW97" s="6"/>
      <c r="AX97" s="6"/>
      <c r="AY97" s="6"/>
      <c r="AZ97" s="6"/>
      <c r="BA97" s="6"/>
      <c r="BB97" s="6"/>
      <c r="BC97" s="6"/>
      <c r="BD97" s="6"/>
      <c r="BE97" s="6"/>
      <c r="BF97" s="6"/>
      <c r="BG97" s="6"/>
      <c r="BH97" s="6"/>
      <c r="BI97" s="7"/>
      <c r="BJ97" s="48"/>
      <c r="BK97" s="48"/>
      <c r="BL97" s="48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</row>
    <row r="98" spans="4:85"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  <c r="AC98" s="7"/>
      <c r="AD98" s="48"/>
      <c r="AE98" s="48"/>
      <c r="AF98" s="48"/>
      <c r="AJ98" s="6"/>
      <c r="AK98" s="6"/>
      <c r="AL98" s="6"/>
      <c r="AM98" s="6"/>
      <c r="AN98" s="6"/>
      <c r="AO98" s="6"/>
      <c r="AP98" s="6"/>
      <c r="AQ98" s="6"/>
      <c r="AR98" s="6"/>
      <c r="AS98" s="6"/>
      <c r="AT98" s="6"/>
      <c r="AU98" s="6"/>
      <c r="AV98" s="6"/>
      <c r="AW98" s="6"/>
      <c r="AX98" s="6"/>
      <c r="AY98" s="6"/>
      <c r="AZ98" s="6"/>
      <c r="BA98" s="6"/>
      <c r="BB98" s="6"/>
      <c r="BC98" s="6"/>
      <c r="BD98" s="6"/>
      <c r="BE98" s="6"/>
      <c r="BF98" s="6"/>
      <c r="BG98" s="6"/>
      <c r="BH98" s="6"/>
      <c r="BI98" s="7"/>
      <c r="BJ98" s="48"/>
      <c r="BK98" s="48"/>
      <c r="BL98" s="4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</row>
    <row r="99" spans="4:85"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  <c r="AC99" s="7"/>
      <c r="AD99" s="48"/>
      <c r="AE99" s="48"/>
      <c r="AF99" s="48"/>
      <c r="AJ99" s="6"/>
      <c r="AK99" s="6"/>
      <c r="AL99" s="6"/>
      <c r="AM99" s="6"/>
      <c r="AN99" s="6"/>
      <c r="AO99" s="6"/>
      <c r="AP99" s="6"/>
      <c r="AQ99" s="6"/>
      <c r="AR99" s="6"/>
      <c r="AS99" s="6"/>
      <c r="AT99" s="6"/>
      <c r="AU99" s="6"/>
      <c r="AV99" s="6"/>
      <c r="AW99" s="6"/>
      <c r="AX99" s="6"/>
      <c r="AY99" s="6"/>
      <c r="AZ99" s="6"/>
      <c r="BA99" s="6"/>
      <c r="BB99" s="6"/>
      <c r="BC99" s="6"/>
      <c r="BD99" s="6"/>
      <c r="BE99" s="6"/>
      <c r="BF99" s="6"/>
      <c r="BG99" s="6"/>
      <c r="BH99" s="6"/>
      <c r="BI99" s="7"/>
      <c r="BJ99" s="48"/>
      <c r="BK99" s="48"/>
      <c r="BL99" s="48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</row>
    <row r="100" spans="4:85"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  <c r="AC100" s="7"/>
      <c r="AD100" s="48"/>
      <c r="AE100" s="48"/>
      <c r="AF100" s="48"/>
      <c r="AJ100" s="6"/>
      <c r="AK100" s="6"/>
      <c r="AL100" s="6"/>
      <c r="AM100" s="6"/>
      <c r="AN100" s="6"/>
      <c r="AO100" s="6"/>
      <c r="AP100" s="6"/>
      <c r="AQ100" s="6"/>
      <c r="AR100" s="6"/>
      <c r="AS100" s="6"/>
      <c r="AT100" s="6"/>
      <c r="AU100" s="6"/>
      <c r="AV100" s="6"/>
      <c r="AW100" s="6"/>
      <c r="AX100" s="6"/>
      <c r="AY100" s="6"/>
      <c r="AZ100" s="6"/>
      <c r="BA100" s="6"/>
      <c r="BB100" s="6"/>
      <c r="BC100" s="6"/>
      <c r="BD100" s="6"/>
      <c r="BE100" s="6"/>
      <c r="BF100" s="6"/>
      <c r="BG100" s="6"/>
      <c r="BH100" s="6"/>
      <c r="BI100" s="7"/>
      <c r="BJ100" s="48"/>
      <c r="BK100" s="48"/>
      <c r="BL100" s="48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</row>
    <row r="101" spans="4:85"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  <c r="AC101" s="7"/>
      <c r="AD101" s="48"/>
      <c r="AE101" s="48"/>
      <c r="AF101" s="48"/>
      <c r="AJ101" s="6"/>
      <c r="AK101" s="6"/>
      <c r="AL101" s="6"/>
      <c r="AM101" s="6"/>
      <c r="AN101" s="6"/>
      <c r="AO101" s="6"/>
      <c r="AP101" s="6"/>
      <c r="AQ101" s="6"/>
      <c r="AR101" s="6"/>
      <c r="AS101" s="6"/>
      <c r="AT101" s="6"/>
      <c r="AU101" s="6"/>
      <c r="AV101" s="6"/>
      <c r="AW101" s="6"/>
      <c r="AX101" s="6"/>
      <c r="AY101" s="6"/>
      <c r="AZ101" s="6"/>
      <c r="BA101" s="6"/>
      <c r="BB101" s="6"/>
      <c r="BC101" s="6"/>
      <c r="BD101" s="6"/>
      <c r="BE101" s="6"/>
      <c r="BF101" s="6"/>
      <c r="BG101" s="6"/>
      <c r="BH101" s="6"/>
      <c r="BI101" s="7"/>
      <c r="BJ101" s="48"/>
      <c r="BK101" s="48"/>
      <c r="BL101" s="48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</row>
    <row r="102" spans="4:85"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  <c r="AC102" s="7"/>
      <c r="AD102" s="48"/>
      <c r="AE102" s="48"/>
      <c r="AF102" s="48"/>
      <c r="AJ102" s="6"/>
      <c r="AK102" s="6"/>
      <c r="AL102" s="6"/>
      <c r="AM102" s="6"/>
      <c r="AN102" s="6"/>
      <c r="AO102" s="6"/>
      <c r="AP102" s="6"/>
      <c r="AQ102" s="6"/>
      <c r="AR102" s="6"/>
      <c r="AS102" s="6"/>
      <c r="AT102" s="6"/>
      <c r="AU102" s="6"/>
      <c r="AV102" s="6"/>
      <c r="AW102" s="6"/>
      <c r="AX102" s="6"/>
      <c r="AY102" s="6"/>
      <c r="AZ102" s="6"/>
      <c r="BA102" s="6"/>
      <c r="BB102" s="6"/>
      <c r="BC102" s="6"/>
      <c r="BD102" s="6"/>
      <c r="BE102" s="6"/>
      <c r="BF102" s="6"/>
      <c r="BG102" s="6"/>
      <c r="BH102" s="6"/>
      <c r="BI102" s="7"/>
      <c r="BJ102" s="48"/>
      <c r="BK102" s="48"/>
      <c r="BL102" s="48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</row>
    <row r="103" spans="4:85"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  <c r="AC103" s="7"/>
      <c r="AD103" s="48"/>
      <c r="AE103" s="48"/>
      <c r="AF103" s="48"/>
      <c r="AJ103" s="6"/>
      <c r="AK103" s="6"/>
      <c r="AL103" s="6"/>
      <c r="AM103" s="6"/>
      <c r="AN103" s="6"/>
      <c r="AO103" s="6"/>
      <c r="AP103" s="6"/>
      <c r="AQ103" s="6"/>
      <c r="AR103" s="6"/>
      <c r="AS103" s="6"/>
      <c r="AT103" s="6"/>
      <c r="AU103" s="6"/>
      <c r="AV103" s="6"/>
      <c r="AW103" s="6"/>
      <c r="AX103" s="6"/>
      <c r="AY103" s="6"/>
      <c r="AZ103" s="6"/>
      <c r="BA103" s="6"/>
      <c r="BB103" s="6"/>
      <c r="BC103" s="6"/>
      <c r="BD103" s="6"/>
      <c r="BE103" s="6"/>
      <c r="BF103" s="6"/>
      <c r="BG103" s="6"/>
      <c r="BH103" s="6"/>
      <c r="BI103" s="7"/>
      <c r="BJ103" s="48"/>
      <c r="BK103" s="48"/>
      <c r="BL103" s="48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</row>
    <row r="104" spans="4:85"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  <c r="AC104" s="7"/>
      <c r="AD104" s="48"/>
      <c r="AE104" s="48"/>
      <c r="AF104" s="48"/>
      <c r="AJ104" s="6"/>
      <c r="AK104" s="6"/>
      <c r="AL104" s="6"/>
      <c r="AM104" s="6"/>
      <c r="AN104" s="6"/>
      <c r="AO104" s="6"/>
      <c r="AP104" s="6"/>
      <c r="AQ104" s="6"/>
      <c r="AR104" s="6"/>
      <c r="AS104" s="6"/>
      <c r="AT104" s="6"/>
      <c r="AU104" s="6"/>
      <c r="AV104" s="6"/>
      <c r="AW104" s="6"/>
      <c r="AX104" s="6"/>
      <c r="AY104" s="6"/>
      <c r="AZ104" s="6"/>
      <c r="BA104" s="6"/>
      <c r="BB104" s="6"/>
      <c r="BC104" s="6"/>
      <c r="BD104" s="6"/>
      <c r="BE104" s="6"/>
      <c r="BF104" s="6"/>
      <c r="BG104" s="6"/>
      <c r="BH104" s="6"/>
      <c r="BI104" s="7"/>
      <c r="BJ104" s="48"/>
      <c r="BK104" s="48"/>
      <c r="BL104" s="48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</row>
    <row r="105" spans="4:85"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  <c r="AC105" s="7"/>
      <c r="AD105" s="48"/>
      <c r="AE105" s="48"/>
      <c r="AF105" s="48"/>
      <c r="AJ105" s="6"/>
      <c r="AK105" s="6"/>
      <c r="AL105" s="6"/>
      <c r="AM105" s="6"/>
      <c r="AN105" s="6"/>
      <c r="AO105" s="6"/>
      <c r="AP105" s="6"/>
      <c r="AQ105" s="6"/>
      <c r="AR105" s="6"/>
      <c r="AS105" s="6"/>
      <c r="AT105" s="6"/>
      <c r="AU105" s="6"/>
      <c r="AV105" s="6"/>
      <c r="AW105" s="6"/>
      <c r="AX105" s="6"/>
      <c r="AY105" s="6"/>
      <c r="AZ105" s="6"/>
      <c r="BA105" s="6"/>
      <c r="BB105" s="6"/>
      <c r="BC105" s="6"/>
      <c r="BD105" s="6"/>
      <c r="BE105" s="6"/>
      <c r="BF105" s="6"/>
      <c r="BG105" s="6"/>
      <c r="BH105" s="6"/>
      <c r="BI105" s="7"/>
      <c r="BJ105" s="48"/>
      <c r="BK105" s="48"/>
      <c r="BL105" s="48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</row>
    <row r="106" spans="4:85"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  <c r="AC106" s="7"/>
      <c r="AD106" s="48"/>
      <c r="AE106" s="48"/>
      <c r="AF106" s="48"/>
      <c r="AJ106" s="6"/>
      <c r="AK106" s="6"/>
      <c r="AL106" s="6"/>
      <c r="AM106" s="6"/>
      <c r="AN106" s="6"/>
      <c r="AO106" s="6"/>
      <c r="AP106" s="6"/>
      <c r="AQ106" s="6"/>
      <c r="AR106" s="6"/>
      <c r="AS106" s="6"/>
      <c r="AT106" s="6"/>
      <c r="AU106" s="6"/>
      <c r="AV106" s="6"/>
      <c r="AW106" s="6"/>
      <c r="AX106" s="6"/>
      <c r="AY106" s="6"/>
      <c r="AZ106" s="6"/>
      <c r="BA106" s="6"/>
      <c r="BB106" s="6"/>
      <c r="BC106" s="6"/>
      <c r="BD106" s="6"/>
      <c r="BE106" s="6"/>
      <c r="BF106" s="6"/>
      <c r="BG106" s="6"/>
      <c r="BH106" s="6"/>
      <c r="BI106" s="7"/>
      <c r="BJ106" s="48"/>
      <c r="BK106" s="48"/>
      <c r="BL106" s="48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</row>
    <row r="107" spans="4:85"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  <c r="AC107" s="7"/>
      <c r="AD107" s="48"/>
      <c r="AE107" s="48"/>
      <c r="AF107" s="48"/>
      <c r="AJ107" s="6"/>
      <c r="AK107" s="6"/>
      <c r="AL107" s="6"/>
      <c r="AM107" s="6"/>
      <c r="AN107" s="6"/>
      <c r="AO107" s="6"/>
      <c r="AP107" s="6"/>
      <c r="AQ107" s="6"/>
      <c r="AR107" s="6"/>
      <c r="AS107" s="6"/>
      <c r="AT107" s="6"/>
      <c r="AU107" s="6"/>
      <c r="AV107" s="6"/>
      <c r="AW107" s="6"/>
      <c r="AX107" s="6"/>
      <c r="AY107" s="6"/>
      <c r="AZ107" s="6"/>
      <c r="BA107" s="6"/>
      <c r="BB107" s="6"/>
      <c r="BC107" s="6"/>
      <c r="BD107" s="6"/>
      <c r="BE107" s="6"/>
      <c r="BF107" s="6"/>
      <c r="BG107" s="6"/>
      <c r="BH107" s="6"/>
      <c r="BI107" s="7"/>
      <c r="BJ107" s="48"/>
      <c r="BK107" s="48"/>
      <c r="BL107" s="48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</row>
    <row r="108" spans="4:85"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  <c r="AC108" s="7"/>
      <c r="AD108" s="48"/>
      <c r="AE108" s="48"/>
      <c r="AF108" s="48"/>
      <c r="AJ108" s="6"/>
      <c r="AK108" s="6"/>
      <c r="AL108" s="6"/>
      <c r="AM108" s="6"/>
      <c r="AN108" s="6"/>
      <c r="AO108" s="6"/>
      <c r="AP108" s="6"/>
      <c r="AQ108" s="6"/>
      <c r="AR108" s="6"/>
      <c r="AS108" s="6"/>
      <c r="AT108" s="6"/>
      <c r="AU108" s="6"/>
      <c r="AV108" s="6"/>
      <c r="AW108" s="6"/>
      <c r="AX108" s="6"/>
      <c r="AY108" s="6"/>
      <c r="AZ108" s="6"/>
      <c r="BA108" s="6"/>
      <c r="BB108" s="6"/>
      <c r="BC108" s="6"/>
      <c r="BD108" s="6"/>
      <c r="BE108" s="6"/>
      <c r="BF108" s="6"/>
      <c r="BG108" s="6"/>
      <c r="BH108" s="6"/>
      <c r="BI108" s="7"/>
      <c r="BJ108" s="48"/>
      <c r="BK108" s="48"/>
      <c r="BL108" s="4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</row>
    <row r="109" spans="4:85"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  <c r="AC109" s="7"/>
      <c r="AD109" s="48"/>
      <c r="AE109" s="48"/>
      <c r="AF109" s="48"/>
      <c r="AJ109" s="6"/>
      <c r="AK109" s="6"/>
      <c r="AL109" s="6"/>
      <c r="AM109" s="6"/>
      <c r="AN109" s="6"/>
      <c r="AO109" s="6"/>
      <c r="AP109" s="6"/>
      <c r="AQ109" s="6"/>
      <c r="AR109" s="6"/>
      <c r="AS109" s="6"/>
      <c r="AT109" s="6"/>
      <c r="AU109" s="6"/>
      <c r="AV109" s="6"/>
      <c r="AW109" s="6"/>
      <c r="AX109" s="6"/>
      <c r="AY109" s="6"/>
      <c r="AZ109" s="6"/>
      <c r="BA109" s="6"/>
      <c r="BB109" s="6"/>
      <c r="BC109" s="6"/>
      <c r="BD109" s="6"/>
      <c r="BE109" s="6"/>
      <c r="BF109" s="6"/>
      <c r="BG109" s="6"/>
      <c r="BH109" s="6"/>
      <c r="BI109" s="7"/>
      <c r="BJ109" s="48"/>
      <c r="BK109" s="48"/>
      <c r="BL109" s="48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</row>
    <row r="110" spans="4:85"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  <c r="AC110" s="7"/>
      <c r="AD110" s="48"/>
      <c r="AE110" s="48"/>
      <c r="AF110" s="48"/>
      <c r="AJ110" s="6"/>
      <c r="AK110" s="6"/>
      <c r="AL110" s="6"/>
      <c r="AM110" s="6"/>
      <c r="AN110" s="6"/>
      <c r="AO110" s="6"/>
      <c r="AP110" s="6"/>
      <c r="AQ110" s="6"/>
      <c r="AR110" s="6"/>
      <c r="AS110" s="6"/>
      <c r="AT110" s="6"/>
      <c r="AU110" s="6"/>
      <c r="AV110" s="6"/>
      <c r="AW110" s="6"/>
      <c r="AX110" s="6"/>
      <c r="AY110" s="6"/>
      <c r="AZ110" s="6"/>
      <c r="BA110" s="6"/>
      <c r="BB110" s="6"/>
      <c r="BC110" s="6"/>
      <c r="BD110" s="6"/>
      <c r="BE110" s="6"/>
      <c r="BF110" s="6"/>
      <c r="BG110" s="6"/>
      <c r="BH110" s="6"/>
      <c r="BI110" s="7"/>
      <c r="BJ110" s="48"/>
      <c r="BK110" s="48"/>
      <c r="BL110" s="48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</row>
    <row r="111" spans="4:85"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  <c r="AC111" s="7"/>
      <c r="AD111" s="48"/>
      <c r="AE111" s="48"/>
      <c r="AF111" s="48"/>
      <c r="AJ111" s="6"/>
      <c r="AK111" s="6"/>
      <c r="AL111" s="6"/>
      <c r="AM111" s="6"/>
      <c r="AN111" s="6"/>
      <c r="AO111" s="6"/>
      <c r="AP111" s="6"/>
      <c r="AQ111" s="6"/>
      <c r="AR111" s="6"/>
      <c r="AS111" s="6"/>
      <c r="AT111" s="6"/>
      <c r="AU111" s="6"/>
      <c r="AV111" s="6"/>
      <c r="AW111" s="6"/>
      <c r="AX111" s="6"/>
      <c r="AY111" s="6"/>
      <c r="AZ111" s="6"/>
      <c r="BA111" s="6"/>
      <c r="BB111" s="6"/>
      <c r="BC111" s="6"/>
      <c r="BD111" s="6"/>
      <c r="BE111" s="6"/>
      <c r="BF111" s="6"/>
      <c r="BG111" s="6"/>
      <c r="BH111" s="6"/>
      <c r="BI111" s="7"/>
      <c r="BJ111" s="48"/>
      <c r="BK111" s="48"/>
      <c r="BL111" s="48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</row>
    <row r="112" spans="4:85"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  <c r="AC112" s="7"/>
      <c r="AD112" s="48"/>
      <c r="AE112" s="48"/>
      <c r="AF112" s="48"/>
      <c r="AJ112" s="6"/>
      <c r="AK112" s="6"/>
      <c r="AL112" s="6"/>
      <c r="AM112" s="6"/>
      <c r="AN112" s="6"/>
      <c r="AO112" s="6"/>
      <c r="AP112" s="6"/>
      <c r="AQ112" s="6"/>
      <c r="AR112" s="6"/>
      <c r="AS112" s="6"/>
      <c r="AT112" s="6"/>
      <c r="AU112" s="6"/>
      <c r="AV112" s="6"/>
      <c r="AW112" s="6"/>
      <c r="AX112" s="6"/>
      <c r="AY112" s="6"/>
      <c r="AZ112" s="6"/>
      <c r="BA112" s="6"/>
      <c r="BB112" s="6"/>
      <c r="BC112" s="6"/>
      <c r="BD112" s="6"/>
      <c r="BE112" s="6"/>
      <c r="BF112" s="6"/>
      <c r="BG112" s="6"/>
      <c r="BH112" s="6"/>
      <c r="BI112" s="7"/>
      <c r="BJ112" s="48"/>
      <c r="BK112" s="48"/>
      <c r="BL112" s="48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</row>
    <row r="113" spans="4:85"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  <c r="AC113" s="7"/>
      <c r="AD113" s="48"/>
      <c r="AE113" s="48"/>
      <c r="AF113" s="48"/>
      <c r="AJ113" s="6"/>
      <c r="AK113" s="6"/>
      <c r="AL113" s="6"/>
      <c r="AM113" s="6"/>
      <c r="AN113" s="6"/>
      <c r="AO113" s="6"/>
      <c r="AP113" s="6"/>
      <c r="AQ113" s="6"/>
      <c r="AR113" s="6"/>
      <c r="AS113" s="6"/>
      <c r="AT113" s="6"/>
      <c r="AU113" s="6"/>
      <c r="AV113" s="6"/>
      <c r="AW113" s="6"/>
      <c r="AX113" s="6"/>
      <c r="AY113" s="6"/>
      <c r="AZ113" s="6"/>
      <c r="BA113" s="6"/>
      <c r="BB113" s="6"/>
      <c r="BC113" s="6"/>
      <c r="BD113" s="6"/>
      <c r="BE113" s="6"/>
      <c r="BF113" s="6"/>
      <c r="BG113" s="6"/>
      <c r="BH113" s="6"/>
      <c r="BI113" s="7"/>
      <c r="BJ113" s="48"/>
      <c r="BK113" s="48"/>
      <c r="BL113" s="48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</row>
    <row r="114" spans="4:85"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  <c r="AC114" s="7"/>
      <c r="AD114" s="48"/>
      <c r="AE114" s="48"/>
      <c r="AF114" s="48"/>
      <c r="AJ114" s="6"/>
      <c r="AK114" s="6"/>
      <c r="AL114" s="6"/>
      <c r="AM114" s="6"/>
      <c r="AN114" s="6"/>
      <c r="AO114" s="6"/>
      <c r="AP114" s="6"/>
      <c r="AQ114" s="6"/>
      <c r="AR114" s="6"/>
      <c r="AS114" s="6"/>
      <c r="AT114" s="6"/>
      <c r="AU114" s="6"/>
      <c r="AV114" s="6"/>
      <c r="AW114" s="6"/>
      <c r="AX114" s="6"/>
      <c r="AY114" s="6"/>
      <c r="AZ114" s="6"/>
      <c r="BA114" s="6"/>
      <c r="BB114" s="6"/>
      <c r="BC114" s="6"/>
      <c r="BD114" s="6"/>
      <c r="BE114" s="6"/>
      <c r="BF114" s="6"/>
      <c r="BG114" s="6"/>
      <c r="BH114" s="6"/>
      <c r="BI114" s="7"/>
      <c r="BJ114" s="48"/>
      <c r="BK114" s="48"/>
      <c r="BL114" s="48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</row>
    <row r="115" spans="4:85"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  <c r="AC115" s="7"/>
      <c r="AD115" s="48"/>
      <c r="AE115" s="48"/>
      <c r="AF115" s="48"/>
      <c r="AJ115" s="6"/>
      <c r="AK115" s="6"/>
      <c r="AL115" s="6"/>
      <c r="AM115" s="6"/>
      <c r="AN115" s="6"/>
      <c r="AO115" s="6"/>
      <c r="AP115" s="6"/>
      <c r="AQ115" s="6"/>
      <c r="AR115" s="6"/>
      <c r="AS115" s="6"/>
      <c r="AT115" s="6"/>
      <c r="AU115" s="6"/>
      <c r="AV115" s="6"/>
      <c r="AW115" s="6"/>
      <c r="AX115" s="6"/>
      <c r="AY115" s="6"/>
      <c r="AZ115" s="6"/>
      <c r="BA115" s="6"/>
      <c r="BB115" s="6"/>
      <c r="BC115" s="6"/>
      <c r="BD115" s="6"/>
      <c r="BE115" s="6"/>
      <c r="BF115" s="6"/>
      <c r="BG115" s="6"/>
      <c r="BH115" s="6"/>
      <c r="BI115" s="7"/>
      <c r="BJ115" s="48"/>
      <c r="BK115" s="48"/>
      <c r="BL115" s="48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</row>
    <row r="116" spans="4:85"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  <c r="AC116" s="7"/>
      <c r="AD116" s="48"/>
      <c r="AE116" s="48"/>
      <c r="AF116" s="48"/>
      <c r="AJ116" s="6"/>
      <c r="AK116" s="6"/>
      <c r="AL116" s="6"/>
      <c r="AM116" s="6"/>
      <c r="AN116" s="6"/>
      <c r="AO116" s="6"/>
      <c r="AP116" s="6"/>
      <c r="AQ116" s="6"/>
      <c r="AR116" s="6"/>
      <c r="AS116" s="6"/>
      <c r="AT116" s="6"/>
      <c r="AU116" s="6"/>
      <c r="AV116" s="6"/>
      <c r="AW116" s="6"/>
      <c r="AX116" s="6"/>
      <c r="AY116" s="6"/>
      <c r="AZ116" s="6"/>
      <c r="BA116" s="6"/>
      <c r="BB116" s="6"/>
      <c r="BC116" s="6"/>
      <c r="BD116" s="6"/>
      <c r="BE116" s="6"/>
      <c r="BF116" s="6"/>
      <c r="BG116" s="6"/>
      <c r="BH116" s="6"/>
      <c r="BI116" s="7"/>
      <c r="BJ116" s="48"/>
      <c r="BK116" s="48"/>
      <c r="BL116" s="48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</row>
    <row r="117" spans="4:85"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7"/>
      <c r="AD117" s="48"/>
      <c r="AE117" s="48"/>
      <c r="AF117" s="48"/>
      <c r="AJ117" s="6"/>
      <c r="AK117" s="6"/>
      <c r="AL117" s="6"/>
      <c r="AM117" s="6"/>
      <c r="AN117" s="6"/>
      <c r="AO117" s="6"/>
      <c r="AP117" s="6"/>
      <c r="AQ117" s="6"/>
      <c r="AR117" s="6"/>
      <c r="AS117" s="6"/>
      <c r="AT117" s="6"/>
      <c r="AU117" s="6"/>
      <c r="AV117" s="6"/>
      <c r="AW117" s="6"/>
      <c r="AX117" s="6"/>
      <c r="AY117" s="6"/>
      <c r="AZ117" s="6"/>
      <c r="BA117" s="6"/>
      <c r="BB117" s="6"/>
      <c r="BC117" s="6"/>
      <c r="BD117" s="6"/>
      <c r="BE117" s="6"/>
      <c r="BF117" s="6"/>
      <c r="BG117" s="6"/>
      <c r="BH117" s="6"/>
      <c r="BI117" s="7"/>
      <c r="BJ117" s="48"/>
      <c r="BK117" s="48"/>
      <c r="BL117" s="48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</row>
    <row r="118" spans="4:85"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  <c r="AC118" s="7"/>
      <c r="AD118" s="48"/>
      <c r="AE118" s="48"/>
      <c r="AF118" s="48"/>
      <c r="AJ118" s="6"/>
      <c r="AK118" s="6"/>
      <c r="AL118" s="6"/>
      <c r="AM118" s="6"/>
      <c r="AN118" s="6"/>
      <c r="AO118" s="6"/>
      <c r="AP118" s="6"/>
      <c r="AQ118" s="6"/>
      <c r="AR118" s="6"/>
      <c r="AS118" s="6"/>
      <c r="AT118" s="6"/>
      <c r="AU118" s="6"/>
      <c r="AV118" s="6"/>
      <c r="AW118" s="6"/>
      <c r="AX118" s="6"/>
      <c r="AY118" s="6"/>
      <c r="AZ118" s="6"/>
      <c r="BA118" s="6"/>
      <c r="BB118" s="6"/>
      <c r="BC118" s="6"/>
      <c r="BD118" s="6"/>
      <c r="BE118" s="6"/>
      <c r="BF118" s="6"/>
      <c r="BG118" s="6"/>
      <c r="BH118" s="6"/>
      <c r="BI118" s="7"/>
      <c r="BJ118" s="48"/>
      <c r="BK118" s="48"/>
      <c r="BL118" s="4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</row>
    <row r="119" spans="4:85"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  <c r="AC119" s="7"/>
      <c r="AD119" s="48"/>
      <c r="AE119" s="48"/>
      <c r="AF119" s="48"/>
      <c r="AJ119" s="6"/>
      <c r="AK119" s="6"/>
      <c r="AL119" s="6"/>
      <c r="AM119" s="6"/>
      <c r="AN119" s="6"/>
      <c r="AO119" s="6"/>
      <c r="AP119" s="6"/>
      <c r="AQ119" s="6"/>
      <c r="AR119" s="6"/>
      <c r="AS119" s="6"/>
      <c r="AT119" s="6"/>
      <c r="AU119" s="6"/>
      <c r="AV119" s="6"/>
      <c r="AW119" s="6"/>
      <c r="AX119" s="6"/>
      <c r="AY119" s="6"/>
      <c r="AZ119" s="6"/>
      <c r="BA119" s="6"/>
      <c r="BB119" s="6"/>
      <c r="BC119" s="6"/>
      <c r="BD119" s="6"/>
      <c r="BE119" s="6"/>
      <c r="BF119" s="6"/>
      <c r="BG119" s="6"/>
      <c r="BH119" s="6"/>
      <c r="BI119" s="7"/>
      <c r="BJ119" s="48"/>
      <c r="BK119" s="48"/>
      <c r="BL119" s="48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</row>
    <row r="120" spans="4:85"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  <c r="AC120" s="7"/>
      <c r="AD120" s="48"/>
      <c r="AE120" s="48"/>
      <c r="AF120" s="48"/>
      <c r="AJ120" s="6"/>
      <c r="AK120" s="6"/>
      <c r="AL120" s="6"/>
      <c r="AM120" s="6"/>
      <c r="AN120" s="6"/>
      <c r="AO120" s="6"/>
      <c r="AP120" s="6"/>
      <c r="AQ120" s="6"/>
      <c r="AR120" s="6"/>
      <c r="AS120" s="6"/>
      <c r="AT120" s="6"/>
      <c r="AU120" s="6"/>
      <c r="AV120" s="6"/>
      <c r="AW120" s="6"/>
      <c r="AX120" s="6"/>
      <c r="AY120" s="6"/>
      <c r="AZ120" s="6"/>
      <c r="BA120" s="6"/>
      <c r="BB120" s="6"/>
      <c r="BC120" s="6"/>
      <c r="BD120" s="6"/>
      <c r="BE120" s="6"/>
      <c r="BF120" s="6"/>
      <c r="BG120" s="6"/>
      <c r="BH120" s="6"/>
      <c r="BI120" s="7"/>
      <c r="BJ120" s="48"/>
      <c r="BK120" s="48"/>
      <c r="BL120" s="48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</row>
    <row r="121" spans="4:85"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7"/>
      <c r="AD121" s="48"/>
      <c r="AE121" s="48"/>
      <c r="AF121" s="48"/>
      <c r="AJ121" s="6"/>
      <c r="AK121" s="6"/>
      <c r="AL121" s="6"/>
      <c r="AM121" s="6"/>
      <c r="AN121" s="6"/>
      <c r="AO121" s="6"/>
      <c r="AP121" s="6"/>
      <c r="AQ121" s="6"/>
      <c r="AR121" s="6"/>
      <c r="AS121" s="6"/>
      <c r="AT121" s="6"/>
      <c r="AU121" s="6"/>
      <c r="AV121" s="6"/>
      <c r="AW121" s="6"/>
      <c r="AX121" s="6"/>
      <c r="AY121" s="6"/>
      <c r="AZ121" s="6"/>
      <c r="BA121" s="6"/>
      <c r="BB121" s="6"/>
      <c r="BC121" s="6"/>
      <c r="BD121" s="6"/>
      <c r="BE121" s="6"/>
      <c r="BF121" s="6"/>
      <c r="BG121" s="6"/>
      <c r="BH121" s="6"/>
      <c r="BI121" s="7"/>
      <c r="BJ121" s="48"/>
      <c r="BK121" s="48"/>
      <c r="BL121" s="48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</row>
    <row r="122" spans="4:85"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7"/>
      <c r="AD122" s="48"/>
      <c r="AE122" s="48"/>
      <c r="AF122" s="48"/>
      <c r="AJ122" s="6"/>
      <c r="AK122" s="6"/>
      <c r="AL122" s="6"/>
      <c r="AM122" s="6"/>
      <c r="AN122" s="6"/>
      <c r="AO122" s="6"/>
      <c r="AP122" s="6"/>
      <c r="AQ122" s="6"/>
      <c r="AR122" s="6"/>
      <c r="AS122" s="6"/>
      <c r="AT122" s="6"/>
      <c r="AU122" s="6"/>
      <c r="AV122" s="6"/>
      <c r="AW122" s="6"/>
      <c r="AX122" s="6"/>
      <c r="AY122" s="6"/>
      <c r="AZ122" s="6"/>
      <c r="BA122" s="6"/>
      <c r="BB122" s="6"/>
      <c r="BC122" s="6"/>
      <c r="BD122" s="6"/>
      <c r="BE122" s="6"/>
      <c r="BF122" s="6"/>
      <c r="BG122" s="6"/>
      <c r="BH122" s="6"/>
      <c r="BI122" s="7"/>
      <c r="BJ122" s="48"/>
      <c r="BK122" s="48"/>
      <c r="BL122" s="48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</row>
    <row r="123" spans="4:85"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  <c r="AC123" s="7"/>
      <c r="AD123" s="48"/>
      <c r="AE123" s="48"/>
      <c r="AF123" s="48"/>
      <c r="AJ123" s="6"/>
      <c r="AK123" s="6"/>
      <c r="AL123" s="6"/>
      <c r="AM123" s="6"/>
      <c r="AN123" s="6"/>
      <c r="AO123" s="6"/>
      <c r="AP123" s="6"/>
      <c r="AQ123" s="6"/>
      <c r="AR123" s="6"/>
      <c r="AS123" s="6"/>
      <c r="AT123" s="6"/>
      <c r="AU123" s="6"/>
      <c r="AV123" s="6"/>
      <c r="AW123" s="6"/>
      <c r="AX123" s="6"/>
      <c r="AY123" s="6"/>
      <c r="AZ123" s="6"/>
      <c r="BA123" s="6"/>
      <c r="BB123" s="6"/>
      <c r="BC123" s="6"/>
      <c r="BD123" s="6"/>
      <c r="BE123" s="6"/>
      <c r="BF123" s="6"/>
      <c r="BG123" s="6"/>
      <c r="BH123" s="6"/>
      <c r="BI123" s="7"/>
      <c r="BJ123" s="48"/>
      <c r="BK123" s="48"/>
      <c r="BL123" s="48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</row>
    <row r="124" spans="4:85"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7"/>
      <c r="AD124" s="48"/>
      <c r="AE124" s="48"/>
      <c r="AF124" s="48"/>
      <c r="AJ124" s="6"/>
      <c r="AK124" s="6"/>
      <c r="AL124" s="6"/>
      <c r="AM124" s="6"/>
      <c r="AN124" s="6"/>
      <c r="AO124" s="6"/>
      <c r="AP124" s="6"/>
      <c r="AQ124" s="6"/>
      <c r="AR124" s="6"/>
      <c r="AS124" s="6"/>
      <c r="AT124" s="6"/>
      <c r="AU124" s="6"/>
      <c r="AV124" s="6"/>
      <c r="AW124" s="6"/>
      <c r="AX124" s="6"/>
      <c r="AY124" s="6"/>
      <c r="AZ124" s="6"/>
      <c r="BA124" s="6"/>
      <c r="BB124" s="6"/>
      <c r="BC124" s="6"/>
      <c r="BD124" s="6"/>
      <c r="BE124" s="6"/>
      <c r="BF124" s="6"/>
      <c r="BG124" s="6"/>
      <c r="BH124" s="6"/>
      <c r="BI124" s="7"/>
      <c r="BJ124" s="48"/>
      <c r="BK124" s="48"/>
      <c r="BL124" s="48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</row>
    <row r="125" spans="4:85"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  <c r="AC125" s="7"/>
      <c r="AD125" s="48"/>
      <c r="AE125" s="48"/>
      <c r="AF125" s="48"/>
      <c r="AJ125" s="6"/>
      <c r="AK125" s="6"/>
      <c r="AL125" s="6"/>
      <c r="AM125" s="6"/>
      <c r="AN125" s="6"/>
      <c r="AO125" s="6"/>
      <c r="AP125" s="6"/>
      <c r="AQ125" s="6"/>
      <c r="AR125" s="6"/>
      <c r="AS125" s="6"/>
      <c r="AT125" s="6"/>
      <c r="AU125" s="6"/>
      <c r="AV125" s="6"/>
      <c r="AW125" s="6"/>
      <c r="AX125" s="6"/>
      <c r="AY125" s="6"/>
      <c r="AZ125" s="6"/>
      <c r="BA125" s="6"/>
      <c r="BB125" s="6"/>
      <c r="BC125" s="6"/>
      <c r="BD125" s="6"/>
      <c r="BE125" s="6"/>
      <c r="BF125" s="6"/>
      <c r="BG125" s="6"/>
      <c r="BH125" s="6"/>
      <c r="BI125" s="7"/>
      <c r="BJ125" s="48"/>
      <c r="BK125" s="48"/>
      <c r="BL125" s="48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</row>
    <row r="126" spans="4:85"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  <c r="AC126" s="7"/>
      <c r="AD126" s="48"/>
      <c r="AE126" s="48"/>
      <c r="AF126" s="48"/>
      <c r="AJ126" s="6"/>
      <c r="AK126" s="6"/>
      <c r="AL126" s="6"/>
      <c r="AM126" s="6"/>
      <c r="AN126" s="6"/>
      <c r="AO126" s="6"/>
      <c r="AP126" s="6"/>
      <c r="AQ126" s="6"/>
      <c r="AR126" s="6"/>
      <c r="AS126" s="6"/>
      <c r="AT126" s="6"/>
      <c r="AU126" s="6"/>
      <c r="AV126" s="6"/>
      <c r="AW126" s="6"/>
      <c r="AX126" s="6"/>
      <c r="AY126" s="6"/>
      <c r="AZ126" s="6"/>
      <c r="BA126" s="6"/>
      <c r="BB126" s="6"/>
      <c r="BC126" s="6"/>
      <c r="BD126" s="6"/>
      <c r="BE126" s="6"/>
      <c r="BF126" s="6"/>
      <c r="BG126" s="6"/>
      <c r="BH126" s="6"/>
      <c r="BI126" s="7"/>
      <c r="BJ126" s="48"/>
      <c r="BK126" s="48"/>
      <c r="BL126" s="48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</row>
    <row r="127" spans="4:85"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  <c r="AC127" s="7"/>
      <c r="AD127" s="48"/>
      <c r="AE127" s="48"/>
      <c r="AF127" s="48"/>
      <c r="AJ127" s="6"/>
      <c r="AK127" s="6"/>
      <c r="AL127" s="6"/>
      <c r="AM127" s="6"/>
      <c r="AN127" s="6"/>
      <c r="AO127" s="6"/>
      <c r="AP127" s="6"/>
      <c r="AQ127" s="6"/>
      <c r="AR127" s="6"/>
      <c r="AS127" s="6"/>
      <c r="AT127" s="6"/>
      <c r="AU127" s="6"/>
      <c r="AV127" s="6"/>
      <c r="AW127" s="6"/>
      <c r="AX127" s="6"/>
      <c r="AY127" s="6"/>
      <c r="AZ127" s="6"/>
      <c r="BA127" s="6"/>
      <c r="BB127" s="6"/>
      <c r="BC127" s="6"/>
      <c r="BD127" s="6"/>
      <c r="BE127" s="6"/>
      <c r="BF127" s="6"/>
      <c r="BG127" s="6"/>
      <c r="BH127" s="6"/>
      <c r="BI127" s="7"/>
      <c r="BJ127" s="48"/>
      <c r="BK127" s="48"/>
      <c r="BL127" s="48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</row>
    <row r="128" spans="4:85"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  <c r="AC128" s="7"/>
      <c r="AD128" s="48"/>
      <c r="AE128" s="48"/>
      <c r="AF128" s="48"/>
      <c r="AJ128" s="6"/>
      <c r="AK128" s="6"/>
      <c r="AL128" s="6"/>
      <c r="AM128" s="6"/>
      <c r="AN128" s="6"/>
      <c r="AO128" s="6"/>
      <c r="AP128" s="6"/>
      <c r="AQ128" s="6"/>
      <c r="AR128" s="6"/>
      <c r="AS128" s="6"/>
      <c r="AT128" s="6"/>
      <c r="AU128" s="6"/>
      <c r="AV128" s="6"/>
      <c r="AW128" s="6"/>
      <c r="AX128" s="6"/>
      <c r="AY128" s="6"/>
      <c r="AZ128" s="6"/>
      <c r="BA128" s="6"/>
      <c r="BB128" s="6"/>
      <c r="BC128" s="6"/>
      <c r="BD128" s="6"/>
      <c r="BE128" s="6"/>
      <c r="BF128" s="6"/>
      <c r="BG128" s="6"/>
      <c r="BH128" s="6"/>
      <c r="BI128" s="7"/>
      <c r="BJ128" s="48"/>
      <c r="BK128" s="48"/>
      <c r="BL128" s="4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</row>
    <row r="129" spans="4:85"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  <c r="AC129" s="7"/>
      <c r="AD129" s="48"/>
      <c r="AE129" s="48"/>
      <c r="AF129" s="48"/>
      <c r="AJ129" s="6"/>
      <c r="AK129" s="6"/>
      <c r="AL129" s="6"/>
      <c r="AM129" s="6"/>
      <c r="AN129" s="6"/>
      <c r="AO129" s="6"/>
      <c r="AP129" s="6"/>
      <c r="AQ129" s="6"/>
      <c r="AR129" s="6"/>
      <c r="AS129" s="6"/>
      <c r="AT129" s="6"/>
      <c r="AU129" s="6"/>
      <c r="AV129" s="6"/>
      <c r="AW129" s="6"/>
      <c r="AX129" s="6"/>
      <c r="AY129" s="6"/>
      <c r="AZ129" s="6"/>
      <c r="BA129" s="6"/>
      <c r="BB129" s="6"/>
      <c r="BC129" s="6"/>
      <c r="BD129" s="6"/>
      <c r="BE129" s="6"/>
      <c r="BF129" s="6"/>
      <c r="BG129" s="6"/>
      <c r="BH129" s="6"/>
      <c r="BI129" s="7"/>
      <c r="BJ129" s="48"/>
      <c r="BK129" s="48"/>
      <c r="BL129" s="48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</row>
    <row r="130" spans="4:85"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  <c r="AC130" s="7"/>
      <c r="AD130" s="48"/>
      <c r="AE130" s="48"/>
      <c r="AF130" s="48"/>
      <c r="AJ130" s="6"/>
      <c r="AK130" s="6"/>
      <c r="AL130" s="6"/>
      <c r="AM130" s="6"/>
      <c r="AN130" s="6"/>
      <c r="AO130" s="6"/>
      <c r="AP130" s="6"/>
      <c r="AQ130" s="6"/>
      <c r="AR130" s="6"/>
      <c r="AS130" s="6"/>
      <c r="AT130" s="6"/>
      <c r="AU130" s="6"/>
      <c r="AV130" s="6"/>
      <c r="AW130" s="6"/>
      <c r="AX130" s="6"/>
      <c r="AY130" s="6"/>
      <c r="AZ130" s="6"/>
      <c r="BA130" s="6"/>
      <c r="BB130" s="6"/>
      <c r="BC130" s="6"/>
      <c r="BD130" s="6"/>
      <c r="BE130" s="6"/>
      <c r="BF130" s="6"/>
      <c r="BG130" s="6"/>
      <c r="BH130" s="6"/>
      <c r="BI130" s="7"/>
      <c r="BJ130" s="48"/>
      <c r="BK130" s="48"/>
      <c r="BL130" s="48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</row>
    <row r="131" spans="4:85"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  <c r="AC131" s="7"/>
      <c r="AD131" s="48"/>
      <c r="AE131" s="48"/>
      <c r="AF131" s="48"/>
      <c r="AJ131" s="6"/>
      <c r="AK131" s="6"/>
      <c r="AL131" s="6"/>
      <c r="AM131" s="6"/>
      <c r="AN131" s="6"/>
      <c r="AO131" s="6"/>
      <c r="AP131" s="6"/>
      <c r="AQ131" s="6"/>
      <c r="AR131" s="6"/>
      <c r="AS131" s="6"/>
      <c r="AT131" s="6"/>
      <c r="AU131" s="6"/>
      <c r="AV131" s="6"/>
      <c r="AW131" s="6"/>
      <c r="AX131" s="6"/>
      <c r="AY131" s="6"/>
      <c r="AZ131" s="6"/>
      <c r="BA131" s="6"/>
      <c r="BB131" s="6"/>
      <c r="BC131" s="6"/>
      <c r="BD131" s="6"/>
      <c r="BE131" s="6"/>
      <c r="BF131" s="6"/>
      <c r="BG131" s="6"/>
      <c r="BH131" s="6"/>
      <c r="BI131" s="7"/>
      <c r="BJ131" s="48"/>
      <c r="BK131" s="48"/>
      <c r="BL131" s="48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</row>
    <row r="132" spans="4:85"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  <c r="AC132" s="7"/>
      <c r="AD132" s="48"/>
      <c r="AE132" s="48"/>
      <c r="AF132" s="48"/>
      <c r="AJ132" s="6"/>
      <c r="AK132" s="6"/>
      <c r="AL132" s="6"/>
      <c r="AM132" s="6"/>
      <c r="AN132" s="6"/>
      <c r="AO132" s="6"/>
      <c r="AP132" s="6"/>
      <c r="AQ132" s="6"/>
      <c r="AR132" s="6"/>
      <c r="AS132" s="6"/>
      <c r="AT132" s="6"/>
      <c r="AU132" s="6"/>
      <c r="AV132" s="6"/>
      <c r="AW132" s="6"/>
      <c r="AX132" s="6"/>
      <c r="AY132" s="6"/>
      <c r="AZ132" s="6"/>
      <c r="BA132" s="6"/>
      <c r="BB132" s="6"/>
      <c r="BC132" s="6"/>
      <c r="BD132" s="6"/>
      <c r="BE132" s="6"/>
      <c r="BF132" s="6"/>
      <c r="BG132" s="6"/>
      <c r="BH132" s="6"/>
      <c r="BI132" s="7"/>
      <c r="BJ132" s="48"/>
      <c r="BK132" s="48"/>
      <c r="BL132" s="48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</row>
    <row r="133" spans="4:85"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  <c r="AC133" s="7"/>
      <c r="AD133" s="48"/>
      <c r="AE133" s="48"/>
      <c r="AF133" s="48"/>
      <c r="AJ133" s="6"/>
      <c r="AK133" s="6"/>
      <c r="AL133" s="6"/>
      <c r="AM133" s="6"/>
      <c r="AN133" s="6"/>
      <c r="AO133" s="6"/>
      <c r="AP133" s="6"/>
      <c r="AQ133" s="6"/>
      <c r="AR133" s="6"/>
      <c r="AS133" s="6"/>
      <c r="AT133" s="6"/>
      <c r="AU133" s="6"/>
      <c r="AV133" s="6"/>
      <c r="AW133" s="6"/>
      <c r="AX133" s="6"/>
      <c r="AY133" s="6"/>
      <c r="AZ133" s="6"/>
      <c r="BA133" s="6"/>
      <c r="BB133" s="6"/>
      <c r="BC133" s="6"/>
      <c r="BD133" s="6"/>
      <c r="BE133" s="6"/>
      <c r="BF133" s="6"/>
      <c r="BG133" s="6"/>
      <c r="BH133" s="6"/>
      <c r="BI133" s="7"/>
      <c r="BJ133" s="48"/>
      <c r="BK133" s="48"/>
      <c r="BL133" s="48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</row>
    <row r="134" spans="4:85"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  <c r="AC134" s="7"/>
      <c r="AD134" s="48"/>
      <c r="AE134" s="48"/>
      <c r="AF134" s="48"/>
      <c r="AJ134" s="6"/>
      <c r="AK134" s="6"/>
      <c r="AL134" s="6"/>
      <c r="AM134" s="6"/>
      <c r="AN134" s="6"/>
      <c r="AO134" s="6"/>
      <c r="AP134" s="6"/>
      <c r="AQ134" s="6"/>
      <c r="AR134" s="6"/>
      <c r="AS134" s="6"/>
      <c r="AT134" s="6"/>
      <c r="AU134" s="6"/>
      <c r="AV134" s="6"/>
      <c r="AW134" s="6"/>
      <c r="AX134" s="6"/>
      <c r="AY134" s="6"/>
      <c r="AZ134" s="6"/>
      <c r="BA134" s="6"/>
      <c r="BB134" s="6"/>
      <c r="BC134" s="6"/>
      <c r="BD134" s="6"/>
      <c r="BE134" s="6"/>
      <c r="BF134" s="6"/>
      <c r="BG134" s="6"/>
      <c r="BH134" s="6"/>
      <c r="BI134" s="7"/>
      <c r="BJ134" s="48"/>
      <c r="BK134" s="48"/>
      <c r="BL134" s="48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</row>
    <row r="135" spans="4:85"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  <c r="AC135" s="7"/>
      <c r="AD135" s="48"/>
      <c r="AE135" s="48"/>
      <c r="AF135" s="48"/>
      <c r="AJ135" s="6"/>
      <c r="AK135" s="6"/>
      <c r="AL135" s="6"/>
      <c r="AM135" s="6"/>
      <c r="AN135" s="6"/>
      <c r="AO135" s="6"/>
      <c r="AP135" s="6"/>
      <c r="AQ135" s="6"/>
      <c r="AR135" s="6"/>
      <c r="AS135" s="6"/>
      <c r="AT135" s="6"/>
      <c r="AU135" s="6"/>
      <c r="AV135" s="6"/>
      <c r="AW135" s="6"/>
      <c r="AX135" s="6"/>
      <c r="AY135" s="6"/>
      <c r="AZ135" s="6"/>
      <c r="BA135" s="6"/>
      <c r="BB135" s="6"/>
      <c r="BC135" s="6"/>
      <c r="BD135" s="6"/>
      <c r="BE135" s="6"/>
      <c r="BF135" s="6"/>
      <c r="BG135" s="6"/>
      <c r="BH135" s="6"/>
      <c r="BI135" s="7"/>
      <c r="BJ135" s="48"/>
      <c r="BK135" s="48"/>
      <c r="BL135" s="48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</row>
    <row r="136" spans="4:85"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  <c r="AC136" s="7"/>
      <c r="AD136" s="48"/>
      <c r="AE136" s="48"/>
      <c r="AF136" s="48"/>
      <c r="AJ136" s="6"/>
      <c r="AK136" s="6"/>
      <c r="AL136" s="6"/>
      <c r="AM136" s="6"/>
      <c r="AN136" s="6"/>
      <c r="AO136" s="6"/>
      <c r="AP136" s="6"/>
      <c r="AQ136" s="6"/>
      <c r="AR136" s="6"/>
      <c r="AS136" s="6"/>
      <c r="AT136" s="6"/>
      <c r="AU136" s="6"/>
      <c r="AV136" s="6"/>
      <c r="AW136" s="6"/>
      <c r="AX136" s="6"/>
      <c r="AY136" s="6"/>
      <c r="AZ136" s="6"/>
      <c r="BA136" s="6"/>
      <c r="BB136" s="6"/>
      <c r="BC136" s="6"/>
      <c r="BD136" s="6"/>
      <c r="BE136" s="6"/>
      <c r="BF136" s="6"/>
      <c r="BG136" s="6"/>
      <c r="BH136" s="6"/>
      <c r="BI136" s="7"/>
      <c r="BJ136" s="48"/>
      <c r="BK136" s="48"/>
      <c r="BL136" s="48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</row>
    <row r="137" spans="4:85"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  <c r="AC137" s="7"/>
      <c r="AD137" s="48"/>
      <c r="AE137" s="48"/>
      <c r="AF137" s="48"/>
      <c r="AJ137" s="6"/>
      <c r="AK137" s="6"/>
      <c r="AL137" s="6"/>
      <c r="AM137" s="6"/>
      <c r="AN137" s="6"/>
      <c r="AO137" s="6"/>
      <c r="AP137" s="6"/>
      <c r="AQ137" s="6"/>
      <c r="AR137" s="6"/>
      <c r="AS137" s="6"/>
      <c r="AT137" s="6"/>
      <c r="AU137" s="6"/>
      <c r="AV137" s="6"/>
      <c r="AW137" s="6"/>
      <c r="AX137" s="6"/>
      <c r="AY137" s="6"/>
      <c r="AZ137" s="6"/>
      <c r="BA137" s="6"/>
      <c r="BB137" s="6"/>
      <c r="BC137" s="6"/>
      <c r="BD137" s="6"/>
      <c r="BE137" s="6"/>
      <c r="BF137" s="6"/>
      <c r="BG137" s="6"/>
      <c r="BH137" s="6"/>
      <c r="BI137" s="7"/>
      <c r="BJ137" s="48"/>
      <c r="BK137" s="48"/>
      <c r="BL137" s="48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</row>
    <row r="138" spans="4:85"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  <c r="AC138" s="7"/>
      <c r="AD138" s="48"/>
      <c r="AE138" s="48"/>
      <c r="AF138" s="48"/>
      <c r="AJ138" s="6"/>
      <c r="AK138" s="6"/>
      <c r="AL138" s="6"/>
      <c r="AM138" s="6"/>
      <c r="AN138" s="6"/>
      <c r="AO138" s="6"/>
      <c r="AP138" s="6"/>
      <c r="AQ138" s="6"/>
      <c r="AR138" s="6"/>
      <c r="AS138" s="6"/>
      <c r="AT138" s="6"/>
      <c r="AU138" s="6"/>
      <c r="AV138" s="6"/>
      <c r="AW138" s="6"/>
      <c r="AX138" s="6"/>
      <c r="AY138" s="6"/>
      <c r="AZ138" s="6"/>
      <c r="BA138" s="6"/>
      <c r="BB138" s="6"/>
      <c r="BC138" s="6"/>
      <c r="BD138" s="6"/>
      <c r="BE138" s="6"/>
      <c r="BF138" s="6"/>
      <c r="BG138" s="6"/>
      <c r="BH138" s="6"/>
      <c r="BI138" s="7"/>
      <c r="BJ138" s="48"/>
      <c r="BK138" s="48"/>
      <c r="BL138" s="4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</row>
    <row r="139" spans="4:85"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  <c r="AC139" s="7"/>
      <c r="AD139" s="48"/>
      <c r="AE139" s="48"/>
      <c r="AF139" s="48"/>
      <c r="AJ139" s="6"/>
      <c r="AK139" s="6"/>
      <c r="AL139" s="6"/>
      <c r="AM139" s="6"/>
      <c r="AN139" s="6"/>
      <c r="AO139" s="6"/>
      <c r="AP139" s="6"/>
      <c r="AQ139" s="6"/>
      <c r="AR139" s="6"/>
      <c r="AS139" s="6"/>
      <c r="AT139" s="6"/>
      <c r="AU139" s="6"/>
      <c r="AV139" s="6"/>
      <c r="AW139" s="6"/>
      <c r="AX139" s="6"/>
      <c r="AY139" s="6"/>
      <c r="AZ139" s="6"/>
      <c r="BA139" s="6"/>
      <c r="BB139" s="6"/>
      <c r="BC139" s="6"/>
      <c r="BD139" s="6"/>
      <c r="BE139" s="6"/>
      <c r="BF139" s="6"/>
      <c r="BG139" s="6"/>
      <c r="BH139" s="6"/>
      <c r="BI139" s="7"/>
      <c r="BJ139" s="48"/>
      <c r="BK139" s="48"/>
      <c r="BL139" s="48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</row>
    <row r="140" spans="4:85"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  <c r="AC140" s="7"/>
      <c r="AD140" s="48"/>
      <c r="AE140" s="48"/>
      <c r="AF140" s="48"/>
      <c r="AJ140" s="6"/>
      <c r="AK140" s="6"/>
      <c r="AL140" s="6"/>
      <c r="AM140" s="6"/>
      <c r="AN140" s="6"/>
      <c r="AO140" s="6"/>
      <c r="AP140" s="6"/>
      <c r="AQ140" s="6"/>
      <c r="AR140" s="6"/>
      <c r="AS140" s="6"/>
      <c r="AT140" s="6"/>
      <c r="AU140" s="6"/>
      <c r="AV140" s="6"/>
      <c r="AW140" s="6"/>
      <c r="AX140" s="6"/>
      <c r="AY140" s="6"/>
      <c r="AZ140" s="6"/>
      <c r="BA140" s="6"/>
      <c r="BB140" s="6"/>
      <c r="BC140" s="6"/>
      <c r="BD140" s="6"/>
      <c r="BE140" s="6"/>
      <c r="BF140" s="6"/>
      <c r="BG140" s="6"/>
      <c r="BH140" s="6"/>
      <c r="BI140" s="7"/>
      <c r="BJ140" s="48"/>
      <c r="BK140" s="48"/>
      <c r="BL140" s="48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</row>
    <row r="141" spans="4:85"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  <c r="AC141" s="7"/>
      <c r="AD141" s="48"/>
      <c r="AE141" s="48"/>
      <c r="AF141" s="48"/>
      <c r="AJ141" s="6"/>
      <c r="AK141" s="6"/>
      <c r="AL141" s="6"/>
      <c r="AM141" s="6"/>
      <c r="AN141" s="6"/>
      <c r="AO141" s="6"/>
      <c r="AP141" s="6"/>
      <c r="AQ141" s="6"/>
      <c r="AR141" s="6"/>
      <c r="AS141" s="6"/>
      <c r="AT141" s="6"/>
      <c r="AU141" s="6"/>
      <c r="AV141" s="6"/>
      <c r="AW141" s="6"/>
      <c r="AX141" s="6"/>
      <c r="AY141" s="6"/>
      <c r="AZ141" s="6"/>
      <c r="BA141" s="6"/>
      <c r="BB141" s="6"/>
      <c r="BC141" s="6"/>
      <c r="BD141" s="6"/>
      <c r="BE141" s="6"/>
      <c r="BF141" s="6"/>
      <c r="BG141" s="6"/>
      <c r="BH141" s="6"/>
      <c r="BI141" s="7"/>
      <c r="BJ141" s="48"/>
      <c r="BK141" s="48"/>
      <c r="BL141" s="48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</row>
    <row r="142" spans="4:85"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  <c r="AC142" s="7"/>
      <c r="AD142" s="48"/>
      <c r="AE142" s="48"/>
      <c r="AF142" s="48"/>
      <c r="AJ142" s="6"/>
      <c r="AK142" s="6"/>
      <c r="AL142" s="6"/>
      <c r="AM142" s="6"/>
      <c r="AN142" s="6"/>
      <c r="AO142" s="6"/>
      <c r="AP142" s="6"/>
      <c r="AQ142" s="6"/>
      <c r="AR142" s="6"/>
      <c r="AS142" s="6"/>
      <c r="AT142" s="6"/>
      <c r="AU142" s="6"/>
      <c r="AV142" s="6"/>
      <c r="AW142" s="6"/>
      <c r="AX142" s="6"/>
      <c r="AY142" s="6"/>
      <c r="AZ142" s="6"/>
      <c r="BA142" s="6"/>
      <c r="BB142" s="6"/>
      <c r="BC142" s="6"/>
      <c r="BD142" s="6"/>
      <c r="BE142" s="6"/>
      <c r="BF142" s="6"/>
      <c r="BG142" s="6"/>
      <c r="BH142" s="6"/>
      <c r="BI142" s="7"/>
      <c r="BJ142" s="48"/>
      <c r="BK142" s="48"/>
      <c r="BL142" s="48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</row>
    <row r="143" spans="4:85"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  <c r="AC143" s="7"/>
      <c r="AD143" s="48"/>
      <c r="AE143" s="48"/>
      <c r="AF143" s="48"/>
      <c r="AJ143" s="6"/>
      <c r="AK143" s="6"/>
      <c r="AL143" s="6"/>
      <c r="AM143" s="6"/>
      <c r="AN143" s="6"/>
      <c r="AO143" s="6"/>
      <c r="AP143" s="6"/>
      <c r="AQ143" s="6"/>
      <c r="AR143" s="6"/>
      <c r="AS143" s="6"/>
      <c r="AT143" s="6"/>
      <c r="AU143" s="6"/>
      <c r="AV143" s="6"/>
      <c r="AW143" s="6"/>
      <c r="AX143" s="6"/>
      <c r="AY143" s="6"/>
      <c r="AZ143" s="6"/>
      <c r="BA143" s="6"/>
      <c r="BB143" s="6"/>
      <c r="BC143" s="6"/>
      <c r="BD143" s="6"/>
      <c r="BE143" s="6"/>
      <c r="BF143" s="6"/>
      <c r="BG143" s="6"/>
      <c r="BH143" s="6"/>
      <c r="BI143" s="7"/>
      <c r="BJ143" s="48"/>
      <c r="BK143" s="48"/>
      <c r="BL143" s="48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</row>
    <row r="144" spans="4:85"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  <c r="AC144" s="7"/>
      <c r="AD144" s="48"/>
      <c r="AE144" s="48"/>
      <c r="AF144" s="48"/>
      <c r="AJ144" s="6"/>
      <c r="AK144" s="6"/>
      <c r="AL144" s="6"/>
      <c r="AM144" s="6"/>
      <c r="AN144" s="6"/>
      <c r="AO144" s="6"/>
      <c r="AP144" s="6"/>
      <c r="AQ144" s="6"/>
      <c r="AR144" s="6"/>
      <c r="AS144" s="6"/>
      <c r="AT144" s="6"/>
      <c r="AU144" s="6"/>
      <c r="AV144" s="6"/>
      <c r="AW144" s="6"/>
      <c r="AX144" s="6"/>
      <c r="AY144" s="6"/>
      <c r="AZ144" s="6"/>
      <c r="BA144" s="6"/>
      <c r="BB144" s="6"/>
      <c r="BC144" s="6"/>
      <c r="BD144" s="6"/>
      <c r="BE144" s="6"/>
      <c r="BF144" s="6"/>
      <c r="BG144" s="6"/>
      <c r="BH144" s="6"/>
      <c r="BI144" s="7"/>
      <c r="BJ144" s="48"/>
      <c r="BK144" s="48"/>
      <c r="BL144" s="48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</row>
    <row r="145" spans="4:64"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  <c r="AC145" s="7"/>
      <c r="AD145" s="48"/>
      <c r="AE145" s="48"/>
      <c r="AF145" s="48"/>
      <c r="AJ145" s="6"/>
      <c r="AK145" s="6"/>
      <c r="AL145" s="6"/>
      <c r="AM145" s="6"/>
      <c r="AN145" s="6"/>
      <c r="AO145" s="6"/>
      <c r="AP145" s="6"/>
      <c r="AQ145" s="6"/>
      <c r="AR145" s="6"/>
      <c r="AS145" s="6"/>
      <c r="AT145" s="6"/>
      <c r="AU145" s="6"/>
      <c r="AV145" s="6"/>
      <c r="AW145" s="6"/>
      <c r="AX145" s="6"/>
      <c r="AY145" s="6"/>
      <c r="AZ145" s="6"/>
      <c r="BA145" s="6"/>
      <c r="BB145" s="6"/>
      <c r="BC145" s="6"/>
      <c r="BD145" s="6"/>
      <c r="BE145" s="6"/>
      <c r="BF145" s="6"/>
      <c r="BG145" s="6"/>
      <c r="BH145" s="6"/>
      <c r="BI145" s="7"/>
      <c r="BJ145" s="48"/>
      <c r="BK145" s="48"/>
      <c r="BL145" s="48"/>
    </row>
    <row r="146" spans="4:64"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  <c r="AC146" s="7"/>
      <c r="AD146" s="48"/>
      <c r="AE146" s="48"/>
      <c r="AF146" s="48"/>
      <c r="AJ146" s="6"/>
      <c r="AK146" s="6"/>
      <c r="AL146" s="6"/>
      <c r="AM146" s="6"/>
      <c r="AN146" s="6"/>
      <c r="AO146" s="6"/>
      <c r="AP146" s="6"/>
      <c r="AQ146" s="6"/>
      <c r="AR146" s="6"/>
      <c r="AS146" s="6"/>
      <c r="AT146" s="6"/>
      <c r="AU146" s="6"/>
      <c r="AV146" s="6"/>
      <c r="AW146" s="6"/>
      <c r="AX146" s="6"/>
      <c r="AY146" s="6"/>
      <c r="AZ146" s="6"/>
      <c r="BA146" s="6"/>
      <c r="BB146" s="6"/>
      <c r="BC146" s="6"/>
      <c r="BD146" s="6"/>
      <c r="BE146" s="6"/>
      <c r="BF146" s="6"/>
      <c r="BG146" s="6"/>
      <c r="BH146" s="6"/>
      <c r="BI146" s="7"/>
      <c r="BJ146" s="48"/>
      <c r="BK146" s="48"/>
      <c r="BL146" s="48"/>
    </row>
    <row r="147" spans="4:64"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  <c r="AC147" s="7"/>
      <c r="AD147" s="48"/>
      <c r="AE147" s="48"/>
      <c r="AF147" s="48"/>
      <c r="AJ147" s="6"/>
      <c r="AK147" s="6"/>
      <c r="AL147" s="6"/>
      <c r="AM147" s="6"/>
      <c r="AN147" s="6"/>
      <c r="AO147" s="6"/>
      <c r="AP147" s="6"/>
      <c r="AQ147" s="6"/>
      <c r="AR147" s="6"/>
      <c r="AS147" s="6"/>
      <c r="AT147" s="6"/>
      <c r="AU147" s="6"/>
      <c r="AV147" s="6"/>
      <c r="AW147" s="6"/>
      <c r="AX147" s="6"/>
      <c r="AY147" s="6"/>
      <c r="AZ147" s="6"/>
      <c r="BA147" s="6"/>
      <c r="BB147" s="6"/>
      <c r="BC147" s="6"/>
      <c r="BD147" s="6"/>
      <c r="BE147" s="6"/>
      <c r="BF147" s="6"/>
      <c r="BG147" s="6"/>
      <c r="BH147" s="6"/>
      <c r="BI147" s="7"/>
      <c r="BJ147" s="48"/>
      <c r="BK147" s="48"/>
      <c r="BL147" s="48"/>
    </row>
    <row r="148" spans="4:64"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  <c r="AC148" s="7"/>
      <c r="AD148" s="48"/>
      <c r="AE148" s="48"/>
      <c r="AF148" s="48"/>
      <c r="AJ148" s="6"/>
      <c r="AK148" s="6"/>
      <c r="AL148" s="6"/>
      <c r="AM148" s="6"/>
      <c r="AN148" s="6"/>
      <c r="AO148" s="6"/>
      <c r="AP148" s="6"/>
      <c r="AQ148" s="6"/>
      <c r="AR148" s="6"/>
      <c r="AS148" s="6"/>
      <c r="AT148" s="6"/>
      <c r="AU148" s="6"/>
      <c r="AV148" s="6"/>
      <c r="AW148" s="6"/>
      <c r="AX148" s="6"/>
      <c r="AY148" s="6"/>
      <c r="AZ148" s="6"/>
      <c r="BA148" s="6"/>
      <c r="BB148" s="6"/>
      <c r="BC148" s="6"/>
      <c r="BD148" s="6"/>
      <c r="BE148" s="6"/>
      <c r="BF148" s="6"/>
      <c r="BG148" s="6"/>
      <c r="BH148" s="6"/>
      <c r="BI148" s="7"/>
      <c r="BJ148" s="48"/>
      <c r="BK148" s="48"/>
      <c r="BL148" s="48"/>
    </row>
    <row r="149" spans="4:64"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  <c r="AC149" s="7"/>
      <c r="AD149" s="48"/>
      <c r="AE149" s="48"/>
      <c r="AF149" s="48"/>
      <c r="AJ149" s="6"/>
      <c r="AK149" s="6"/>
      <c r="AL149" s="6"/>
      <c r="AM149" s="6"/>
      <c r="AN149" s="6"/>
      <c r="AO149" s="6"/>
      <c r="AP149" s="6"/>
      <c r="AQ149" s="6"/>
      <c r="AR149" s="6"/>
      <c r="AS149" s="6"/>
      <c r="AT149" s="6"/>
      <c r="AU149" s="6"/>
      <c r="AV149" s="6"/>
      <c r="AW149" s="6"/>
      <c r="AX149" s="6"/>
      <c r="AY149" s="6"/>
      <c r="AZ149" s="6"/>
      <c r="BA149" s="6"/>
      <c r="BB149" s="6"/>
      <c r="BC149" s="6"/>
      <c r="BD149" s="6"/>
      <c r="BE149" s="6"/>
      <c r="BF149" s="6"/>
      <c r="BG149" s="6"/>
      <c r="BH149" s="6"/>
      <c r="BI149" s="7"/>
      <c r="BJ149" s="48"/>
      <c r="BK149" s="48"/>
      <c r="BL149" s="48"/>
    </row>
    <row r="150" spans="4:64"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  <c r="AC150" s="7"/>
      <c r="AD150" s="48"/>
      <c r="AE150" s="48"/>
      <c r="AF150" s="48"/>
      <c r="AJ150" s="6"/>
      <c r="AK150" s="6"/>
      <c r="AL150" s="6"/>
      <c r="AM150" s="6"/>
      <c r="AN150" s="6"/>
      <c r="AO150" s="6"/>
      <c r="AP150" s="6"/>
      <c r="AQ150" s="6"/>
      <c r="AR150" s="6"/>
      <c r="AS150" s="6"/>
      <c r="AT150" s="6"/>
      <c r="AU150" s="6"/>
      <c r="AV150" s="6"/>
      <c r="AW150" s="6"/>
      <c r="AX150" s="6"/>
      <c r="AY150" s="6"/>
      <c r="AZ150" s="6"/>
      <c r="BA150" s="6"/>
      <c r="BB150" s="6"/>
      <c r="BC150" s="6"/>
      <c r="BD150" s="6"/>
      <c r="BE150" s="6"/>
      <c r="BF150" s="6"/>
      <c r="BG150" s="6"/>
      <c r="BH150" s="6"/>
      <c r="BI150" s="7"/>
      <c r="BJ150" s="48"/>
      <c r="BK150" s="48"/>
      <c r="BL150" s="48"/>
    </row>
    <row r="151" spans="4:64"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  <c r="AC151" s="7"/>
      <c r="AD151" s="48"/>
      <c r="AE151" s="48"/>
      <c r="AF151" s="48"/>
      <c r="AJ151" s="6"/>
      <c r="AK151" s="6"/>
      <c r="AL151" s="6"/>
      <c r="AM151" s="6"/>
      <c r="AN151" s="6"/>
      <c r="AO151" s="6"/>
      <c r="AP151" s="6"/>
      <c r="AQ151" s="6"/>
      <c r="AR151" s="6"/>
      <c r="AS151" s="6"/>
      <c r="AT151" s="6"/>
      <c r="AU151" s="6"/>
      <c r="AV151" s="6"/>
      <c r="AW151" s="6"/>
      <c r="AX151" s="6"/>
      <c r="AY151" s="6"/>
      <c r="AZ151" s="6"/>
      <c r="BA151" s="6"/>
      <c r="BB151" s="6"/>
      <c r="BC151" s="6"/>
      <c r="BD151" s="6"/>
      <c r="BE151" s="6"/>
      <c r="BF151" s="6"/>
      <c r="BG151" s="6"/>
      <c r="BH151" s="6"/>
      <c r="BI151" s="7"/>
      <c r="BJ151" s="48"/>
      <c r="BK151" s="48"/>
      <c r="BL151" s="48"/>
    </row>
    <row r="152" spans="4:64"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  <c r="AC152" s="7"/>
      <c r="AD152" s="48"/>
      <c r="AE152" s="48"/>
      <c r="AF152" s="48"/>
      <c r="AJ152" s="6"/>
      <c r="AK152" s="6"/>
      <c r="AL152" s="6"/>
      <c r="AM152" s="6"/>
      <c r="AN152" s="6"/>
      <c r="AO152" s="6"/>
      <c r="AP152" s="6"/>
      <c r="AQ152" s="6"/>
      <c r="AR152" s="6"/>
      <c r="AS152" s="6"/>
      <c r="AT152" s="6"/>
      <c r="AU152" s="6"/>
      <c r="AV152" s="6"/>
      <c r="AW152" s="6"/>
      <c r="AX152" s="6"/>
      <c r="AY152" s="6"/>
      <c r="AZ152" s="6"/>
      <c r="BA152" s="6"/>
      <c r="BB152" s="6"/>
      <c r="BC152" s="6"/>
      <c r="BD152" s="6"/>
      <c r="BE152" s="6"/>
      <c r="BF152" s="6"/>
      <c r="BG152" s="6"/>
      <c r="BH152" s="6"/>
      <c r="BI152" s="7"/>
      <c r="BJ152" s="48"/>
      <c r="BK152" s="48"/>
      <c r="BL152" s="48"/>
    </row>
    <row r="153" spans="4:64"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  <c r="AC153" s="7"/>
      <c r="AD153" s="48"/>
      <c r="AE153" s="48"/>
      <c r="AF153" s="48"/>
      <c r="AJ153" s="6"/>
      <c r="AK153" s="6"/>
      <c r="AL153" s="6"/>
      <c r="AM153" s="6"/>
      <c r="AN153" s="6"/>
      <c r="AO153" s="6"/>
      <c r="AP153" s="6"/>
      <c r="AQ153" s="6"/>
      <c r="AR153" s="6"/>
      <c r="AS153" s="6"/>
      <c r="AT153" s="6"/>
      <c r="AU153" s="6"/>
      <c r="AV153" s="6"/>
      <c r="AW153" s="6"/>
      <c r="AX153" s="6"/>
      <c r="AY153" s="6"/>
      <c r="AZ153" s="6"/>
      <c r="BA153" s="6"/>
      <c r="BB153" s="6"/>
      <c r="BC153" s="6"/>
      <c r="BD153" s="6"/>
      <c r="BE153" s="6"/>
      <c r="BF153" s="6"/>
      <c r="BG153" s="6"/>
      <c r="BH153" s="6"/>
      <c r="BI153" s="7"/>
      <c r="BJ153" s="48"/>
      <c r="BK153" s="48"/>
      <c r="BL153" s="48"/>
    </row>
    <row r="154" spans="4:64"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  <c r="AC154" s="7"/>
      <c r="AD154" s="48"/>
      <c r="AE154" s="48"/>
      <c r="AF154" s="48"/>
      <c r="AJ154" s="6"/>
      <c r="AK154" s="6"/>
      <c r="AL154" s="6"/>
      <c r="AM154" s="6"/>
      <c r="AN154" s="6"/>
      <c r="AO154" s="6"/>
      <c r="AP154" s="6"/>
      <c r="AQ154" s="6"/>
      <c r="AR154" s="6"/>
      <c r="AS154" s="6"/>
      <c r="AT154" s="6"/>
      <c r="AU154" s="6"/>
      <c r="AV154" s="6"/>
      <c r="AW154" s="6"/>
      <c r="AX154" s="6"/>
      <c r="AY154" s="6"/>
      <c r="AZ154" s="6"/>
      <c r="BA154" s="6"/>
      <c r="BB154" s="6"/>
      <c r="BC154" s="6"/>
      <c r="BD154" s="6"/>
      <c r="BE154" s="6"/>
      <c r="BF154" s="6"/>
      <c r="BG154" s="6"/>
      <c r="BH154" s="6"/>
      <c r="BI154" s="7"/>
      <c r="BJ154" s="48"/>
      <c r="BK154" s="48"/>
      <c r="BL154" s="48"/>
    </row>
    <row r="155" spans="4:64"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  <c r="AC155" s="7"/>
      <c r="AD155" s="48"/>
      <c r="AE155" s="48"/>
      <c r="AF155" s="48"/>
      <c r="AJ155" s="6"/>
      <c r="AK155" s="6"/>
      <c r="AL155" s="6"/>
      <c r="AM155" s="6"/>
      <c r="AN155" s="6"/>
      <c r="AO155" s="6"/>
      <c r="AP155" s="6"/>
      <c r="AQ155" s="6"/>
      <c r="AR155" s="6"/>
      <c r="AS155" s="6"/>
      <c r="AT155" s="6"/>
      <c r="AU155" s="6"/>
      <c r="AV155" s="6"/>
      <c r="AW155" s="6"/>
      <c r="AX155" s="6"/>
      <c r="AY155" s="6"/>
      <c r="AZ155" s="6"/>
      <c r="BA155" s="6"/>
      <c r="BB155" s="6"/>
      <c r="BC155" s="6"/>
      <c r="BD155" s="6"/>
      <c r="BE155" s="6"/>
      <c r="BF155" s="6"/>
      <c r="BG155" s="6"/>
      <c r="BH155" s="6"/>
      <c r="BI155" s="7"/>
      <c r="BJ155" s="48"/>
      <c r="BK155" s="48"/>
      <c r="BL155" s="48"/>
    </row>
    <row r="156" spans="4:64"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  <c r="AC156" s="7"/>
      <c r="AD156" s="48"/>
      <c r="AE156" s="48"/>
      <c r="AF156" s="48"/>
      <c r="AJ156" s="6"/>
      <c r="AK156" s="6"/>
      <c r="AL156" s="6"/>
      <c r="AM156" s="6"/>
      <c r="AN156" s="6"/>
      <c r="AO156" s="6"/>
      <c r="AP156" s="6"/>
      <c r="AQ156" s="6"/>
      <c r="AR156" s="6"/>
      <c r="AS156" s="6"/>
      <c r="AT156" s="6"/>
      <c r="AU156" s="6"/>
      <c r="AV156" s="6"/>
      <c r="AW156" s="6"/>
      <c r="AX156" s="6"/>
      <c r="AY156" s="6"/>
      <c r="AZ156" s="6"/>
      <c r="BA156" s="6"/>
      <c r="BB156" s="6"/>
      <c r="BC156" s="6"/>
      <c r="BD156" s="6"/>
      <c r="BE156" s="6"/>
      <c r="BF156" s="6"/>
      <c r="BG156" s="6"/>
      <c r="BH156" s="6"/>
      <c r="BI156" s="7"/>
      <c r="BJ156" s="48"/>
      <c r="BK156" s="48"/>
      <c r="BL156" s="48"/>
    </row>
    <row r="157" spans="4:64"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  <c r="AC157" s="7"/>
      <c r="AD157" s="48"/>
      <c r="AE157" s="48"/>
      <c r="AF157" s="48"/>
      <c r="AJ157" s="6"/>
      <c r="AK157" s="6"/>
      <c r="AL157" s="6"/>
      <c r="AM157" s="6"/>
      <c r="AN157" s="6"/>
      <c r="AO157" s="6"/>
      <c r="AP157" s="6"/>
      <c r="AQ157" s="6"/>
      <c r="AR157" s="6"/>
      <c r="AS157" s="6"/>
      <c r="AT157" s="6"/>
      <c r="AU157" s="6"/>
      <c r="AV157" s="6"/>
      <c r="AW157" s="6"/>
      <c r="AX157" s="6"/>
      <c r="AY157" s="6"/>
      <c r="AZ157" s="6"/>
      <c r="BA157" s="6"/>
      <c r="BB157" s="6"/>
      <c r="BC157" s="6"/>
      <c r="BD157" s="6"/>
      <c r="BE157" s="6"/>
      <c r="BF157" s="6"/>
      <c r="BG157" s="6"/>
      <c r="BH157" s="6"/>
      <c r="BI157" s="7"/>
      <c r="BJ157" s="48"/>
      <c r="BK157" s="48"/>
      <c r="BL157" s="48"/>
    </row>
    <row r="158" spans="4:64"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  <c r="AC158" s="7"/>
      <c r="AD158" s="48"/>
      <c r="AE158" s="48"/>
      <c r="AF158" s="48"/>
      <c r="AJ158" s="6"/>
      <c r="AK158" s="6"/>
      <c r="AL158" s="6"/>
      <c r="AM158" s="6"/>
      <c r="AN158" s="6"/>
      <c r="AO158" s="6"/>
      <c r="AP158" s="6"/>
      <c r="AQ158" s="6"/>
      <c r="AR158" s="6"/>
      <c r="AS158" s="6"/>
      <c r="AT158" s="6"/>
      <c r="AU158" s="6"/>
      <c r="AV158" s="6"/>
      <c r="AW158" s="6"/>
      <c r="AX158" s="6"/>
      <c r="AY158" s="6"/>
      <c r="AZ158" s="6"/>
      <c r="BA158" s="6"/>
      <c r="BB158" s="6"/>
      <c r="BC158" s="6"/>
      <c r="BD158" s="6"/>
      <c r="BE158" s="6"/>
      <c r="BF158" s="6"/>
      <c r="BG158" s="6"/>
      <c r="BH158" s="6"/>
      <c r="BI158" s="7"/>
      <c r="BJ158" s="48"/>
      <c r="BK158" s="48"/>
      <c r="BL158" s="48"/>
    </row>
    <row r="159" spans="4:64"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  <c r="AC159" s="7"/>
      <c r="AD159" s="48"/>
      <c r="AE159" s="48"/>
      <c r="AF159" s="48"/>
      <c r="AJ159" s="6"/>
      <c r="AK159" s="6"/>
      <c r="AL159" s="6"/>
      <c r="AM159" s="6"/>
      <c r="AN159" s="6"/>
      <c r="AO159" s="6"/>
      <c r="AP159" s="6"/>
      <c r="AQ159" s="6"/>
      <c r="AR159" s="6"/>
      <c r="AS159" s="6"/>
      <c r="AT159" s="6"/>
      <c r="AU159" s="6"/>
      <c r="AV159" s="6"/>
      <c r="AW159" s="6"/>
      <c r="AX159" s="6"/>
      <c r="AY159" s="6"/>
      <c r="AZ159" s="6"/>
      <c r="BA159" s="6"/>
      <c r="BB159" s="6"/>
      <c r="BC159" s="6"/>
      <c r="BD159" s="6"/>
      <c r="BE159" s="6"/>
      <c r="BF159" s="6"/>
      <c r="BG159" s="6"/>
      <c r="BH159" s="6"/>
      <c r="BI159" s="7"/>
      <c r="BJ159" s="48"/>
      <c r="BK159" s="48"/>
      <c r="BL159" s="48"/>
    </row>
    <row r="160" spans="4:64"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  <c r="AC160" s="7"/>
      <c r="AD160" s="48"/>
      <c r="AE160" s="48"/>
      <c r="AF160" s="48"/>
      <c r="AJ160" s="6"/>
      <c r="AK160" s="6"/>
      <c r="AL160" s="6"/>
      <c r="AM160" s="6"/>
      <c r="AN160" s="6"/>
      <c r="AO160" s="6"/>
      <c r="AP160" s="6"/>
      <c r="AQ160" s="6"/>
      <c r="AR160" s="6"/>
      <c r="AS160" s="6"/>
      <c r="AT160" s="6"/>
      <c r="AU160" s="6"/>
      <c r="AV160" s="6"/>
      <c r="AW160" s="6"/>
      <c r="AX160" s="6"/>
      <c r="AY160" s="6"/>
      <c r="AZ160" s="6"/>
      <c r="BA160" s="6"/>
      <c r="BB160" s="6"/>
      <c r="BC160" s="6"/>
      <c r="BD160" s="6"/>
      <c r="BE160" s="6"/>
      <c r="BF160" s="6"/>
      <c r="BG160" s="6"/>
      <c r="BH160" s="6"/>
      <c r="BI160" s="7"/>
      <c r="BJ160" s="48"/>
      <c r="BK160" s="48"/>
      <c r="BL160" s="48"/>
    </row>
    <row r="161" spans="4:64"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  <c r="AC161" s="7"/>
      <c r="AD161" s="48"/>
      <c r="AE161" s="48"/>
      <c r="AF161" s="48"/>
      <c r="AJ161" s="6"/>
      <c r="AK161" s="6"/>
      <c r="AL161" s="6"/>
      <c r="AM161" s="6"/>
      <c r="AN161" s="6"/>
      <c r="AO161" s="6"/>
      <c r="AP161" s="6"/>
      <c r="AQ161" s="6"/>
      <c r="AR161" s="6"/>
      <c r="AS161" s="6"/>
      <c r="AT161" s="6"/>
      <c r="AU161" s="6"/>
      <c r="AV161" s="6"/>
      <c r="AW161" s="6"/>
      <c r="AX161" s="6"/>
      <c r="AY161" s="6"/>
      <c r="AZ161" s="6"/>
      <c r="BA161" s="6"/>
      <c r="BB161" s="6"/>
      <c r="BC161" s="6"/>
      <c r="BD161" s="6"/>
      <c r="BE161" s="6"/>
      <c r="BF161" s="6"/>
      <c r="BG161" s="6"/>
      <c r="BH161" s="6"/>
      <c r="BI161" s="7"/>
      <c r="BJ161" s="48"/>
      <c r="BK161" s="48"/>
      <c r="BL161" s="48"/>
    </row>
    <row r="162" spans="4:64"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  <c r="AC162" s="7"/>
      <c r="AD162" s="48"/>
      <c r="AE162" s="48"/>
      <c r="AF162" s="48"/>
      <c r="AJ162" s="6"/>
      <c r="AK162" s="6"/>
      <c r="AL162" s="6"/>
      <c r="AM162" s="6"/>
      <c r="AN162" s="6"/>
      <c r="AO162" s="6"/>
      <c r="AP162" s="6"/>
      <c r="AQ162" s="6"/>
      <c r="AR162" s="6"/>
      <c r="AS162" s="6"/>
      <c r="AT162" s="6"/>
      <c r="AU162" s="6"/>
      <c r="AV162" s="6"/>
      <c r="AW162" s="6"/>
      <c r="AX162" s="6"/>
      <c r="AY162" s="6"/>
      <c r="AZ162" s="6"/>
      <c r="BA162" s="6"/>
      <c r="BB162" s="6"/>
      <c r="BC162" s="6"/>
      <c r="BD162" s="6"/>
      <c r="BE162" s="6"/>
      <c r="BF162" s="6"/>
      <c r="BG162" s="6"/>
      <c r="BH162" s="6"/>
      <c r="BI162" s="7"/>
      <c r="BJ162" s="48"/>
      <c r="BK162" s="48"/>
      <c r="BL162" s="48"/>
    </row>
    <row r="163" spans="4:64"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  <c r="AC163" s="7"/>
      <c r="AD163" s="48"/>
      <c r="AE163" s="48"/>
      <c r="AF163" s="48"/>
      <c r="AJ163" s="6"/>
      <c r="AK163" s="6"/>
      <c r="AL163" s="6"/>
      <c r="AM163" s="6"/>
      <c r="AN163" s="6"/>
      <c r="AO163" s="6"/>
      <c r="AP163" s="6"/>
      <c r="AQ163" s="6"/>
      <c r="AR163" s="6"/>
      <c r="AS163" s="6"/>
      <c r="AT163" s="6"/>
      <c r="AU163" s="6"/>
      <c r="AV163" s="6"/>
      <c r="AW163" s="6"/>
      <c r="AX163" s="6"/>
      <c r="AY163" s="6"/>
      <c r="AZ163" s="6"/>
      <c r="BA163" s="6"/>
      <c r="BB163" s="6"/>
      <c r="BC163" s="6"/>
      <c r="BD163" s="6"/>
      <c r="BE163" s="6"/>
      <c r="BF163" s="6"/>
      <c r="BG163" s="6"/>
      <c r="BH163" s="6"/>
      <c r="BI163" s="7"/>
      <c r="BJ163" s="48"/>
      <c r="BK163" s="48"/>
      <c r="BL163" s="48"/>
    </row>
    <row r="164" spans="4:64"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  <c r="AC164" s="7"/>
      <c r="AD164" s="48"/>
      <c r="AE164" s="48"/>
      <c r="AF164" s="48"/>
      <c r="AJ164" s="6"/>
      <c r="AK164" s="6"/>
      <c r="AL164" s="6"/>
      <c r="AM164" s="6"/>
      <c r="AN164" s="6"/>
      <c r="AO164" s="6"/>
      <c r="AP164" s="6"/>
      <c r="AQ164" s="6"/>
      <c r="AR164" s="6"/>
      <c r="AS164" s="6"/>
      <c r="AT164" s="6"/>
      <c r="AU164" s="6"/>
      <c r="AV164" s="6"/>
      <c r="AW164" s="6"/>
      <c r="AX164" s="6"/>
      <c r="AY164" s="6"/>
      <c r="AZ164" s="6"/>
      <c r="BA164" s="6"/>
      <c r="BB164" s="6"/>
      <c r="BC164" s="6"/>
      <c r="BD164" s="6"/>
      <c r="BE164" s="6"/>
      <c r="BF164" s="6"/>
      <c r="BG164" s="6"/>
      <c r="BH164" s="6"/>
      <c r="BI164" s="7"/>
      <c r="BJ164" s="48"/>
      <c r="BK164" s="48"/>
      <c r="BL164" s="48"/>
    </row>
    <row r="165" spans="4:64"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  <c r="AC165" s="7"/>
      <c r="AD165" s="48"/>
      <c r="AE165" s="48"/>
      <c r="AF165" s="48"/>
      <c r="AJ165" s="6"/>
      <c r="AK165" s="6"/>
      <c r="AL165" s="6"/>
      <c r="AM165" s="6"/>
      <c r="AN165" s="6"/>
      <c r="AO165" s="6"/>
      <c r="AP165" s="6"/>
      <c r="AQ165" s="6"/>
      <c r="AR165" s="6"/>
      <c r="AS165" s="6"/>
      <c r="AT165" s="6"/>
      <c r="AU165" s="6"/>
      <c r="AV165" s="6"/>
      <c r="AW165" s="6"/>
      <c r="AX165" s="6"/>
      <c r="AY165" s="6"/>
      <c r="AZ165" s="6"/>
      <c r="BA165" s="6"/>
      <c r="BB165" s="6"/>
      <c r="BC165" s="6"/>
      <c r="BD165" s="6"/>
      <c r="BE165" s="6"/>
      <c r="BF165" s="6"/>
      <c r="BG165" s="6"/>
      <c r="BH165" s="6"/>
      <c r="BI165" s="7"/>
      <c r="BJ165" s="48"/>
      <c r="BK165" s="48"/>
      <c r="BL165" s="48"/>
    </row>
    <row r="166" spans="4:64"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  <c r="AC166" s="7"/>
      <c r="AD166" s="48"/>
      <c r="AE166" s="48"/>
      <c r="AF166" s="48"/>
      <c r="AJ166" s="6"/>
      <c r="AK166" s="6"/>
      <c r="AL166" s="6"/>
      <c r="AM166" s="6"/>
      <c r="AN166" s="6"/>
      <c r="AO166" s="6"/>
      <c r="AP166" s="6"/>
      <c r="AQ166" s="6"/>
      <c r="AR166" s="6"/>
      <c r="AS166" s="6"/>
      <c r="AT166" s="6"/>
      <c r="AU166" s="6"/>
      <c r="AV166" s="6"/>
      <c r="AW166" s="6"/>
      <c r="AX166" s="6"/>
      <c r="AY166" s="6"/>
      <c r="AZ166" s="6"/>
      <c r="BA166" s="6"/>
      <c r="BB166" s="6"/>
      <c r="BC166" s="6"/>
      <c r="BD166" s="6"/>
      <c r="BE166" s="6"/>
      <c r="BF166" s="6"/>
      <c r="BG166" s="6"/>
      <c r="BH166" s="6"/>
      <c r="BI166" s="7"/>
      <c r="BJ166" s="48"/>
      <c r="BK166" s="48"/>
      <c r="BL166" s="48"/>
    </row>
    <row r="167" spans="4:64"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  <c r="AC167" s="7"/>
      <c r="AD167" s="48"/>
      <c r="AE167" s="48"/>
      <c r="AF167" s="48"/>
      <c r="AJ167" s="6"/>
      <c r="AK167" s="6"/>
      <c r="AL167" s="6"/>
      <c r="AM167" s="6"/>
      <c r="AN167" s="6"/>
      <c r="AO167" s="6"/>
      <c r="AP167" s="6"/>
      <c r="AQ167" s="6"/>
      <c r="AR167" s="6"/>
      <c r="AS167" s="6"/>
      <c r="AT167" s="6"/>
      <c r="AU167" s="6"/>
      <c r="AV167" s="6"/>
      <c r="AW167" s="6"/>
      <c r="AX167" s="6"/>
      <c r="AY167" s="6"/>
      <c r="AZ167" s="6"/>
      <c r="BA167" s="6"/>
      <c r="BB167" s="6"/>
      <c r="BC167" s="6"/>
      <c r="BD167" s="6"/>
      <c r="BE167" s="6"/>
      <c r="BF167" s="6"/>
      <c r="BG167" s="6"/>
      <c r="BH167" s="6"/>
      <c r="BI167" s="7"/>
      <c r="BJ167" s="48"/>
      <c r="BK167" s="48"/>
      <c r="BL167" s="48"/>
    </row>
    <row r="168" spans="4:64"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  <c r="AC168" s="7"/>
      <c r="AD168" s="48"/>
      <c r="AE168" s="48"/>
      <c r="AF168" s="48"/>
      <c r="AJ168" s="6"/>
      <c r="AK168" s="6"/>
      <c r="AL168" s="6"/>
      <c r="AM168" s="6"/>
      <c r="AN168" s="6"/>
      <c r="AO168" s="6"/>
      <c r="AP168" s="6"/>
      <c r="AQ168" s="6"/>
      <c r="AR168" s="6"/>
      <c r="AS168" s="6"/>
      <c r="AT168" s="6"/>
      <c r="AU168" s="6"/>
      <c r="AV168" s="6"/>
      <c r="AW168" s="6"/>
      <c r="AX168" s="6"/>
      <c r="AY168" s="6"/>
      <c r="AZ168" s="6"/>
      <c r="BA168" s="6"/>
      <c r="BB168" s="6"/>
      <c r="BC168" s="6"/>
      <c r="BD168" s="6"/>
      <c r="BE168" s="6"/>
      <c r="BF168" s="6"/>
      <c r="BG168" s="6"/>
      <c r="BH168" s="6"/>
      <c r="BI168" s="7"/>
      <c r="BJ168" s="48"/>
      <c r="BK168" s="48"/>
      <c r="BL168" s="48"/>
    </row>
    <row r="169" spans="4:64"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  <c r="AC169" s="7"/>
      <c r="AD169" s="48"/>
      <c r="AE169" s="48"/>
      <c r="AF169" s="48"/>
      <c r="AJ169" s="6"/>
      <c r="AK169" s="6"/>
      <c r="AL169" s="6"/>
      <c r="AM169" s="6"/>
      <c r="AN169" s="6"/>
      <c r="AO169" s="6"/>
      <c r="AP169" s="6"/>
      <c r="AQ169" s="6"/>
      <c r="AR169" s="6"/>
      <c r="AS169" s="6"/>
      <c r="AT169" s="6"/>
      <c r="AU169" s="6"/>
      <c r="AV169" s="6"/>
      <c r="AW169" s="6"/>
      <c r="AX169" s="6"/>
      <c r="AY169" s="6"/>
      <c r="AZ169" s="6"/>
      <c r="BA169" s="6"/>
      <c r="BB169" s="6"/>
      <c r="BC169" s="6"/>
      <c r="BD169" s="6"/>
      <c r="BE169" s="6"/>
      <c r="BF169" s="6"/>
      <c r="BG169" s="6"/>
      <c r="BH169" s="6"/>
      <c r="BI169" s="7"/>
      <c r="BJ169" s="48"/>
      <c r="BK169" s="48"/>
      <c r="BL169" s="48"/>
    </row>
    <row r="170" spans="4:64"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  <c r="AC170" s="7"/>
      <c r="AD170" s="48"/>
      <c r="AE170" s="48"/>
      <c r="AF170" s="48"/>
      <c r="AJ170" s="6"/>
      <c r="AK170" s="6"/>
      <c r="AL170" s="6"/>
      <c r="AM170" s="6"/>
      <c r="AN170" s="6"/>
      <c r="AO170" s="6"/>
      <c r="AP170" s="6"/>
      <c r="AQ170" s="6"/>
      <c r="AR170" s="6"/>
      <c r="AS170" s="6"/>
      <c r="AT170" s="6"/>
      <c r="AU170" s="6"/>
      <c r="AV170" s="6"/>
      <c r="AW170" s="6"/>
      <c r="AX170" s="6"/>
      <c r="AY170" s="6"/>
      <c r="AZ170" s="6"/>
      <c r="BA170" s="6"/>
      <c r="BB170" s="6"/>
      <c r="BC170" s="6"/>
      <c r="BD170" s="6"/>
      <c r="BE170" s="6"/>
      <c r="BF170" s="6"/>
      <c r="BG170" s="6"/>
      <c r="BH170" s="6"/>
      <c r="BI170" s="7"/>
      <c r="BJ170" s="48"/>
      <c r="BK170" s="48"/>
      <c r="BL170" s="48"/>
    </row>
    <row r="171" spans="4:64"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  <c r="AC171" s="7"/>
      <c r="AD171" s="48"/>
      <c r="AE171" s="48"/>
      <c r="AF171" s="48"/>
      <c r="AJ171" s="6"/>
      <c r="AK171" s="6"/>
      <c r="AL171" s="6"/>
      <c r="AM171" s="6"/>
      <c r="AN171" s="6"/>
      <c r="AO171" s="6"/>
      <c r="AP171" s="6"/>
      <c r="AQ171" s="6"/>
      <c r="AR171" s="6"/>
      <c r="AS171" s="6"/>
      <c r="AT171" s="6"/>
      <c r="AU171" s="6"/>
      <c r="AV171" s="6"/>
      <c r="AW171" s="6"/>
      <c r="AX171" s="6"/>
      <c r="AY171" s="6"/>
      <c r="AZ171" s="6"/>
      <c r="BA171" s="6"/>
      <c r="BB171" s="6"/>
      <c r="BC171" s="6"/>
      <c r="BD171" s="6"/>
      <c r="BE171" s="6"/>
      <c r="BF171" s="6"/>
      <c r="BG171" s="6"/>
      <c r="BH171" s="6"/>
      <c r="BI171" s="7"/>
      <c r="BJ171" s="48"/>
      <c r="BK171" s="48"/>
      <c r="BL171" s="48"/>
    </row>
    <row r="172" spans="4:64"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  <c r="AC172" s="7"/>
      <c r="AD172" s="48"/>
      <c r="AE172" s="48"/>
      <c r="AF172" s="48"/>
      <c r="AJ172" s="6"/>
      <c r="AK172" s="6"/>
      <c r="AL172" s="6"/>
      <c r="AM172" s="6"/>
      <c r="AN172" s="6"/>
      <c r="AO172" s="6"/>
      <c r="AP172" s="6"/>
      <c r="AQ172" s="6"/>
      <c r="AR172" s="6"/>
      <c r="AS172" s="6"/>
      <c r="AT172" s="6"/>
      <c r="AU172" s="6"/>
      <c r="AV172" s="6"/>
      <c r="AW172" s="6"/>
      <c r="AX172" s="6"/>
      <c r="AY172" s="6"/>
      <c r="AZ172" s="6"/>
      <c r="BA172" s="6"/>
      <c r="BB172" s="6"/>
      <c r="BC172" s="6"/>
      <c r="BD172" s="6"/>
      <c r="BE172" s="6"/>
      <c r="BF172" s="6"/>
      <c r="BG172" s="6"/>
      <c r="BH172" s="6"/>
      <c r="BI172" s="7"/>
      <c r="BJ172" s="48"/>
      <c r="BK172" s="48"/>
      <c r="BL172" s="48"/>
    </row>
    <row r="173" spans="4:64"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  <c r="AC173" s="7"/>
      <c r="AD173" s="48"/>
      <c r="AE173" s="48"/>
      <c r="AF173" s="48"/>
      <c r="AJ173" s="6"/>
      <c r="AK173" s="6"/>
      <c r="AL173" s="6"/>
      <c r="AM173" s="6"/>
      <c r="AN173" s="6"/>
      <c r="AO173" s="6"/>
      <c r="AP173" s="6"/>
      <c r="AQ173" s="6"/>
      <c r="AR173" s="6"/>
      <c r="AS173" s="6"/>
      <c r="AT173" s="6"/>
      <c r="AU173" s="6"/>
      <c r="AV173" s="6"/>
      <c r="AW173" s="6"/>
      <c r="AX173" s="6"/>
      <c r="AY173" s="6"/>
      <c r="AZ173" s="6"/>
      <c r="BA173" s="6"/>
      <c r="BB173" s="6"/>
      <c r="BC173" s="6"/>
      <c r="BD173" s="6"/>
      <c r="BE173" s="6"/>
      <c r="BF173" s="6"/>
      <c r="BG173" s="6"/>
      <c r="BH173" s="6"/>
      <c r="BI173" s="7"/>
      <c r="BJ173" s="48"/>
      <c r="BK173" s="48"/>
      <c r="BL173" s="48"/>
    </row>
    <row r="174" spans="4:64"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  <c r="AC174" s="7"/>
      <c r="AD174" s="48"/>
      <c r="AE174" s="48"/>
      <c r="AF174" s="48"/>
      <c r="AJ174" s="6"/>
      <c r="AK174" s="6"/>
      <c r="AL174" s="6"/>
      <c r="AM174" s="6"/>
      <c r="AN174" s="6"/>
      <c r="AO174" s="6"/>
      <c r="AP174" s="6"/>
      <c r="AQ174" s="6"/>
      <c r="AR174" s="6"/>
      <c r="AS174" s="6"/>
      <c r="AT174" s="6"/>
      <c r="AU174" s="6"/>
      <c r="AV174" s="6"/>
      <c r="AW174" s="6"/>
      <c r="AX174" s="6"/>
      <c r="AY174" s="6"/>
      <c r="AZ174" s="6"/>
      <c r="BA174" s="6"/>
      <c r="BB174" s="6"/>
      <c r="BC174" s="6"/>
      <c r="BD174" s="6"/>
      <c r="BE174" s="6"/>
      <c r="BF174" s="6"/>
      <c r="BG174" s="6"/>
      <c r="BH174" s="6"/>
      <c r="BI174" s="7"/>
      <c r="BJ174" s="48"/>
      <c r="BK174" s="48"/>
      <c r="BL174" s="48"/>
    </row>
    <row r="175" spans="4:64"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  <c r="AC175" s="7"/>
      <c r="AD175" s="48"/>
      <c r="AE175" s="48"/>
      <c r="AF175" s="48"/>
      <c r="AJ175" s="6"/>
      <c r="AK175" s="6"/>
      <c r="AL175" s="6"/>
      <c r="AM175" s="6"/>
      <c r="AN175" s="6"/>
      <c r="AO175" s="6"/>
      <c r="AP175" s="6"/>
      <c r="AQ175" s="6"/>
      <c r="AR175" s="6"/>
      <c r="AS175" s="6"/>
      <c r="AT175" s="6"/>
      <c r="AU175" s="6"/>
      <c r="AV175" s="6"/>
      <c r="AW175" s="6"/>
      <c r="AX175" s="6"/>
      <c r="AY175" s="6"/>
      <c r="AZ175" s="6"/>
      <c r="BA175" s="6"/>
      <c r="BB175" s="6"/>
      <c r="BC175" s="6"/>
      <c r="BD175" s="6"/>
      <c r="BE175" s="6"/>
      <c r="BF175" s="6"/>
      <c r="BG175" s="6"/>
      <c r="BH175" s="6"/>
      <c r="BI175" s="7"/>
      <c r="BJ175" s="48"/>
      <c r="BK175" s="48"/>
      <c r="BL175" s="48"/>
    </row>
    <row r="176" spans="4:64"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  <c r="AC176" s="7"/>
      <c r="AD176" s="48"/>
      <c r="AE176" s="48"/>
      <c r="AF176" s="48"/>
      <c r="AJ176" s="6"/>
      <c r="AK176" s="6"/>
      <c r="AL176" s="6"/>
      <c r="AM176" s="6"/>
      <c r="AN176" s="6"/>
      <c r="AO176" s="6"/>
      <c r="AP176" s="6"/>
      <c r="AQ176" s="6"/>
      <c r="AR176" s="6"/>
      <c r="AS176" s="6"/>
      <c r="AT176" s="6"/>
      <c r="AU176" s="6"/>
      <c r="AV176" s="6"/>
      <c r="AW176" s="6"/>
      <c r="AX176" s="6"/>
      <c r="AY176" s="6"/>
      <c r="AZ176" s="6"/>
      <c r="BA176" s="6"/>
      <c r="BB176" s="6"/>
      <c r="BC176" s="6"/>
      <c r="BD176" s="6"/>
      <c r="BE176" s="6"/>
      <c r="BF176" s="6"/>
      <c r="BG176" s="6"/>
      <c r="BH176" s="6"/>
      <c r="BI176" s="7"/>
      <c r="BJ176" s="48"/>
      <c r="BK176" s="48"/>
      <c r="BL176" s="48"/>
    </row>
    <row r="177" spans="4:64"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  <c r="AC177" s="7"/>
      <c r="AD177" s="48"/>
      <c r="AE177" s="48"/>
      <c r="AF177" s="48"/>
      <c r="AJ177" s="6"/>
      <c r="AK177" s="6"/>
      <c r="AL177" s="6"/>
      <c r="AM177" s="6"/>
      <c r="AN177" s="6"/>
      <c r="AO177" s="6"/>
      <c r="AP177" s="6"/>
      <c r="AQ177" s="6"/>
      <c r="AR177" s="6"/>
      <c r="AS177" s="6"/>
      <c r="AT177" s="6"/>
      <c r="AU177" s="6"/>
      <c r="AV177" s="6"/>
      <c r="AW177" s="6"/>
      <c r="AX177" s="6"/>
      <c r="AY177" s="6"/>
      <c r="AZ177" s="6"/>
      <c r="BA177" s="6"/>
      <c r="BB177" s="6"/>
      <c r="BC177" s="6"/>
      <c r="BD177" s="6"/>
      <c r="BE177" s="6"/>
      <c r="BF177" s="6"/>
      <c r="BG177" s="6"/>
      <c r="BH177" s="6"/>
      <c r="BI177" s="7"/>
      <c r="BJ177" s="48"/>
      <c r="BK177" s="48"/>
      <c r="BL177" s="48"/>
    </row>
    <row r="178" spans="4:64"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  <c r="AC178" s="7"/>
      <c r="AD178" s="48"/>
      <c r="AE178" s="48"/>
      <c r="AF178" s="48"/>
      <c r="AJ178" s="6"/>
      <c r="AK178" s="6"/>
      <c r="AL178" s="6"/>
      <c r="AM178" s="6"/>
      <c r="AN178" s="6"/>
      <c r="AO178" s="6"/>
      <c r="AP178" s="6"/>
      <c r="AQ178" s="6"/>
      <c r="AR178" s="6"/>
      <c r="AS178" s="6"/>
      <c r="AT178" s="6"/>
      <c r="AU178" s="6"/>
      <c r="AV178" s="6"/>
      <c r="AW178" s="6"/>
      <c r="AX178" s="6"/>
      <c r="AY178" s="6"/>
      <c r="AZ178" s="6"/>
      <c r="BA178" s="6"/>
      <c r="BB178" s="6"/>
      <c r="BC178" s="6"/>
      <c r="BD178" s="6"/>
      <c r="BE178" s="6"/>
      <c r="BF178" s="6"/>
      <c r="BG178" s="6"/>
      <c r="BH178" s="6"/>
      <c r="BI178" s="7"/>
      <c r="BJ178" s="48"/>
      <c r="BK178" s="48"/>
      <c r="BL178" s="48"/>
    </row>
    <row r="179" spans="4:64"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  <c r="AC179" s="7"/>
      <c r="AD179" s="48"/>
      <c r="AE179" s="48"/>
      <c r="AF179" s="48"/>
      <c r="AJ179" s="6"/>
      <c r="AK179" s="6"/>
      <c r="AL179" s="6"/>
      <c r="AM179" s="6"/>
      <c r="AN179" s="6"/>
      <c r="AO179" s="6"/>
      <c r="AP179" s="6"/>
      <c r="AQ179" s="6"/>
      <c r="AR179" s="6"/>
      <c r="AS179" s="6"/>
      <c r="AT179" s="6"/>
      <c r="AU179" s="6"/>
      <c r="AV179" s="6"/>
      <c r="AW179" s="6"/>
      <c r="AX179" s="6"/>
      <c r="AY179" s="6"/>
      <c r="AZ179" s="6"/>
      <c r="BA179" s="6"/>
      <c r="BB179" s="6"/>
      <c r="BC179" s="6"/>
      <c r="BD179" s="6"/>
      <c r="BE179" s="6"/>
      <c r="BF179" s="6"/>
      <c r="BG179" s="6"/>
      <c r="BH179" s="6"/>
      <c r="BI179" s="7"/>
      <c r="BJ179" s="48"/>
      <c r="BK179" s="48"/>
      <c r="BL179" s="48"/>
    </row>
    <row r="180" spans="4:64"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  <c r="AC180" s="7"/>
      <c r="AD180" s="48"/>
      <c r="AE180" s="48"/>
      <c r="AF180" s="48"/>
      <c r="AJ180" s="6"/>
      <c r="AK180" s="6"/>
      <c r="AL180" s="6"/>
      <c r="AM180" s="6"/>
      <c r="AN180" s="6"/>
      <c r="AO180" s="6"/>
      <c r="AP180" s="6"/>
      <c r="AQ180" s="6"/>
      <c r="AR180" s="6"/>
      <c r="AS180" s="6"/>
      <c r="AT180" s="6"/>
      <c r="AU180" s="6"/>
      <c r="AV180" s="6"/>
      <c r="AW180" s="6"/>
      <c r="AX180" s="6"/>
      <c r="AY180" s="6"/>
      <c r="AZ180" s="6"/>
      <c r="BA180" s="6"/>
      <c r="BB180" s="6"/>
      <c r="BC180" s="6"/>
      <c r="BD180" s="6"/>
      <c r="BE180" s="6"/>
      <c r="BF180" s="6"/>
      <c r="BG180" s="6"/>
      <c r="BH180" s="6"/>
      <c r="BI180" s="7"/>
      <c r="BJ180" s="48"/>
      <c r="BK180" s="48"/>
      <c r="BL180" s="48"/>
    </row>
    <row r="181" spans="4:64"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  <c r="AC181" s="7"/>
      <c r="AD181" s="48"/>
      <c r="AE181" s="48"/>
      <c r="AF181" s="48"/>
      <c r="AJ181" s="6"/>
      <c r="AK181" s="6"/>
      <c r="AL181" s="6"/>
      <c r="AM181" s="6"/>
      <c r="AN181" s="6"/>
      <c r="AO181" s="6"/>
      <c r="AP181" s="6"/>
      <c r="AQ181" s="6"/>
      <c r="AR181" s="6"/>
      <c r="AS181" s="6"/>
      <c r="AT181" s="6"/>
      <c r="AU181" s="6"/>
      <c r="AV181" s="6"/>
      <c r="AW181" s="6"/>
      <c r="AX181" s="6"/>
      <c r="AY181" s="6"/>
      <c r="AZ181" s="6"/>
      <c r="BA181" s="6"/>
      <c r="BB181" s="6"/>
      <c r="BC181" s="6"/>
      <c r="BD181" s="6"/>
      <c r="BE181" s="6"/>
      <c r="BF181" s="6"/>
      <c r="BG181" s="6"/>
      <c r="BH181" s="6"/>
      <c r="BI181" s="7"/>
      <c r="BJ181" s="48"/>
      <c r="BK181" s="48"/>
      <c r="BL181" s="48"/>
    </row>
    <row r="182" spans="4:64"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  <c r="AC182" s="7"/>
      <c r="AD182" s="48"/>
      <c r="AE182" s="48"/>
      <c r="AF182" s="48"/>
      <c r="AJ182" s="6"/>
      <c r="AK182" s="6"/>
      <c r="AL182" s="6"/>
      <c r="AM182" s="6"/>
      <c r="AN182" s="6"/>
      <c r="AO182" s="6"/>
      <c r="AP182" s="6"/>
      <c r="AQ182" s="6"/>
      <c r="AR182" s="6"/>
      <c r="AS182" s="6"/>
      <c r="AT182" s="6"/>
      <c r="AU182" s="6"/>
      <c r="AV182" s="6"/>
      <c r="AW182" s="6"/>
      <c r="AX182" s="6"/>
      <c r="AY182" s="6"/>
      <c r="AZ182" s="6"/>
      <c r="BA182" s="6"/>
      <c r="BB182" s="6"/>
      <c r="BC182" s="6"/>
      <c r="BD182" s="6"/>
      <c r="BE182" s="6"/>
      <c r="BF182" s="6"/>
      <c r="BG182" s="6"/>
      <c r="BH182" s="6"/>
      <c r="BI182" s="7"/>
      <c r="BJ182" s="48"/>
      <c r="BK182" s="48"/>
      <c r="BL182" s="48"/>
    </row>
    <row r="183" spans="4:64"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  <c r="AC183" s="7"/>
      <c r="AD183" s="48"/>
      <c r="AE183" s="48"/>
      <c r="AF183" s="48"/>
      <c r="AJ183" s="6"/>
      <c r="AK183" s="6"/>
      <c r="AL183" s="6"/>
      <c r="AM183" s="6"/>
      <c r="AN183" s="6"/>
      <c r="AO183" s="6"/>
      <c r="AP183" s="6"/>
      <c r="AQ183" s="6"/>
      <c r="AR183" s="6"/>
      <c r="AS183" s="6"/>
      <c r="AT183" s="6"/>
      <c r="AU183" s="6"/>
      <c r="AV183" s="6"/>
      <c r="AW183" s="6"/>
      <c r="AX183" s="6"/>
      <c r="AY183" s="6"/>
      <c r="AZ183" s="6"/>
      <c r="BA183" s="6"/>
      <c r="BB183" s="6"/>
      <c r="BC183" s="6"/>
      <c r="BD183" s="6"/>
      <c r="BE183" s="6"/>
      <c r="BF183" s="6"/>
      <c r="BG183" s="6"/>
      <c r="BH183" s="6"/>
      <c r="BI183" s="7"/>
      <c r="BJ183" s="48"/>
      <c r="BK183" s="48"/>
      <c r="BL183" s="48"/>
    </row>
    <row r="184" spans="4:64"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  <c r="AC184" s="7"/>
      <c r="AD184" s="48"/>
      <c r="AE184" s="48"/>
      <c r="AF184" s="48"/>
      <c r="AJ184" s="6"/>
      <c r="AK184" s="6"/>
      <c r="AL184" s="6"/>
      <c r="AM184" s="6"/>
      <c r="AN184" s="6"/>
      <c r="AO184" s="6"/>
      <c r="AP184" s="6"/>
      <c r="AQ184" s="6"/>
      <c r="AR184" s="6"/>
      <c r="AS184" s="6"/>
      <c r="AT184" s="6"/>
      <c r="AU184" s="6"/>
      <c r="AV184" s="6"/>
      <c r="AW184" s="6"/>
      <c r="AX184" s="6"/>
      <c r="AY184" s="6"/>
      <c r="AZ184" s="6"/>
      <c r="BA184" s="6"/>
      <c r="BB184" s="6"/>
      <c r="BC184" s="6"/>
      <c r="BD184" s="6"/>
      <c r="BE184" s="6"/>
      <c r="BF184" s="6"/>
      <c r="BG184" s="6"/>
      <c r="BH184" s="6"/>
      <c r="BI184" s="7"/>
      <c r="BJ184" s="48"/>
      <c r="BK184" s="48"/>
      <c r="BL184" s="48"/>
    </row>
    <row r="185" spans="4:64"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  <c r="AC185" s="7"/>
      <c r="AD185" s="48"/>
      <c r="AE185" s="48"/>
      <c r="AF185" s="48"/>
      <c r="AJ185" s="6"/>
      <c r="AK185" s="6"/>
      <c r="AL185" s="6"/>
      <c r="AM185" s="6"/>
      <c r="AN185" s="6"/>
      <c r="AO185" s="6"/>
      <c r="AP185" s="6"/>
      <c r="AQ185" s="6"/>
      <c r="AR185" s="6"/>
      <c r="AS185" s="6"/>
      <c r="AT185" s="6"/>
      <c r="AU185" s="6"/>
      <c r="AV185" s="6"/>
      <c r="AW185" s="6"/>
      <c r="AX185" s="6"/>
      <c r="AY185" s="6"/>
      <c r="AZ185" s="6"/>
      <c r="BA185" s="6"/>
      <c r="BB185" s="6"/>
      <c r="BC185" s="6"/>
      <c r="BD185" s="6"/>
      <c r="BE185" s="6"/>
      <c r="BF185" s="6"/>
      <c r="BG185" s="6"/>
      <c r="BH185" s="6"/>
      <c r="BI185" s="7"/>
      <c r="BJ185" s="48"/>
      <c r="BK185" s="48"/>
      <c r="BL185" s="48"/>
    </row>
    <row r="186" spans="4:64"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  <c r="AC186" s="7"/>
      <c r="AD186" s="48"/>
      <c r="AE186" s="48"/>
      <c r="AF186" s="48"/>
      <c r="AJ186" s="6"/>
      <c r="AK186" s="6"/>
      <c r="AL186" s="6"/>
      <c r="AM186" s="6"/>
      <c r="AN186" s="6"/>
      <c r="AO186" s="6"/>
      <c r="AP186" s="6"/>
      <c r="AQ186" s="6"/>
      <c r="AR186" s="6"/>
      <c r="AS186" s="6"/>
      <c r="AT186" s="6"/>
      <c r="AU186" s="6"/>
      <c r="AV186" s="6"/>
      <c r="AW186" s="6"/>
      <c r="AX186" s="6"/>
      <c r="AY186" s="6"/>
      <c r="AZ186" s="6"/>
      <c r="BA186" s="6"/>
      <c r="BB186" s="6"/>
      <c r="BC186" s="6"/>
      <c r="BD186" s="6"/>
      <c r="BE186" s="6"/>
      <c r="BF186" s="6"/>
      <c r="BG186" s="6"/>
      <c r="BH186" s="6"/>
      <c r="BI186" s="7"/>
      <c r="BJ186" s="48"/>
      <c r="BK186" s="48"/>
      <c r="BL186" s="48"/>
    </row>
    <row r="187" spans="4:64"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  <c r="AC187" s="7"/>
      <c r="AD187" s="48"/>
      <c r="AE187" s="48"/>
      <c r="AF187" s="48"/>
      <c r="AJ187" s="6"/>
      <c r="AK187" s="6"/>
      <c r="AL187" s="6"/>
      <c r="AM187" s="6"/>
      <c r="AN187" s="6"/>
      <c r="AO187" s="6"/>
      <c r="AP187" s="6"/>
      <c r="AQ187" s="6"/>
      <c r="AR187" s="6"/>
      <c r="AS187" s="6"/>
      <c r="AT187" s="6"/>
      <c r="AU187" s="6"/>
      <c r="AV187" s="6"/>
      <c r="AW187" s="6"/>
      <c r="AX187" s="6"/>
      <c r="AY187" s="6"/>
      <c r="AZ187" s="6"/>
      <c r="BA187" s="6"/>
      <c r="BB187" s="6"/>
      <c r="BC187" s="6"/>
      <c r="BD187" s="6"/>
      <c r="BE187" s="6"/>
      <c r="BF187" s="6"/>
      <c r="BG187" s="6"/>
      <c r="BH187" s="6"/>
      <c r="BI187" s="7"/>
      <c r="BJ187" s="48"/>
      <c r="BK187" s="48"/>
      <c r="BL187" s="48"/>
    </row>
    <row r="188" spans="4:64"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  <c r="AC188" s="7"/>
      <c r="AD188" s="48"/>
      <c r="AE188" s="48"/>
      <c r="AF188" s="48"/>
      <c r="AJ188" s="6"/>
      <c r="AK188" s="6"/>
      <c r="AL188" s="6"/>
      <c r="AM188" s="6"/>
      <c r="AN188" s="6"/>
      <c r="AO188" s="6"/>
      <c r="AP188" s="6"/>
      <c r="AQ188" s="6"/>
      <c r="AR188" s="6"/>
      <c r="AS188" s="6"/>
      <c r="AT188" s="6"/>
      <c r="AU188" s="6"/>
      <c r="AV188" s="6"/>
      <c r="AW188" s="6"/>
      <c r="AX188" s="6"/>
      <c r="AY188" s="6"/>
      <c r="AZ188" s="6"/>
      <c r="BA188" s="6"/>
      <c r="BB188" s="6"/>
      <c r="BC188" s="6"/>
      <c r="BD188" s="6"/>
      <c r="BE188" s="6"/>
      <c r="BF188" s="6"/>
      <c r="BG188" s="6"/>
      <c r="BH188" s="6"/>
      <c r="BI188" s="7"/>
      <c r="BJ188" s="48"/>
      <c r="BK188" s="48"/>
      <c r="BL188" s="48"/>
    </row>
    <row r="189" spans="4:64"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  <c r="AC189" s="7"/>
      <c r="AD189" s="48"/>
      <c r="AE189" s="48"/>
      <c r="AF189" s="48"/>
      <c r="AJ189" s="6"/>
      <c r="AK189" s="6"/>
      <c r="AL189" s="6"/>
      <c r="AM189" s="6"/>
      <c r="AN189" s="6"/>
      <c r="AO189" s="6"/>
      <c r="AP189" s="6"/>
      <c r="AQ189" s="6"/>
      <c r="AR189" s="6"/>
      <c r="AS189" s="6"/>
      <c r="AT189" s="6"/>
      <c r="AU189" s="6"/>
      <c r="AV189" s="6"/>
      <c r="AW189" s="6"/>
      <c r="AX189" s="6"/>
      <c r="AY189" s="6"/>
      <c r="AZ189" s="6"/>
      <c r="BA189" s="6"/>
      <c r="BB189" s="6"/>
      <c r="BC189" s="6"/>
      <c r="BD189" s="6"/>
      <c r="BE189" s="6"/>
      <c r="BF189" s="6"/>
      <c r="BG189" s="6"/>
      <c r="BH189" s="6"/>
      <c r="BI189" s="7"/>
      <c r="BJ189" s="48"/>
      <c r="BK189" s="48"/>
      <c r="BL189" s="48"/>
    </row>
    <row r="190" spans="4:64"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  <c r="AC190" s="7"/>
      <c r="AD190" s="48"/>
      <c r="AE190" s="48"/>
      <c r="AF190" s="48"/>
      <c r="AJ190" s="6"/>
      <c r="AK190" s="6"/>
      <c r="AL190" s="6"/>
      <c r="AM190" s="6"/>
      <c r="AN190" s="6"/>
      <c r="AO190" s="6"/>
      <c r="AP190" s="6"/>
      <c r="AQ190" s="6"/>
      <c r="AR190" s="6"/>
      <c r="AS190" s="6"/>
      <c r="AT190" s="6"/>
      <c r="AU190" s="6"/>
      <c r="AV190" s="6"/>
      <c r="AW190" s="6"/>
      <c r="AX190" s="6"/>
      <c r="AY190" s="6"/>
      <c r="AZ190" s="6"/>
      <c r="BA190" s="6"/>
      <c r="BB190" s="6"/>
      <c r="BC190" s="6"/>
      <c r="BD190" s="6"/>
      <c r="BE190" s="6"/>
      <c r="BF190" s="6"/>
      <c r="BG190" s="6"/>
      <c r="BH190" s="6"/>
      <c r="BI190" s="7"/>
      <c r="BJ190" s="48"/>
      <c r="BK190" s="48"/>
      <c r="BL190" s="48"/>
    </row>
    <row r="191" spans="4:64"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  <c r="AC191" s="7"/>
      <c r="AD191" s="48"/>
      <c r="AE191" s="48"/>
      <c r="AF191" s="48"/>
      <c r="AJ191" s="6"/>
      <c r="AK191" s="6"/>
      <c r="AL191" s="6"/>
      <c r="AM191" s="6"/>
      <c r="AN191" s="6"/>
      <c r="AO191" s="6"/>
      <c r="AP191" s="6"/>
      <c r="AQ191" s="6"/>
      <c r="AR191" s="6"/>
      <c r="AS191" s="6"/>
      <c r="AT191" s="6"/>
      <c r="AU191" s="6"/>
      <c r="AV191" s="6"/>
      <c r="AW191" s="6"/>
      <c r="AX191" s="6"/>
      <c r="AY191" s="6"/>
      <c r="AZ191" s="6"/>
      <c r="BA191" s="6"/>
      <c r="BB191" s="6"/>
      <c r="BC191" s="6"/>
      <c r="BD191" s="6"/>
      <c r="BE191" s="6"/>
      <c r="BF191" s="6"/>
      <c r="BG191" s="6"/>
      <c r="BH191" s="6"/>
      <c r="BI191" s="7"/>
      <c r="BJ191" s="48"/>
      <c r="BK191" s="48"/>
      <c r="BL191" s="48"/>
    </row>
    <row r="192" spans="4:64"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  <c r="AC192" s="7"/>
      <c r="AD192" s="48"/>
      <c r="AE192" s="48"/>
      <c r="AF192" s="48"/>
      <c r="AJ192" s="6"/>
      <c r="AK192" s="6"/>
      <c r="AL192" s="6"/>
      <c r="AM192" s="6"/>
      <c r="AN192" s="6"/>
      <c r="AO192" s="6"/>
      <c r="AP192" s="6"/>
      <c r="AQ192" s="6"/>
      <c r="AR192" s="6"/>
      <c r="AS192" s="6"/>
      <c r="AT192" s="6"/>
      <c r="AU192" s="6"/>
      <c r="AV192" s="6"/>
      <c r="AW192" s="6"/>
      <c r="AX192" s="6"/>
      <c r="AY192" s="6"/>
      <c r="AZ192" s="6"/>
      <c r="BA192" s="6"/>
      <c r="BB192" s="6"/>
      <c r="BC192" s="6"/>
      <c r="BD192" s="6"/>
      <c r="BE192" s="6"/>
      <c r="BF192" s="6"/>
      <c r="BG192" s="6"/>
      <c r="BH192" s="6"/>
      <c r="BI192" s="7"/>
      <c r="BJ192" s="48"/>
      <c r="BK192" s="48"/>
      <c r="BL192" s="48"/>
    </row>
    <row r="193" spans="4:64"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  <c r="AC193" s="7"/>
      <c r="AD193" s="48"/>
      <c r="AE193" s="48"/>
      <c r="AF193" s="48"/>
      <c r="AJ193" s="6"/>
      <c r="AK193" s="6"/>
      <c r="AL193" s="6"/>
      <c r="AM193" s="6"/>
      <c r="AN193" s="6"/>
      <c r="AO193" s="6"/>
      <c r="AP193" s="6"/>
      <c r="AQ193" s="6"/>
      <c r="AR193" s="6"/>
      <c r="AS193" s="6"/>
      <c r="AT193" s="6"/>
      <c r="AU193" s="6"/>
      <c r="AV193" s="6"/>
      <c r="AW193" s="6"/>
      <c r="AX193" s="6"/>
      <c r="AY193" s="6"/>
      <c r="AZ193" s="6"/>
      <c r="BA193" s="6"/>
      <c r="BB193" s="6"/>
      <c r="BC193" s="6"/>
      <c r="BD193" s="6"/>
      <c r="BE193" s="6"/>
      <c r="BF193" s="6"/>
      <c r="BG193" s="6"/>
      <c r="BH193" s="6"/>
      <c r="BI193" s="7"/>
      <c r="BJ193" s="48"/>
      <c r="BK193" s="48"/>
      <c r="BL193" s="48"/>
    </row>
    <row r="194" spans="4:64"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  <c r="AC194" s="7"/>
      <c r="AD194" s="48"/>
      <c r="AE194" s="48"/>
      <c r="AF194" s="48"/>
      <c r="AJ194" s="6"/>
      <c r="AK194" s="6"/>
      <c r="AL194" s="6"/>
      <c r="AM194" s="6"/>
      <c r="AN194" s="6"/>
      <c r="AO194" s="6"/>
      <c r="AP194" s="6"/>
      <c r="AQ194" s="6"/>
      <c r="AR194" s="6"/>
      <c r="AS194" s="6"/>
      <c r="AT194" s="6"/>
      <c r="AU194" s="6"/>
      <c r="AV194" s="6"/>
      <c r="AW194" s="6"/>
      <c r="AX194" s="6"/>
      <c r="AY194" s="6"/>
      <c r="AZ194" s="6"/>
      <c r="BA194" s="6"/>
      <c r="BB194" s="6"/>
      <c r="BC194" s="6"/>
      <c r="BD194" s="6"/>
      <c r="BE194" s="6"/>
      <c r="BF194" s="6"/>
      <c r="BG194" s="6"/>
      <c r="BH194" s="6"/>
      <c r="BI194" s="7"/>
      <c r="BJ194" s="48"/>
      <c r="BK194" s="48"/>
      <c r="BL194" s="48"/>
    </row>
    <row r="195" spans="4:64"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  <c r="AC195" s="7"/>
      <c r="AD195" s="48"/>
      <c r="AE195" s="48"/>
      <c r="AF195" s="48"/>
      <c r="AJ195" s="6"/>
      <c r="AK195" s="6"/>
      <c r="AL195" s="6"/>
      <c r="AM195" s="6"/>
      <c r="AN195" s="6"/>
      <c r="AO195" s="6"/>
      <c r="AP195" s="6"/>
      <c r="AQ195" s="6"/>
      <c r="AR195" s="6"/>
      <c r="AS195" s="6"/>
      <c r="AT195" s="6"/>
      <c r="AU195" s="6"/>
      <c r="AV195" s="6"/>
      <c r="AW195" s="6"/>
      <c r="AX195" s="6"/>
      <c r="AY195" s="6"/>
      <c r="AZ195" s="6"/>
      <c r="BA195" s="6"/>
      <c r="BB195" s="6"/>
      <c r="BC195" s="6"/>
      <c r="BD195" s="6"/>
      <c r="BE195" s="6"/>
      <c r="BF195" s="6"/>
      <c r="BG195" s="6"/>
      <c r="BH195" s="6"/>
      <c r="BI195" s="7"/>
      <c r="BJ195" s="48"/>
      <c r="BK195" s="48"/>
      <c r="BL195" s="48"/>
    </row>
    <row r="196" spans="4:64"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  <c r="AC196" s="7"/>
      <c r="AD196" s="48"/>
      <c r="AE196" s="48"/>
      <c r="AF196" s="48"/>
      <c r="AJ196" s="6"/>
      <c r="AK196" s="6"/>
      <c r="AL196" s="6"/>
      <c r="AM196" s="6"/>
      <c r="AN196" s="6"/>
      <c r="AO196" s="6"/>
      <c r="AP196" s="6"/>
      <c r="AQ196" s="6"/>
      <c r="AR196" s="6"/>
      <c r="AS196" s="6"/>
      <c r="AT196" s="6"/>
      <c r="AU196" s="6"/>
      <c r="AV196" s="6"/>
      <c r="AW196" s="6"/>
      <c r="AX196" s="6"/>
      <c r="AY196" s="6"/>
      <c r="AZ196" s="6"/>
      <c r="BA196" s="6"/>
      <c r="BB196" s="6"/>
      <c r="BC196" s="6"/>
      <c r="BD196" s="6"/>
      <c r="BE196" s="6"/>
      <c r="BF196" s="6"/>
      <c r="BG196" s="6"/>
      <c r="BH196" s="6"/>
      <c r="BI196" s="7"/>
      <c r="BJ196" s="48"/>
      <c r="BK196" s="48"/>
      <c r="BL196" s="48"/>
    </row>
    <row r="197" spans="4:64"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  <c r="AC197" s="7"/>
      <c r="AD197" s="48"/>
      <c r="AE197" s="48"/>
      <c r="AF197" s="48"/>
      <c r="AJ197" s="6"/>
      <c r="AK197" s="6"/>
      <c r="AL197" s="6"/>
      <c r="AM197" s="6"/>
      <c r="AN197" s="6"/>
      <c r="AO197" s="6"/>
      <c r="AP197" s="6"/>
      <c r="AQ197" s="6"/>
      <c r="AR197" s="6"/>
      <c r="AS197" s="6"/>
      <c r="AT197" s="6"/>
      <c r="AU197" s="6"/>
      <c r="AV197" s="6"/>
      <c r="AW197" s="6"/>
      <c r="AX197" s="6"/>
      <c r="AY197" s="6"/>
      <c r="AZ197" s="6"/>
      <c r="BA197" s="6"/>
      <c r="BB197" s="6"/>
      <c r="BC197" s="6"/>
      <c r="BD197" s="6"/>
      <c r="BE197" s="6"/>
      <c r="BF197" s="6"/>
      <c r="BG197" s="6"/>
      <c r="BH197" s="6"/>
      <c r="BI197" s="7"/>
      <c r="BJ197" s="48"/>
      <c r="BK197" s="48"/>
      <c r="BL197" s="48"/>
    </row>
    <row r="198" spans="4:64"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  <c r="AC198" s="7"/>
      <c r="AD198" s="48"/>
      <c r="AE198" s="48"/>
      <c r="AF198" s="48"/>
      <c r="AJ198" s="6"/>
      <c r="AK198" s="6"/>
      <c r="AL198" s="6"/>
      <c r="AM198" s="6"/>
      <c r="AN198" s="6"/>
      <c r="AO198" s="6"/>
      <c r="AP198" s="6"/>
      <c r="AQ198" s="6"/>
      <c r="AR198" s="6"/>
      <c r="AS198" s="6"/>
      <c r="AT198" s="6"/>
      <c r="AU198" s="6"/>
      <c r="AV198" s="6"/>
      <c r="AW198" s="6"/>
      <c r="AX198" s="6"/>
      <c r="AY198" s="6"/>
      <c r="AZ198" s="6"/>
      <c r="BA198" s="6"/>
      <c r="BB198" s="6"/>
      <c r="BC198" s="6"/>
      <c r="BD198" s="6"/>
      <c r="BE198" s="6"/>
      <c r="BF198" s="6"/>
      <c r="BG198" s="6"/>
      <c r="BH198" s="6"/>
      <c r="BI198" s="7"/>
      <c r="BJ198" s="48"/>
      <c r="BK198" s="48"/>
      <c r="BL198" s="48"/>
    </row>
    <row r="199" spans="4:64"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  <c r="AC199" s="7"/>
      <c r="AD199" s="48"/>
      <c r="AE199" s="48"/>
      <c r="AF199" s="48"/>
      <c r="AJ199" s="6"/>
      <c r="AK199" s="6"/>
      <c r="AL199" s="6"/>
      <c r="AM199" s="6"/>
      <c r="AN199" s="6"/>
      <c r="AO199" s="6"/>
      <c r="AP199" s="6"/>
      <c r="AQ199" s="6"/>
      <c r="AR199" s="6"/>
      <c r="AS199" s="6"/>
      <c r="AT199" s="6"/>
      <c r="AU199" s="6"/>
      <c r="AV199" s="6"/>
      <c r="AW199" s="6"/>
      <c r="AX199" s="6"/>
      <c r="AY199" s="6"/>
      <c r="AZ199" s="6"/>
      <c r="BA199" s="6"/>
      <c r="BB199" s="6"/>
      <c r="BC199" s="6"/>
      <c r="BD199" s="6"/>
      <c r="BE199" s="6"/>
      <c r="BF199" s="6"/>
      <c r="BG199" s="6"/>
      <c r="BH199" s="6"/>
      <c r="BI199" s="7"/>
      <c r="BJ199" s="48"/>
      <c r="BK199" s="48"/>
      <c r="BL199" s="48"/>
    </row>
    <row r="200" spans="4:64"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  <c r="AC200" s="7"/>
      <c r="AD200" s="48"/>
      <c r="AE200" s="48"/>
      <c r="AF200" s="48"/>
      <c r="AJ200" s="6"/>
      <c r="AK200" s="6"/>
      <c r="AL200" s="6"/>
      <c r="AM200" s="6"/>
      <c r="AN200" s="6"/>
      <c r="AO200" s="6"/>
      <c r="AP200" s="6"/>
      <c r="AQ200" s="6"/>
      <c r="AR200" s="6"/>
      <c r="AS200" s="6"/>
      <c r="AT200" s="6"/>
      <c r="AU200" s="6"/>
      <c r="AV200" s="6"/>
      <c r="AW200" s="6"/>
      <c r="AX200" s="6"/>
      <c r="AY200" s="6"/>
      <c r="AZ200" s="6"/>
      <c r="BA200" s="6"/>
      <c r="BB200" s="6"/>
      <c r="BC200" s="6"/>
      <c r="BD200" s="6"/>
      <c r="BE200" s="6"/>
      <c r="BF200" s="6"/>
      <c r="BG200" s="6"/>
      <c r="BH200" s="6"/>
      <c r="BI200" s="7"/>
      <c r="BJ200" s="48"/>
      <c r="BK200" s="48"/>
      <c r="BL200" s="48"/>
    </row>
    <row r="201" spans="4:64"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  <c r="AC201" s="7"/>
      <c r="AD201" s="48"/>
      <c r="AE201" s="48"/>
      <c r="AF201" s="48"/>
      <c r="AJ201" s="6"/>
      <c r="AK201" s="6"/>
      <c r="AL201" s="6"/>
      <c r="AM201" s="6"/>
      <c r="AN201" s="6"/>
      <c r="AO201" s="6"/>
      <c r="AP201" s="6"/>
      <c r="AQ201" s="6"/>
      <c r="AR201" s="6"/>
      <c r="AS201" s="6"/>
      <c r="AT201" s="6"/>
      <c r="AU201" s="6"/>
      <c r="AV201" s="6"/>
      <c r="AW201" s="6"/>
      <c r="AX201" s="6"/>
      <c r="AY201" s="6"/>
      <c r="AZ201" s="6"/>
      <c r="BA201" s="6"/>
      <c r="BB201" s="6"/>
      <c r="BC201" s="6"/>
      <c r="BD201" s="6"/>
      <c r="BE201" s="6"/>
      <c r="BF201" s="6"/>
      <c r="BG201" s="6"/>
      <c r="BH201" s="6"/>
      <c r="BI201" s="7"/>
      <c r="BJ201" s="48"/>
      <c r="BK201" s="48"/>
      <c r="BL201" s="48"/>
    </row>
    <row r="202" spans="4:64"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  <c r="AC202" s="7"/>
      <c r="AD202" s="48"/>
      <c r="AE202" s="48"/>
      <c r="AF202" s="48"/>
      <c r="AJ202" s="6"/>
      <c r="AK202" s="6"/>
      <c r="AL202" s="6"/>
      <c r="AM202" s="6"/>
      <c r="AN202" s="6"/>
      <c r="AO202" s="6"/>
      <c r="AP202" s="6"/>
      <c r="AQ202" s="6"/>
      <c r="AR202" s="6"/>
      <c r="AS202" s="6"/>
      <c r="AT202" s="6"/>
      <c r="AU202" s="6"/>
      <c r="AV202" s="6"/>
      <c r="AW202" s="6"/>
      <c r="AX202" s="6"/>
      <c r="AY202" s="6"/>
      <c r="AZ202" s="6"/>
      <c r="BA202" s="6"/>
      <c r="BB202" s="6"/>
      <c r="BC202" s="6"/>
      <c r="BD202" s="6"/>
      <c r="BE202" s="6"/>
      <c r="BF202" s="6"/>
      <c r="BG202" s="6"/>
      <c r="BH202" s="6"/>
      <c r="BI202" s="7"/>
      <c r="BJ202" s="48"/>
      <c r="BK202" s="48"/>
      <c r="BL202" s="48"/>
    </row>
    <row r="203" spans="4:64"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  <c r="AC203" s="7"/>
      <c r="AD203" s="48"/>
      <c r="AE203" s="48"/>
      <c r="AF203" s="48"/>
      <c r="AJ203" s="6"/>
      <c r="AK203" s="6"/>
      <c r="AL203" s="6"/>
      <c r="AM203" s="6"/>
      <c r="AN203" s="6"/>
      <c r="AO203" s="6"/>
      <c r="AP203" s="6"/>
      <c r="AQ203" s="6"/>
      <c r="AR203" s="6"/>
      <c r="AS203" s="6"/>
      <c r="AT203" s="6"/>
      <c r="AU203" s="6"/>
      <c r="AV203" s="6"/>
      <c r="AW203" s="6"/>
      <c r="AX203" s="6"/>
      <c r="AY203" s="6"/>
      <c r="AZ203" s="6"/>
      <c r="BA203" s="6"/>
      <c r="BB203" s="6"/>
      <c r="BC203" s="6"/>
      <c r="BD203" s="6"/>
      <c r="BE203" s="6"/>
      <c r="BF203" s="6"/>
      <c r="BG203" s="6"/>
      <c r="BH203" s="6"/>
      <c r="BI203" s="7"/>
      <c r="BJ203" s="48"/>
      <c r="BK203" s="48"/>
      <c r="BL203" s="48"/>
    </row>
    <row r="204" spans="4:64"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  <c r="AC204" s="7"/>
      <c r="AD204" s="48"/>
      <c r="AE204" s="48"/>
      <c r="AF204" s="48"/>
      <c r="AJ204" s="6"/>
      <c r="AK204" s="6"/>
      <c r="AL204" s="6"/>
      <c r="AM204" s="6"/>
      <c r="AN204" s="6"/>
      <c r="AO204" s="6"/>
      <c r="AP204" s="6"/>
      <c r="AQ204" s="6"/>
      <c r="AR204" s="6"/>
      <c r="AS204" s="6"/>
      <c r="AT204" s="6"/>
      <c r="AU204" s="6"/>
      <c r="AV204" s="6"/>
      <c r="AW204" s="6"/>
      <c r="AX204" s="6"/>
      <c r="AY204" s="6"/>
      <c r="AZ204" s="6"/>
      <c r="BA204" s="6"/>
      <c r="BB204" s="6"/>
      <c r="BC204" s="6"/>
      <c r="BD204" s="6"/>
      <c r="BE204" s="6"/>
      <c r="BF204" s="6"/>
      <c r="BG204" s="6"/>
      <c r="BH204" s="6"/>
      <c r="BI204" s="7"/>
      <c r="BJ204" s="48"/>
      <c r="BK204" s="48"/>
      <c r="BL204" s="48"/>
    </row>
    <row r="205" spans="4:64"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  <c r="AC205" s="7"/>
      <c r="AD205" s="48"/>
      <c r="AE205" s="48"/>
      <c r="AF205" s="48"/>
      <c r="AJ205" s="6"/>
      <c r="AK205" s="6"/>
      <c r="AL205" s="6"/>
      <c r="AM205" s="6"/>
      <c r="AN205" s="6"/>
      <c r="AO205" s="6"/>
      <c r="AP205" s="6"/>
      <c r="AQ205" s="6"/>
      <c r="AR205" s="6"/>
      <c r="AS205" s="6"/>
      <c r="AT205" s="6"/>
      <c r="AU205" s="6"/>
      <c r="AV205" s="6"/>
      <c r="AW205" s="6"/>
      <c r="AX205" s="6"/>
      <c r="AY205" s="6"/>
      <c r="AZ205" s="6"/>
      <c r="BA205" s="6"/>
      <c r="BB205" s="6"/>
      <c r="BC205" s="6"/>
      <c r="BD205" s="6"/>
      <c r="BE205" s="6"/>
      <c r="BF205" s="6"/>
      <c r="BG205" s="6"/>
      <c r="BH205" s="6"/>
      <c r="BI205" s="7"/>
      <c r="BJ205" s="48"/>
      <c r="BK205" s="48"/>
      <c r="BL205" s="48"/>
    </row>
    <row r="206" spans="4:64"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  <c r="AC206" s="7"/>
      <c r="AD206" s="48"/>
      <c r="AE206" s="48"/>
      <c r="AF206" s="48"/>
      <c r="AJ206" s="6"/>
      <c r="AK206" s="6"/>
      <c r="AL206" s="6"/>
      <c r="AM206" s="6"/>
      <c r="AN206" s="6"/>
      <c r="AO206" s="6"/>
      <c r="AP206" s="6"/>
      <c r="AQ206" s="6"/>
      <c r="AR206" s="6"/>
      <c r="AS206" s="6"/>
      <c r="AT206" s="6"/>
      <c r="AU206" s="6"/>
      <c r="AV206" s="6"/>
      <c r="AW206" s="6"/>
      <c r="AX206" s="6"/>
      <c r="AY206" s="6"/>
      <c r="AZ206" s="6"/>
      <c r="BA206" s="6"/>
      <c r="BB206" s="6"/>
      <c r="BC206" s="6"/>
      <c r="BD206" s="6"/>
      <c r="BE206" s="6"/>
      <c r="BF206" s="6"/>
      <c r="BG206" s="6"/>
      <c r="BH206" s="6"/>
      <c r="BI206" s="7"/>
      <c r="BJ206" s="48"/>
      <c r="BK206" s="48"/>
      <c r="BL206" s="48"/>
    </row>
    <row r="207" spans="4:64"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  <c r="AC207" s="7"/>
      <c r="AD207" s="48"/>
      <c r="AE207" s="48"/>
      <c r="AF207" s="48"/>
      <c r="AJ207" s="6"/>
      <c r="AK207" s="6"/>
      <c r="AL207" s="6"/>
      <c r="AM207" s="6"/>
      <c r="AN207" s="6"/>
      <c r="AO207" s="6"/>
      <c r="AP207" s="6"/>
      <c r="AQ207" s="6"/>
      <c r="AR207" s="6"/>
      <c r="AS207" s="6"/>
      <c r="AT207" s="6"/>
      <c r="AU207" s="6"/>
      <c r="AV207" s="6"/>
      <c r="AW207" s="6"/>
      <c r="AX207" s="6"/>
      <c r="AY207" s="6"/>
      <c r="AZ207" s="6"/>
      <c r="BA207" s="6"/>
      <c r="BB207" s="6"/>
      <c r="BC207" s="6"/>
      <c r="BD207" s="6"/>
      <c r="BE207" s="6"/>
      <c r="BF207" s="6"/>
      <c r="BG207" s="6"/>
      <c r="BH207" s="6"/>
      <c r="BI207" s="7"/>
      <c r="BJ207" s="48"/>
      <c r="BK207" s="48"/>
      <c r="BL207" s="48"/>
    </row>
    <row r="208" spans="4:64"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  <c r="AC208" s="7"/>
      <c r="AD208" s="48"/>
      <c r="AE208" s="48"/>
      <c r="AF208" s="48"/>
      <c r="AJ208" s="6"/>
      <c r="AK208" s="6"/>
      <c r="AL208" s="6"/>
      <c r="AM208" s="6"/>
      <c r="AN208" s="6"/>
      <c r="AO208" s="6"/>
      <c r="AP208" s="6"/>
      <c r="AQ208" s="6"/>
      <c r="AR208" s="6"/>
      <c r="AS208" s="6"/>
      <c r="AT208" s="6"/>
      <c r="AU208" s="6"/>
      <c r="AV208" s="6"/>
      <c r="AW208" s="6"/>
      <c r="AX208" s="6"/>
      <c r="AY208" s="6"/>
      <c r="AZ208" s="6"/>
      <c r="BA208" s="6"/>
      <c r="BB208" s="6"/>
      <c r="BC208" s="6"/>
      <c r="BD208" s="6"/>
      <c r="BE208" s="6"/>
      <c r="BF208" s="6"/>
      <c r="BG208" s="6"/>
      <c r="BH208" s="6"/>
      <c r="BI208" s="7"/>
      <c r="BJ208" s="48"/>
      <c r="BK208" s="48"/>
      <c r="BL208" s="48"/>
    </row>
    <row r="209" spans="4:64"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  <c r="AC209" s="7"/>
      <c r="AD209" s="48"/>
      <c r="AE209" s="48"/>
      <c r="AF209" s="48"/>
      <c r="AJ209" s="6"/>
      <c r="AK209" s="6"/>
      <c r="AL209" s="6"/>
      <c r="AM209" s="6"/>
      <c r="AN209" s="6"/>
      <c r="AO209" s="6"/>
      <c r="AP209" s="6"/>
      <c r="AQ209" s="6"/>
      <c r="AR209" s="6"/>
      <c r="AS209" s="6"/>
      <c r="AT209" s="6"/>
      <c r="AU209" s="6"/>
      <c r="AV209" s="6"/>
      <c r="AW209" s="6"/>
      <c r="AX209" s="6"/>
      <c r="AY209" s="6"/>
      <c r="AZ209" s="6"/>
      <c r="BA209" s="6"/>
      <c r="BB209" s="6"/>
      <c r="BC209" s="6"/>
      <c r="BD209" s="6"/>
      <c r="BE209" s="6"/>
      <c r="BF209" s="6"/>
      <c r="BG209" s="6"/>
      <c r="BH209" s="6"/>
      <c r="BI209" s="7"/>
      <c r="BJ209" s="48"/>
      <c r="BK209" s="48"/>
      <c r="BL209" s="48"/>
    </row>
    <row r="210" spans="4:64"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  <c r="AC210" s="7"/>
      <c r="AD210" s="48"/>
      <c r="AE210" s="48"/>
      <c r="AF210" s="48"/>
      <c r="AJ210" s="6"/>
      <c r="AK210" s="6"/>
      <c r="AL210" s="6"/>
      <c r="AM210" s="6"/>
      <c r="AN210" s="6"/>
      <c r="AO210" s="6"/>
      <c r="AP210" s="6"/>
      <c r="AQ210" s="6"/>
      <c r="AR210" s="6"/>
      <c r="AS210" s="6"/>
      <c r="AT210" s="6"/>
      <c r="AU210" s="6"/>
      <c r="AV210" s="6"/>
      <c r="AW210" s="6"/>
      <c r="AX210" s="6"/>
      <c r="AY210" s="6"/>
      <c r="AZ210" s="6"/>
      <c r="BA210" s="6"/>
      <c r="BB210" s="6"/>
      <c r="BC210" s="6"/>
      <c r="BD210" s="6"/>
      <c r="BE210" s="6"/>
      <c r="BF210" s="6"/>
      <c r="BG210" s="6"/>
      <c r="BH210" s="6"/>
      <c r="BI210" s="7"/>
      <c r="BJ210" s="48"/>
      <c r="BK210" s="48"/>
      <c r="BL210" s="48"/>
    </row>
    <row r="211" spans="4:64"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  <c r="AC211" s="7"/>
      <c r="AD211" s="48"/>
      <c r="AE211" s="48"/>
      <c r="AF211" s="48"/>
      <c r="AJ211" s="6"/>
      <c r="AK211" s="6"/>
      <c r="AL211" s="6"/>
      <c r="AM211" s="6"/>
      <c r="AN211" s="6"/>
      <c r="AO211" s="6"/>
      <c r="AP211" s="6"/>
      <c r="AQ211" s="6"/>
      <c r="AR211" s="6"/>
      <c r="AS211" s="6"/>
      <c r="AT211" s="6"/>
      <c r="AU211" s="6"/>
      <c r="AV211" s="6"/>
      <c r="AW211" s="6"/>
      <c r="AX211" s="6"/>
      <c r="AY211" s="6"/>
      <c r="AZ211" s="6"/>
      <c r="BA211" s="6"/>
      <c r="BB211" s="6"/>
      <c r="BC211" s="6"/>
      <c r="BD211" s="6"/>
      <c r="BE211" s="6"/>
      <c r="BF211" s="6"/>
      <c r="BG211" s="6"/>
      <c r="BH211" s="6"/>
      <c r="BI211" s="7"/>
      <c r="BJ211" s="48"/>
      <c r="BK211" s="48"/>
      <c r="BL211" s="48"/>
    </row>
    <row r="212" spans="4:64"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  <c r="AC212" s="7"/>
      <c r="AD212" s="48"/>
      <c r="AE212" s="48"/>
      <c r="AF212" s="48"/>
      <c r="AJ212" s="6"/>
      <c r="AK212" s="6"/>
      <c r="AL212" s="6"/>
      <c r="AM212" s="6"/>
      <c r="AN212" s="6"/>
      <c r="AO212" s="6"/>
      <c r="AP212" s="6"/>
      <c r="AQ212" s="6"/>
      <c r="AR212" s="6"/>
      <c r="AS212" s="6"/>
      <c r="AT212" s="6"/>
      <c r="AU212" s="6"/>
      <c r="AV212" s="6"/>
      <c r="AW212" s="6"/>
      <c r="AX212" s="6"/>
      <c r="AY212" s="6"/>
      <c r="AZ212" s="6"/>
      <c r="BA212" s="6"/>
      <c r="BB212" s="6"/>
      <c r="BC212" s="6"/>
      <c r="BD212" s="6"/>
      <c r="BE212" s="6"/>
      <c r="BF212" s="6"/>
      <c r="BG212" s="6"/>
      <c r="BH212" s="6"/>
      <c r="BI212" s="7"/>
      <c r="BJ212" s="48"/>
      <c r="BK212" s="48"/>
      <c r="BL212" s="48"/>
    </row>
    <row r="213" spans="4:64"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  <c r="AC213" s="7"/>
      <c r="AD213" s="48"/>
      <c r="AE213" s="48"/>
      <c r="AF213" s="48"/>
      <c r="AJ213" s="6"/>
      <c r="AK213" s="6"/>
      <c r="AL213" s="6"/>
      <c r="AM213" s="6"/>
      <c r="AN213" s="6"/>
      <c r="AO213" s="6"/>
      <c r="AP213" s="6"/>
      <c r="AQ213" s="6"/>
      <c r="AR213" s="6"/>
      <c r="AS213" s="6"/>
      <c r="AT213" s="6"/>
      <c r="AU213" s="6"/>
      <c r="AV213" s="6"/>
      <c r="AW213" s="6"/>
      <c r="AX213" s="6"/>
      <c r="AY213" s="6"/>
      <c r="AZ213" s="6"/>
      <c r="BA213" s="6"/>
      <c r="BB213" s="6"/>
      <c r="BC213" s="6"/>
      <c r="BD213" s="6"/>
      <c r="BE213" s="6"/>
      <c r="BF213" s="6"/>
      <c r="BG213" s="6"/>
      <c r="BH213" s="6"/>
      <c r="BI213" s="7"/>
      <c r="BJ213" s="48"/>
      <c r="BK213" s="48"/>
      <c r="BL213" s="48"/>
    </row>
    <row r="214" spans="4:64"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  <c r="AC214" s="7"/>
      <c r="AD214" s="48"/>
      <c r="AE214" s="48"/>
      <c r="AF214" s="48"/>
      <c r="AJ214" s="6"/>
      <c r="AK214" s="6"/>
      <c r="AL214" s="6"/>
      <c r="AM214" s="6"/>
      <c r="AN214" s="6"/>
      <c r="AO214" s="6"/>
      <c r="AP214" s="6"/>
      <c r="AQ214" s="6"/>
      <c r="AR214" s="6"/>
      <c r="AS214" s="6"/>
      <c r="AT214" s="6"/>
      <c r="AU214" s="6"/>
      <c r="AV214" s="6"/>
      <c r="AW214" s="6"/>
      <c r="AX214" s="6"/>
      <c r="AY214" s="6"/>
      <c r="AZ214" s="6"/>
      <c r="BA214" s="6"/>
      <c r="BB214" s="6"/>
      <c r="BC214" s="6"/>
      <c r="BD214" s="6"/>
      <c r="BE214" s="6"/>
      <c r="BF214" s="6"/>
      <c r="BG214" s="6"/>
      <c r="BH214" s="6"/>
      <c r="BI214" s="7"/>
      <c r="BJ214" s="48"/>
      <c r="BK214" s="48"/>
      <c r="BL214" s="48"/>
    </row>
    <row r="215" spans="4:64"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  <c r="AC215" s="7"/>
      <c r="AD215" s="48"/>
      <c r="AE215" s="48"/>
      <c r="AF215" s="48"/>
      <c r="AJ215" s="6"/>
      <c r="AK215" s="6"/>
      <c r="AL215" s="6"/>
      <c r="AM215" s="6"/>
      <c r="AN215" s="6"/>
      <c r="AO215" s="6"/>
      <c r="AP215" s="6"/>
      <c r="AQ215" s="6"/>
      <c r="AR215" s="6"/>
      <c r="AS215" s="6"/>
      <c r="AT215" s="6"/>
      <c r="AU215" s="6"/>
      <c r="AV215" s="6"/>
      <c r="AW215" s="6"/>
      <c r="AX215" s="6"/>
      <c r="AY215" s="6"/>
      <c r="AZ215" s="6"/>
      <c r="BA215" s="6"/>
      <c r="BB215" s="6"/>
      <c r="BC215" s="6"/>
      <c r="BD215" s="6"/>
      <c r="BE215" s="6"/>
      <c r="BF215" s="6"/>
      <c r="BG215" s="6"/>
      <c r="BH215" s="6"/>
      <c r="BI215" s="7"/>
      <c r="BJ215" s="48"/>
      <c r="BK215" s="48"/>
      <c r="BL215" s="48"/>
    </row>
    <row r="216" spans="4:64"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  <c r="AC216" s="7"/>
      <c r="AD216" s="48"/>
      <c r="AE216" s="48"/>
      <c r="AF216" s="48"/>
      <c r="AJ216" s="6"/>
      <c r="AK216" s="6"/>
      <c r="AL216" s="6"/>
      <c r="AM216" s="6"/>
      <c r="AN216" s="6"/>
      <c r="AO216" s="6"/>
      <c r="AP216" s="6"/>
      <c r="AQ216" s="6"/>
      <c r="AR216" s="6"/>
      <c r="AS216" s="6"/>
      <c r="AT216" s="6"/>
      <c r="AU216" s="6"/>
      <c r="AV216" s="6"/>
      <c r="AW216" s="6"/>
      <c r="AX216" s="6"/>
      <c r="AY216" s="6"/>
      <c r="AZ216" s="6"/>
      <c r="BA216" s="6"/>
      <c r="BB216" s="6"/>
      <c r="BC216" s="6"/>
      <c r="BD216" s="6"/>
      <c r="BE216" s="6"/>
      <c r="BF216" s="6"/>
      <c r="BG216" s="6"/>
      <c r="BH216" s="6"/>
      <c r="BI216" s="7"/>
      <c r="BJ216" s="48"/>
      <c r="BK216" s="48"/>
      <c r="BL216" s="48"/>
    </row>
    <row r="217" spans="4:64"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  <c r="AC217" s="7"/>
      <c r="AD217" s="48"/>
      <c r="AE217" s="48"/>
      <c r="AF217" s="48"/>
      <c r="AJ217" s="6"/>
      <c r="AK217" s="6"/>
      <c r="AL217" s="6"/>
      <c r="AM217" s="6"/>
      <c r="AN217" s="6"/>
      <c r="AO217" s="6"/>
      <c r="AP217" s="6"/>
      <c r="AQ217" s="6"/>
      <c r="AR217" s="6"/>
      <c r="AS217" s="6"/>
      <c r="AT217" s="6"/>
      <c r="AU217" s="6"/>
      <c r="AV217" s="6"/>
      <c r="AW217" s="6"/>
      <c r="AX217" s="6"/>
      <c r="AY217" s="6"/>
      <c r="AZ217" s="6"/>
      <c r="BA217" s="6"/>
      <c r="BB217" s="6"/>
      <c r="BC217" s="6"/>
      <c r="BD217" s="6"/>
      <c r="BE217" s="6"/>
      <c r="BF217" s="6"/>
      <c r="BG217" s="6"/>
      <c r="BH217" s="6"/>
      <c r="BI217" s="7"/>
      <c r="BJ217" s="48"/>
      <c r="BK217" s="48"/>
      <c r="BL217" s="48"/>
    </row>
    <row r="218" spans="4:64"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  <c r="AC218" s="7"/>
      <c r="AD218" s="48"/>
      <c r="AE218" s="48"/>
      <c r="AF218" s="48"/>
      <c r="AJ218" s="6"/>
      <c r="AK218" s="6"/>
      <c r="AL218" s="6"/>
      <c r="AM218" s="6"/>
      <c r="AN218" s="6"/>
      <c r="AO218" s="6"/>
      <c r="AP218" s="6"/>
      <c r="AQ218" s="6"/>
      <c r="AR218" s="6"/>
      <c r="AS218" s="6"/>
      <c r="AT218" s="6"/>
      <c r="AU218" s="6"/>
      <c r="AV218" s="6"/>
      <c r="AW218" s="6"/>
      <c r="AX218" s="6"/>
      <c r="AY218" s="6"/>
      <c r="AZ218" s="6"/>
      <c r="BA218" s="6"/>
      <c r="BB218" s="6"/>
      <c r="BC218" s="6"/>
      <c r="BD218" s="6"/>
      <c r="BE218" s="6"/>
      <c r="BF218" s="6"/>
      <c r="BG218" s="6"/>
      <c r="BH218" s="6"/>
      <c r="BI218" s="7"/>
      <c r="BJ218" s="48"/>
      <c r="BK218" s="48"/>
      <c r="BL218" s="48"/>
    </row>
    <row r="219" spans="4:64"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  <c r="AC219" s="7"/>
      <c r="AD219" s="48"/>
      <c r="AE219" s="48"/>
      <c r="AF219" s="48"/>
      <c r="AJ219" s="6"/>
      <c r="AK219" s="6"/>
      <c r="AL219" s="6"/>
      <c r="AM219" s="6"/>
      <c r="AN219" s="6"/>
      <c r="AO219" s="6"/>
      <c r="AP219" s="6"/>
      <c r="AQ219" s="6"/>
      <c r="AR219" s="6"/>
      <c r="AS219" s="6"/>
      <c r="AT219" s="6"/>
      <c r="AU219" s="6"/>
      <c r="AV219" s="6"/>
      <c r="AW219" s="6"/>
      <c r="AX219" s="6"/>
      <c r="AY219" s="6"/>
      <c r="AZ219" s="6"/>
      <c r="BA219" s="6"/>
      <c r="BB219" s="6"/>
      <c r="BC219" s="6"/>
      <c r="BD219" s="6"/>
      <c r="BE219" s="6"/>
      <c r="BF219" s="6"/>
      <c r="BG219" s="6"/>
      <c r="BH219" s="6"/>
      <c r="BI219" s="7"/>
      <c r="BJ219" s="48"/>
      <c r="BK219" s="48"/>
      <c r="BL219" s="48"/>
    </row>
    <row r="220" spans="4:64"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  <c r="AC220" s="7"/>
      <c r="AD220" s="48"/>
      <c r="AE220" s="48"/>
      <c r="AF220" s="48"/>
      <c r="AJ220" s="6"/>
      <c r="AK220" s="6"/>
      <c r="AL220" s="6"/>
      <c r="AM220" s="6"/>
      <c r="AN220" s="6"/>
      <c r="AO220" s="6"/>
      <c r="AP220" s="6"/>
      <c r="AQ220" s="6"/>
      <c r="AR220" s="6"/>
      <c r="AS220" s="6"/>
      <c r="AT220" s="6"/>
      <c r="AU220" s="6"/>
      <c r="AV220" s="6"/>
      <c r="AW220" s="6"/>
      <c r="AX220" s="6"/>
      <c r="AY220" s="6"/>
      <c r="AZ220" s="6"/>
      <c r="BA220" s="6"/>
      <c r="BB220" s="6"/>
      <c r="BC220" s="6"/>
      <c r="BD220" s="6"/>
      <c r="BE220" s="6"/>
      <c r="BF220" s="6"/>
      <c r="BG220" s="6"/>
      <c r="BH220" s="6"/>
      <c r="BI220" s="7"/>
      <c r="BJ220" s="48"/>
      <c r="BK220" s="48"/>
      <c r="BL220" s="48"/>
    </row>
    <row r="221" spans="4:64"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  <c r="AA221" s="6"/>
      <c r="AB221" s="6"/>
      <c r="AC221" s="7"/>
      <c r="AD221" s="48"/>
      <c r="AE221" s="48"/>
      <c r="AF221" s="48"/>
      <c r="AJ221" s="6"/>
      <c r="AK221" s="6"/>
      <c r="AL221" s="6"/>
      <c r="AM221" s="6"/>
      <c r="AN221" s="6"/>
      <c r="AO221" s="6"/>
      <c r="AP221" s="6"/>
      <c r="AQ221" s="6"/>
      <c r="AR221" s="6"/>
      <c r="AS221" s="6"/>
      <c r="AT221" s="6"/>
      <c r="AU221" s="6"/>
      <c r="AV221" s="6"/>
      <c r="AW221" s="6"/>
      <c r="AX221" s="6"/>
      <c r="AY221" s="6"/>
      <c r="AZ221" s="6"/>
      <c r="BA221" s="6"/>
      <c r="BB221" s="6"/>
      <c r="BC221" s="6"/>
      <c r="BD221" s="6"/>
      <c r="BE221" s="6"/>
      <c r="BF221" s="6"/>
      <c r="BG221" s="6"/>
      <c r="BH221" s="6"/>
      <c r="BI221" s="7"/>
      <c r="BJ221" s="48"/>
      <c r="BK221" s="48"/>
      <c r="BL221" s="48"/>
    </row>
    <row r="222" spans="4:64"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  <c r="AC222" s="7"/>
      <c r="AD222" s="48"/>
      <c r="AE222" s="48"/>
      <c r="AF222" s="48"/>
      <c r="AJ222" s="6"/>
      <c r="AK222" s="6"/>
      <c r="AL222" s="6"/>
      <c r="AM222" s="6"/>
      <c r="AN222" s="6"/>
      <c r="AO222" s="6"/>
      <c r="AP222" s="6"/>
      <c r="AQ222" s="6"/>
      <c r="AR222" s="6"/>
      <c r="AS222" s="6"/>
      <c r="AT222" s="6"/>
      <c r="AU222" s="6"/>
      <c r="AV222" s="6"/>
      <c r="AW222" s="6"/>
      <c r="AX222" s="6"/>
      <c r="AY222" s="6"/>
      <c r="AZ222" s="6"/>
      <c r="BA222" s="6"/>
      <c r="BB222" s="6"/>
      <c r="BC222" s="6"/>
      <c r="BD222" s="6"/>
      <c r="BE222" s="6"/>
      <c r="BF222" s="6"/>
      <c r="BG222" s="6"/>
      <c r="BH222" s="6"/>
      <c r="BI222" s="7"/>
      <c r="BJ222" s="48"/>
      <c r="BK222" s="48"/>
      <c r="BL222" s="48"/>
    </row>
    <row r="223" spans="4:64"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/>
      <c r="AC223" s="7"/>
      <c r="AD223" s="48"/>
      <c r="AE223" s="48"/>
      <c r="AF223" s="48"/>
      <c r="AJ223" s="6"/>
      <c r="AK223" s="6"/>
      <c r="AL223" s="6"/>
      <c r="AM223" s="6"/>
      <c r="AN223" s="6"/>
      <c r="AO223" s="6"/>
      <c r="AP223" s="6"/>
      <c r="AQ223" s="6"/>
      <c r="AR223" s="6"/>
      <c r="AS223" s="6"/>
      <c r="AT223" s="6"/>
      <c r="AU223" s="6"/>
      <c r="AV223" s="6"/>
      <c r="AW223" s="6"/>
      <c r="AX223" s="6"/>
      <c r="AY223" s="6"/>
      <c r="AZ223" s="6"/>
      <c r="BA223" s="6"/>
      <c r="BB223" s="6"/>
      <c r="BC223" s="6"/>
      <c r="BD223" s="6"/>
      <c r="BE223" s="6"/>
      <c r="BF223" s="6"/>
      <c r="BG223" s="6"/>
      <c r="BH223" s="6"/>
      <c r="BI223" s="7"/>
      <c r="BJ223" s="48"/>
      <c r="BK223" s="48"/>
      <c r="BL223" s="48"/>
    </row>
    <row r="224" spans="4:64"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  <c r="AA224" s="6"/>
      <c r="AB224" s="6"/>
      <c r="AC224" s="7"/>
      <c r="AD224" s="48"/>
      <c r="AE224" s="48"/>
      <c r="AF224" s="48"/>
      <c r="AJ224" s="6"/>
      <c r="AK224" s="6"/>
      <c r="AL224" s="6"/>
      <c r="AM224" s="6"/>
      <c r="AN224" s="6"/>
      <c r="AO224" s="6"/>
      <c r="AP224" s="6"/>
      <c r="AQ224" s="6"/>
      <c r="AR224" s="6"/>
      <c r="AS224" s="6"/>
      <c r="AT224" s="6"/>
      <c r="AU224" s="6"/>
      <c r="AV224" s="6"/>
      <c r="AW224" s="6"/>
      <c r="AX224" s="6"/>
      <c r="AY224" s="6"/>
      <c r="AZ224" s="6"/>
      <c r="BA224" s="6"/>
      <c r="BB224" s="6"/>
      <c r="BC224" s="6"/>
      <c r="BD224" s="6"/>
      <c r="BE224" s="6"/>
      <c r="BF224" s="6"/>
      <c r="BG224" s="6"/>
      <c r="BH224" s="6"/>
      <c r="BI224" s="7"/>
      <c r="BJ224" s="48"/>
      <c r="BK224" s="48"/>
      <c r="BL224" s="48"/>
    </row>
    <row r="225" spans="4:64"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  <c r="AC225" s="7"/>
      <c r="AD225" s="48"/>
      <c r="AE225" s="48"/>
      <c r="AF225" s="48"/>
      <c r="AJ225" s="6"/>
      <c r="AK225" s="6"/>
      <c r="AL225" s="6"/>
      <c r="AM225" s="6"/>
      <c r="AN225" s="6"/>
      <c r="AO225" s="6"/>
      <c r="AP225" s="6"/>
      <c r="AQ225" s="6"/>
      <c r="AR225" s="6"/>
      <c r="AS225" s="6"/>
      <c r="AT225" s="6"/>
      <c r="AU225" s="6"/>
      <c r="AV225" s="6"/>
      <c r="AW225" s="6"/>
      <c r="AX225" s="6"/>
      <c r="AY225" s="6"/>
      <c r="AZ225" s="6"/>
      <c r="BA225" s="6"/>
      <c r="BB225" s="6"/>
      <c r="BC225" s="6"/>
      <c r="BD225" s="6"/>
      <c r="BE225" s="6"/>
      <c r="BF225" s="6"/>
      <c r="BG225" s="6"/>
      <c r="BH225" s="6"/>
      <c r="BI225" s="7"/>
      <c r="BJ225" s="48"/>
      <c r="BK225" s="48"/>
      <c r="BL225" s="48"/>
    </row>
    <row r="226" spans="4:64"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  <c r="AC226" s="7"/>
      <c r="AD226" s="48"/>
      <c r="AE226" s="48"/>
      <c r="AF226" s="48"/>
      <c r="AJ226" s="6"/>
      <c r="AK226" s="6"/>
      <c r="AL226" s="6"/>
      <c r="AM226" s="6"/>
      <c r="AN226" s="6"/>
      <c r="AO226" s="6"/>
      <c r="AP226" s="6"/>
      <c r="AQ226" s="6"/>
      <c r="AR226" s="6"/>
      <c r="AS226" s="6"/>
      <c r="AT226" s="6"/>
      <c r="AU226" s="6"/>
      <c r="AV226" s="6"/>
      <c r="AW226" s="6"/>
      <c r="AX226" s="6"/>
      <c r="AY226" s="6"/>
      <c r="AZ226" s="6"/>
      <c r="BA226" s="6"/>
      <c r="BB226" s="6"/>
      <c r="BC226" s="6"/>
      <c r="BD226" s="6"/>
      <c r="BE226" s="6"/>
      <c r="BF226" s="6"/>
      <c r="BG226" s="6"/>
      <c r="BH226" s="6"/>
      <c r="BI226" s="7"/>
      <c r="BJ226" s="48"/>
      <c r="BK226" s="48"/>
      <c r="BL226" s="48"/>
    </row>
    <row r="227" spans="4:64"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  <c r="AA227" s="6"/>
      <c r="AB227" s="6"/>
      <c r="AC227" s="7"/>
      <c r="AD227" s="48"/>
      <c r="AE227" s="48"/>
      <c r="AF227" s="48"/>
      <c r="AJ227" s="6"/>
      <c r="AK227" s="6"/>
      <c r="AL227" s="6"/>
      <c r="AM227" s="6"/>
      <c r="AN227" s="6"/>
      <c r="AO227" s="6"/>
      <c r="AP227" s="6"/>
      <c r="AQ227" s="6"/>
      <c r="AR227" s="6"/>
      <c r="AS227" s="6"/>
      <c r="AT227" s="6"/>
      <c r="AU227" s="6"/>
      <c r="AV227" s="6"/>
      <c r="AW227" s="6"/>
      <c r="AX227" s="6"/>
      <c r="AY227" s="6"/>
      <c r="AZ227" s="6"/>
      <c r="BA227" s="6"/>
      <c r="BB227" s="6"/>
      <c r="BC227" s="6"/>
      <c r="BD227" s="6"/>
      <c r="BE227" s="6"/>
      <c r="BF227" s="6"/>
      <c r="BG227" s="6"/>
      <c r="BH227" s="6"/>
      <c r="BI227" s="7"/>
      <c r="BJ227" s="48"/>
      <c r="BK227" s="48"/>
      <c r="BL227" s="48"/>
    </row>
    <row r="228" spans="4:64"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  <c r="AC228" s="7"/>
      <c r="AD228" s="48"/>
      <c r="AE228" s="48"/>
      <c r="AF228" s="48"/>
      <c r="AJ228" s="6"/>
      <c r="AK228" s="6"/>
      <c r="AL228" s="6"/>
      <c r="AM228" s="6"/>
      <c r="AN228" s="6"/>
      <c r="AO228" s="6"/>
      <c r="AP228" s="6"/>
      <c r="AQ228" s="6"/>
      <c r="AR228" s="6"/>
      <c r="AS228" s="6"/>
      <c r="AT228" s="6"/>
      <c r="AU228" s="6"/>
      <c r="AV228" s="6"/>
      <c r="AW228" s="6"/>
      <c r="AX228" s="6"/>
      <c r="AY228" s="6"/>
      <c r="AZ228" s="6"/>
      <c r="BA228" s="6"/>
      <c r="BB228" s="6"/>
      <c r="BC228" s="6"/>
      <c r="BD228" s="6"/>
      <c r="BE228" s="6"/>
      <c r="BF228" s="6"/>
      <c r="BG228" s="6"/>
      <c r="BH228" s="6"/>
      <c r="BI228" s="7"/>
      <c r="BJ228" s="48"/>
      <c r="BK228" s="48"/>
      <c r="BL228" s="48"/>
    </row>
    <row r="229" spans="4:64"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  <c r="AA229" s="6"/>
      <c r="AB229" s="6"/>
      <c r="AC229" s="7"/>
      <c r="AD229" s="48"/>
      <c r="AE229" s="48"/>
      <c r="AF229" s="48"/>
      <c r="AJ229" s="6"/>
      <c r="AK229" s="6"/>
      <c r="AL229" s="6"/>
      <c r="AM229" s="6"/>
      <c r="AN229" s="6"/>
      <c r="AO229" s="6"/>
      <c r="AP229" s="6"/>
      <c r="AQ229" s="6"/>
      <c r="AR229" s="6"/>
      <c r="AS229" s="6"/>
      <c r="AT229" s="6"/>
      <c r="AU229" s="6"/>
      <c r="AV229" s="6"/>
      <c r="AW229" s="6"/>
      <c r="AX229" s="6"/>
      <c r="AY229" s="6"/>
      <c r="AZ229" s="6"/>
      <c r="BA229" s="6"/>
      <c r="BB229" s="6"/>
      <c r="BC229" s="6"/>
      <c r="BD229" s="6"/>
      <c r="BE229" s="6"/>
      <c r="BF229" s="6"/>
      <c r="BG229" s="6"/>
      <c r="BH229" s="6"/>
      <c r="BI229" s="7"/>
      <c r="BJ229" s="48"/>
      <c r="BK229" s="48"/>
      <c r="BL229" s="48"/>
    </row>
    <row r="230" spans="4:64"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  <c r="AA230" s="6"/>
      <c r="AB230" s="6"/>
      <c r="AC230" s="7"/>
      <c r="AD230" s="48"/>
      <c r="AE230" s="48"/>
      <c r="AF230" s="48"/>
      <c r="AJ230" s="6"/>
      <c r="AK230" s="6"/>
      <c r="AL230" s="6"/>
      <c r="AM230" s="6"/>
      <c r="AN230" s="6"/>
      <c r="AO230" s="6"/>
      <c r="AP230" s="6"/>
      <c r="AQ230" s="6"/>
      <c r="AR230" s="6"/>
      <c r="AS230" s="6"/>
      <c r="AT230" s="6"/>
      <c r="AU230" s="6"/>
      <c r="AV230" s="6"/>
      <c r="AW230" s="6"/>
      <c r="AX230" s="6"/>
      <c r="AY230" s="6"/>
      <c r="AZ230" s="6"/>
      <c r="BA230" s="6"/>
      <c r="BB230" s="6"/>
      <c r="BC230" s="6"/>
      <c r="BD230" s="6"/>
      <c r="BE230" s="6"/>
      <c r="BF230" s="6"/>
      <c r="BG230" s="6"/>
      <c r="BH230" s="6"/>
      <c r="BI230" s="7"/>
      <c r="BJ230" s="48"/>
      <c r="BK230" s="48"/>
      <c r="BL230" s="48"/>
    </row>
    <row r="231" spans="4:64"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  <c r="AA231" s="6"/>
      <c r="AB231" s="6"/>
      <c r="AC231" s="7"/>
      <c r="AD231" s="48"/>
      <c r="AE231" s="48"/>
      <c r="AF231" s="48"/>
      <c r="AJ231" s="6"/>
      <c r="AK231" s="6"/>
      <c r="AL231" s="6"/>
      <c r="AM231" s="6"/>
      <c r="AN231" s="6"/>
      <c r="AO231" s="6"/>
      <c r="AP231" s="6"/>
      <c r="AQ231" s="6"/>
      <c r="AR231" s="6"/>
      <c r="AS231" s="6"/>
      <c r="AT231" s="6"/>
      <c r="AU231" s="6"/>
      <c r="AV231" s="6"/>
      <c r="AW231" s="6"/>
      <c r="AX231" s="6"/>
      <c r="AY231" s="6"/>
      <c r="AZ231" s="6"/>
      <c r="BA231" s="6"/>
      <c r="BB231" s="6"/>
      <c r="BC231" s="6"/>
      <c r="BD231" s="6"/>
      <c r="BE231" s="6"/>
      <c r="BF231" s="6"/>
      <c r="BG231" s="6"/>
      <c r="BH231" s="6"/>
      <c r="BI231" s="7"/>
      <c r="BJ231" s="48"/>
      <c r="BK231" s="48"/>
      <c r="BL231" s="48"/>
    </row>
    <row r="232" spans="4:64"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  <c r="AA232" s="6"/>
      <c r="AB232" s="6"/>
      <c r="AC232" s="7"/>
      <c r="AD232" s="48"/>
      <c r="AE232" s="48"/>
      <c r="AF232" s="48"/>
      <c r="AJ232" s="6"/>
      <c r="AK232" s="6"/>
      <c r="AL232" s="6"/>
      <c r="AM232" s="6"/>
      <c r="AN232" s="6"/>
      <c r="AO232" s="6"/>
      <c r="AP232" s="6"/>
      <c r="AQ232" s="6"/>
      <c r="AR232" s="6"/>
      <c r="AS232" s="6"/>
      <c r="AT232" s="6"/>
      <c r="AU232" s="6"/>
      <c r="AV232" s="6"/>
      <c r="AW232" s="6"/>
      <c r="AX232" s="6"/>
      <c r="AY232" s="6"/>
      <c r="AZ232" s="6"/>
      <c r="BA232" s="6"/>
      <c r="BB232" s="6"/>
      <c r="BC232" s="6"/>
      <c r="BD232" s="6"/>
      <c r="BE232" s="6"/>
      <c r="BF232" s="6"/>
      <c r="BG232" s="6"/>
      <c r="BH232" s="6"/>
      <c r="BI232" s="7"/>
      <c r="BJ232" s="48"/>
      <c r="BK232" s="48"/>
      <c r="BL232" s="48"/>
    </row>
    <row r="233" spans="4:64"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  <c r="AA233" s="6"/>
      <c r="AB233" s="6"/>
      <c r="AC233" s="7"/>
      <c r="AD233" s="48"/>
      <c r="AE233" s="48"/>
      <c r="AF233" s="48"/>
      <c r="AJ233" s="6"/>
      <c r="AK233" s="6"/>
      <c r="AL233" s="6"/>
      <c r="AM233" s="6"/>
      <c r="AN233" s="6"/>
      <c r="AO233" s="6"/>
      <c r="AP233" s="6"/>
      <c r="AQ233" s="6"/>
      <c r="AR233" s="6"/>
      <c r="AS233" s="6"/>
      <c r="AT233" s="6"/>
      <c r="AU233" s="6"/>
      <c r="AV233" s="6"/>
      <c r="AW233" s="6"/>
      <c r="AX233" s="6"/>
      <c r="AY233" s="6"/>
      <c r="AZ233" s="6"/>
      <c r="BA233" s="6"/>
      <c r="BB233" s="6"/>
      <c r="BC233" s="6"/>
      <c r="BD233" s="6"/>
      <c r="BE233" s="6"/>
      <c r="BF233" s="6"/>
      <c r="BG233" s="6"/>
      <c r="BH233" s="6"/>
      <c r="BI233" s="7"/>
      <c r="BJ233" s="48"/>
      <c r="BK233" s="48"/>
      <c r="BL233" s="48"/>
    </row>
    <row r="234" spans="4:64"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  <c r="AA234" s="6"/>
      <c r="AB234" s="6"/>
      <c r="AC234" s="7"/>
      <c r="AD234" s="48"/>
      <c r="AE234" s="48"/>
      <c r="AF234" s="48"/>
      <c r="AJ234" s="6"/>
      <c r="AK234" s="6"/>
      <c r="AL234" s="6"/>
      <c r="AM234" s="6"/>
      <c r="AN234" s="6"/>
      <c r="AO234" s="6"/>
      <c r="AP234" s="6"/>
      <c r="AQ234" s="6"/>
      <c r="AR234" s="6"/>
      <c r="AS234" s="6"/>
      <c r="AT234" s="6"/>
      <c r="AU234" s="6"/>
      <c r="AV234" s="6"/>
      <c r="AW234" s="6"/>
      <c r="AX234" s="6"/>
      <c r="AY234" s="6"/>
      <c r="AZ234" s="6"/>
      <c r="BA234" s="6"/>
      <c r="BB234" s="6"/>
      <c r="BC234" s="6"/>
      <c r="BD234" s="6"/>
      <c r="BE234" s="6"/>
      <c r="BF234" s="6"/>
      <c r="BG234" s="6"/>
      <c r="BH234" s="6"/>
      <c r="BI234" s="7"/>
      <c r="BJ234" s="48"/>
      <c r="BK234" s="48"/>
      <c r="BL234" s="48"/>
    </row>
    <row r="235" spans="4:64"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  <c r="AA235" s="6"/>
      <c r="AB235" s="6"/>
      <c r="AC235" s="7"/>
      <c r="AD235" s="48"/>
      <c r="AE235" s="48"/>
      <c r="AF235" s="48"/>
      <c r="AJ235" s="6"/>
      <c r="AK235" s="6"/>
      <c r="AL235" s="6"/>
      <c r="AM235" s="6"/>
      <c r="AN235" s="6"/>
      <c r="AO235" s="6"/>
      <c r="AP235" s="6"/>
      <c r="AQ235" s="6"/>
      <c r="AR235" s="6"/>
      <c r="AS235" s="6"/>
      <c r="AT235" s="6"/>
      <c r="AU235" s="6"/>
      <c r="AV235" s="6"/>
      <c r="AW235" s="6"/>
      <c r="AX235" s="6"/>
      <c r="AY235" s="6"/>
      <c r="AZ235" s="6"/>
      <c r="BA235" s="6"/>
      <c r="BB235" s="6"/>
      <c r="BC235" s="6"/>
      <c r="BD235" s="6"/>
      <c r="BE235" s="6"/>
      <c r="BF235" s="6"/>
      <c r="BG235" s="6"/>
      <c r="BH235" s="6"/>
      <c r="BI235" s="7"/>
      <c r="BJ235" s="48"/>
      <c r="BK235" s="48"/>
      <c r="BL235" s="48"/>
    </row>
    <row r="236" spans="4:64"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  <c r="AA236" s="6"/>
      <c r="AB236" s="6"/>
      <c r="AC236" s="7"/>
      <c r="AD236" s="48"/>
      <c r="AE236" s="48"/>
      <c r="AF236" s="48"/>
      <c r="AJ236" s="6"/>
      <c r="AK236" s="6"/>
      <c r="AL236" s="6"/>
      <c r="AM236" s="6"/>
      <c r="AN236" s="6"/>
      <c r="AO236" s="6"/>
      <c r="AP236" s="6"/>
      <c r="AQ236" s="6"/>
      <c r="AR236" s="6"/>
      <c r="AS236" s="6"/>
      <c r="AT236" s="6"/>
      <c r="AU236" s="6"/>
      <c r="AV236" s="6"/>
      <c r="AW236" s="6"/>
      <c r="AX236" s="6"/>
      <c r="AY236" s="6"/>
      <c r="AZ236" s="6"/>
      <c r="BA236" s="6"/>
      <c r="BB236" s="6"/>
      <c r="BC236" s="6"/>
      <c r="BD236" s="6"/>
      <c r="BE236" s="6"/>
      <c r="BF236" s="6"/>
      <c r="BG236" s="6"/>
      <c r="BH236" s="6"/>
      <c r="BI236" s="7"/>
      <c r="BJ236" s="48"/>
      <c r="BK236" s="48"/>
      <c r="BL236" s="48"/>
    </row>
    <row r="237" spans="4:64"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  <c r="AA237" s="6"/>
      <c r="AB237" s="6"/>
      <c r="AC237" s="7"/>
      <c r="AD237" s="48"/>
      <c r="AE237" s="48"/>
      <c r="AF237" s="48"/>
      <c r="AJ237" s="6"/>
      <c r="AK237" s="6"/>
      <c r="AL237" s="6"/>
      <c r="AM237" s="6"/>
      <c r="AN237" s="6"/>
      <c r="AO237" s="6"/>
      <c r="AP237" s="6"/>
      <c r="AQ237" s="6"/>
      <c r="AR237" s="6"/>
      <c r="AS237" s="6"/>
      <c r="AT237" s="6"/>
      <c r="AU237" s="6"/>
      <c r="AV237" s="6"/>
      <c r="AW237" s="6"/>
      <c r="AX237" s="6"/>
      <c r="AY237" s="6"/>
      <c r="AZ237" s="6"/>
      <c r="BA237" s="6"/>
      <c r="BB237" s="6"/>
      <c r="BC237" s="6"/>
      <c r="BD237" s="6"/>
      <c r="BE237" s="6"/>
      <c r="BF237" s="6"/>
      <c r="BG237" s="6"/>
      <c r="BH237" s="6"/>
      <c r="BI237" s="7"/>
      <c r="BJ237" s="48"/>
      <c r="BK237" s="48"/>
      <c r="BL237" s="48"/>
    </row>
    <row r="238" spans="4:64"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  <c r="AA238" s="6"/>
      <c r="AB238" s="6"/>
      <c r="AC238" s="7"/>
      <c r="AD238" s="48"/>
      <c r="AE238" s="48"/>
      <c r="AF238" s="48"/>
      <c r="AJ238" s="6"/>
      <c r="AK238" s="6"/>
      <c r="AL238" s="6"/>
      <c r="AM238" s="6"/>
      <c r="AN238" s="6"/>
      <c r="AO238" s="6"/>
      <c r="AP238" s="6"/>
      <c r="AQ238" s="6"/>
      <c r="AR238" s="6"/>
      <c r="AS238" s="6"/>
      <c r="AT238" s="6"/>
      <c r="AU238" s="6"/>
      <c r="AV238" s="6"/>
      <c r="AW238" s="6"/>
      <c r="AX238" s="6"/>
      <c r="AY238" s="6"/>
      <c r="AZ238" s="6"/>
      <c r="BA238" s="6"/>
      <c r="BB238" s="6"/>
      <c r="BC238" s="6"/>
      <c r="BD238" s="6"/>
      <c r="BE238" s="6"/>
      <c r="BF238" s="6"/>
      <c r="BG238" s="6"/>
      <c r="BH238" s="6"/>
      <c r="BI238" s="7"/>
      <c r="BJ238" s="48"/>
      <c r="BK238" s="48"/>
      <c r="BL238" s="48"/>
    </row>
    <row r="239" spans="4:64"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  <c r="AA239" s="6"/>
      <c r="AB239" s="6"/>
      <c r="AC239" s="7"/>
      <c r="AD239" s="48"/>
      <c r="AE239" s="48"/>
      <c r="AF239" s="48"/>
      <c r="AJ239" s="6"/>
      <c r="AK239" s="6"/>
      <c r="AL239" s="6"/>
      <c r="AM239" s="6"/>
      <c r="AN239" s="6"/>
      <c r="AO239" s="6"/>
      <c r="AP239" s="6"/>
      <c r="AQ239" s="6"/>
      <c r="AR239" s="6"/>
      <c r="AS239" s="6"/>
      <c r="AT239" s="6"/>
      <c r="AU239" s="6"/>
      <c r="AV239" s="6"/>
      <c r="AW239" s="6"/>
      <c r="AX239" s="6"/>
      <c r="AY239" s="6"/>
      <c r="AZ239" s="6"/>
      <c r="BA239" s="6"/>
      <c r="BB239" s="6"/>
      <c r="BC239" s="6"/>
      <c r="BD239" s="6"/>
      <c r="BE239" s="6"/>
      <c r="BF239" s="6"/>
      <c r="BG239" s="6"/>
      <c r="BH239" s="6"/>
      <c r="BI239" s="7"/>
      <c r="BJ239" s="48"/>
      <c r="BK239" s="48"/>
      <c r="BL239" s="48"/>
    </row>
    <row r="240" spans="4:64"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  <c r="AA240" s="6"/>
      <c r="AB240" s="6"/>
      <c r="AC240" s="7"/>
      <c r="AD240" s="48"/>
      <c r="AE240" s="48"/>
      <c r="AF240" s="48"/>
      <c r="AJ240" s="6"/>
      <c r="AK240" s="6"/>
      <c r="AL240" s="6"/>
      <c r="AM240" s="6"/>
      <c r="AN240" s="6"/>
      <c r="AO240" s="6"/>
      <c r="AP240" s="6"/>
      <c r="AQ240" s="6"/>
      <c r="AR240" s="6"/>
      <c r="AS240" s="6"/>
      <c r="AT240" s="6"/>
      <c r="AU240" s="6"/>
      <c r="AV240" s="6"/>
      <c r="AW240" s="6"/>
      <c r="AX240" s="6"/>
      <c r="AY240" s="6"/>
      <c r="AZ240" s="6"/>
      <c r="BA240" s="6"/>
      <c r="BB240" s="6"/>
      <c r="BC240" s="6"/>
      <c r="BD240" s="6"/>
      <c r="BE240" s="6"/>
      <c r="BF240" s="6"/>
      <c r="BG240" s="6"/>
      <c r="BH240" s="6"/>
      <c r="BI240" s="7"/>
      <c r="BJ240" s="48"/>
      <c r="BK240" s="48"/>
      <c r="BL240" s="48"/>
    </row>
    <row r="241" spans="4:64"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  <c r="AA241" s="6"/>
      <c r="AB241" s="6"/>
      <c r="AC241" s="7"/>
      <c r="AD241" s="48"/>
      <c r="AE241" s="48"/>
      <c r="AF241" s="48"/>
      <c r="AJ241" s="6"/>
      <c r="AK241" s="6"/>
      <c r="AL241" s="6"/>
      <c r="AM241" s="6"/>
      <c r="AN241" s="6"/>
      <c r="AO241" s="6"/>
      <c r="AP241" s="6"/>
      <c r="AQ241" s="6"/>
      <c r="AR241" s="6"/>
      <c r="AS241" s="6"/>
      <c r="AT241" s="6"/>
      <c r="AU241" s="6"/>
      <c r="AV241" s="6"/>
      <c r="AW241" s="6"/>
      <c r="AX241" s="6"/>
      <c r="AY241" s="6"/>
      <c r="AZ241" s="6"/>
      <c r="BA241" s="6"/>
      <c r="BB241" s="6"/>
      <c r="BC241" s="6"/>
      <c r="BD241" s="6"/>
      <c r="BE241" s="6"/>
      <c r="BF241" s="6"/>
      <c r="BG241" s="6"/>
      <c r="BH241" s="6"/>
      <c r="BI241" s="7"/>
      <c r="BJ241" s="48"/>
      <c r="BK241" s="48"/>
      <c r="BL241" s="48"/>
    </row>
    <row r="242" spans="4:64"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  <c r="AA242" s="6"/>
      <c r="AB242" s="6"/>
      <c r="AC242" s="7"/>
      <c r="AD242" s="48"/>
      <c r="AE242" s="48"/>
      <c r="AF242" s="48"/>
      <c r="AJ242" s="6"/>
      <c r="AK242" s="6"/>
      <c r="AL242" s="6"/>
      <c r="AM242" s="6"/>
      <c r="AN242" s="6"/>
      <c r="AO242" s="6"/>
      <c r="AP242" s="6"/>
      <c r="AQ242" s="6"/>
      <c r="AR242" s="6"/>
      <c r="AS242" s="6"/>
      <c r="AT242" s="6"/>
      <c r="AU242" s="6"/>
      <c r="AV242" s="6"/>
      <c r="AW242" s="6"/>
      <c r="AX242" s="6"/>
      <c r="AY242" s="6"/>
      <c r="AZ242" s="6"/>
      <c r="BA242" s="6"/>
      <c r="BB242" s="6"/>
      <c r="BC242" s="6"/>
      <c r="BD242" s="6"/>
      <c r="BE242" s="6"/>
      <c r="BF242" s="6"/>
      <c r="BG242" s="6"/>
      <c r="BH242" s="6"/>
      <c r="BI242" s="7"/>
      <c r="BJ242" s="48"/>
      <c r="BK242" s="48"/>
      <c r="BL242" s="48"/>
    </row>
    <row r="243" spans="4:64"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  <c r="AA243" s="6"/>
      <c r="AB243" s="6"/>
      <c r="AC243" s="7"/>
      <c r="AD243" s="48"/>
      <c r="AE243" s="48"/>
      <c r="AF243" s="48"/>
      <c r="AJ243" s="6"/>
      <c r="AK243" s="6"/>
      <c r="AL243" s="6"/>
      <c r="AM243" s="6"/>
      <c r="AN243" s="6"/>
      <c r="AO243" s="6"/>
      <c r="AP243" s="6"/>
      <c r="AQ243" s="6"/>
      <c r="AR243" s="6"/>
      <c r="AS243" s="6"/>
      <c r="AT243" s="6"/>
      <c r="AU243" s="6"/>
      <c r="AV243" s="6"/>
      <c r="AW243" s="6"/>
      <c r="AX243" s="6"/>
      <c r="AY243" s="6"/>
      <c r="AZ243" s="6"/>
      <c r="BA243" s="6"/>
      <c r="BB243" s="6"/>
      <c r="BC243" s="6"/>
      <c r="BD243" s="6"/>
      <c r="BE243" s="6"/>
      <c r="BF243" s="6"/>
      <c r="BG243" s="6"/>
      <c r="BH243" s="6"/>
      <c r="BI243" s="7"/>
      <c r="BJ243" s="48"/>
      <c r="BK243" s="48"/>
      <c r="BL243" s="48"/>
    </row>
    <row r="244" spans="4:64"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  <c r="AA244" s="6"/>
      <c r="AB244" s="6"/>
      <c r="AC244" s="7"/>
      <c r="AD244" s="48"/>
      <c r="AE244" s="48"/>
      <c r="AF244" s="48"/>
      <c r="AJ244" s="6"/>
      <c r="AK244" s="6"/>
      <c r="AL244" s="6"/>
      <c r="AM244" s="6"/>
      <c r="AN244" s="6"/>
      <c r="AO244" s="6"/>
      <c r="AP244" s="6"/>
      <c r="AQ244" s="6"/>
      <c r="AR244" s="6"/>
      <c r="AS244" s="6"/>
      <c r="AT244" s="6"/>
      <c r="AU244" s="6"/>
      <c r="AV244" s="6"/>
      <c r="AW244" s="6"/>
      <c r="AX244" s="6"/>
      <c r="AY244" s="6"/>
      <c r="AZ244" s="6"/>
      <c r="BA244" s="6"/>
      <c r="BB244" s="6"/>
      <c r="BC244" s="6"/>
      <c r="BD244" s="6"/>
      <c r="BE244" s="6"/>
      <c r="BF244" s="6"/>
      <c r="BG244" s="6"/>
      <c r="BH244" s="6"/>
      <c r="BI244" s="7"/>
      <c r="BJ244" s="48"/>
      <c r="BK244" s="48"/>
      <c r="BL244" s="48"/>
    </row>
    <row r="245" spans="4:64"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  <c r="AA245" s="6"/>
      <c r="AB245" s="6"/>
      <c r="AC245" s="7"/>
      <c r="AD245" s="48"/>
      <c r="AE245" s="48"/>
      <c r="AF245" s="48"/>
      <c r="AJ245" s="6"/>
      <c r="AK245" s="6"/>
      <c r="AL245" s="6"/>
      <c r="AM245" s="6"/>
      <c r="AN245" s="6"/>
      <c r="AO245" s="6"/>
      <c r="AP245" s="6"/>
      <c r="AQ245" s="6"/>
      <c r="AR245" s="6"/>
      <c r="AS245" s="6"/>
      <c r="AT245" s="6"/>
      <c r="AU245" s="6"/>
      <c r="AV245" s="6"/>
      <c r="AW245" s="6"/>
      <c r="AX245" s="6"/>
      <c r="AY245" s="6"/>
      <c r="AZ245" s="6"/>
      <c r="BA245" s="6"/>
      <c r="BB245" s="6"/>
      <c r="BC245" s="6"/>
      <c r="BD245" s="6"/>
      <c r="BE245" s="6"/>
      <c r="BF245" s="6"/>
      <c r="BG245" s="6"/>
      <c r="BH245" s="6"/>
      <c r="BI245" s="7"/>
      <c r="BJ245" s="48"/>
      <c r="BK245" s="48"/>
      <c r="BL245" s="48"/>
    </row>
    <row r="246" spans="4:64"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  <c r="AA246" s="6"/>
      <c r="AB246" s="6"/>
      <c r="AC246" s="7"/>
      <c r="AD246" s="48"/>
      <c r="AE246" s="48"/>
      <c r="AF246" s="48"/>
      <c r="AJ246" s="6"/>
      <c r="AK246" s="6"/>
      <c r="AL246" s="6"/>
      <c r="AM246" s="6"/>
      <c r="AN246" s="6"/>
      <c r="AO246" s="6"/>
      <c r="AP246" s="6"/>
      <c r="AQ246" s="6"/>
      <c r="AR246" s="6"/>
      <c r="AS246" s="6"/>
      <c r="AT246" s="6"/>
      <c r="AU246" s="6"/>
      <c r="AV246" s="6"/>
      <c r="AW246" s="6"/>
      <c r="AX246" s="6"/>
      <c r="AY246" s="6"/>
      <c r="AZ246" s="6"/>
      <c r="BA246" s="6"/>
      <c r="BB246" s="6"/>
      <c r="BC246" s="6"/>
      <c r="BD246" s="6"/>
      <c r="BE246" s="6"/>
      <c r="BF246" s="6"/>
      <c r="BG246" s="6"/>
      <c r="BH246" s="6"/>
      <c r="BI246" s="7"/>
      <c r="BJ246" s="48"/>
      <c r="BK246" s="48"/>
      <c r="BL246" s="48"/>
    </row>
    <row r="247" spans="4:64"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  <c r="AA247" s="6"/>
      <c r="AB247" s="6"/>
      <c r="AC247" s="7"/>
      <c r="AD247" s="48"/>
      <c r="AE247" s="48"/>
      <c r="AF247" s="48"/>
      <c r="AJ247" s="6"/>
      <c r="AK247" s="6"/>
      <c r="AL247" s="6"/>
      <c r="AM247" s="6"/>
      <c r="AN247" s="6"/>
      <c r="AO247" s="6"/>
      <c r="AP247" s="6"/>
      <c r="AQ247" s="6"/>
      <c r="AR247" s="6"/>
      <c r="AS247" s="6"/>
      <c r="AT247" s="6"/>
      <c r="AU247" s="6"/>
      <c r="AV247" s="6"/>
      <c r="AW247" s="6"/>
      <c r="AX247" s="6"/>
      <c r="AY247" s="6"/>
      <c r="AZ247" s="6"/>
      <c r="BA247" s="6"/>
      <c r="BB247" s="6"/>
      <c r="BC247" s="6"/>
      <c r="BD247" s="6"/>
      <c r="BE247" s="6"/>
      <c r="BF247" s="6"/>
      <c r="BG247" s="6"/>
      <c r="BH247" s="6"/>
      <c r="BI247" s="7"/>
      <c r="BJ247" s="48"/>
      <c r="BK247" s="48"/>
      <c r="BL247" s="48"/>
    </row>
    <row r="248" spans="4:64"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  <c r="AA248" s="6"/>
      <c r="AB248" s="6"/>
      <c r="AC248" s="7"/>
      <c r="AD248" s="48"/>
      <c r="AE248" s="48"/>
      <c r="AF248" s="48"/>
      <c r="AJ248" s="6"/>
      <c r="AK248" s="6"/>
      <c r="AL248" s="6"/>
      <c r="AM248" s="6"/>
      <c r="AN248" s="6"/>
      <c r="AO248" s="6"/>
      <c r="AP248" s="6"/>
      <c r="AQ248" s="6"/>
      <c r="AR248" s="6"/>
      <c r="AS248" s="6"/>
      <c r="AT248" s="6"/>
      <c r="AU248" s="6"/>
      <c r="AV248" s="6"/>
      <c r="AW248" s="6"/>
      <c r="AX248" s="6"/>
      <c r="AY248" s="6"/>
      <c r="AZ248" s="6"/>
      <c r="BA248" s="6"/>
      <c r="BB248" s="6"/>
      <c r="BC248" s="6"/>
      <c r="BD248" s="6"/>
      <c r="BE248" s="6"/>
      <c r="BF248" s="6"/>
      <c r="BG248" s="6"/>
      <c r="BH248" s="6"/>
      <c r="BI248" s="7"/>
      <c r="BJ248" s="48"/>
      <c r="BK248" s="48"/>
      <c r="BL248" s="48"/>
    </row>
    <row r="249" spans="4:64"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  <c r="AA249" s="6"/>
      <c r="AB249" s="6"/>
      <c r="AC249" s="7"/>
      <c r="AD249" s="48"/>
      <c r="AE249" s="48"/>
      <c r="AF249" s="48"/>
      <c r="AJ249" s="6"/>
      <c r="AK249" s="6"/>
      <c r="AL249" s="6"/>
      <c r="AM249" s="6"/>
      <c r="AN249" s="6"/>
      <c r="AO249" s="6"/>
      <c r="AP249" s="6"/>
      <c r="AQ249" s="6"/>
      <c r="AR249" s="6"/>
      <c r="AS249" s="6"/>
      <c r="AT249" s="6"/>
      <c r="AU249" s="6"/>
      <c r="AV249" s="6"/>
      <c r="AW249" s="6"/>
      <c r="AX249" s="6"/>
      <c r="AY249" s="6"/>
      <c r="AZ249" s="6"/>
      <c r="BA249" s="6"/>
      <c r="BB249" s="6"/>
      <c r="BC249" s="6"/>
      <c r="BD249" s="6"/>
      <c r="BE249" s="6"/>
      <c r="BF249" s="6"/>
      <c r="BG249" s="6"/>
      <c r="BH249" s="6"/>
      <c r="BI249" s="7"/>
      <c r="BJ249" s="48"/>
      <c r="BK249" s="48"/>
      <c r="BL249" s="48"/>
    </row>
    <row r="250" spans="4:64"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  <c r="AC250" s="7"/>
      <c r="AD250" s="48"/>
      <c r="AE250" s="48"/>
      <c r="AF250" s="48"/>
      <c r="AJ250" s="6"/>
      <c r="AK250" s="6"/>
      <c r="AL250" s="6"/>
      <c r="AM250" s="6"/>
      <c r="AN250" s="6"/>
      <c r="AO250" s="6"/>
      <c r="AP250" s="6"/>
      <c r="AQ250" s="6"/>
      <c r="AR250" s="6"/>
      <c r="AS250" s="6"/>
      <c r="AT250" s="6"/>
      <c r="AU250" s="6"/>
      <c r="AV250" s="6"/>
      <c r="AW250" s="6"/>
      <c r="AX250" s="6"/>
      <c r="AY250" s="6"/>
      <c r="AZ250" s="6"/>
      <c r="BA250" s="6"/>
      <c r="BB250" s="6"/>
      <c r="BC250" s="6"/>
      <c r="BD250" s="6"/>
      <c r="BE250" s="6"/>
      <c r="BF250" s="6"/>
      <c r="BG250" s="6"/>
      <c r="BH250" s="6"/>
      <c r="BI250" s="7"/>
      <c r="BJ250" s="48"/>
      <c r="BK250" s="48"/>
      <c r="BL250" s="48"/>
    </row>
    <row r="251" spans="4:64"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  <c r="AA251" s="6"/>
      <c r="AB251" s="6"/>
      <c r="AC251" s="7"/>
      <c r="AD251" s="48"/>
      <c r="AE251" s="48"/>
      <c r="AF251" s="48"/>
      <c r="AJ251" s="6"/>
      <c r="AK251" s="6"/>
      <c r="AL251" s="6"/>
      <c r="AM251" s="6"/>
      <c r="AN251" s="6"/>
      <c r="AO251" s="6"/>
      <c r="AP251" s="6"/>
      <c r="AQ251" s="6"/>
      <c r="AR251" s="6"/>
      <c r="AS251" s="6"/>
      <c r="AT251" s="6"/>
      <c r="AU251" s="6"/>
      <c r="AV251" s="6"/>
      <c r="AW251" s="6"/>
      <c r="AX251" s="6"/>
      <c r="AY251" s="6"/>
      <c r="AZ251" s="6"/>
      <c r="BA251" s="6"/>
      <c r="BB251" s="6"/>
      <c r="BC251" s="6"/>
      <c r="BD251" s="6"/>
      <c r="BE251" s="6"/>
      <c r="BF251" s="6"/>
      <c r="BG251" s="6"/>
      <c r="BH251" s="6"/>
      <c r="BI251" s="7"/>
      <c r="BJ251" s="48"/>
      <c r="BK251" s="48"/>
      <c r="BL251" s="48"/>
    </row>
    <row r="252" spans="4:64"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  <c r="AA252" s="6"/>
      <c r="AB252" s="6"/>
      <c r="AC252" s="7"/>
      <c r="AD252" s="48"/>
      <c r="AE252" s="48"/>
      <c r="AF252" s="48"/>
      <c r="AJ252" s="6"/>
      <c r="AK252" s="6"/>
      <c r="AL252" s="6"/>
      <c r="AM252" s="6"/>
      <c r="AN252" s="6"/>
      <c r="AO252" s="6"/>
      <c r="AP252" s="6"/>
      <c r="AQ252" s="6"/>
      <c r="AR252" s="6"/>
      <c r="AS252" s="6"/>
      <c r="AT252" s="6"/>
      <c r="AU252" s="6"/>
      <c r="AV252" s="6"/>
      <c r="AW252" s="6"/>
      <c r="AX252" s="6"/>
      <c r="AY252" s="6"/>
      <c r="AZ252" s="6"/>
      <c r="BA252" s="6"/>
      <c r="BB252" s="6"/>
      <c r="BC252" s="6"/>
      <c r="BD252" s="6"/>
      <c r="BE252" s="6"/>
      <c r="BF252" s="6"/>
      <c r="BG252" s="6"/>
      <c r="BH252" s="6"/>
      <c r="BI252" s="7"/>
      <c r="BJ252" s="48"/>
      <c r="BK252" s="48"/>
      <c r="BL252" s="48"/>
    </row>
    <row r="253" spans="4:64"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  <c r="AA253" s="6"/>
      <c r="AB253" s="6"/>
      <c r="AC253" s="7"/>
      <c r="AD253" s="48"/>
      <c r="AE253" s="48"/>
      <c r="AF253" s="48"/>
      <c r="AJ253" s="6"/>
      <c r="AK253" s="6"/>
      <c r="AL253" s="6"/>
      <c r="AM253" s="6"/>
      <c r="AN253" s="6"/>
      <c r="AO253" s="6"/>
      <c r="AP253" s="6"/>
      <c r="AQ253" s="6"/>
      <c r="AR253" s="6"/>
      <c r="AS253" s="6"/>
      <c r="AT253" s="6"/>
      <c r="AU253" s="6"/>
      <c r="AV253" s="6"/>
      <c r="AW253" s="6"/>
      <c r="AX253" s="6"/>
      <c r="AY253" s="6"/>
      <c r="AZ253" s="6"/>
      <c r="BA253" s="6"/>
      <c r="BB253" s="6"/>
      <c r="BC253" s="6"/>
      <c r="BD253" s="6"/>
      <c r="BE253" s="6"/>
      <c r="BF253" s="6"/>
      <c r="BG253" s="6"/>
      <c r="BH253" s="6"/>
      <c r="BI253" s="7"/>
      <c r="BJ253" s="48"/>
      <c r="BK253" s="48"/>
      <c r="BL253" s="48"/>
    </row>
    <row r="254" spans="4:64"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  <c r="AA254" s="6"/>
      <c r="AB254" s="6"/>
      <c r="AC254" s="7"/>
      <c r="AD254" s="48"/>
      <c r="AE254" s="48"/>
      <c r="AF254" s="48"/>
      <c r="AJ254" s="6"/>
      <c r="AK254" s="6"/>
      <c r="AL254" s="6"/>
      <c r="AM254" s="6"/>
      <c r="AN254" s="6"/>
      <c r="AO254" s="6"/>
      <c r="AP254" s="6"/>
      <c r="AQ254" s="6"/>
      <c r="AR254" s="6"/>
      <c r="AS254" s="6"/>
      <c r="AT254" s="6"/>
      <c r="AU254" s="6"/>
      <c r="AV254" s="6"/>
      <c r="AW254" s="6"/>
      <c r="AX254" s="6"/>
      <c r="AY254" s="6"/>
      <c r="AZ254" s="6"/>
      <c r="BA254" s="6"/>
      <c r="BB254" s="6"/>
      <c r="BC254" s="6"/>
      <c r="BD254" s="6"/>
      <c r="BE254" s="6"/>
      <c r="BF254" s="6"/>
      <c r="BG254" s="6"/>
      <c r="BH254" s="6"/>
      <c r="BI254" s="7"/>
      <c r="BJ254" s="48"/>
      <c r="BK254" s="48"/>
      <c r="BL254" s="48"/>
    </row>
    <row r="255" spans="4:64"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  <c r="AA255" s="6"/>
      <c r="AB255" s="6"/>
      <c r="AC255" s="7"/>
      <c r="AD255" s="48"/>
      <c r="AE255" s="48"/>
      <c r="AF255" s="48"/>
      <c r="AJ255" s="6"/>
      <c r="AK255" s="6"/>
      <c r="AL255" s="6"/>
      <c r="AM255" s="6"/>
      <c r="AN255" s="6"/>
      <c r="AO255" s="6"/>
      <c r="AP255" s="6"/>
      <c r="AQ255" s="6"/>
      <c r="AR255" s="6"/>
      <c r="AS255" s="6"/>
      <c r="AT255" s="6"/>
      <c r="AU255" s="6"/>
      <c r="AV255" s="6"/>
      <c r="AW255" s="6"/>
      <c r="AX255" s="6"/>
      <c r="AY255" s="6"/>
      <c r="AZ255" s="6"/>
      <c r="BA255" s="6"/>
      <c r="BB255" s="6"/>
      <c r="BC255" s="6"/>
      <c r="BD255" s="6"/>
      <c r="BE255" s="6"/>
      <c r="BF255" s="6"/>
      <c r="BG255" s="6"/>
      <c r="BH255" s="6"/>
      <c r="BI255" s="7"/>
      <c r="BJ255" s="48"/>
      <c r="BK255" s="48"/>
      <c r="BL255" s="48"/>
    </row>
    <row r="256" spans="4:64"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  <c r="AA256" s="6"/>
      <c r="AB256" s="6"/>
      <c r="AC256" s="7"/>
      <c r="AD256" s="48"/>
      <c r="AE256" s="48"/>
      <c r="AF256" s="48"/>
      <c r="AJ256" s="6"/>
      <c r="AK256" s="6"/>
      <c r="AL256" s="6"/>
      <c r="AM256" s="6"/>
      <c r="AN256" s="6"/>
      <c r="AO256" s="6"/>
      <c r="AP256" s="6"/>
      <c r="AQ256" s="6"/>
      <c r="AR256" s="6"/>
      <c r="AS256" s="6"/>
      <c r="AT256" s="6"/>
      <c r="AU256" s="6"/>
      <c r="AV256" s="6"/>
      <c r="AW256" s="6"/>
      <c r="AX256" s="6"/>
      <c r="AY256" s="6"/>
      <c r="AZ256" s="6"/>
      <c r="BA256" s="6"/>
      <c r="BB256" s="6"/>
      <c r="BC256" s="6"/>
      <c r="BD256" s="6"/>
      <c r="BE256" s="6"/>
      <c r="BF256" s="6"/>
      <c r="BG256" s="6"/>
      <c r="BH256" s="6"/>
      <c r="BI256" s="7"/>
      <c r="BJ256" s="48"/>
      <c r="BK256" s="48"/>
      <c r="BL256" s="48"/>
    </row>
    <row r="257" spans="4:64"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  <c r="AA257" s="6"/>
      <c r="AB257" s="6"/>
      <c r="AC257" s="7"/>
      <c r="AD257" s="48"/>
      <c r="AE257" s="48"/>
      <c r="AF257" s="48"/>
      <c r="AJ257" s="6"/>
      <c r="AK257" s="6"/>
      <c r="AL257" s="6"/>
      <c r="AM257" s="6"/>
      <c r="AN257" s="6"/>
      <c r="AO257" s="6"/>
      <c r="AP257" s="6"/>
      <c r="AQ257" s="6"/>
      <c r="AR257" s="6"/>
      <c r="AS257" s="6"/>
      <c r="AT257" s="6"/>
      <c r="AU257" s="6"/>
      <c r="AV257" s="6"/>
      <c r="AW257" s="6"/>
      <c r="AX257" s="6"/>
      <c r="AY257" s="6"/>
      <c r="AZ257" s="6"/>
      <c r="BA257" s="6"/>
      <c r="BB257" s="6"/>
      <c r="BC257" s="6"/>
      <c r="BD257" s="6"/>
      <c r="BE257" s="6"/>
      <c r="BF257" s="6"/>
      <c r="BG257" s="6"/>
      <c r="BH257" s="6"/>
      <c r="BI257" s="7"/>
      <c r="BJ257" s="48"/>
      <c r="BK257" s="48"/>
      <c r="BL257" s="48"/>
    </row>
    <row r="258" spans="4:64"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  <c r="AA258" s="6"/>
      <c r="AB258" s="6"/>
      <c r="AC258" s="7"/>
      <c r="AD258" s="48"/>
      <c r="AE258" s="48"/>
      <c r="AF258" s="48"/>
      <c r="AJ258" s="6"/>
      <c r="AK258" s="6"/>
      <c r="AL258" s="6"/>
      <c r="AM258" s="6"/>
      <c r="AN258" s="6"/>
      <c r="AO258" s="6"/>
      <c r="AP258" s="6"/>
      <c r="AQ258" s="6"/>
      <c r="AR258" s="6"/>
      <c r="AS258" s="6"/>
      <c r="AT258" s="6"/>
      <c r="AU258" s="6"/>
      <c r="AV258" s="6"/>
      <c r="AW258" s="6"/>
      <c r="AX258" s="6"/>
      <c r="AY258" s="6"/>
      <c r="AZ258" s="6"/>
      <c r="BA258" s="6"/>
      <c r="BB258" s="6"/>
      <c r="BC258" s="6"/>
      <c r="BD258" s="6"/>
      <c r="BE258" s="6"/>
      <c r="BF258" s="6"/>
      <c r="BG258" s="6"/>
      <c r="BH258" s="6"/>
      <c r="BI258" s="7"/>
      <c r="BJ258" s="48"/>
      <c r="BK258" s="48"/>
      <c r="BL258" s="48"/>
    </row>
    <row r="259" spans="4:64"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  <c r="AA259" s="6"/>
      <c r="AB259" s="6"/>
      <c r="AC259" s="7"/>
      <c r="AD259" s="48"/>
      <c r="AE259" s="48"/>
      <c r="AF259" s="48"/>
      <c r="AJ259" s="6"/>
      <c r="AK259" s="6"/>
      <c r="AL259" s="6"/>
      <c r="AM259" s="6"/>
      <c r="AN259" s="6"/>
      <c r="AO259" s="6"/>
      <c r="AP259" s="6"/>
      <c r="AQ259" s="6"/>
      <c r="AR259" s="6"/>
      <c r="AS259" s="6"/>
      <c r="AT259" s="6"/>
      <c r="AU259" s="6"/>
      <c r="AV259" s="6"/>
      <c r="AW259" s="6"/>
      <c r="AX259" s="6"/>
      <c r="AY259" s="6"/>
      <c r="AZ259" s="6"/>
      <c r="BA259" s="6"/>
      <c r="BB259" s="6"/>
      <c r="BC259" s="6"/>
      <c r="BD259" s="6"/>
      <c r="BE259" s="6"/>
      <c r="BF259" s="6"/>
      <c r="BG259" s="6"/>
      <c r="BH259" s="6"/>
      <c r="BI259" s="7"/>
      <c r="BJ259" s="48"/>
      <c r="BK259" s="48"/>
      <c r="BL259" s="48"/>
    </row>
    <row r="260" spans="4:64"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  <c r="AA260" s="6"/>
      <c r="AB260" s="6"/>
      <c r="AC260" s="7"/>
      <c r="AD260" s="48"/>
      <c r="AE260" s="48"/>
      <c r="AF260" s="48"/>
      <c r="AJ260" s="6"/>
      <c r="AK260" s="6"/>
      <c r="AL260" s="6"/>
      <c r="AM260" s="6"/>
      <c r="AN260" s="6"/>
      <c r="AO260" s="6"/>
      <c r="AP260" s="6"/>
      <c r="AQ260" s="6"/>
      <c r="AR260" s="6"/>
      <c r="AS260" s="6"/>
      <c r="AT260" s="6"/>
      <c r="AU260" s="6"/>
      <c r="AV260" s="6"/>
      <c r="AW260" s="6"/>
      <c r="AX260" s="6"/>
      <c r="AY260" s="6"/>
      <c r="AZ260" s="6"/>
      <c r="BA260" s="6"/>
      <c r="BB260" s="6"/>
      <c r="BC260" s="6"/>
      <c r="BD260" s="6"/>
      <c r="BE260" s="6"/>
      <c r="BF260" s="6"/>
      <c r="BG260" s="6"/>
      <c r="BH260" s="6"/>
      <c r="BI260" s="7"/>
      <c r="BJ260" s="48"/>
      <c r="BK260" s="48"/>
      <c r="BL260" s="48"/>
    </row>
    <row r="261" spans="4:64"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  <c r="AA261" s="6"/>
      <c r="AB261" s="6"/>
      <c r="AC261" s="7"/>
      <c r="AD261" s="48"/>
      <c r="AE261" s="48"/>
      <c r="AF261" s="48"/>
      <c r="AJ261" s="6"/>
      <c r="AK261" s="6"/>
      <c r="AL261" s="6"/>
      <c r="AM261" s="6"/>
      <c r="AN261" s="6"/>
      <c r="AO261" s="6"/>
      <c r="AP261" s="6"/>
      <c r="AQ261" s="6"/>
      <c r="AR261" s="6"/>
      <c r="AS261" s="6"/>
      <c r="AT261" s="6"/>
      <c r="AU261" s="6"/>
      <c r="AV261" s="6"/>
      <c r="AW261" s="6"/>
      <c r="AX261" s="6"/>
      <c r="AY261" s="6"/>
      <c r="AZ261" s="6"/>
      <c r="BA261" s="6"/>
      <c r="BB261" s="6"/>
      <c r="BC261" s="6"/>
      <c r="BD261" s="6"/>
      <c r="BE261" s="6"/>
      <c r="BF261" s="6"/>
      <c r="BG261" s="6"/>
      <c r="BH261" s="6"/>
      <c r="BI261" s="7"/>
      <c r="BJ261" s="48"/>
      <c r="BK261" s="48"/>
      <c r="BL261" s="48"/>
    </row>
    <row r="262" spans="4:64"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  <c r="AA262" s="6"/>
      <c r="AB262" s="6"/>
      <c r="AC262" s="7"/>
      <c r="AD262" s="48"/>
      <c r="AE262" s="48"/>
      <c r="AF262" s="48"/>
      <c r="AJ262" s="6"/>
      <c r="AK262" s="6"/>
      <c r="AL262" s="6"/>
      <c r="AM262" s="6"/>
      <c r="AN262" s="6"/>
      <c r="AO262" s="6"/>
      <c r="AP262" s="6"/>
      <c r="AQ262" s="6"/>
      <c r="AR262" s="6"/>
      <c r="AS262" s="6"/>
      <c r="AT262" s="6"/>
      <c r="AU262" s="6"/>
      <c r="AV262" s="6"/>
      <c r="AW262" s="6"/>
      <c r="AX262" s="6"/>
      <c r="AY262" s="6"/>
      <c r="AZ262" s="6"/>
      <c r="BA262" s="6"/>
      <c r="BB262" s="6"/>
      <c r="BC262" s="6"/>
      <c r="BD262" s="6"/>
      <c r="BE262" s="6"/>
      <c r="BF262" s="6"/>
      <c r="BG262" s="6"/>
      <c r="BH262" s="6"/>
      <c r="BI262" s="7"/>
      <c r="BJ262" s="48"/>
      <c r="BK262" s="48"/>
      <c r="BL262" s="48"/>
    </row>
    <row r="263" spans="4:64"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  <c r="AA263" s="6"/>
      <c r="AB263" s="6"/>
      <c r="AC263" s="7"/>
      <c r="AD263" s="48"/>
      <c r="AE263" s="48"/>
      <c r="AF263" s="48"/>
      <c r="AJ263" s="6"/>
      <c r="AK263" s="6"/>
      <c r="AL263" s="6"/>
      <c r="AM263" s="6"/>
      <c r="AN263" s="6"/>
      <c r="AO263" s="6"/>
      <c r="AP263" s="6"/>
      <c r="AQ263" s="6"/>
      <c r="AR263" s="6"/>
      <c r="AS263" s="6"/>
      <c r="AT263" s="6"/>
      <c r="AU263" s="6"/>
      <c r="AV263" s="6"/>
      <c r="AW263" s="6"/>
      <c r="AX263" s="6"/>
      <c r="AY263" s="6"/>
      <c r="AZ263" s="6"/>
      <c r="BA263" s="6"/>
      <c r="BB263" s="6"/>
      <c r="BC263" s="6"/>
      <c r="BD263" s="6"/>
      <c r="BE263" s="6"/>
      <c r="BF263" s="6"/>
      <c r="BG263" s="6"/>
      <c r="BH263" s="6"/>
      <c r="BI263" s="7"/>
      <c r="BJ263" s="48"/>
      <c r="BK263" s="48"/>
      <c r="BL263" s="48"/>
    </row>
    <row r="264" spans="4:64"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  <c r="AA264" s="6"/>
      <c r="AB264" s="6"/>
      <c r="AC264" s="7"/>
      <c r="AD264" s="48"/>
      <c r="AE264" s="48"/>
      <c r="AF264" s="48"/>
      <c r="AJ264" s="6"/>
      <c r="AK264" s="6"/>
      <c r="AL264" s="6"/>
      <c r="AM264" s="6"/>
      <c r="AN264" s="6"/>
      <c r="AO264" s="6"/>
      <c r="AP264" s="6"/>
      <c r="AQ264" s="6"/>
      <c r="AR264" s="6"/>
      <c r="AS264" s="6"/>
      <c r="AT264" s="6"/>
      <c r="AU264" s="6"/>
      <c r="AV264" s="6"/>
      <c r="AW264" s="6"/>
      <c r="AX264" s="6"/>
      <c r="AY264" s="6"/>
      <c r="AZ264" s="6"/>
      <c r="BA264" s="6"/>
      <c r="BB264" s="6"/>
      <c r="BC264" s="6"/>
      <c r="BD264" s="6"/>
      <c r="BE264" s="6"/>
      <c r="BF264" s="6"/>
      <c r="BG264" s="6"/>
      <c r="BH264" s="6"/>
      <c r="BI264" s="7"/>
      <c r="BJ264" s="48"/>
      <c r="BK264" s="48"/>
      <c r="BL264" s="48"/>
    </row>
    <row r="265" spans="4:64"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  <c r="AA265" s="6"/>
      <c r="AB265" s="6"/>
      <c r="AC265" s="7"/>
      <c r="AD265" s="48"/>
      <c r="AE265" s="48"/>
      <c r="AF265" s="48"/>
      <c r="AJ265" s="6"/>
      <c r="AK265" s="6"/>
      <c r="AL265" s="6"/>
      <c r="AM265" s="6"/>
      <c r="AN265" s="6"/>
      <c r="AO265" s="6"/>
      <c r="AP265" s="6"/>
      <c r="AQ265" s="6"/>
      <c r="AR265" s="6"/>
      <c r="AS265" s="6"/>
      <c r="AT265" s="6"/>
      <c r="AU265" s="6"/>
      <c r="AV265" s="6"/>
      <c r="AW265" s="6"/>
      <c r="AX265" s="6"/>
      <c r="AY265" s="6"/>
      <c r="AZ265" s="6"/>
      <c r="BA265" s="6"/>
      <c r="BB265" s="6"/>
      <c r="BC265" s="6"/>
      <c r="BD265" s="6"/>
      <c r="BE265" s="6"/>
      <c r="BF265" s="6"/>
      <c r="BG265" s="6"/>
      <c r="BH265" s="6"/>
      <c r="BI265" s="7"/>
      <c r="BJ265" s="48"/>
      <c r="BK265" s="48"/>
      <c r="BL265" s="48"/>
    </row>
    <row r="266" spans="4:64"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  <c r="AA266" s="6"/>
      <c r="AB266" s="6"/>
      <c r="AC266" s="7"/>
      <c r="AD266" s="48"/>
      <c r="AE266" s="48"/>
      <c r="AF266" s="48"/>
      <c r="AJ266" s="6"/>
      <c r="AK266" s="6"/>
      <c r="AL266" s="6"/>
      <c r="AM266" s="6"/>
      <c r="AN266" s="6"/>
      <c r="AO266" s="6"/>
      <c r="AP266" s="6"/>
      <c r="AQ266" s="6"/>
      <c r="AR266" s="6"/>
      <c r="AS266" s="6"/>
      <c r="AT266" s="6"/>
      <c r="AU266" s="6"/>
      <c r="AV266" s="6"/>
      <c r="AW266" s="6"/>
      <c r="AX266" s="6"/>
      <c r="AY266" s="6"/>
      <c r="AZ266" s="6"/>
      <c r="BA266" s="6"/>
      <c r="BB266" s="6"/>
      <c r="BC266" s="6"/>
      <c r="BD266" s="6"/>
      <c r="BE266" s="6"/>
      <c r="BF266" s="6"/>
      <c r="BG266" s="6"/>
      <c r="BH266" s="6"/>
      <c r="BI266" s="7"/>
      <c r="BJ266" s="48"/>
      <c r="BK266" s="48"/>
      <c r="BL266" s="48"/>
    </row>
    <row r="267" spans="4:64"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  <c r="AA267" s="6"/>
      <c r="AB267" s="6"/>
      <c r="AC267" s="7"/>
      <c r="AD267" s="48"/>
      <c r="AE267" s="48"/>
      <c r="AF267" s="48"/>
      <c r="AJ267" s="6"/>
      <c r="AK267" s="6"/>
      <c r="AL267" s="6"/>
      <c r="AM267" s="6"/>
      <c r="AN267" s="6"/>
      <c r="AO267" s="6"/>
      <c r="AP267" s="6"/>
      <c r="AQ267" s="6"/>
      <c r="AR267" s="6"/>
      <c r="AS267" s="6"/>
      <c r="AT267" s="6"/>
      <c r="AU267" s="6"/>
      <c r="AV267" s="6"/>
      <c r="AW267" s="6"/>
      <c r="AX267" s="6"/>
      <c r="AY267" s="6"/>
      <c r="AZ267" s="6"/>
      <c r="BA267" s="6"/>
      <c r="BB267" s="6"/>
      <c r="BC267" s="6"/>
      <c r="BD267" s="6"/>
      <c r="BE267" s="6"/>
      <c r="BF267" s="6"/>
      <c r="BG267" s="6"/>
      <c r="BH267" s="6"/>
      <c r="BI267" s="7"/>
      <c r="BJ267" s="48"/>
      <c r="BK267" s="48"/>
      <c r="BL267" s="48"/>
    </row>
    <row r="268" spans="4:64"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  <c r="AA268" s="6"/>
      <c r="AB268" s="6"/>
      <c r="AC268" s="7"/>
      <c r="AD268" s="48"/>
      <c r="AE268" s="48"/>
      <c r="AF268" s="48"/>
      <c r="AJ268" s="6"/>
      <c r="AK268" s="6"/>
      <c r="AL268" s="6"/>
      <c r="AM268" s="6"/>
      <c r="AN268" s="6"/>
      <c r="AO268" s="6"/>
      <c r="AP268" s="6"/>
      <c r="AQ268" s="6"/>
      <c r="AR268" s="6"/>
      <c r="AS268" s="6"/>
      <c r="AT268" s="6"/>
      <c r="AU268" s="6"/>
      <c r="AV268" s="6"/>
      <c r="AW268" s="6"/>
      <c r="AX268" s="6"/>
      <c r="AY268" s="6"/>
      <c r="AZ268" s="6"/>
      <c r="BA268" s="6"/>
      <c r="BB268" s="6"/>
      <c r="BC268" s="6"/>
      <c r="BD268" s="6"/>
      <c r="BE268" s="6"/>
      <c r="BF268" s="6"/>
      <c r="BG268" s="6"/>
      <c r="BH268" s="6"/>
      <c r="BI268" s="7"/>
      <c r="BJ268" s="48"/>
      <c r="BK268" s="48"/>
      <c r="BL268" s="48"/>
    </row>
    <row r="269" spans="4:64"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  <c r="AA269" s="6"/>
      <c r="AB269" s="6"/>
      <c r="AC269" s="7"/>
      <c r="AD269" s="48"/>
      <c r="AE269" s="48"/>
      <c r="AF269" s="48"/>
      <c r="AJ269" s="6"/>
      <c r="AK269" s="6"/>
      <c r="AL269" s="6"/>
      <c r="AM269" s="6"/>
      <c r="AN269" s="6"/>
      <c r="AO269" s="6"/>
      <c r="AP269" s="6"/>
      <c r="AQ269" s="6"/>
      <c r="AR269" s="6"/>
      <c r="AS269" s="6"/>
      <c r="AT269" s="6"/>
      <c r="AU269" s="6"/>
      <c r="AV269" s="6"/>
      <c r="AW269" s="6"/>
      <c r="AX269" s="6"/>
      <c r="AY269" s="6"/>
      <c r="AZ269" s="6"/>
      <c r="BA269" s="6"/>
      <c r="BB269" s="6"/>
      <c r="BC269" s="6"/>
      <c r="BD269" s="6"/>
      <c r="BE269" s="6"/>
      <c r="BF269" s="6"/>
      <c r="BG269" s="6"/>
      <c r="BH269" s="6"/>
      <c r="BI269" s="7"/>
      <c r="BJ269" s="48"/>
      <c r="BK269" s="48"/>
      <c r="BL269" s="48"/>
    </row>
    <row r="270" spans="4:64"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  <c r="AA270" s="6"/>
      <c r="AB270" s="6"/>
      <c r="AC270" s="7"/>
      <c r="AD270" s="48"/>
      <c r="AE270" s="48"/>
      <c r="AF270" s="48"/>
      <c r="AJ270" s="6"/>
      <c r="AK270" s="6"/>
      <c r="AL270" s="6"/>
      <c r="AM270" s="6"/>
      <c r="AN270" s="6"/>
      <c r="AO270" s="6"/>
      <c r="AP270" s="6"/>
      <c r="AQ270" s="6"/>
      <c r="AR270" s="6"/>
      <c r="AS270" s="6"/>
      <c r="AT270" s="6"/>
      <c r="AU270" s="6"/>
      <c r="AV270" s="6"/>
      <c r="AW270" s="6"/>
      <c r="AX270" s="6"/>
      <c r="AY270" s="6"/>
      <c r="AZ270" s="6"/>
      <c r="BA270" s="6"/>
      <c r="BB270" s="6"/>
      <c r="BC270" s="6"/>
      <c r="BD270" s="6"/>
      <c r="BE270" s="6"/>
      <c r="BF270" s="6"/>
      <c r="BG270" s="6"/>
      <c r="BH270" s="6"/>
      <c r="BI270" s="7"/>
      <c r="BJ270" s="48"/>
      <c r="BK270" s="48"/>
      <c r="BL270" s="48"/>
    </row>
    <row r="271" spans="4:64"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  <c r="AA271" s="6"/>
      <c r="AB271" s="6"/>
      <c r="AC271" s="7"/>
      <c r="AD271" s="48"/>
      <c r="AE271" s="48"/>
      <c r="AF271" s="48"/>
      <c r="AJ271" s="6"/>
      <c r="AK271" s="6"/>
      <c r="AL271" s="6"/>
      <c r="AM271" s="6"/>
      <c r="AN271" s="6"/>
      <c r="AO271" s="6"/>
      <c r="AP271" s="6"/>
      <c r="AQ271" s="6"/>
      <c r="AR271" s="6"/>
      <c r="AS271" s="6"/>
      <c r="AT271" s="6"/>
      <c r="AU271" s="6"/>
      <c r="AV271" s="6"/>
      <c r="AW271" s="6"/>
      <c r="AX271" s="6"/>
      <c r="AY271" s="6"/>
      <c r="AZ271" s="6"/>
      <c r="BA271" s="6"/>
      <c r="BB271" s="6"/>
      <c r="BC271" s="6"/>
      <c r="BD271" s="6"/>
      <c r="BE271" s="6"/>
      <c r="BF271" s="6"/>
      <c r="BG271" s="6"/>
      <c r="BH271" s="6"/>
      <c r="BI271" s="7"/>
      <c r="BJ271" s="48"/>
      <c r="BK271" s="48"/>
      <c r="BL271" s="48"/>
    </row>
    <row r="272" spans="4:64"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  <c r="AA272" s="6"/>
      <c r="AB272" s="6"/>
      <c r="AC272" s="7"/>
      <c r="AD272" s="48"/>
      <c r="AE272" s="48"/>
      <c r="AF272" s="48"/>
      <c r="AJ272" s="6"/>
      <c r="AK272" s="6"/>
      <c r="AL272" s="6"/>
      <c r="AM272" s="6"/>
      <c r="AN272" s="6"/>
      <c r="AO272" s="6"/>
      <c r="AP272" s="6"/>
      <c r="AQ272" s="6"/>
      <c r="AR272" s="6"/>
      <c r="AS272" s="6"/>
      <c r="AT272" s="6"/>
      <c r="AU272" s="6"/>
      <c r="AV272" s="6"/>
      <c r="AW272" s="6"/>
      <c r="AX272" s="6"/>
      <c r="AY272" s="6"/>
      <c r="AZ272" s="6"/>
      <c r="BA272" s="6"/>
      <c r="BB272" s="6"/>
      <c r="BC272" s="6"/>
      <c r="BD272" s="6"/>
      <c r="BE272" s="6"/>
      <c r="BF272" s="6"/>
      <c r="BG272" s="6"/>
      <c r="BH272" s="6"/>
      <c r="BI272" s="7"/>
      <c r="BJ272" s="48"/>
      <c r="BK272" s="48"/>
      <c r="BL272" s="48"/>
    </row>
    <row r="273" spans="4:64"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  <c r="AA273" s="6"/>
      <c r="AB273" s="6"/>
      <c r="AC273" s="7"/>
      <c r="AD273" s="48"/>
      <c r="AE273" s="48"/>
      <c r="AF273" s="48"/>
      <c r="AJ273" s="6"/>
      <c r="AK273" s="6"/>
      <c r="AL273" s="6"/>
      <c r="AM273" s="6"/>
      <c r="AN273" s="6"/>
      <c r="AO273" s="6"/>
      <c r="AP273" s="6"/>
      <c r="AQ273" s="6"/>
      <c r="AR273" s="6"/>
      <c r="AS273" s="6"/>
      <c r="AT273" s="6"/>
      <c r="AU273" s="6"/>
      <c r="AV273" s="6"/>
      <c r="AW273" s="6"/>
      <c r="AX273" s="6"/>
      <c r="AY273" s="6"/>
      <c r="AZ273" s="6"/>
      <c r="BA273" s="6"/>
      <c r="BB273" s="6"/>
      <c r="BC273" s="6"/>
      <c r="BD273" s="6"/>
      <c r="BE273" s="6"/>
      <c r="BF273" s="6"/>
      <c r="BG273" s="6"/>
      <c r="BH273" s="6"/>
      <c r="BI273" s="7"/>
      <c r="BJ273" s="48"/>
      <c r="BK273" s="48"/>
      <c r="BL273" s="48"/>
    </row>
    <row r="274" spans="4:64"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  <c r="AA274" s="6"/>
      <c r="AB274" s="6"/>
      <c r="AC274" s="7"/>
      <c r="AD274" s="48"/>
      <c r="AE274" s="48"/>
      <c r="AF274" s="48"/>
      <c r="AJ274" s="6"/>
      <c r="AK274" s="6"/>
      <c r="AL274" s="6"/>
      <c r="AM274" s="6"/>
      <c r="AN274" s="6"/>
      <c r="AO274" s="6"/>
      <c r="AP274" s="6"/>
      <c r="AQ274" s="6"/>
      <c r="AR274" s="6"/>
      <c r="AS274" s="6"/>
      <c r="AT274" s="6"/>
      <c r="AU274" s="6"/>
      <c r="AV274" s="6"/>
      <c r="AW274" s="6"/>
      <c r="AX274" s="6"/>
      <c r="AY274" s="6"/>
      <c r="AZ274" s="6"/>
      <c r="BA274" s="6"/>
      <c r="BB274" s="6"/>
      <c r="BC274" s="6"/>
      <c r="BD274" s="6"/>
      <c r="BE274" s="6"/>
      <c r="BF274" s="6"/>
      <c r="BG274" s="6"/>
      <c r="BH274" s="6"/>
      <c r="BI274" s="7"/>
      <c r="BJ274" s="48"/>
      <c r="BK274" s="48"/>
      <c r="BL274" s="48"/>
    </row>
    <row r="275" spans="4:64"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  <c r="AA275" s="6"/>
      <c r="AB275" s="6"/>
      <c r="AC275" s="7"/>
      <c r="AD275" s="48"/>
      <c r="AE275" s="48"/>
      <c r="AF275" s="48"/>
      <c r="AJ275" s="6"/>
      <c r="AK275" s="6"/>
      <c r="AL275" s="6"/>
      <c r="AM275" s="6"/>
      <c r="AN275" s="6"/>
      <c r="AO275" s="6"/>
      <c r="AP275" s="6"/>
      <c r="AQ275" s="6"/>
      <c r="AR275" s="6"/>
      <c r="AS275" s="6"/>
      <c r="AT275" s="6"/>
      <c r="AU275" s="6"/>
      <c r="AV275" s="6"/>
      <c r="AW275" s="6"/>
      <c r="AX275" s="6"/>
      <c r="AY275" s="6"/>
      <c r="AZ275" s="6"/>
      <c r="BA275" s="6"/>
      <c r="BB275" s="6"/>
      <c r="BC275" s="6"/>
      <c r="BD275" s="6"/>
      <c r="BE275" s="6"/>
      <c r="BF275" s="6"/>
      <c r="BG275" s="6"/>
      <c r="BH275" s="6"/>
      <c r="BI275" s="7"/>
      <c r="BJ275" s="48"/>
      <c r="BK275" s="48"/>
      <c r="BL275" s="48"/>
    </row>
    <row r="276" spans="4:64"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  <c r="AA276" s="6"/>
      <c r="AB276" s="6"/>
      <c r="AC276" s="7"/>
      <c r="AD276" s="48"/>
      <c r="AE276" s="48"/>
      <c r="AF276" s="48"/>
      <c r="AJ276" s="6"/>
      <c r="AK276" s="6"/>
      <c r="AL276" s="6"/>
      <c r="AM276" s="6"/>
      <c r="AN276" s="6"/>
      <c r="AO276" s="6"/>
      <c r="AP276" s="6"/>
      <c r="AQ276" s="6"/>
      <c r="AR276" s="6"/>
      <c r="AS276" s="6"/>
      <c r="AT276" s="6"/>
      <c r="AU276" s="6"/>
      <c r="AV276" s="6"/>
      <c r="AW276" s="6"/>
      <c r="AX276" s="6"/>
      <c r="AY276" s="6"/>
      <c r="AZ276" s="6"/>
      <c r="BA276" s="6"/>
      <c r="BB276" s="6"/>
      <c r="BC276" s="6"/>
      <c r="BD276" s="6"/>
      <c r="BE276" s="6"/>
      <c r="BF276" s="6"/>
      <c r="BG276" s="6"/>
      <c r="BH276" s="6"/>
      <c r="BI276" s="7"/>
      <c r="BJ276" s="48"/>
      <c r="BK276" s="48"/>
      <c r="BL276" s="48"/>
    </row>
    <row r="277" spans="4:64"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  <c r="AA277" s="6"/>
      <c r="AB277" s="6"/>
      <c r="AC277" s="7"/>
      <c r="AD277" s="48"/>
      <c r="AE277" s="48"/>
      <c r="AF277" s="48"/>
      <c r="AJ277" s="6"/>
      <c r="AK277" s="6"/>
      <c r="AL277" s="6"/>
      <c r="AM277" s="6"/>
      <c r="AN277" s="6"/>
      <c r="AO277" s="6"/>
      <c r="AP277" s="6"/>
      <c r="AQ277" s="6"/>
      <c r="AR277" s="6"/>
      <c r="AS277" s="6"/>
      <c r="AT277" s="6"/>
      <c r="AU277" s="6"/>
      <c r="AV277" s="6"/>
      <c r="AW277" s="6"/>
      <c r="AX277" s="6"/>
      <c r="AY277" s="6"/>
      <c r="AZ277" s="6"/>
      <c r="BA277" s="6"/>
      <c r="BB277" s="6"/>
      <c r="BC277" s="6"/>
      <c r="BD277" s="6"/>
      <c r="BE277" s="6"/>
      <c r="BF277" s="6"/>
      <c r="BG277" s="6"/>
      <c r="BH277" s="6"/>
      <c r="BI277" s="7"/>
      <c r="BJ277" s="48"/>
      <c r="BK277" s="48"/>
      <c r="BL277" s="48"/>
    </row>
    <row r="278" spans="4:64"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  <c r="AA278" s="6"/>
      <c r="AB278" s="6"/>
      <c r="AC278" s="7"/>
      <c r="AD278" s="48"/>
      <c r="AE278" s="48"/>
      <c r="AF278" s="48"/>
      <c r="AJ278" s="6"/>
      <c r="AK278" s="6"/>
      <c r="AL278" s="6"/>
      <c r="AM278" s="6"/>
      <c r="AN278" s="6"/>
      <c r="AO278" s="6"/>
      <c r="AP278" s="6"/>
      <c r="AQ278" s="6"/>
      <c r="AR278" s="6"/>
      <c r="AS278" s="6"/>
      <c r="AT278" s="6"/>
      <c r="AU278" s="6"/>
      <c r="AV278" s="6"/>
      <c r="AW278" s="6"/>
      <c r="AX278" s="6"/>
      <c r="AY278" s="6"/>
      <c r="AZ278" s="6"/>
      <c r="BA278" s="6"/>
      <c r="BB278" s="6"/>
      <c r="BC278" s="6"/>
      <c r="BD278" s="6"/>
      <c r="BE278" s="6"/>
      <c r="BF278" s="6"/>
      <c r="BG278" s="6"/>
      <c r="BH278" s="6"/>
      <c r="BI278" s="7"/>
      <c r="BJ278" s="48"/>
      <c r="BK278" s="48"/>
      <c r="BL278" s="48"/>
    </row>
    <row r="279" spans="4:64"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  <c r="AA279" s="6"/>
      <c r="AB279" s="6"/>
      <c r="AC279" s="7"/>
      <c r="AD279" s="48"/>
      <c r="AE279" s="48"/>
      <c r="AF279" s="48"/>
      <c r="AJ279" s="6"/>
      <c r="AK279" s="6"/>
      <c r="AL279" s="6"/>
      <c r="AM279" s="6"/>
      <c r="AN279" s="6"/>
      <c r="AO279" s="6"/>
      <c r="AP279" s="6"/>
      <c r="AQ279" s="6"/>
      <c r="AR279" s="6"/>
      <c r="AS279" s="6"/>
      <c r="AT279" s="6"/>
      <c r="AU279" s="6"/>
      <c r="AV279" s="6"/>
      <c r="AW279" s="6"/>
      <c r="AX279" s="6"/>
      <c r="AY279" s="6"/>
      <c r="AZ279" s="6"/>
      <c r="BA279" s="6"/>
      <c r="BB279" s="6"/>
      <c r="BC279" s="6"/>
      <c r="BD279" s="6"/>
      <c r="BE279" s="6"/>
      <c r="BF279" s="6"/>
      <c r="BG279" s="6"/>
      <c r="BH279" s="6"/>
      <c r="BI279" s="7"/>
      <c r="BJ279" s="48"/>
      <c r="BK279" s="48"/>
      <c r="BL279" s="48"/>
    </row>
    <row r="280" spans="4:64"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  <c r="AA280" s="6"/>
      <c r="AB280" s="6"/>
      <c r="AC280" s="7"/>
      <c r="AD280" s="48"/>
      <c r="AE280" s="48"/>
      <c r="AF280" s="48"/>
      <c r="AJ280" s="6"/>
      <c r="AK280" s="6"/>
      <c r="AL280" s="6"/>
      <c r="AM280" s="6"/>
      <c r="AN280" s="6"/>
      <c r="AO280" s="6"/>
      <c r="AP280" s="6"/>
      <c r="AQ280" s="6"/>
      <c r="AR280" s="6"/>
      <c r="AS280" s="6"/>
      <c r="AT280" s="6"/>
      <c r="AU280" s="6"/>
      <c r="AV280" s="6"/>
      <c r="AW280" s="6"/>
      <c r="AX280" s="6"/>
      <c r="AY280" s="6"/>
      <c r="AZ280" s="6"/>
      <c r="BA280" s="6"/>
      <c r="BB280" s="6"/>
      <c r="BC280" s="6"/>
      <c r="BD280" s="6"/>
      <c r="BE280" s="6"/>
      <c r="BF280" s="6"/>
      <c r="BG280" s="6"/>
      <c r="BH280" s="6"/>
      <c r="BI280" s="7"/>
      <c r="BJ280" s="48"/>
      <c r="BK280" s="48"/>
      <c r="BL280" s="48"/>
    </row>
    <row r="281" spans="4:64"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  <c r="AA281" s="6"/>
      <c r="AB281" s="6"/>
      <c r="AC281" s="7"/>
      <c r="AD281" s="48"/>
      <c r="AE281" s="48"/>
      <c r="AF281" s="48"/>
      <c r="AJ281" s="6"/>
      <c r="AK281" s="6"/>
      <c r="AL281" s="6"/>
      <c r="AM281" s="6"/>
      <c r="AN281" s="6"/>
      <c r="AO281" s="6"/>
      <c r="AP281" s="6"/>
      <c r="AQ281" s="6"/>
      <c r="AR281" s="6"/>
      <c r="AS281" s="6"/>
      <c r="AT281" s="6"/>
      <c r="AU281" s="6"/>
      <c r="AV281" s="6"/>
      <c r="AW281" s="6"/>
      <c r="AX281" s="6"/>
      <c r="AY281" s="6"/>
      <c r="AZ281" s="6"/>
      <c r="BA281" s="6"/>
      <c r="BB281" s="6"/>
      <c r="BC281" s="6"/>
      <c r="BD281" s="6"/>
      <c r="BE281" s="6"/>
      <c r="BF281" s="6"/>
      <c r="BG281" s="6"/>
      <c r="BH281" s="6"/>
      <c r="BI281" s="7"/>
      <c r="BJ281" s="48"/>
      <c r="BK281" s="48"/>
      <c r="BL281" s="48"/>
    </row>
    <row r="282" spans="4:64"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  <c r="AA282" s="6"/>
      <c r="AB282" s="6"/>
      <c r="AC282" s="7"/>
      <c r="AD282" s="48"/>
      <c r="AE282" s="48"/>
      <c r="AF282" s="48"/>
      <c r="AJ282" s="6"/>
      <c r="AK282" s="6"/>
      <c r="AL282" s="6"/>
      <c r="AM282" s="6"/>
      <c r="AN282" s="6"/>
      <c r="AO282" s="6"/>
      <c r="AP282" s="6"/>
      <c r="AQ282" s="6"/>
      <c r="AR282" s="6"/>
      <c r="AS282" s="6"/>
      <c r="AT282" s="6"/>
      <c r="AU282" s="6"/>
      <c r="AV282" s="6"/>
      <c r="AW282" s="6"/>
      <c r="AX282" s="6"/>
      <c r="AY282" s="6"/>
      <c r="AZ282" s="6"/>
      <c r="BA282" s="6"/>
      <c r="BB282" s="6"/>
      <c r="BC282" s="6"/>
      <c r="BD282" s="6"/>
      <c r="BE282" s="6"/>
      <c r="BF282" s="6"/>
      <c r="BG282" s="6"/>
      <c r="BH282" s="6"/>
      <c r="BI282" s="7"/>
      <c r="BJ282" s="48"/>
      <c r="BK282" s="48"/>
      <c r="BL282" s="48"/>
    </row>
    <row r="283" spans="4:64"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  <c r="AA283" s="6"/>
      <c r="AB283" s="6"/>
      <c r="AC283" s="7"/>
      <c r="AD283" s="48"/>
      <c r="AE283" s="48"/>
      <c r="AF283" s="48"/>
      <c r="AJ283" s="6"/>
      <c r="AK283" s="6"/>
      <c r="AL283" s="6"/>
      <c r="AM283" s="6"/>
      <c r="AN283" s="6"/>
      <c r="AO283" s="6"/>
      <c r="AP283" s="6"/>
      <c r="AQ283" s="6"/>
      <c r="AR283" s="6"/>
      <c r="AS283" s="6"/>
      <c r="AT283" s="6"/>
      <c r="AU283" s="6"/>
      <c r="AV283" s="6"/>
      <c r="AW283" s="6"/>
      <c r="AX283" s="6"/>
      <c r="AY283" s="6"/>
      <c r="AZ283" s="6"/>
      <c r="BA283" s="6"/>
      <c r="BB283" s="6"/>
      <c r="BC283" s="6"/>
      <c r="BD283" s="6"/>
      <c r="BE283" s="6"/>
      <c r="BF283" s="6"/>
      <c r="BG283" s="6"/>
      <c r="BH283" s="6"/>
      <c r="BI283" s="7"/>
      <c r="BJ283" s="48"/>
      <c r="BK283" s="48"/>
      <c r="BL283" s="48"/>
    </row>
    <row r="284" spans="4:64"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  <c r="AA284" s="6"/>
      <c r="AB284" s="6"/>
      <c r="AC284" s="7"/>
      <c r="AD284" s="48"/>
      <c r="AE284" s="48"/>
      <c r="AF284" s="48"/>
      <c r="AJ284" s="6"/>
      <c r="AK284" s="6"/>
      <c r="AL284" s="6"/>
      <c r="AM284" s="6"/>
      <c r="AN284" s="6"/>
      <c r="AO284" s="6"/>
      <c r="AP284" s="6"/>
      <c r="AQ284" s="6"/>
      <c r="AR284" s="6"/>
      <c r="AS284" s="6"/>
      <c r="AT284" s="6"/>
      <c r="AU284" s="6"/>
      <c r="AV284" s="6"/>
      <c r="AW284" s="6"/>
      <c r="AX284" s="6"/>
      <c r="AY284" s="6"/>
      <c r="AZ284" s="6"/>
      <c r="BA284" s="6"/>
      <c r="BB284" s="6"/>
      <c r="BC284" s="6"/>
      <c r="BD284" s="6"/>
      <c r="BE284" s="6"/>
      <c r="BF284" s="6"/>
      <c r="BG284" s="6"/>
      <c r="BH284" s="6"/>
      <c r="BI284" s="7"/>
      <c r="BJ284" s="48"/>
      <c r="BK284" s="48"/>
      <c r="BL284" s="48"/>
    </row>
    <row r="285" spans="4:64"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  <c r="AA285" s="6"/>
      <c r="AB285" s="6"/>
      <c r="AC285" s="7"/>
      <c r="AD285" s="48"/>
      <c r="AE285" s="48"/>
      <c r="AF285" s="48"/>
      <c r="AJ285" s="6"/>
      <c r="AK285" s="6"/>
      <c r="AL285" s="6"/>
      <c r="AM285" s="6"/>
      <c r="AN285" s="6"/>
      <c r="AO285" s="6"/>
      <c r="AP285" s="6"/>
      <c r="AQ285" s="6"/>
      <c r="AR285" s="6"/>
      <c r="AS285" s="6"/>
      <c r="AT285" s="6"/>
      <c r="AU285" s="6"/>
      <c r="AV285" s="6"/>
      <c r="AW285" s="6"/>
      <c r="AX285" s="6"/>
      <c r="AY285" s="6"/>
      <c r="AZ285" s="6"/>
      <c r="BA285" s="6"/>
      <c r="BB285" s="6"/>
      <c r="BC285" s="6"/>
      <c r="BD285" s="6"/>
      <c r="BE285" s="6"/>
      <c r="BF285" s="6"/>
      <c r="BG285" s="6"/>
      <c r="BH285" s="6"/>
      <c r="BI285" s="7"/>
      <c r="BJ285" s="48"/>
      <c r="BK285" s="48"/>
      <c r="BL285" s="48"/>
    </row>
    <row r="286" spans="4:64"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  <c r="AA286" s="6"/>
      <c r="AB286" s="6"/>
      <c r="AC286" s="7"/>
      <c r="AD286" s="48"/>
      <c r="AE286" s="48"/>
      <c r="AF286" s="48"/>
      <c r="AJ286" s="6"/>
      <c r="AK286" s="6"/>
      <c r="AL286" s="6"/>
      <c r="AM286" s="6"/>
      <c r="AN286" s="6"/>
      <c r="AO286" s="6"/>
      <c r="AP286" s="6"/>
      <c r="AQ286" s="6"/>
      <c r="AR286" s="6"/>
      <c r="AS286" s="6"/>
      <c r="AT286" s="6"/>
      <c r="AU286" s="6"/>
      <c r="AV286" s="6"/>
      <c r="AW286" s="6"/>
      <c r="AX286" s="6"/>
      <c r="AY286" s="6"/>
      <c r="AZ286" s="6"/>
      <c r="BA286" s="6"/>
      <c r="BB286" s="6"/>
      <c r="BC286" s="6"/>
      <c r="BD286" s="6"/>
      <c r="BE286" s="6"/>
      <c r="BF286" s="6"/>
      <c r="BG286" s="6"/>
      <c r="BH286" s="6"/>
      <c r="BI286" s="7"/>
      <c r="BJ286" s="48"/>
      <c r="BK286" s="48"/>
      <c r="BL286" s="48"/>
    </row>
    <row r="287" spans="4:64"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  <c r="AA287" s="6"/>
      <c r="AB287" s="6"/>
      <c r="AC287" s="7"/>
      <c r="AD287" s="48"/>
      <c r="AE287" s="48"/>
      <c r="AF287" s="48"/>
      <c r="AJ287" s="6"/>
      <c r="AK287" s="6"/>
      <c r="AL287" s="6"/>
      <c r="AM287" s="6"/>
      <c r="AN287" s="6"/>
      <c r="AO287" s="6"/>
      <c r="AP287" s="6"/>
      <c r="AQ287" s="6"/>
      <c r="AR287" s="6"/>
      <c r="AS287" s="6"/>
      <c r="AT287" s="6"/>
      <c r="AU287" s="6"/>
      <c r="AV287" s="6"/>
      <c r="AW287" s="6"/>
      <c r="AX287" s="6"/>
      <c r="AY287" s="6"/>
      <c r="AZ287" s="6"/>
      <c r="BA287" s="6"/>
      <c r="BB287" s="6"/>
      <c r="BC287" s="6"/>
      <c r="BD287" s="6"/>
      <c r="BE287" s="6"/>
      <c r="BF287" s="6"/>
      <c r="BG287" s="6"/>
      <c r="BH287" s="6"/>
      <c r="BI287" s="7"/>
      <c r="BJ287" s="48"/>
      <c r="BK287" s="48"/>
      <c r="BL287" s="48"/>
    </row>
    <row r="288" spans="4:64"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  <c r="AA288" s="6"/>
      <c r="AB288" s="6"/>
      <c r="AC288" s="7"/>
      <c r="AD288" s="48"/>
      <c r="AE288" s="48"/>
      <c r="AF288" s="48"/>
      <c r="AJ288" s="6"/>
      <c r="AK288" s="6"/>
      <c r="AL288" s="6"/>
      <c r="AM288" s="6"/>
      <c r="AN288" s="6"/>
      <c r="AO288" s="6"/>
      <c r="AP288" s="6"/>
      <c r="AQ288" s="6"/>
      <c r="AR288" s="6"/>
      <c r="AS288" s="6"/>
      <c r="AT288" s="6"/>
      <c r="AU288" s="6"/>
      <c r="AV288" s="6"/>
      <c r="AW288" s="6"/>
      <c r="AX288" s="6"/>
      <c r="AY288" s="6"/>
      <c r="AZ288" s="6"/>
      <c r="BA288" s="6"/>
      <c r="BB288" s="6"/>
      <c r="BC288" s="6"/>
      <c r="BD288" s="6"/>
      <c r="BE288" s="6"/>
      <c r="BF288" s="6"/>
      <c r="BG288" s="6"/>
      <c r="BH288" s="6"/>
      <c r="BI288" s="7"/>
      <c r="BJ288" s="48"/>
      <c r="BK288" s="48"/>
      <c r="BL288" s="48"/>
    </row>
    <row r="289" spans="4:64"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  <c r="AA289" s="6"/>
      <c r="AB289" s="6"/>
      <c r="AC289" s="7"/>
      <c r="AD289" s="48"/>
      <c r="AE289" s="48"/>
      <c r="AF289" s="48"/>
      <c r="AJ289" s="6"/>
      <c r="AK289" s="6"/>
      <c r="AL289" s="6"/>
      <c r="AM289" s="6"/>
      <c r="AN289" s="6"/>
      <c r="AO289" s="6"/>
      <c r="AP289" s="6"/>
      <c r="AQ289" s="6"/>
      <c r="AR289" s="6"/>
      <c r="AS289" s="6"/>
      <c r="AT289" s="6"/>
      <c r="AU289" s="6"/>
      <c r="AV289" s="6"/>
      <c r="AW289" s="6"/>
      <c r="AX289" s="6"/>
      <c r="AY289" s="6"/>
      <c r="AZ289" s="6"/>
      <c r="BA289" s="6"/>
      <c r="BB289" s="6"/>
      <c r="BC289" s="6"/>
      <c r="BD289" s="6"/>
      <c r="BE289" s="6"/>
      <c r="BF289" s="6"/>
      <c r="BG289" s="6"/>
      <c r="BH289" s="6"/>
      <c r="BI289" s="7"/>
      <c r="BJ289" s="48"/>
      <c r="BK289" s="48"/>
      <c r="BL289" s="48"/>
    </row>
    <row r="290" spans="4:64"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  <c r="AA290" s="6"/>
      <c r="AB290" s="6"/>
      <c r="AC290" s="7"/>
      <c r="AD290" s="48"/>
      <c r="AE290" s="48"/>
      <c r="AF290" s="48"/>
      <c r="AJ290" s="6"/>
      <c r="AK290" s="6"/>
      <c r="AL290" s="6"/>
      <c r="AM290" s="6"/>
      <c r="AN290" s="6"/>
      <c r="AO290" s="6"/>
      <c r="AP290" s="6"/>
      <c r="AQ290" s="6"/>
      <c r="AR290" s="6"/>
      <c r="AS290" s="6"/>
      <c r="AT290" s="6"/>
      <c r="AU290" s="6"/>
      <c r="AV290" s="6"/>
      <c r="AW290" s="6"/>
      <c r="AX290" s="6"/>
      <c r="AY290" s="6"/>
      <c r="AZ290" s="6"/>
      <c r="BA290" s="6"/>
      <c r="BB290" s="6"/>
      <c r="BC290" s="6"/>
      <c r="BD290" s="6"/>
      <c r="BE290" s="6"/>
      <c r="BF290" s="6"/>
      <c r="BG290" s="6"/>
      <c r="BH290" s="6"/>
      <c r="BI290" s="7"/>
      <c r="BJ290" s="48"/>
      <c r="BK290" s="48"/>
      <c r="BL290" s="48"/>
    </row>
    <row r="291" spans="4:64"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  <c r="AA291" s="6"/>
      <c r="AB291" s="6"/>
      <c r="AC291" s="7"/>
      <c r="AD291" s="48"/>
      <c r="AE291" s="48"/>
      <c r="AF291" s="48"/>
      <c r="AJ291" s="6"/>
      <c r="AK291" s="6"/>
      <c r="AL291" s="6"/>
      <c r="AM291" s="6"/>
      <c r="AN291" s="6"/>
      <c r="AO291" s="6"/>
      <c r="AP291" s="6"/>
      <c r="AQ291" s="6"/>
      <c r="AR291" s="6"/>
      <c r="AS291" s="6"/>
      <c r="AT291" s="6"/>
      <c r="AU291" s="6"/>
      <c r="AV291" s="6"/>
      <c r="AW291" s="6"/>
      <c r="AX291" s="6"/>
      <c r="AY291" s="6"/>
      <c r="AZ291" s="6"/>
      <c r="BA291" s="6"/>
      <c r="BB291" s="6"/>
      <c r="BC291" s="6"/>
      <c r="BD291" s="6"/>
      <c r="BE291" s="6"/>
      <c r="BF291" s="6"/>
      <c r="BG291" s="6"/>
      <c r="BH291" s="6"/>
      <c r="BI291" s="7"/>
      <c r="BJ291" s="48"/>
      <c r="BK291" s="48"/>
      <c r="BL291" s="48"/>
    </row>
    <row r="292" spans="4:64"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  <c r="AA292" s="6"/>
      <c r="AB292" s="6"/>
      <c r="AC292" s="7"/>
      <c r="AD292" s="48"/>
      <c r="AE292" s="48"/>
      <c r="AF292" s="48"/>
      <c r="AJ292" s="6"/>
      <c r="AK292" s="6"/>
      <c r="AL292" s="6"/>
      <c r="AM292" s="6"/>
      <c r="AN292" s="6"/>
      <c r="AO292" s="6"/>
      <c r="AP292" s="6"/>
      <c r="AQ292" s="6"/>
      <c r="AR292" s="6"/>
      <c r="AS292" s="6"/>
      <c r="AT292" s="6"/>
      <c r="AU292" s="6"/>
      <c r="AV292" s="6"/>
      <c r="AW292" s="6"/>
      <c r="AX292" s="6"/>
      <c r="AY292" s="6"/>
      <c r="AZ292" s="6"/>
      <c r="BA292" s="6"/>
      <c r="BB292" s="6"/>
      <c r="BC292" s="6"/>
      <c r="BD292" s="6"/>
      <c r="BE292" s="6"/>
      <c r="BF292" s="6"/>
      <c r="BG292" s="6"/>
      <c r="BH292" s="6"/>
      <c r="BI292" s="7"/>
      <c r="BJ292" s="48"/>
      <c r="BK292" s="48"/>
      <c r="BL292" s="48"/>
    </row>
    <row r="293" spans="4:64"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  <c r="AA293" s="6"/>
      <c r="AB293" s="6"/>
      <c r="AC293" s="7"/>
      <c r="AD293" s="48"/>
      <c r="AE293" s="48"/>
      <c r="AF293" s="48"/>
      <c r="AJ293" s="6"/>
      <c r="AK293" s="6"/>
      <c r="AL293" s="6"/>
      <c r="AM293" s="6"/>
      <c r="AN293" s="6"/>
      <c r="AO293" s="6"/>
      <c r="AP293" s="6"/>
      <c r="AQ293" s="6"/>
      <c r="AR293" s="6"/>
      <c r="AS293" s="6"/>
      <c r="AT293" s="6"/>
      <c r="AU293" s="6"/>
      <c r="AV293" s="6"/>
      <c r="AW293" s="6"/>
      <c r="AX293" s="6"/>
      <c r="AY293" s="6"/>
      <c r="AZ293" s="6"/>
      <c r="BA293" s="6"/>
      <c r="BB293" s="6"/>
      <c r="BC293" s="6"/>
      <c r="BD293" s="6"/>
      <c r="BE293" s="6"/>
      <c r="BF293" s="6"/>
      <c r="BG293" s="6"/>
      <c r="BH293" s="6"/>
      <c r="BI293" s="7"/>
      <c r="BJ293" s="48"/>
      <c r="BK293" s="48"/>
      <c r="BL293" s="48"/>
    </row>
    <row r="294" spans="4:64"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  <c r="AA294" s="6"/>
      <c r="AB294" s="6"/>
      <c r="AC294" s="7"/>
      <c r="AD294" s="48"/>
      <c r="AE294" s="48"/>
      <c r="AF294" s="48"/>
      <c r="AJ294" s="6"/>
      <c r="AK294" s="6"/>
      <c r="AL294" s="6"/>
      <c r="AM294" s="6"/>
      <c r="AN294" s="6"/>
      <c r="AO294" s="6"/>
      <c r="AP294" s="6"/>
      <c r="AQ294" s="6"/>
      <c r="AR294" s="6"/>
      <c r="AS294" s="6"/>
      <c r="AT294" s="6"/>
      <c r="AU294" s="6"/>
      <c r="AV294" s="6"/>
      <c r="AW294" s="6"/>
      <c r="AX294" s="6"/>
      <c r="AY294" s="6"/>
      <c r="AZ294" s="6"/>
      <c r="BA294" s="6"/>
      <c r="BB294" s="6"/>
      <c r="BC294" s="6"/>
      <c r="BD294" s="6"/>
      <c r="BE294" s="6"/>
      <c r="BF294" s="6"/>
      <c r="BG294" s="6"/>
      <c r="BH294" s="6"/>
      <c r="BI294" s="7"/>
      <c r="BJ294" s="48"/>
      <c r="BK294" s="48"/>
      <c r="BL294" s="48"/>
    </row>
    <row r="295" spans="4:64"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  <c r="AA295" s="6"/>
      <c r="AB295" s="6"/>
      <c r="AC295" s="7"/>
      <c r="AD295" s="48"/>
      <c r="AE295" s="48"/>
      <c r="AF295" s="48"/>
      <c r="AJ295" s="6"/>
      <c r="AK295" s="6"/>
      <c r="AL295" s="6"/>
      <c r="AM295" s="6"/>
      <c r="AN295" s="6"/>
      <c r="AO295" s="6"/>
      <c r="AP295" s="6"/>
      <c r="AQ295" s="6"/>
      <c r="AR295" s="6"/>
      <c r="AS295" s="6"/>
      <c r="AT295" s="6"/>
      <c r="AU295" s="6"/>
      <c r="AV295" s="6"/>
      <c r="AW295" s="6"/>
      <c r="AX295" s="6"/>
      <c r="AY295" s="6"/>
      <c r="AZ295" s="6"/>
      <c r="BA295" s="6"/>
      <c r="BB295" s="6"/>
      <c r="BC295" s="6"/>
      <c r="BD295" s="6"/>
      <c r="BE295" s="6"/>
      <c r="BF295" s="6"/>
      <c r="BG295" s="6"/>
      <c r="BH295" s="6"/>
      <c r="BI295" s="7"/>
      <c r="BJ295" s="48"/>
      <c r="BK295" s="48"/>
      <c r="BL295" s="48"/>
    </row>
    <row r="296" spans="4:64"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  <c r="AA296" s="6"/>
      <c r="AB296" s="6"/>
      <c r="AC296" s="7"/>
      <c r="AD296" s="48"/>
      <c r="AE296" s="48"/>
      <c r="AF296" s="48"/>
      <c r="AJ296" s="6"/>
      <c r="AK296" s="6"/>
      <c r="AL296" s="6"/>
      <c r="AM296" s="6"/>
      <c r="AN296" s="6"/>
      <c r="AO296" s="6"/>
      <c r="AP296" s="6"/>
      <c r="AQ296" s="6"/>
      <c r="AR296" s="6"/>
      <c r="AS296" s="6"/>
      <c r="AT296" s="6"/>
      <c r="AU296" s="6"/>
      <c r="AV296" s="6"/>
      <c r="AW296" s="6"/>
      <c r="AX296" s="6"/>
      <c r="AY296" s="6"/>
      <c r="AZ296" s="6"/>
      <c r="BA296" s="6"/>
      <c r="BB296" s="6"/>
      <c r="BC296" s="6"/>
      <c r="BD296" s="6"/>
      <c r="BE296" s="6"/>
      <c r="BF296" s="6"/>
      <c r="BG296" s="6"/>
      <c r="BH296" s="6"/>
      <c r="BI296" s="7"/>
      <c r="BJ296" s="48"/>
      <c r="BK296" s="48"/>
      <c r="BL296" s="48"/>
    </row>
    <row r="297" spans="4:64"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  <c r="AA297" s="6"/>
      <c r="AB297" s="6"/>
      <c r="AC297" s="7"/>
      <c r="AD297" s="48"/>
      <c r="AE297" s="48"/>
      <c r="AF297" s="48"/>
      <c r="AJ297" s="6"/>
      <c r="AK297" s="6"/>
      <c r="AL297" s="6"/>
      <c r="AM297" s="6"/>
      <c r="AN297" s="6"/>
      <c r="AO297" s="6"/>
      <c r="AP297" s="6"/>
      <c r="AQ297" s="6"/>
      <c r="AR297" s="6"/>
      <c r="AS297" s="6"/>
      <c r="AT297" s="6"/>
      <c r="AU297" s="6"/>
      <c r="AV297" s="6"/>
      <c r="AW297" s="6"/>
      <c r="AX297" s="6"/>
      <c r="AY297" s="6"/>
      <c r="AZ297" s="6"/>
      <c r="BA297" s="6"/>
      <c r="BB297" s="6"/>
      <c r="BC297" s="6"/>
      <c r="BD297" s="6"/>
      <c r="BE297" s="6"/>
      <c r="BF297" s="6"/>
      <c r="BG297" s="6"/>
      <c r="BH297" s="6"/>
      <c r="BI297" s="7"/>
      <c r="BJ297" s="48"/>
      <c r="BK297" s="48"/>
      <c r="BL297" s="48"/>
    </row>
    <row r="298" spans="4:64"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  <c r="AA298" s="6"/>
      <c r="AB298" s="6"/>
      <c r="AC298" s="7"/>
      <c r="AD298" s="48"/>
      <c r="AE298" s="48"/>
      <c r="AF298" s="48"/>
      <c r="AJ298" s="6"/>
      <c r="AK298" s="6"/>
      <c r="AL298" s="6"/>
      <c r="AM298" s="6"/>
      <c r="AN298" s="6"/>
      <c r="AO298" s="6"/>
      <c r="AP298" s="6"/>
      <c r="AQ298" s="6"/>
      <c r="AR298" s="6"/>
      <c r="AS298" s="6"/>
      <c r="AT298" s="6"/>
      <c r="AU298" s="6"/>
      <c r="AV298" s="6"/>
      <c r="AW298" s="6"/>
      <c r="AX298" s="6"/>
      <c r="AY298" s="6"/>
      <c r="AZ298" s="6"/>
      <c r="BA298" s="6"/>
      <c r="BB298" s="6"/>
      <c r="BC298" s="6"/>
      <c r="BD298" s="6"/>
      <c r="BE298" s="6"/>
      <c r="BF298" s="6"/>
      <c r="BG298" s="6"/>
      <c r="BH298" s="6"/>
      <c r="BI298" s="7"/>
      <c r="BJ298" s="48"/>
      <c r="BK298" s="48"/>
      <c r="BL298" s="48"/>
    </row>
    <row r="299" spans="4:64"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  <c r="AA299" s="6"/>
      <c r="AB299" s="6"/>
      <c r="AC299" s="7"/>
      <c r="AD299" s="48"/>
      <c r="AE299" s="48"/>
      <c r="AF299" s="48"/>
      <c r="AJ299" s="6"/>
      <c r="AK299" s="6"/>
      <c r="AL299" s="6"/>
      <c r="AM299" s="6"/>
      <c r="AN299" s="6"/>
      <c r="AO299" s="6"/>
      <c r="AP299" s="6"/>
      <c r="AQ299" s="6"/>
      <c r="AR299" s="6"/>
      <c r="AS299" s="6"/>
      <c r="AT299" s="6"/>
      <c r="AU299" s="6"/>
      <c r="AV299" s="6"/>
      <c r="AW299" s="6"/>
      <c r="AX299" s="6"/>
      <c r="AY299" s="6"/>
      <c r="AZ299" s="6"/>
      <c r="BA299" s="6"/>
      <c r="BB299" s="6"/>
      <c r="BC299" s="6"/>
      <c r="BD299" s="6"/>
      <c r="BE299" s="6"/>
      <c r="BF299" s="6"/>
      <c r="BG299" s="6"/>
      <c r="BH299" s="6"/>
      <c r="BI299" s="7"/>
      <c r="BJ299" s="48"/>
      <c r="BK299" s="48"/>
      <c r="BL299" s="48"/>
    </row>
    <row r="300" spans="4:64"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  <c r="AA300" s="6"/>
      <c r="AB300" s="6"/>
      <c r="AC300" s="7"/>
      <c r="AD300" s="48"/>
      <c r="AE300" s="48"/>
      <c r="AF300" s="48"/>
      <c r="AJ300" s="6"/>
      <c r="AK300" s="6"/>
      <c r="AL300" s="6"/>
      <c r="AM300" s="6"/>
      <c r="AN300" s="6"/>
      <c r="AO300" s="6"/>
      <c r="AP300" s="6"/>
      <c r="AQ300" s="6"/>
      <c r="AR300" s="6"/>
      <c r="AS300" s="6"/>
      <c r="AT300" s="6"/>
      <c r="AU300" s="6"/>
      <c r="AV300" s="6"/>
      <c r="AW300" s="6"/>
      <c r="AX300" s="6"/>
      <c r="AY300" s="6"/>
      <c r="AZ300" s="6"/>
      <c r="BA300" s="6"/>
      <c r="BB300" s="6"/>
      <c r="BC300" s="6"/>
      <c r="BD300" s="6"/>
      <c r="BE300" s="6"/>
      <c r="BF300" s="6"/>
      <c r="BG300" s="6"/>
      <c r="BH300" s="6"/>
      <c r="BI300" s="7"/>
      <c r="BJ300" s="48"/>
      <c r="BK300" s="48"/>
      <c r="BL300" s="48"/>
    </row>
    <row r="301" spans="4:64"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  <c r="AA301" s="6"/>
      <c r="AB301" s="6"/>
      <c r="AC301" s="7"/>
      <c r="AD301" s="48"/>
      <c r="AE301" s="48"/>
      <c r="AF301" s="48"/>
      <c r="AJ301" s="6"/>
      <c r="AK301" s="6"/>
      <c r="AL301" s="6"/>
      <c r="AM301" s="6"/>
      <c r="AN301" s="6"/>
      <c r="AO301" s="6"/>
      <c r="AP301" s="6"/>
      <c r="AQ301" s="6"/>
      <c r="AR301" s="6"/>
      <c r="AS301" s="6"/>
      <c r="AT301" s="6"/>
      <c r="AU301" s="6"/>
      <c r="AV301" s="6"/>
      <c r="AW301" s="6"/>
      <c r="AX301" s="6"/>
      <c r="AY301" s="6"/>
      <c r="AZ301" s="6"/>
      <c r="BA301" s="6"/>
      <c r="BB301" s="6"/>
      <c r="BC301" s="6"/>
      <c r="BD301" s="6"/>
      <c r="BE301" s="6"/>
      <c r="BF301" s="6"/>
      <c r="BG301" s="6"/>
      <c r="BH301" s="6"/>
      <c r="BI301" s="7"/>
      <c r="BJ301" s="48"/>
      <c r="BK301" s="48"/>
      <c r="BL301" s="48"/>
    </row>
    <row r="302" spans="4:64"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  <c r="AA302" s="6"/>
      <c r="AB302" s="6"/>
      <c r="AC302" s="7"/>
      <c r="AD302" s="48"/>
      <c r="AE302" s="48"/>
      <c r="AF302" s="48"/>
      <c r="AJ302" s="6"/>
      <c r="AK302" s="6"/>
      <c r="AL302" s="6"/>
      <c r="AM302" s="6"/>
      <c r="AN302" s="6"/>
      <c r="AO302" s="6"/>
      <c r="AP302" s="6"/>
      <c r="AQ302" s="6"/>
      <c r="AR302" s="6"/>
      <c r="AS302" s="6"/>
      <c r="AT302" s="6"/>
      <c r="AU302" s="6"/>
      <c r="AV302" s="6"/>
      <c r="AW302" s="6"/>
      <c r="AX302" s="6"/>
      <c r="AY302" s="6"/>
      <c r="AZ302" s="6"/>
      <c r="BA302" s="6"/>
      <c r="BB302" s="6"/>
      <c r="BC302" s="6"/>
      <c r="BD302" s="6"/>
      <c r="BE302" s="6"/>
      <c r="BF302" s="6"/>
      <c r="BG302" s="6"/>
      <c r="BH302" s="6"/>
      <c r="BI302" s="7"/>
      <c r="BJ302" s="48"/>
      <c r="BK302" s="48"/>
      <c r="BL302" s="48"/>
    </row>
    <row r="303" spans="4:64"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  <c r="AA303" s="6"/>
      <c r="AB303" s="6"/>
      <c r="AC303" s="7"/>
      <c r="AD303" s="48"/>
      <c r="AE303" s="48"/>
      <c r="AF303" s="48"/>
      <c r="AJ303" s="6"/>
      <c r="AK303" s="6"/>
      <c r="AL303" s="6"/>
      <c r="AM303" s="6"/>
      <c r="AN303" s="6"/>
      <c r="AO303" s="6"/>
      <c r="AP303" s="6"/>
      <c r="AQ303" s="6"/>
      <c r="AR303" s="6"/>
      <c r="AS303" s="6"/>
      <c r="AT303" s="6"/>
      <c r="AU303" s="6"/>
      <c r="AV303" s="6"/>
      <c r="AW303" s="6"/>
      <c r="AX303" s="6"/>
      <c r="AY303" s="6"/>
      <c r="AZ303" s="6"/>
      <c r="BA303" s="6"/>
      <c r="BB303" s="6"/>
      <c r="BC303" s="6"/>
      <c r="BD303" s="6"/>
      <c r="BE303" s="6"/>
      <c r="BF303" s="6"/>
      <c r="BG303" s="6"/>
      <c r="BH303" s="6"/>
      <c r="BI303" s="7"/>
      <c r="BJ303" s="48"/>
      <c r="BK303" s="48"/>
      <c r="BL303" s="48"/>
    </row>
    <row r="304" spans="4:64"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  <c r="AA304" s="6"/>
      <c r="AB304" s="6"/>
      <c r="AC304" s="7"/>
      <c r="AD304" s="48"/>
      <c r="AE304" s="48"/>
      <c r="AF304" s="48"/>
      <c r="AJ304" s="6"/>
      <c r="AK304" s="6"/>
      <c r="AL304" s="6"/>
      <c r="AM304" s="6"/>
      <c r="AN304" s="6"/>
      <c r="AO304" s="6"/>
      <c r="AP304" s="6"/>
      <c r="AQ304" s="6"/>
      <c r="AR304" s="6"/>
      <c r="AS304" s="6"/>
      <c r="AT304" s="6"/>
      <c r="AU304" s="6"/>
      <c r="AV304" s="6"/>
      <c r="AW304" s="6"/>
      <c r="AX304" s="6"/>
      <c r="AY304" s="6"/>
      <c r="AZ304" s="6"/>
      <c r="BA304" s="6"/>
      <c r="BB304" s="6"/>
      <c r="BC304" s="6"/>
      <c r="BD304" s="6"/>
      <c r="BE304" s="6"/>
      <c r="BF304" s="6"/>
      <c r="BG304" s="6"/>
      <c r="BH304" s="6"/>
      <c r="BI304" s="7"/>
      <c r="BJ304" s="48"/>
      <c r="BK304" s="48"/>
      <c r="BL304" s="48"/>
    </row>
    <row r="305" spans="4:64"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  <c r="AA305" s="6"/>
      <c r="AB305" s="6"/>
      <c r="AC305" s="7"/>
      <c r="AD305" s="48"/>
      <c r="AE305" s="48"/>
      <c r="AF305" s="48"/>
      <c r="AJ305" s="6"/>
      <c r="AK305" s="6"/>
      <c r="AL305" s="6"/>
      <c r="AM305" s="6"/>
      <c r="AN305" s="6"/>
      <c r="AO305" s="6"/>
      <c r="AP305" s="6"/>
      <c r="AQ305" s="6"/>
      <c r="AR305" s="6"/>
      <c r="AS305" s="6"/>
      <c r="AT305" s="6"/>
      <c r="AU305" s="6"/>
      <c r="AV305" s="6"/>
      <c r="AW305" s="6"/>
      <c r="AX305" s="6"/>
      <c r="AY305" s="6"/>
      <c r="AZ305" s="6"/>
      <c r="BA305" s="6"/>
      <c r="BB305" s="6"/>
      <c r="BC305" s="6"/>
      <c r="BD305" s="6"/>
      <c r="BE305" s="6"/>
      <c r="BF305" s="6"/>
      <c r="BG305" s="6"/>
      <c r="BH305" s="6"/>
      <c r="BI305" s="7"/>
      <c r="BJ305" s="48"/>
      <c r="BK305" s="48"/>
      <c r="BL305" s="48"/>
    </row>
    <row r="306" spans="4:64"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  <c r="AA306" s="6"/>
      <c r="AB306" s="6"/>
      <c r="AC306" s="7"/>
      <c r="AD306" s="48"/>
      <c r="AE306" s="48"/>
      <c r="AF306" s="48"/>
      <c r="AJ306" s="6"/>
      <c r="AK306" s="6"/>
      <c r="AL306" s="6"/>
      <c r="AM306" s="6"/>
      <c r="AN306" s="6"/>
      <c r="AO306" s="6"/>
      <c r="AP306" s="6"/>
      <c r="AQ306" s="6"/>
      <c r="AR306" s="6"/>
      <c r="AS306" s="6"/>
      <c r="AT306" s="6"/>
      <c r="AU306" s="6"/>
      <c r="AV306" s="6"/>
      <c r="AW306" s="6"/>
      <c r="AX306" s="6"/>
      <c r="AY306" s="6"/>
      <c r="AZ306" s="6"/>
      <c r="BA306" s="6"/>
      <c r="BB306" s="6"/>
      <c r="BC306" s="6"/>
      <c r="BD306" s="6"/>
      <c r="BE306" s="6"/>
      <c r="BF306" s="6"/>
      <c r="BG306" s="6"/>
      <c r="BH306" s="6"/>
      <c r="BI306" s="7"/>
      <c r="BJ306" s="48"/>
      <c r="BK306" s="48"/>
      <c r="BL306" s="48"/>
    </row>
    <row r="307" spans="4:64"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  <c r="AA307" s="6"/>
      <c r="AB307" s="6"/>
      <c r="AC307" s="7"/>
      <c r="AD307" s="48"/>
      <c r="AE307" s="48"/>
      <c r="AF307" s="48"/>
      <c r="AJ307" s="6"/>
      <c r="AK307" s="6"/>
      <c r="AL307" s="6"/>
      <c r="AM307" s="6"/>
      <c r="AN307" s="6"/>
      <c r="AO307" s="6"/>
      <c r="AP307" s="6"/>
      <c r="AQ307" s="6"/>
      <c r="AR307" s="6"/>
      <c r="AS307" s="6"/>
      <c r="AT307" s="6"/>
      <c r="AU307" s="6"/>
      <c r="AV307" s="6"/>
      <c r="AW307" s="6"/>
      <c r="AX307" s="6"/>
      <c r="AY307" s="6"/>
      <c r="AZ307" s="6"/>
      <c r="BA307" s="6"/>
      <c r="BB307" s="6"/>
      <c r="BC307" s="6"/>
      <c r="BD307" s="6"/>
      <c r="BE307" s="6"/>
      <c r="BF307" s="6"/>
      <c r="BG307" s="6"/>
      <c r="BH307" s="6"/>
      <c r="BI307" s="7"/>
      <c r="BJ307" s="48"/>
      <c r="BK307" s="48"/>
      <c r="BL307" s="48"/>
    </row>
    <row r="308" spans="4:64"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  <c r="AA308" s="6"/>
      <c r="AB308" s="6"/>
      <c r="AC308" s="7"/>
      <c r="AD308" s="48"/>
      <c r="AE308" s="48"/>
      <c r="AF308" s="48"/>
      <c r="AJ308" s="6"/>
      <c r="AK308" s="6"/>
      <c r="AL308" s="6"/>
      <c r="AM308" s="6"/>
      <c r="AN308" s="6"/>
      <c r="AO308" s="6"/>
      <c r="AP308" s="6"/>
      <c r="AQ308" s="6"/>
      <c r="AR308" s="6"/>
      <c r="AS308" s="6"/>
      <c r="AT308" s="6"/>
      <c r="AU308" s="6"/>
      <c r="AV308" s="6"/>
      <c r="AW308" s="6"/>
      <c r="AX308" s="6"/>
      <c r="AY308" s="6"/>
      <c r="AZ308" s="6"/>
      <c r="BA308" s="6"/>
      <c r="BB308" s="6"/>
      <c r="BC308" s="6"/>
      <c r="BD308" s="6"/>
      <c r="BE308" s="6"/>
      <c r="BF308" s="6"/>
      <c r="BG308" s="6"/>
      <c r="BH308" s="6"/>
      <c r="BI308" s="7"/>
      <c r="BJ308" s="48"/>
      <c r="BK308" s="48"/>
      <c r="BL308" s="48"/>
    </row>
    <row r="309" spans="4:64"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  <c r="AA309" s="6"/>
      <c r="AB309" s="6"/>
      <c r="AC309" s="7"/>
      <c r="AD309" s="48"/>
      <c r="AE309" s="48"/>
      <c r="AF309" s="48"/>
      <c r="AJ309" s="6"/>
      <c r="AK309" s="6"/>
      <c r="AL309" s="6"/>
      <c r="AM309" s="6"/>
      <c r="AN309" s="6"/>
      <c r="AO309" s="6"/>
      <c r="AP309" s="6"/>
      <c r="AQ309" s="6"/>
      <c r="AR309" s="6"/>
      <c r="AS309" s="6"/>
      <c r="AT309" s="6"/>
      <c r="AU309" s="6"/>
      <c r="AV309" s="6"/>
      <c r="AW309" s="6"/>
      <c r="AX309" s="6"/>
      <c r="AY309" s="6"/>
      <c r="AZ309" s="6"/>
      <c r="BA309" s="6"/>
      <c r="BB309" s="6"/>
      <c r="BC309" s="6"/>
      <c r="BD309" s="6"/>
      <c r="BE309" s="6"/>
      <c r="BF309" s="6"/>
      <c r="BG309" s="6"/>
      <c r="BH309" s="6"/>
      <c r="BI309" s="7"/>
      <c r="BJ309" s="48"/>
      <c r="BK309" s="48"/>
      <c r="BL309" s="48"/>
    </row>
    <row r="310" spans="4:64"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  <c r="AA310" s="6"/>
      <c r="AB310" s="6"/>
      <c r="AC310" s="7"/>
      <c r="AD310" s="48"/>
      <c r="AE310" s="48"/>
      <c r="AF310" s="48"/>
      <c r="AJ310" s="6"/>
      <c r="AK310" s="6"/>
      <c r="AL310" s="6"/>
      <c r="AM310" s="6"/>
      <c r="AN310" s="6"/>
      <c r="AO310" s="6"/>
      <c r="AP310" s="6"/>
      <c r="AQ310" s="6"/>
      <c r="AR310" s="6"/>
      <c r="AS310" s="6"/>
      <c r="AT310" s="6"/>
      <c r="AU310" s="6"/>
      <c r="AV310" s="6"/>
      <c r="AW310" s="6"/>
      <c r="AX310" s="6"/>
      <c r="AY310" s="6"/>
      <c r="AZ310" s="6"/>
      <c r="BA310" s="6"/>
      <c r="BB310" s="6"/>
      <c r="BC310" s="6"/>
      <c r="BD310" s="6"/>
      <c r="BE310" s="6"/>
      <c r="BF310" s="6"/>
      <c r="BG310" s="6"/>
      <c r="BH310" s="6"/>
      <c r="BI310" s="7"/>
      <c r="BJ310" s="48"/>
      <c r="BK310" s="48"/>
      <c r="BL310" s="48"/>
    </row>
    <row r="311" spans="4:64"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  <c r="AA311" s="6"/>
      <c r="AB311" s="6"/>
      <c r="AC311" s="7"/>
      <c r="AD311" s="48"/>
      <c r="AE311" s="48"/>
      <c r="AF311" s="48"/>
      <c r="AJ311" s="6"/>
      <c r="AK311" s="6"/>
      <c r="AL311" s="6"/>
      <c r="AM311" s="6"/>
      <c r="AN311" s="6"/>
      <c r="AO311" s="6"/>
      <c r="AP311" s="6"/>
      <c r="AQ311" s="6"/>
      <c r="AR311" s="6"/>
      <c r="AS311" s="6"/>
      <c r="AT311" s="6"/>
      <c r="AU311" s="6"/>
      <c r="AV311" s="6"/>
      <c r="AW311" s="6"/>
      <c r="AX311" s="6"/>
      <c r="AY311" s="6"/>
      <c r="AZ311" s="6"/>
      <c r="BA311" s="6"/>
      <c r="BB311" s="6"/>
      <c r="BC311" s="6"/>
      <c r="BD311" s="6"/>
      <c r="BE311" s="6"/>
      <c r="BF311" s="6"/>
      <c r="BG311" s="6"/>
      <c r="BH311" s="6"/>
      <c r="BI311" s="7"/>
      <c r="BJ311" s="48"/>
      <c r="BK311" s="48"/>
      <c r="BL311" s="48"/>
    </row>
    <row r="312" spans="4:64"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  <c r="AA312" s="6"/>
      <c r="AB312" s="6"/>
      <c r="AC312" s="7"/>
      <c r="AD312" s="48"/>
      <c r="AE312" s="48"/>
      <c r="AF312" s="48"/>
      <c r="AJ312" s="6"/>
      <c r="AK312" s="6"/>
      <c r="AL312" s="6"/>
      <c r="AM312" s="6"/>
      <c r="AN312" s="6"/>
      <c r="AO312" s="6"/>
      <c r="AP312" s="6"/>
      <c r="AQ312" s="6"/>
      <c r="AR312" s="6"/>
      <c r="AS312" s="6"/>
      <c r="AT312" s="6"/>
      <c r="AU312" s="6"/>
      <c r="AV312" s="6"/>
      <c r="AW312" s="6"/>
      <c r="AX312" s="6"/>
      <c r="AY312" s="6"/>
      <c r="AZ312" s="6"/>
      <c r="BA312" s="6"/>
      <c r="BB312" s="6"/>
      <c r="BC312" s="6"/>
      <c r="BD312" s="6"/>
      <c r="BE312" s="6"/>
      <c r="BF312" s="6"/>
      <c r="BG312" s="6"/>
      <c r="BH312" s="6"/>
      <c r="BI312" s="7"/>
      <c r="BJ312" s="48"/>
      <c r="BK312" s="48"/>
      <c r="BL312" s="48"/>
    </row>
    <row r="313" spans="4:64"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  <c r="AA313" s="6"/>
      <c r="AB313" s="6"/>
      <c r="AC313" s="7"/>
      <c r="AD313" s="48"/>
      <c r="AE313" s="48"/>
      <c r="AF313" s="48"/>
      <c r="AJ313" s="6"/>
      <c r="AK313" s="6"/>
      <c r="AL313" s="6"/>
      <c r="AM313" s="6"/>
      <c r="AN313" s="6"/>
      <c r="AO313" s="6"/>
      <c r="AP313" s="6"/>
      <c r="AQ313" s="6"/>
      <c r="AR313" s="6"/>
      <c r="AS313" s="6"/>
      <c r="AT313" s="6"/>
      <c r="AU313" s="6"/>
      <c r="AV313" s="6"/>
      <c r="AW313" s="6"/>
      <c r="AX313" s="6"/>
      <c r="AY313" s="6"/>
      <c r="AZ313" s="6"/>
      <c r="BA313" s="6"/>
      <c r="BB313" s="6"/>
      <c r="BC313" s="6"/>
      <c r="BD313" s="6"/>
      <c r="BE313" s="6"/>
      <c r="BF313" s="6"/>
      <c r="BG313" s="6"/>
      <c r="BH313" s="6"/>
      <c r="BI313" s="7"/>
      <c r="BJ313" s="48"/>
      <c r="BK313" s="48"/>
      <c r="BL313" s="48"/>
    </row>
    <row r="314" spans="4:64"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  <c r="AA314" s="6"/>
      <c r="AB314" s="6"/>
      <c r="AC314" s="7"/>
      <c r="AD314" s="48"/>
      <c r="AE314" s="48"/>
      <c r="AF314" s="48"/>
      <c r="AJ314" s="6"/>
      <c r="AK314" s="6"/>
      <c r="AL314" s="6"/>
      <c r="AM314" s="6"/>
      <c r="AN314" s="6"/>
      <c r="AO314" s="6"/>
      <c r="AP314" s="6"/>
      <c r="AQ314" s="6"/>
      <c r="AR314" s="6"/>
      <c r="AS314" s="6"/>
      <c r="AT314" s="6"/>
      <c r="AU314" s="6"/>
      <c r="AV314" s="6"/>
      <c r="AW314" s="6"/>
      <c r="AX314" s="6"/>
      <c r="AY314" s="6"/>
      <c r="AZ314" s="6"/>
      <c r="BA314" s="6"/>
      <c r="BB314" s="6"/>
      <c r="BC314" s="6"/>
      <c r="BD314" s="6"/>
      <c r="BE314" s="6"/>
      <c r="BF314" s="6"/>
      <c r="BG314" s="6"/>
      <c r="BH314" s="6"/>
      <c r="BI314" s="7"/>
      <c r="BJ314" s="48"/>
      <c r="BK314" s="48"/>
      <c r="BL314" s="48"/>
    </row>
    <row r="315" spans="4:64"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  <c r="AA315" s="6"/>
      <c r="AB315" s="6"/>
      <c r="AC315" s="7"/>
      <c r="AD315" s="48"/>
      <c r="AE315" s="48"/>
      <c r="AF315" s="48"/>
      <c r="AJ315" s="6"/>
      <c r="AK315" s="6"/>
      <c r="AL315" s="6"/>
      <c r="AM315" s="6"/>
      <c r="AN315" s="6"/>
      <c r="AO315" s="6"/>
      <c r="AP315" s="6"/>
      <c r="AQ315" s="6"/>
      <c r="AR315" s="6"/>
      <c r="AS315" s="6"/>
      <c r="AT315" s="6"/>
      <c r="AU315" s="6"/>
      <c r="AV315" s="6"/>
      <c r="AW315" s="6"/>
      <c r="AX315" s="6"/>
      <c r="AY315" s="6"/>
      <c r="AZ315" s="6"/>
      <c r="BA315" s="6"/>
      <c r="BB315" s="6"/>
      <c r="BC315" s="6"/>
      <c r="BD315" s="6"/>
      <c r="BE315" s="6"/>
      <c r="BF315" s="6"/>
      <c r="BG315" s="6"/>
      <c r="BH315" s="6"/>
      <c r="BI315" s="7"/>
      <c r="BJ315" s="48"/>
      <c r="BK315" s="48"/>
      <c r="BL315" s="48"/>
    </row>
    <row r="316" spans="4:64"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  <c r="AA316" s="6"/>
      <c r="AB316" s="6"/>
      <c r="AC316" s="7"/>
      <c r="AD316" s="48"/>
      <c r="AE316" s="48"/>
      <c r="AF316" s="48"/>
      <c r="AJ316" s="6"/>
      <c r="AK316" s="6"/>
      <c r="AL316" s="6"/>
      <c r="AM316" s="6"/>
      <c r="AN316" s="6"/>
      <c r="AO316" s="6"/>
      <c r="AP316" s="6"/>
      <c r="AQ316" s="6"/>
      <c r="AR316" s="6"/>
      <c r="AS316" s="6"/>
      <c r="AT316" s="6"/>
      <c r="AU316" s="6"/>
      <c r="AV316" s="6"/>
      <c r="AW316" s="6"/>
      <c r="AX316" s="6"/>
      <c r="AY316" s="6"/>
      <c r="AZ316" s="6"/>
      <c r="BA316" s="6"/>
      <c r="BB316" s="6"/>
      <c r="BC316" s="6"/>
      <c r="BD316" s="6"/>
      <c r="BE316" s="6"/>
      <c r="BF316" s="6"/>
      <c r="BG316" s="6"/>
      <c r="BH316" s="6"/>
      <c r="BI316" s="7"/>
      <c r="BJ316" s="48"/>
      <c r="BK316" s="48"/>
      <c r="BL316" s="48"/>
    </row>
    <row r="317" spans="4:64"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  <c r="AA317" s="6"/>
      <c r="AB317" s="6"/>
      <c r="AC317" s="7"/>
      <c r="AD317" s="48"/>
      <c r="AE317" s="48"/>
      <c r="AF317" s="48"/>
      <c r="AJ317" s="6"/>
      <c r="AK317" s="6"/>
      <c r="AL317" s="6"/>
      <c r="AM317" s="6"/>
      <c r="AN317" s="6"/>
      <c r="AO317" s="6"/>
      <c r="AP317" s="6"/>
      <c r="AQ317" s="6"/>
      <c r="AR317" s="6"/>
      <c r="AS317" s="6"/>
      <c r="AT317" s="6"/>
      <c r="AU317" s="6"/>
      <c r="AV317" s="6"/>
      <c r="AW317" s="6"/>
      <c r="AX317" s="6"/>
      <c r="AY317" s="6"/>
      <c r="AZ317" s="6"/>
      <c r="BA317" s="6"/>
      <c r="BB317" s="6"/>
      <c r="BC317" s="6"/>
      <c r="BD317" s="6"/>
      <c r="BE317" s="6"/>
      <c r="BF317" s="6"/>
      <c r="BG317" s="6"/>
      <c r="BH317" s="6"/>
      <c r="BI317" s="7"/>
      <c r="BJ317" s="48"/>
      <c r="BK317" s="48"/>
      <c r="BL317" s="48"/>
    </row>
    <row r="318" spans="4:64"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  <c r="AA318" s="6"/>
      <c r="AB318" s="6"/>
      <c r="AC318" s="7"/>
      <c r="AD318" s="48"/>
      <c r="AE318" s="48"/>
      <c r="AF318" s="48"/>
      <c r="AJ318" s="6"/>
      <c r="AK318" s="6"/>
      <c r="AL318" s="6"/>
      <c r="AM318" s="6"/>
      <c r="AN318" s="6"/>
      <c r="AO318" s="6"/>
      <c r="AP318" s="6"/>
      <c r="AQ318" s="6"/>
      <c r="AR318" s="6"/>
      <c r="AS318" s="6"/>
      <c r="AT318" s="6"/>
      <c r="AU318" s="6"/>
      <c r="AV318" s="6"/>
      <c r="AW318" s="6"/>
      <c r="AX318" s="6"/>
      <c r="AY318" s="6"/>
      <c r="AZ318" s="6"/>
      <c r="BA318" s="6"/>
      <c r="BB318" s="6"/>
      <c r="BC318" s="6"/>
      <c r="BD318" s="6"/>
      <c r="BE318" s="6"/>
      <c r="BF318" s="6"/>
      <c r="BG318" s="6"/>
      <c r="BH318" s="6"/>
      <c r="BI318" s="7"/>
      <c r="BJ318" s="48"/>
      <c r="BK318" s="48"/>
      <c r="BL318" s="48"/>
    </row>
    <row r="319" spans="4:64"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  <c r="AA319" s="6"/>
      <c r="AB319" s="6"/>
      <c r="AC319" s="7"/>
      <c r="AD319" s="48"/>
      <c r="AE319" s="48"/>
      <c r="AF319" s="48"/>
      <c r="AJ319" s="6"/>
      <c r="AK319" s="6"/>
      <c r="AL319" s="6"/>
      <c r="AM319" s="6"/>
      <c r="AN319" s="6"/>
      <c r="AO319" s="6"/>
      <c r="AP319" s="6"/>
      <c r="AQ319" s="6"/>
      <c r="AR319" s="6"/>
      <c r="AS319" s="6"/>
      <c r="AT319" s="6"/>
      <c r="AU319" s="6"/>
      <c r="AV319" s="6"/>
      <c r="AW319" s="6"/>
      <c r="AX319" s="6"/>
      <c r="AY319" s="6"/>
      <c r="AZ319" s="6"/>
      <c r="BA319" s="6"/>
      <c r="BB319" s="6"/>
      <c r="BC319" s="6"/>
      <c r="BD319" s="6"/>
      <c r="BE319" s="6"/>
      <c r="BF319" s="6"/>
      <c r="BG319" s="6"/>
      <c r="BH319" s="6"/>
      <c r="BI319" s="7"/>
      <c r="BJ319" s="48"/>
      <c r="BK319" s="48"/>
      <c r="BL319" s="48"/>
    </row>
    <row r="320" spans="4:64"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  <c r="AA320" s="6"/>
      <c r="AB320" s="6"/>
      <c r="AC320" s="7"/>
      <c r="AD320" s="48"/>
      <c r="AE320" s="48"/>
      <c r="AF320" s="48"/>
      <c r="AJ320" s="6"/>
      <c r="AK320" s="6"/>
      <c r="AL320" s="6"/>
      <c r="AM320" s="6"/>
      <c r="AN320" s="6"/>
      <c r="AO320" s="6"/>
      <c r="AP320" s="6"/>
      <c r="AQ320" s="6"/>
      <c r="AR320" s="6"/>
      <c r="AS320" s="6"/>
      <c r="AT320" s="6"/>
      <c r="AU320" s="6"/>
      <c r="AV320" s="6"/>
      <c r="AW320" s="6"/>
      <c r="AX320" s="6"/>
      <c r="AY320" s="6"/>
      <c r="AZ320" s="6"/>
      <c r="BA320" s="6"/>
      <c r="BB320" s="6"/>
      <c r="BC320" s="6"/>
      <c r="BD320" s="6"/>
      <c r="BE320" s="6"/>
      <c r="BF320" s="6"/>
      <c r="BG320" s="6"/>
      <c r="BH320" s="6"/>
      <c r="BI320" s="7"/>
      <c r="BJ320" s="48"/>
      <c r="BK320" s="48"/>
      <c r="BL320" s="48"/>
    </row>
    <row r="321" spans="4:64"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  <c r="AA321" s="6"/>
      <c r="AB321" s="6"/>
      <c r="AC321" s="7"/>
      <c r="AD321" s="48"/>
      <c r="AE321" s="48"/>
      <c r="AF321" s="48"/>
      <c r="AJ321" s="6"/>
      <c r="AK321" s="6"/>
      <c r="AL321" s="6"/>
      <c r="AM321" s="6"/>
      <c r="AN321" s="6"/>
      <c r="AO321" s="6"/>
      <c r="AP321" s="6"/>
      <c r="AQ321" s="6"/>
      <c r="AR321" s="6"/>
      <c r="AS321" s="6"/>
      <c r="AT321" s="6"/>
      <c r="AU321" s="6"/>
      <c r="AV321" s="6"/>
      <c r="AW321" s="6"/>
      <c r="AX321" s="6"/>
      <c r="AY321" s="6"/>
      <c r="AZ321" s="6"/>
      <c r="BA321" s="6"/>
      <c r="BB321" s="6"/>
      <c r="BC321" s="6"/>
      <c r="BD321" s="6"/>
      <c r="BE321" s="6"/>
      <c r="BF321" s="6"/>
      <c r="BG321" s="6"/>
      <c r="BH321" s="6"/>
      <c r="BI321" s="7"/>
      <c r="BJ321" s="48"/>
      <c r="BK321" s="48"/>
      <c r="BL321" s="48"/>
    </row>
    <row r="322" spans="4:64"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  <c r="AA322" s="6"/>
      <c r="AB322" s="6"/>
      <c r="AC322" s="7"/>
      <c r="AD322" s="48"/>
      <c r="AE322" s="48"/>
      <c r="AF322" s="48"/>
      <c r="AJ322" s="6"/>
      <c r="AK322" s="6"/>
      <c r="AL322" s="6"/>
      <c r="AM322" s="6"/>
      <c r="AN322" s="6"/>
      <c r="AO322" s="6"/>
      <c r="AP322" s="6"/>
      <c r="AQ322" s="6"/>
      <c r="AR322" s="6"/>
      <c r="AS322" s="6"/>
      <c r="AT322" s="6"/>
      <c r="AU322" s="6"/>
      <c r="AV322" s="6"/>
      <c r="AW322" s="6"/>
      <c r="AX322" s="6"/>
      <c r="AY322" s="6"/>
      <c r="AZ322" s="6"/>
      <c r="BA322" s="6"/>
      <c r="BB322" s="6"/>
      <c r="BC322" s="6"/>
      <c r="BD322" s="6"/>
      <c r="BE322" s="6"/>
      <c r="BF322" s="6"/>
      <c r="BG322" s="6"/>
      <c r="BH322" s="6"/>
      <c r="BI322" s="7"/>
      <c r="BJ322" s="48"/>
      <c r="BK322" s="48"/>
      <c r="BL322" s="48"/>
    </row>
    <row r="323" spans="4:64"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  <c r="AA323" s="6"/>
      <c r="AB323" s="6"/>
      <c r="AC323" s="7"/>
      <c r="AD323" s="48"/>
      <c r="AE323" s="48"/>
      <c r="AF323" s="48"/>
      <c r="AJ323" s="6"/>
      <c r="AK323" s="6"/>
      <c r="AL323" s="6"/>
      <c r="AM323" s="6"/>
      <c r="AN323" s="6"/>
      <c r="AO323" s="6"/>
      <c r="AP323" s="6"/>
      <c r="AQ323" s="6"/>
      <c r="AR323" s="6"/>
      <c r="AS323" s="6"/>
      <c r="AT323" s="6"/>
      <c r="AU323" s="6"/>
      <c r="AV323" s="6"/>
      <c r="AW323" s="6"/>
      <c r="AX323" s="6"/>
      <c r="AY323" s="6"/>
      <c r="AZ323" s="6"/>
      <c r="BA323" s="6"/>
      <c r="BB323" s="6"/>
      <c r="BC323" s="6"/>
      <c r="BD323" s="6"/>
      <c r="BE323" s="6"/>
      <c r="BF323" s="6"/>
      <c r="BG323" s="6"/>
      <c r="BH323" s="6"/>
      <c r="BI323" s="7"/>
      <c r="BJ323" s="48"/>
      <c r="BK323" s="48"/>
      <c r="BL323" s="48"/>
    </row>
    <row r="324" spans="4:64"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  <c r="AA324" s="6"/>
      <c r="AB324" s="6"/>
      <c r="AC324" s="7"/>
      <c r="AD324" s="48"/>
      <c r="AE324" s="48"/>
      <c r="AF324" s="48"/>
      <c r="AJ324" s="6"/>
      <c r="AK324" s="6"/>
      <c r="AL324" s="6"/>
      <c r="AM324" s="6"/>
      <c r="AN324" s="6"/>
      <c r="AO324" s="6"/>
      <c r="AP324" s="6"/>
      <c r="AQ324" s="6"/>
      <c r="AR324" s="6"/>
      <c r="AS324" s="6"/>
      <c r="AT324" s="6"/>
      <c r="AU324" s="6"/>
      <c r="AV324" s="6"/>
      <c r="AW324" s="6"/>
      <c r="AX324" s="6"/>
      <c r="AY324" s="6"/>
      <c r="AZ324" s="6"/>
      <c r="BA324" s="6"/>
      <c r="BB324" s="6"/>
      <c r="BC324" s="6"/>
      <c r="BD324" s="6"/>
      <c r="BE324" s="6"/>
      <c r="BF324" s="6"/>
      <c r="BG324" s="6"/>
      <c r="BH324" s="6"/>
      <c r="BI324" s="7"/>
      <c r="BJ324" s="48"/>
      <c r="BK324" s="48"/>
      <c r="BL324" s="48"/>
    </row>
    <row r="325" spans="4:64"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  <c r="AA325" s="6"/>
      <c r="AB325" s="6"/>
      <c r="AC325" s="7"/>
      <c r="AD325" s="48"/>
      <c r="AE325" s="48"/>
      <c r="AF325" s="48"/>
      <c r="AJ325" s="6"/>
      <c r="AK325" s="6"/>
      <c r="AL325" s="6"/>
      <c r="AM325" s="6"/>
      <c r="AN325" s="6"/>
      <c r="AO325" s="6"/>
      <c r="AP325" s="6"/>
      <c r="AQ325" s="6"/>
      <c r="AR325" s="6"/>
      <c r="AS325" s="6"/>
      <c r="AT325" s="6"/>
      <c r="AU325" s="6"/>
      <c r="AV325" s="6"/>
      <c r="AW325" s="6"/>
      <c r="AX325" s="6"/>
      <c r="AY325" s="6"/>
      <c r="AZ325" s="6"/>
      <c r="BA325" s="6"/>
      <c r="BB325" s="6"/>
      <c r="BC325" s="6"/>
      <c r="BD325" s="6"/>
      <c r="BE325" s="6"/>
      <c r="BF325" s="6"/>
      <c r="BG325" s="6"/>
      <c r="BH325" s="6"/>
      <c r="BI325" s="7"/>
      <c r="BJ325" s="48"/>
      <c r="BK325" s="48"/>
      <c r="BL325" s="48"/>
    </row>
    <row r="326" spans="4:64"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  <c r="AA326" s="6"/>
      <c r="AB326" s="6"/>
      <c r="AC326" s="7"/>
      <c r="AD326" s="48"/>
      <c r="AE326" s="48"/>
      <c r="AF326" s="48"/>
      <c r="AJ326" s="6"/>
      <c r="AK326" s="6"/>
      <c r="AL326" s="6"/>
      <c r="AM326" s="6"/>
      <c r="AN326" s="6"/>
      <c r="AO326" s="6"/>
      <c r="AP326" s="6"/>
      <c r="AQ326" s="6"/>
      <c r="AR326" s="6"/>
      <c r="AS326" s="6"/>
      <c r="AT326" s="6"/>
      <c r="AU326" s="6"/>
      <c r="AV326" s="6"/>
      <c r="AW326" s="6"/>
      <c r="AX326" s="6"/>
      <c r="AY326" s="6"/>
      <c r="AZ326" s="6"/>
      <c r="BA326" s="6"/>
      <c r="BB326" s="6"/>
      <c r="BC326" s="6"/>
      <c r="BD326" s="6"/>
      <c r="BE326" s="6"/>
      <c r="BF326" s="6"/>
      <c r="BG326" s="6"/>
      <c r="BH326" s="6"/>
      <c r="BI326" s="7"/>
      <c r="BJ326" s="48"/>
      <c r="BK326" s="48"/>
      <c r="BL326" s="48"/>
    </row>
    <row r="327" spans="4:64"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  <c r="AA327" s="6"/>
      <c r="AB327" s="6"/>
      <c r="AC327" s="7"/>
      <c r="AD327" s="48"/>
      <c r="AE327" s="48"/>
      <c r="AF327" s="48"/>
      <c r="AJ327" s="6"/>
      <c r="AK327" s="6"/>
      <c r="AL327" s="6"/>
      <c r="AM327" s="6"/>
      <c r="AN327" s="6"/>
      <c r="AO327" s="6"/>
      <c r="AP327" s="6"/>
      <c r="AQ327" s="6"/>
      <c r="AR327" s="6"/>
      <c r="AS327" s="6"/>
      <c r="AT327" s="6"/>
      <c r="AU327" s="6"/>
      <c r="AV327" s="6"/>
      <c r="AW327" s="6"/>
      <c r="AX327" s="6"/>
      <c r="AY327" s="6"/>
      <c r="AZ327" s="6"/>
      <c r="BA327" s="6"/>
      <c r="BB327" s="6"/>
      <c r="BC327" s="6"/>
      <c r="BD327" s="6"/>
      <c r="BE327" s="6"/>
      <c r="BF327" s="6"/>
      <c r="BG327" s="6"/>
      <c r="BH327" s="6"/>
      <c r="BI327" s="7"/>
      <c r="BJ327" s="48"/>
      <c r="BK327" s="48"/>
      <c r="BL327" s="48"/>
    </row>
    <row r="328" spans="4:64"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  <c r="AA328" s="6"/>
      <c r="AB328" s="6"/>
      <c r="AC328" s="7"/>
      <c r="AD328" s="48"/>
      <c r="AE328" s="48"/>
      <c r="AF328" s="48"/>
      <c r="AJ328" s="6"/>
      <c r="AK328" s="6"/>
      <c r="AL328" s="6"/>
      <c r="AM328" s="6"/>
      <c r="AN328" s="6"/>
      <c r="AO328" s="6"/>
      <c r="AP328" s="6"/>
      <c r="AQ328" s="6"/>
      <c r="AR328" s="6"/>
      <c r="AS328" s="6"/>
      <c r="AT328" s="6"/>
      <c r="AU328" s="6"/>
      <c r="AV328" s="6"/>
      <c r="AW328" s="6"/>
      <c r="AX328" s="6"/>
      <c r="AY328" s="6"/>
      <c r="AZ328" s="6"/>
      <c r="BA328" s="6"/>
      <c r="BB328" s="6"/>
      <c r="BC328" s="6"/>
      <c r="BD328" s="6"/>
      <c r="BE328" s="6"/>
      <c r="BF328" s="6"/>
      <c r="BG328" s="6"/>
      <c r="BH328" s="6"/>
      <c r="BI328" s="7"/>
      <c r="BJ328" s="48"/>
      <c r="BK328" s="48"/>
      <c r="BL328" s="48"/>
    </row>
    <row r="329" spans="4:64"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  <c r="AA329" s="6"/>
      <c r="AB329" s="6"/>
      <c r="AC329" s="7"/>
      <c r="AD329" s="48"/>
      <c r="AE329" s="48"/>
      <c r="AF329" s="48"/>
      <c r="AJ329" s="6"/>
      <c r="AK329" s="6"/>
      <c r="AL329" s="6"/>
      <c r="AM329" s="6"/>
      <c r="AN329" s="6"/>
      <c r="AO329" s="6"/>
      <c r="AP329" s="6"/>
      <c r="AQ329" s="6"/>
      <c r="AR329" s="6"/>
      <c r="AS329" s="6"/>
      <c r="AT329" s="6"/>
      <c r="AU329" s="6"/>
      <c r="AV329" s="6"/>
      <c r="AW329" s="6"/>
      <c r="AX329" s="6"/>
      <c r="AY329" s="6"/>
      <c r="AZ329" s="6"/>
      <c r="BA329" s="6"/>
      <c r="BB329" s="6"/>
      <c r="BC329" s="6"/>
      <c r="BD329" s="6"/>
      <c r="BE329" s="6"/>
      <c r="BF329" s="6"/>
      <c r="BG329" s="6"/>
      <c r="BH329" s="6"/>
      <c r="BI329" s="7"/>
      <c r="BJ329" s="48"/>
      <c r="BK329" s="48"/>
      <c r="BL329" s="48"/>
    </row>
    <row r="330" spans="4:64"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  <c r="AA330" s="6"/>
      <c r="AB330" s="6"/>
      <c r="AC330" s="7"/>
      <c r="AD330" s="48"/>
      <c r="AE330" s="48"/>
      <c r="AF330" s="48"/>
      <c r="AJ330" s="6"/>
      <c r="AK330" s="6"/>
      <c r="AL330" s="6"/>
      <c r="AM330" s="6"/>
      <c r="AN330" s="6"/>
      <c r="AO330" s="6"/>
      <c r="AP330" s="6"/>
      <c r="AQ330" s="6"/>
      <c r="AR330" s="6"/>
      <c r="AS330" s="6"/>
      <c r="AT330" s="6"/>
      <c r="AU330" s="6"/>
      <c r="AV330" s="6"/>
      <c r="AW330" s="6"/>
      <c r="AX330" s="6"/>
      <c r="AY330" s="6"/>
      <c r="AZ330" s="6"/>
      <c r="BA330" s="6"/>
      <c r="BB330" s="6"/>
      <c r="BC330" s="6"/>
      <c r="BD330" s="6"/>
      <c r="BE330" s="6"/>
      <c r="BF330" s="6"/>
      <c r="BG330" s="6"/>
      <c r="BH330" s="6"/>
      <c r="BI330" s="7"/>
      <c r="BJ330" s="48"/>
      <c r="BK330" s="48"/>
      <c r="BL330" s="48"/>
    </row>
    <row r="331" spans="4:64"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  <c r="AA331" s="6"/>
      <c r="AB331" s="6"/>
      <c r="AC331" s="7"/>
      <c r="AD331" s="48"/>
      <c r="AE331" s="48"/>
      <c r="AF331" s="48"/>
      <c r="AJ331" s="6"/>
      <c r="AK331" s="6"/>
      <c r="AL331" s="6"/>
      <c r="AM331" s="6"/>
      <c r="AN331" s="6"/>
      <c r="AO331" s="6"/>
      <c r="AP331" s="6"/>
      <c r="AQ331" s="6"/>
      <c r="AR331" s="6"/>
      <c r="AS331" s="6"/>
      <c r="AT331" s="6"/>
      <c r="AU331" s="6"/>
      <c r="AV331" s="6"/>
      <c r="AW331" s="6"/>
      <c r="AX331" s="6"/>
      <c r="AY331" s="6"/>
      <c r="AZ331" s="6"/>
      <c r="BA331" s="6"/>
      <c r="BB331" s="6"/>
      <c r="BC331" s="6"/>
      <c r="BD331" s="6"/>
      <c r="BE331" s="6"/>
      <c r="BF331" s="6"/>
      <c r="BG331" s="6"/>
      <c r="BH331" s="6"/>
      <c r="BI331" s="7"/>
      <c r="BJ331" s="48"/>
      <c r="BK331" s="48"/>
      <c r="BL331" s="48"/>
    </row>
    <row r="332" spans="4:64"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  <c r="AA332" s="6"/>
      <c r="AB332" s="6"/>
      <c r="AC332" s="7"/>
      <c r="AD332" s="48"/>
      <c r="AE332" s="48"/>
      <c r="AF332" s="48"/>
      <c r="AJ332" s="6"/>
      <c r="AK332" s="6"/>
      <c r="AL332" s="6"/>
      <c r="AM332" s="6"/>
      <c r="AN332" s="6"/>
      <c r="AO332" s="6"/>
      <c r="AP332" s="6"/>
      <c r="AQ332" s="6"/>
      <c r="AR332" s="6"/>
      <c r="AS332" s="6"/>
      <c r="AT332" s="6"/>
      <c r="AU332" s="6"/>
      <c r="AV332" s="6"/>
      <c r="AW332" s="6"/>
      <c r="AX332" s="6"/>
      <c r="AY332" s="6"/>
      <c r="AZ332" s="6"/>
      <c r="BA332" s="6"/>
      <c r="BB332" s="6"/>
      <c r="BC332" s="6"/>
      <c r="BD332" s="6"/>
      <c r="BE332" s="6"/>
      <c r="BF332" s="6"/>
      <c r="BG332" s="6"/>
      <c r="BH332" s="6"/>
      <c r="BI332" s="7"/>
      <c r="BJ332" s="48"/>
      <c r="BK332" s="48"/>
      <c r="BL332" s="48"/>
    </row>
    <row r="333" spans="4:64"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  <c r="AA333" s="6"/>
      <c r="AB333" s="6"/>
      <c r="AC333" s="7"/>
      <c r="AD333" s="48"/>
      <c r="AE333" s="48"/>
      <c r="AF333" s="48"/>
      <c r="AJ333" s="6"/>
      <c r="AK333" s="6"/>
      <c r="AL333" s="6"/>
      <c r="AM333" s="6"/>
      <c r="AN333" s="6"/>
      <c r="AO333" s="6"/>
      <c r="AP333" s="6"/>
      <c r="AQ333" s="6"/>
      <c r="AR333" s="6"/>
      <c r="AS333" s="6"/>
      <c r="AT333" s="6"/>
      <c r="AU333" s="6"/>
      <c r="AV333" s="6"/>
      <c r="AW333" s="6"/>
      <c r="AX333" s="6"/>
      <c r="AY333" s="6"/>
      <c r="AZ333" s="6"/>
      <c r="BA333" s="6"/>
      <c r="BB333" s="6"/>
      <c r="BC333" s="6"/>
      <c r="BD333" s="6"/>
      <c r="BE333" s="6"/>
      <c r="BF333" s="6"/>
      <c r="BG333" s="6"/>
      <c r="BH333" s="6"/>
      <c r="BI333" s="7"/>
      <c r="BJ333" s="48"/>
      <c r="BK333" s="48"/>
      <c r="BL333" s="48"/>
    </row>
    <row r="334" spans="4:64"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  <c r="AA334" s="6"/>
      <c r="AB334" s="6"/>
      <c r="AC334" s="7"/>
      <c r="AD334" s="48"/>
      <c r="AE334" s="48"/>
      <c r="AF334" s="48"/>
      <c r="AJ334" s="6"/>
      <c r="AK334" s="6"/>
      <c r="AL334" s="6"/>
      <c r="AM334" s="6"/>
      <c r="AN334" s="6"/>
      <c r="AO334" s="6"/>
      <c r="AP334" s="6"/>
      <c r="AQ334" s="6"/>
      <c r="AR334" s="6"/>
      <c r="AS334" s="6"/>
      <c r="AT334" s="6"/>
      <c r="AU334" s="6"/>
      <c r="AV334" s="6"/>
      <c r="AW334" s="6"/>
      <c r="AX334" s="6"/>
      <c r="AY334" s="6"/>
      <c r="AZ334" s="6"/>
      <c r="BA334" s="6"/>
      <c r="BB334" s="6"/>
      <c r="BC334" s="6"/>
      <c r="BD334" s="6"/>
      <c r="BE334" s="6"/>
      <c r="BF334" s="6"/>
      <c r="BG334" s="6"/>
      <c r="BH334" s="6"/>
      <c r="BI334" s="7"/>
      <c r="BJ334" s="48"/>
      <c r="BK334" s="48"/>
      <c r="BL334" s="48"/>
    </row>
    <row r="335" spans="4:64"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  <c r="AC335" s="7"/>
      <c r="AD335" s="48"/>
      <c r="AE335" s="48"/>
      <c r="AF335" s="48"/>
      <c r="AJ335" s="6"/>
      <c r="AK335" s="6"/>
      <c r="AL335" s="6"/>
      <c r="AM335" s="6"/>
      <c r="AN335" s="6"/>
      <c r="AO335" s="6"/>
      <c r="AP335" s="6"/>
      <c r="AQ335" s="6"/>
      <c r="AR335" s="6"/>
      <c r="AS335" s="6"/>
      <c r="AT335" s="6"/>
      <c r="AU335" s="6"/>
      <c r="AV335" s="6"/>
      <c r="AW335" s="6"/>
      <c r="AX335" s="6"/>
      <c r="AY335" s="6"/>
      <c r="AZ335" s="6"/>
      <c r="BA335" s="6"/>
      <c r="BB335" s="6"/>
      <c r="BC335" s="6"/>
      <c r="BD335" s="6"/>
      <c r="BE335" s="6"/>
      <c r="BF335" s="6"/>
      <c r="BG335" s="6"/>
      <c r="BH335" s="6"/>
      <c r="BI335" s="7"/>
      <c r="BJ335" s="48"/>
      <c r="BK335" s="48"/>
      <c r="BL335" s="48"/>
    </row>
    <row r="336" spans="4:64"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  <c r="AA336" s="6"/>
      <c r="AB336" s="6"/>
      <c r="AC336" s="7"/>
      <c r="AD336" s="48"/>
      <c r="AE336" s="48"/>
      <c r="AF336" s="48"/>
      <c r="AJ336" s="6"/>
      <c r="AK336" s="6"/>
      <c r="AL336" s="6"/>
      <c r="AM336" s="6"/>
      <c r="AN336" s="6"/>
      <c r="AO336" s="6"/>
      <c r="AP336" s="6"/>
      <c r="AQ336" s="6"/>
      <c r="AR336" s="6"/>
      <c r="AS336" s="6"/>
      <c r="AT336" s="6"/>
      <c r="AU336" s="6"/>
      <c r="AV336" s="6"/>
      <c r="AW336" s="6"/>
      <c r="AX336" s="6"/>
      <c r="AY336" s="6"/>
      <c r="AZ336" s="6"/>
      <c r="BA336" s="6"/>
      <c r="BB336" s="6"/>
      <c r="BC336" s="6"/>
      <c r="BD336" s="6"/>
      <c r="BE336" s="6"/>
      <c r="BF336" s="6"/>
      <c r="BG336" s="6"/>
      <c r="BH336" s="6"/>
      <c r="BI336" s="7"/>
      <c r="BJ336" s="48"/>
      <c r="BK336" s="48"/>
      <c r="BL336" s="48"/>
    </row>
    <row r="337" spans="4:64"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  <c r="AA337" s="6"/>
      <c r="AB337" s="6"/>
      <c r="AC337" s="7"/>
      <c r="AD337" s="48"/>
      <c r="AE337" s="48"/>
      <c r="AF337" s="48"/>
      <c r="AJ337" s="6"/>
      <c r="AK337" s="6"/>
      <c r="AL337" s="6"/>
      <c r="AM337" s="6"/>
      <c r="AN337" s="6"/>
      <c r="AO337" s="6"/>
      <c r="AP337" s="6"/>
      <c r="AQ337" s="6"/>
      <c r="AR337" s="6"/>
      <c r="AS337" s="6"/>
      <c r="AT337" s="6"/>
      <c r="AU337" s="6"/>
      <c r="AV337" s="6"/>
      <c r="AW337" s="6"/>
      <c r="AX337" s="6"/>
      <c r="AY337" s="6"/>
      <c r="AZ337" s="6"/>
      <c r="BA337" s="6"/>
      <c r="BB337" s="6"/>
      <c r="BC337" s="6"/>
      <c r="BD337" s="6"/>
      <c r="BE337" s="6"/>
      <c r="BF337" s="6"/>
      <c r="BG337" s="6"/>
      <c r="BH337" s="6"/>
      <c r="BI337" s="7"/>
      <c r="BJ337" s="48"/>
      <c r="BK337" s="48"/>
      <c r="BL337" s="48"/>
    </row>
    <row r="338" spans="4:64"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  <c r="AA338" s="6"/>
      <c r="AB338" s="6"/>
      <c r="AC338" s="7"/>
      <c r="AD338" s="48"/>
      <c r="AE338" s="48"/>
      <c r="AF338" s="48"/>
      <c r="AJ338" s="6"/>
      <c r="AK338" s="6"/>
      <c r="AL338" s="6"/>
      <c r="AM338" s="6"/>
      <c r="AN338" s="6"/>
      <c r="AO338" s="6"/>
      <c r="AP338" s="6"/>
      <c r="AQ338" s="6"/>
      <c r="AR338" s="6"/>
      <c r="AS338" s="6"/>
      <c r="AT338" s="6"/>
      <c r="AU338" s="6"/>
      <c r="AV338" s="6"/>
      <c r="AW338" s="6"/>
      <c r="AX338" s="6"/>
      <c r="AY338" s="6"/>
      <c r="AZ338" s="6"/>
      <c r="BA338" s="6"/>
      <c r="BB338" s="6"/>
      <c r="BC338" s="6"/>
      <c r="BD338" s="6"/>
      <c r="BE338" s="6"/>
      <c r="BF338" s="6"/>
      <c r="BG338" s="6"/>
      <c r="BH338" s="6"/>
      <c r="BI338" s="7"/>
      <c r="BJ338" s="48"/>
      <c r="BK338" s="48"/>
      <c r="BL338" s="48"/>
    </row>
    <row r="339" spans="4:64"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  <c r="AA339" s="6"/>
      <c r="AB339" s="6"/>
      <c r="AC339" s="7"/>
      <c r="AD339" s="48"/>
      <c r="AE339" s="48"/>
      <c r="AF339" s="48"/>
      <c r="AJ339" s="6"/>
      <c r="AK339" s="6"/>
      <c r="AL339" s="6"/>
      <c r="AM339" s="6"/>
      <c r="AN339" s="6"/>
      <c r="AO339" s="6"/>
      <c r="AP339" s="6"/>
      <c r="AQ339" s="6"/>
      <c r="AR339" s="6"/>
      <c r="AS339" s="6"/>
      <c r="AT339" s="6"/>
      <c r="AU339" s="6"/>
      <c r="AV339" s="6"/>
      <c r="AW339" s="6"/>
      <c r="AX339" s="6"/>
      <c r="AY339" s="6"/>
      <c r="AZ339" s="6"/>
      <c r="BA339" s="6"/>
      <c r="BB339" s="6"/>
      <c r="BC339" s="6"/>
      <c r="BD339" s="6"/>
      <c r="BE339" s="6"/>
      <c r="BF339" s="6"/>
      <c r="BG339" s="6"/>
      <c r="BH339" s="6"/>
      <c r="BI339" s="7"/>
      <c r="BJ339" s="48"/>
      <c r="BK339" s="48"/>
      <c r="BL339" s="48"/>
    </row>
    <row r="340" spans="4:64"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  <c r="AA340" s="6"/>
      <c r="AB340" s="6"/>
      <c r="AC340" s="7"/>
      <c r="AD340" s="48"/>
      <c r="AE340" s="48"/>
      <c r="AF340" s="48"/>
      <c r="AJ340" s="6"/>
      <c r="AK340" s="6"/>
      <c r="AL340" s="6"/>
      <c r="AM340" s="6"/>
      <c r="AN340" s="6"/>
      <c r="AO340" s="6"/>
      <c r="AP340" s="6"/>
      <c r="AQ340" s="6"/>
      <c r="AR340" s="6"/>
      <c r="AS340" s="6"/>
      <c r="AT340" s="6"/>
      <c r="AU340" s="6"/>
      <c r="AV340" s="6"/>
      <c r="AW340" s="6"/>
      <c r="AX340" s="6"/>
      <c r="AY340" s="6"/>
      <c r="AZ340" s="6"/>
      <c r="BA340" s="6"/>
      <c r="BB340" s="6"/>
      <c r="BC340" s="6"/>
      <c r="BD340" s="6"/>
      <c r="BE340" s="6"/>
      <c r="BF340" s="6"/>
      <c r="BG340" s="6"/>
      <c r="BH340" s="6"/>
      <c r="BI340" s="7"/>
      <c r="BJ340" s="48"/>
      <c r="BK340" s="48"/>
      <c r="BL340" s="48"/>
    </row>
    <row r="341" spans="4:64"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  <c r="AA341" s="6"/>
      <c r="AB341" s="6"/>
      <c r="AC341" s="7"/>
      <c r="AD341" s="48"/>
      <c r="AE341" s="48"/>
      <c r="AF341" s="48"/>
      <c r="AJ341" s="6"/>
      <c r="AK341" s="6"/>
      <c r="AL341" s="6"/>
      <c r="AM341" s="6"/>
      <c r="AN341" s="6"/>
      <c r="AO341" s="6"/>
      <c r="AP341" s="6"/>
      <c r="AQ341" s="6"/>
      <c r="AR341" s="6"/>
      <c r="AS341" s="6"/>
      <c r="AT341" s="6"/>
      <c r="AU341" s="6"/>
      <c r="AV341" s="6"/>
      <c r="AW341" s="6"/>
      <c r="AX341" s="6"/>
      <c r="AY341" s="6"/>
      <c r="AZ341" s="6"/>
      <c r="BA341" s="6"/>
      <c r="BB341" s="6"/>
      <c r="BC341" s="6"/>
      <c r="BD341" s="6"/>
      <c r="BE341" s="6"/>
      <c r="BF341" s="6"/>
      <c r="BG341" s="6"/>
      <c r="BH341" s="6"/>
      <c r="BI341" s="7"/>
      <c r="BJ341" s="48"/>
      <c r="BK341" s="48"/>
      <c r="BL341" s="48"/>
    </row>
    <row r="342" spans="4:64"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  <c r="AA342" s="6"/>
      <c r="AB342" s="6"/>
      <c r="AC342" s="7"/>
      <c r="AD342" s="48"/>
      <c r="AE342" s="48"/>
      <c r="AF342" s="48"/>
      <c r="AJ342" s="6"/>
      <c r="AK342" s="6"/>
      <c r="AL342" s="6"/>
      <c r="AM342" s="6"/>
      <c r="AN342" s="6"/>
      <c r="AO342" s="6"/>
      <c r="AP342" s="6"/>
      <c r="AQ342" s="6"/>
      <c r="AR342" s="6"/>
      <c r="AS342" s="6"/>
      <c r="AT342" s="6"/>
      <c r="AU342" s="6"/>
      <c r="AV342" s="6"/>
      <c r="AW342" s="6"/>
      <c r="AX342" s="6"/>
      <c r="AY342" s="6"/>
      <c r="AZ342" s="6"/>
      <c r="BA342" s="6"/>
      <c r="BB342" s="6"/>
      <c r="BC342" s="6"/>
      <c r="BD342" s="6"/>
      <c r="BE342" s="6"/>
      <c r="BF342" s="6"/>
      <c r="BG342" s="6"/>
      <c r="BH342" s="6"/>
      <c r="BI342" s="7"/>
      <c r="BJ342" s="48"/>
      <c r="BK342" s="48"/>
      <c r="BL342" s="48"/>
    </row>
    <row r="343" spans="4:64"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  <c r="AA343" s="6"/>
      <c r="AB343" s="6"/>
      <c r="AC343" s="7"/>
      <c r="AD343" s="48"/>
      <c r="AE343" s="48"/>
      <c r="AF343" s="48"/>
      <c r="AJ343" s="6"/>
      <c r="AK343" s="6"/>
      <c r="AL343" s="6"/>
      <c r="AM343" s="6"/>
      <c r="AN343" s="6"/>
      <c r="AO343" s="6"/>
      <c r="AP343" s="6"/>
      <c r="AQ343" s="6"/>
      <c r="AR343" s="6"/>
      <c r="AS343" s="6"/>
      <c r="AT343" s="6"/>
      <c r="AU343" s="6"/>
      <c r="AV343" s="6"/>
      <c r="AW343" s="6"/>
      <c r="AX343" s="6"/>
      <c r="AY343" s="6"/>
      <c r="AZ343" s="6"/>
      <c r="BA343" s="6"/>
      <c r="BB343" s="6"/>
      <c r="BC343" s="6"/>
      <c r="BD343" s="6"/>
      <c r="BE343" s="6"/>
      <c r="BF343" s="6"/>
      <c r="BG343" s="6"/>
      <c r="BH343" s="6"/>
      <c r="BI343" s="7"/>
      <c r="BJ343" s="48"/>
      <c r="BK343" s="48"/>
      <c r="BL343" s="48"/>
    </row>
    <row r="344" spans="4:64"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  <c r="AA344" s="6"/>
      <c r="AB344" s="6"/>
      <c r="AC344" s="7"/>
      <c r="AD344" s="48"/>
      <c r="AE344" s="48"/>
      <c r="AF344" s="48"/>
      <c r="AJ344" s="6"/>
      <c r="AK344" s="6"/>
      <c r="AL344" s="6"/>
      <c r="AM344" s="6"/>
      <c r="AN344" s="6"/>
      <c r="AO344" s="6"/>
      <c r="AP344" s="6"/>
      <c r="AQ344" s="6"/>
      <c r="AR344" s="6"/>
      <c r="AS344" s="6"/>
      <c r="AT344" s="6"/>
      <c r="AU344" s="6"/>
      <c r="AV344" s="6"/>
      <c r="AW344" s="6"/>
      <c r="AX344" s="6"/>
      <c r="AY344" s="6"/>
      <c r="AZ344" s="6"/>
      <c r="BA344" s="6"/>
      <c r="BB344" s="6"/>
      <c r="BC344" s="6"/>
      <c r="BD344" s="6"/>
      <c r="BE344" s="6"/>
      <c r="BF344" s="6"/>
      <c r="BG344" s="6"/>
      <c r="BH344" s="6"/>
      <c r="BI344" s="7"/>
      <c r="BJ344" s="48"/>
      <c r="BK344" s="48"/>
      <c r="BL344" s="48"/>
    </row>
    <row r="345" spans="4:64"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  <c r="AA345" s="6"/>
      <c r="AB345" s="6"/>
      <c r="AC345" s="7"/>
      <c r="AD345" s="48"/>
      <c r="AE345" s="48"/>
      <c r="AF345" s="48"/>
      <c r="AJ345" s="6"/>
      <c r="AK345" s="6"/>
      <c r="AL345" s="6"/>
      <c r="AM345" s="6"/>
      <c r="AN345" s="6"/>
      <c r="AO345" s="6"/>
      <c r="AP345" s="6"/>
      <c r="AQ345" s="6"/>
      <c r="AR345" s="6"/>
      <c r="AS345" s="6"/>
      <c r="AT345" s="6"/>
      <c r="AU345" s="6"/>
      <c r="AV345" s="6"/>
      <c r="AW345" s="6"/>
      <c r="AX345" s="6"/>
      <c r="AY345" s="6"/>
      <c r="AZ345" s="6"/>
      <c r="BA345" s="6"/>
      <c r="BB345" s="6"/>
      <c r="BC345" s="6"/>
      <c r="BD345" s="6"/>
      <c r="BE345" s="6"/>
      <c r="BF345" s="6"/>
      <c r="BG345" s="6"/>
      <c r="BH345" s="6"/>
      <c r="BI345" s="7"/>
      <c r="BJ345" s="48"/>
      <c r="BK345" s="48"/>
      <c r="BL345" s="48"/>
    </row>
    <row r="346" spans="4:64"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  <c r="AA346" s="6"/>
      <c r="AB346" s="6"/>
      <c r="AC346" s="7"/>
      <c r="AD346" s="48"/>
      <c r="AE346" s="48"/>
      <c r="AF346" s="48"/>
      <c r="AJ346" s="6"/>
      <c r="AK346" s="6"/>
      <c r="AL346" s="6"/>
      <c r="AM346" s="6"/>
      <c r="AN346" s="6"/>
      <c r="AO346" s="6"/>
      <c r="AP346" s="6"/>
      <c r="AQ346" s="6"/>
      <c r="AR346" s="6"/>
      <c r="AS346" s="6"/>
      <c r="AT346" s="6"/>
      <c r="AU346" s="6"/>
      <c r="AV346" s="6"/>
      <c r="AW346" s="6"/>
      <c r="AX346" s="6"/>
      <c r="AY346" s="6"/>
      <c r="AZ346" s="6"/>
      <c r="BA346" s="6"/>
      <c r="BB346" s="6"/>
      <c r="BC346" s="6"/>
      <c r="BD346" s="6"/>
      <c r="BE346" s="6"/>
      <c r="BF346" s="6"/>
      <c r="BG346" s="6"/>
      <c r="BH346" s="6"/>
      <c r="BI346" s="7"/>
      <c r="BJ346" s="48"/>
      <c r="BK346" s="48"/>
      <c r="BL346" s="48"/>
    </row>
    <row r="347" spans="4:64"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  <c r="AA347" s="6"/>
      <c r="AB347" s="6"/>
      <c r="AC347" s="7"/>
      <c r="AD347" s="48"/>
      <c r="AE347" s="48"/>
      <c r="AF347" s="48"/>
      <c r="AJ347" s="6"/>
      <c r="AK347" s="6"/>
      <c r="AL347" s="6"/>
      <c r="AM347" s="6"/>
      <c r="AN347" s="6"/>
      <c r="AO347" s="6"/>
      <c r="AP347" s="6"/>
      <c r="AQ347" s="6"/>
      <c r="AR347" s="6"/>
      <c r="AS347" s="6"/>
      <c r="AT347" s="6"/>
      <c r="AU347" s="6"/>
      <c r="AV347" s="6"/>
      <c r="AW347" s="6"/>
      <c r="AX347" s="6"/>
      <c r="AY347" s="6"/>
      <c r="AZ347" s="6"/>
      <c r="BA347" s="6"/>
      <c r="BB347" s="6"/>
      <c r="BC347" s="6"/>
      <c r="BD347" s="6"/>
      <c r="BE347" s="6"/>
      <c r="BF347" s="6"/>
      <c r="BG347" s="6"/>
      <c r="BH347" s="6"/>
      <c r="BI347" s="7"/>
      <c r="BJ347" s="48"/>
      <c r="BK347" s="48"/>
      <c r="BL347" s="48"/>
    </row>
    <row r="348" spans="4:64"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  <c r="AA348" s="6"/>
      <c r="AB348" s="6"/>
      <c r="AC348" s="7"/>
      <c r="AD348" s="48"/>
      <c r="AE348" s="48"/>
      <c r="AF348" s="48"/>
      <c r="AJ348" s="6"/>
      <c r="AK348" s="6"/>
      <c r="AL348" s="6"/>
      <c r="AM348" s="6"/>
      <c r="AN348" s="6"/>
      <c r="AO348" s="6"/>
      <c r="AP348" s="6"/>
      <c r="AQ348" s="6"/>
      <c r="AR348" s="6"/>
      <c r="AS348" s="6"/>
      <c r="AT348" s="6"/>
      <c r="AU348" s="6"/>
      <c r="AV348" s="6"/>
      <c r="AW348" s="6"/>
      <c r="AX348" s="6"/>
      <c r="AY348" s="6"/>
      <c r="AZ348" s="6"/>
      <c r="BA348" s="6"/>
      <c r="BB348" s="6"/>
      <c r="BC348" s="6"/>
      <c r="BD348" s="6"/>
      <c r="BE348" s="6"/>
      <c r="BF348" s="6"/>
      <c r="BG348" s="6"/>
      <c r="BH348" s="6"/>
      <c r="BI348" s="7"/>
      <c r="BJ348" s="48"/>
      <c r="BK348" s="48"/>
      <c r="BL348" s="48"/>
    </row>
    <row r="349" spans="4:64"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  <c r="AA349" s="6"/>
      <c r="AB349" s="6"/>
      <c r="AC349" s="7"/>
      <c r="AD349" s="48"/>
      <c r="AE349" s="48"/>
      <c r="AF349" s="48"/>
      <c r="AJ349" s="6"/>
      <c r="AK349" s="6"/>
      <c r="AL349" s="6"/>
      <c r="AM349" s="6"/>
      <c r="AN349" s="6"/>
      <c r="AO349" s="6"/>
      <c r="AP349" s="6"/>
      <c r="AQ349" s="6"/>
      <c r="AR349" s="6"/>
      <c r="AS349" s="6"/>
      <c r="AT349" s="6"/>
      <c r="AU349" s="6"/>
      <c r="AV349" s="6"/>
      <c r="AW349" s="6"/>
      <c r="AX349" s="6"/>
      <c r="AY349" s="6"/>
      <c r="AZ349" s="6"/>
      <c r="BA349" s="6"/>
      <c r="BB349" s="6"/>
      <c r="BC349" s="6"/>
      <c r="BD349" s="6"/>
      <c r="BE349" s="6"/>
      <c r="BF349" s="6"/>
      <c r="BG349" s="6"/>
      <c r="BH349" s="6"/>
      <c r="BI349" s="7"/>
      <c r="BJ349" s="48"/>
      <c r="BK349" s="48"/>
      <c r="BL349" s="48"/>
    </row>
    <row r="350" spans="4:64"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  <c r="AA350" s="6"/>
      <c r="AB350" s="6"/>
      <c r="AC350" s="7"/>
      <c r="AD350" s="48"/>
      <c r="AE350" s="48"/>
      <c r="AF350" s="48"/>
      <c r="AJ350" s="6"/>
      <c r="AK350" s="6"/>
      <c r="AL350" s="6"/>
      <c r="AM350" s="6"/>
      <c r="AN350" s="6"/>
      <c r="AO350" s="6"/>
      <c r="AP350" s="6"/>
      <c r="AQ350" s="6"/>
      <c r="AR350" s="6"/>
      <c r="AS350" s="6"/>
      <c r="AT350" s="6"/>
      <c r="AU350" s="6"/>
      <c r="AV350" s="6"/>
      <c r="AW350" s="6"/>
      <c r="AX350" s="6"/>
      <c r="AY350" s="6"/>
      <c r="AZ350" s="6"/>
      <c r="BA350" s="6"/>
      <c r="BB350" s="6"/>
      <c r="BC350" s="6"/>
      <c r="BD350" s="6"/>
      <c r="BE350" s="6"/>
      <c r="BF350" s="6"/>
      <c r="BG350" s="6"/>
      <c r="BH350" s="6"/>
      <c r="BI350" s="7"/>
      <c r="BJ350" s="48"/>
      <c r="BK350" s="48"/>
      <c r="BL350" s="48"/>
    </row>
    <row r="351" spans="4:64"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  <c r="AA351" s="6"/>
      <c r="AB351" s="6"/>
      <c r="AC351" s="7"/>
      <c r="AD351" s="48"/>
      <c r="AE351" s="48"/>
      <c r="AF351" s="48"/>
      <c r="AJ351" s="6"/>
      <c r="AK351" s="6"/>
      <c r="AL351" s="6"/>
      <c r="AM351" s="6"/>
      <c r="AN351" s="6"/>
      <c r="AO351" s="6"/>
      <c r="AP351" s="6"/>
      <c r="AQ351" s="6"/>
      <c r="AR351" s="6"/>
      <c r="AS351" s="6"/>
      <c r="AT351" s="6"/>
      <c r="AU351" s="6"/>
      <c r="AV351" s="6"/>
      <c r="AW351" s="6"/>
      <c r="AX351" s="6"/>
      <c r="AY351" s="6"/>
      <c r="AZ351" s="6"/>
      <c r="BA351" s="6"/>
      <c r="BB351" s="6"/>
      <c r="BC351" s="6"/>
      <c r="BD351" s="6"/>
      <c r="BE351" s="6"/>
      <c r="BF351" s="6"/>
      <c r="BG351" s="6"/>
      <c r="BH351" s="6"/>
      <c r="BI351" s="7"/>
      <c r="BJ351" s="48"/>
      <c r="BK351" s="48"/>
      <c r="BL351" s="48"/>
    </row>
    <row r="352" spans="4:64"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  <c r="AA352" s="6"/>
      <c r="AB352" s="6"/>
      <c r="AC352" s="7"/>
      <c r="AD352" s="48"/>
      <c r="AE352" s="48"/>
      <c r="AF352" s="48"/>
      <c r="AJ352" s="6"/>
      <c r="AK352" s="6"/>
      <c r="AL352" s="6"/>
      <c r="AM352" s="6"/>
      <c r="AN352" s="6"/>
      <c r="AO352" s="6"/>
      <c r="AP352" s="6"/>
      <c r="AQ352" s="6"/>
      <c r="AR352" s="6"/>
      <c r="AS352" s="6"/>
      <c r="AT352" s="6"/>
      <c r="AU352" s="6"/>
      <c r="AV352" s="6"/>
      <c r="AW352" s="6"/>
      <c r="AX352" s="6"/>
      <c r="AY352" s="6"/>
      <c r="AZ352" s="6"/>
      <c r="BA352" s="6"/>
      <c r="BB352" s="6"/>
      <c r="BC352" s="6"/>
      <c r="BD352" s="6"/>
      <c r="BE352" s="6"/>
      <c r="BF352" s="6"/>
      <c r="BG352" s="6"/>
      <c r="BH352" s="6"/>
      <c r="BI352" s="7"/>
      <c r="BJ352" s="48"/>
      <c r="BK352" s="48"/>
      <c r="BL352" s="48"/>
    </row>
    <row r="353" spans="4:64"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  <c r="AA353" s="6"/>
      <c r="AB353" s="6"/>
      <c r="AC353" s="7"/>
      <c r="AD353" s="48"/>
      <c r="AE353" s="48"/>
      <c r="AF353" s="48"/>
      <c r="AJ353" s="6"/>
      <c r="AK353" s="6"/>
      <c r="AL353" s="6"/>
      <c r="AM353" s="6"/>
      <c r="AN353" s="6"/>
      <c r="AO353" s="6"/>
      <c r="AP353" s="6"/>
      <c r="AQ353" s="6"/>
      <c r="AR353" s="6"/>
      <c r="AS353" s="6"/>
      <c r="AT353" s="6"/>
      <c r="AU353" s="6"/>
      <c r="AV353" s="6"/>
      <c r="AW353" s="6"/>
      <c r="AX353" s="6"/>
      <c r="AY353" s="6"/>
      <c r="AZ353" s="6"/>
      <c r="BA353" s="6"/>
      <c r="BB353" s="6"/>
      <c r="BC353" s="6"/>
      <c r="BD353" s="6"/>
      <c r="BE353" s="6"/>
      <c r="BF353" s="6"/>
      <c r="BG353" s="6"/>
      <c r="BH353" s="6"/>
      <c r="BI353" s="7"/>
      <c r="BJ353" s="48"/>
      <c r="BK353" s="48"/>
      <c r="BL353" s="48"/>
    </row>
    <row r="354" spans="4:64"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  <c r="AA354" s="6"/>
      <c r="AB354" s="6"/>
      <c r="AC354" s="7"/>
      <c r="AD354" s="48"/>
      <c r="AE354" s="48"/>
      <c r="AF354" s="48"/>
      <c r="AJ354" s="6"/>
      <c r="AK354" s="6"/>
      <c r="AL354" s="6"/>
      <c r="AM354" s="6"/>
      <c r="AN354" s="6"/>
      <c r="AO354" s="6"/>
      <c r="AP354" s="6"/>
      <c r="AQ354" s="6"/>
      <c r="AR354" s="6"/>
      <c r="AS354" s="6"/>
      <c r="AT354" s="6"/>
      <c r="AU354" s="6"/>
      <c r="AV354" s="6"/>
      <c r="AW354" s="6"/>
      <c r="AX354" s="6"/>
      <c r="AY354" s="6"/>
      <c r="AZ354" s="6"/>
      <c r="BA354" s="6"/>
      <c r="BB354" s="6"/>
      <c r="BC354" s="6"/>
      <c r="BD354" s="6"/>
      <c r="BE354" s="6"/>
      <c r="BF354" s="6"/>
      <c r="BG354" s="6"/>
      <c r="BH354" s="6"/>
      <c r="BI354" s="7"/>
      <c r="BJ354" s="48"/>
      <c r="BK354" s="48"/>
      <c r="BL354" s="48"/>
    </row>
    <row r="355" spans="4:64"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  <c r="AA355" s="6"/>
      <c r="AB355" s="6"/>
      <c r="AC355" s="7"/>
      <c r="AD355" s="48"/>
      <c r="AE355" s="48"/>
      <c r="AF355" s="48"/>
      <c r="AJ355" s="6"/>
      <c r="AK355" s="6"/>
      <c r="AL355" s="6"/>
      <c r="AM355" s="6"/>
      <c r="AN355" s="6"/>
      <c r="AO355" s="6"/>
      <c r="AP355" s="6"/>
      <c r="AQ355" s="6"/>
      <c r="AR355" s="6"/>
      <c r="AS355" s="6"/>
      <c r="AT355" s="6"/>
      <c r="AU355" s="6"/>
      <c r="AV355" s="6"/>
      <c r="AW355" s="6"/>
      <c r="AX355" s="6"/>
      <c r="AY355" s="6"/>
      <c r="AZ355" s="6"/>
      <c r="BA355" s="6"/>
      <c r="BB355" s="6"/>
      <c r="BC355" s="6"/>
      <c r="BD355" s="6"/>
      <c r="BE355" s="6"/>
      <c r="BF355" s="6"/>
      <c r="BG355" s="6"/>
      <c r="BH355" s="6"/>
      <c r="BI355" s="7"/>
      <c r="BJ355" s="48"/>
      <c r="BK355" s="48"/>
      <c r="BL355" s="48"/>
    </row>
    <row r="356" spans="4:64"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  <c r="AA356" s="6"/>
      <c r="AB356" s="6"/>
      <c r="AC356" s="7"/>
      <c r="AD356" s="48"/>
      <c r="AE356" s="48"/>
      <c r="AF356" s="48"/>
      <c r="AJ356" s="6"/>
      <c r="AK356" s="6"/>
      <c r="AL356" s="6"/>
      <c r="AM356" s="6"/>
      <c r="AN356" s="6"/>
      <c r="AO356" s="6"/>
      <c r="AP356" s="6"/>
      <c r="AQ356" s="6"/>
      <c r="AR356" s="6"/>
      <c r="AS356" s="6"/>
      <c r="AT356" s="6"/>
      <c r="AU356" s="6"/>
      <c r="AV356" s="6"/>
      <c r="AW356" s="6"/>
      <c r="AX356" s="6"/>
      <c r="AY356" s="6"/>
      <c r="AZ356" s="6"/>
      <c r="BA356" s="6"/>
      <c r="BB356" s="6"/>
      <c r="BC356" s="6"/>
      <c r="BD356" s="6"/>
      <c r="BE356" s="6"/>
      <c r="BF356" s="6"/>
      <c r="BG356" s="6"/>
      <c r="BH356" s="6"/>
      <c r="BI356" s="7"/>
      <c r="BJ356" s="48"/>
      <c r="BK356" s="48"/>
      <c r="BL356" s="48"/>
    </row>
    <row r="357" spans="4:64"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  <c r="AA357" s="6"/>
      <c r="AB357" s="6"/>
      <c r="AC357" s="7"/>
      <c r="AD357" s="48"/>
      <c r="AE357" s="48"/>
      <c r="AF357" s="48"/>
      <c r="AJ357" s="6"/>
      <c r="AK357" s="6"/>
      <c r="AL357" s="6"/>
      <c r="AM357" s="6"/>
      <c r="AN357" s="6"/>
      <c r="AO357" s="6"/>
      <c r="AP357" s="6"/>
      <c r="AQ357" s="6"/>
      <c r="AR357" s="6"/>
      <c r="AS357" s="6"/>
      <c r="AT357" s="6"/>
      <c r="AU357" s="6"/>
      <c r="AV357" s="6"/>
      <c r="AW357" s="6"/>
      <c r="AX357" s="6"/>
      <c r="AY357" s="6"/>
      <c r="AZ357" s="6"/>
      <c r="BA357" s="6"/>
      <c r="BB357" s="6"/>
      <c r="BC357" s="6"/>
      <c r="BD357" s="6"/>
      <c r="BE357" s="6"/>
      <c r="BF357" s="6"/>
      <c r="BG357" s="6"/>
      <c r="BH357" s="6"/>
      <c r="BI357" s="7"/>
      <c r="BJ357" s="48"/>
      <c r="BK357" s="48"/>
      <c r="BL357" s="48"/>
    </row>
    <row r="358" spans="4:64"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  <c r="AA358" s="6"/>
      <c r="AB358" s="6"/>
      <c r="AC358" s="7"/>
      <c r="AD358" s="48"/>
      <c r="AE358" s="48"/>
      <c r="AF358" s="48"/>
      <c r="AJ358" s="6"/>
      <c r="AK358" s="6"/>
      <c r="AL358" s="6"/>
      <c r="AM358" s="6"/>
      <c r="AN358" s="6"/>
      <c r="AO358" s="6"/>
      <c r="AP358" s="6"/>
      <c r="AQ358" s="6"/>
      <c r="AR358" s="6"/>
      <c r="AS358" s="6"/>
      <c r="AT358" s="6"/>
      <c r="AU358" s="6"/>
      <c r="AV358" s="6"/>
      <c r="AW358" s="6"/>
      <c r="AX358" s="6"/>
      <c r="AY358" s="6"/>
      <c r="AZ358" s="6"/>
      <c r="BA358" s="6"/>
      <c r="BB358" s="6"/>
      <c r="BC358" s="6"/>
      <c r="BD358" s="6"/>
      <c r="BE358" s="6"/>
      <c r="BF358" s="6"/>
      <c r="BG358" s="6"/>
      <c r="BH358" s="6"/>
      <c r="BI358" s="7"/>
      <c r="BJ358" s="48"/>
      <c r="BK358" s="48"/>
      <c r="BL358" s="48"/>
    </row>
    <row r="359" spans="4:64"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  <c r="AA359" s="6"/>
      <c r="AB359" s="6"/>
      <c r="AC359" s="7"/>
      <c r="AD359" s="48"/>
      <c r="AE359" s="48"/>
      <c r="AF359" s="48"/>
      <c r="AJ359" s="6"/>
      <c r="AK359" s="6"/>
      <c r="AL359" s="6"/>
      <c r="AM359" s="6"/>
      <c r="AN359" s="6"/>
      <c r="AO359" s="6"/>
      <c r="AP359" s="6"/>
      <c r="AQ359" s="6"/>
      <c r="AR359" s="6"/>
      <c r="AS359" s="6"/>
      <c r="AT359" s="6"/>
      <c r="AU359" s="6"/>
      <c r="AV359" s="6"/>
      <c r="AW359" s="6"/>
      <c r="AX359" s="6"/>
      <c r="AY359" s="6"/>
      <c r="AZ359" s="6"/>
      <c r="BA359" s="6"/>
      <c r="BB359" s="6"/>
      <c r="BC359" s="6"/>
      <c r="BD359" s="6"/>
      <c r="BE359" s="6"/>
      <c r="BF359" s="6"/>
      <c r="BG359" s="6"/>
      <c r="BH359" s="6"/>
      <c r="BI359" s="7"/>
      <c r="BJ359" s="48"/>
      <c r="BK359" s="48"/>
      <c r="BL359" s="48"/>
    </row>
    <row r="360" spans="4:64"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  <c r="AA360" s="6"/>
      <c r="AB360" s="6"/>
      <c r="AC360" s="7"/>
      <c r="AD360" s="48"/>
      <c r="AE360" s="48"/>
      <c r="AF360" s="48"/>
      <c r="AJ360" s="6"/>
      <c r="AK360" s="6"/>
      <c r="AL360" s="6"/>
      <c r="AM360" s="6"/>
      <c r="AN360" s="6"/>
      <c r="AO360" s="6"/>
      <c r="AP360" s="6"/>
      <c r="AQ360" s="6"/>
      <c r="AR360" s="6"/>
      <c r="AS360" s="6"/>
      <c r="AT360" s="6"/>
      <c r="AU360" s="6"/>
      <c r="AV360" s="6"/>
      <c r="AW360" s="6"/>
      <c r="AX360" s="6"/>
      <c r="AY360" s="6"/>
      <c r="AZ360" s="6"/>
      <c r="BA360" s="6"/>
      <c r="BB360" s="6"/>
      <c r="BC360" s="6"/>
      <c r="BD360" s="6"/>
      <c r="BE360" s="6"/>
      <c r="BF360" s="6"/>
      <c r="BG360" s="6"/>
      <c r="BH360" s="6"/>
      <c r="BI360" s="7"/>
      <c r="BJ360" s="48"/>
      <c r="BK360" s="48"/>
      <c r="BL360" s="48"/>
    </row>
    <row r="361" spans="4:64"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  <c r="AA361" s="6"/>
      <c r="AB361" s="6"/>
      <c r="AC361" s="7"/>
      <c r="AD361" s="48"/>
      <c r="AE361" s="48"/>
      <c r="AF361" s="48"/>
      <c r="AJ361" s="6"/>
      <c r="AK361" s="6"/>
      <c r="AL361" s="6"/>
      <c r="AM361" s="6"/>
      <c r="AN361" s="6"/>
      <c r="AO361" s="6"/>
      <c r="AP361" s="6"/>
      <c r="AQ361" s="6"/>
      <c r="AR361" s="6"/>
      <c r="AS361" s="6"/>
      <c r="AT361" s="6"/>
      <c r="AU361" s="6"/>
      <c r="AV361" s="6"/>
      <c r="AW361" s="6"/>
      <c r="AX361" s="6"/>
      <c r="AY361" s="6"/>
      <c r="AZ361" s="6"/>
      <c r="BA361" s="6"/>
      <c r="BB361" s="6"/>
      <c r="BC361" s="6"/>
      <c r="BD361" s="6"/>
      <c r="BE361" s="6"/>
      <c r="BF361" s="6"/>
      <c r="BG361" s="6"/>
      <c r="BH361" s="6"/>
      <c r="BI361" s="7"/>
      <c r="BJ361" s="48"/>
      <c r="BK361" s="48"/>
      <c r="BL361" s="48"/>
    </row>
    <row r="362" spans="4:64"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  <c r="AA362" s="6"/>
      <c r="AB362" s="6"/>
      <c r="AC362" s="7"/>
      <c r="AD362" s="48"/>
      <c r="AE362" s="48"/>
      <c r="AF362" s="48"/>
      <c r="AJ362" s="6"/>
      <c r="AK362" s="6"/>
      <c r="AL362" s="6"/>
      <c r="AM362" s="6"/>
      <c r="AN362" s="6"/>
      <c r="AO362" s="6"/>
      <c r="AP362" s="6"/>
      <c r="AQ362" s="6"/>
      <c r="AR362" s="6"/>
      <c r="AS362" s="6"/>
      <c r="AT362" s="6"/>
      <c r="AU362" s="6"/>
      <c r="AV362" s="6"/>
      <c r="AW362" s="6"/>
      <c r="AX362" s="6"/>
      <c r="AY362" s="6"/>
      <c r="AZ362" s="6"/>
      <c r="BA362" s="6"/>
      <c r="BB362" s="6"/>
      <c r="BC362" s="6"/>
      <c r="BD362" s="6"/>
      <c r="BE362" s="6"/>
      <c r="BF362" s="6"/>
      <c r="BG362" s="6"/>
      <c r="BH362" s="6"/>
      <c r="BI362" s="7"/>
      <c r="BJ362" s="48"/>
      <c r="BK362" s="48"/>
      <c r="BL362" s="48"/>
    </row>
    <row r="363" spans="4:64"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  <c r="AA363" s="6"/>
      <c r="AB363" s="6"/>
      <c r="AC363" s="7"/>
      <c r="AD363" s="48"/>
      <c r="AE363" s="48"/>
      <c r="AF363" s="48"/>
      <c r="AJ363" s="6"/>
      <c r="AK363" s="6"/>
      <c r="AL363" s="6"/>
      <c r="AM363" s="6"/>
      <c r="AN363" s="6"/>
      <c r="AO363" s="6"/>
      <c r="AP363" s="6"/>
      <c r="AQ363" s="6"/>
      <c r="AR363" s="6"/>
      <c r="AS363" s="6"/>
      <c r="AT363" s="6"/>
      <c r="AU363" s="6"/>
      <c r="AV363" s="6"/>
      <c r="AW363" s="6"/>
      <c r="AX363" s="6"/>
      <c r="AY363" s="6"/>
      <c r="AZ363" s="6"/>
      <c r="BA363" s="6"/>
      <c r="BB363" s="6"/>
      <c r="BC363" s="6"/>
      <c r="BD363" s="6"/>
      <c r="BE363" s="6"/>
      <c r="BF363" s="6"/>
      <c r="BG363" s="6"/>
      <c r="BH363" s="6"/>
      <c r="BI363" s="7"/>
      <c r="BJ363" s="48"/>
      <c r="BK363" s="48"/>
      <c r="BL363" s="48"/>
    </row>
    <row r="364" spans="4:64"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  <c r="AA364" s="6"/>
      <c r="AB364" s="6"/>
      <c r="AC364" s="7"/>
      <c r="AD364" s="48"/>
      <c r="AE364" s="48"/>
      <c r="AF364" s="48"/>
      <c r="AJ364" s="6"/>
      <c r="AK364" s="6"/>
      <c r="AL364" s="6"/>
      <c r="AM364" s="6"/>
      <c r="AN364" s="6"/>
      <c r="AO364" s="6"/>
      <c r="AP364" s="6"/>
      <c r="AQ364" s="6"/>
      <c r="AR364" s="6"/>
      <c r="AS364" s="6"/>
      <c r="AT364" s="6"/>
      <c r="AU364" s="6"/>
      <c r="AV364" s="6"/>
      <c r="AW364" s="6"/>
      <c r="AX364" s="6"/>
      <c r="AY364" s="6"/>
      <c r="AZ364" s="6"/>
      <c r="BA364" s="6"/>
      <c r="BB364" s="6"/>
      <c r="BC364" s="6"/>
      <c r="BD364" s="6"/>
      <c r="BE364" s="6"/>
      <c r="BF364" s="6"/>
      <c r="BG364" s="6"/>
      <c r="BH364" s="6"/>
      <c r="BI364" s="7"/>
      <c r="BJ364" s="48"/>
      <c r="BK364" s="48"/>
      <c r="BL364" s="48"/>
    </row>
    <row r="365" spans="4:64"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  <c r="AA365" s="6"/>
      <c r="AB365" s="6"/>
      <c r="AC365" s="7"/>
      <c r="AD365" s="48"/>
      <c r="AE365" s="48"/>
      <c r="AF365" s="48"/>
      <c r="AJ365" s="6"/>
      <c r="AK365" s="6"/>
      <c r="AL365" s="6"/>
      <c r="AM365" s="6"/>
      <c r="AN365" s="6"/>
      <c r="AO365" s="6"/>
      <c r="AP365" s="6"/>
      <c r="AQ365" s="6"/>
      <c r="AR365" s="6"/>
      <c r="AS365" s="6"/>
      <c r="AT365" s="6"/>
      <c r="AU365" s="6"/>
      <c r="AV365" s="6"/>
      <c r="AW365" s="6"/>
      <c r="AX365" s="6"/>
      <c r="AY365" s="6"/>
      <c r="AZ365" s="6"/>
      <c r="BA365" s="6"/>
      <c r="BB365" s="6"/>
      <c r="BC365" s="6"/>
      <c r="BD365" s="6"/>
      <c r="BE365" s="6"/>
      <c r="BF365" s="6"/>
      <c r="BG365" s="6"/>
      <c r="BH365" s="6"/>
      <c r="BI365" s="7"/>
      <c r="BJ365" s="48"/>
      <c r="BK365" s="48"/>
      <c r="BL365" s="48"/>
    </row>
    <row r="366" spans="4:64"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  <c r="AA366" s="6"/>
      <c r="AB366" s="6"/>
      <c r="AC366" s="7"/>
      <c r="AD366" s="48"/>
      <c r="AE366" s="48"/>
      <c r="AF366" s="48"/>
      <c r="AJ366" s="6"/>
      <c r="AK366" s="6"/>
      <c r="AL366" s="6"/>
      <c r="AM366" s="6"/>
      <c r="AN366" s="6"/>
      <c r="AO366" s="6"/>
      <c r="AP366" s="6"/>
      <c r="AQ366" s="6"/>
      <c r="AR366" s="6"/>
      <c r="AS366" s="6"/>
      <c r="AT366" s="6"/>
      <c r="AU366" s="6"/>
      <c r="AV366" s="6"/>
      <c r="AW366" s="6"/>
      <c r="AX366" s="6"/>
      <c r="AY366" s="6"/>
      <c r="AZ366" s="6"/>
      <c r="BA366" s="6"/>
      <c r="BB366" s="6"/>
      <c r="BC366" s="6"/>
      <c r="BD366" s="6"/>
      <c r="BE366" s="6"/>
      <c r="BF366" s="6"/>
      <c r="BG366" s="6"/>
      <c r="BH366" s="6"/>
      <c r="BI366" s="7"/>
      <c r="BJ366" s="48"/>
      <c r="BK366" s="48"/>
      <c r="BL366" s="48"/>
    </row>
    <row r="367" spans="4:64"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  <c r="AA367" s="6"/>
      <c r="AB367" s="6"/>
      <c r="AC367" s="7"/>
      <c r="AD367" s="48"/>
      <c r="AE367" s="48"/>
      <c r="AF367" s="48"/>
      <c r="AJ367" s="6"/>
      <c r="AK367" s="6"/>
      <c r="AL367" s="6"/>
      <c r="AM367" s="6"/>
      <c r="AN367" s="6"/>
      <c r="AO367" s="6"/>
      <c r="AP367" s="6"/>
      <c r="AQ367" s="6"/>
      <c r="AR367" s="6"/>
      <c r="AS367" s="6"/>
      <c r="AT367" s="6"/>
      <c r="AU367" s="6"/>
      <c r="AV367" s="6"/>
      <c r="AW367" s="6"/>
      <c r="AX367" s="6"/>
      <c r="AY367" s="6"/>
      <c r="AZ367" s="6"/>
      <c r="BA367" s="6"/>
      <c r="BB367" s="6"/>
      <c r="BC367" s="6"/>
      <c r="BD367" s="6"/>
      <c r="BE367" s="6"/>
      <c r="BF367" s="6"/>
      <c r="BG367" s="6"/>
      <c r="BH367" s="6"/>
      <c r="BI367" s="7"/>
      <c r="BJ367" s="48"/>
      <c r="BK367" s="48"/>
      <c r="BL367" s="48"/>
    </row>
    <row r="368" spans="4:64"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  <c r="AA368" s="6"/>
      <c r="AB368" s="6"/>
      <c r="AC368" s="7"/>
      <c r="AD368" s="48"/>
      <c r="AE368" s="48"/>
      <c r="AF368" s="48"/>
      <c r="AJ368" s="6"/>
      <c r="AK368" s="6"/>
      <c r="AL368" s="6"/>
      <c r="AM368" s="6"/>
      <c r="AN368" s="6"/>
      <c r="AO368" s="6"/>
      <c r="AP368" s="6"/>
      <c r="AQ368" s="6"/>
      <c r="AR368" s="6"/>
      <c r="AS368" s="6"/>
      <c r="AT368" s="6"/>
      <c r="AU368" s="6"/>
      <c r="AV368" s="6"/>
      <c r="AW368" s="6"/>
      <c r="AX368" s="6"/>
      <c r="AY368" s="6"/>
      <c r="AZ368" s="6"/>
      <c r="BA368" s="6"/>
      <c r="BB368" s="6"/>
      <c r="BC368" s="6"/>
      <c r="BD368" s="6"/>
      <c r="BE368" s="6"/>
      <c r="BF368" s="6"/>
      <c r="BG368" s="6"/>
      <c r="BH368" s="6"/>
      <c r="BI368" s="7"/>
      <c r="BJ368" s="48"/>
      <c r="BK368" s="48"/>
      <c r="BL368" s="48"/>
    </row>
    <row r="369" spans="4:64"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  <c r="AA369" s="6"/>
      <c r="AB369" s="6"/>
      <c r="AC369" s="7"/>
      <c r="AD369" s="48"/>
      <c r="AE369" s="48"/>
      <c r="AF369" s="48"/>
      <c r="AJ369" s="6"/>
      <c r="AK369" s="6"/>
      <c r="AL369" s="6"/>
      <c r="AM369" s="6"/>
      <c r="AN369" s="6"/>
      <c r="AO369" s="6"/>
      <c r="AP369" s="6"/>
      <c r="AQ369" s="6"/>
      <c r="AR369" s="6"/>
      <c r="AS369" s="6"/>
      <c r="AT369" s="6"/>
      <c r="AU369" s="6"/>
      <c r="AV369" s="6"/>
      <c r="AW369" s="6"/>
      <c r="AX369" s="6"/>
      <c r="AY369" s="6"/>
      <c r="AZ369" s="6"/>
      <c r="BA369" s="6"/>
      <c r="BB369" s="6"/>
      <c r="BC369" s="6"/>
      <c r="BD369" s="6"/>
      <c r="BE369" s="6"/>
      <c r="BF369" s="6"/>
      <c r="BG369" s="6"/>
      <c r="BH369" s="6"/>
      <c r="BI369" s="7"/>
      <c r="BJ369" s="48"/>
      <c r="BK369" s="48"/>
      <c r="BL369" s="48"/>
    </row>
    <row r="370" spans="4:64"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  <c r="AA370" s="6"/>
      <c r="AB370" s="6"/>
      <c r="AC370" s="7"/>
      <c r="AD370" s="48"/>
      <c r="AE370" s="48"/>
      <c r="AF370" s="48"/>
      <c r="AJ370" s="6"/>
      <c r="AK370" s="6"/>
      <c r="AL370" s="6"/>
      <c r="AM370" s="6"/>
      <c r="AN370" s="6"/>
      <c r="AO370" s="6"/>
      <c r="AP370" s="6"/>
      <c r="AQ370" s="6"/>
      <c r="AR370" s="6"/>
      <c r="AS370" s="6"/>
      <c r="AT370" s="6"/>
      <c r="AU370" s="6"/>
      <c r="AV370" s="6"/>
      <c r="AW370" s="6"/>
      <c r="AX370" s="6"/>
      <c r="AY370" s="6"/>
      <c r="AZ370" s="6"/>
      <c r="BA370" s="6"/>
      <c r="BB370" s="6"/>
      <c r="BC370" s="6"/>
      <c r="BD370" s="6"/>
      <c r="BE370" s="6"/>
      <c r="BF370" s="6"/>
      <c r="BG370" s="6"/>
      <c r="BH370" s="6"/>
      <c r="BI370" s="7"/>
      <c r="BJ370" s="48"/>
      <c r="BK370" s="48"/>
      <c r="BL370" s="48"/>
    </row>
    <row r="371" spans="4:64"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  <c r="AA371" s="6"/>
      <c r="AB371" s="6"/>
      <c r="AC371" s="7"/>
      <c r="AD371" s="48"/>
      <c r="AE371" s="48"/>
      <c r="AF371" s="48"/>
      <c r="AJ371" s="6"/>
      <c r="AK371" s="6"/>
      <c r="AL371" s="6"/>
      <c r="AM371" s="6"/>
      <c r="AN371" s="6"/>
      <c r="AO371" s="6"/>
      <c r="AP371" s="6"/>
      <c r="AQ371" s="6"/>
      <c r="AR371" s="6"/>
      <c r="AS371" s="6"/>
      <c r="AT371" s="6"/>
      <c r="AU371" s="6"/>
      <c r="AV371" s="6"/>
      <c r="AW371" s="6"/>
      <c r="AX371" s="6"/>
      <c r="AY371" s="6"/>
      <c r="AZ371" s="6"/>
      <c r="BA371" s="6"/>
      <c r="BB371" s="6"/>
      <c r="BC371" s="6"/>
      <c r="BD371" s="6"/>
      <c r="BE371" s="6"/>
      <c r="BF371" s="6"/>
      <c r="BG371" s="6"/>
      <c r="BH371" s="6"/>
      <c r="BI371" s="7"/>
      <c r="BJ371" s="48"/>
      <c r="BK371" s="48"/>
      <c r="BL371" s="48"/>
    </row>
    <row r="372" spans="4:64"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  <c r="AA372" s="6"/>
      <c r="AB372" s="6"/>
      <c r="AC372" s="7"/>
      <c r="AD372" s="48"/>
      <c r="AE372" s="48"/>
      <c r="AF372" s="48"/>
      <c r="AJ372" s="6"/>
      <c r="AK372" s="6"/>
      <c r="AL372" s="6"/>
      <c r="AM372" s="6"/>
      <c r="AN372" s="6"/>
      <c r="AO372" s="6"/>
      <c r="AP372" s="6"/>
      <c r="AQ372" s="6"/>
      <c r="AR372" s="6"/>
      <c r="AS372" s="6"/>
      <c r="AT372" s="6"/>
      <c r="AU372" s="6"/>
      <c r="AV372" s="6"/>
      <c r="AW372" s="6"/>
      <c r="AX372" s="6"/>
      <c r="AY372" s="6"/>
      <c r="AZ372" s="6"/>
      <c r="BA372" s="6"/>
      <c r="BB372" s="6"/>
      <c r="BC372" s="6"/>
      <c r="BD372" s="6"/>
      <c r="BE372" s="6"/>
      <c r="BF372" s="6"/>
      <c r="BG372" s="6"/>
      <c r="BH372" s="6"/>
      <c r="BI372" s="7"/>
      <c r="BJ372" s="48"/>
      <c r="BK372" s="48"/>
      <c r="BL372" s="48"/>
    </row>
    <row r="373" spans="4:64"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  <c r="AA373" s="6"/>
      <c r="AB373" s="6"/>
      <c r="AC373" s="7"/>
      <c r="AD373" s="48"/>
      <c r="AE373" s="48"/>
      <c r="AF373" s="48"/>
      <c r="AJ373" s="6"/>
      <c r="AK373" s="6"/>
      <c r="AL373" s="6"/>
      <c r="AM373" s="6"/>
      <c r="AN373" s="6"/>
      <c r="AO373" s="6"/>
      <c r="AP373" s="6"/>
      <c r="AQ373" s="6"/>
      <c r="AR373" s="6"/>
      <c r="AS373" s="6"/>
      <c r="AT373" s="6"/>
      <c r="AU373" s="6"/>
      <c r="AV373" s="6"/>
      <c r="AW373" s="6"/>
      <c r="AX373" s="6"/>
      <c r="AY373" s="6"/>
      <c r="AZ373" s="6"/>
      <c r="BA373" s="6"/>
      <c r="BB373" s="6"/>
      <c r="BC373" s="6"/>
      <c r="BD373" s="6"/>
      <c r="BE373" s="6"/>
      <c r="BF373" s="6"/>
      <c r="BG373" s="6"/>
      <c r="BH373" s="6"/>
      <c r="BI373" s="7"/>
      <c r="BJ373" s="48"/>
      <c r="BK373" s="48"/>
      <c r="BL373" s="48"/>
    </row>
    <row r="374" spans="4:64"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  <c r="AA374" s="6"/>
      <c r="AB374" s="6"/>
      <c r="AC374" s="7"/>
      <c r="AD374" s="48"/>
      <c r="AE374" s="48"/>
      <c r="AF374" s="48"/>
      <c r="AJ374" s="6"/>
      <c r="AK374" s="6"/>
      <c r="AL374" s="6"/>
      <c r="AM374" s="6"/>
      <c r="AN374" s="6"/>
      <c r="AO374" s="6"/>
      <c r="AP374" s="6"/>
      <c r="AQ374" s="6"/>
      <c r="AR374" s="6"/>
      <c r="AS374" s="6"/>
      <c r="AT374" s="6"/>
      <c r="AU374" s="6"/>
      <c r="AV374" s="6"/>
      <c r="AW374" s="6"/>
      <c r="AX374" s="6"/>
      <c r="AY374" s="6"/>
      <c r="AZ374" s="6"/>
      <c r="BA374" s="6"/>
      <c r="BB374" s="6"/>
      <c r="BC374" s="6"/>
      <c r="BD374" s="6"/>
      <c r="BE374" s="6"/>
      <c r="BF374" s="6"/>
      <c r="BG374" s="6"/>
      <c r="BH374" s="6"/>
      <c r="BI374" s="7"/>
      <c r="BJ374" s="48"/>
      <c r="BK374" s="48"/>
      <c r="BL374" s="48"/>
    </row>
    <row r="375" spans="4:64"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  <c r="AA375" s="6"/>
      <c r="AB375" s="6"/>
      <c r="AC375" s="7"/>
      <c r="AD375" s="48"/>
      <c r="AE375" s="48"/>
      <c r="AF375" s="48"/>
      <c r="AJ375" s="6"/>
      <c r="AK375" s="6"/>
      <c r="AL375" s="6"/>
      <c r="AM375" s="6"/>
      <c r="AN375" s="6"/>
      <c r="AO375" s="6"/>
      <c r="AP375" s="6"/>
      <c r="AQ375" s="6"/>
      <c r="AR375" s="6"/>
      <c r="AS375" s="6"/>
      <c r="AT375" s="6"/>
      <c r="AU375" s="6"/>
      <c r="AV375" s="6"/>
      <c r="AW375" s="6"/>
      <c r="AX375" s="6"/>
      <c r="AY375" s="6"/>
      <c r="AZ375" s="6"/>
      <c r="BA375" s="6"/>
      <c r="BB375" s="6"/>
      <c r="BC375" s="6"/>
      <c r="BD375" s="6"/>
      <c r="BE375" s="6"/>
      <c r="BF375" s="6"/>
      <c r="BG375" s="6"/>
      <c r="BH375" s="6"/>
      <c r="BI375" s="7"/>
      <c r="BJ375" s="48"/>
      <c r="BK375" s="48"/>
      <c r="BL375" s="48"/>
    </row>
    <row r="376" spans="4:64"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  <c r="AA376" s="6"/>
      <c r="AB376" s="6"/>
      <c r="AC376" s="7"/>
      <c r="AD376" s="48"/>
      <c r="AE376" s="48"/>
      <c r="AF376" s="48"/>
      <c r="AJ376" s="6"/>
      <c r="AK376" s="6"/>
      <c r="AL376" s="6"/>
      <c r="AM376" s="6"/>
      <c r="AN376" s="6"/>
      <c r="AO376" s="6"/>
      <c r="AP376" s="6"/>
      <c r="AQ376" s="6"/>
      <c r="AR376" s="6"/>
      <c r="AS376" s="6"/>
      <c r="AT376" s="6"/>
      <c r="AU376" s="6"/>
      <c r="AV376" s="6"/>
      <c r="AW376" s="6"/>
      <c r="AX376" s="6"/>
      <c r="AY376" s="6"/>
      <c r="AZ376" s="6"/>
      <c r="BA376" s="6"/>
      <c r="BB376" s="6"/>
      <c r="BC376" s="6"/>
      <c r="BD376" s="6"/>
      <c r="BE376" s="6"/>
      <c r="BF376" s="6"/>
      <c r="BG376" s="6"/>
      <c r="BH376" s="6"/>
      <c r="BI376" s="7"/>
      <c r="BJ376" s="48"/>
      <c r="BK376" s="48"/>
      <c r="BL376" s="48"/>
    </row>
    <row r="377" spans="4:64"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  <c r="AA377" s="6"/>
      <c r="AB377" s="6"/>
      <c r="AC377" s="7"/>
      <c r="AD377" s="48"/>
      <c r="AE377" s="48"/>
      <c r="AF377" s="48"/>
      <c r="AJ377" s="6"/>
      <c r="AK377" s="6"/>
      <c r="AL377" s="6"/>
      <c r="AM377" s="6"/>
      <c r="AN377" s="6"/>
      <c r="AO377" s="6"/>
      <c r="AP377" s="6"/>
      <c r="AQ377" s="6"/>
      <c r="AR377" s="6"/>
      <c r="AS377" s="6"/>
      <c r="AT377" s="6"/>
      <c r="AU377" s="6"/>
      <c r="AV377" s="6"/>
      <c r="AW377" s="6"/>
      <c r="AX377" s="6"/>
      <c r="AY377" s="6"/>
      <c r="AZ377" s="6"/>
      <c r="BA377" s="6"/>
      <c r="BB377" s="6"/>
      <c r="BC377" s="6"/>
      <c r="BD377" s="6"/>
      <c r="BE377" s="6"/>
      <c r="BF377" s="6"/>
      <c r="BG377" s="6"/>
      <c r="BH377" s="6"/>
      <c r="BI377" s="7"/>
      <c r="BJ377" s="48"/>
      <c r="BK377" s="48"/>
      <c r="BL377" s="48"/>
    </row>
    <row r="378" spans="4:64"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  <c r="AA378" s="6"/>
      <c r="AB378" s="6"/>
      <c r="AC378" s="7"/>
      <c r="AD378" s="48"/>
      <c r="AE378" s="48"/>
      <c r="AF378" s="48"/>
      <c r="AJ378" s="6"/>
      <c r="AK378" s="6"/>
      <c r="AL378" s="6"/>
      <c r="AM378" s="6"/>
      <c r="AN378" s="6"/>
      <c r="AO378" s="6"/>
      <c r="AP378" s="6"/>
      <c r="AQ378" s="6"/>
      <c r="AR378" s="6"/>
      <c r="AS378" s="6"/>
      <c r="AT378" s="6"/>
      <c r="AU378" s="6"/>
      <c r="AV378" s="6"/>
      <c r="AW378" s="6"/>
      <c r="AX378" s="6"/>
      <c r="AY378" s="6"/>
      <c r="AZ378" s="6"/>
      <c r="BA378" s="6"/>
      <c r="BB378" s="6"/>
      <c r="BC378" s="6"/>
      <c r="BD378" s="6"/>
      <c r="BE378" s="6"/>
      <c r="BF378" s="6"/>
      <c r="BG378" s="6"/>
      <c r="BH378" s="6"/>
      <c r="BI378" s="7"/>
      <c r="BJ378" s="48"/>
      <c r="BK378" s="48"/>
      <c r="BL378" s="48"/>
    </row>
    <row r="379" spans="4:64"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  <c r="AA379" s="6"/>
      <c r="AB379" s="6"/>
      <c r="AC379" s="7"/>
      <c r="AD379" s="48"/>
      <c r="AE379" s="48"/>
      <c r="AF379" s="48"/>
      <c r="AJ379" s="6"/>
      <c r="AK379" s="6"/>
      <c r="AL379" s="6"/>
      <c r="AM379" s="6"/>
      <c r="AN379" s="6"/>
      <c r="AO379" s="6"/>
      <c r="AP379" s="6"/>
      <c r="AQ379" s="6"/>
      <c r="AR379" s="6"/>
      <c r="AS379" s="6"/>
      <c r="AT379" s="6"/>
      <c r="AU379" s="6"/>
      <c r="AV379" s="6"/>
      <c r="AW379" s="6"/>
      <c r="AX379" s="6"/>
      <c r="AY379" s="6"/>
      <c r="AZ379" s="6"/>
      <c r="BA379" s="6"/>
      <c r="BB379" s="6"/>
      <c r="BC379" s="6"/>
      <c r="BD379" s="6"/>
      <c r="BE379" s="6"/>
      <c r="BF379" s="6"/>
      <c r="BG379" s="6"/>
      <c r="BH379" s="6"/>
      <c r="BI379" s="7"/>
      <c r="BJ379" s="48"/>
      <c r="BK379" s="48"/>
      <c r="BL379" s="48"/>
    </row>
    <row r="380" spans="4:64"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  <c r="AA380" s="6"/>
      <c r="AB380" s="6"/>
      <c r="AC380" s="7"/>
      <c r="AD380" s="48"/>
      <c r="AE380" s="48"/>
      <c r="AF380" s="48"/>
      <c r="AJ380" s="6"/>
      <c r="AK380" s="6"/>
      <c r="AL380" s="6"/>
      <c r="AM380" s="6"/>
      <c r="AN380" s="6"/>
      <c r="AO380" s="6"/>
      <c r="AP380" s="6"/>
      <c r="AQ380" s="6"/>
      <c r="AR380" s="6"/>
      <c r="AS380" s="6"/>
      <c r="AT380" s="6"/>
      <c r="AU380" s="6"/>
      <c r="AV380" s="6"/>
      <c r="AW380" s="6"/>
      <c r="AX380" s="6"/>
      <c r="AY380" s="6"/>
      <c r="AZ380" s="6"/>
      <c r="BA380" s="6"/>
      <c r="BB380" s="6"/>
      <c r="BC380" s="6"/>
      <c r="BD380" s="6"/>
      <c r="BE380" s="6"/>
      <c r="BF380" s="6"/>
      <c r="BG380" s="6"/>
      <c r="BH380" s="6"/>
      <c r="BI380" s="7"/>
      <c r="BJ380" s="48"/>
      <c r="BK380" s="48"/>
      <c r="BL380" s="48"/>
    </row>
    <row r="381" spans="4:64"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  <c r="AA381" s="6"/>
      <c r="AB381" s="6"/>
      <c r="AC381" s="7"/>
      <c r="AD381" s="48"/>
      <c r="AE381" s="48"/>
      <c r="AF381" s="48"/>
      <c r="AJ381" s="6"/>
      <c r="AK381" s="6"/>
      <c r="AL381" s="6"/>
      <c r="AM381" s="6"/>
      <c r="AN381" s="6"/>
      <c r="AO381" s="6"/>
      <c r="AP381" s="6"/>
      <c r="AQ381" s="6"/>
      <c r="AR381" s="6"/>
      <c r="AS381" s="6"/>
      <c r="AT381" s="6"/>
      <c r="AU381" s="6"/>
      <c r="AV381" s="6"/>
      <c r="AW381" s="6"/>
      <c r="AX381" s="6"/>
      <c r="AY381" s="6"/>
      <c r="AZ381" s="6"/>
      <c r="BA381" s="6"/>
      <c r="BB381" s="6"/>
      <c r="BC381" s="6"/>
      <c r="BD381" s="6"/>
      <c r="BE381" s="6"/>
      <c r="BF381" s="6"/>
      <c r="BG381" s="6"/>
      <c r="BH381" s="6"/>
      <c r="BI381" s="7"/>
      <c r="BJ381" s="48"/>
      <c r="BK381" s="48"/>
      <c r="BL381" s="48"/>
    </row>
    <row r="382" spans="4:64"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  <c r="AA382" s="6"/>
      <c r="AB382" s="6"/>
      <c r="AC382" s="7"/>
      <c r="AD382" s="48"/>
      <c r="AE382" s="48"/>
      <c r="AF382" s="48"/>
      <c r="AJ382" s="6"/>
      <c r="AK382" s="6"/>
      <c r="AL382" s="6"/>
      <c r="AM382" s="6"/>
      <c r="AN382" s="6"/>
      <c r="AO382" s="6"/>
      <c r="AP382" s="6"/>
      <c r="AQ382" s="6"/>
      <c r="AR382" s="6"/>
      <c r="AS382" s="6"/>
      <c r="AT382" s="6"/>
      <c r="AU382" s="6"/>
      <c r="AV382" s="6"/>
      <c r="AW382" s="6"/>
      <c r="AX382" s="6"/>
      <c r="AY382" s="6"/>
      <c r="AZ382" s="6"/>
      <c r="BA382" s="6"/>
      <c r="BB382" s="6"/>
      <c r="BC382" s="6"/>
      <c r="BD382" s="6"/>
      <c r="BE382" s="6"/>
      <c r="BF382" s="6"/>
      <c r="BG382" s="6"/>
      <c r="BH382" s="6"/>
      <c r="BI382" s="7"/>
      <c r="BJ382" s="48"/>
      <c r="BK382" s="48"/>
      <c r="BL382" s="48"/>
    </row>
    <row r="383" spans="4:64"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  <c r="AA383" s="6"/>
      <c r="AB383" s="6"/>
      <c r="AC383" s="7"/>
      <c r="AD383" s="48"/>
      <c r="AE383" s="48"/>
      <c r="AF383" s="48"/>
      <c r="AJ383" s="6"/>
      <c r="AK383" s="6"/>
      <c r="AL383" s="6"/>
      <c r="AM383" s="6"/>
      <c r="AN383" s="6"/>
      <c r="AO383" s="6"/>
      <c r="AP383" s="6"/>
      <c r="AQ383" s="6"/>
      <c r="AR383" s="6"/>
      <c r="AS383" s="6"/>
      <c r="AT383" s="6"/>
      <c r="AU383" s="6"/>
      <c r="AV383" s="6"/>
      <c r="AW383" s="6"/>
      <c r="AX383" s="6"/>
      <c r="AY383" s="6"/>
      <c r="AZ383" s="6"/>
      <c r="BA383" s="6"/>
      <c r="BB383" s="6"/>
      <c r="BC383" s="6"/>
      <c r="BD383" s="6"/>
      <c r="BE383" s="6"/>
      <c r="BF383" s="6"/>
      <c r="BG383" s="6"/>
      <c r="BH383" s="6"/>
      <c r="BI383" s="7"/>
      <c r="BJ383" s="48"/>
      <c r="BK383" s="48"/>
      <c r="BL383" s="48"/>
    </row>
    <row r="384" spans="4:64"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  <c r="AA384" s="6"/>
      <c r="AB384" s="6"/>
      <c r="AC384" s="7"/>
      <c r="AD384" s="48"/>
      <c r="AE384" s="48"/>
      <c r="AF384" s="48"/>
      <c r="AJ384" s="6"/>
      <c r="AK384" s="6"/>
      <c r="AL384" s="6"/>
      <c r="AM384" s="6"/>
      <c r="AN384" s="6"/>
      <c r="AO384" s="6"/>
      <c r="AP384" s="6"/>
      <c r="AQ384" s="6"/>
      <c r="AR384" s="6"/>
      <c r="AS384" s="6"/>
      <c r="AT384" s="6"/>
      <c r="AU384" s="6"/>
      <c r="AV384" s="6"/>
      <c r="AW384" s="6"/>
      <c r="AX384" s="6"/>
      <c r="AY384" s="6"/>
      <c r="AZ384" s="6"/>
      <c r="BA384" s="6"/>
      <c r="BB384" s="6"/>
      <c r="BC384" s="6"/>
      <c r="BD384" s="6"/>
      <c r="BE384" s="6"/>
      <c r="BF384" s="6"/>
      <c r="BG384" s="6"/>
      <c r="BH384" s="6"/>
      <c r="BI384" s="7"/>
      <c r="BJ384" s="48"/>
      <c r="BK384" s="48"/>
      <c r="BL384" s="48"/>
    </row>
    <row r="385" spans="4:64"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  <c r="AA385" s="6"/>
      <c r="AB385" s="6"/>
      <c r="AC385" s="7"/>
      <c r="AD385" s="48"/>
      <c r="AE385" s="48"/>
      <c r="AF385" s="48"/>
      <c r="AJ385" s="6"/>
      <c r="AK385" s="6"/>
      <c r="AL385" s="6"/>
      <c r="AM385" s="6"/>
      <c r="AN385" s="6"/>
      <c r="AO385" s="6"/>
      <c r="AP385" s="6"/>
      <c r="AQ385" s="6"/>
      <c r="AR385" s="6"/>
      <c r="AS385" s="6"/>
      <c r="AT385" s="6"/>
      <c r="AU385" s="6"/>
      <c r="AV385" s="6"/>
      <c r="AW385" s="6"/>
      <c r="AX385" s="6"/>
      <c r="AY385" s="6"/>
      <c r="AZ385" s="6"/>
      <c r="BA385" s="6"/>
      <c r="BB385" s="6"/>
      <c r="BC385" s="6"/>
      <c r="BD385" s="6"/>
      <c r="BE385" s="6"/>
      <c r="BF385" s="6"/>
      <c r="BG385" s="6"/>
      <c r="BH385" s="6"/>
      <c r="BI385" s="7"/>
      <c r="BJ385" s="48"/>
      <c r="BK385" s="48"/>
      <c r="BL385" s="48"/>
    </row>
    <row r="386" spans="4:64"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  <c r="AA386" s="6"/>
      <c r="AB386" s="6"/>
      <c r="AC386" s="7"/>
      <c r="AD386" s="48"/>
      <c r="AE386" s="48"/>
      <c r="AF386" s="48"/>
      <c r="AJ386" s="6"/>
      <c r="AK386" s="6"/>
      <c r="AL386" s="6"/>
      <c r="AM386" s="6"/>
      <c r="AN386" s="6"/>
      <c r="AO386" s="6"/>
      <c r="AP386" s="6"/>
      <c r="AQ386" s="6"/>
      <c r="AR386" s="6"/>
      <c r="AS386" s="6"/>
      <c r="AT386" s="6"/>
      <c r="AU386" s="6"/>
      <c r="AV386" s="6"/>
      <c r="AW386" s="6"/>
      <c r="AX386" s="6"/>
      <c r="AY386" s="6"/>
      <c r="AZ386" s="6"/>
      <c r="BA386" s="6"/>
      <c r="BB386" s="6"/>
      <c r="BC386" s="6"/>
      <c r="BD386" s="6"/>
      <c r="BE386" s="6"/>
      <c r="BF386" s="6"/>
      <c r="BG386" s="6"/>
      <c r="BH386" s="6"/>
      <c r="BI386" s="7"/>
      <c r="BJ386" s="48"/>
      <c r="BK386" s="48"/>
      <c r="BL386" s="48"/>
    </row>
    <row r="387" spans="4:64"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  <c r="AA387" s="6"/>
      <c r="AB387" s="6"/>
      <c r="AC387" s="7"/>
      <c r="AD387" s="48"/>
      <c r="AE387" s="48"/>
      <c r="AF387" s="48"/>
      <c r="AJ387" s="6"/>
      <c r="AK387" s="6"/>
      <c r="AL387" s="6"/>
      <c r="AM387" s="6"/>
      <c r="AN387" s="6"/>
      <c r="AO387" s="6"/>
      <c r="AP387" s="6"/>
      <c r="AQ387" s="6"/>
      <c r="AR387" s="6"/>
      <c r="AS387" s="6"/>
      <c r="AT387" s="6"/>
      <c r="AU387" s="6"/>
      <c r="AV387" s="6"/>
      <c r="AW387" s="6"/>
      <c r="AX387" s="6"/>
      <c r="AY387" s="6"/>
      <c r="AZ387" s="6"/>
      <c r="BA387" s="6"/>
      <c r="BB387" s="6"/>
      <c r="BC387" s="6"/>
      <c r="BD387" s="6"/>
      <c r="BE387" s="6"/>
      <c r="BF387" s="6"/>
      <c r="BG387" s="6"/>
      <c r="BH387" s="6"/>
      <c r="BI387" s="7"/>
      <c r="BJ387" s="48"/>
      <c r="BK387" s="48"/>
      <c r="BL387" s="48"/>
    </row>
    <row r="388" spans="4:64"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  <c r="AA388" s="6"/>
      <c r="AB388" s="6"/>
      <c r="AC388" s="7"/>
      <c r="AD388" s="48"/>
      <c r="AE388" s="48"/>
      <c r="AF388" s="48"/>
      <c r="AJ388" s="6"/>
      <c r="AK388" s="6"/>
      <c r="AL388" s="6"/>
      <c r="AM388" s="6"/>
      <c r="AN388" s="6"/>
      <c r="AO388" s="6"/>
      <c r="AP388" s="6"/>
      <c r="AQ388" s="6"/>
      <c r="AR388" s="6"/>
      <c r="AS388" s="6"/>
      <c r="AT388" s="6"/>
      <c r="AU388" s="6"/>
      <c r="AV388" s="6"/>
      <c r="AW388" s="6"/>
      <c r="AX388" s="6"/>
      <c r="AY388" s="6"/>
      <c r="AZ388" s="6"/>
      <c r="BA388" s="6"/>
      <c r="BB388" s="6"/>
      <c r="BC388" s="6"/>
      <c r="BD388" s="6"/>
      <c r="BE388" s="6"/>
      <c r="BF388" s="6"/>
      <c r="BG388" s="6"/>
      <c r="BH388" s="6"/>
      <c r="BI388" s="7"/>
      <c r="BJ388" s="48"/>
      <c r="BK388" s="48"/>
      <c r="BL388" s="48"/>
    </row>
    <row r="389" spans="4:64"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  <c r="AA389" s="6"/>
      <c r="AB389" s="6"/>
      <c r="AC389" s="7"/>
      <c r="AD389" s="48"/>
      <c r="AE389" s="48"/>
      <c r="AF389" s="48"/>
      <c r="AJ389" s="6"/>
      <c r="AK389" s="6"/>
      <c r="AL389" s="6"/>
      <c r="AM389" s="6"/>
      <c r="AN389" s="6"/>
      <c r="AO389" s="6"/>
      <c r="AP389" s="6"/>
      <c r="AQ389" s="6"/>
      <c r="AR389" s="6"/>
      <c r="AS389" s="6"/>
      <c r="AT389" s="6"/>
      <c r="AU389" s="6"/>
      <c r="AV389" s="6"/>
      <c r="AW389" s="6"/>
      <c r="AX389" s="6"/>
      <c r="AY389" s="6"/>
      <c r="AZ389" s="6"/>
      <c r="BA389" s="6"/>
      <c r="BB389" s="6"/>
      <c r="BC389" s="6"/>
      <c r="BD389" s="6"/>
      <c r="BE389" s="6"/>
      <c r="BF389" s="6"/>
      <c r="BG389" s="6"/>
      <c r="BH389" s="6"/>
      <c r="BI389" s="7"/>
      <c r="BJ389" s="48"/>
      <c r="BK389" s="48"/>
      <c r="BL389" s="48"/>
    </row>
    <row r="390" spans="4:64"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  <c r="AA390" s="6"/>
      <c r="AB390" s="6"/>
      <c r="AC390" s="7"/>
      <c r="AD390" s="48"/>
      <c r="AE390" s="48"/>
      <c r="AF390" s="48"/>
      <c r="AJ390" s="6"/>
      <c r="AK390" s="6"/>
      <c r="AL390" s="6"/>
      <c r="AM390" s="6"/>
      <c r="AN390" s="6"/>
      <c r="AO390" s="6"/>
      <c r="AP390" s="6"/>
      <c r="AQ390" s="6"/>
      <c r="AR390" s="6"/>
      <c r="AS390" s="6"/>
      <c r="AT390" s="6"/>
      <c r="AU390" s="6"/>
      <c r="AV390" s="6"/>
      <c r="AW390" s="6"/>
      <c r="AX390" s="6"/>
      <c r="AY390" s="6"/>
      <c r="AZ390" s="6"/>
      <c r="BA390" s="6"/>
      <c r="BB390" s="6"/>
      <c r="BC390" s="6"/>
      <c r="BD390" s="6"/>
      <c r="BE390" s="6"/>
      <c r="BF390" s="6"/>
      <c r="BG390" s="6"/>
      <c r="BH390" s="6"/>
      <c r="BI390" s="7"/>
      <c r="BJ390" s="48"/>
      <c r="BK390" s="48"/>
      <c r="BL390" s="48"/>
    </row>
    <row r="391" spans="4:64"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  <c r="AA391" s="6"/>
      <c r="AB391" s="6"/>
      <c r="AC391" s="7"/>
      <c r="AD391" s="48"/>
      <c r="AE391" s="48"/>
      <c r="AF391" s="48"/>
      <c r="AJ391" s="6"/>
      <c r="AK391" s="6"/>
      <c r="AL391" s="6"/>
      <c r="AM391" s="6"/>
      <c r="AN391" s="6"/>
      <c r="AO391" s="6"/>
      <c r="AP391" s="6"/>
      <c r="AQ391" s="6"/>
      <c r="AR391" s="6"/>
      <c r="AS391" s="6"/>
      <c r="AT391" s="6"/>
      <c r="AU391" s="6"/>
      <c r="AV391" s="6"/>
      <c r="AW391" s="6"/>
      <c r="AX391" s="6"/>
      <c r="AY391" s="6"/>
      <c r="AZ391" s="6"/>
      <c r="BA391" s="6"/>
      <c r="BB391" s="6"/>
      <c r="BC391" s="6"/>
      <c r="BD391" s="6"/>
      <c r="BE391" s="6"/>
      <c r="BF391" s="6"/>
      <c r="BG391" s="6"/>
      <c r="BH391" s="6"/>
      <c r="BI391" s="7"/>
      <c r="BJ391" s="48"/>
      <c r="BK391" s="48"/>
      <c r="BL391" s="48"/>
    </row>
    <row r="392" spans="4:64"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  <c r="AA392" s="6"/>
      <c r="AB392" s="6"/>
      <c r="AC392" s="7"/>
      <c r="AD392" s="48"/>
      <c r="AE392" s="48"/>
      <c r="AF392" s="48"/>
      <c r="AJ392" s="6"/>
      <c r="AK392" s="6"/>
      <c r="AL392" s="6"/>
      <c r="AM392" s="6"/>
      <c r="AN392" s="6"/>
      <c r="AO392" s="6"/>
      <c r="AP392" s="6"/>
      <c r="AQ392" s="6"/>
      <c r="AR392" s="6"/>
      <c r="AS392" s="6"/>
      <c r="AT392" s="6"/>
      <c r="AU392" s="6"/>
      <c r="AV392" s="6"/>
      <c r="AW392" s="6"/>
      <c r="AX392" s="6"/>
      <c r="AY392" s="6"/>
      <c r="AZ392" s="6"/>
      <c r="BA392" s="6"/>
      <c r="BB392" s="6"/>
      <c r="BC392" s="6"/>
      <c r="BD392" s="6"/>
      <c r="BE392" s="6"/>
      <c r="BF392" s="6"/>
      <c r="BG392" s="6"/>
      <c r="BH392" s="6"/>
      <c r="BI392" s="7"/>
      <c r="BJ392" s="48"/>
      <c r="BK392" s="48"/>
      <c r="BL392" s="48"/>
    </row>
    <row r="393" spans="4:64"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  <c r="AA393" s="6"/>
      <c r="AB393" s="6"/>
      <c r="AC393" s="7"/>
      <c r="AD393" s="48"/>
      <c r="AE393" s="48"/>
      <c r="AF393" s="48"/>
      <c r="AJ393" s="6"/>
      <c r="AK393" s="6"/>
      <c r="AL393" s="6"/>
      <c r="AM393" s="6"/>
      <c r="AN393" s="6"/>
      <c r="AO393" s="6"/>
      <c r="AP393" s="6"/>
      <c r="AQ393" s="6"/>
      <c r="AR393" s="6"/>
      <c r="AS393" s="6"/>
      <c r="AT393" s="6"/>
      <c r="AU393" s="6"/>
      <c r="AV393" s="6"/>
      <c r="AW393" s="6"/>
      <c r="AX393" s="6"/>
      <c r="AY393" s="6"/>
      <c r="AZ393" s="6"/>
      <c r="BA393" s="6"/>
      <c r="BB393" s="6"/>
      <c r="BC393" s="6"/>
      <c r="BD393" s="6"/>
      <c r="BE393" s="6"/>
      <c r="BF393" s="6"/>
      <c r="BG393" s="6"/>
      <c r="BH393" s="6"/>
      <c r="BI393" s="7"/>
      <c r="BJ393" s="48"/>
      <c r="BK393" s="48"/>
      <c r="BL393" s="48"/>
    </row>
    <row r="394" spans="4:64"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  <c r="AA394" s="6"/>
      <c r="AB394" s="6"/>
      <c r="AC394" s="7"/>
      <c r="AD394" s="48"/>
      <c r="AE394" s="48"/>
      <c r="AF394" s="48"/>
      <c r="AJ394" s="6"/>
      <c r="AK394" s="6"/>
      <c r="AL394" s="6"/>
      <c r="AM394" s="6"/>
      <c r="AN394" s="6"/>
      <c r="AO394" s="6"/>
      <c r="AP394" s="6"/>
      <c r="AQ394" s="6"/>
      <c r="AR394" s="6"/>
      <c r="AS394" s="6"/>
      <c r="AT394" s="6"/>
      <c r="AU394" s="6"/>
      <c r="AV394" s="6"/>
      <c r="AW394" s="6"/>
      <c r="AX394" s="6"/>
      <c r="AY394" s="6"/>
      <c r="AZ394" s="6"/>
      <c r="BA394" s="6"/>
      <c r="BB394" s="6"/>
      <c r="BC394" s="6"/>
      <c r="BD394" s="6"/>
      <c r="BE394" s="6"/>
      <c r="BF394" s="6"/>
      <c r="BG394" s="6"/>
      <c r="BH394" s="6"/>
      <c r="BI394" s="7"/>
      <c r="BJ394" s="48"/>
      <c r="BK394" s="48"/>
      <c r="BL394" s="48"/>
    </row>
    <row r="395" spans="4:64"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  <c r="AA395" s="6"/>
      <c r="AB395" s="6"/>
      <c r="AC395" s="7"/>
      <c r="AD395" s="48"/>
      <c r="AE395" s="48"/>
      <c r="AF395" s="48"/>
      <c r="AJ395" s="6"/>
      <c r="AK395" s="6"/>
      <c r="AL395" s="6"/>
      <c r="AM395" s="6"/>
      <c r="AN395" s="6"/>
      <c r="AO395" s="6"/>
      <c r="AP395" s="6"/>
      <c r="AQ395" s="6"/>
      <c r="AR395" s="6"/>
      <c r="AS395" s="6"/>
      <c r="AT395" s="6"/>
      <c r="AU395" s="6"/>
      <c r="AV395" s="6"/>
      <c r="AW395" s="6"/>
      <c r="AX395" s="6"/>
      <c r="AY395" s="6"/>
      <c r="AZ395" s="6"/>
      <c r="BA395" s="6"/>
      <c r="BB395" s="6"/>
      <c r="BC395" s="6"/>
      <c r="BD395" s="6"/>
      <c r="BE395" s="6"/>
      <c r="BF395" s="6"/>
      <c r="BG395" s="6"/>
      <c r="BH395" s="6"/>
      <c r="BI395" s="7"/>
      <c r="BJ395" s="48"/>
      <c r="BK395" s="48"/>
      <c r="BL395" s="48"/>
    </row>
    <row r="396" spans="4:64"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  <c r="AA396" s="6"/>
      <c r="AB396" s="6"/>
      <c r="AC396" s="7"/>
      <c r="AD396" s="48"/>
      <c r="AE396" s="48"/>
      <c r="AF396" s="48"/>
      <c r="AJ396" s="6"/>
      <c r="AK396" s="6"/>
      <c r="AL396" s="6"/>
      <c r="AM396" s="6"/>
      <c r="AN396" s="6"/>
      <c r="AO396" s="6"/>
      <c r="AP396" s="6"/>
      <c r="AQ396" s="6"/>
      <c r="AR396" s="6"/>
      <c r="AS396" s="6"/>
      <c r="AT396" s="6"/>
      <c r="AU396" s="6"/>
      <c r="AV396" s="6"/>
      <c r="AW396" s="6"/>
      <c r="AX396" s="6"/>
      <c r="AY396" s="6"/>
      <c r="AZ396" s="6"/>
      <c r="BA396" s="6"/>
      <c r="BB396" s="6"/>
      <c r="BC396" s="6"/>
      <c r="BD396" s="6"/>
      <c r="BE396" s="6"/>
      <c r="BF396" s="6"/>
      <c r="BG396" s="6"/>
      <c r="BH396" s="6"/>
      <c r="BI396" s="7"/>
      <c r="BJ396" s="48"/>
      <c r="BK396" s="48"/>
      <c r="BL396" s="48"/>
    </row>
    <row r="397" spans="4:64"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  <c r="AA397" s="6"/>
      <c r="AB397" s="6"/>
      <c r="AC397" s="7"/>
      <c r="AD397" s="48"/>
      <c r="AE397" s="48"/>
      <c r="AF397" s="48"/>
      <c r="AJ397" s="6"/>
      <c r="AK397" s="6"/>
      <c r="AL397" s="6"/>
      <c r="AM397" s="6"/>
      <c r="AN397" s="6"/>
      <c r="AO397" s="6"/>
      <c r="AP397" s="6"/>
      <c r="AQ397" s="6"/>
      <c r="AR397" s="6"/>
      <c r="AS397" s="6"/>
      <c r="AT397" s="6"/>
      <c r="AU397" s="6"/>
      <c r="AV397" s="6"/>
      <c r="AW397" s="6"/>
      <c r="AX397" s="6"/>
      <c r="AY397" s="6"/>
      <c r="AZ397" s="6"/>
      <c r="BA397" s="6"/>
      <c r="BB397" s="6"/>
      <c r="BC397" s="6"/>
      <c r="BD397" s="6"/>
      <c r="BE397" s="6"/>
      <c r="BF397" s="6"/>
      <c r="BG397" s="6"/>
      <c r="BH397" s="6"/>
      <c r="BI397" s="7"/>
      <c r="BJ397" s="48"/>
      <c r="BK397" s="48"/>
      <c r="BL397" s="48"/>
    </row>
    <row r="398" spans="4:64"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  <c r="AA398" s="6"/>
      <c r="AB398" s="6"/>
      <c r="AC398" s="7"/>
      <c r="AD398" s="48"/>
      <c r="AE398" s="48"/>
      <c r="AF398" s="48"/>
      <c r="AJ398" s="6"/>
      <c r="AK398" s="6"/>
      <c r="AL398" s="6"/>
      <c r="AM398" s="6"/>
      <c r="AN398" s="6"/>
      <c r="AO398" s="6"/>
      <c r="AP398" s="6"/>
      <c r="AQ398" s="6"/>
      <c r="AR398" s="6"/>
      <c r="AS398" s="6"/>
      <c r="AT398" s="6"/>
      <c r="AU398" s="6"/>
      <c r="AV398" s="6"/>
      <c r="AW398" s="6"/>
      <c r="AX398" s="6"/>
      <c r="AY398" s="6"/>
      <c r="AZ398" s="6"/>
      <c r="BA398" s="6"/>
      <c r="BB398" s="6"/>
      <c r="BC398" s="6"/>
      <c r="BD398" s="6"/>
      <c r="BE398" s="6"/>
      <c r="BF398" s="6"/>
      <c r="BG398" s="6"/>
      <c r="BH398" s="6"/>
      <c r="BI398" s="7"/>
      <c r="BJ398" s="48"/>
      <c r="BK398" s="48"/>
      <c r="BL398" s="48"/>
    </row>
    <row r="399" spans="4:64"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  <c r="AA399" s="6"/>
      <c r="AB399" s="6"/>
      <c r="AC399" s="7"/>
      <c r="AD399" s="48"/>
      <c r="AE399" s="48"/>
      <c r="AF399" s="48"/>
      <c r="AJ399" s="6"/>
      <c r="AK399" s="6"/>
      <c r="AL399" s="6"/>
      <c r="AM399" s="6"/>
      <c r="AN399" s="6"/>
      <c r="AO399" s="6"/>
      <c r="AP399" s="6"/>
      <c r="AQ399" s="6"/>
      <c r="AR399" s="6"/>
      <c r="AS399" s="6"/>
      <c r="AT399" s="6"/>
      <c r="AU399" s="6"/>
      <c r="AV399" s="6"/>
      <c r="AW399" s="6"/>
      <c r="AX399" s="6"/>
      <c r="AY399" s="6"/>
      <c r="AZ399" s="6"/>
      <c r="BA399" s="6"/>
      <c r="BB399" s="6"/>
      <c r="BC399" s="6"/>
      <c r="BD399" s="6"/>
      <c r="BE399" s="6"/>
      <c r="BF399" s="6"/>
      <c r="BG399" s="6"/>
      <c r="BH399" s="6"/>
      <c r="BI399" s="7"/>
      <c r="BJ399" s="48"/>
      <c r="BK399" s="48"/>
      <c r="BL399" s="48"/>
    </row>
    <row r="400" spans="4:64"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  <c r="AA400" s="6"/>
      <c r="AB400" s="6"/>
      <c r="AC400" s="7"/>
      <c r="AD400" s="48"/>
      <c r="AE400" s="48"/>
      <c r="AF400" s="48"/>
      <c r="AJ400" s="6"/>
      <c r="AK400" s="6"/>
      <c r="AL400" s="6"/>
      <c r="AM400" s="6"/>
      <c r="AN400" s="6"/>
      <c r="AO400" s="6"/>
      <c r="AP400" s="6"/>
      <c r="AQ400" s="6"/>
      <c r="AR400" s="6"/>
      <c r="AS400" s="6"/>
      <c r="AT400" s="6"/>
      <c r="AU400" s="6"/>
      <c r="AV400" s="6"/>
      <c r="AW400" s="6"/>
      <c r="AX400" s="6"/>
      <c r="AY400" s="6"/>
      <c r="AZ400" s="6"/>
      <c r="BA400" s="6"/>
      <c r="BB400" s="6"/>
      <c r="BC400" s="6"/>
      <c r="BD400" s="6"/>
      <c r="BE400" s="6"/>
      <c r="BF400" s="6"/>
      <c r="BG400" s="6"/>
      <c r="BH400" s="6"/>
      <c r="BI400" s="7"/>
      <c r="BJ400" s="48"/>
      <c r="BK400" s="48"/>
      <c r="BL400" s="48"/>
    </row>
    <row r="401" spans="4:64"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  <c r="AA401" s="6"/>
      <c r="AB401" s="6"/>
      <c r="AC401" s="7"/>
      <c r="AD401" s="48"/>
      <c r="AE401" s="48"/>
      <c r="AF401" s="48"/>
      <c r="AJ401" s="6"/>
      <c r="AK401" s="6"/>
      <c r="AL401" s="6"/>
      <c r="AM401" s="6"/>
      <c r="AN401" s="6"/>
      <c r="AO401" s="6"/>
      <c r="AP401" s="6"/>
      <c r="AQ401" s="6"/>
      <c r="AR401" s="6"/>
      <c r="AS401" s="6"/>
      <c r="AT401" s="6"/>
      <c r="AU401" s="6"/>
      <c r="AV401" s="6"/>
      <c r="AW401" s="6"/>
      <c r="AX401" s="6"/>
      <c r="AY401" s="6"/>
      <c r="AZ401" s="6"/>
      <c r="BA401" s="6"/>
      <c r="BB401" s="6"/>
      <c r="BC401" s="6"/>
      <c r="BD401" s="6"/>
      <c r="BE401" s="6"/>
      <c r="BF401" s="6"/>
      <c r="BG401" s="6"/>
      <c r="BH401" s="6"/>
      <c r="BI401" s="7"/>
      <c r="BJ401" s="48"/>
      <c r="BK401" s="48"/>
      <c r="BL401" s="48"/>
    </row>
    <row r="402" spans="4:64"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  <c r="AA402" s="6"/>
      <c r="AB402" s="6"/>
      <c r="AC402" s="7"/>
      <c r="AD402" s="48"/>
      <c r="AE402" s="48"/>
      <c r="AF402" s="48"/>
      <c r="AJ402" s="6"/>
      <c r="AK402" s="6"/>
      <c r="AL402" s="6"/>
      <c r="AM402" s="6"/>
      <c r="AN402" s="6"/>
      <c r="AO402" s="6"/>
      <c r="AP402" s="6"/>
      <c r="AQ402" s="6"/>
      <c r="AR402" s="6"/>
      <c r="AS402" s="6"/>
      <c r="AT402" s="6"/>
      <c r="AU402" s="6"/>
      <c r="AV402" s="6"/>
      <c r="AW402" s="6"/>
      <c r="AX402" s="6"/>
      <c r="AY402" s="6"/>
      <c r="AZ402" s="6"/>
      <c r="BA402" s="6"/>
      <c r="BB402" s="6"/>
      <c r="BC402" s="6"/>
      <c r="BD402" s="6"/>
      <c r="BE402" s="6"/>
      <c r="BF402" s="6"/>
      <c r="BG402" s="6"/>
      <c r="BH402" s="6"/>
      <c r="BI402" s="7"/>
      <c r="BJ402" s="48"/>
      <c r="BK402" s="48"/>
      <c r="BL402" s="48"/>
    </row>
    <row r="403" spans="4:64"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  <c r="AA403" s="6"/>
      <c r="AB403" s="6"/>
      <c r="AC403" s="7"/>
      <c r="AD403" s="48"/>
      <c r="AE403" s="48"/>
      <c r="AF403" s="48"/>
      <c r="AJ403" s="6"/>
      <c r="AK403" s="6"/>
      <c r="AL403" s="6"/>
      <c r="AM403" s="6"/>
      <c r="AN403" s="6"/>
      <c r="AO403" s="6"/>
      <c r="AP403" s="6"/>
      <c r="AQ403" s="6"/>
      <c r="AR403" s="6"/>
      <c r="AS403" s="6"/>
      <c r="AT403" s="6"/>
      <c r="AU403" s="6"/>
      <c r="AV403" s="6"/>
      <c r="AW403" s="6"/>
      <c r="AX403" s="6"/>
      <c r="AY403" s="6"/>
      <c r="AZ403" s="6"/>
      <c r="BA403" s="6"/>
      <c r="BB403" s="6"/>
      <c r="BC403" s="6"/>
      <c r="BD403" s="6"/>
      <c r="BE403" s="6"/>
      <c r="BF403" s="6"/>
      <c r="BG403" s="6"/>
      <c r="BH403" s="6"/>
      <c r="BI403" s="7"/>
      <c r="BJ403" s="48"/>
      <c r="BK403" s="48"/>
      <c r="BL403" s="48"/>
    </row>
    <row r="404" spans="4:64"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  <c r="AA404" s="6"/>
      <c r="AB404" s="6"/>
      <c r="AC404" s="7"/>
      <c r="AD404" s="48"/>
      <c r="AE404" s="48"/>
      <c r="AF404" s="48"/>
      <c r="AJ404" s="6"/>
      <c r="AK404" s="6"/>
      <c r="AL404" s="6"/>
      <c r="AM404" s="6"/>
      <c r="AN404" s="6"/>
      <c r="AO404" s="6"/>
      <c r="AP404" s="6"/>
      <c r="AQ404" s="6"/>
      <c r="AR404" s="6"/>
      <c r="AS404" s="6"/>
      <c r="AT404" s="6"/>
      <c r="AU404" s="6"/>
      <c r="AV404" s="6"/>
      <c r="AW404" s="6"/>
      <c r="AX404" s="6"/>
      <c r="AY404" s="6"/>
      <c r="AZ404" s="6"/>
      <c r="BA404" s="6"/>
      <c r="BB404" s="6"/>
      <c r="BC404" s="6"/>
      <c r="BD404" s="6"/>
      <c r="BE404" s="6"/>
      <c r="BF404" s="6"/>
      <c r="BG404" s="6"/>
      <c r="BH404" s="6"/>
      <c r="BI404" s="7"/>
      <c r="BJ404" s="48"/>
      <c r="BK404" s="48"/>
      <c r="BL404" s="48"/>
    </row>
    <row r="405" spans="4:64"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  <c r="AA405" s="6"/>
      <c r="AB405" s="6"/>
      <c r="AC405" s="7"/>
      <c r="AD405" s="48"/>
      <c r="AE405" s="48"/>
      <c r="AF405" s="48"/>
      <c r="AJ405" s="6"/>
      <c r="AK405" s="6"/>
      <c r="AL405" s="6"/>
      <c r="AM405" s="6"/>
      <c r="AN405" s="6"/>
      <c r="AO405" s="6"/>
      <c r="AP405" s="6"/>
      <c r="AQ405" s="6"/>
      <c r="AR405" s="6"/>
      <c r="AS405" s="6"/>
      <c r="AT405" s="6"/>
      <c r="AU405" s="6"/>
      <c r="AV405" s="6"/>
      <c r="AW405" s="6"/>
      <c r="AX405" s="6"/>
      <c r="AY405" s="6"/>
      <c r="AZ405" s="6"/>
      <c r="BA405" s="6"/>
      <c r="BB405" s="6"/>
      <c r="BC405" s="6"/>
      <c r="BD405" s="6"/>
      <c r="BE405" s="6"/>
      <c r="BF405" s="6"/>
      <c r="BG405" s="6"/>
      <c r="BH405" s="6"/>
      <c r="BI405" s="7"/>
      <c r="BJ405" s="48"/>
      <c r="BK405" s="48"/>
      <c r="BL405" s="48"/>
    </row>
    <row r="406" spans="4:64"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  <c r="AA406" s="6"/>
      <c r="AB406" s="6"/>
      <c r="AC406" s="7"/>
      <c r="AD406" s="48"/>
      <c r="AE406" s="48"/>
      <c r="AF406" s="48"/>
      <c r="AJ406" s="6"/>
      <c r="AK406" s="6"/>
      <c r="AL406" s="6"/>
      <c r="AM406" s="6"/>
      <c r="AN406" s="6"/>
      <c r="AO406" s="6"/>
      <c r="AP406" s="6"/>
      <c r="AQ406" s="6"/>
      <c r="AR406" s="6"/>
      <c r="AS406" s="6"/>
      <c r="AT406" s="6"/>
      <c r="AU406" s="6"/>
      <c r="AV406" s="6"/>
      <c r="AW406" s="6"/>
      <c r="AX406" s="6"/>
      <c r="AY406" s="6"/>
      <c r="AZ406" s="6"/>
      <c r="BA406" s="6"/>
      <c r="BB406" s="6"/>
      <c r="BC406" s="6"/>
      <c r="BD406" s="6"/>
      <c r="BE406" s="6"/>
      <c r="BF406" s="6"/>
      <c r="BG406" s="6"/>
      <c r="BH406" s="6"/>
      <c r="BI406" s="7"/>
      <c r="BJ406" s="48"/>
      <c r="BK406" s="48"/>
      <c r="BL406" s="48"/>
    </row>
    <row r="407" spans="4:64"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  <c r="AA407" s="6"/>
      <c r="AB407" s="6"/>
      <c r="AC407" s="7"/>
      <c r="AD407" s="48"/>
      <c r="AE407" s="48"/>
      <c r="AF407" s="48"/>
      <c r="AJ407" s="6"/>
      <c r="AK407" s="6"/>
      <c r="AL407" s="6"/>
      <c r="AM407" s="6"/>
      <c r="AN407" s="6"/>
      <c r="AO407" s="6"/>
      <c r="AP407" s="6"/>
      <c r="AQ407" s="6"/>
      <c r="AR407" s="6"/>
      <c r="AS407" s="6"/>
      <c r="AT407" s="6"/>
      <c r="AU407" s="6"/>
      <c r="AV407" s="6"/>
      <c r="AW407" s="6"/>
      <c r="AX407" s="6"/>
      <c r="AY407" s="6"/>
      <c r="AZ407" s="6"/>
      <c r="BA407" s="6"/>
      <c r="BB407" s="6"/>
      <c r="BC407" s="6"/>
      <c r="BD407" s="6"/>
      <c r="BE407" s="6"/>
      <c r="BF407" s="6"/>
      <c r="BG407" s="6"/>
      <c r="BH407" s="6"/>
      <c r="BI407" s="7"/>
      <c r="BJ407" s="48"/>
      <c r="BK407" s="48"/>
      <c r="BL407" s="48"/>
    </row>
    <row r="408" spans="4:64"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  <c r="AA408" s="6"/>
      <c r="AB408" s="6"/>
      <c r="AC408" s="7"/>
      <c r="AD408" s="48"/>
      <c r="AE408" s="48"/>
      <c r="AF408" s="48"/>
      <c r="AJ408" s="6"/>
      <c r="AK408" s="6"/>
      <c r="AL408" s="6"/>
      <c r="AM408" s="6"/>
      <c r="AN408" s="6"/>
      <c r="AO408" s="6"/>
      <c r="AP408" s="6"/>
      <c r="AQ408" s="6"/>
      <c r="AR408" s="6"/>
      <c r="AS408" s="6"/>
      <c r="AT408" s="6"/>
      <c r="AU408" s="6"/>
      <c r="AV408" s="6"/>
      <c r="AW408" s="6"/>
      <c r="AX408" s="6"/>
      <c r="AY408" s="6"/>
      <c r="AZ408" s="6"/>
      <c r="BA408" s="6"/>
      <c r="BB408" s="6"/>
      <c r="BC408" s="6"/>
      <c r="BD408" s="6"/>
      <c r="BE408" s="6"/>
      <c r="BF408" s="6"/>
      <c r="BG408" s="6"/>
      <c r="BH408" s="6"/>
      <c r="BI408" s="7"/>
      <c r="BJ408" s="48"/>
      <c r="BK408" s="48"/>
      <c r="BL408" s="48"/>
    </row>
    <row r="409" spans="4:64"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  <c r="AA409" s="6"/>
      <c r="AB409" s="6"/>
      <c r="AC409" s="7"/>
      <c r="AD409" s="48"/>
      <c r="AE409" s="48"/>
      <c r="AF409" s="48"/>
      <c r="AJ409" s="6"/>
      <c r="AK409" s="6"/>
      <c r="AL409" s="6"/>
      <c r="AM409" s="6"/>
      <c r="AN409" s="6"/>
      <c r="AO409" s="6"/>
      <c r="AP409" s="6"/>
      <c r="AQ409" s="6"/>
      <c r="AR409" s="6"/>
      <c r="AS409" s="6"/>
      <c r="AT409" s="6"/>
      <c r="AU409" s="6"/>
      <c r="AV409" s="6"/>
      <c r="AW409" s="6"/>
      <c r="AX409" s="6"/>
      <c r="AY409" s="6"/>
      <c r="AZ409" s="6"/>
      <c r="BA409" s="6"/>
      <c r="BB409" s="6"/>
      <c r="BC409" s="6"/>
      <c r="BD409" s="6"/>
      <c r="BE409" s="6"/>
      <c r="BF409" s="6"/>
      <c r="BG409" s="6"/>
      <c r="BH409" s="6"/>
      <c r="BI409" s="7"/>
      <c r="BJ409" s="48"/>
      <c r="BK409" s="48"/>
      <c r="BL409" s="48"/>
    </row>
    <row r="410" spans="4:64"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  <c r="AA410" s="6"/>
      <c r="AB410" s="6"/>
      <c r="AC410" s="7"/>
      <c r="AD410" s="48"/>
      <c r="AE410" s="48"/>
      <c r="AF410" s="48"/>
      <c r="AJ410" s="6"/>
      <c r="AK410" s="6"/>
      <c r="AL410" s="6"/>
      <c r="AM410" s="6"/>
      <c r="AN410" s="6"/>
      <c r="AO410" s="6"/>
      <c r="AP410" s="6"/>
      <c r="AQ410" s="6"/>
      <c r="AR410" s="6"/>
      <c r="AS410" s="6"/>
      <c r="AT410" s="6"/>
      <c r="AU410" s="6"/>
      <c r="AV410" s="6"/>
      <c r="AW410" s="6"/>
      <c r="AX410" s="6"/>
      <c r="AY410" s="6"/>
      <c r="AZ410" s="6"/>
      <c r="BA410" s="6"/>
      <c r="BB410" s="6"/>
      <c r="BC410" s="6"/>
      <c r="BD410" s="6"/>
      <c r="BE410" s="6"/>
      <c r="BF410" s="6"/>
      <c r="BG410" s="6"/>
      <c r="BH410" s="6"/>
      <c r="BI410" s="7"/>
      <c r="BJ410" s="48"/>
      <c r="BK410" s="48"/>
      <c r="BL410" s="48"/>
    </row>
    <row r="411" spans="4:64"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  <c r="AA411" s="6"/>
      <c r="AB411" s="6"/>
      <c r="AC411" s="7"/>
      <c r="AD411" s="48"/>
      <c r="AE411" s="48"/>
      <c r="AF411" s="48"/>
      <c r="AJ411" s="6"/>
      <c r="AK411" s="6"/>
      <c r="AL411" s="6"/>
      <c r="AM411" s="6"/>
      <c r="AN411" s="6"/>
      <c r="AO411" s="6"/>
      <c r="AP411" s="6"/>
      <c r="AQ411" s="6"/>
      <c r="AR411" s="6"/>
      <c r="AS411" s="6"/>
      <c r="AT411" s="6"/>
      <c r="AU411" s="6"/>
      <c r="AV411" s="6"/>
      <c r="AW411" s="6"/>
      <c r="AX411" s="6"/>
      <c r="AY411" s="6"/>
      <c r="AZ411" s="6"/>
      <c r="BA411" s="6"/>
      <c r="BB411" s="6"/>
      <c r="BC411" s="6"/>
      <c r="BD411" s="6"/>
      <c r="BE411" s="6"/>
      <c r="BF411" s="6"/>
      <c r="BG411" s="6"/>
      <c r="BH411" s="6"/>
      <c r="BI411" s="7"/>
      <c r="BJ411" s="48"/>
      <c r="BK411" s="48"/>
      <c r="BL411" s="48"/>
    </row>
    <row r="412" spans="4:64"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  <c r="AA412" s="6"/>
      <c r="AB412" s="6"/>
      <c r="AC412" s="7"/>
      <c r="AD412" s="48"/>
      <c r="AE412" s="48"/>
      <c r="AF412" s="48"/>
      <c r="AJ412" s="6"/>
      <c r="AK412" s="6"/>
      <c r="AL412" s="6"/>
      <c r="AM412" s="6"/>
      <c r="AN412" s="6"/>
      <c r="AO412" s="6"/>
      <c r="AP412" s="6"/>
      <c r="AQ412" s="6"/>
      <c r="AR412" s="6"/>
      <c r="AS412" s="6"/>
      <c r="AT412" s="6"/>
      <c r="AU412" s="6"/>
      <c r="AV412" s="6"/>
      <c r="AW412" s="6"/>
      <c r="AX412" s="6"/>
      <c r="AY412" s="6"/>
      <c r="AZ412" s="6"/>
      <c r="BA412" s="6"/>
      <c r="BB412" s="6"/>
      <c r="BC412" s="6"/>
      <c r="BD412" s="6"/>
      <c r="BE412" s="6"/>
      <c r="BF412" s="6"/>
      <c r="BG412" s="6"/>
      <c r="BH412" s="6"/>
      <c r="BI412" s="7"/>
      <c r="BJ412" s="48"/>
      <c r="BK412" s="48"/>
      <c r="BL412" s="48"/>
    </row>
    <row r="413" spans="4:64"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  <c r="AA413" s="6"/>
      <c r="AB413" s="6"/>
      <c r="AC413" s="7"/>
      <c r="AD413" s="48"/>
      <c r="AE413" s="48"/>
      <c r="AF413" s="48"/>
      <c r="AJ413" s="6"/>
      <c r="AK413" s="6"/>
      <c r="AL413" s="6"/>
      <c r="AM413" s="6"/>
      <c r="AN413" s="6"/>
      <c r="AO413" s="6"/>
      <c r="AP413" s="6"/>
      <c r="AQ413" s="6"/>
      <c r="AR413" s="6"/>
      <c r="AS413" s="6"/>
      <c r="AT413" s="6"/>
      <c r="AU413" s="6"/>
      <c r="AV413" s="6"/>
      <c r="AW413" s="6"/>
      <c r="AX413" s="6"/>
      <c r="AY413" s="6"/>
      <c r="AZ413" s="6"/>
      <c r="BA413" s="6"/>
      <c r="BB413" s="6"/>
      <c r="BC413" s="6"/>
      <c r="BD413" s="6"/>
      <c r="BE413" s="6"/>
      <c r="BF413" s="6"/>
      <c r="BG413" s="6"/>
      <c r="BH413" s="6"/>
      <c r="BI413" s="7"/>
      <c r="BJ413" s="48"/>
      <c r="BK413" s="48"/>
      <c r="BL413" s="48"/>
    </row>
    <row r="414" spans="4:64"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  <c r="AA414" s="6"/>
      <c r="AB414" s="6"/>
      <c r="AC414" s="7"/>
      <c r="AD414" s="48"/>
      <c r="AE414" s="48"/>
      <c r="AF414" s="48"/>
      <c r="AJ414" s="6"/>
      <c r="AK414" s="6"/>
      <c r="AL414" s="6"/>
      <c r="AM414" s="6"/>
      <c r="AN414" s="6"/>
      <c r="AO414" s="6"/>
      <c r="AP414" s="6"/>
      <c r="AQ414" s="6"/>
      <c r="AR414" s="6"/>
      <c r="AS414" s="6"/>
      <c r="AT414" s="6"/>
      <c r="AU414" s="6"/>
      <c r="AV414" s="6"/>
      <c r="AW414" s="6"/>
      <c r="AX414" s="6"/>
      <c r="AY414" s="6"/>
      <c r="AZ414" s="6"/>
      <c r="BA414" s="6"/>
      <c r="BB414" s="6"/>
      <c r="BC414" s="6"/>
      <c r="BD414" s="6"/>
      <c r="BE414" s="6"/>
      <c r="BF414" s="6"/>
      <c r="BG414" s="6"/>
      <c r="BH414" s="6"/>
      <c r="BI414" s="7"/>
      <c r="BJ414" s="48"/>
      <c r="BK414" s="48"/>
      <c r="BL414" s="48"/>
    </row>
    <row r="415" spans="4:64"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  <c r="AA415" s="6"/>
      <c r="AB415" s="6"/>
      <c r="AC415" s="7"/>
      <c r="AD415" s="48"/>
      <c r="AE415" s="48"/>
      <c r="AF415" s="48"/>
      <c r="AJ415" s="6"/>
      <c r="AK415" s="6"/>
      <c r="AL415" s="6"/>
      <c r="AM415" s="6"/>
      <c r="AN415" s="6"/>
      <c r="AO415" s="6"/>
      <c r="AP415" s="6"/>
      <c r="AQ415" s="6"/>
      <c r="AR415" s="6"/>
      <c r="AS415" s="6"/>
      <c r="AT415" s="6"/>
      <c r="AU415" s="6"/>
      <c r="AV415" s="6"/>
      <c r="AW415" s="6"/>
      <c r="AX415" s="6"/>
      <c r="AY415" s="6"/>
      <c r="AZ415" s="6"/>
      <c r="BA415" s="6"/>
      <c r="BB415" s="6"/>
      <c r="BC415" s="6"/>
      <c r="BD415" s="6"/>
      <c r="BE415" s="6"/>
      <c r="BF415" s="6"/>
      <c r="BG415" s="6"/>
      <c r="BH415" s="6"/>
      <c r="BI415" s="7"/>
      <c r="BJ415" s="48"/>
      <c r="BK415" s="48"/>
      <c r="BL415" s="48"/>
    </row>
    <row r="416" spans="4:64"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  <c r="AA416" s="6"/>
      <c r="AB416" s="6"/>
      <c r="AC416" s="7"/>
      <c r="AD416" s="48"/>
      <c r="AE416" s="48"/>
      <c r="AF416" s="48"/>
      <c r="AJ416" s="6"/>
      <c r="AK416" s="6"/>
      <c r="AL416" s="6"/>
      <c r="AM416" s="6"/>
      <c r="AN416" s="6"/>
      <c r="AO416" s="6"/>
      <c r="AP416" s="6"/>
      <c r="AQ416" s="6"/>
      <c r="AR416" s="6"/>
      <c r="AS416" s="6"/>
      <c r="AT416" s="6"/>
      <c r="AU416" s="6"/>
      <c r="AV416" s="6"/>
      <c r="AW416" s="6"/>
      <c r="AX416" s="6"/>
      <c r="AY416" s="6"/>
      <c r="AZ416" s="6"/>
      <c r="BA416" s="6"/>
      <c r="BB416" s="6"/>
      <c r="BC416" s="6"/>
      <c r="BD416" s="6"/>
      <c r="BE416" s="6"/>
      <c r="BF416" s="6"/>
      <c r="BG416" s="6"/>
      <c r="BH416" s="6"/>
      <c r="BI416" s="7"/>
      <c r="BJ416" s="48"/>
      <c r="BK416" s="48"/>
      <c r="BL416" s="48"/>
    </row>
    <row r="417" spans="4:64"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  <c r="AA417" s="6"/>
      <c r="AB417" s="6"/>
      <c r="AC417" s="7"/>
      <c r="AD417" s="48"/>
      <c r="AE417" s="48"/>
      <c r="AF417" s="48"/>
      <c r="AJ417" s="6"/>
      <c r="AK417" s="6"/>
      <c r="AL417" s="6"/>
      <c r="AM417" s="6"/>
      <c r="AN417" s="6"/>
      <c r="AO417" s="6"/>
      <c r="AP417" s="6"/>
      <c r="AQ417" s="6"/>
      <c r="AR417" s="6"/>
      <c r="AS417" s="6"/>
      <c r="AT417" s="6"/>
      <c r="AU417" s="6"/>
      <c r="AV417" s="6"/>
      <c r="AW417" s="6"/>
      <c r="AX417" s="6"/>
      <c r="AY417" s="6"/>
      <c r="AZ417" s="6"/>
      <c r="BA417" s="6"/>
      <c r="BB417" s="6"/>
      <c r="BC417" s="6"/>
      <c r="BD417" s="6"/>
      <c r="BE417" s="6"/>
      <c r="BF417" s="6"/>
      <c r="BG417" s="6"/>
      <c r="BH417" s="6"/>
      <c r="BI417" s="7"/>
      <c r="BJ417" s="48"/>
      <c r="BK417" s="48"/>
      <c r="BL417" s="48"/>
    </row>
    <row r="418" spans="4:64"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  <c r="AA418" s="6"/>
      <c r="AB418" s="6"/>
      <c r="AC418" s="7"/>
      <c r="AD418" s="48"/>
      <c r="AE418" s="48"/>
      <c r="AF418" s="48"/>
      <c r="AJ418" s="6"/>
      <c r="AK418" s="6"/>
      <c r="AL418" s="6"/>
      <c r="AM418" s="6"/>
      <c r="AN418" s="6"/>
      <c r="AO418" s="6"/>
      <c r="AP418" s="6"/>
      <c r="AQ418" s="6"/>
      <c r="AR418" s="6"/>
      <c r="AS418" s="6"/>
      <c r="AT418" s="6"/>
      <c r="AU418" s="6"/>
      <c r="AV418" s="6"/>
      <c r="AW418" s="6"/>
      <c r="AX418" s="6"/>
      <c r="AY418" s="6"/>
      <c r="AZ418" s="6"/>
      <c r="BA418" s="6"/>
      <c r="BB418" s="6"/>
      <c r="BC418" s="6"/>
      <c r="BD418" s="6"/>
      <c r="BE418" s="6"/>
      <c r="BF418" s="6"/>
      <c r="BG418" s="6"/>
      <c r="BH418" s="6"/>
      <c r="BI418" s="7"/>
      <c r="BJ418" s="48"/>
      <c r="BK418" s="48"/>
      <c r="BL418" s="48"/>
    </row>
    <row r="419" spans="4:64"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  <c r="AA419" s="6"/>
      <c r="AB419" s="6"/>
      <c r="AC419" s="7"/>
      <c r="AD419" s="48"/>
      <c r="AE419" s="48"/>
      <c r="AF419" s="48"/>
      <c r="AJ419" s="6"/>
      <c r="AK419" s="6"/>
      <c r="AL419" s="6"/>
      <c r="AM419" s="6"/>
      <c r="AN419" s="6"/>
      <c r="AO419" s="6"/>
      <c r="AP419" s="6"/>
      <c r="AQ419" s="6"/>
      <c r="AR419" s="6"/>
      <c r="AS419" s="6"/>
      <c r="AT419" s="6"/>
      <c r="AU419" s="6"/>
      <c r="AV419" s="6"/>
      <c r="AW419" s="6"/>
      <c r="AX419" s="6"/>
      <c r="AY419" s="6"/>
      <c r="AZ419" s="6"/>
      <c r="BA419" s="6"/>
      <c r="BB419" s="6"/>
      <c r="BC419" s="6"/>
      <c r="BD419" s="6"/>
      <c r="BE419" s="6"/>
      <c r="BF419" s="6"/>
      <c r="BG419" s="6"/>
      <c r="BH419" s="6"/>
      <c r="BI419" s="7"/>
      <c r="BJ419" s="48"/>
      <c r="BK419" s="48"/>
      <c r="BL419" s="48"/>
    </row>
    <row r="420" spans="4:64"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  <c r="AA420" s="6"/>
      <c r="AB420" s="6"/>
      <c r="AC420" s="7"/>
      <c r="AD420" s="48"/>
      <c r="AE420" s="48"/>
      <c r="AF420" s="48"/>
      <c r="AJ420" s="6"/>
      <c r="AK420" s="6"/>
      <c r="AL420" s="6"/>
      <c r="AM420" s="6"/>
      <c r="AN420" s="6"/>
      <c r="AO420" s="6"/>
      <c r="AP420" s="6"/>
      <c r="AQ420" s="6"/>
      <c r="AR420" s="6"/>
      <c r="AS420" s="6"/>
      <c r="AT420" s="6"/>
      <c r="AU420" s="6"/>
      <c r="AV420" s="6"/>
      <c r="AW420" s="6"/>
      <c r="AX420" s="6"/>
      <c r="AY420" s="6"/>
      <c r="AZ420" s="6"/>
      <c r="BA420" s="6"/>
      <c r="BB420" s="6"/>
      <c r="BC420" s="6"/>
      <c r="BD420" s="6"/>
      <c r="BE420" s="6"/>
      <c r="BF420" s="6"/>
      <c r="BG420" s="6"/>
      <c r="BH420" s="6"/>
      <c r="BI420" s="7"/>
      <c r="BJ420" s="48"/>
      <c r="BK420" s="48"/>
      <c r="BL420" s="48"/>
    </row>
    <row r="421" spans="4:64"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  <c r="AA421" s="6"/>
      <c r="AB421" s="6"/>
      <c r="AC421" s="7"/>
      <c r="AD421" s="48"/>
      <c r="AE421" s="48"/>
      <c r="AF421" s="48"/>
      <c r="AJ421" s="6"/>
      <c r="AK421" s="6"/>
      <c r="AL421" s="6"/>
      <c r="AM421" s="6"/>
      <c r="AN421" s="6"/>
      <c r="AO421" s="6"/>
      <c r="AP421" s="6"/>
      <c r="AQ421" s="6"/>
      <c r="AR421" s="6"/>
      <c r="AS421" s="6"/>
      <c r="AT421" s="6"/>
      <c r="AU421" s="6"/>
      <c r="AV421" s="6"/>
      <c r="AW421" s="6"/>
      <c r="AX421" s="6"/>
      <c r="AY421" s="6"/>
      <c r="AZ421" s="6"/>
      <c r="BA421" s="6"/>
      <c r="BB421" s="6"/>
      <c r="BC421" s="6"/>
      <c r="BD421" s="6"/>
      <c r="BE421" s="6"/>
      <c r="BF421" s="6"/>
      <c r="BG421" s="6"/>
      <c r="BH421" s="6"/>
      <c r="BI421" s="7"/>
      <c r="BJ421" s="48"/>
      <c r="BK421" s="48"/>
      <c r="BL421" s="48"/>
    </row>
    <row r="422" spans="4:64"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  <c r="AA422" s="6"/>
      <c r="AB422" s="6"/>
      <c r="AC422" s="7"/>
      <c r="AD422" s="48"/>
      <c r="AE422" s="48"/>
      <c r="AF422" s="48"/>
      <c r="AJ422" s="6"/>
      <c r="AK422" s="6"/>
      <c r="AL422" s="6"/>
      <c r="AM422" s="6"/>
      <c r="AN422" s="6"/>
      <c r="AO422" s="6"/>
      <c r="AP422" s="6"/>
      <c r="AQ422" s="6"/>
      <c r="AR422" s="6"/>
      <c r="AS422" s="6"/>
      <c r="AT422" s="6"/>
      <c r="AU422" s="6"/>
      <c r="AV422" s="6"/>
      <c r="AW422" s="6"/>
      <c r="AX422" s="6"/>
      <c r="AY422" s="6"/>
      <c r="AZ422" s="6"/>
      <c r="BA422" s="6"/>
      <c r="BB422" s="6"/>
      <c r="BC422" s="6"/>
      <c r="BD422" s="6"/>
      <c r="BE422" s="6"/>
      <c r="BF422" s="6"/>
      <c r="BG422" s="6"/>
      <c r="BH422" s="6"/>
      <c r="BI422" s="7"/>
      <c r="BJ422" s="48"/>
      <c r="BK422" s="48"/>
      <c r="BL422" s="48"/>
    </row>
    <row r="423" spans="4:64"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  <c r="AA423" s="6"/>
      <c r="AB423" s="6"/>
      <c r="AC423" s="7"/>
      <c r="AD423" s="48"/>
      <c r="AE423" s="48"/>
      <c r="AF423" s="48"/>
      <c r="AJ423" s="6"/>
      <c r="AK423" s="6"/>
      <c r="AL423" s="6"/>
      <c r="AM423" s="6"/>
      <c r="AN423" s="6"/>
      <c r="AO423" s="6"/>
      <c r="AP423" s="6"/>
      <c r="AQ423" s="6"/>
      <c r="AR423" s="6"/>
      <c r="AS423" s="6"/>
      <c r="AT423" s="6"/>
      <c r="AU423" s="6"/>
      <c r="AV423" s="6"/>
      <c r="AW423" s="6"/>
      <c r="AX423" s="6"/>
      <c r="AY423" s="6"/>
      <c r="AZ423" s="6"/>
      <c r="BA423" s="6"/>
      <c r="BB423" s="6"/>
      <c r="BC423" s="6"/>
      <c r="BD423" s="6"/>
      <c r="BE423" s="6"/>
      <c r="BF423" s="6"/>
      <c r="BG423" s="6"/>
      <c r="BH423" s="6"/>
      <c r="BI423" s="7"/>
      <c r="BJ423" s="48"/>
      <c r="BK423" s="48"/>
      <c r="BL423" s="48"/>
    </row>
    <row r="424" spans="4:64"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  <c r="AA424" s="6"/>
      <c r="AB424" s="6"/>
      <c r="AC424" s="7"/>
      <c r="AD424" s="48"/>
      <c r="AE424" s="48"/>
      <c r="AF424" s="48"/>
      <c r="AJ424" s="6"/>
      <c r="AK424" s="6"/>
      <c r="AL424" s="6"/>
      <c r="AM424" s="6"/>
      <c r="AN424" s="6"/>
      <c r="AO424" s="6"/>
      <c r="AP424" s="6"/>
      <c r="AQ424" s="6"/>
      <c r="AR424" s="6"/>
      <c r="AS424" s="6"/>
      <c r="AT424" s="6"/>
      <c r="AU424" s="6"/>
      <c r="AV424" s="6"/>
      <c r="AW424" s="6"/>
      <c r="AX424" s="6"/>
      <c r="AY424" s="6"/>
      <c r="AZ424" s="6"/>
      <c r="BA424" s="6"/>
      <c r="BB424" s="6"/>
      <c r="BC424" s="6"/>
      <c r="BD424" s="6"/>
      <c r="BE424" s="6"/>
      <c r="BF424" s="6"/>
      <c r="BG424" s="6"/>
      <c r="BH424" s="6"/>
      <c r="BI424" s="7"/>
      <c r="BJ424" s="48"/>
      <c r="BK424" s="48"/>
      <c r="BL424" s="48"/>
    </row>
    <row r="425" spans="4:64"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  <c r="AA425" s="6"/>
      <c r="AB425" s="6"/>
      <c r="AC425" s="7"/>
      <c r="AD425" s="48"/>
      <c r="AE425" s="48"/>
      <c r="AF425" s="48"/>
      <c r="AJ425" s="6"/>
      <c r="AK425" s="6"/>
      <c r="AL425" s="6"/>
      <c r="AM425" s="6"/>
      <c r="AN425" s="6"/>
      <c r="AO425" s="6"/>
      <c r="AP425" s="6"/>
      <c r="AQ425" s="6"/>
      <c r="AR425" s="6"/>
      <c r="AS425" s="6"/>
      <c r="AT425" s="6"/>
      <c r="AU425" s="6"/>
      <c r="AV425" s="6"/>
      <c r="AW425" s="6"/>
      <c r="AX425" s="6"/>
      <c r="AY425" s="6"/>
      <c r="AZ425" s="6"/>
      <c r="BA425" s="6"/>
      <c r="BB425" s="6"/>
      <c r="BC425" s="6"/>
      <c r="BD425" s="6"/>
      <c r="BE425" s="6"/>
      <c r="BF425" s="6"/>
      <c r="BG425" s="6"/>
      <c r="BH425" s="6"/>
      <c r="BI425" s="7"/>
      <c r="BJ425" s="48"/>
      <c r="BK425" s="48"/>
      <c r="BL425" s="48"/>
    </row>
    <row r="426" spans="4:64"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  <c r="AA426" s="6"/>
      <c r="AB426" s="6"/>
      <c r="AC426" s="7"/>
      <c r="AD426" s="48"/>
      <c r="AE426" s="48"/>
      <c r="AF426" s="48"/>
      <c r="AJ426" s="6"/>
      <c r="AK426" s="6"/>
      <c r="AL426" s="6"/>
      <c r="AM426" s="6"/>
      <c r="AN426" s="6"/>
      <c r="AO426" s="6"/>
      <c r="AP426" s="6"/>
      <c r="AQ426" s="6"/>
      <c r="AR426" s="6"/>
      <c r="AS426" s="6"/>
      <c r="AT426" s="6"/>
      <c r="AU426" s="6"/>
      <c r="AV426" s="6"/>
      <c r="AW426" s="6"/>
      <c r="AX426" s="6"/>
      <c r="AY426" s="6"/>
      <c r="AZ426" s="6"/>
      <c r="BA426" s="6"/>
      <c r="BB426" s="6"/>
      <c r="BC426" s="6"/>
      <c r="BD426" s="6"/>
      <c r="BE426" s="6"/>
      <c r="BF426" s="6"/>
      <c r="BG426" s="6"/>
      <c r="BH426" s="6"/>
      <c r="BI426" s="7"/>
      <c r="BJ426" s="48"/>
      <c r="BK426" s="48"/>
      <c r="BL426" s="48"/>
    </row>
    <row r="427" spans="4:64"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  <c r="AA427" s="6"/>
      <c r="AB427" s="6"/>
      <c r="AC427" s="7"/>
      <c r="AD427" s="48"/>
      <c r="AE427" s="48"/>
      <c r="AF427" s="48"/>
      <c r="AJ427" s="6"/>
      <c r="AK427" s="6"/>
      <c r="AL427" s="6"/>
      <c r="AM427" s="6"/>
      <c r="AN427" s="6"/>
      <c r="AO427" s="6"/>
      <c r="AP427" s="6"/>
      <c r="AQ427" s="6"/>
      <c r="AR427" s="6"/>
      <c r="AS427" s="6"/>
      <c r="AT427" s="6"/>
      <c r="AU427" s="6"/>
      <c r="AV427" s="6"/>
      <c r="AW427" s="6"/>
      <c r="AX427" s="6"/>
      <c r="AY427" s="6"/>
      <c r="AZ427" s="6"/>
      <c r="BA427" s="6"/>
      <c r="BB427" s="6"/>
      <c r="BC427" s="6"/>
      <c r="BD427" s="6"/>
      <c r="BE427" s="6"/>
      <c r="BF427" s="6"/>
      <c r="BG427" s="6"/>
      <c r="BH427" s="6"/>
      <c r="BI427" s="7"/>
      <c r="BJ427" s="48"/>
      <c r="BK427" s="48"/>
      <c r="BL427" s="48"/>
    </row>
    <row r="428" spans="4:64"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  <c r="AA428" s="6"/>
      <c r="AB428" s="6"/>
      <c r="AC428" s="7"/>
      <c r="AD428" s="48"/>
      <c r="AE428" s="48"/>
      <c r="AF428" s="48"/>
      <c r="AJ428" s="6"/>
      <c r="AK428" s="6"/>
      <c r="AL428" s="6"/>
      <c r="AM428" s="6"/>
      <c r="AN428" s="6"/>
      <c r="AO428" s="6"/>
      <c r="AP428" s="6"/>
      <c r="AQ428" s="6"/>
      <c r="AR428" s="6"/>
      <c r="AS428" s="6"/>
      <c r="AT428" s="6"/>
      <c r="AU428" s="6"/>
      <c r="AV428" s="6"/>
      <c r="AW428" s="6"/>
      <c r="AX428" s="6"/>
      <c r="AY428" s="6"/>
      <c r="AZ428" s="6"/>
      <c r="BA428" s="6"/>
      <c r="BB428" s="6"/>
      <c r="BC428" s="6"/>
      <c r="BD428" s="6"/>
      <c r="BE428" s="6"/>
      <c r="BF428" s="6"/>
      <c r="BG428" s="6"/>
      <c r="BH428" s="6"/>
      <c r="BI428" s="7"/>
      <c r="BJ428" s="48"/>
      <c r="BK428" s="48"/>
      <c r="BL428" s="48"/>
    </row>
    <row r="429" spans="4:64"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  <c r="AA429" s="6"/>
      <c r="AB429" s="6"/>
      <c r="AC429" s="7"/>
      <c r="AD429" s="48"/>
      <c r="AE429" s="48"/>
      <c r="AF429" s="48"/>
      <c r="AJ429" s="6"/>
      <c r="AK429" s="6"/>
      <c r="AL429" s="6"/>
      <c r="AM429" s="6"/>
      <c r="AN429" s="6"/>
      <c r="AO429" s="6"/>
      <c r="AP429" s="6"/>
      <c r="AQ429" s="6"/>
      <c r="AR429" s="6"/>
      <c r="AS429" s="6"/>
      <c r="AT429" s="6"/>
      <c r="AU429" s="6"/>
      <c r="AV429" s="6"/>
      <c r="AW429" s="6"/>
      <c r="AX429" s="6"/>
      <c r="AY429" s="6"/>
      <c r="AZ429" s="6"/>
      <c r="BA429" s="6"/>
      <c r="BB429" s="6"/>
      <c r="BC429" s="6"/>
      <c r="BD429" s="6"/>
      <c r="BE429" s="6"/>
      <c r="BF429" s="6"/>
      <c r="BG429" s="6"/>
      <c r="BH429" s="6"/>
      <c r="BI429" s="7"/>
      <c r="BJ429" s="48"/>
      <c r="BK429" s="48"/>
      <c r="BL429" s="48"/>
    </row>
    <row r="430" spans="4:64"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  <c r="AA430" s="6"/>
      <c r="AB430" s="6"/>
      <c r="AC430" s="7"/>
      <c r="AD430" s="48"/>
      <c r="AE430" s="48"/>
      <c r="AF430" s="48"/>
      <c r="AJ430" s="6"/>
      <c r="AK430" s="6"/>
      <c r="AL430" s="6"/>
      <c r="AM430" s="6"/>
      <c r="AN430" s="6"/>
      <c r="AO430" s="6"/>
      <c r="AP430" s="6"/>
      <c r="AQ430" s="6"/>
      <c r="AR430" s="6"/>
      <c r="AS430" s="6"/>
      <c r="AT430" s="6"/>
      <c r="AU430" s="6"/>
      <c r="AV430" s="6"/>
      <c r="AW430" s="6"/>
      <c r="AX430" s="6"/>
      <c r="AY430" s="6"/>
      <c r="AZ430" s="6"/>
      <c r="BA430" s="6"/>
      <c r="BB430" s="6"/>
      <c r="BC430" s="6"/>
      <c r="BD430" s="6"/>
      <c r="BE430" s="6"/>
      <c r="BF430" s="6"/>
      <c r="BG430" s="6"/>
      <c r="BH430" s="6"/>
      <c r="BI430" s="7"/>
      <c r="BJ430" s="48"/>
      <c r="BK430" s="48"/>
      <c r="BL430" s="48"/>
    </row>
    <row r="431" spans="4:64"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  <c r="AA431" s="6"/>
      <c r="AB431" s="6"/>
      <c r="AC431" s="7"/>
      <c r="AD431" s="48"/>
      <c r="AE431" s="48"/>
      <c r="AF431" s="48"/>
      <c r="AJ431" s="6"/>
      <c r="AK431" s="6"/>
      <c r="AL431" s="6"/>
      <c r="AM431" s="6"/>
      <c r="AN431" s="6"/>
      <c r="AO431" s="6"/>
      <c r="AP431" s="6"/>
      <c r="AQ431" s="6"/>
      <c r="AR431" s="6"/>
      <c r="AS431" s="6"/>
      <c r="AT431" s="6"/>
      <c r="AU431" s="6"/>
      <c r="AV431" s="6"/>
      <c r="AW431" s="6"/>
      <c r="AX431" s="6"/>
      <c r="AY431" s="6"/>
      <c r="AZ431" s="6"/>
      <c r="BA431" s="6"/>
      <c r="BB431" s="6"/>
      <c r="BC431" s="6"/>
      <c r="BD431" s="6"/>
      <c r="BE431" s="6"/>
      <c r="BF431" s="6"/>
      <c r="BG431" s="6"/>
      <c r="BH431" s="6"/>
      <c r="BI431" s="7"/>
      <c r="BJ431" s="48"/>
      <c r="BK431" s="48"/>
      <c r="BL431" s="48"/>
    </row>
    <row r="432" spans="4:64"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  <c r="AA432" s="6"/>
      <c r="AB432" s="6"/>
      <c r="AC432" s="7"/>
      <c r="AD432" s="48"/>
      <c r="AE432" s="48"/>
      <c r="AF432" s="48"/>
      <c r="AJ432" s="6"/>
      <c r="AK432" s="6"/>
      <c r="AL432" s="6"/>
      <c r="AM432" s="6"/>
      <c r="AN432" s="6"/>
      <c r="AO432" s="6"/>
      <c r="AP432" s="6"/>
      <c r="AQ432" s="6"/>
      <c r="AR432" s="6"/>
      <c r="AS432" s="6"/>
      <c r="AT432" s="6"/>
      <c r="AU432" s="6"/>
      <c r="AV432" s="6"/>
      <c r="AW432" s="6"/>
      <c r="AX432" s="6"/>
      <c r="AY432" s="6"/>
      <c r="AZ432" s="6"/>
      <c r="BA432" s="6"/>
      <c r="BB432" s="6"/>
      <c r="BC432" s="6"/>
      <c r="BD432" s="6"/>
      <c r="BE432" s="6"/>
      <c r="BF432" s="6"/>
      <c r="BG432" s="6"/>
      <c r="BH432" s="6"/>
      <c r="BI432" s="7"/>
      <c r="BJ432" s="48"/>
      <c r="BK432" s="48"/>
      <c r="BL432" s="48"/>
    </row>
    <row r="433" spans="4:64"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  <c r="AA433" s="6"/>
      <c r="AB433" s="6"/>
      <c r="AC433" s="7"/>
      <c r="AD433" s="48"/>
      <c r="AE433" s="48"/>
      <c r="AF433" s="48"/>
      <c r="AJ433" s="6"/>
      <c r="AK433" s="6"/>
      <c r="AL433" s="6"/>
      <c r="AM433" s="6"/>
      <c r="AN433" s="6"/>
      <c r="AO433" s="6"/>
      <c r="AP433" s="6"/>
      <c r="AQ433" s="6"/>
      <c r="AR433" s="6"/>
      <c r="AS433" s="6"/>
      <c r="AT433" s="6"/>
      <c r="AU433" s="6"/>
      <c r="AV433" s="6"/>
      <c r="AW433" s="6"/>
      <c r="AX433" s="6"/>
      <c r="AY433" s="6"/>
      <c r="AZ433" s="6"/>
      <c r="BA433" s="6"/>
      <c r="BB433" s="6"/>
      <c r="BC433" s="6"/>
      <c r="BD433" s="6"/>
      <c r="BE433" s="6"/>
      <c r="BF433" s="6"/>
      <c r="BG433" s="6"/>
      <c r="BH433" s="6"/>
      <c r="BI433" s="7"/>
      <c r="BJ433" s="48"/>
      <c r="BK433" s="48"/>
      <c r="BL433" s="48"/>
    </row>
    <row r="434" spans="4:64"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  <c r="AA434" s="6"/>
      <c r="AB434" s="6"/>
      <c r="AC434" s="7"/>
      <c r="AD434" s="48"/>
      <c r="AE434" s="48"/>
      <c r="AF434" s="48"/>
      <c r="AJ434" s="6"/>
      <c r="AK434" s="6"/>
      <c r="AL434" s="6"/>
      <c r="AM434" s="6"/>
      <c r="AN434" s="6"/>
      <c r="AO434" s="6"/>
      <c r="AP434" s="6"/>
      <c r="AQ434" s="6"/>
      <c r="AR434" s="6"/>
      <c r="AS434" s="6"/>
      <c r="AT434" s="6"/>
      <c r="AU434" s="6"/>
      <c r="AV434" s="6"/>
      <c r="AW434" s="6"/>
      <c r="AX434" s="6"/>
      <c r="AY434" s="6"/>
      <c r="AZ434" s="6"/>
      <c r="BA434" s="6"/>
      <c r="BB434" s="6"/>
      <c r="BC434" s="6"/>
      <c r="BD434" s="6"/>
      <c r="BE434" s="6"/>
      <c r="BF434" s="6"/>
      <c r="BG434" s="6"/>
      <c r="BH434" s="6"/>
      <c r="BI434" s="7"/>
      <c r="BJ434" s="48"/>
      <c r="BK434" s="48"/>
      <c r="BL434" s="48"/>
    </row>
    <row r="435" spans="4:64"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  <c r="AA435" s="6"/>
      <c r="AB435" s="6"/>
      <c r="AC435" s="7"/>
      <c r="AD435" s="48"/>
      <c r="AE435" s="48"/>
      <c r="AF435" s="48"/>
      <c r="AJ435" s="6"/>
      <c r="AK435" s="6"/>
      <c r="AL435" s="6"/>
      <c r="AM435" s="6"/>
      <c r="AN435" s="6"/>
      <c r="AO435" s="6"/>
      <c r="AP435" s="6"/>
      <c r="AQ435" s="6"/>
      <c r="AR435" s="6"/>
      <c r="AS435" s="6"/>
      <c r="AT435" s="6"/>
      <c r="AU435" s="6"/>
      <c r="AV435" s="6"/>
      <c r="AW435" s="6"/>
      <c r="AX435" s="6"/>
      <c r="AY435" s="6"/>
      <c r="AZ435" s="6"/>
      <c r="BA435" s="6"/>
      <c r="BB435" s="6"/>
      <c r="BC435" s="6"/>
      <c r="BD435" s="6"/>
      <c r="BE435" s="6"/>
      <c r="BF435" s="6"/>
      <c r="BG435" s="6"/>
      <c r="BH435" s="6"/>
      <c r="BI435" s="7"/>
      <c r="BJ435" s="48"/>
      <c r="BK435" s="48"/>
      <c r="BL435" s="48"/>
    </row>
    <row r="436" spans="4:64"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  <c r="AA436" s="6"/>
      <c r="AB436" s="6"/>
      <c r="AC436" s="7"/>
      <c r="AD436" s="48"/>
      <c r="AE436" s="48"/>
      <c r="AF436" s="48"/>
      <c r="AJ436" s="6"/>
      <c r="AK436" s="6"/>
      <c r="AL436" s="6"/>
      <c r="AM436" s="6"/>
      <c r="AN436" s="6"/>
      <c r="AO436" s="6"/>
      <c r="AP436" s="6"/>
      <c r="AQ436" s="6"/>
      <c r="AR436" s="6"/>
      <c r="AS436" s="6"/>
      <c r="AT436" s="6"/>
      <c r="AU436" s="6"/>
      <c r="AV436" s="6"/>
      <c r="AW436" s="6"/>
      <c r="AX436" s="6"/>
      <c r="AY436" s="6"/>
      <c r="AZ436" s="6"/>
      <c r="BA436" s="6"/>
      <c r="BB436" s="6"/>
      <c r="BC436" s="6"/>
      <c r="BD436" s="6"/>
      <c r="BE436" s="6"/>
      <c r="BF436" s="6"/>
      <c r="BG436" s="6"/>
      <c r="BH436" s="6"/>
      <c r="BI436" s="7"/>
      <c r="BJ436" s="48"/>
      <c r="BK436" s="48"/>
      <c r="BL436" s="48"/>
    </row>
    <row r="437" spans="4:64"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  <c r="AA437" s="6"/>
      <c r="AB437" s="6"/>
      <c r="AC437" s="7"/>
      <c r="AD437" s="48"/>
      <c r="AE437" s="48"/>
      <c r="AF437" s="48"/>
      <c r="AJ437" s="6"/>
      <c r="AK437" s="6"/>
      <c r="AL437" s="6"/>
      <c r="AM437" s="6"/>
      <c r="AN437" s="6"/>
      <c r="AO437" s="6"/>
      <c r="AP437" s="6"/>
      <c r="AQ437" s="6"/>
      <c r="AR437" s="6"/>
      <c r="AS437" s="6"/>
      <c r="AT437" s="6"/>
      <c r="AU437" s="6"/>
      <c r="AV437" s="6"/>
      <c r="AW437" s="6"/>
      <c r="AX437" s="6"/>
      <c r="AY437" s="6"/>
      <c r="AZ437" s="6"/>
      <c r="BA437" s="6"/>
      <c r="BB437" s="6"/>
      <c r="BC437" s="6"/>
      <c r="BD437" s="6"/>
      <c r="BE437" s="6"/>
      <c r="BF437" s="6"/>
      <c r="BG437" s="6"/>
      <c r="BH437" s="6"/>
      <c r="BI437" s="7"/>
      <c r="BJ437" s="48"/>
      <c r="BK437" s="48"/>
      <c r="BL437" s="48"/>
    </row>
    <row r="438" spans="4:64"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  <c r="AA438" s="6"/>
      <c r="AB438" s="6"/>
      <c r="AC438" s="7"/>
      <c r="AD438" s="48"/>
      <c r="AE438" s="48"/>
      <c r="AF438" s="48"/>
      <c r="AJ438" s="6"/>
      <c r="AK438" s="6"/>
      <c r="AL438" s="6"/>
      <c r="AM438" s="6"/>
      <c r="AN438" s="6"/>
      <c r="AO438" s="6"/>
      <c r="AP438" s="6"/>
      <c r="AQ438" s="6"/>
      <c r="AR438" s="6"/>
      <c r="AS438" s="6"/>
      <c r="AT438" s="6"/>
      <c r="AU438" s="6"/>
      <c r="AV438" s="6"/>
      <c r="AW438" s="6"/>
      <c r="AX438" s="6"/>
      <c r="AY438" s="6"/>
      <c r="AZ438" s="6"/>
      <c r="BA438" s="6"/>
      <c r="BB438" s="6"/>
      <c r="BC438" s="6"/>
      <c r="BD438" s="6"/>
      <c r="BE438" s="6"/>
      <c r="BF438" s="6"/>
      <c r="BG438" s="6"/>
      <c r="BH438" s="6"/>
      <c r="BI438" s="7"/>
      <c r="BJ438" s="48"/>
      <c r="BK438" s="48"/>
      <c r="BL438" s="48"/>
    </row>
    <row r="439" spans="4:64"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  <c r="AA439" s="6"/>
      <c r="AB439" s="6"/>
      <c r="AC439" s="7"/>
      <c r="AD439" s="48"/>
      <c r="AE439" s="48"/>
      <c r="AF439" s="48"/>
      <c r="AJ439" s="6"/>
      <c r="AK439" s="6"/>
      <c r="AL439" s="6"/>
      <c r="AM439" s="6"/>
      <c r="AN439" s="6"/>
      <c r="AO439" s="6"/>
      <c r="AP439" s="6"/>
      <c r="AQ439" s="6"/>
      <c r="AR439" s="6"/>
      <c r="AS439" s="6"/>
      <c r="AT439" s="6"/>
      <c r="AU439" s="6"/>
      <c r="AV439" s="6"/>
      <c r="AW439" s="6"/>
      <c r="AX439" s="6"/>
      <c r="AY439" s="6"/>
      <c r="AZ439" s="6"/>
      <c r="BA439" s="6"/>
      <c r="BB439" s="6"/>
      <c r="BC439" s="6"/>
      <c r="BD439" s="6"/>
      <c r="BE439" s="6"/>
      <c r="BF439" s="6"/>
      <c r="BG439" s="6"/>
      <c r="BH439" s="6"/>
      <c r="BI439" s="7"/>
      <c r="BJ439" s="48"/>
      <c r="BK439" s="48"/>
      <c r="BL439" s="48"/>
    </row>
    <row r="440" spans="4:64"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  <c r="AA440" s="6"/>
      <c r="AB440" s="6"/>
      <c r="AC440" s="7"/>
      <c r="AD440" s="48"/>
      <c r="AE440" s="48"/>
      <c r="AF440" s="48"/>
      <c r="AJ440" s="6"/>
      <c r="AK440" s="6"/>
      <c r="AL440" s="6"/>
      <c r="AM440" s="6"/>
      <c r="AN440" s="6"/>
      <c r="AO440" s="6"/>
      <c r="AP440" s="6"/>
      <c r="AQ440" s="6"/>
      <c r="AR440" s="6"/>
      <c r="AS440" s="6"/>
      <c r="AT440" s="6"/>
      <c r="AU440" s="6"/>
      <c r="AV440" s="6"/>
      <c r="AW440" s="6"/>
      <c r="AX440" s="6"/>
      <c r="AY440" s="6"/>
      <c r="AZ440" s="6"/>
      <c r="BA440" s="6"/>
      <c r="BB440" s="6"/>
      <c r="BC440" s="6"/>
      <c r="BD440" s="6"/>
      <c r="BE440" s="6"/>
      <c r="BF440" s="6"/>
      <c r="BG440" s="6"/>
      <c r="BH440" s="6"/>
      <c r="BI440" s="7"/>
      <c r="BJ440" s="48"/>
      <c r="BK440" s="48"/>
      <c r="BL440" s="48"/>
    </row>
    <row r="441" spans="4:64"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  <c r="AA441" s="6"/>
      <c r="AB441" s="6"/>
      <c r="AC441" s="7"/>
      <c r="AD441" s="48"/>
      <c r="AE441" s="48"/>
      <c r="AF441" s="48"/>
      <c r="AJ441" s="6"/>
      <c r="AK441" s="6"/>
      <c r="AL441" s="6"/>
      <c r="AM441" s="6"/>
      <c r="AN441" s="6"/>
      <c r="AO441" s="6"/>
      <c r="AP441" s="6"/>
      <c r="AQ441" s="6"/>
      <c r="AR441" s="6"/>
      <c r="AS441" s="6"/>
      <c r="AT441" s="6"/>
      <c r="AU441" s="6"/>
      <c r="AV441" s="6"/>
      <c r="AW441" s="6"/>
      <c r="AX441" s="6"/>
      <c r="AY441" s="6"/>
      <c r="AZ441" s="6"/>
      <c r="BA441" s="6"/>
      <c r="BB441" s="6"/>
      <c r="BC441" s="6"/>
      <c r="BD441" s="6"/>
      <c r="BE441" s="6"/>
      <c r="BF441" s="6"/>
      <c r="BG441" s="6"/>
      <c r="BH441" s="6"/>
      <c r="BI441" s="7"/>
      <c r="BJ441" s="48"/>
      <c r="BK441" s="48"/>
      <c r="BL441" s="48"/>
    </row>
    <row r="442" spans="4:64"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  <c r="AA442" s="6"/>
      <c r="AB442" s="6"/>
      <c r="AC442" s="7"/>
      <c r="AD442" s="48"/>
      <c r="AE442" s="48"/>
      <c r="AF442" s="48"/>
      <c r="AJ442" s="6"/>
      <c r="AK442" s="6"/>
      <c r="AL442" s="6"/>
      <c r="AM442" s="6"/>
      <c r="AN442" s="6"/>
      <c r="AO442" s="6"/>
      <c r="AP442" s="6"/>
      <c r="AQ442" s="6"/>
      <c r="AR442" s="6"/>
      <c r="AS442" s="6"/>
      <c r="AT442" s="6"/>
      <c r="AU442" s="6"/>
      <c r="AV442" s="6"/>
      <c r="AW442" s="6"/>
      <c r="AX442" s="6"/>
      <c r="AY442" s="6"/>
      <c r="AZ442" s="6"/>
      <c r="BA442" s="6"/>
      <c r="BB442" s="6"/>
      <c r="BC442" s="6"/>
      <c r="BD442" s="6"/>
      <c r="BE442" s="6"/>
      <c r="BF442" s="6"/>
      <c r="BG442" s="6"/>
      <c r="BH442" s="6"/>
      <c r="BI442" s="7"/>
      <c r="BJ442" s="48"/>
      <c r="BK442" s="48"/>
      <c r="BL442" s="48"/>
    </row>
    <row r="443" spans="4:64"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  <c r="AA443" s="6"/>
      <c r="AB443" s="6"/>
      <c r="AC443" s="7"/>
      <c r="AD443" s="48"/>
      <c r="AE443" s="48"/>
      <c r="AF443" s="48"/>
      <c r="AJ443" s="6"/>
      <c r="AK443" s="6"/>
      <c r="AL443" s="6"/>
      <c r="AM443" s="6"/>
      <c r="AN443" s="6"/>
      <c r="AO443" s="6"/>
      <c r="AP443" s="6"/>
      <c r="AQ443" s="6"/>
      <c r="AR443" s="6"/>
      <c r="AS443" s="6"/>
      <c r="AT443" s="6"/>
      <c r="AU443" s="6"/>
      <c r="AV443" s="6"/>
      <c r="AW443" s="6"/>
      <c r="AX443" s="6"/>
      <c r="AY443" s="6"/>
      <c r="AZ443" s="6"/>
      <c r="BA443" s="6"/>
      <c r="BB443" s="6"/>
      <c r="BC443" s="6"/>
      <c r="BD443" s="6"/>
      <c r="BE443" s="6"/>
      <c r="BF443" s="6"/>
      <c r="BG443" s="6"/>
      <c r="BH443" s="6"/>
      <c r="BI443" s="7"/>
      <c r="BJ443" s="48"/>
      <c r="BK443" s="48"/>
      <c r="BL443" s="48"/>
    </row>
    <row r="444" spans="4:64"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  <c r="AA444" s="6"/>
      <c r="AB444" s="6"/>
      <c r="AC444" s="7"/>
      <c r="AD444" s="48"/>
      <c r="AE444" s="48"/>
      <c r="AF444" s="48"/>
      <c r="AJ444" s="6"/>
      <c r="AK444" s="6"/>
      <c r="AL444" s="6"/>
      <c r="AM444" s="6"/>
      <c r="AN444" s="6"/>
      <c r="AO444" s="6"/>
      <c r="AP444" s="6"/>
      <c r="AQ444" s="6"/>
      <c r="AR444" s="6"/>
      <c r="AS444" s="6"/>
      <c r="AT444" s="6"/>
      <c r="AU444" s="6"/>
      <c r="AV444" s="6"/>
      <c r="AW444" s="6"/>
      <c r="AX444" s="6"/>
      <c r="AY444" s="6"/>
      <c r="AZ444" s="6"/>
      <c r="BA444" s="6"/>
      <c r="BB444" s="6"/>
      <c r="BC444" s="6"/>
      <c r="BD444" s="6"/>
      <c r="BE444" s="6"/>
      <c r="BF444" s="6"/>
      <c r="BG444" s="6"/>
      <c r="BH444" s="6"/>
      <c r="BI444" s="7"/>
      <c r="BJ444" s="48"/>
      <c r="BK444" s="48"/>
      <c r="BL444" s="48"/>
    </row>
    <row r="445" spans="4:64"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  <c r="AA445" s="6"/>
      <c r="AB445" s="6"/>
      <c r="AC445" s="7"/>
      <c r="AD445" s="48"/>
      <c r="AE445" s="48"/>
      <c r="AF445" s="48"/>
      <c r="AJ445" s="6"/>
      <c r="AK445" s="6"/>
      <c r="AL445" s="6"/>
      <c r="AM445" s="6"/>
      <c r="AN445" s="6"/>
      <c r="AO445" s="6"/>
      <c r="AP445" s="6"/>
      <c r="AQ445" s="6"/>
      <c r="AR445" s="6"/>
      <c r="AS445" s="6"/>
      <c r="AT445" s="6"/>
      <c r="AU445" s="6"/>
      <c r="AV445" s="6"/>
      <c r="AW445" s="6"/>
      <c r="AX445" s="6"/>
      <c r="AY445" s="6"/>
      <c r="AZ445" s="6"/>
      <c r="BA445" s="6"/>
      <c r="BB445" s="6"/>
      <c r="BC445" s="6"/>
      <c r="BD445" s="6"/>
      <c r="BE445" s="6"/>
      <c r="BF445" s="6"/>
      <c r="BG445" s="6"/>
      <c r="BH445" s="6"/>
      <c r="BI445" s="7"/>
      <c r="BJ445" s="48"/>
      <c r="BK445" s="48"/>
      <c r="BL445" s="48"/>
    </row>
    <row r="446" spans="4:64"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  <c r="AA446" s="6"/>
      <c r="AB446" s="6"/>
      <c r="AC446" s="7"/>
      <c r="AD446" s="48"/>
      <c r="AE446" s="48"/>
      <c r="AF446" s="48"/>
      <c r="AJ446" s="6"/>
      <c r="AK446" s="6"/>
      <c r="AL446" s="6"/>
      <c r="AM446" s="6"/>
      <c r="AN446" s="6"/>
      <c r="AO446" s="6"/>
      <c r="AP446" s="6"/>
      <c r="AQ446" s="6"/>
      <c r="AR446" s="6"/>
      <c r="AS446" s="6"/>
      <c r="AT446" s="6"/>
      <c r="AU446" s="6"/>
      <c r="AV446" s="6"/>
      <c r="AW446" s="6"/>
      <c r="AX446" s="6"/>
      <c r="AY446" s="6"/>
      <c r="AZ446" s="6"/>
      <c r="BA446" s="6"/>
      <c r="BB446" s="6"/>
      <c r="BC446" s="6"/>
      <c r="BD446" s="6"/>
      <c r="BE446" s="6"/>
      <c r="BF446" s="6"/>
      <c r="BG446" s="6"/>
      <c r="BH446" s="6"/>
      <c r="BI446" s="7"/>
      <c r="BJ446" s="48"/>
      <c r="BK446" s="48"/>
      <c r="BL446" s="48"/>
    </row>
    <row r="447" spans="4:64"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  <c r="AA447" s="6"/>
      <c r="AB447" s="6"/>
      <c r="AC447" s="7"/>
      <c r="AD447" s="48"/>
      <c r="AE447" s="48"/>
      <c r="AF447" s="48"/>
      <c r="AJ447" s="6"/>
      <c r="AK447" s="6"/>
      <c r="AL447" s="6"/>
      <c r="AM447" s="6"/>
      <c r="AN447" s="6"/>
      <c r="AO447" s="6"/>
      <c r="AP447" s="6"/>
      <c r="AQ447" s="6"/>
      <c r="AR447" s="6"/>
      <c r="AS447" s="6"/>
      <c r="AT447" s="6"/>
      <c r="AU447" s="6"/>
      <c r="AV447" s="6"/>
      <c r="AW447" s="6"/>
      <c r="AX447" s="6"/>
      <c r="AY447" s="6"/>
      <c r="AZ447" s="6"/>
      <c r="BA447" s="6"/>
      <c r="BB447" s="6"/>
      <c r="BC447" s="6"/>
      <c r="BD447" s="6"/>
      <c r="BE447" s="6"/>
      <c r="BF447" s="6"/>
      <c r="BG447" s="6"/>
      <c r="BH447" s="6"/>
      <c r="BI447" s="7"/>
      <c r="BJ447" s="48"/>
      <c r="BK447" s="48"/>
      <c r="BL447" s="48"/>
    </row>
    <row r="448" spans="4:64"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  <c r="AA448" s="6"/>
      <c r="AB448" s="6"/>
      <c r="AC448" s="7"/>
      <c r="AD448" s="48"/>
      <c r="AE448" s="48"/>
      <c r="AF448" s="48"/>
      <c r="AJ448" s="6"/>
      <c r="AK448" s="6"/>
      <c r="AL448" s="6"/>
      <c r="AM448" s="6"/>
      <c r="AN448" s="6"/>
      <c r="AO448" s="6"/>
      <c r="AP448" s="6"/>
      <c r="AQ448" s="6"/>
      <c r="AR448" s="6"/>
      <c r="AS448" s="6"/>
      <c r="AT448" s="6"/>
      <c r="AU448" s="6"/>
      <c r="AV448" s="6"/>
      <c r="AW448" s="6"/>
      <c r="AX448" s="6"/>
      <c r="AY448" s="6"/>
      <c r="AZ448" s="6"/>
      <c r="BA448" s="6"/>
      <c r="BB448" s="6"/>
      <c r="BC448" s="6"/>
      <c r="BD448" s="6"/>
      <c r="BE448" s="6"/>
      <c r="BF448" s="6"/>
      <c r="BG448" s="6"/>
      <c r="BH448" s="6"/>
      <c r="BI448" s="7"/>
      <c r="BJ448" s="48"/>
      <c r="BK448" s="48"/>
      <c r="BL448" s="48"/>
    </row>
    <row r="449" spans="4:64"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  <c r="AA449" s="6"/>
      <c r="AB449" s="6"/>
      <c r="AC449" s="7"/>
      <c r="AD449" s="48"/>
      <c r="AE449" s="48"/>
      <c r="AF449" s="48"/>
      <c r="AJ449" s="6"/>
      <c r="AK449" s="6"/>
      <c r="AL449" s="6"/>
      <c r="AM449" s="6"/>
      <c r="AN449" s="6"/>
      <c r="AO449" s="6"/>
      <c r="AP449" s="6"/>
      <c r="AQ449" s="6"/>
      <c r="AR449" s="6"/>
      <c r="AS449" s="6"/>
      <c r="AT449" s="6"/>
      <c r="AU449" s="6"/>
      <c r="AV449" s="6"/>
      <c r="AW449" s="6"/>
      <c r="AX449" s="6"/>
      <c r="AY449" s="6"/>
      <c r="AZ449" s="6"/>
      <c r="BA449" s="6"/>
      <c r="BB449" s="6"/>
      <c r="BC449" s="6"/>
      <c r="BD449" s="6"/>
      <c r="BE449" s="6"/>
      <c r="BF449" s="6"/>
      <c r="BG449" s="6"/>
      <c r="BH449" s="6"/>
      <c r="BI449" s="7"/>
      <c r="BJ449" s="48"/>
      <c r="BK449" s="48"/>
      <c r="BL449" s="48"/>
    </row>
    <row r="450" spans="4:64"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  <c r="AA450" s="6"/>
      <c r="AB450" s="6"/>
      <c r="AC450" s="7"/>
      <c r="AD450" s="48"/>
      <c r="AE450" s="48"/>
      <c r="AF450" s="48"/>
      <c r="AJ450" s="6"/>
      <c r="AK450" s="6"/>
      <c r="AL450" s="6"/>
      <c r="AM450" s="6"/>
      <c r="AN450" s="6"/>
      <c r="AO450" s="6"/>
      <c r="AP450" s="6"/>
      <c r="AQ450" s="6"/>
      <c r="AR450" s="6"/>
      <c r="AS450" s="6"/>
      <c r="AT450" s="6"/>
      <c r="AU450" s="6"/>
      <c r="AV450" s="6"/>
      <c r="AW450" s="6"/>
      <c r="AX450" s="6"/>
      <c r="AY450" s="6"/>
      <c r="AZ450" s="6"/>
      <c r="BA450" s="6"/>
      <c r="BB450" s="6"/>
      <c r="BC450" s="6"/>
      <c r="BD450" s="6"/>
      <c r="BE450" s="6"/>
      <c r="BF450" s="6"/>
      <c r="BG450" s="6"/>
      <c r="BH450" s="6"/>
      <c r="BI450" s="7"/>
      <c r="BJ450" s="48"/>
      <c r="BK450" s="48"/>
      <c r="BL450" s="48"/>
    </row>
    <row r="451" spans="4:64"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  <c r="AA451" s="6"/>
      <c r="AB451" s="6"/>
      <c r="AC451" s="7"/>
      <c r="AD451" s="48"/>
      <c r="AE451" s="48"/>
      <c r="AF451" s="48"/>
      <c r="AJ451" s="6"/>
      <c r="AK451" s="6"/>
      <c r="AL451" s="6"/>
      <c r="AM451" s="6"/>
      <c r="AN451" s="6"/>
      <c r="AO451" s="6"/>
      <c r="AP451" s="6"/>
      <c r="AQ451" s="6"/>
      <c r="AR451" s="6"/>
      <c r="AS451" s="6"/>
      <c r="AT451" s="6"/>
      <c r="AU451" s="6"/>
      <c r="AV451" s="6"/>
      <c r="AW451" s="6"/>
      <c r="AX451" s="6"/>
      <c r="AY451" s="6"/>
      <c r="AZ451" s="6"/>
      <c r="BA451" s="6"/>
      <c r="BB451" s="6"/>
      <c r="BC451" s="6"/>
      <c r="BD451" s="6"/>
      <c r="BE451" s="6"/>
      <c r="BF451" s="6"/>
      <c r="BG451" s="6"/>
      <c r="BH451" s="6"/>
      <c r="BI451" s="7"/>
      <c r="BJ451" s="48"/>
      <c r="BK451" s="48"/>
      <c r="BL451" s="48"/>
    </row>
    <row r="452" spans="4:64"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  <c r="AA452" s="6"/>
      <c r="AB452" s="6"/>
      <c r="AC452" s="7"/>
      <c r="AD452" s="48"/>
      <c r="AE452" s="48"/>
      <c r="AF452" s="48"/>
      <c r="AJ452" s="6"/>
      <c r="AK452" s="6"/>
      <c r="AL452" s="6"/>
      <c r="AM452" s="6"/>
      <c r="AN452" s="6"/>
      <c r="AO452" s="6"/>
      <c r="AP452" s="6"/>
      <c r="AQ452" s="6"/>
      <c r="AR452" s="6"/>
      <c r="AS452" s="6"/>
      <c r="AT452" s="6"/>
      <c r="AU452" s="6"/>
      <c r="AV452" s="6"/>
      <c r="AW452" s="6"/>
      <c r="AX452" s="6"/>
      <c r="AY452" s="6"/>
      <c r="AZ452" s="6"/>
      <c r="BA452" s="6"/>
      <c r="BB452" s="6"/>
      <c r="BC452" s="6"/>
      <c r="BD452" s="6"/>
      <c r="BE452" s="6"/>
      <c r="BF452" s="6"/>
      <c r="BG452" s="6"/>
      <c r="BH452" s="6"/>
      <c r="BI452" s="7"/>
      <c r="BJ452" s="48"/>
      <c r="BK452" s="48"/>
      <c r="BL452" s="48"/>
    </row>
    <row r="453" spans="4:64"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  <c r="AA453" s="6"/>
      <c r="AB453" s="6"/>
      <c r="AC453" s="7"/>
      <c r="AD453" s="48"/>
      <c r="AE453" s="48"/>
      <c r="AF453" s="48"/>
      <c r="AJ453" s="6"/>
      <c r="AK453" s="6"/>
      <c r="AL453" s="6"/>
      <c r="AM453" s="6"/>
      <c r="AN453" s="6"/>
      <c r="AO453" s="6"/>
      <c r="AP453" s="6"/>
      <c r="AQ453" s="6"/>
      <c r="AR453" s="6"/>
      <c r="AS453" s="6"/>
      <c r="AT453" s="6"/>
      <c r="AU453" s="6"/>
      <c r="AV453" s="6"/>
      <c r="AW453" s="6"/>
      <c r="AX453" s="6"/>
      <c r="AY453" s="6"/>
      <c r="AZ453" s="6"/>
      <c r="BA453" s="6"/>
      <c r="BB453" s="6"/>
      <c r="BC453" s="6"/>
      <c r="BD453" s="6"/>
      <c r="BE453" s="6"/>
      <c r="BF453" s="6"/>
      <c r="BG453" s="6"/>
      <c r="BH453" s="6"/>
      <c r="BI453" s="7"/>
      <c r="BJ453" s="48"/>
      <c r="BK453" s="48"/>
      <c r="BL453" s="48"/>
    </row>
    <row r="454" spans="4:64"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  <c r="AA454" s="6"/>
      <c r="AB454" s="6"/>
      <c r="AC454" s="7"/>
      <c r="AD454" s="48"/>
      <c r="AE454" s="48"/>
      <c r="AF454" s="48"/>
      <c r="AJ454" s="6"/>
      <c r="AK454" s="6"/>
      <c r="AL454" s="6"/>
      <c r="AM454" s="6"/>
      <c r="AN454" s="6"/>
      <c r="AO454" s="6"/>
      <c r="AP454" s="6"/>
      <c r="AQ454" s="6"/>
      <c r="AR454" s="6"/>
      <c r="AS454" s="6"/>
      <c r="AT454" s="6"/>
      <c r="AU454" s="6"/>
      <c r="AV454" s="6"/>
      <c r="AW454" s="6"/>
      <c r="AX454" s="6"/>
      <c r="AY454" s="6"/>
      <c r="AZ454" s="6"/>
      <c r="BA454" s="6"/>
      <c r="BB454" s="6"/>
      <c r="BC454" s="6"/>
      <c r="BD454" s="6"/>
      <c r="BE454" s="6"/>
      <c r="BF454" s="6"/>
      <c r="BG454" s="6"/>
      <c r="BH454" s="6"/>
      <c r="BI454" s="7"/>
      <c r="BJ454" s="48"/>
      <c r="BK454" s="48"/>
      <c r="BL454" s="48"/>
    </row>
    <row r="455" spans="4:64"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  <c r="AA455" s="6"/>
      <c r="AB455" s="6"/>
      <c r="AC455" s="7"/>
      <c r="AD455" s="48"/>
      <c r="AE455" s="48"/>
      <c r="AF455" s="48"/>
      <c r="AJ455" s="6"/>
      <c r="AK455" s="6"/>
      <c r="AL455" s="6"/>
      <c r="AM455" s="6"/>
      <c r="AN455" s="6"/>
      <c r="AO455" s="6"/>
      <c r="AP455" s="6"/>
      <c r="AQ455" s="6"/>
      <c r="AR455" s="6"/>
      <c r="AS455" s="6"/>
      <c r="AT455" s="6"/>
      <c r="AU455" s="6"/>
      <c r="AV455" s="6"/>
      <c r="AW455" s="6"/>
      <c r="AX455" s="6"/>
      <c r="AY455" s="6"/>
      <c r="AZ455" s="6"/>
      <c r="BA455" s="6"/>
      <c r="BB455" s="6"/>
      <c r="BC455" s="6"/>
      <c r="BD455" s="6"/>
      <c r="BE455" s="6"/>
      <c r="BF455" s="6"/>
      <c r="BG455" s="6"/>
      <c r="BH455" s="6"/>
      <c r="BI455" s="7"/>
      <c r="BJ455" s="48"/>
      <c r="BK455" s="48"/>
      <c r="BL455" s="48"/>
    </row>
    <row r="456" spans="4:64"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  <c r="AA456" s="6"/>
      <c r="AB456" s="6"/>
      <c r="AC456" s="7"/>
      <c r="AD456" s="48"/>
      <c r="AE456" s="48"/>
      <c r="AF456" s="48"/>
      <c r="AJ456" s="6"/>
      <c r="AK456" s="6"/>
      <c r="AL456" s="6"/>
      <c r="AM456" s="6"/>
      <c r="AN456" s="6"/>
      <c r="AO456" s="6"/>
      <c r="AP456" s="6"/>
      <c r="AQ456" s="6"/>
      <c r="AR456" s="6"/>
      <c r="AS456" s="6"/>
      <c r="AT456" s="6"/>
      <c r="AU456" s="6"/>
      <c r="AV456" s="6"/>
      <c r="AW456" s="6"/>
      <c r="AX456" s="6"/>
      <c r="AY456" s="6"/>
      <c r="AZ456" s="6"/>
      <c r="BA456" s="6"/>
      <c r="BB456" s="6"/>
      <c r="BC456" s="6"/>
      <c r="BD456" s="6"/>
      <c r="BE456" s="6"/>
      <c r="BF456" s="6"/>
      <c r="BG456" s="6"/>
      <c r="BH456" s="6"/>
      <c r="BI456" s="7"/>
      <c r="BJ456" s="48"/>
      <c r="BK456" s="48"/>
      <c r="BL456" s="48"/>
    </row>
    <row r="457" spans="4:64"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  <c r="AA457" s="6"/>
      <c r="AB457" s="6"/>
      <c r="AC457" s="7"/>
      <c r="AD457" s="48"/>
      <c r="AE457" s="48"/>
      <c r="AF457" s="48"/>
      <c r="AJ457" s="6"/>
      <c r="AK457" s="6"/>
      <c r="AL457" s="6"/>
      <c r="AM457" s="6"/>
      <c r="AN457" s="6"/>
      <c r="AO457" s="6"/>
      <c r="AP457" s="6"/>
      <c r="AQ457" s="6"/>
      <c r="AR457" s="6"/>
      <c r="AS457" s="6"/>
      <c r="AT457" s="6"/>
      <c r="AU457" s="6"/>
      <c r="AV457" s="6"/>
      <c r="AW457" s="6"/>
      <c r="AX457" s="6"/>
      <c r="AY457" s="6"/>
      <c r="AZ457" s="6"/>
      <c r="BA457" s="6"/>
      <c r="BB457" s="6"/>
      <c r="BC457" s="6"/>
      <c r="BD457" s="6"/>
      <c r="BE457" s="6"/>
      <c r="BF457" s="6"/>
      <c r="BG457" s="6"/>
      <c r="BH457" s="6"/>
      <c r="BI457" s="7"/>
      <c r="BJ457" s="48"/>
      <c r="BK457" s="48"/>
      <c r="BL457" s="48"/>
    </row>
    <row r="458" spans="4:64"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  <c r="AA458" s="6"/>
      <c r="AB458" s="6"/>
      <c r="AC458" s="7"/>
      <c r="AD458" s="48"/>
      <c r="AE458" s="48"/>
      <c r="AF458" s="48"/>
      <c r="AJ458" s="6"/>
      <c r="AK458" s="6"/>
      <c r="AL458" s="6"/>
      <c r="AM458" s="6"/>
      <c r="AN458" s="6"/>
      <c r="AO458" s="6"/>
      <c r="AP458" s="6"/>
      <c r="AQ458" s="6"/>
      <c r="AR458" s="6"/>
      <c r="AS458" s="6"/>
      <c r="AT458" s="6"/>
      <c r="AU458" s="6"/>
      <c r="AV458" s="6"/>
      <c r="AW458" s="6"/>
      <c r="AX458" s="6"/>
      <c r="AY458" s="6"/>
      <c r="AZ458" s="6"/>
      <c r="BA458" s="6"/>
      <c r="BB458" s="6"/>
      <c r="BC458" s="6"/>
      <c r="BD458" s="6"/>
      <c r="BE458" s="6"/>
      <c r="BF458" s="6"/>
      <c r="BG458" s="6"/>
      <c r="BH458" s="6"/>
      <c r="BI458" s="7"/>
      <c r="BJ458" s="48"/>
      <c r="BK458" s="48"/>
      <c r="BL458" s="48"/>
    </row>
    <row r="459" spans="4:64"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  <c r="AA459" s="6"/>
      <c r="AB459" s="6"/>
      <c r="AC459" s="7"/>
      <c r="AD459" s="48"/>
      <c r="AE459" s="48"/>
      <c r="AF459" s="48"/>
      <c r="AJ459" s="6"/>
      <c r="AK459" s="6"/>
      <c r="AL459" s="6"/>
      <c r="AM459" s="6"/>
      <c r="AN459" s="6"/>
      <c r="AO459" s="6"/>
      <c r="AP459" s="6"/>
      <c r="AQ459" s="6"/>
      <c r="AR459" s="6"/>
      <c r="AS459" s="6"/>
      <c r="AT459" s="6"/>
      <c r="AU459" s="6"/>
      <c r="AV459" s="6"/>
      <c r="AW459" s="6"/>
      <c r="AX459" s="6"/>
      <c r="AY459" s="6"/>
      <c r="AZ459" s="6"/>
      <c r="BA459" s="6"/>
      <c r="BB459" s="6"/>
      <c r="BC459" s="6"/>
      <c r="BD459" s="6"/>
      <c r="BE459" s="6"/>
      <c r="BF459" s="6"/>
      <c r="BG459" s="6"/>
      <c r="BH459" s="6"/>
      <c r="BI459" s="7"/>
      <c r="BJ459" s="48"/>
      <c r="BK459" s="48"/>
      <c r="BL459" s="48"/>
    </row>
    <row r="460" spans="4:64"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  <c r="AA460" s="6"/>
      <c r="AB460" s="6"/>
      <c r="AC460" s="7"/>
      <c r="AD460" s="48"/>
      <c r="AE460" s="48"/>
      <c r="AF460" s="48"/>
      <c r="AJ460" s="6"/>
      <c r="AK460" s="6"/>
      <c r="AL460" s="6"/>
      <c r="AM460" s="6"/>
      <c r="AN460" s="6"/>
      <c r="AO460" s="6"/>
      <c r="AP460" s="6"/>
      <c r="AQ460" s="6"/>
      <c r="AR460" s="6"/>
      <c r="AS460" s="6"/>
      <c r="AT460" s="6"/>
      <c r="AU460" s="6"/>
      <c r="AV460" s="6"/>
      <c r="AW460" s="6"/>
      <c r="AX460" s="6"/>
      <c r="AY460" s="6"/>
      <c r="AZ460" s="6"/>
      <c r="BA460" s="6"/>
      <c r="BB460" s="6"/>
      <c r="BC460" s="6"/>
      <c r="BD460" s="6"/>
      <c r="BE460" s="6"/>
      <c r="BF460" s="6"/>
      <c r="BG460" s="6"/>
      <c r="BH460" s="6"/>
      <c r="BI460" s="7"/>
      <c r="BJ460" s="48"/>
      <c r="BK460" s="48"/>
      <c r="BL460" s="48"/>
    </row>
    <row r="461" spans="4:64"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  <c r="AA461" s="6"/>
      <c r="AB461" s="6"/>
      <c r="AC461" s="7"/>
      <c r="AD461" s="48"/>
      <c r="AE461" s="48"/>
      <c r="AF461" s="48"/>
      <c r="AJ461" s="6"/>
      <c r="AK461" s="6"/>
      <c r="AL461" s="6"/>
      <c r="AM461" s="6"/>
      <c r="AN461" s="6"/>
      <c r="AO461" s="6"/>
      <c r="AP461" s="6"/>
      <c r="AQ461" s="6"/>
      <c r="AR461" s="6"/>
      <c r="AS461" s="6"/>
      <c r="AT461" s="6"/>
      <c r="AU461" s="6"/>
      <c r="AV461" s="6"/>
      <c r="AW461" s="6"/>
      <c r="AX461" s="6"/>
      <c r="AY461" s="6"/>
      <c r="AZ461" s="6"/>
      <c r="BA461" s="6"/>
      <c r="BB461" s="6"/>
      <c r="BC461" s="6"/>
      <c r="BD461" s="6"/>
      <c r="BE461" s="6"/>
      <c r="BF461" s="6"/>
      <c r="BG461" s="6"/>
      <c r="BH461" s="6"/>
      <c r="BI461" s="7"/>
      <c r="BJ461" s="48"/>
      <c r="BK461" s="48"/>
      <c r="BL461" s="48"/>
    </row>
    <row r="462" spans="4:64"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  <c r="AA462" s="6"/>
      <c r="AB462" s="6"/>
      <c r="AC462" s="7"/>
      <c r="AD462" s="48"/>
      <c r="AE462" s="48"/>
      <c r="AF462" s="48"/>
      <c r="AJ462" s="6"/>
      <c r="AK462" s="6"/>
      <c r="AL462" s="6"/>
      <c r="AM462" s="6"/>
      <c r="AN462" s="6"/>
      <c r="AO462" s="6"/>
      <c r="AP462" s="6"/>
      <c r="AQ462" s="6"/>
      <c r="AR462" s="6"/>
      <c r="AS462" s="6"/>
      <c r="AT462" s="6"/>
      <c r="AU462" s="6"/>
      <c r="AV462" s="6"/>
      <c r="AW462" s="6"/>
      <c r="AX462" s="6"/>
      <c r="AY462" s="6"/>
      <c r="AZ462" s="6"/>
      <c r="BA462" s="6"/>
      <c r="BB462" s="6"/>
      <c r="BC462" s="6"/>
      <c r="BD462" s="6"/>
      <c r="BE462" s="6"/>
      <c r="BF462" s="6"/>
      <c r="BG462" s="6"/>
      <c r="BH462" s="6"/>
      <c r="BI462" s="7"/>
      <c r="BJ462" s="48"/>
      <c r="BK462" s="48"/>
      <c r="BL462" s="48"/>
    </row>
    <row r="463" spans="4:64"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  <c r="AA463" s="6"/>
      <c r="AB463" s="6"/>
      <c r="AC463" s="7"/>
      <c r="AD463" s="48"/>
      <c r="AE463" s="48"/>
      <c r="AF463" s="48"/>
      <c r="AJ463" s="6"/>
      <c r="AK463" s="6"/>
      <c r="AL463" s="6"/>
      <c r="AM463" s="6"/>
      <c r="AN463" s="6"/>
      <c r="AO463" s="6"/>
      <c r="AP463" s="6"/>
      <c r="AQ463" s="6"/>
      <c r="AR463" s="6"/>
      <c r="AS463" s="6"/>
      <c r="AT463" s="6"/>
      <c r="AU463" s="6"/>
      <c r="AV463" s="6"/>
      <c r="AW463" s="6"/>
      <c r="AX463" s="6"/>
      <c r="AY463" s="6"/>
      <c r="AZ463" s="6"/>
      <c r="BA463" s="6"/>
      <c r="BB463" s="6"/>
      <c r="BC463" s="6"/>
      <c r="BD463" s="6"/>
      <c r="BE463" s="6"/>
      <c r="BF463" s="6"/>
      <c r="BG463" s="6"/>
      <c r="BH463" s="6"/>
      <c r="BI463" s="7"/>
      <c r="BJ463" s="48"/>
      <c r="BK463" s="48"/>
      <c r="BL463" s="48"/>
    </row>
    <row r="464" spans="4:64"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  <c r="AA464" s="6"/>
      <c r="AB464" s="6"/>
      <c r="AC464" s="7"/>
      <c r="AD464" s="48"/>
      <c r="AE464" s="48"/>
      <c r="AF464" s="48"/>
      <c r="AJ464" s="6"/>
      <c r="AK464" s="6"/>
      <c r="AL464" s="6"/>
      <c r="AM464" s="6"/>
      <c r="AN464" s="6"/>
      <c r="AO464" s="6"/>
      <c r="AP464" s="6"/>
      <c r="AQ464" s="6"/>
      <c r="AR464" s="6"/>
      <c r="AS464" s="6"/>
      <c r="AT464" s="6"/>
      <c r="AU464" s="6"/>
      <c r="AV464" s="6"/>
      <c r="AW464" s="6"/>
      <c r="AX464" s="6"/>
      <c r="AY464" s="6"/>
      <c r="AZ464" s="6"/>
      <c r="BA464" s="6"/>
      <c r="BB464" s="6"/>
      <c r="BC464" s="6"/>
      <c r="BD464" s="6"/>
      <c r="BE464" s="6"/>
      <c r="BF464" s="6"/>
      <c r="BG464" s="6"/>
      <c r="BH464" s="6"/>
      <c r="BI464" s="7"/>
      <c r="BJ464" s="48"/>
      <c r="BK464" s="48"/>
      <c r="BL464" s="48"/>
    </row>
    <row r="465" spans="4:64"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  <c r="AA465" s="6"/>
      <c r="AB465" s="6"/>
      <c r="AC465" s="7"/>
      <c r="AD465" s="48"/>
      <c r="AE465" s="48"/>
      <c r="AF465" s="48"/>
      <c r="AJ465" s="6"/>
      <c r="AK465" s="6"/>
      <c r="AL465" s="6"/>
      <c r="AM465" s="6"/>
      <c r="AN465" s="6"/>
      <c r="AO465" s="6"/>
      <c r="AP465" s="6"/>
      <c r="AQ465" s="6"/>
      <c r="AR465" s="6"/>
      <c r="AS465" s="6"/>
      <c r="AT465" s="6"/>
      <c r="AU465" s="6"/>
      <c r="AV465" s="6"/>
      <c r="AW465" s="6"/>
      <c r="AX465" s="6"/>
      <c r="AY465" s="6"/>
      <c r="AZ465" s="6"/>
      <c r="BA465" s="6"/>
      <c r="BB465" s="6"/>
      <c r="BC465" s="6"/>
      <c r="BD465" s="6"/>
      <c r="BE465" s="6"/>
      <c r="BF465" s="6"/>
      <c r="BG465" s="6"/>
      <c r="BH465" s="6"/>
      <c r="BI465" s="7"/>
      <c r="BJ465" s="48"/>
      <c r="BK465" s="48"/>
      <c r="BL465" s="48"/>
    </row>
    <row r="466" spans="4:64"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  <c r="AA466" s="6"/>
      <c r="AB466" s="6"/>
      <c r="AC466" s="7"/>
      <c r="AD466" s="48"/>
      <c r="AE466" s="48"/>
      <c r="AF466" s="48"/>
      <c r="AJ466" s="6"/>
      <c r="AK466" s="6"/>
      <c r="AL466" s="6"/>
      <c r="AM466" s="6"/>
      <c r="AN466" s="6"/>
      <c r="AO466" s="6"/>
      <c r="AP466" s="6"/>
      <c r="AQ466" s="6"/>
      <c r="AR466" s="6"/>
      <c r="AS466" s="6"/>
      <c r="AT466" s="6"/>
      <c r="AU466" s="6"/>
      <c r="AV466" s="6"/>
      <c r="AW466" s="6"/>
      <c r="AX466" s="6"/>
      <c r="AY466" s="6"/>
      <c r="AZ466" s="6"/>
      <c r="BA466" s="6"/>
      <c r="BB466" s="6"/>
      <c r="BC466" s="6"/>
      <c r="BD466" s="6"/>
      <c r="BE466" s="6"/>
      <c r="BF466" s="6"/>
      <c r="BG466" s="6"/>
      <c r="BH466" s="6"/>
      <c r="BI466" s="7"/>
      <c r="BJ466" s="48"/>
      <c r="BK466" s="48"/>
      <c r="BL466" s="48"/>
    </row>
    <row r="467" spans="4:64"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  <c r="AA467" s="6"/>
      <c r="AB467" s="6"/>
      <c r="AC467" s="7"/>
      <c r="AD467" s="48"/>
      <c r="AE467" s="48"/>
      <c r="AF467" s="48"/>
      <c r="AJ467" s="6"/>
      <c r="AK467" s="6"/>
      <c r="AL467" s="6"/>
      <c r="AM467" s="6"/>
      <c r="AN467" s="6"/>
      <c r="AO467" s="6"/>
      <c r="AP467" s="6"/>
      <c r="AQ467" s="6"/>
      <c r="AR467" s="6"/>
      <c r="AS467" s="6"/>
      <c r="AT467" s="6"/>
      <c r="AU467" s="6"/>
      <c r="AV467" s="6"/>
      <c r="AW467" s="6"/>
      <c r="AX467" s="6"/>
      <c r="AY467" s="6"/>
      <c r="AZ467" s="6"/>
      <c r="BA467" s="6"/>
      <c r="BB467" s="6"/>
      <c r="BC467" s="6"/>
      <c r="BD467" s="6"/>
      <c r="BE467" s="6"/>
      <c r="BF467" s="6"/>
      <c r="BG467" s="6"/>
      <c r="BH467" s="6"/>
      <c r="BI467" s="7"/>
      <c r="BJ467" s="48"/>
      <c r="BK467" s="48"/>
      <c r="BL467" s="48"/>
    </row>
    <row r="468" spans="4:64"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  <c r="AA468" s="6"/>
      <c r="AB468" s="6"/>
      <c r="AC468" s="7"/>
      <c r="AD468" s="48"/>
      <c r="AE468" s="48"/>
      <c r="AF468" s="48"/>
      <c r="AJ468" s="6"/>
      <c r="AK468" s="6"/>
      <c r="AL468" s="6"/>
      <c r="AM468" s="6"/>
      <c r="AN468" s="6"/>
      <c r="AO468" s="6"/>
      <c r="AP468" s="6"/>
      <c r="AQ468" s="6"/>
      <c r="AR468" s="6"/>
      <c r="AS468" s="6"/>
      <c r="AT468" s="6"/>
      <c r="AU468" s="6"/>
      <c r="AV468" s="6"/>
      <c r="AW468" s="6"/>
      <c r="AX468" s="6"/>
      <c r="AY468" s="6"/>
      <c r="AZ468" s="6"/>
      <c r="BA468" s="6"/>
      <c r="BB468" s="6"/>
      <c r="BC468" s="6"/>
      <c r="BD468" s="6"/>
      <c r="BE468" s="6"/>
      <c r="BF468" s="6"/>
      <c r="BG468" s="6"/>
      <c r="BH468" s="6"/>
      <c r="BI468" s="7"/>
      <c r="BJ468" s="48"/>
      <c r="BK468" s="48"/>
      <c r="BL468" s="48"/>
    </row>
    <row r="469" spans="4:64"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  <c r="AA469" s="6"/>
      <c r="AB469" s="6"/>
      <c r="AC469" s="7"/>
      <c r="AD469" s="48"/>
      <c r="AE469" s="48"/>
      <c r="AF469" s="48"/>
      <c r="AJ469" s="6"/>
      <c r="AK469" s="6"/>
      <c r="AL469" s="6"/>
      <c r="AM469" s="6"/>
      <c r="AN469" s="6"/>
      <c r="AO469" s="6"/>
      <c r="AP469" s="6"/>
      <c r="AQ469" s="6"/>
      <c r="AR469" s="6"/>
      <c r="AS469" s="6"/>
      <c r="AT469" s="6"/>
      <c r="AU469" s="6"/>
      <c r="AV469" s="6"/>
      <c r="AW469" s="6"/>
      <c r="AX469" s="6"/>
      <c r="AY469" s="6"/>
      <c r="AZ469" s="6"/>
      <c r="BA469" s="6"/>
      <c r="BB469" s="6"/>
      <c r="BC469" s="6"/>
      <c r="BD469" s="6"/>
      <c r="BE469" s="6"/>
      <c r="BF469" s="6"/>
      <c r="BG469" s="6"/>
      <c r="BH469" s="6"/>
      <c r="BI469" s="7"/>
      <c r="BJ469" s="48"/>
      <c r="BK469" s="48"/>
      <c r="BL469" s="48"/>
    </row>
    <row r="470" spans="4:64"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  <c r="AA470" s="6"/>
      <c r="AB470" s="6"/>
      <c r="AC470" s="7"/>
      <c r="AD470" s="48"/>
      <c r="AE470" s="48"/>
      <c r="AF470" s="48"/>
      <c r="AJ470" s="6"/>
      <c r="AK470" s="6"/>
      <c r="AL470" s="6"/>
      <c r="AM470" s="6"/>
      <c r="AN470" s="6"/>
      <c r="AO470" s="6"/>
      <c r="AP470" s="6"/>
      <c r="AQ470" s="6"/>
      <c r="AR470" s="6"/>
      <c r="AS470" s="6"/>
      <c r="AT470" s="6"/>
      <c r="AU470" s="6"/>
      <c r="AV470" s="6"/>
      <c r="AW470" s="6"/>
      <c r="AX470" s="6"/>
      <c r="AY470" s="6"/>
      <c r="AZ470" s="6"/>
      <c r="BA470" s="6"/>
      <c r="BB470" s="6"/>
      <c r="BC470" s="6"/>
      <c r="BD470" s="6"/>
      <c r="BE470" s="6"/>
      <c r="BF470" s="6"/>
      <c r="BG470" s="6"/>
      <c r="BH470" s="6"/>
      <c r="BI470" s="7"/>
      <c r="BJ470" s="48"/>
      <c r="BK470" s="48"/>
      <c r="BL470" s="48"/>
    </row>
    <row r="471" spans="4:64"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  <c r="AA471" s="6"/>
      <c r="AB471" s="6"/>
      <c r="AC471" s="7"/>
      <c r="AD471" s="48"/>
      <c r="AE471" s="48"/>
      <c r="AF471" s="48"/>
      <c r="AJ471" s="6"/>
      <c r="AK471" s="6"/>
      <c r="AL471" s="6"/>
      <c r="AM471" s="6"/>
      <c r="AN471" s="6"/>
      <c r="AO471" s="6"/>
      <c r="AP471" s="6"/>
      <c r="AQ471" s="6"/>
      <c r="AR471" s="6"/>
      <c r="AS471" s="6"/>
      <c r="AT471" s="6"/>
      <c r="AU471" s="6"/>
      <c r="AV471" s="6"/>
      <c r="AW471" s="6"/>
      <c r="AX471" s="6"/>
      <c r="AY471" s="6"/>
      <c r="AZ471" s="6"/>
      <c r="BA471" s="6"/>
      <c r="BB471" s="6"/>
      <c r="BC471" s="6"/>
      <c r="BD471" s="6"/>
      <c r="BE471" s="6"/>
      <c r="BF471" s="6"/>
      <c r="BG471" s="6"/>
      <c r="BH471" s="6"/>
      <c r="BI471" s="7"/>
      <c r="BJ471" s="48"/>
      <c r="BK471" s="48"/>
      <c r="BL471" s="48"/>
    </row>
    <row r="472" spans="4:64"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  <c r="AA472" s="6"/>
      <c r="AB472" s="6"/>
      <c r="AC472" s="7"/>
      <c r="AD472" s="48"/>
      <c r="AE472" s="48"/>
      <c r="AF472" s="48"/>
      <c r="AJ472" s="6"/>
      <c r="AK472" s="6"/>
      <c r="AL472" s="6"/>
      <c r="AM472" s="6"/>
      <c r="AN472" s="6"/>
      <c r="AO472" s="6"/>
      <c r="AP472" s="6"/>
      <c r="AQ472" s="6"/>
      <c r="AR472" s="6"/>
      <c r="AS472" s="6"/>
      <c r="AT472" s="6"/>
      <c r="AU472" s="6"/>
      <c r="AV472" s="6"/>
      <c r="AW472" s="6"/>
      <c r="AX472" s="6"/>
      <c r="AY472" s="6"/>
      <c r="AZ472" s="6"/>
      <c r="BA472" s="6"/>
      <c r="BB472" s="6"/>
      <c r="BC472" s="6"/>
      <c r="BD472" s="6"/>
      <c r="BE472" s="6"/>
      <c r="BF472" s="6"/>
      <c r="BG472" s="6"/>
      <c r="BH472" s="6"/>
      <c r="BI472" s="7"/>
      <c r="BJ472" s="48"/>
      <c r="BK472" s="48"/>
      <c r="BL472" s="48"/>
    </row>
    <row r="473" spans="4:64"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  <c r="AA473" s="6"/>
      <c r="AB473" s="6"/>
      <c r="AC473" s="7"/>
      <c r="AD473" s="48"/>
      <c r="AE473" s="48"/>
      <c r="AF473" s="48"/>
      <c r="AJ473" s="6"/>
      <c r="AK473" s="6"/>
      <c r="AL473" s="6"/>
      <c r="AM473" s="6"/>
      <c r="AN473" s="6"/>
      <c r="AO473" s="6"/>
      <c r="AP473" s="6"/>
      <c r="AQ473" s="6"/>
      <c r="AR473" s="6"/>
      <c r="AS473" s="6"/>
      <c r="AT473" s="6"/>
      <c r="AU473" s="6"/>
      <c r="AV473" s="6"/>
      <c r="AW473" s="6"/>
      <c r="AX473" s="6"/>
      <c r="AY473" s="6"/>
      <c r="AZ473" s="6"/>
      <c r="BA473" s="6"/>
      <c r="BB473" s="6"/>
      <c r="BC473" s="6"/>
      <c r="BD473" s="6"/>
      <c r="BE473" s="6"/>
      <c r="BF473" s="6"/>
      <c r="BG473" s="6"/>
      <c r="BH473" s="6"/>
      <c r="BI473" s="7"/>
      <c r="BJ473" s="48"/>
      <c r="BK473" s="48"/>
      <c r="BL473" s="48"/>
    </row>
    <row r="474" spans="4:64"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  <c r="AA474" s="6"/>
      <c r="AB474" s="6"/>
      <c r="AC474" s="7"/>
      <c r="AD474" s="48"/>
      <c r="AE474" s="48"/>
      <c r="AF474" s="48"/>
      <c r="AJ474" s="6"/>
      <c r="AK474" s="6"/>
      <c r="AL474" s="6"/>
      <c r="AM474" s="6"/>
      <c r="AN474" s="6"/>
      <c r="AO474" s="6"/>
      <c r="AP474" s="6"/>
      <c r="AQ474" s="6"/>
      <c r="AR474" s="6"/>
      <c r="AS474" s="6"/>
      <c r="AT474" s="6"/>
      <c r="AU474" s="6"/>
      <c r="AV474" s="6"/>
      <c r="AW474" s="6"/>
      <c r="AX474" s="6"/>
      <c r="AY474" s="6"/>
      <c r="AZ474" s="6"/>
      <c r="BA474" s="6"/>
      <c r="BB474" s="6"/>
      <c r="BC474" s="6"/>
      <c r="BD474" s="6"/>
      <c r="BE474" s="6"/>
      <c r="BF474" s="6"/>
      <c r="BG474" s="6"/>
      <c r="BH474" s="6"/>
      <c r="BI474" s="7"/>
      <c r="BJ474" s="48"/>
      <c r="BK474" s="48"/>
      <c r="BL474" s="48"/>
    </row>
    <row r="475" spans="4:64"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  <c r="AA475" s="6"/>
      <c r="AB475" s="6"/>
      <c r="AC475" s="7"/>
      <c r="AD475" s="48"/>
      <c r="AE475" s="48"/>
      <c r="AF475" s="48"/>
      <c r="AJ475" s="6"/>
      <c r="AK475" s="6"/>
      <c r="AL475" s="6"/>
      <c r="AM475" s="6"/>
      <c r="AN475" s="6"/>
      <c r="AO475" s="6"/>
      <c r="AP475" s="6"/>
      <c r="AQ475" s="6"/>
      <c r="AR475" s="6"/>
      <c r="AS475" s="6"/>
      <c r="AT475" s="6"/>
      <c r="AU475" s="6"/>
      <c r="AV475" s="6"/>
      <c r="AW475" s="6"/>
      <c r="AX475" s="6"/>
      <c r="AY475" s="6"/>
      <c r="AZ475" s="6"/>
      <c r="BA475" s="6"/>
      <c r="BB475" s="6"/>
      <c r="BC475" s="6"/>
      <c r="BD475" s="6"/>
      <c r="BE475" s="6"/>
      <c r="BF475" s="6"/>
      <c r="BG475" s="6"/>
      <c r="BH475" s="6"/>
      <c r="BI475" s="7"/>
      <c r="BJ475" s="48"/>
      <c r="BK475" s="48"/>
      <c r="BL475" s="48"/>
    </row>
    <row r="476" spans="4:64"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  <c r="AA476" s="6"/>
      <c r="AB476" s="6"/>
      <c r="AC476" s="7"/>
      <c r="AD476" s="48"/>
      <c r="AE476" s="48"/>
      <c r="AF476" s="48"/>
      <c r="AJ476" s="6"/>
      <c r="AK476" s="6"/>
      <c r="AL476" s="6"/>
      <c r="AM476" s="6"/>
      <c r="AN476" s="6"/>
      <c r="AO476" s="6"/>
      <c r="AP476" s="6"/>
      <c r="AQ476" s="6"/>
      <c r="AR476" s="6"/>
      <c r="AS476" s="6"/>
      <c r="AT476" s="6"/>
      <c r="AU476" s="6"/>
      <c r="AV476" s="6"/>
      <c r="AW476" s="6"/>
      <c r="AX476" s="6"/>
      <c r="AY476" s="6"/>
      <c r="AZ476" s="6"/>
      <c r="BA476" s="6"/>
      <c r="BB476" s="6"/>
      <c r="BC476" s="6"/>
      <c r="BD476" s="6"/>
      <c r="BE476" s="6"/>
      <c r="BF476" s="6"/>
      <c r="BG476" s="6"/>
      <c r="BH476" s="6"/>
      <c r="BI476" s="7"/>
      <c r="BJ476" s="48"/>
      <c r="BK476" s="48"/>
      <c r="BL476" s="48"/>
    </row>
    <row r="477" spans="4:64"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  <c r="AA477" s="6"/>
      <c r="AB477" s="6"/>
      <c r="AC477" s="7"/>
      <c r="AD477" s="48"/>
      <c r="AE477" s="48"/>
      <c r="AF477" s="48"/>
      <c r="AJ477" s="6"/>
      <c r="AK477" s="6"/>
      <c r="AL477" s="6"/>
      <c r="AM477" s="6"/>
      <c r="AN477" s="6"/>
      <c r="AO477" s="6"/>
      <c r="AP477" s="6"/>
      <c r="AQ477" s="6"/>
      <c r="AR477" s="6"/>
      <c r="AS477" s="6"/>
      <c r="AT477" s="6"/>
      <c r="AU477" s="6"/>
      <c r="AV477" s="6"/>
      <c r="AW477" s="6"/>
      <c r="AX477" s="6"/>
      <c r="AY477" s="6"/>
      <c r="AZ477" s="6"/>
      <c r="BA477" s="6"/>
      <c r="BB477" s="6"/>
      <c r="BC477" s="6"/>
      <c r="BD477" s="6"/>
      <c r="BE477" s="6"/>
      <c r="BF477" s="6"/>
      <c r="BG477" s="6"/>
      <c r="BH477" s="6"/>
      <c r="BI477" s="7"/>
      <c r="BJ477" s="48"/>
      <c r="BK477" s="48"/>
      <c r="BL477" s="48"/>
    </row>
    <row r="478" spans="4:64"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  <c r="AA478" s="6"/>
      <c r="AB478" s="6"/>
      <c r="AC478" s="7"/>
      <c r="AD478" s="48"/>
      <c r="AE478" s="48"/>
      <c r="AF478" s="48"/>
      <c r="AJ478" s="6"/>
      <c r="AK478" s="6"/>
      <c r="AL478" s="6"/>
      <c r="AM478" s="6"/>
      <c r="AN478" s="6"/>
      <c r="AO478" s="6"/>
      <c r="AP478" s="6"/>
      <c r="AQ478" s="6"/>
      <c r="AR478" s="6"/>
      <c r="AS478" s="6"/>
      <c r="AT478" s="6"/>
      <c r="AU478" s="6"/>
      <c r="AV478" s="6"/>
      <c r="AW478" s="6"/>
      <c r="AX478" s="6"/>
      <c r="AY478" s="6"/>
      <c r="AZ478" s="6"/>
      <c r="BA478" s="6"/>
      <c r="BB478" s="6"/>
      <c r="BC478" s="6"/>
      <c r="BD478" s="6"/>
      <c r="BE478" s="6"/>
      <c r="BF478" s="6"/>
      <c r="BG478" s="6"/>
      <c r="BH478" s="6"/>
      <c r="BI478" s="7"/>
      <c r="BJ478" s="48"/>
      <c r="BK478" s="48"/>
      <c r="BL478" s="48"/>
    </row>
    <row r="479" spans="4:64"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  <c r="AA479" s="6"/>
      <c r="AB479" s="6"/>
      <c r="AC479" s="7"/>
      <c r="AD479" s="48"/>
      <c r="AE479" s="48"/>
      <c r="AF479" s="48"/>
      <c r="AJ479" s="6"/>
      <c r="AK479" s="6"/>
      <c r="AL479" s="6"/>
      <c r="AM479" s="6"/>
      <c r="AN479" s="6"/>
      <c r="AO479" s="6"/>
      <c r="AP479" s="6"/>
      <c r="AQ479" s="6"/>
      <c r="AR479" s="6"/>
      <c r="AS479" s="6"/>
      <c r="AT479" s="6"/>
      <c r="AU479" s="6"/>
      <c r="AV479" s="6"/>
      <c r="AW479" s="6"/>
      <c r="AX479" s="6"/>
      <c r="AY479" s="6"/>
      <c r="AZ479" s="6"/>
      <c r="BA479" s="6"/>
      <c r="BB479" s="6"/>
      <c r="BC479" s="6"/>
      <c r="BD479" s="6"/>
      <c r="BE479" s="6"/>
      <c r="BF479" s="6"/>
      <c r="BG479" s="6"/>
      <c r="BH479" s="6"/>
      <c r="BI479" s="7"/>
      <c r="BJ479" s="48"/>
      <c r="BK479" s="48"/>
      <c r="BL479" s="48"/>
    </row>
    <row r="480" spans="4:64"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  <c r="AA480" s="6"/>
      <c r="AB480" s="6"/>
      <c r="AC480" s="7"/>
      <c r="AD480" s="48"/>
      <c r="AE480" s="48"/>
      <c r="AF480" s="48"/>
      <c r="AJ480" s="6"/>
      <c r="AK480" s="6"/>
      <c r="AL480" s="6"/>
      <c r="AM480" s="6"/>
      <c r="AN480" s="6"/>
      <c r="AO480" s="6"/>
      <c r="AP480" s="6"/>
      <c r="AQ480" s="6"/>
      <c r="AR480" s="6"/>
      <c r="AS480" s="6"/>
      <c r="AT480" s="6"/>
      <c r="AU480" s="6"/>
      <c r="AV480" s="6"/>
      <c r="AW480" s="6"/>
      <c r="AX480" s="6"/>
      <c r="AY480" s="6"/>
      <c r="AZ480" s="6"/>
      <c r="BA480" s="6"/>
      <c r="BB480" s="6"/>
      <c r="BC480" s="6"/>
      <c r="BD480" s="6"/>
      <c r="BE480" s="6"/>
      <c r="BF480" s="6"/>
      <c r="BG480" s="6"/>
      <c r="BH480" s="6"/>
      <c r="BI480" s="7"/>
      <c r="BJ480" s="48"/>
      <c r="BK480" s="48"/>
      <c r="BL480" s="48"/>
    </row>
    <row r="481" spans="4:64"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  <c r="AA481" s="6"/>
      <c r="AB481" s="6"/>
      <c r="AC481" s="7"/>
      <c r="AD481" s="48"/>
      <c r="AE481" s="48"/>
      <c r="AF481" s="48"/>
      <c r="AJ481" s="6"/>
      <c r="AK481" s="6"/>
      <c r="AL481" s="6"/>
      <c r="AM481" s="6"/>
      <c r="AN481" s="6"/>
      <c r="AO481" s="6"/>
      <c r="AP481" s="6"/>
      <c r="AQ481" s="6"/>
      <c r="AR481" s="6"/>
      <c r="AS481" s="6"/>
      <c r="AT481" s="6"/>
      <c r="AU481" s="6"/>
      <c r="AV481" s="6"/>
      <c r="AW481" s="6"/>
      <c r="AX481" s="6"/>
      <c r="AY481" s="6"/>
      <c r="AZ481" s="6"/>
      <c r="BA481" s="6"/>
      <c r="BB481" s="6"/>
      <c r="BC481" s="6"/>
      <c r="BD481" s="6"/>
      <c r="BE481" s="6"/>
      <c r="BF481" s="6"/>
      <c r="BG481" s="6"/>
      <c r="BH481" s="6"/>
      <c r="BI481" s="7"/>
      <c r="BJ481" s="48"/>
      <c r="BK481" s="48"/>
      <c r="BL481" s="48"/>
    </row>
    <row r="482" spans="4:64"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  <c r="AA482" s="6"/>
      <c r="AB482" s="6"/>
      <c r="AC482" s="7"/>
      <c r="AD482" s="48"/>
      <c r="AE482" s="48"/>
      <c r="AF482" s="48"/>
      <c r="AJ482" s="6"/>
      <c r="AK482" s="6"/>
      <c r="AL482" s="6"/>
      <c r="AM482" s="6"/>
      <c r="AN482" s="6"/>
      <c r="AO482" s="6"/>
      <c r="AP482" s="6"/>
      <c r="AQ482" s="6"/>
      <c r="AR482" s="6"/>
      <c r="AS482" s="6"/>
      <c r="AT482" s="6"/>
      <c r="AU482" s="6"/>
      <c r="AV482" s="6"/>
      <c r="AW482" s="6"/>
      <c r="AX482" s="6"/>
      <c r="AY482" s="6"/>
      <c r="AZ482" s="6"/>
      <c r="BA482" s="6"/>
      <c r="BB482" s="6"/>
      <c r="BC482" s="6"/>
      <c r="BD482" s="6"/>
      <c r="BE482" s="6"/>
      <c r="BF482" s="6"/>
      <c r="BG482" s="6"/>
      <c r="BH482" s="6"/>
      <c r="BI482" s="7"/>
      <c r="BJ482" s="48"/>
      <c r="BK482" s="48"/>
      <c r="BL482" s="48"/>
    </row>
    <row r="483" spans="4:64"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  <c r="AA483" s="6"/>
      <c r="AB483" s="6"/>
      <c r="AC483" s="7"/>
      <c r="AD483" s="48"/>
      <c r="AE483" s="48"/>
      <c r="AF483" s="48"/>
      <c r="AJ483" s="6"/>
      <c r="AK483" s="6"/>
      <c r="AL483" s="6"/>
      <c r="AM483" s="6"/>
      <c r="AN483" s="6"/>
      <c r="AO483" s="6"/>
      <c r="AP483" s="6"/>
      <c r="AQ483" s="6"/>
      <c r="AR483" s="6"/>
      <c r="AS483" s="6"/>
      <c r="AT483" s="6"/>
      <c r="AU483" s="6"/>
      <c r="AV483" s="6"/>
      <c r="AW483" s="6"/>
      <c r="AX483" s="6"/>
      <c r="AY483" s="6"/>
      <c r="AZ483" s="6"/>
      <c r="BA483" s="6"/>
      <c r="BB483" s="6"/>
      <c r="BC483" s="6"/>
      <c r="BD483" s="6"/>
      <c r="BE483" s="6"/>
      <c r="BF483" s="6"/>
      <c r="BG483" s="6"/>
      <c r="BH483" s="6"/>
      <c r="BI483" s="7"/>
      <c r="BJ483" s="48"/>
      <c r="BK483" s="48"/>
      <c r="BL483" s="48"/>
    </row>
    <row r="484" spans="4:64"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  <c r="AA484" s="6"/>
      <c r="AB484" s="6"/>
      <c r="AC484" s="7"/>
      <c r="AD484" s="48"/>
      <c r="AE484" s="48"/>
      <c r="AF484" s="48"/>
      <c r="AJ484" s="6"/>
      <c r="AK484" s="6"/>
      <c r="AL484" s="6"/>
      <c r="AM484" s="6"/>
      <c r="AN484" s="6"/>
      <c r="AO484" s="6"/>
      <c r="AP484" s="6"/>
      <c r="AQ484" s="6"/>
      <c r="AR484" s="6"/>
      <c r="AS484" s="6"/>
      <c r="AT484" s="6"/>
      <c r="AU484" s="6"/>
      <c r="AV484" s="6"/>
      <c r="AW484" s="6"/>
      <c r="AX484" s="6"/>
      <c r="AY484" s="6"/>
      <c r="AZ484" s="6"/>
      <c r="BA484" s="6"/>
      <c r="BB484" s="6"/>
      <c r="BC484" s="6"/>
      <c r="BD484" s="6"/>
      <c r="BE484" s="6"/>
      <c r="BF484" s="6"/>
      <c r="BG484" s="6"/>
      <c r="BH484" s="6"/>
      <c r="BI484" s="7"/>
      <c r="BJ484" s="48"/>
      <c r="BK484" s="48"/>
      <c r="BL484" s="48"/>
    </row>
    <row r="485" spans="4:64"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  <c r="AA485" s="6"/>
      <c r="AB485" s="6"/>
      <c r="AC485" s="7"/>
      <c r="AD485" s="48"/>
      <c r="AE485" s="48"/>
      <c r="AF485" s="48"/>
      <c r="AJ485" s="6"/>
      <c r="AK485" s="6"/>
      <c r="AL485" s="6"/>
      <c r="AM485" s="6"/>
      <c r="AN485" s="6"/>
      <c r="AO485" s="6"/>
      <c r="AP485" s="6"/>
      <c r="AQ485" s="6"/>
      <c r="AR485" s="6"/>
      <c r="AS485" s="6"/>
      <c r="AT485" s="6"/>
      <c r="AU485" s="6"/>
      <c r="AV485" s="6"/>
      <c r="AW485" s="6"/>
      <c r="AX485" s="6"/>
      <c r="AY485" s="6"/>
      <c r="AZ485" s="6"/>
      <c r="BA485" s="6"/>
      <c r="BB485" s="6"/>
      <c r="BC485" s="6"/>
      <c r="BD485" s="6"/>
      <c r="BE485" s="6"/>
      <c r="BF485" s="6"/>
      <c r="BG485" s="6"/>
      <c r="BH485" s="6"/>
      <c r="BI485" s="7"/>
      <c r="BJ485" s="48"/>
      <c r="BK485" s="48"/>
      <c r="BL485" s="48"/>
    </row>
    <row r="486" spans="4:64"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  <c r="AA486" s="6"/>
      <c r="AB486" s="6"/>
      <c r="AC486" s="7"/>
      <c r="AD486" s="48"/>
      <c r="AE486" s="48"/>
      <c r="AF486" s="48"/>
      <c r="AJ486" s="6"/>
      <c r="AK486" s="6"/>
      <c r="AL486" s="6"/>
      <c r="AM486" s="6"/>
      <c r="AN486" s="6"/>
      <c r="AO486" s="6"/>
      <c r="AP486" s="6"/>
      <c r="AQ486" s="6"/>
      <c r="AR486" s="6"/>
      <c r="AS486" s="6"/>
      <c r="AT486" s="6"/>
      <c r="AU486" s="6"/>
      <c r="AV486" s="6"/>
      <c r="AW486" s="6"/>
      <c r="AX486" s="6"/>
      <c r="AY486" s="6"/>
      <c r="AZ486" s="6"/>
      <c r="BA486" s="6"/>
      <c r="BB486" s="6"/>
      <c r="BC486" s="6"/>
      <c r="BD486" s="6"/>
      <c r="BE486" s="6"/>
      <c r="BF486" s="6"/>
      <c r="BG486" s="6"/>
      <c r="BH486" s="6"/>
      <c r="BI486" s="7"/>
      <c r="BJ486" s="48"/>
      <c r="BK486" s="48"/>
      <c r="BL486" s="48"/>
    </row>
    <row r="487" spans="4:64"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  <c r="AA487" s="6"/>
      <c r="AB487" s="6"/>
      <c r="AC487" s="7"/>
      <c r="AD487" s="48"/>
      <c r="AE487" s="48"/>
      <c r="AF487" s="48"/>
      <c r="AJ487" s="6"/>
      <c r="AK487" s="6"/>
      <c r="AL487" s="6"/>
      <c r="AM487" s="6"/>
      <c r="AN487" s="6"/>
      <c r="AO487" s="6"/>
      <c r="AP487" s="6"/>
      <c r="AQ487" s="6"/>
      <c r="AR487" s="6"/>
      <c r="AS487" s="6"/>
      <c r="AT487" s="6"/>
      <c r="AU487" s="6"/>
      <c r="AV487" s="6"/>
      <c r="AW487" s="6"/>
      <c r="AX487" s="6"/>
      <c r="AY487" s="6"/>
      <c r="AZ487" s="6"/>
      <c r="BA487" s="6"/>
      <c r="BB487" s="6"/>
      <c r="BC487" s="6"/>
      <c r="BD487" s="6"/>
      <c r="BE487" s="6"/>
      <c r="BF487" s="6"/>
      <c r="BG487" s="6"/>
      <c r="BH487" s="6"/>
      <c r="BI487" s="7"/>
      <c r="BJ487" s="48"/>
      <c r="BK487" s="48"/>
      <c r="BL487" s="48"/>
    </row>
    <row r="488" spans="4:64"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  <c r="AA488" s="6"/>
      <c r="AB488" s="6"/>
      <c r="AC488" s="7"/>
      <c r="AD488" s="48"/>
      <c r="AE488" s="48"/>
      <c r="AF488" s="48"/>
      <c r="AJ488" s="6"/>
      <c r="AK488" s="6"/>
      <c r="AL488" s="6"/>
      <c r="AM488" s="6"/>
      <c r="AN488" s="6"/>
      <c r="AO488" s="6"/>
      <c r="AP488" s="6"/>
      <c r="AQ488" s="6"/>
      <c r="AR488" s="6"/>
      <c r="AS488" s="6"/>
      <c r="AT488" s="6"/>
      <c r="AU488" s="6"/>
      <c r="AV488" s="6"/>
      <c r="AW488" s="6"/>
      <c r="AX488" s="6"/>
      <c r="AY488" s="6"/>
      <c r="AZ488" s="6"/>
      <c r="BA488" s="6"/>
      <c r="BB488" s="6"/>
      <c r="BC488" s="6"/>
      <c r="BD488" s="6"/>
      <c r="BE488" s="6"/>
      <c r="BF488" s="6"/>
      <c r="BG488" s="6"/>
      <c r="BH488" s="6"/>
      <c r="BI488" s="7"/>
      <c r="BJ488" s="48"/>
      <c r="BK488" s="48"/>
      <c r="BL488" s="48"/>
    </row>
    <row r="489" spans="4:64"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  <c r="AA489" s="6"/>
      <c r="AB489" s="6"/>
      <c r="AC489" s="7"/>
      <c r="AD489" s="48"/>
      <c r="AE489" s="48"/>
      <c r="AF489" s="48"/>
      <c r="AJ489" s="6"/>
      <c r="AK489" s="6"/>
      <c r="AL489" s="6"/>
      <c r="AM489" s="6"/>
      <c r="AN489" s="6"/>
      <c r="AO489" s="6"/>
      <c r="AP489" s="6"/>
      <c r="AQ489" s="6"/>
      <c r="AR489" s="6"/>
      <c r="AS489" s="6"/>
      <c r="AT489" s="6"/>
      <c r="AU489" s="6"/>
      <c r="AV489" s="6"/>
      <c r="AW489" s="6"/>
      <c r="AX489" s="6"/>
      <c r="AY489" s="6"/>
      <c r="AZ489" s="6"/>
      <c r="BA489" s="6"/>
      <c r="BB489" s="6"/>
      <c r="BC489" s="6"/>
      <c r="BD489" s="6"/>
      <c r="BE489" s="6"/>
      <c r="BF489" s="6"/>
      <c r="BG489" s="6"/>
      <c r="BH489" s="6"/>
      <c r="BI489" s="7"/>
      <c r="BJ489" s="48"/>
      <c r="BK489" s="48"/>
      <c r="BL489" s="48"/>
    </row>
    <row r="490" spans="4:64"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  <c r="AA490" s="6"/>
      <c r="AB490" s="6"/>
      <c r="AC490" s="7"/>
      <c r="AD490" s="48"/>
      <c r="AE490" s="48"/>
      <c r="AF490" s="48"/>
      <c r="AJ490" s="6"/>
      <c r="AK490" s="6"/>
      <c r="AL490" s="6"/>
      <c r="AM490" s="6"/>
      <c r="AN490" s="6"/>
      <c r="AO490" s="6"/>
      <c r="AP490" s="6"/>
      <c r="AQ490" s="6"/>
      <c r="AR490" s="6"/>
      <c r="AS490" s="6"/>
      <c r="AT490" s="6"/>
      <c r="AU490" s="6"/>
      <c r="AV490" s="6"/>
      <c r="AW490" s="6"/>
      <c r="AX490" s="6"/>
      <c r="AY490" s="6"/>
      <c r="AZ490" s="6"/>
      <c r="BA490" s="6"/>
      <c r="BB490" s="6"/>
      <c r="BC490" s="6"/>
      <c r="BD490" s="6"/>
      <c r="BE490" s="6"/>
      <c r="BF490" s="6"/>
      <c r="BG490" s="6"/>
      <c r="BH490" s="6"/>
      <c r="BI490" s="7"/>
      <c r="BJ490" s="48"/>
      <c r="BK490" s="48"/>
      <c r="BL490" s="48"/>
    </row>
    <row r="491" spans="4:64"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  <c r="AA491" s="6"/>
      <c r="AB491" s="6"/>
      <c r="AC491" s="7"/>
      <c r="AD491" s="48"/>
      <c r="AE491" s="48"/>
      <c r="AF491" s="48"/>
      <c r="AJ491" s="6"/>
      <c r="AK491" s="6"/>
      <c r="AL491" s="6"/>
      <c r="AM491" s="6"/>
      <c r="AN491" s="6"/>
      <c r="AO491" s="6"/>
      <c r="AP491" s="6"/>
      <c r="AQ491" s="6"/>
      <c r="AR491" s="6"/>
      <c r="AS491" s="6"/>
      <c r="AT491" s="6"/>
      <c r="AU491" s="6"/>
      <c r="AV491" s="6"/>
      <c r="AW491" s="6"/>
      <c r="AX491" s="6"/>
      <c r="AY491" s="6"/>
      <c r="AZ491" s="6"/>
      <c r="BA491" s="6"/>
      <c r="BB491" s="6"/>
      <c r="BC491" s="6"/>
      <c r="BD491" s="6"/>
      <c r="BE491" s="6"/>
      <c r="BF491" s="6"/>
      <c r="BG491" s="6"/>
      <c r="BH491" s="6"/>
      <c r="BI491" s="7"/>
      <c r="BJ491" s="48"/>
      <c r="BK491" s="48"/>
      <c r="BL491" s="48"/>
    </row>
    <row r="492" spans="4:64"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  <c r="AA492" s="6"/>
      <c r="AB492" s="6"/>
      <c r="AC492" s="7"/>
      <c r="AD492" s="48"/>
      <c r="AE492" s="48"/>
      <c r="AF492" s="48"/>
      <c r="AJ492" s="6"/>
      <c r="AK492" s="6"/>
      <c r="AL492" s="6"/>
      <c r="AM492" s="6"/>
      <c r="AN492" s="6"/>
      <c r="AO492" s="6"/>
      <c r="AP492" s="6"/>
      <c r="AQ492" s="6"/>
      <c r="AR492" s="6"/>
      <c r="AS492" s="6"/>
      <c r="AT492" s="6"/>
      <c r="AU492" s="6"/>
      <c r="AV492" s="6"/>
      <c r="AW492" s="6"/>
      <c r="AX492" s="6"/>
      <c r="AY492" s="6"/>
      <c r="AZ492" s="6"/>
      <c r="BA492" s="6"/>
      <c r="BB492" s="6"/>
      <c r="BC492" s="6"/>
      <c r="BD492" s="6"/>
      <c r="BE492" s="6"/>
      <c r="BF492" s="6"/>
      <c r="BG492" s="6"/>
      <c r="BH492" s="6"/>
      <c r="BI492" s="7"/>
      <c r="BJ492" s="48"/>
      <c r="BK492" s="48"/>
      <c r="BL492" s="48"/>
    </row>
    <row r="493" spans="4:64"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  <c r="AA493" s="6"/>
      <c r="AB493" s="6"/>
      <c r="AC493" s="7"/>
      <c r="AD493" s="48"/>
      <c r="AE493" s="48"/>
      <c r="AF493" s="48"/>
      <c r="AJ493" s="6"/>
      <c r="AK493" s="6"/>
      <c r="AL493" s="6"/>
      <c r="AM493" s="6"/>
      <c r="AN493" s="6"/>
      <c r="AO493" s="6"/>
      <c r="AP493" s="6"/>
      <c r="AQ493" s="6"/>
      <c r="AR493" s="6"/>
      <c r="AS493" s="6"/>
      <c r="AT493" s="6"/>
      <c r="AU493" s="6"/>
      <c r="AV493" s="6"/>
      <c r="AW493" s="6"/>
      <c r="AX493" s="6"/>
      <c r="AY493" s="6"/>
      <c r="AZ493" s="6"/>
      <c r="BA493" s="6"/>
      <c r="BB493" s="6"/>
      <c r="BC493" s="6"/>
      <c r="BD493" s="6"/>
      <c r="BE493" s="6"/>
      <c r="BF493" s="6"/>
      <c r="BG493" s="6"/>
      <c r="BH493" s="6"/>
      <c r="BI493" s="7"/>
      <c r="BJ493" s="48"/>
      <c r="BK493" s="48"/>
      <c r="BL493" s="48"/>
    </row>
    <row r="494" spans="4:64"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  <c r="AA494" s="6"/>
      <c r="AB494" s="6"/>
      <c r="AC494" s="7"/>
      <c r="AD494" s="48"/>
      <c r="AE494" s="48"/>
      <c r="AF494" s="48"/>
      <c r="AJ494" s="6"/>
      <c r="AK494" s="6"/>
      <c r="AL494" s="6"/>
      <c r="AM494" s="6"/>
      <c r="AN494" s="6"/>
      <c r="AO494" s="6"/>
      <c r="AP494" s="6"/>
      <c r="AQ494" s="6"/>
      <c r="AR494" s="6"/>
      <c r="AS494" s="6"/>
      <c r="AT494" s="6"/>
      <c r="AU494" s="6"/>
      <c r="AV494" s="6"/>
      <c r="AW494" s="6"/>
      <c r="AX494" s="6"/>
      <c r="AY494" s="6"/>
      <c r="AZ494" s="6"/>
      <c r="BA494" s="6"/>
      <c r="BB494" s="6"/>
      <c r="BC494" s="6"/>
      <c r="BD494" s="6"/>
      <c r="BE494" s="6"/>
      <c r="BF494" s="6"/>
      <c r="BG494" s="6"/>
      <c r="BH494" s="6"/>
      <c r="BI494" s="7"/>
      <c r="BJ494" s="48"/>
      <c r="BK494" s="48"/>
      <c r="BL494" s="48"/>
    </row>
    <row r="495" spans="4:64"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  <c r="AA495" s="6"/>
      <c r="AB495" s="6"/>
      <c r="AC495" s="7"/>
      <c r="AD495" s="48"/>
      <c r="AE495" s="48"/>
      <c r="AF495" s="48"/>
      <c r="AJ495" s="6"/>
      <c r="AK495" s="6"/>
      <c r="AL495" s="6"/>
      <c r="AM495" s="6"/>
      <c r="AN495" s="6"/>
      <c r="AO495" s="6"/>
      <c r="AP495" s="6"/>
      <c r="AQ495" s="6"/>
      <c r="AR495" s="6"/>
      <c r="AS495" s="6"/>
      <c r="AT495" s="6"/>
      <c r="AU495" s="6"/>
      <c r="AV495" s="6"/>
      <c r="AW495" s="6"/>
      <c r="AX495" s="6"/>
      <c r="AY495" s="6"/>
      <c r="AZ495" s="6"/>
      <c r="BA495" s="6"/>
      <c r="BB495" s="6"/>
      <c r="BC495" s="6"/>
      <c r="BD495" s="6"/>
      <c r="BE495" s="6"/>
      <c r="BF495" s="6"/>
      <c r="BG495" s="6"/>
      <c r="BH495" s="6"/>
      <c r="BI495" s="7"/>
      <c r="BJ495" s="48"/>
      <c r="BK495" s="48"/>
      <c r="BL495" s="48"/>
    </row>
    <row r="496" spans="4:64"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  <c r="AA496" s="6"/>
      <c r="AB496" s="6"/>
      <c r="AC496" s="7"/>
      <c r="AD496" s="48"/>
      <c r="AE496" s="48"/>
      <c r="AF496" s="48"/>
      <c r="AJ496" s="6"/>
      <c r="AK496" s="6"/>
      <c r="AL496" s="6"/>
      <c r="AM496" s="6"/>
      <c r="AN496" s="6"/>
      <c r="AO496" s="6"/>
      <c r="AP496" s="6"/>
      <c r="AQ496" s="6"/>
      <c r="AR496" s="6"/>
      <c r="AS496" s="6"/>
      <c r="AT496" s="6"/>
      <c r="AU496" s="6"/>
      <c r="AV496" s="6"/>
      <c r="AW496" s="6"/>
      <c r="AX496" s="6"/>
      <c r="AY496" s="6"/>
      <c r="AZ496" s="6"/>
      <c r="BA496" s="6"/>
      <c r="BB496" s="6"/>
      <c r="BC496" s="6"/>
      <c r="BD496" s="6"/>
      <c r="BE496" s="6"/>
      <c r="BF496" s="6"/>
      <c r="BG496" s="6"/>
      <c r="BH496" s="6"/>
      <c r="BI496" s="7"/>
      <c r="BJ496" s="48"/>
      <c r="BK496" s="48"/>
      <c r="BL496" s="48"/>
    </row>
    <row r="497" spans="4:64"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  <c r="AA497" s="6"/>
      <c r="AB497" s="6"/>
      <c r="AC497" s="7"/>
      <c r="AD497" s="48"/>
      <c r="AE497" s="48"/>
      <c r="AF497" s="48"/>
      <c r="AJ497" s="6"/>
      <c r="AK497" s="6"/>
      <c r="AL497" s="6"/>
      <c r="AM497" s="6"/>
      <c r="AN497" s="6"/>
      <c r="AO497" s="6"/>
      <c r="AP497" s="6"/>
      <c r="AQ497" s="6"/>
      <c r="AR497" s="6"/>
      <c r="AS497" s="6"/>
      <c r="AT497" s="6"/>
      <c r="AU497" s="6"/>
      <c r="AV497" s="6"/>
      <c r="AW497" s="6"/>
      <c r="AX497" s="6"/>
      <c r="AY497" s="6"/>
      <c r="AZ497" s="6"/>
      <c r="BA497" s="6"/>
      <c r="BB497" s="6"/>
      <c r="BC497" s="6"/>
      <c r="BD497" s="6"/>
      <c r="BE497" s="6"/>
      <c r="BF497" s="6"/>
      <c r="BG497" s="6"/>
      <c r="BH497" s="6"/>
      <c r="BI497" s="7"/>
      <c r="BJ497" s="48"/>
      <c r="BK497" s="48"/>
      <c r="BL497" s="48"/>
    </row>
    <row r="498" spans="4:64"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  <c r="AA498" s="6"/>
      <c r="AB498" s="6"/>
      <c r="AC498" s="7"/>
      <c r="AD498" s="48"/>
      <c r="AE498" s="48"/>
      <c r="AF498" s="48"/>
      <c r="AJ498" s="6"/>
      <c r="AK498" s="6"/>
      <c r="AL498" s="6"/>
      <c r="AM498" s="6"/>
      <c r="AN498" s="6"/>
      <c r="AO498" s="6"/>
      <c r="AP498" s="6"/>
      <c r="AQ498" s="6"/>
      <c r="AR498" s="6"/>
      <c r="AS498" s="6"/>
      <c r="AT498" s="6"/>
      <c r="AU498" s="6"/>
      <c r="AV498" s="6"/>
      <c r="AW498" s="6"/>
      <c r="AX498" s="6"/>
      <c r="AY498" s="6"/>
      <c r="AZ498" s="6"/>
      <c r="BA498" s="6"/>
      <c r="BB498" s="6"/>
      <c r="BC498" s="6"/>
      <c r="BD498" s="6"/>
      <c r="BE498" s="6"/>
      <c r="BF498" s="6"/>
      <c r="BG498" s="6"/>
      <c r="BH498" s="6"/>
      <c r="BI498" s="7"/>
      <c r="BJ498" s="48"/>
      <c r="BK498" s="48"/>
      <c r="BL498" s="48"/>
    </row>
    <row r="499" spans="4:64"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  <c r="AA499" s="6"/>
      <c r="AB499" s="6"/>
      <c r="AC499" s="7"/>
      <c r="AD499" s="48"/>
      <c r="AE499" s="48"/>
      <c r="AF499" s="48"/>
      <c r="AJ499" s="6"/>
      <c r="AK499" s="6"/>
      <c r="AL499" s="6"/>
      <c r="AM499" s="6"/>
      <c r="AN499" s="6"/>
      <c r="AO499" s="6"/>
      <c r="AP499" s="6"/>
      <c r="AQ499" s="6"/>
      <c r="AR499" s="6"/>
      <c r="AS499" s="6"/>
      <c r="AT499" s="6"/>
      <c r="AU499" s="6"/>
      <c r="AV499" s="6"/>
      <c r="AW499" s="6"/>
      <c r="AX499" s="6"/>
      <c r="AY499" s="6"/>
      <c r="AZ499" s="6"/>
      <c r="BA499" s="6"/>
      <c r="BB499" s="6"/>
      <c r="BC499" s="6"/>
      <c r="BD499" s="6"/>
      <c r="BE499" s="6"/>
      <c r="BF499" s="6"/>
      <c r="BG499" s="6"/>
      <c r="BH499" s="6"/>
      <c r="BI499" s="7"/>
      <c r="BJ499" s="48"/>
      <c r="BK499" s="48"/>
      <c r="BL499" s="48"/>
    </row>
    <row r="500" spans="4:64"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  <c r="AA500" s="6"/>
      <c r="AB500" s="6"/>
      <c r="AC500" s="7"/>
      <c r="AD500" s="48"/>
      <c r="AE500" s="48"/>
      <c r="AF500" s="48"/>
      <c r="AJ500" s="6"/>
      <c r="AK500" s="6"/>
      <c r="AL500" s="6"/>
      <c r="AM500" s="6"/>
      <c r="AN500" s="6"/>
      <c r="AO500" s="6"/>
      <c r="AP500" s="6"/>
      <c r="AQ500" s="6"/>
      <c r="AR500" s="6"/>
      <c r="AS500" s="6"/>
      <c r="AT500" s="6"/>
      <c r="AU500" s="6"/>
      <c r="AV500" s="6"/>
      <c r="AW500" s="6"/>
      <c r="AX500" s="6"/>
      <c r="AY500" s="6"/>
      <c r="AZ500" s="6"/>
      <c r="BA500" s="6"/>
      <c r="BB500" s="6"/>
      <c r="BC500" s="6"/>
      <c r="BD500" s="6"/>
      <c r="BE500" s="6"/>
      <c r="BF500" s="6"/>
      <c r="BG500" s="6"/>
      <c r="BH500" s="6"/>
      <c r="BI500" s="7"/>
      <c r="BJ500" s="48"/>
      <c r="BK500" s="48"/>
      <c r="BL500" s="48"/>
    </row>
    <row r="501" spans="4:64"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  <c r="AA501" s="6"/>
      <c r="AB501" s="6"/>
      <c r="AC501" s="7"/>
      <c r="AD501" s="48"/>
      <c r="AE501" s="48"/>
      <c r="AF501" s="48"/>
      <c r="AJ501" s="6"/>
      <c r="AK501" s="6"/>
      <c r="AL501" s="6"/>
      <c r="AM501" s="6"/>
      <c r="AN501" s="6"/>
      <c r="AO501" s="6"/>
      <c r="AP501" s="6"/>
      <c r="AQ501" s="6"/>
      <c r="AR501" s="6"/>
      <c r="AS501" s="6"/>
      <c r="AT501" s="6"/>
      <c r="AU501" s="6"/>
      <c r="AV501" s="6"/>
      <c r="AW501" s="6"/>
      <c r="AX501" s="6"/>
      <c r="AY501" s="6"/>
      <c r="AZ501" s="6"/>
      <c r="BA501" s="6"/>
      <c r="BB501" s="6"/>
      <c r="BC501" s="6"/>
      <c r="BD501" s="6"/>
      <c r="BE501" s="6"/>
      <c r="BF501" s="6"/>
      <c r="BG501" s="6"/>
      <c r="BH501" s="6"/>
      <c r="BI501" s="7"/>
      <c r="BJ501" s="48"/>
      <c r="BK501" s="48"/>
      <c r="BL501" s="48"/>
    </row>
    <row r="502" spans="4:64"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  <c r="AA502" s="6"/>
      <c r="AB502" s="6"/>
      <c r="AC502" s="7"/>
      <c r="AD502" s="48"/>
      <c r="AE502" s="48"/>
      <c r="AF502" s="48"/>
      <c r="AJ502" s="6"/>
      <c r="AK502" s="6"/>
      <c r="AL502" s="6"/>
      <c r="AM502" s="6"/>
      <c r="AN502" s="6"/>
      <c r="AO502" s="6"/>
      <c r="AP502" s="6"/>
      <c r="AQ502" s="6"/>
      <c r="AR502" s="6"/>
      <c r="AS502" s="6"/>
      <c r="AT502" s="6"/>
      <c r="AU502" s="6"/>
      <c r="AV502" s="6"/>
      <c r="AW502" s="6"/>
      <c r="AX502" s="6"/>
      <c r="AY502" s="6"/>
      <c r="AZ502" s="6"/>
      <c r="BA502" s="6"/>
      <c r="BB502" s="6"/>
      <c r="BC502" s="6"/>
      <c r="BD502" s="6"/>
      <c r="BE502" s="6"/>
      <c r="BF502" s="6"/>
      <c r="BG502" s="6"/>
      <c r="BH502" s="6"/>
      <c r="BI502" s="7"/>
      <c r="BJ502" s="48"/>
      <c r="BK502" s="48"/>
      <c r="BL502" s="48"/>
    </row>
    <row r="503" spans="4:64"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  <c r="AA503" s="6"/>
      <c r="AB503" s="6"/>
      <c r="AC503" s="7"/>
      <c r="AD503" s="48"/>
      <c r="AE503" s="48"/>
      <c r="AF503" s="48"/>
      <c r="AJ503" s="6"/>
      <c r="AK503" s="6"/>
      <c r="AL503" s="6"/>
      <c r="AM503" s="6"/>
      <c r="AN503" s="6"/>
      <c r="AO503" s="6"/>
      <c r="AP503" s="6"/>
      <c r="AQ503" s="6"/>
      <c r="AR503" s="6"/>
      <c r="AS503" s="6"/>
      <c r="AT503" s="6"/>
      <c r="AU503" s="6"/>
      <c r="AV503" s="6"/>
      <c r="AW503" s="6"/>
      <c r="AX503" s="6"/>
      <c r="AY503" s="6"/>
      <c r="AZ503" s="6"/>
      <c r="BA503" s="6"/>
      <c r="BB503" s="6"/>
      <c r="BC503" s="6"/>
      <c r="BD503" s="6"/>
      <c r="BE503" s="6"/>
      <c r="BF503" s="6"/>
      <c r="BG503" s="6"/>
      <c r="BH503" s="6"/>
      <c r="BI503" s="7"/>
      <c r="BJ503" s="48"/>
      <c r="BK503" s="48"/>
      <c r="BL503" s="48"/>
    </row>
    <row r="504" spans="4:64"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  <c r="AA504" s="6"/>
      <c r="AB504" s="6"/>
      <c r="AC504" s="7"/>
      <c r="AD504" s="48"/>
      <c r="AE504" s="48"/>
      <c r="AF504" s="48"/>
      <c r="AJ504" s="6"/>
      <c r="AK504" s="6"/>
      <c r="AL504" s="6"/>
      <c r="AM504" s="6"/>
      <c r="AN504" s="6"/>
      <c r="AO504" s="6"/>
      <c r="AP504" s="6"/>
      <c r="AQ504" s="6"/>
      <c r="AR504" s="6"/>
      <c r="AS504" s="6"/>
      <c r="AT504" s="6"/>
      <c r="AU504" s="6"/>
      <c r="AV504" s="6"/>
      <c r="AW504" s="6"/>
      <c r="AX504" s="6"/>
      <c r="AY504" s="6"/>
      <c r="AZ504" s="6"/>
      <c r="BA504" s="6"/>
      <c r="BB504" s="6"/>
      <c r="BC504" s="6"/>
      <c r="BD504" s="6"/>
      <c r="BE504" s="6"/>
      <c r="BF504" s="6"/>
      <c r="BG504" s="6"/>
      <c r="BH504" s="6"/>
      <c r="BI504" s="7"/>
      <c r="BJ504" s="48"/>
      <c r="BK504" s="48"/>
      <c r="BL504" s="48"/>
    </row>
    <row r="505" spans="4:64"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  <c r="AA505" s="6"/>
      <c r="AB505" s="6"/>
      <c r="AC505" s="7"/>
      <c r="AD505" s="48"/>
      <c r="AE505" s="48"/>
      <c r="AF505" s="48"/>
      <c r="AJ505" s="6"/>
      <c r="AK505" s="6"/>
      <c r="AL505" s="6"/>
      <c r="AM505" s="6"/>
      <c r="AN505" s="6"/>
      <c r="AO505" s="6"/>
      <c r="AP505" s="6"/>
      <c r="AQ505" s="6"/>
      <c r="AR505" s="6"/>
      <c r="AS505" s="6"/>
      <c r="AT505" s="6"/>
      <c r="AU505" s="6"/>
      <c r="AV505" s="6"/>
      <c r="AW505" s="6"/>
      <c r="AX505" s="6"/>
      <c r="AY505" s="6"/>
      <c r="AZ505" s="6"/>
      <c r="BA505" s="6"/>
      <c r="BB505" s="6"/>
      <c r="BC505" s="6"/>
      <c r="BD505" s="6"/>
      <c r="BE505" s="6"/>
      <c r="BF505" s="6"/>
      <c r="BG505" s="6"/>
      <c r="BH505" s="6"/>
      <c r="BI505" s="7"/>
      <c r="BJ505" s="48"/>
      <c r="BK505" s="48"/>
      <c r="BL505" s="48"/>
    </row>
    <row r="506" spans="4:64"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  <c r="AA506" s="6"/>
      <c r="AB506" s="6"/>
      <c r="AC506" s="7"/>
      <c r="AD506" s="48"/>
      <c r="AE506" s="48"/>
      <c r="AF506" s="48"/>
      <c r="AJ506" s="6"/>
      <c r="AK506" s="6"/>
      <c r="AL506" s="6"/>
      <c r="AM506" s="6"/>
      <c r="AN506" s="6"/>
      <c r="AO506" s="6"/>
      <c r="AP506" s="6"/>
      <c r="AQ506" s="6"/>
      <c r="AR506" s="6"/>
      <c r="AS506" s="6"/>
      <c r="AT506" s="6"/>
      <c r="AU506" s="6"/>
      <c r="AV506" s="6"/>
      <c r="AW506" s="6"/>
      <c r="AX506" s="6"/>
      <c r="AY506" s="6"/>
      <c r="AZ506" s="6"/>
      <c r="BA506" s="6"/>
      <c r="BB506" s="6"/>
      <c r="BC506" s="6"/>
      <c r="BD506" s="6"/>
      <c r="BE506" s="6"/>
      <c r="BF506" s="6"/>
      <c r="BG506" s="6"/>
      <c r="BH506" s="6"/>
      <c r="BI506" s="7"/>
      <c r="BJ506" s="48"/>
      <c r="BK506" s="48"/>
      <c r="BL506" s="48"/>
    </row>
    <row r="507" spans="4:64"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  <c r="AA507" s="6"/>
      <c r="AB507" s="6"/>
      <c r="AC507" s="7"/>
      <c r="AD507" s="48"/>
      <c r="AE507" s="48"/>
      <c r="AF507" s="48"/>
      <c r="AJ507" s="6"/>
      <c r="AK507" s="6"/>
      <c r="AL507" s="6"/>
      <c r="AM507" s="6"/>
      <c r="AN507" s="6"/>
      <c r="AO507" s="6"/>
      <c r="AP507" s="6"/>
      <c r="AQ507" s="6"/>
      <c r="AR507" s="6"/>
      <c r="AS507" s="6"/>
      <c r="AT507" s="6"/>
      <c r="AU507" s="6"/>
      <c r="AV507" s="6"/>
      <c r="AW507" s="6"/>
      <c r="AX507" s="6"/>
      <c r="AY507" s="6"/>
      <c r="AZ507" s="6"/>
      <c r="BA507" s="6"/>
      <c r="BB507" s="6"/>
      <c r="BC507" s="6"/>
      <c r="BD507" s="6"/>
      <c r="BE507" s="6"/>
      <c r="BF507" s="6"/>
      <c r="BG507" s="6"/>
      <c r="BH507" s="6"/>
      <c r="BI507" s="7"/>
      <c r="BJ507" s="48"/>
      <c r="BK507" s="48"/>
      <c r="BL507" s="48"/>
    </row>
    <row r="508" spans="4:64"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  <c r="AA508" s="6"/>
      <c r="AB508" s="6"/>
      <c r="AC508" s="7"/>
      <c r="AD508" s="48"/>
      <c r="AE508" s="48"/>
      <c r="AF508" s="48"/>
      <c r="AJ508" s="6"/>
      <c r="AK508" s="6"/>
      <c r="AL508" s="6"/>
      <c r="AM508" s="6"/>
      <c r="AN508" s="6"/>
      <c r="AO508" s="6"/>
      <c r="AP508" s="6"/>
      <c r="AQ508" s="6"/>
      <c r="AR508" s="6"/>
      <c r="AS508" s="6"/>
      <c r="AT508" s="6"/>
      <c r="AU508" s="6"/>
      <c r="AV508" s="6"/>
      <c r="AW508" s="6"/>
      <c r="AX508" s="6"/>
      <c r="AY508" s="6"/>
      <c r="AZ508" s="6"/>
      <c r="BA508" s="6"/>
      <c r="BB508" s="6"/>
      <c r="BC508" s="6"/>
      <c r="BD508" s="6"/>
      <c r="BE508" s="6"/>
      <c r="BF508" s="6"/>
      <c r="BG508" s="6"/>
      <c r="BH508" s="6"/>
      <c r="BI508" s="7"/>
      <c r="BJ508" s="48"/>
      <c r="BK508" s="48"/>
      <c r="BL508" s="48"/>
    </row>
    <row r="509" spans="4:64"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  <c r="AA509" s="6"/>
      <c r="AB509" s="6"/>
      <c r="AC509" s="7"/>
      <c r="AD509" s="48"/>
      <c r="AE509" s="48"/>
      <c r="AF509" s="48"/>
      <c r="AJ509" s="6"/>
      <c r="AK509" s="6"/>
      <c r="AL509" s="6"/>
      <c r="AM509" s="6"/>
      <c r="AN509" s="6"/>
      <c r="AO509" s="6"/>
      <c r="AP509" s="6"/>
      <c r="AQ509" s="6"/>
      <c r="AR509" s="6"/>
      <c r="AS509" s="6"/>
      <c r="AT509" s="6"/>
      <c r="AU509" s="6"/>
      <c r="AV509" s="6"/>
      <c r="AW509" s="6"/>
      <c r="AX509" s="6"/>
      <c r="AY509" s="6"/>
      <c r="AZ509" s="6"/>
      <c r="BA509" s="6"/>
      <c r="BB509" s="6"/>
      <c r="BC509" s="6"/>
      <c r="BD509" s="6"/>
      <c r="BE509" s="6"/>
      <c r="BF509" s="6"/>
      <c r="BG509" s="6"/>
      <c r="BH509" s="6"/>
      <c r="BI509" s="7"/>
      <c r="BJ509" s="48"/>
      <c r="BK509" s="48"/>
      <c r="BL509" s="48"/>
    </row>
    <row r="510" spans="4:64"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  <c r="AA510" s="6"/>
      <c r="AB510" s="6"/>
      <c r="AC510" s="7"/>
      <c r="AD510" s="48"/>
      <c r="AE510" s="48"/>
      <c r="AF510" s="48"/>
      <c r="AJ510" s="6"/>
      <c r="AK510" s="6"/>
      <c r="AL510" s="6"/>
      <c r="AM510" s="6"/>
      <c r="AN510" s="6"/>
      <c r="AO510" s="6"/>
      <c r="AP510" s="6"/>
      <c r="AQ510" s="6"/>
      <c r="AR510" s="6"/>
      <c r="AS510" s="6"/>
      <c r="AT510" s="6"/>
      <c r="AU510" s="6"/>
      <c r="AV510" s="6"/>
      <c r="AW510" s="6"/>
      <c r="AX510" s="6"/>
      <c r="AY510" s="6"/>
      <c r="AZ510" s="6"/>
      <c r="BA510" s="6"/>
      <c r="BB510" s="6"/>
      <c r="BC510" s="6"/>
      <c r="BD510" s="6"/>
      <c r="BE510" s="6"/>
      <c r="BF510" s="6"/>
      <c r="BG510" s="6"/>
      <c r="BH510" s="6"/>
      <c r="BI510" s="7"/>
      <c r="BJ510" s="48"/>
      <c r="BK510" s="48"/>
      <c r="BL510" s="48"/>
    </row>
    <row r="511" spans="4:64"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  <c r="AA511" s="6"/>
      <c r="AB511" s="6"/>
      <c r="AC511" s="7"/>
      <c r="AD511" s="48"/>
      <c r="AE511" s="48"/>
      <c r="AF511" s="48"/>
      <c r="AJ511" s="6"/>
      <c r="AK511" s="6"/>
      <c r="AL511" s="6"/>
      <c r="AM511" s="6"/>
      <c r="AN511" s="6"/>
      <c r="AO511" s="6"/>
      <c r="AP511" s="6"/>
      <c r="AQ511" s="6"/>
      <c r="AR511" s="6"/>
      <c r="AS511" s="6"/>
      <c r="AT511" s="6"/>
      <c r="AU511" s="6"/>
      <c r="AV511" s="6"/>
      <c r="AW511" s="6"/>
      <c r="AX511" s="6"/>
      <c r="AY511" s="6"/>
      <c r="AZ511" s="6"/>
      <c r="BA511" s="6"/>
      <c r="BB511" s="6"/>
      <c r="BC511" s="6"/>
      <c r="BD511" s="6"/>
      <c r="BE511" s="6"/>
      <c r="BF511" s="6"/>
      <c r="BG511" s="6"/>
      <c r="BH511" s="6"/>
      <c r="BI511" s="7"/>
      <c r="BJ511" s="48"/>
      <c r="BK511" s="48"/>
      <c r="BL511" s="48"/>
    </row>
    <row r="512" spans="4:64"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  <c r="AA512" s="6"/>
      <c r="AB512" s="6"/>
      <c r="AC512" s="7"/>
      <c r="AD512" s="48"/>
      <c r="AE512" s="48"/>
      <c r="AF512" s="48"/>
      <c r="AJ512" s="6"/>
      <c r="AK512" s="6"/>
      <c r="AL512" s="6"/>
      <c r="AM512" s="6"/>
      <c r="AN512" s="6"/>
      <c r="AO512" s="6"/>
      <c r="AP512" s="6"/>
      <c r="AQ512" s="6"/>
      <c r="AR512" s="6"/>
      <c r="AS512" s="6"/>
      <c r="AT512" s="6"/>
      <c r="AU512" s="6"/>
      <c r="AV512" s="6"/>
      <c r="AW512" s="6"/>
      <c r="AX512" s="6"/>
      <c r="AY512" s="6"/>
      <c r="AZ512" s="6"/>
      <c r="BA512" s="6"/>
      <c r="BB512" s="6"/>
      <c r="BC512" s="6"/>
      <c r="BD512" s="6"/>
      <c r="BE512" s="6"/>
      <c r="BF512" s="6"/>
      <c r="BG512" s="6"/>
      <c r="BH512" s="6"/>
      <c r="BI512" s="7"/>
      <c r="BJ512" s="48"/>
      <c r="BK512" s="48"/>
      <c r="BL512" s="48"/>
    </row>
    <row r="513" spans="4:64"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  <c r="AA513" s="6"/>
      <c r="AB513" s="6"/>
      <c r="AC513" s="7"/>
      <c r="AD513" s="48"/>
      <c r="AE513" s="48"/>
      <c r="AF513" s="48"/>
      <c r="AJ513" s="6"/>
      <c r="AK513" s="6"/>
      <c r="AL513" s="6"/>
      <c r="AM513" s="6"/>
      <c r="AN513" s="6"/>
      <c r="AO513" s="6"/>
      <c r="AP513" s="6"/>
      <c r="AQ513" s="6"/>
      <c r="AR513" s="6"/>
      <c r="AS513" s="6"/>
      <c r="AT513" s="6"/>
      <c r="AU513" s="6"/>
      <c r="AV513" s="6"/>
      <c r="AW513" s="6"/>
      <c r="AX513" s="6"/>
      <c r="AY513" s="6"/>
      <c r="AZ513" s="6"/>
      <c r="BA513" s="6"/>
      <c r="BB513" s="6"/>
      <c r="BC513" s="6"/>
      <c r="BD513" s="6"/>
      <c r="BE513" s="6"/>
      <c r="BF513" s="6"/>
      <c r="BG513" s="6"/>
      <c r="BH513" s="6"/>
      <c r="BI513" s="7"/>
      <c r="BJ513" s="48"/>
      <c r="BK513" s="48"/>
      <c r="BL513" s="48"/>
    </row>
    <row r="514" spans="4:64"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  <c r="AA514" s="6"/>
      <c r="AB514" s="6"/>
      <c r="AC514" s="7"/>
      <c r="AD514" s="48"/>
      <c r="AE514" s="48"/>
      <c r="AF514" s="48"/>
      <c r="AJ514" s="6"/>
      <c r="AK514" s="6"/>
      <c r="AL514" s="6"/>
      <c r="AM514" s="6"/>
      <c r="AN514" s="6"/>
      <c r="AO514" s="6"/>
      <c r="AP514" s="6"/>
      <c r="AQ514" s="6"/>
      <c r="AR514" s="6"/>
      <c r="AS514" s="6"/>
      <c r="AT514" s="6"/>
      <c r="AU514" s="6"/>
      <c r="AV514" s="6"/>
      <c r="AW514" s="6"/>
      <c r="AX514" s="6"/>
      <c r="AY514" s="6"/>
      <c r="AZ514" s="6"/>
      <c r="BA514" s="6"/>
      <c r="BB514" s="6"/>
      <c r="BC514" s="6"/>
      <c r="BD514" s="6"/>
      <c r="BE514" s="6"/>
      <c r="BF514" s="6"/>
      <c r="BG514" s="6"/>
      <c r="BH514" s="6"/>
      <c r="BI514" s="7"/>
      <c r="BJ514" s="48"/>
      <c r="BK514" s="48"/>
      <c r="BL514" s="48"/>
    </row>
    <row r="515" spans="4:64"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  <c r="AA515" s="6"/>
      <c r="AB515" s="6"/>
      <c r="AC515" s="7"/>
      <c r="AD515" s="48"/>
      <c r="AE515" s="48"/>
      <c r="AF515" s="48"/>
      <c r="AJ515" s="6"/>
      <c r="AK515" s="6"/>
      <c r="AL515" s="6"/>
      <c r="AM515" s="6"/>
      <c r="AN515" s="6"/>
      <c r="AO515" s="6"/>
      <c r="AP515" s="6"/>
      <c r="AQ515" s="6"/>
      <c r="AR515" s="6"/>
      <c r="AS515" s="6"/>
      <c r="AT515" s="6"/>
      <c r="AU515" s="6"/>
      <c r="AV515" s="6"/>
      <c r="AW515" s="6"/>
      <c r="AX515" s="6"/>
      <c r="AY515" s="6"/>
      <c r="AZ515" s="6"/>
      <c r="BA515" s="6"/>
      <c r="BB515" s="6"/>
      <c r="BC515" s="6"/>
      <c r="BD515" s="6"/>
      <c r="BE515" s="6"/>
      <c r="BF515" s="6"/>
      <c r="BG515" s="6"/>
      <c r="BH515" s="6"/>
      <c r="BI515" s="7"/>
      <c r="BJ515" s="48"/>
      <c r="BK515" s="48"/>
      <c r="BL515" s="48"/>
    </row>
    <row r="516" spans="4:64"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  <c r="AA516" s="6"/>
      <c r="AB516" s="6"/>
      <c r="AC516" s="7"/>
      <c r="AD516" s="48"/>
      <c r="AE516" s="48"/>
      <c r="AF516" s="48"/>
      <c r="AJ516" s="6"/>
      <c r="AK516" s="6"/>
      <c r="AL516" s="6"/>
      <c r="AM516" s="6"/>
      <c r="AN516" s="6"/>
      <c r="AO516" s="6"/>
      <c r="AP516" s="6"/>
      <c r="AQ516" s="6"/>
      <c r="AR516" s="6"/>
      <c r="AS516" s="6"/>
      <c r="AT516" s="6"/>
      <c r="AU516" s="6"/>
      <c r="AV516" s="6"/>
      <c r="AW516" s="6"/>
      <c r="AX516" s="6"/>
      <c r="AY516" s="6"/>
      <c r="AZ516" s="6"/>
      <c r="BA516" s="6"/>
      <c r="BB516" s="6"/>
      <c r="BC516" s="6"/>
      <c r="BD516" s="6"/>
      <c r="BE516" s="6"/>
      <c r="BF516" s="6"/>
      <c r="BG516" s="6"/>
      <c r="BH516" s="6"/>
      <c r="BI516" s="7"/>
      <c r="BJ516" s="48"/>
      <c r="BK516" s="48"/>
      <c r="BL516" s="48"/>
    </row>
    <row r="517" spans="4:64"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  <c r="AA517" s="6"/>
      <c r="AB517" s="6"/>
      <c r="AC517" s="7"/>
      <c r="AD517" s="48"/>
      <c r="AE517" s="48"/>
      <c r="AF517" s="48"/>
      <c r="AJ517" s="6"/>
      <c r="AK517" s="6"/>
      <c r="AL517" s="6"/>
      <c r="AM517" s="6"/>
      <c r="AN517" s="6"/>
      <c r="AO517" s="6"/>
      <c r="AP517" s="6"/>
      <c r="AQ517" s="6"/>
      <c r="AR517" s="6"/>
      <c r="AS517" s="6"/>
      <c r="AT517" s="6"/>
      <c r="AU517" s="6"/>
      <c r="AV517" s="6"/>
      <c r="AW517" s="6"/>
      <c r="AX517" s="6"/>
      <c r="AY517" s="6"/>
      <c r="AZ517" s="6"/>
      <c r="BA517" s="6"/>
      <c r="BB517" s="6"/>
      <c r="BC517" s="6"/>
      <c r="BD517" s="6"/>
      <c r="BE517" s="6"/>
      <c r="BF517" s="6"/>
      <c r="BG517" s="6"/>
      <c r="BH517" s="6"/>
      <c r="BI517" s="7"/>
      <c r="BJ517" s="48"/>
      <c r="BK517" s="48"/>
      <c r="BL517" s="48"/>
    </row>
    <row r="518" spans="4:64"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  <c r="AA518" s="6"/>
      <c r="AB518" s="6"/>
      <c r="AC518" s="7"/>
      <c r="AD518" s="48"/>
      <c r="AE518" s="48"/>
      <c r="AF518" s="48"/>
      <c r="AJ518" s="6"/>
      <c r="AK518" s="6"/>
      <c r="AL518" s="6"/>
      <c r="AM518" s="6"/>
      <c r="AN518" s="6"/>
      <c r="AO518" s="6"/>
      <c r="AP518" s="6"/>
      <c r="AQ518" s="6"/>
      <c r="AR518" s="6"/>
      <c r="AS518" s="6"/>
      <c r="AT518" s="6"/>
      <c r="AU518" s="6"/>
      <c r="AV518" s="6"/>
      <c r="AW518" s="6"/>
      <c r="AX518" s="6"/>
      <c r="AY518" s="6"/>
      <c r="AZ518" s="6"/>
      <c r="BA518" s="6"/>
      <c r="BB518" s="6"/>
      <c r="BC518" s="6"/>
      <c r="BD518" s="6"/>
      <c r="BE518" s="6"/>
      <c r="BF518" s="6"/>
      <c r="BG518" s="6"/>
      <c r="BH518" s="6"/>
      <c r="BI518" s="7"/>
      <c r="BJ518" s="48"/>
      <c r="BK518" s="48"/>
      <c r="BL518" s="48"/>
    </row>
    <row r="519" spans="4:64"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  <c r="AA519" s="6"/>
      <c r="AB519" s="6"/>
      <c r="AC519" s="7"/>
      <c r="AD519" s="48"/>
      <c r="AE519" s="48"/>
      <c r="AF519" s="48"/>
      <c r="AJ519" s="6"/>
      <c r="AK519" s="6"/>
      <c r="AL519" s="6"/>
      <c r="AM519" s="6"/>
      <c r="AN519" s="6"/>
      <c r="AO519" s="6"/>
      <c r="AP519" s="6"/>
      <c r="AQ519" s="6"/>
      <c r="AR519" s="6"/>
      <c r="AS519" s="6"/>
      <c r="AT519" s="6"/>
      <c r="AU519" s="6"/>
      <c r="AV519" s="6"/>
      <c r="AW519" s="6"/>
      <c r="AX519" s="6"/>
      <c r="AY519" s="6"/>
      <c r="AZ519" s="6"/>
      <c r="BA519" s="6"/>
      <c r="BB519" s="6"/>
      <c r="BC519" s="6"/>
      <c r="BD519" s="6"/>
      <c r="BE519" s="6"/>
      <c r="BF519" s="6"/>
      <c r="BG519" s="6"/>
      <c r="BH519" s="6"/>
      <c r="BI519" s="7"/>
      <c r="BJ519" s="48"/>
      <c r="BK519" s="48"/>
      <c r="BL519" s="48"/>
    </row>
    <row r="520" spans="4:64"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  <c r="AA520" s="6"/>
      <c r="AB520" s="6"/>
      <c r="AC520" s="7"/>
      <c r="AD520" s="48"/>
      <c r="AE520" s="48"/>
      <c r="AF520" s="48"/>
      <c r="AJ520" s="6"/>
      <c r="AK520" s="6"/>
      <c r="AL520" s="6"/>
      <c r="AM520" s="6"/>
      <c r="AN520" s="6"/>
      <c r="AO520" s="6"/>
      <c r="AP520" s="6"/>
      <c r="AQ520" s="6"/>
      <c r="AR520" s="6"/>
      <c r="AS520" s="6"/>
      <c r="AT520" s="6"/>
      <c r="AU520" s="6"/>
      <c r="AV520" s="6"/>
      <c r="AW520" s="6"/>
      <c r="AX520" s="6"/>
      <c r="AY520" s="6"/>
      <c r="AZ520" s="6"/>
      <c r="BA520" s="6"/>
      <c r="BB520" s="6"/>
      <c r="BC520" s="6"/>
      <c r="BD520" s="6"/>
      <c r="BE520" s="6"/>
      <c r="BF520" s="6"/>
      <c r="BG520" s="6"/>
      <c r="BH520" s="6"/>
      <c r="BI520" s="7"/>
      <c r="BJ520" s="48"/>
      <c r="BK520" s="48"/>
      <c r="BL520" s="48"/>
    </row>
    <row r="521" spans="4:64"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  <c r="AA521" s="6"/>
      <c r="AB521" s="6"/>
      <c r="AC521" s="7"/>
      <c r="AD521" s="48"/>
      <c r="AE521" s="48"/>
      <c r="AF521" s="48"/>
      <c r="AJ521" s="6"/>
      <c r="AK521" s="6"/>
      <c r="AL521" s="6"/>
      <c r="AM521" s="6"/>
      <c r="AN521" s="6"/>
      <c r="AO521" s="6"/>
      <c r="AP521" s="6"/>
      <c r="AQ521" s="6"/>
      <c r="AR521" s="6"/>
      <c r="AS521" s="6"/>
      <c r="AT521" s="6"/>
      <c r="AU521" s="6"/>
      <c r="AV521" s="6"/>
      <c r="AW521" s="6"/>
      <c r="AX521" s="6"/>
      <c r="AY521" s="6"/>
      <c r="AZ521" s="6"/>
      <c r="BA521" s="6"/>
      <c r="BB521" s="6"/>
      <c r="BC521" s="6"/>
      <c r="BD521" s="6"/>
      <c r="BE521" s="6"/>
      <c r="BF521" s="6"/>
      <c r="BG521" s="6"/>
      <c r="BH521" s="6"/>
      <c r="BI521" s="7"/>
      <c r="BJ521" s="48"/>
      <c r="BK521" s="48"/>
      <c r="BL521" s="48"/>
    </row>
    <row r="522" spans="4:64"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  <c r="AA522" s="6"/>
      <c r="AB522" s="6"/>
      <c r="AC522" s="7"/>
      <c r="AD522" s="48"/>
      <c r="AE522" s="48"/>
      <c r="AF522" s="48"/>
      <c r="AJ522" s="6"/>
      <c r="AK522" s="6"/>
      <c r="AL522" s="6"/>
      <c r="AM522" s="6"/>
      <c r="AN522" s="6"/>
      <c r="AO522" s="6"/>
      <c r="AP522" s="6"/>
      <c r="AQ522" s="6"/>
      <c r="AR522" s="6"/>
      <c r="AS522" s="6"/>
      <c r="AT522" s="6"/>
      <c r="AU522" s="6"/>
      <c r="AV522" s="6"/>
      <c r="AW522" s="6"/>
      <c r="AX522" s="6"/>
      <c r="AY522" s="6"/>
      <c r="AZ522" s="6"/>
      <c r="BA522" s="6"/>
      <c r="BB522" s="6"/>
      <c r="BC522" s="6"/>
      <c r="BD522" s="6"/>
      <c r="BE522" s="6"/>
      <c r="BF522" s="6"/>
      <c r="BG522" s="6"/>
      <c r="BH522" s="6"/>
      <c r="BI522" s="7"/>
      <c r="BJ522" s="48"/>
      <c r="BK522" s="48"/>
      <c r="BL522" s="48"/>
    </row>
    <row r="523" spans="4:64"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  <c r="AA523" s="6"/>
      <c r="AB523" s="6"/>
      <c r="AC523" s="7"/>
      <c r="AD523" s="48"/>
      <c r="AE523" s="48"/>
      <c r="AF523" s="48"/>
      <c r="AJ523" s="6"/>
      <c r="AK523" s="6"/>
      <c r="AL523" s="6"/>
      <c r="AM523" s="6"/>
      <c r="AN523" s="6"/>
      <c r="AO523" s="6"/>
      <c r="AP523" s="6"/>
      <c r="AQ523" s="6"/>
      <c r="AR523" s="6"/>
      <c r="AS523" s="6"/>
      <c r="AT523" s="6"/>
      <c r="AU523" s="6"/>
      <c r="AV523" s="6"/>
      <c r="AW523" s="6"/>
      <c r="AX523" s="6"/>
      <c r="AY523" s="6"/>
      <c r="AZ523" s="6"/>
      <c r="BA523" s="6"/>
      <c r="BB523" s="6"/>
      <c r="BC523" s="6"/>
      <c r="BD523" s="6"/>
      <c r="BE523" s="6"/>
      <c r="BF523" s="6"/>
      <c r="BG523" s="6"/>
      <c r="BH523" s="6"/>
      <c r="BI523" s="7"/>
      <c r="BJ523" s="48"/>
      <c r="BK523" s="48"/>
      <c r="BL523" s="48"/>
    </row>
    <row r="524" spans="4:64"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  <c r="AA524" s="6"/>
      <c r="AB524" s="6"/>
      <c r="AC524" s="7"/>
      <c r="AD524" s="48"/>
      <c r="AE524" s="48"/>
      <c r="AF524" s="48"/>
      <c r="AJ524" s="6"/>
      <c r="AK524" s="6"/>
      <c r="AL524" s="6"/>
      <c r="AM524" s="6"/>
      <c r="AN524" s="6"/>
      <c r="AO524" s="6"/>
      <c r="AP524" s="6"/>
      <c r="AQ524" s="6"/>
      <c r="AR524" s="6"/>
      <c r="AS524" s="6"/>
      <c r="AT524" s="6"/>
      <c r="AU524" s="6"/>
      <c r="AV524" s="6"/>
      <c r="AW524" s="6"/>
      <c r="AX524" s="6"/>
      <c r="AY524" s="6"/>
      <c r="AZ524" s="6"/>
      <c r="BA524" s="6"/>
      <c r="BB524" s="6"/>
      <c r="BC524" s="6"/>
      <c r="BD524" s="6"/>
      <c r="BE524" s="6"/>
      <c r="BF524" s="6"/>
      <c r="BG524" s="6"/>
      <c r="BH524" s="6"/>
      <c r="BI524" s="7"/>
      <c r="BJ524" s="48"/>
      <c r="BK524" s="48"/>
      <c r="BL524" s="48"/>
    </row>
    <row r="525" spans="4:64"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  <c r="AA525" s="6"/>
      <c r="AB525" s="6"/>
      <c r="AC525" s="7"/>
      <c r="AD525" s="48"/>
      <c r="AE525" s="48"/>
      <c r="AF525" s="48"/>
      <c r="AJ525" s="6"/>
      <c r="AK525" s="6"/>
      <c r="AL525" s="6"/>
      <c r="AM525" s="6"/>
      <c r="AN525" s="6"/>
      <c r="AO525" s="6"/>
      <c r="AP525" s="6"/>
      <c r="AQ525" s="6"/>
      <c r="AR525" s="6"/>
      <c r="AS525" s="6"/>
      <c r="AT525" s="6"/>
      <c r="AU525" s="6"/>
      <c r="AV525" s="6"/>
      <c r="AW525" s="6"/>
      <c r="AX525" s="6"/>
      <c r="AY525" s="6"/>
      <c r="AZ525" s="6"/>
      <c r="BA525" s="6"/>
      <c r="BB525" s="6"/>
      <c r="BC525" s="6"/>
      <c r="BD525" s="6"/>
      <c r="BE525" s="6"/>
      <c r="BF525" s="6"/>
      <c r="BG525" s="6"/>
      <c r="BH525" s="6"/>
      <c r="BI525" s="7"/>
      <c r="BJ525" s="48"/>
      <c r="BK525" s="48"/>
      <c r="BL525" s="48"/>
    </row>
    <row r="526" spans="4:64"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  <c r="AA526" s="6"/>
      <c r="AB526" s="6"/>
      <c r="AC526" s="7"/>
      <c r="AD526" s="48"/>
      <c r="AE526" s="48"/>
      <c r="AF526" s="48"/>
      <c r="AJ526" s="6"/>
      <c r="AK526" s="6"/>
      <c r="AL526" s="6"/>
      <c r="AM526" s="6"/>
      <c r="AN526" s="6"/>
      <c r="AO526" s="6"/>
      <c r="AP526" s="6"/>
      <c r="AQ526" s="6"/>
      <c r="AR526" s="6"/>
      <c r="AS526" s="6"/>
      <c r="AT526" s="6"/>
      <c r="AU526" s="6"/>
      <c r="AV526" s="6"/>
      <c r="AW526" s="6"/>
      <c r="AX526" s="6"/>
      <c r="AY526" s="6"/>
      <c r="AZ526" s="6"/>
      <c r="BA526" s="6"/>
      <c r="BB526" s="6"/>
      <c r="BC526" s="6"/>
      <c r="BD526" s="6"/>
      <c r="BE526" s="6"/>
      <c r="BF526" s="6"/>
      <c r="BG526" s="6"/>
      <c r="BH526" s="6"/>
      <c r="BI526" s="7"/>
      <c r="BJ526" s="48"/>
      <c r="BK526" s="48"/>
      <c r="BL526" s="48"/>
    </row>
    <row r="527" spans="4:64"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  <c r="AA527" s="6"/>
      <c r="AB527" s="6"/>
      <c r="AC527" s="7"/>
      <c r="AD527" s="48"/>
      <c r="AE527" s="48"/>
      <c r="AF527" s="48"/>
      <c r="AJ527" s="6"/>
      <c r="AK527" s="6"/>
      <c r="AL527" s="6"/>
      <c r="AM527" s="6"/>
      <c r="AN527" s="6"/>
      <c r="AO527" s="6"/>
      <c r="AP527" s="6"/>
      <c r="AQ527" s="6"/>
      <c r="AR527" s="6"/>
      <c r="AS527" s="6"/>
      <c r="AT527" s="6"/>
      <c r="AU527" s="6"/>
      <c r="AV527" s="6"/>
      <c r="AW527" s="6"/>
      <c r="AX527" s="6"/>
      <c r="AY527" s="6"/>
      <c r="AZ527" s="6"/>
      <c r="BA527" s="6"/>
      <c r="BB527" s="6"/>
      <c r="BC527" s="6"/>
      <c r="BD527" s="6"/>
      <c r="BE527" s="6"/>
      <c r="BF527" s="6"/>
      <c r="BG527" s="6"/>
      <c r="BH527" s="6"/>
      <c r="BI527" s="7"/>
      <c r="BJ527" s="48"/>
      <c r="BK527" s="48"/>
      <c r="BL527" s="48"/>
    </row>
    <row r="528" spans="4:64"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  <c r="AA528" s="6"/>
      <c r="AB528" s="6"/>
      <c r="AC528" s="7"/>
      <c r="AD528" s="48"/>
      <c r="AE528" s="48"/>
      <c r="AF528" s="48"/>
      <c r="AJ528" s="6"/>
      <c r="AK528" s="6"/>
      <c r="AL528" s="6"/>
      <c r="AM528" s="6"/>
      <c r="AN528" s="6"/>
      <c r="AO528" s="6"/>
      <c r="AP528" s="6"/>
      <c r="AQ528" s="6"/>
      <c r="AR528" s="6"/>
      <c r="AS528" s="6"/>
      <c r="AT528" s="6"/>
      <c r="AU528" s="6"/>
      <c r="AV528" s="6"/>
      <c r="AW528" s="6"/>
      <c r="AX528" s="6"/>
      <c r="AY528" s="6"/>
      <c r="AZ528" s="6"/>
      <c r="BA528" s="6"/>
      <c r="BB528" s="6"/>
      <c r="BC528" s="6"/>
      <c r="BD528" s="6"/>
      <c r="BE528" s="6"/>
      <c r="BF528" s="6"/>
      <c r="BG528" s="6"/>
      <c r="BH528" s="6"/>
      <c r="BI528" s="7"/>
      <c r="BJ528" s="48"/>
      <c r="BK528" s="48"/>
      <c r="BL528" s="48"/>
    </row>
    <row r="529" spans="4:64"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  <c r="AA529" s="6"/>
      <c r="AB529" s="6"/>
      <c r="AC529" s="7"/>
      <c r="AD529" s="48"/>
      <c r="AE529" s="48"/>
      <c r="AF529" s="48"/>
      <c r="AJ529" s="6"/>
      <c r="AK529" s="6"/>
      <c r="AL529" s="6"/>
      <c r="AM529" s="6"/>
      <c r="AN529" s="6"/>
      <c r="AO529" s="6"/>
      <c r="AP529" s="6"/>
      <c r="AQ529" s="6"/>
      <c r="AR529" s="6"/>
      <c r="AS529" s="6"/>
      <c r="AT529" s="6"/>
      <c r="AU529" s="6"/>
      <c r="AV529" s="6"/>
      <c r="AW529" s="6"/>
      <c r="AX529" s="6"/>
      <c r="AY529" s="6"/>
      <c r="AZ529" s="6"/>
      <c r="BA529" s="6"/>
      <c r="BB529" s="6"/>
      <c r="BC529" s="6"/>
      <c r="BD529" s="6"/>
      <c r="BE529" s="6"/>
      <c r="BF529" s="6"/>
      <c r="BG529" s="6"/>
      <c r="BH529" s="6"/>
      <c r="BI529" s="7"/>
      <c r="BJ529" s="48"/>
      <c r="BK529" s="48"/>
      <c r="BL529" s="48"/>
    </row>
    <row r="530" spans="4:64"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  <c r="AA530" s="6"/>
      <c r="AB530" s="6"/>
      <c r="AC530" s="7"/>
      <c r="AD530" s="48"/>
      <c r="AE530" s="48"/>
      <c r="AF530" s="48"/>
      <c r="AJ530" s="6"/>
      <c r="AK530" s="6"/>
      <c r="AL530" s="6"/>
      <c r="AM530" s="6"/>
      <c r="AN530" s="6"/>
      <c r="AO530" s="6"/>
      <c r="AP530" s="6"/>
      <c r="AQ530" s="6"/>
      <c r="AR530" s="6"/>
      <c r="AS530" s="6"/>
      <c r="AT530" s="6"/>
      <c r="AU530" s="6"/>
      <c r="AV530" s="6"/>
      <c r="AW530" s="6"/>
      <c r="AX530" s="6"/>
      <c r="AY530" s="6"/>
      <c r="AZ530" s="6"/>
      <c r="BA530" s="6"/>
      <c r="BB530" s="6"/>
      <c r="BC530" s="6"/>
      <c r="BD530" s="6"/>
      <c r="BE530" s="6"/>
      <c r="BF530" s="6"/>
      <c r="BG530" s="6"/>
      <c r="BH530" s="6"/>
      <c r="BI530" s="7"/>
      <c r="BJ530" s="48"/>
      <c r="BK530" s="48"/>
      <c r="BL530" s="48"/>
    </row>
    <row r="531" spans="4:64"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  <c r="AA531" s="6"/>
      <c r="AB531" s="6"/>
      <c r="AC531" s="7"/>
      <c r="AD531" s="48"/>
      <c r="AE531" s="48"/>
      <c r="AF531" s="48"/>
      <c r="AJ531" s="6"/>
      <c r="AK531" s="6"/>
      <c r="AL531" s="6"/>
      <c r="AM531" s="6"/>
      <c r="AN531" s="6"/>
      <c r="AO531" s="6"/>
      <c r="AP531" s="6"/>
      <c r="AQ531" s="6"/>
      <c r="AR531" s="6"/>
      <c r="AS531" s="6"/>
      <c r="AT531" s="6"/>
      <c r="AU531" s="6"/>
      <c r="AV531" s="6"/>
      <c r="AW531" s="6"/>
      <c r="AX531" s="6"/>
      <c r="AY531" s="6"/>
      <c r="AZ531" s="6"/>
      <c r="BA531" s="6"/>
      <c r="BB531" s="6"/>
      <c r="BC531" s="6"/>
      <c r="BD531" s="6"/>
      <c r="BE531" s="6"/>
      <c r="BF531" s="6"/>
      <c r="BG531" s="6"/>
      <c r="BH531" s="6"/>
      <c r="BI531" s="7"/>
      <c r="BJ531" s="48"/>
      <c r="BK531" s="48"/>
      <c r="BL531" s="48"/>
    </row>
    <row r="532" spans="4:64"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  <c r="AA532" s="6"/>
      <c r="AB532" s="6"/>
      <c r="AC532" s="7"/>
      <c r="AD532" s="48"/>
      <c r="AE532" s="48"/>
      <c r="AF532" s="48"/>
      <c r="AJ532" s="6"/>
      <c r="AK532" s="6"/>
      <c r="AL532" s="6"/>
      <c r="AM532" s="6"/>
      <c r="AN532" s="6"/>
      <c r="AO532" s="6"/>
      <c r="AP532" s="6"/>
      <c r="AQ532" s="6"/>
      <c r="AR532" s="6"/>
      <c r="AS532" s="6"/>
      <c r="AT532" s="6"/>
      <c r="AU532" s="6"/>
      <c r="AV532" s="6"/>
      <c r="AW532" s="6"/>
      <c r="AX532" s="6"/>
      <c r="AY532" s="6"/>
      <c r="AZ532" s="6"/>
      <c r="BA532" s="6"/>
      <c r="BB532" s="6"/>
      <c r="BC532" s="6"/>
      <c r="BD532" s="6"/>
      <c r="BE532" s="6"/>
      <c r="BF532" s="6"/>
      <c r="BG532" s="6"/>
      <c r="BH532" s="6"/>
      <c r="BI532" s="7"/>
      <c r="BJ532" s="48"/>
      <c r="BK532" s="48"/>
      <c r="BL532" s="48"/>
    </row>
    <row r="533" spans="4:64"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  <c r="AA533" s="6"/>
      <c r="AB533" s="6"/>
      <c r="AC533" s="7"/>
      <c r="AD533" s="48"/>
      <c r="AE533" s="48"/>
      <c r="AF533" s="48"/>
      <c r="AJ533" s="6"/>
      <c r="AK533" s="6"/>
      <c r="AL533" s="6"/>
      <c r="AM533" s="6"/>
      <c r="AN533" s="6"/>
      <c r="AO533" s="6"/>
      <c r="AP533" s="6"/>
      <c r="AQ533" s="6"/>
      <c r="AR533" s="6"/>
      <c r="AS533" s="6"/>
      <c r="AT533" s="6"/>
      <c r="AU533" s="6"/>
      <c r="AV533" s="6"/>
      <c r="AW533" s="6"/>
      <c r="AX533" s="6"/>
      <c r="AY533" s="6"/>
      <c r="AZ533" s="6"/>
      <c r="BA533" s="6"/>
      <c r="BB533" s="6"/>
      <c r="BC533" s="6"/>
      <c r="BD533" s="6"/>
      <c r="BE533" s="6"/>
      <c r="BF533" s="6"/>
      <c r="BG533" s="6"/>
      <c r="BH533" s="6"/>
      <c r="BI533" s="7"/>
      <c r="BJ533" s="48"/>
      <c r="BK533" s="48"/>
      <c r="BL533" s="48"/>
    </row>
    <row r="534" spans="4:64"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  <c r="AA534" s="6"/>
      <c r="AB534" s="6"/>
      <c r="AC534" s="7"/>
      <c r="AD534" s="48"/>
      <c r="AE534" s="48"/>
      <c r="AF534" s="48"/>
      <c r="AJ534" s="6"/>
      <c r="AK534" s="6"/>
      <c r="AL534" s="6"/>
      <c r="AM534" s="6"/>
      <c r="AN534" s="6"/>
      <c r="AO534" s="6"/>
      <c r="AP534" s="6"/>
      <c r="AQ534" s="6"/>
      <c r="AR534" s="6"/>
      <c r="AS534" s="6"/>
      <c r="AT534" s="6"/>
      <c r="AU534" s="6"/>
      <c r="AV534" s="6"/>
      <c r="AW534" s="6"/>
      <c r="AX534" s="6"/>
      <c r="AY534" s="6"/>
      <c r="AZ534" s="6"/>
      <c r="BA534" s="6"/>
      <c r="BB534" s="6"/>
      <c r="BC534" s="6"/>
      <c r="BD534" s="6"/>
      <c r="BE534" s="6"/>
      <c r="BF534" s="6"/>
      <c r="BG534" s="6"/>
      <c r="BH534" s="6"/>
      <c r="BI534" s="7"/>
      <c r="BJ534" s="48"/>
      <c r="BK534" s="48"/>
      <c r="BL534" s="48"/>
    </row>
    <row r="535" spans="4:64"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  <c r="AA535" s="6"/>
      <c r="AB535" s="6"/>
      <c r="AC535" s="7"/>
      <c r="AD535" s="48"/>
      <c r="AE535" s="48"/>
      <c r="AF535" s="48"/>
      <c r="AJ535" s="6"/>
      <c r="AK535" s="6"/>
      <c r="AL535" s="6"/>
      <c r="AM535" s="6"/>
      <c r="AN535" s="6"/>
      <c r="AO535" s="6"/>
      <c r="AP535" s="6"/>
      <c r="AQ535" s="6"/>
      <c r="AR535" s="6"/>
      <c r="AS535" s="6"/>
      <c r="AT535" s="6"/>
      <c r="AU535" s="6"/>
      <c r="AV535" s="6"/>
      <c r="AW535" s="6"/>
      <c r="AX535" s="6"/>
      <c r="AY535" s="6"/>
      <c r="AZ535" s="6"/>
      <c r="BA535" s="6"/>
      <c r="BB535" s="6"/>
      <c r="BC535" s="6"/>
      <c r="BD535" s="6"/>
      <c r="BE535" s="6"/>
      <c r="BF535" s="6"/>
      <c r="BG535" s="6"/>
      <c r="BH535" s="6"/>
      <c r="BI535" s="7"/>
      <c r="BJ535" s="48"/>
      <c r="BK535" s="48"/>
      <c r="BL535" s="48"/>
    </row>
    <row r="536" spans="4:64"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  <c r="AA536" s="6"/>
      <c r="AB536" s="6"/>
      <c r="AC536" s="7"/>
      <c r="AD536" s="48"/>
      <c r="AE536" s="48"/>
      <c r="AF536" s="48"/>
      <c r="AJ536" s="6"/>
      <c r="AK536" s="6"/>
      <c r="AL536" s="6"/>
      <c r="AM536" s="6"/>
      <c r="AN536" s="6"/>
      <c r="AO536" s="6"/>
      <c r="AP536" s="6"/>
      <c r="AQ536" s="6"/>
      <c r="AR536" s="6"/>
      <c r="AS536" s="6"/>
      <c r="AT536" s="6"/>
      <c r="AU536" s="6"/>
      <c r="AV536" s="6"/>
      <c r="AW536" s="6"/>
      <c r="AX536" s="6"/>
      <c r="AY536" s="6"/>
      <c r="AZ536" s="6"/>
      <c r="BA536" s="6"/>
      <c r="BB536" s="6"/>
      <c r="BC536" s="6"/>
      <c r="BD536" s="6"/>
      <c r="BE536" s="6"/>
      <c r="BF536" s="6"/>
      <c r="BG536" s="6"/>
      <c r="BH536" s="6"/>
      <c r="BI536" s="7"/>
      <c r="BJ536" s="48"/>
      <c r="BK536" s="48"/>
      <c r="BL536" s="48"/>
    </row>
    <row r="537" spans="4:64"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  <c r="AA537" s="6"/>
      <c r="AB537" s="6"/>
      <c r="AC537" s="7"/>
      <c r="AD537" s="48"/>
      <c r="AE537" s="48"/>
      <c r="AF537" s="48"/>
      <c r="AJ537" s="6"/>
      <c r="AK537" s="6"/>
      <c r="AL537" s="6"/>
      <c r="AM537" s="6"/>
      <c r="AN537" s="6"/>
      <c r="AO537" s="6"/>
      <c r="AP537" s="6"/>
      <c r="AQ537" s="6"/>
      <c r="AR537" s="6"/>
      <c r="AS537" s="6"/>
      <c r="AT537" s="6"/>
      <c r="AU537" s="6"/>
      <c r="AV537" s="6"/>
      <c r="AW537" s="6"/>
      <c r="AX537" s="6"/>
      <c r="AY537" s="6"/>
      <c r="AZ537" s="6"/>
      <c r="BA537" s="6"/>
      <c r="BB537" s="6"/>
      <c r="BC537" s="6"/>
      <c r="BD537" s="6"/>
      <c r="BE537" s="6"/>
      <c r="BF537" s="6"/>
      <c r="BG537" s="6"/>
      <c r="BH537" s="6"/>
      <c r="BI537" s="7"/>
      <c r="BJ537" s="48"/>
      <c r="BK537" s="48"/>
      <c r="BL537" s="48"/>
    </row>
    <row r="538" spans="4:64"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  <c r="AA538" s="6"/>
      <c r="AB538" s="6"/>
      <c r="AC538" s="7"/>
      <c r="AD538" s="48"/>
      <c r="AE538" s="48"/>
      <c r="AF538" s="48"/>
      <c r="AJ538" s="6"/>
      <c r="AK538" s="6"/>
      <c r="AL538" s="6"/>
      <c r="AM538" s="6"/>
      <c r="AN538" s="6"/>
      <c r="AO538" s="6"/>
      <c r="AP538" s="6"/>
      <c r="AQ538" s="6"/>
      <c r="AR538" s="6"/>
      <c r="AS538" s="6"/>
      <c r="AT538" s="6"/>
      <c r="AU538" s="6"/>
      <c r="AV538" s="6"/>
      <c r="AW538" s="6"/>
      <c r="AX538" s="6"/>
      <c r="AY538" s="6"/>
      <c r="AZ538" s="6"/>
      <c r="BA538" s="6"/>
      <c r="BB538" s="6"/>
      <c r="BC538" s="6"/>
      <c r="BD538" s="6"/>
      <c r="BE538" s="6"/>
      <c r="BF538" s="6"/>
      <c r="BG538" s="6"/>
      <c r="BH538" s="6"/>
      <c r="BI538" s="7"/>
      <c r="BJ538" s="48"/>
      <c r="BK538" s="48"/>
      <c r="BL538" s="48"/>
    </row>
    <row r="539" spans="4:64"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  <c r="AA539" s="6"/>
      <c r="AB539" s="6"/>
      <c r="AC539" s="7"/>
      <c r="AD539" s="48"/>
      <c r="AE539" s="48"/>
      <c r="AF539" s="48"/>
      <c r="AJ539" s="6"/>
      <c r="AK539" s="6"/>
      <c r="AL539" s="6"/>
      <c r="AM539" s="6"/>
      <c r="AN539" s="6"/>
      <c r="AO539" s="6"/>
      <c r="AP539" s="6"/>
      <c r="AQ539" s="6"/>
      <c r="AR539" s="6"/>
      <c r="AS539" s="6"/>
      <c r="AT539" s="6"/>
      <c r="AU539" s="6"/>
      <c r="AV539" s="6"/>
      <c r="AW539" s="6"/>
      <c r="AX539" s="6"/>
      <c r="AY539" s="6"/>
      <c r="AZ539" s="6"/>
      <c r="BA539" s="6"/>
      <c r="BB539" s="6"/>
      <c r="BC539" s="6"/>
      <c r="BD539" s="6"/>
      <c r="BE539" s="6"/>
      <c r="BF539" s="6"/>
      <c r="BG539" s="6"/>
      <c r="BH539" s="6"/>
      <c r="BI539" s="7"/>
      <c r="BJ539" s="48"/>
      <c r="BK539" s="48"/>
      <c r="BL539" s="48"/>
    </row>
    <row r="540" spans="4:64"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  <c r="AA540" s="6"/>
      <c r="AB540" s="6"/>
      <c r="AC540" s="7"/>
      <c r="AD540" s="48"/>
      <c r="AE540" s="48"/>
      <c r="AF540" s="48"/>
      <c r="AJ540" s="6"/>
      <c r="AK540" s="6"/>
      <c r="AL540" s="6"/>
      <c r="AM540" s="6"/>
      <c r="AN540" s="6"/>
      <c r="AO540" s="6"/>
      <c r="AP540" s="6"/>
      <c r="AQ540" s="6"/>
      <c r="AR540" s="6"/>
      <c r="AS540" s="6"/>
      <c r="AT540" s="6"/>
      <c r="AU540" s="6"/>
      <c r="AV540" s="6"/>
      <c r="AW540" s="6"/>
      <c r="AX540" s="6"/>
      <c r="AY540" s="6"/>
      <c r="AZ540" s="6"/>
      <c r="BA540" s="6"/>
      <c r="BB540" s="6"/>
      <c r="BC540" s="6"/>
      <c r="BD540" s="6"/>
      <c r="BE540" s="6"/>
      <c r="BF540" s="6"/>
      <c r="BG540" s="6"/>
      <c r="BH540" s="6"/>
      <c r="BI540" s="7"/>
      <c r="BJ540" s="48"/>
      <c r="BK540" s="48"/>
      <c r="BL540" s="48"/>
    </row>
    <row r="541" spans="4:64"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  <c r="AA541" s="6"/>
      <c r="AB541" s="6"/>
      <c r="AC541" s="7"/>
      <c r="AD541" s="48"/>
      <c r="AE541" s="48"/>
      <c r="AF541" s="48"/>
      <c r="AJ541" s="6"/>
      <c r="AK541" s="6"/>
      <c r="AL541" s="6"/>
      <c r="AM541" s="6"/>
      <c r="AN541" s="6"/>
      <c r="AO541" s="6"/>
      <c r="AP541" s="6"/>
      <c r="AQ541" s="6"/>
      <c r="AR541" s="6"/>
      <c r="AS541" s="6"/>
      <c r="AT541" s="6"/>
      <c r="AU541" s="6"/>
      <c r="AV541" s="6"/>
      <c r="AW541" s="6"/>
      <c r="AX541" s="6"/>
      <c r="AY541" s="6"/>
      <c r="AZ541" s="6"/>
      <c r="BA541" s="6"/>
      <c r="BB541" s="6"/>
      <c r="BC541" s="6"/>
      <c r="BD541" s="6"/>
      <c r="BE541" s="6"/>
      <c r="BF541" s="6"/>
      <c r="BG541" s="6"/>
      <c r="BH541" s="6"/>
      <c r="BI541" s="7"/>
      <c r="BJ541" s="48"/>
      <c r="BK541" s="48"/>
      <c r="BL541" s="48"/>
    </row>
    <row r="542" spans="4:64"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  <c r="AA542" s="6"/>
      <c r="AB542" s="6"/>
      <c r="AC542" s="7"/>
      <c r="AD542" s="48"/>
      <c r="AE542" s="48"/>
      <c r="AF542" s="48"/>
      <c r="AJ542" s="6"/>
      <c r="AK542" s="6"/>
      <c r="AL542" s="6"/>
      <c r="AM542" s="6"/>
      <c r="AN542" s="6"/>
      <c r="AO542" s="6"/>
      <c r="AP542" s="6"/>
      <c r="AQ542" s="6"/>
      <c r="AR542" s="6"/>
      <c r="AS542" s="6"/>
      <c r="AT542" s="6"/>
      <c r="AU542" s="6"/>
      <c r="AV542" s="6"/>
      <c r="AW542" s="6"/>
      <c r="AX542" s="6"/>
      <c r="AY542" s="6"/>
      <c r="AZ542" s="6"/>
      <c r="BA542" s="6"/>
      <c r="BB542" s="6"/>
      <c r="BC542" s="6"/>
      <c r="BD542" s="6"/>
      <c r="BE542" s="6"/>
      <c r="BF542" s="6"/>
      <c r="BG542" s="6"/>
      <c r="BH542" s="6"/>
      <c r="BI542" s="7"/>
      <c r="BJ542" s="48"/>
      <c r="BK542" s="48"/>
      <c r="BL542" s="48"/>
    </row>
    <row r="543" spans="4:64"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  <c r="AA543" s="6"/>
      <c r="AB543" s="6"/>
      <c r="AC543" s="7"/>
      <c r="AD543" s="48"/>
      <c r="AE543" s="48"/>
      <c r="AF543" s="48"/>
      <c r="AJ543" s="6"/>
      <c r="AK543" s="6"/>
      <c r="AL543" s="6"/>
      <c r="AM543" s="6"/>
      <c r="AN543" s="6"/>
      <c r="AO543" s="6"/>
      <c r="AP543" s="6"/>
      <c r="AQ543" s="6"/>
      <c r="AR543" s="6"/>
      <c r="AS543" s="6"/>
      <c r="AT543" s="6"/>
      <c r="AU543" s="6"/>
      <c r="AV543" s="6"/>
      <c r="AW543" s="6"/>
      <c r="AX543" s="6"/>
      <c r="AY543" s="6"/>
      <c r="AZ543" s="6"/>
      <c r="BA543" s="6"/>
      <c r="BB543" s="6"/>
      <c r="BC543" s="6"/>
      <c r="BD543" s="6"/>
      <c r="BE543" s="6"/>
      <c r="BF543" s="6"/>
      <c r="BG543" s="6"/>
      <c r="BH543" s="6"/>
      <c r="BI543" s="7"/>
      <c r="BJ543" s="48"/>
      <c r="BK543" s="48"/>
      <c r="BL543" s="48"/>
    </row>
    <row r="544" spans="4:64"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  <c r="AA544" s="6"/>
      <c r="AB544" s="6"/>
      <c r="AC544" s="7"/>
      <c r="AD544" s="48"/>
      <c r="AE544" s="48"/>
      <c r="AF544" s="48"/>
      <c r="AJ544" s="6"/>
      <c r="AK544" s="6"/>
      <c r="AL544" s="6"/>
      <c r="AM544" s="6"/>
      <c r="AN544" s="6"/>
      <c r="AO544" s="6"/>
      <c r="AP544" s="6"/>
      <c r="AQ544" s="6"/>
      <c r="AR544" s="6"/>
      <c r="AS544" s="6"/>
      <c r="AT544" s="6"/>
      <c r="AU544" s="6"/>
      <c r="AV544" s="6"/>
      <c r="AW544" s="6"/>
      <c r="AX544" s="6"/>
      <c r="AY544" s="6"/>
      <c r="AZ544" s="6"/>
      <c r="BA544" s="6"/>
      <c r="BB544" s="6"/>
      <c r="BC544" s="6"/>
      <c r="BD544" s="6"/>
      <c r="BE544" s="6"/>
      <c r="BF544" s="6"/>
      <c r="BG544" s="6"/>
      <c r="BH544" s="6"/>
      <c r="BI544" s="7"/>
      <c r="BJ544" s="48"/>
      <c r="BK544" s="48"/>
      <c r="BL544" s="48"/>
    </row>
    <row r="545" spans="4:64"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  <c r="AA545" s="6"/>
      <c r="AB545" s="6"/>
      <c r="AC545" s="7"/>
      <c r="AD545" s="48"/>
      <c r="AE545" s="48"/>
      <c r="AF545" s="48"/>
      <c r="AJ545" s="6"/>
      <c r="AK545" s="6"/>
      <c r="AL545" s="6"/>
      <c r="AM545" s="6"/>
      <c r="AN545" s="6"/>
      <c r="AO545" s="6"/>
      <c r="AP545" s="6"/>
      <c r="AQ545" s="6"/>
      <c r="AR545" s="6"/>
      <c r="AS545" s="6"/>
      <c r="AT545" s="6"/>
      <c r="AU545" s="6"/>
      <c r="AV545" s="6"/>
      <c r="AW545" s="6"/>
      <c r="AX545" s="6"/>
      <c r="AY545" s="6"/>
      <c r="AZ545" s="6"/>
      <c r="BA545" s="6"/>
      <c r="BB545" s="6"/>
      <c r="BC545" s="6"/>
      <c r="BD545" s="6"/>
      <c r="BE545" s="6"/>
      <c r="BF545" s="6"/>
      <c r="BG545" s="6"/>
      <c r="BH545" s="6"/>
      <c r="BI545" s="7"/>
      <c r="BJ545" s="48"/>
      <c r="BK545" s="48"/>
      <c r="BL545" s="48"/>
    </row>
    <row r="546" spans="4:64"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  <c r="AA546" s="6"/>
      <c r="AB546" s="6"/>
      <c r="AC546" s="7"/>
      <c r="AD546" s="48"/>
      <c r="AE546" s="48"/>
      <c r="AF546" s="48"/>
      <c r="AJ546" s="6"/>
      <c r="AK546" s="6"/>
      <c r="AL546" s="6"/>
      <c r="AM546" s="6"/>
      <c r="AN546" s="6"/>
      <c r="AO546" s="6"/>
      <c r="AP546" s="6"/>
      <c r="AQ546" s="6"/>
      <c r="AR546" s="6"/>
      <c r="AS546" s="6"/>
      <c r="AT546" s="6"/>
      <c r="AU546" s="6"/>
      <c r="AV546" s="6"/>
      <c r="AW546" s="6"/>
      <c r="AX546" s="6"/>
      <c r="AY546" s="6"/>
      <c r="AZ546" s="6"/>
      <c r="BA546" s="6"/>
      <c r="BB546" s="6"/>
      <c r="BC546" s="6"/>
      <c r="BD546" s="6"/>
      <c r="BE546" s="6"/>
      <c r="BF546" s="6"/>
      <c r="BG546" s="6"/>
      <c r="BH546" s="6"/>
      <c r="BI546" s="7"/>
      <c r="BJ546" s="48"/>
      <c r="BK546" s="48"/>
      <c r="BL546" s="48"/>
    </row>
    <row r="547" spans="4:64"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  <c r="AA547" s="6"/>
      <c r="AB547" s="6"/>
      <c r="AC547" s="7"/>
      <c r="AD547" s="48"/>
      <c r="AE547" s="48"/>
      <c r="AF547" s="48"/>
      <c r="AJ547" s="6"/>
      <c r="AK547" s="6"/>
      <c r="AL547" s="6"/>
      <c r="AM547" s="6"/>
      <c r="AN547" s="6"/>
      <c r="AO547" s="6"/>
      <c r="AP547" s="6"/>
      <c r="AQ547" s="6"/>
      <c r="AR547" s="6"/>
      <c r="AS547" s="6"/>
      <c r="AT547" s="6"/>
      <c r="AU547" s="6"/>
      <c r="AV547" s="6"/>
      <c r="AW547" s="6"/>
      <c r="AX547" s="6"/>
      <c r="AY547" s="6"/>
      <c r="AZ547" s="6"/>
      <c r="BA547" s="6"/>
      <c r="BB547" s="6"/>
      <c r="BC547" s="6"/>
      <c r="BD547" s="6"/>
      <c r="BE547" s="6"/>
      <c r="BF547" s="6"/>
      <c r="BG547" s="6"/>
      <c r="BH547" s="6"/>
      <c r="BI547" s="7"/>
      <c r="BJ547" s="48"/>
      <c r="BK547" s="48"/>
      <c r="BL547" s="48"/>
    </row>
    <row r="548" spans="4:64"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  <c r="AA548" s="6"/>
      <c r="AB548" s="6"/>
      <c r="AC548" s="7"/>
      <c r="AD548" s="48"/>
      <c r="AE548" s="48"/>
      <c r="AF548" s="48"/>
      <c r="AJ548" s="6"/>
      <c r="AK548" s="6"/>
      <c r="AL548" s="6"/>
      <c r="AM548" s="6"/>
      <c r="AN548" s="6"/>
      <c r="AO548" s="6"/>
      <c r="AP548" s="6"/>
      <c r="AQ548" s="6"/>
      <c r="AR548" s="6"/>
      <c r="AS548" s="6"/>
      <c r="AT548" s="6"/>
      <c r="AU548" s="6"/>
      <c r="AV548" s="6"/>
      <c r="AW548" s="6"/>
      <c r="AX548" s="6"/>
      <c r="AY548" s="6"/>
      <c r="AZ548" s="6"/>
      <c r="BA548" s="6"/>
      <c r="BB548" s="6"/>
      <c r="BC548" s="6"/>
      <c r="BD548" s="6"/>
      <c r="BE548" s="6"/>
      <c r="BF548" s="6"/>
      <c r="BG548" s="6"/>
      <c r="BH548" s="6"/>
      <c r="BI548" s="7"/>
      <c r="BJ548" s="48"/>
      <c r="BK548" s="48"/>
      <c r="BL548" s="48"/>
    </row>
    <row r="549" spans="4:64"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  <c r="AA549" s="6"/>
      <c r="AB549" s="6"/>
      <c r="AC549" s="7"/>
      <c r="AD549" s="48"/>
      <c r="AE549" s="48"/>
      <c r="AF549" s="48"/>
      <c r="AJ549" s="6"/>
      <c r="AK549" s="6"/>
      <c r="AL549" s="6"/>
      <c r="AM549" s="6"/>
      <c r="AN549" s="6"/>
      <c r="AO549" s="6"/>
      <c r="AP549" s="6"/>
      <c r="AQ549" s="6"/>
      <c r="AR549" s="6"/>
      <c r="AS549" s="6"/>
      <c r="AT549" s="6"/>
      <c r="AU549" s="6"/>
      <c r="AV549" s="6"/>
      <c r="AW549" s="6"/>
      <c r="AX549" s="6"/>
      <c r="AY549" s="6"/>
      <c r="AZ549" s="6"/>
      <c r="BA549" s="6"/>
      <c r="BB549" s="6"/>
      <c r="BC549" s="6"/>
      <c r="BD549" s="6"/>
      <c r="BE549" s="6"/>
      <c r="BF549" s="6"/>
      <c r="BG549" s="6"/>
      <c r="BH549" s="6"/>
      <c r="BI549" s="7"/>
      <c r="BJ549" s="48"/>
      <c r="BK549" s="48"/>
      <c r="BL549" s="48"/>
    </row>
    <row r="550" spans="4:64"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  <c r="AA550" s="6"/>
      <c r="AB550" s="6"/>
      <c r="AC550" s="7"/>
      <c r="AD550" s="48"/>
      <c r="AE550" s="48"/>
      <c r="AF550" s="48"/>
      <c r="AJ550" s="6"/>
      <c r="AK550" s="6"/>
      <c r="AL550" s="6"/>
      <c r="AM550" s="6"/>
      <c r="AN550" s="6"/>
      <c r="AO550" s="6"/>
      <c r="AP550" s="6"/>
      <c r="AQ550" s="6"/>
      <c r="AR550" s="6"/>
      <c r="AS550" s="6"/>
      <c r="AT550" s="6"/>
      <c r="AU550" s="6"/>
      <c r="AV550" s="6"/>
      <c r="AW550" s="6"/>
      <c r="AX550" s="6"/>
      <c r="AY550" s="6"/>
      <c r="AZ550" s="6"/>
      <c r="BA550" s="6"/>
      <c r="BB550" s="6"/>
      <c r="BC550" s="6"/>
      <c r="BD550" s="6"/>
      <c r="BE550" s="6"/>
      <c r="BF550" s="6"/>
      <c r="BG550" s="6"/>
      <c r="BH550" s="6"/>
      <c r="BI550" s="7"/>
      <c r="BJ550" s="48"/>
      <c r="BK550" s="48"/>
      <c r="BL550" s="48"/>
    </row>
    <row r="551" spans="4:64"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  <c r="AA551" s="6"/>
      <c r="AB551" s="6"/>
      <c r="AC551" s="7"/>
      <c r="AD551" s="48"/>
      <c r="AE551" s="48"/>
      <c r="AF551" s="48"/>
      <c r="AJ551" s="6"/>
      <c r="AK551" s="6"/>
      <c r="AL551" s="6"/>
      <c r="AM551" s="6"/>
      <c r="AN551" s="6"/>
      <c r="AO551" s="6"/>
      <c r="AP551" s="6"/>
      <c r="AQ551" s="6"/>
      <c r="AR551" s="6"/>
      <c r="AS551" s="6"/>
      <c r="AT551" s="6"/>
      <c r="AU551" s="6"/>
      <c r="AV551" s="6"/>
      <c r="AW551" s="6"/>
      <c r="AX551" s="6"/>
      <c r="AY551" s="6"/>
      <c r="AZ551" s="6"/>
      <c r="BA551" s="6"/>
      <c r="BB551" s="6"/>
      <c r="BC551" s="6"/>
      <c r="BD551" s="6"/>
      <c r="BE551" s="6"/>
      <c r="BF551" s="6"/>
      <c r="BG551" s="6"/>
      <c r="BH551" s="6"/>
      <c r="BI551" s="7"/>
      <c r="BJ551" s="48"/>
      <c r="BK551" s="48"/>
      <c r="BL551" s="48"/>
    </row>
    <row r="552" spans="4:64"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  <c r="AA552" s="6"/>
      <c r="AB552" s="6"/>
      <c r="AC552" s="7"/>
      <c r="AD552" s="48"/>
      <c r="AE552" s="48"/>
      <c r="AF552" s="48"/>
      <c r="AJ552" s="6"/>
      <c r="AK552" s="6"/>
      <c r="AL552" s="6"/>
      <c r="AM552" s="6"/>
      <c r="AN552" s="6"/>
      <c r="AO552" s="6"/>
      <c r="AP552" s="6"/>
      <c r="AQ552" s="6"/>
      <c r="AR552" s="6"/>
      <c r="AS552" s="6"/>
      <c r="AT552" s="6"/>
      <c r="AU552" s="6"/>
      <c r="AV552" s="6"/>
      <c r="AW552" s="6"/>
      <c r="AX552" s="6"/>
      <c r="AY552" s="6"/>
      <c r="AZ552" s="6"/>
      <c r="BA552" s="6"/>
      <c r="BB552" s="6"/>
      <c r="BC552" s="6"/>
      <c r="BD552" s="6"/>
      <c r="BE552" s="6"/>
      <c r="BF552" s="6"/>
      <c r="BG552" s="6"/>
      <c r="BH552" s="6"/>
      <c r="BI552" s="7"/>
      <c r="BJ552" s="48"/>
      <c r="BK552" s="48"/>
      <c r="BL552" s="48"/>
    </row>
    <row r="553" spans="4:64"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  <c r="AA553" s="6"/>
      <c r="AB553" s="6"/>
      <c r="AC553" s="7"/>
      <c r="AD553" s="48"/>
      <c r="AE553" s="48"/>
      <c r="AF553" s="48"/>
      <c r="AJ553" s="6"/>
      <c r="AK553" s="6"/>
      <c r="AL553" s="6"/>
      <c r="AM553" s="6"/>
      <c r="AN553" s="6"/>
      <c r="AO553" s="6"/>
      <c r="AP553" s="6"/>
      <c r="AQ553" s="6"/>
      <c r="AR553" s="6"/>
      <c r="AS553" s="6"/>
      <c r="AT553" s="6"/>
      <c r="AU553" s="6"/>
      <c r="AV553" s="6"/>
      <c r="AW553" s="6"/>
      <c r="AX553" s="6"/>
      <c r="AY553" s="6"/>
      <c r="AZ553" s="6"/>
      <c r="BA553" s="6"/>
      <c r="BB553" s="6"/>
      <c r="BC553" s="6"/>
      <c r="BD553" s="6"/>
      <c r="BE553" s="6"/>
      <c r="BF553" s="6"/>
      <c r="BG553" s="6"/>
      <c r="BH553" s="6"/>
      <c r="BI553" s="7"/>
      <c r="BJ553" s="48"/>
      <c r="BK553" s="48"/>
      <c r="BL553" s="48"/>
    </row>
    <row r="554" spans="4:64"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  <c r="AA554" s="6"/>
      <c r="AB554" s="6"/>
      <c r="AC554" s="7"/>
      <c r="AD554" s="48"/>
      <c r="AE554" s="48"/>
      <c r="AF554" s="48"/>
      <c r="AJ554" s="6"/>
      <c r="AK554" s="6"/>
      <c r="AL554" s="6"/>
      <c r="AM554" s="6"/>
      <c r="AN554" s="6"/>
      <c r="AO554" s="6"/>
      <c r="AP554" s="6"/>
      <c r="AQ554" s="6"/>
      <c r="AR554" s="6"/>
      <c r="AS554" s="6"/>
      <c r="AT554" s="6"/>
      <c r="AU554" s="6"/>
      <c r="AV554" s="6"/>
      <c r="AW554" s="6"/>
      <c r="AX554" s="6"/>
      <c r="AY554" s="6"/>
      <c r="AZ554" s="6"/>
      <c r="BA554" s="6"/>
      <c r="BB554" s="6"/>
      <c r="BC554" s="6"/>
      <c r="BD554" s="6"/>
      <c r="BE554" s="6"/>
      <c r="BF554" s="6"/>
      <c r="BG554" s="6"/>
      <c r="BH554" s="6"/>
      <c r="BI554" s="7"/>
      <c r="BJ554" s="48"/>
      <c r="BK554" s="48"/>
      <c r="BL554" s="48"/>
    </row>
    <row r="555" spans="4:64"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  <c r="AA555" s="6"/>
      <c r="AB555" s="6"/>
      <c r="AC555" s="7"/>
      <c r="AD555" s="48"/>
      <c r="AE555" s="48"/>
      <c r="AF555" s="48"/>
      <c r="AJ555" s="6"/>
      <c r="AK555" s="6"/>
      <c r="AL555" s="6"/>
      <c r="AM555" s="6"/>
      <c r="AN555" s="6"/>
      <c r="AO555" s="6"/>
      <c r="AP555" s="6"/>
      <c r="AQ555" s="6"/>
      <c r="AR555" s="6"/>
      <c r="AS555" s="6"/>
      <c r="AT555" s="6"/>
      <c r="AU555" s="6"/>
      <c r="AV555" s="6"/>
      <c r="AW555" s="6"/>
      <c r="AX555" s="6"/>
      <c r="AY555" s="6"/>
      <c r="AZ555" s="6"/>
      <c r="BA555" s="6"/>
      <c r="BB555" s="6"/>
      <c r="BC555" s="6"/>
      <c r="BD555" s="6"/>
      <c r="BE555" s="6"/>
      <c r="BF555" s="6"/>
      <c r="BG555" s="6"/>
      <c r="BH555" s="6"/>
      <c r="BI555" s="7"/>
      <c r="BJ555" s="48"/>
      <c r="BK555" s="48"/>
      <c r="BL555" s="48"/>
    </row>
    <row r="556" spans="4:64"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  <c r="AA556" s="6"/>
      <c r="AB556" s="6"/>
      <c r="AC556" s="7"/>
      <c r="AD556" s="48"/>
      <c r="AE556" s="48"/>
      <c r="AF556" s="48"/>
      <c r="AJ556" s="6"/>
      <c r="AK556" s="6"/>
      <c r="AL556" s="6"/>
      <c r="AM556" s="6"/>
      <c r="AN556" s="6"/>
      <c r="AO556" s="6"/>
      <c r="AP556" s="6"/>
      <c r="AQ556" s="6"/>
      <c r="AR556" s="6"/>
      <c r="AS556" s="6"/>
      <c r="AT556" s="6"/>
      <c r="AU556" s="6"/>
      <c r="AV556" s="6"/>
      <c r="AW556" s="6"/>
      <c r="AX556" s="6"/>
      <c r="AY556" s="6"/>
      <c r="AZ556" s="6"/>
      <c r="BA556" s="6"/>
      <c r="BB556" s="6"/>
      <c r="BC556" s="6"/>
      <c r="BD556" s="6"/>
      <c r="BE556" s="6"/>
      <c r="BF556" s="6"/>
      <c r="BG556" s="6"/>
      <c r="BH556" s="6"/>
      <c r="BI556" s="7"/>
      <c r="BJ556" s="48"/>
      <c r="BK556" s="48"/>
      <c r="BL556" s="48"/>
    </row>
    <row r="557" spans="4:64"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  <c r="AA557" s="6"/>
      <c r="AB557" s="6"/>
      <c r="AC557" s="7"/>
      <c r="AD557" s="48"/>
      <c r="AE557" s="48"/>
      <c r="AF557" s="48"/>
      <c r="AJ557" s="6"/>
      <c r="AK557" s="6"/>
      <c r="AL557" s="6"/>
      <c r="AM557" s="6"/>
      <c r="AN557" s="6"/>
      <c r="AO557" s="6"/>
      <c r="AP557" s="6"/>
      <c r="AQ557" s="6"/>
      <c r="AR557" s="6"/>
      <c r="AS557" s="6"/>
      <c r="AT557" s="6"/>
      <c r="AU557" s="6"/>
      <c r="AV557" s="6"/>
      <c r="AW557" s="6"/>
      <c r="AX557" s="6"/>
      <c r="AY557" s="6"/>
      <c r="AZ557" s="6"/>
      <c r="BA557" s="6"/>
      <c r="BB557" s="6"/>
      <c r="BC557" s="6"/>
      <c r="BD557" s="6"/>
      <c r="BE557" s="6"/>
      <c r="BF557" s="6"/>
      <c r="BG557" s="6"/>
      <c r="BH557" s="6"/>
      <c r="BI557" s="7"/>
      <c r="BJ557" s="48"/>
      <c r="BK557" s="48"/>
      <c r="BL557" s="48"/>
    </row>
    <row r="558" spans="4:64"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  <c r="AA558" s="6"/>
      <c r="AB558" s="6"/>
      <c r="AC558" s="7"/>
      <c r="AD558" s="48"/>
      <c r="AE558" s="48"/>
      <c r="AF558" s="48"/>
      <c r="AJ558" s="6"/>
      <c r="AK558" s="6"/>
      <c r="AL558" s="6"/>
      <c r="AM558" s="6"/>
      <c r="AN558" s="6"/>
      <c r="AO558" s="6"/>
      <c r="AP558" s="6"/>
      <c r="AQ558" s="6"/>
      <c r="AR558" s="6"/>
      <c r="AS558" s="6"/>
      <c r="AT558" s="6"/>
      <c r="AU558" s="6"/>
      <c r="AV558" s="6"/>
      <c r="AW558" s="6"/>
      <c r="AX558" s="6"/>
      <c r="AY558" s="6"/>
      <c r="AZ558" s="6"/>
      <c r="BA558" s="6"/>
      <c r="BB558" s="6"/>
      <c r="BC558" s="6"/>
      <c r="BD558" s="6"/>
      <c r="BE558" s="6"/>
      <c r="BF558" s="6"/>
      <c r="BG558" s="6"/>
      <c r="BH558" s="6"/>
      <c r="BI558" s="7"/>
      <c r="BJ558" s="48"/>
      <c r="BK558" s="48"/>
      <c r="BL558" s="48"/>
    </row>
    <row r="559" spans="4:64"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  <c r="AA559" s="6"/>
      <c r="AB559" s="6"/>
      <c r="AC559" s="7"/>
      <c r="AD559" s="48"/>
      <c r="AE559" s="48"/>
      <c r="AF559" s="48"/>
      <c r="AJ559" s="6"/>
      <c r="AK559" s="6"/>
      <c r="AL559" s="6"/>
      <c r="AM559" s="6"/>
      <c r="AN559" s="6"/>
      <c r="AO559" s="6"/>
      <c r="AP559" s="6"/>
      <c r="AQ559" s="6"/>
      <c r="AR559" s="6"/>
      <c r="AS559" s="6"/>
      <c r="AT559" s="6"/>
      <c r="AU559" s="6"/>
      <c r="AV559" s="6"/>
      <c r="AW559" s="6"/>
      <c r="AX559" s="6"/>
      <c r="AY559" s="6"/>
      <c r="AZ559" s="6"/>
      <c r="BA559" s="6"/>
      <c r="BB559" s="6"/>
      <c r="BC559" s="6"/>
      <c r="BD559" s="6"/>
      <c r="BE559" s="6"/>
      <c r="BF559" s="6"/>
      <c r="BG559" s="6"/>
      <c r="BH559" s="6"/>
      <c r="BI559" s="7"/>
      <c r="BJ559" s="48"/>
      <c r="BK559" s="48"/>
      <c r="BL559" s="48"/>
    </row>
    <row r="560" spans="4:64"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  <c r="AA560" s="6"/>
      <c r="AB560" s="6"/>
      <c r="AC560" s="7"/>
      <c r="AD560" s="48"/>
      <c r="AE560" s="48"/>
      <c r="AF560" s="48"/>
      <c r="AJ560" s="6"/>
      <c r="AK560" s="6"/>
      <c r="AL560" s="6"/>
      <c r="AM560" s="6"/>
      <c r="AN560" s="6"/>
      <c r="AO560" s="6"/>
      <c r="AP560" s="6"/>
      <c r="AQ560" s="6"/>
      <c r="AR560" s="6"/>
      <c r="AS560" s="6"/>
      <c r="AT560" s="6"/>
      <c r="AU560" s="6"/>
      <c r="AV560" s="6"/>
      <c r="AW560" s="6"/>
      <c r="AX560" s="6"/>
      <c r="AY560" s="6"/>
      <c r="AZ560" s="6"/>
      <c r="BA560" s="6"/>
      <c r="BB560" s="6"/>
      <c r="BC560" s="6"/>
      <c r="BD560" s="6"/>
      <c r="BE560" s="6"/>
      <c r="BF560" s="6"/>
      <c r="BG560" s="6"/>
      <c r="BH560" s="6"/>
      <c r="BI560" s="7"/>
      <c r="BJ560" s="48"/>
      <c r="BK560" s="48"/>
      <c r="BL560" s="48"/>
    </row>
    <row r="561" spans="4:64"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  <c r="AA561" s="6"/>
      <c r="AB561" s="6"/>
      <c r="AC561" s="7"/>
      <c r="AD561" s="48"/>
      <c r="AE561" s="48"/>
      <c r="AF561" s="48"/>
      <c r="AJ561" s="6"/>
      <c r="AK561" s="6"/>
      <c r="AL561" s="6"/>
      <c r="AM561" s="6"/>
      <c r="AN561" s="6"/>
      <c r="AO561" s="6"/>
      <c r="AP561" s="6"/>
      <c r="AQ561" s="6"/>
      <c r="AR561" s="6"/>
      <c r="AS561" s="6"/>
      <c r="AT561" s="6"/>
      <c r="AU561" s="6"/>
      <c r="AV561" s="6"/>
      <c r="AW561" s="6"/>
      <c r="AX561" s="6"/>
      <c r="AY561" s="6"/>
      <c r="AZ561" s="6"/>
      <c r="BA561" s="6"/>
      <c r="BB561" s="6"/>
      <c r="BC561" s="6"/>
      <c r="BD561" s="6"/>
      <c r="BE561" s="6"/>
      <c r="BF561" s="6"/>
      <c r="BG561" s="6"/>
      <c r="BH561" s="6"/>
      <c r="BI561" s="7"/>
      <c r="BJ561" s="48"/>
      <c r="BK561" s="48"/>
      <c r="BL561" s="48"/>
    </row>
    <row r="562" spans="4:64"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  <c r="AA562" s="6"/>
      <c r="AB562" s="6"/>
      <c r="AC562" s="7"/>
      <c r="AD562" s="48"/>
      <c r="AE562" s="48"/>
      <c r="AF562" s="48"/>
      <c r="AJ562" s="6"/>
      <c r="AK562" s="6"/>
      <c r="AL562" s="6"/>
      <c r="AM562" s="6"/>
      <c r="AN562" s="6"/>
      <c r="AO562" s="6"/>
      <c r="AP562" s="6"/>
      <c r="AQ562" s="6"/>
      <c r="AR562" s="6"/>
      <c r="AS562" s="6"/>
      <c r="AT562" s="6"/>
      <c r="AU562" s="6"/>
      <c r="AV562" s="6"/>
      <c r="AW562" s="6"/>
      <c r="AX562" s="6"/>
      <c r="AY562" s="6"/>
      <c r="AZ562" s="6"/>
      <c r="BA562" s="6"/>
      <c r="BB562" s="6"/>
      <c r="BC562" s="6"/>
      <c r="BD562" s="6"/>
      <c r="BE562" s="6"/>
      <c r="BF562" s="6"/>
      <c r="BG562" s="6"/>
      <c r="BH562" s="6"/>
      <c r="BI562" s="7"/>
      <c r="BJ562" s="48"/>
      <c r="BK562" s="48"/>
      <c r="BL562" s="48"/>
    </row>
    <row r="563" spans="4:64"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  <c r="AA563" s="6"/>
      <c r="AB563" s="6"/>
      <c r="AC563" s="7"/>
      <c r="AD563" s="48"/>
      <c r="AE563" s="48"/>
      <c r="AF563" s="48"/>
      <c r="AJ563" s="6"/>
      <c r="AK563" s="6"/>
      <c r="AL563" s="6"/>
      <c r="AM563" s="6"/>
      <c r="AN563" s="6"/>
      <c r="AO563" s="6"/>
      <c r="AP563" s="6"/>
      <c r="AQ563" s="6"/>
      <c r="AR563" s="6"/>
      <c r="AS563" s="6"/>
      <c r="AT563" s="6"/>
      <c r="AU563" s="6"/>
      <c r="AV563" s="6"/>
      <c r="AW563" s="6"/>
      <c r="AX563" s="6"/>
      <c r="AY563" s="6"/>
      <c r="AZ563" s="6"/>
      <c r="BA563" s="6"/>
      <c r="BB563" s="6"/>
      <c r="BC563" s="6"/>
      <c r="BD563" s="6"/>
      <c r="BE563" s="6"/>
      <c r="BF563" s="6"/>
      <c r="BG563" s="6"/>
      <c r="BH563" s="6"/>
      <c r="BI563" s="7"/>
      <c r="BJ563" s="48"/>
      <c r="BK563" s="48"/>
      <c r="BL563" s="48"/>
    </row>
    <row r="564" spans="4:64"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  <c r="AA564" s="6"/>
      <c r="AB564" s="6"/>
      <c r="AC564" s="7"/>
      <c r="AD564" s="48"/>
      <c r="AE564" s="48"/>
      <c r="AF564" s="48"/>
      <c r="AJ564" s="6"/>
      <c r="AK564" s="6"/>
      <c r="AL564" s="6"/>
      <c r="AM564" s="6"/>
      <c r="AN564" s="6"/>
      <c r="AO564" s="6"/>
      <c r="AP564" s="6"/>
      <c r="AQ564" s="6"/>
      <c r="AR564" s="6"/>
      <c r="AS564" s="6"/>
      <c r="AT564" s="6"/>
      <c r="AU564" s="6"/>
      <c r="AV564" s="6"/>
      <c r="AW564" s="6"/>
      <c r="AX564" s="6"/>
      <c r="AY564" s="6"/>
      <c r="AZ564" s="6"/>
      <c r="BA564" s="6"/>
      <c r="BB564" s="6"/>
      <c r="BC564" s="6"/>
      <c r="BD564" s="6"/>
      <c r="BE564" s="6"/>
      <c r="BF564" s="6"/>
      <c r="BG564" s="6"/>
      <c r="BH564" s="6"/>
      <c r="BI564" s="7"/>
      <c r="BJ564" s="48"/>
      <c r="BK564" s="48"/>
      <c r="BL564" s="48"/>
    </row>
    <row r="565" spans="4:64"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  <c r="AA565" s="6"/>
      <c r="AB565" s="6"/>
      <c r="AC565" s="7"/>
      <c r="AD565" s="48"/>
      <c r="AE565" s="48"/>
      <c r="AF565" s="48"/>
      <c r="AJ565" s="6"/>
      <c r="AK565" s="6"/>
      <c r="AL565" s="6"/>
      <c r="AM565" s="6"/>
      <c r="AN565" s="6"/>
      <c r="AO565" s="6"/>
      <c r="AP565" s="6"/>
      <c r="AQ565" s="6"/>
      <c r="AR565" s="6"/>
      <c r="AS565" s="6"/>
      <c r="AT565" s="6"/>
      <c r="AU565" s="6"/>
      <c r="AV565" s="6"/>
      <c r="AW565" s="6"/>
      <c r="AX565" s="6"/>
      <c r="AY565" s="6"/>
      <c r="AZ565" s="6"/>
      <c r="BA565" s="6"/>
      <c r="BB565" s="6"/>
      <c r="BC565" s="6"/>
      <c r="BD565" s="6"/>
      <c r="BE565" s="6"/>
      <c r="BF565" s="6"/>
      <c r="BG565" s="6"/>
      <c r="BH565" s="6"/>
      <c r="BI565" s="7"/>
      <c r="BJ565" s="48"/>
      <c r="BK565" s="48"/>
      <c r="BL565" s="48"/>
    </row>
    <row r="566" spans="4:64"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  <c r="AA566" s="6"/>
      <c r="AB566" s="6"/>
      <c r="AC566" s="7"/>
      <c r="AD566" s="48"/>
      <c r="AE566" s="48"/>
      <c r="AF566" s="48"/>
      <c r="AJ566" s="6"/>
      <c r="AK566" s="6"/>
      <c r="AL566" s="6"/>
      <c r="AM566" s="6"/>
      <c r="AN566" s="6"/>
      <c r="AO566" s="6"/>
      <c r="AP566" s="6"/>
      <c r="AQ566" s="6"/>
      <c r="AR566" s="6"/>
      <c r="AS566" s="6"/>
      <c r="AT566" s="6"/>
      <c r="AU566" s="6"/>
      <c r="AV566" s="6"/>
      <c r="AW566" s="6"/>
      <c r="AX566" s="6"/>
      <c r="AY566" s="6"/>
      <c r="AZ566" s="6"/>
      <c r="BA566" s="6"/>
      <c r="BB566" s="6"/>
      <c r="BC566" s="6"/>
      <c r="BD566" s="6"/>
      <c r="BE566" s="6"/>
      <c r="BF566" s="6"/>
      <c r="BG566" s="6"/>
      <c r="BH566" s="6"/>
      <c r="BI566" s="7"/>
      <c r="BJ566" s="48"/>
      <c r="BK566" s="48"/>
      <c r="BL566" s="48"/>
    </row>
    <row r="567" spans="4:64"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  <c r="AA567" s="6"/>
      <c r="AB567" s="6"/>
      <c r="AC567" s="7"/>
      <c r="AD567" s="48"/>
      <c r="AE567" s="48"/>
      <c r="AF567" s="48"/>
      <c r="AJ567" s="6"/>
      <c r="AK567" s="6"/>
      <c r="AL567" s="6"/>
      <c r="AM567" s="6"/>
      <c r="AN567" s="6"/>
      <c r="AO567" s="6"/>
      <c r="AP567" s="6"/>
      <c r="AQ567" s="6"/>
      <c r="AR567" s="6"/>
      <c r="AS567" s="6"/>
      <c r="AT567" s="6"/>
      <c r="AU567" s="6"/>
      <c r="AV567" s="6"/>
      <c r="AW567" s="6"/>
      <c r="AX567" s="6"/>
      <c r="AY567" s="6"/>
      <c r="AZ567" s="6"/>
      <c r="BA567" s="6"/>
      <c r="BB567" s="6"/>
      <c r="BC567" s="6"/>
      <c r="BD567" s="6"/>
      <c r="BE567" s="6"/>
      <c r="BF567" s="6"/>
      <c r="BG567" s="6"/>
      <c r="BH567" s="6"/>
      <c r="BI567" s="7"/>
      <c r="BJ567" s="48"/>
      <c r="BK567" s="48"/>
      <c r="BL567" s="48"/>
    </row>
    <row r="568" spans="4:64"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  <c r="AA568" s="6"/>
      <c r="AB568" s="6"/>
      <c r="AC568" s="7"/>
      <c r="AD568" s="48"/>
      <c r="AE568" s="48"/>
      <c r="AF568" s="48"/>
      <c r="AJ568" s="6"/>
      <c r="AK568" s="6"/>
      <c r="AL568" s="6"/>
      <c r="AM568" s="6"/>
      <c r="AN568" s="6"/>
      <c r="AO568" s="6"/>
      <c r="AP568" s="6"/>
      <c r="AQ568" s="6"/>
      <c r="AR568" s="6"/>
      <c r="AS568" s="6"/>
      <c r="AT568" s="6"/>
      <c r="AU568" s="6"/>
      <c r="AV568" s="6"/>
      <c r="AW568" s="6"/>
      <c r="AX568" s="6"/>
      <c r="AY568" s="6"/>
      <c r="AZ568" s="6"/>
      <c r="BA568" s="6"/>
      <c r="BB568" s="6"/>
      <c r="BC568" s="6"/>
      <c r="BD568" s="6"/>
      <c r="BE568" s="6"/>
      <c r="BF568" s="6"/>
      <c r="BG568" s="6"/>
      <c r="BH568" s="6"/>
      <c r="BI568" s="7"/>
      <c r="BJ568" s="48"/>
      <c r="BK568" s="48"/>
      <c r="BL568" s="48"/>
    </row>
    <row r="569" spans="4:64"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  <c r="AA569" s="6"/>
      <c r="AB569" s="6"/>
      <c r="AC569" s="7"/>
      <c r="AD569" s="48"/>
      <c r="AE569" s="48"/>
      <c r="AF569" s="48"/>
      <c r="AJ569" s="6"/>
      <c r="AK569" s="6"/>
      <c r="AL569" s="6"/>
      <c r="AM569" s="6"/>
      <c r="AN569" s="6"/>
      <c r="AO569" s="6"/>
      <c r="AP569" s="6"/>
      <c r="AQ569" s="6"/>
      <c r="AR569" s="6"/>
      <c r="AS569" s="6"/>
      <c r="AT569" s="6"/>
      <c r="AU569" s="6"/>
      <c r="AV569" s="6"/>
      <c r="AW569" s="6"/>
      <c r="AX569" s="6"/>
      <c r="AY569" s="6"/>
      <c r="AZ569" s="6"/>
      <c r="BA569" s="6"/>
      <c r="BB569" s="6"/>
      <c r="BC569" s="6"/>
      <c r="BD569" s="6"/>
      <c r="BE569" s="6"/>
      <c r="BF569" s="6"/>
      <c r="BG569" s="6"/>
      <c r="BH569" s="6"/>
      <c r="BI569" s="7"/>
      <c r="BJ569" s="48"/>
      <c r="BK569" s="48"/>
      <c r="BL569" s="48"/>
    </row>
    <row r="570" spans="4:64"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  <c r="AA570" s="6"/>
      <c r="AB570" s="6"/>
      <c r="AC570" s="7"/>
      <c r="AD570" s="48"/>
      <c r="AE570" s="48"/>
      <c r="AF570" s="48"/>
      <c r="AJ570" s="6"/>
      <c r="AK570" s="6"/>
      <c r="AL570" s="6"/>
      <c r="AM570" s="6"/>
      <c r="AN570" s="6"/>
      <c r="AO570" s="6"/>
      <c r="AP570" s="6"/>
      <c r="AQ570" s="6"/>
      <c r="AR570" s="6"/>
      <c r="AS570" s="6"/>
      <c r="AT570" s="6"/>
      <c r="AU570" s="6"/>
      <c r="AV570" s="6"/>
      <c r="AW570" s="6"/>
      <c r="AX570" s="6"/>
      <c r="AY570" s="6"/>
      <c r="AZ570" s="6"/>
      <c r="BA570" s="6"/>
      <c r="BB570" s="6"/>
      <c r="BC570" s="6"/>
      <c r="BD570" s="6"/>
      <c r="BE570" s="6"/>
      <c r="BF570" s="6"/>
      <c r="BG570" s="6"/>
      <c r="BH570" s="6"/>
      <c r="BI570" s="7"/>
      <c r="BJ570" s="48"/>
      <c r="BK570" s="48"/>
      <c r="BL570" s="48"/>
    </row>
    <row r="571" spans="4:64"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  <c r="AA571" s="6"/>
      <c r="AB571" s="6"/>
      <c r="AC571" s="7"/>
      <c r="AD571" s="48"/>
      <c r="AE571" s="48"/>
      <c r="AF571" s="48"/>
      <c r="AJ571" s="6"/>
      <c r="AK571" s="6"/>
      <c r="AL571" s="6"/>
      <c r="AM571" s="6"/>
      <c r="AN571" s="6"/>
      <c r="AO571" s="6"/>
      <c r="AP571" s="6"/>
      <c r="AQ571" s="6"/>
      <c r="AR571" s="6"/>
      <c r="AS571" s="6"/>
      <c r="AT571" s="6"/>
      <c r="AU571" s="6"/>
      <c r="AV571" s="6"/>
      <c r="AW571" s="6"/>
      <c r="AX571" s="6"/>
      <c r="AY571" s="6"/>
      <c r="AZ571" s="6"/>
      <c r="BA571" s="6"/>
      <c r="BB571" s="6"/>
      <c r="BC571" s="6"/>
      <c r="BD571" s="6"/>
      <c r="BE571" s="6"/>
      <c r="BF571" s="6"/>
      <c r="BG571" s="6"/>
      <c r="BH571" s="6"/>
      <c r="BI571" s="7"/>
      <c r="BJ571" s="48"/>
      <c r="BK571" s="48"/>
      <c r="BL571" s="48"/>
    </row>
    <row r="572" spans="4:64"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  <c r="AA572" s="6"/>
      <c r="AB572" s="6"/>
      <c r="AC572" s="7"/>
      <c r="AD572" s="48"/>
      <c r="AE572" s="48"/>
      <c r="AF572" s="48"/>
      <c r="AJ572" s="6"/>
      <c r="AK572" s="6"/>
      <c r="AL572" s="6"/>
      <c r="AM572" s="6"/>
      <c r="AN572" s="6"/>
      <c r="AO572" s="6"/>
      <c r="AP572" s="6"/>
      <c r="AQ572" s="6"/>
      <c r="AR572" s="6"/>
      <c r="AS572" s="6"/>
      <c r="AT572" s="6"/>
      <c r="AU572" s="6"/>
      <c r="AV572" s="6"/>
      <c r="AW572" s="6"/>
      <c r="AX572" s="6"/>
      <c r="AY572" s="6"/>
      <c r="AZ572" s="6"/>
      <c r="BA572" s="6"/>
      <c r="BB572" s="6"/>
      <c r="BC572" s="6"/>
      <c r="BD572" s="6"/>
      <c r="BE572" s="6"/>
      <c r="BF572" s="6"/>
      <c r="BG572" s="6"/>
      <c r="BH572" s="6"/>
      <c r="BI572" s="7"/>
      <c r="BJ572" s="48"/>
      <c r="BK572" s="48"/>
      <c r="BL572" s="48"/>
    </row>
    <row r="573" spans="4:64"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  <c r="AA573" s="6"/>
      <c r="AB573" s="6"/>
      <c r="AC573" s="7"/>
      <c r="AD573" s="48"/>
      <c r="AE573" s="48"/>
      <c r="AF573" s="48"/>
      <c r="AJ573" s="6"/>
      <c r="AK573" s="6"/>
      <c r="AL573" s="6"/>
      <c r="AM573" s="6"/>
      <c r="AN573" s="6"/>
      <c r="AO573" s="6"/>
      <c r="AP573" s="6"/>
      <c r="AQ573" s="6"/>
      <c r="AR573" s="6"/>
      <c r="AS573" s="6"/>
      <c r="AT573" s="6"/>
      <c r="AU573" s="6"/>
      <c r="AV573" s="6"/>
      <c r="AW573" s="6"/>
      <c r="AX573" s="6"/>
      <c r="AY573" s="6"/>
      <c r="AZ573" s="6"/>
      <c r="BA573" s="6"/>
      <c r="BB573" s="6"/>
      <c r="BC573" s="6"/>
      <c r="BD573" s="6"/>
      <c r="BE573" s="6"/>
      <c r="BF573" s="6"/>
      <c r="BG573" s="6"/>
      <c r="BH573" s="6"/>
      <c r="BI573" s="7"/>
      <c r="BJ573" s="48"/>
      <c r="BK573" s="48"/>
      <c r="BL573" s="48"/>
    </row>
    <row r="574" spans="4:64"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  <c r="AA574" s="6"/>
      <c r="AB574" s="6"/>
      <c r="AC574" s="7"/>
      <c r="AD574" s="48"/>
      <c r="AE574" s="48"/>
      <c r="AF574" s="48"/>
      <c r="AJ574" s="6"/>
      <c r="AK574" s="6"/>
      <c r="AL574" s="6"/>
      <c r="AM574" s="6"/>
      <c r="AN574" s="6"/>
      <c r="AO574" s="6"/>
      <c r="AP574" s="6"/>
      <c r="AQ574" s="6"/>
      <c r="AR574" s="6"/>
      <c r="AS574" s="6"/>
      <c r="AT574" s="6"/>
      <c r="AU574" s="6"/>
      <c r="AV574" s="6"/>
      <c r="AW574" s="6"/>
      <c r="AX574" s="6"/>
      <c r="AY574" s="6"/>
      <c r="AZ574" s="6"/>
      <c r="BA574" s="6"/>
      <c r="BB574" s="6"/>
      <c r="BC574" s="6"/>
      <c r="BD574" s="6"/>
      <c r="BE574" s="6"/>
      <c r="BF574" s="6"/>
      <c r="BG574" s="6"/>
      <c r="BH574" s="6"/>
      <c r="BI574" s="7"/>
      <c r="BJ574" s="48"/>
      <c r="BK574" s="48"/>
      <c r="BL574" s="48"/>
    </row>
    <row r="575" spans="4:64"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  <c r="AA575" s="6"/>
      <c r="AB575" s="6"/>
      <c r="AC575" s="7"/>
      <c r="AD575" s="48"/>
      <c r="AE575" s="48"/>
      <c r="AF575" s="48"/>
      <c r="AJ575" s="6"/>
      <c r="AK575" s="6"/>
      <c r="AL575" s="6"/>
      <c r="AM575" s="6"/>
      <c r="AN575" s="6"/>
      <c r="AO575" s="6"/>
      <c r="AP575" s="6"/>
      <c r="AQ575" s="6"/>
      <c r="AR575" s="6"/>
      <c r="AS575" s="6"/>
      <c r="AT575" s="6"/>
      <c r="AU575" s="6"/>
      <c r="AV575" s="6"/>
      <c r="AW575" s="6"/>
      <c r="AX575" s="6"/>
      <c r="AY575" s="6"/>
      <c r="AZ575" s="6"/>
      <c r="BA575" s="6"/>
      <c r="BB575" s="6"/>
      <c r="BC575" s="6"/>
      <c r="BD575" s="6"/>
      <c r="BE575" s="6"/>
      <c r="BF575" s="6"/>
      <c r="BG575" s="6"/>
      <c r="BH575" s="6"/>
      <c r="BI575" s="7"/>
      <c r="BJ575" s="48"/>
      <c r="BK575" s="48"/>
      <c r="BL575" s="48"/>
    </row>
    <row r="576" spans="4:64"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  <c r="AA576" s="6"/>
      <c r="AB576" s="6"/>
      <c r="AC576" s="7"/>
      <c r="AD576" s="48"/>
      <c r="AE576" s="48"/>
      <c r="AF576" s="48"/>
      <c r="AJ576" s="6"/>
      <c r="AK576" s="6"/>
      <c r="AL576" s="6"/>
      <c r="AM576" s="6"/>
      <c r="AN576" s="6"/>
      <c r="AO576" s="6"/>
      <c r="AP576" s="6"/>
      <c r="AQ576" s="6"/>
      <c r="AR576" s="6"/>
      <c r="AS576" s="6"/>
      <c r="AT576" s="6"/>
      <c r="AU576" s="6"/>
      <c r="AV576" s="6"/>
      <c r="AW576" s="6"/>
      <c r="AX576" s="6"/>
      <c r="AY576" s="6"/>
      <c r="AZ576" s="6"/>
      <c r="BA576" s="6"/>
      <c r="BB576" s="6"/>
      <c r="BC576" s="6"/>
      <c r="BD576" s="6"/>
      <c r="BE576" s="6"/>
      <c r="BF576" s="6"/>
      <c r="BG576" s="6"/>
      <c r="BH576" s="6"/>
      <c r="BI576" s="7"/>
      <c r="BJ576" s="48"/>
      <c r="BK576" s="48"/>
      <c r="BL576" s="48"/>
    </row>
    <row r="577" spans="4:64">
      <c r="D577" s="6"/>
      <c r="E577" s="6"/>
      <c r="F577" s="6"/>
      <c r="G577" s="6"/>
      <c r="H577" s="6"/>
      <c r="I577" s="6"/>
      <c r="J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  <c r="AA577" s="6"/>
      <c r="AB577" s="6"/>
      <c r="AC577" s="7"/>
      <c r="AD577" s="48"/>
      <c r="AE577" s="48"/>
      <c r="AF577" s="48"/>
      <c r="AJ577" s="6"/>
      <c r="AK577" s="6"/>
      <c r="AL577" s="6"/>
      <c r="AM577" s="6"/>
      <c r="AN577" s="6"/>
      <c r="AO577" s="6"/>
      <c r="AP577" s="6"/>
      <c r="AT577" s="6"/>
      <c r="AU577" s="6"/>
      <c r="AV577" s="6"/>
      <c r="AW577" s="6"/>
      <c r="AX577" s="6"/>
      <c r="AY577" s="6"/>
      <c r="AZ577" s="6"/>
      <c r="BA577" s="6"/>
      <c r="BB577" s="6"/>
      <c r="BC577" s="6"/>
      <c r="BD577" s="6"/>
      <c r="BE577" s="6"/>
      <c r="BF577" s="6"/>
      <c r="BG577" s="6"/>
      <c r="BH577" s="6"/>
      <c r="BI577" s="7"/>
      <c r="BJ577" s="48"/>
      <c r="BK577" s="48"/>
      <c r="BL577" s="48"/>
    </row>
    <row r="578" spans="4:64">
      <c r="D578" s="6"/>
      <c r="E578" s="6"/>
      <c r="F578" s="6"/>
      <c r="G578" s="6"/>
      <c r="H578" s="6"/>
      <c r="I578" s="6"/>
      <c r="J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  <c r="AA578" s="6"/>
      <c r="AB578" s="6"/>
      <c r="AC578" s="7"/>
      <c r="AD578" s="48"/>
      <c r="AE578" s="48"/>
      <c r="AF578" s="48"/>
      <c r="AJ578" s="6"/>
      <c r="AK578" s="6"/>
      <c r="AL578" s="6"/>
      <c r="AM578" s="6"/>
      <c r="AN578" s="6"/>
      <c r="AO578" s="6"/>
      <c r="AP578" s="6"/>
      <c r="AT578" s="6"/>
      <c r="AU578" s="6"/>
      <c r="AV578" s="6"/>
      <c r="AW578" s="6"/>
      <c r="AX578" s="6"/>
      <c r="AY578" s="6"/>
      <c r="AZ578" s="6"/>
      <c r="BA578" s="6"/>
      <c r="BB578" s="6"/>
      <c r="BC578" s="6"/>
      <c r="BD578" s="6"/>
      <c r="BE578" s="6"/>
      <c r="BF578" s="6"/>
      <c r="BG578" s="6"/>
      <c r="BH578" s="6"/>
      <c r="BI578" s="7"/>
      <c r="BJ578" s="48"/>
      <c r="BK578" s="48"/>
      <c r="BL578" s="48"/>
    </row>
    <row r="579" spans="4:64">
      <c r="E579" s="6"/>
      <c r="O579" s="6"/>
      <c r="P579" s="6"/>
      <c r="U579" s="6"/>
      <c r="V579" s="6"/>
      <c r="AK579" s="6"/>
      <c r="AU579" s="6"/>
      <c r="AV579" s="6"/>
      <c r="BA579" s="6"/>
      <c r="BB579" s="6"/>
    </row>
    <row r="580" spans="4:64">
      <c r="E580" s="6"/>
      <c r="O580" s="6"/>
      <c r="P580" s="6"/>
      <c r="U580" s="6"/>
      <c r="V580" s="6"/>
      <c r="AK580" s="6"/>
      <c r="AU580" s="6"/>
      <c r="AV580" s="6"/>
      <c r="BA580" s="6"/>
      <c r="BB580" s="6"/>
    </row>
    <row r="581" spans="4:64">
      <c r="E581" s="6"/>
      <c r="O581" s="6"/>
      <c r="P581" s="6"/>
      <c r="U581" s="6"/>
      <c r="V581" s="6"/>
      <c r="AK581" s="6"/>
      <c r="AU581" s="6"/>
      <c r="AV581" s="6"/>
      <c r="BA581" s="6"/>
      <c r="BB581" s="6"/>
    </row>
    <row r="582" spans="4:64">
      <c r="E582" s="6"/>
      <c r="O582" s="6"/>
      <c r="P582" s="6"/>
      <c r="U582" s="6"/>
      <c r="V582" s="6"/>
      <c r="AK582" s="6"/>
      <c r="AU582" s="6"/>
      <c r="AV582" s="6"/>
      <c r="BA582" s="6"/>
      <c r="BB582" s="6"/>
    </row>
    <row r="583" spans="4:64">
      <c r="U583" s="6"/>
      <c r="V583" s="6"/>
      <c r="BA583" s="6"/>
      <c r="BB583" s="6"/>
    </row>
    <row r="584" spans="4:64">
      <c r="U584" s="6"/>
      <c r="V584" s="6"/>
      <c r="BA584" s="6"/>
      <c r="BB584" s="6"/>
    </row>
  </sheetData>
  <sheetProtection formatCells="0" formatColumns="0" formatRows="0" deleteRows="0" selectLockedCells="1"/>
  <mergeCells count="1130">
    <mergeCell ref="A64:A65"/>
    <mergeCell ref="B64:B65"/>
    <mergeCell ref="A54:A55"/>
    <mergeCell ref="B54:B55"/>
    <mergeCell ref="Z54:Z55"/>
    <mergeCell ref="AA54:AA55"/>
    <mergeCell ref="AB54:AB55"/>
    <mergeCell ref="AC54:AC55"/>
    <mergeCell ref="A52:A53"/>
    <mergeCell ref="B52:B53"/>
    <mergeCell ref="CE19:CE20"/>
    <mergeCell ref="AD58:AD59"/>
    <mergeCell ref="AE58:AE59"/>
    <mergeCell ref="AF58:AF59"/>
    <mergeCell ref="AG58:AG59"/>
    <mergeCell ref="AH58:AH59"/>
    <mergeCell ref="BF58:BF59"/>
    <mergeCell ref="A56:A57"/>
    <mergeCell ref="B56:B57"/>
    <mergeCell ref="Z56:Z57"/>
    <mergeCell ref="AA56:AA57"/>
    <mergeCell ref="AB56:AB57"/>
    <mergeCell ref="AC56:AC57"/>
    <mergeCell ref="AD56:AD57"/>
    <mergeCell ref="BG50:BG51"/>
    <mergeCell ref="BH50:BH51"/>
    <mergeCell ref="BI50:BI51"/>
    <mergeCell ref="A50:A51"/>
    <mergeCell ref="B50:B51"/>
    <mergeCell ref="Z50:Z51"/>
    <mergeCell ref="AA50:AA51"/>
    <mergeCell ref="AB50:AB51"/>
    <mergeCell ref="BL74:BL75"/>
    <mergeCell ref="AG72:AG73"/>
    <mergeCell ref="AH72:AH73"/>
    <mergeCell ref="AG66:AG67"/>
    <mergeCell ref="AH66:AH67"/>
    <mergeCell ref="BF66:BF67"/>
    <mergeCell ref="BG66:BG67"/>
    <mergeCell ref="BH66:BH67"/>
    <mergeCell ref="BI66:BI67"/>
    <mergeCell ref="BI72:BI73"/>
    <mergeCell ref="AE66:AE67"/>
    <mergeCell ref="AF66:AF67"/>
    <mergeCell ref="BF72:BF73"/>
    <mergeCell ref="BG72:BG73"/>
    <mergeCell ref="BH72:BH73"/>
    <mergeCell ref="BJ72:BJ73"/>
    <mergeCell ref="BK72:BK73"/>
    <mergeCell ref="BL72:BL73"/>
    <mergeCell ref="AF72:AF73"/>
    <mergeCell ref="AY80:AZ80"/>
    <mergeCell ref="BB80:BE80"/>
    <mergeCell ref="AK79:AL79"/>
    <mergeCell ref="AW79:AX79"/>
    <mergeCell ref="AY79:AZ79"/>
    <mergeCell ref="BB79:BD79"/>
    <mergeCell ref="B80:C80"/>
    <mergeCell ref="E80:F80"/>
    <mergeCell ref="S80:T80"/>
    <mergeCell ref="V80:Y80"/>
    <mergeCell ref="AH80:AI80"/>
    <mergeCell ref="AK80:AL80"/>
    <mergeCell ref="B79:C79"/>
    <mergeCell ref="E79:F79"/>
    <mergeCell ref="Q79:R79"/>
    <mergeCell ref="S79:T79"/>
    <mergeCell ref="CF19:CF20"/>
    <mergeCell ref="V79:X79"/>
    <mergeCell ref="AH79:AI79"/>
    <mergeCell ref="BJ66:BJ67"/>
    <mergeCell ref="BK66:BK67"/>
    <mergeCell ref="BL66:BL67"/>
    <mergeCell ref="AG64:AG65"/>
    <mergeCell ref="AH64:AH65"/>
    <mergeCell ref="BF64:BF65"/>
    <mergeCell ref="BG64:BG65"/>
    <mergeCell ref="BH64:BH65"/>
    <mergeCell ref="BI64:BI65"/>
    <mergeCell ref="BJ64:BJ65"/>
    <mergeCell ref="BK64:BK65"/>
    <mergeCell ref="BL64:BL65"/>
    <mergeCell ref="AG74:AG75"/>
    <mergeCell ref="B78:C78"/>
    <mergeCell ref="S78:T78"/>
    <mergeCell ref="V78:Y78"/>
    <mergeCell ref="AH78:AI78"/>
    <mergeCell ref="AY78:AZ78"/>
    <mergeCell ref="BB78:BE78"/>
    <mergeCell ref="B77:C77"/>
    <mergeCell ref="E77:F77"/>
    <mergeCell ref="Q77:R77"/>
    <mergeCell ref="S77:T77"/>
    <mergeCell ref="V77:X77"/>
    <mergeCell ref="AH77:AI77"/>
    <mergeCell ref="AK77:AL77"/>
    <mergeCell ref="AW77:AX77"/>
    <mergeCell ref="AY77:AZ77"/>
    <mergeCell ref="BB77:BD77"/>
    <mergeCell ref="AH74:AH75"/>
    <mergeCell ref="A74:A75"/>
    <mergeCell ref="B74:B75"/>
    <mergeCell ref="Z74:AC75"/>
    <mergeCell ref="AD74:AD75"/>
    <mergeCell ref="AE74:AE75"/>
    <mergeCell ref="AF74:AF75"/>
    <mergeCell ref="BG62:BG63"/>
    <mergeCell ref="BH62:BH63"/>
    <mergeCell ref="BI62:BI63"/>
    <mergeCell ref="BJ62:BJ63"/>
    <mergeCell ref="BK62:BK63"/>
    <mergeCell ref="BL62:BL63"/>
    <mergeCell ref="AD62:AD63"/>
    <mergeCell ref="AE62:AE63"/>
    <mergeCell ref="AF62:AF63"/>
    <mergeCell ref="AG62:AG63"/>
    <mergeCell ref="AH62:AH63"/>
    <mergeCell ref="BF62:BF63"/>
    <mergeCell ref="A72:A73"/>
    <mergeCell ref="B72:B73"/>
    <mergeCell ref="Z72:Z73"/>
    <mergeCell ref="AA72:AA73"/>
    <mergeCell ref="A66:A67"/>
    <mergeCell ref="B66:B67"/>
    <mergeCell ref="Z66:Z67"/>
    <mergeCell ref="AA66:AA67"/>
    <mergeCell ref="AB66:AB67"/>
    <mergeCell ref="AC66:AC67"/>
    <mergeCell ref="AD66:AD67"/>
    <mergeCell ref="BF74:BI75"/>
    <mergeCell ref="BJ74:BJ75"/>
    <mergeCell ref="BK74:BK75"/>
    <mergeCell ref="AB72:AB73"/>
    <mergeCell ref="AE72:AE73"/>
    <mergeCell ref="AD54:AD55"/>
    <mergeCell ref="AE54:AE55"/>
    <mergeCell ref="AF54:AF55"/>
    <mergeCell ref="AH54:AH55"/>
    <mergeCell ref="BF54:BF55"/>
    <mergeCell ref="BJ52:BJ53"/>
    <mergeCell ref="BK52:BK53"/>
    <mergeCell ref="BL52:BL53"/>
    <mergeCell ref="AD52:AD53"/>
    <mergeCell ref="AE52:AE53"/>
    <mergeCell ref="AF52:AF53"/>
    <mergeCell ref="AG52:AG53"/>
    <mergeCell ref="AH52:AH53"/>
    <mergeCell ref="BF52:BF53"/>
    <mergeCell ref="BG54:BG55"/>
    <mergeCell ref="BH54:BH55"/>
    <mergeCell ref="BI54:BI55"/>
    <mergeCell ref="AG54:AG55"/>
    <mergeCell ref="BJ54:BJ55"/>
    <mergeCell ref="BK54:BK55"/>
    <mergeCell ref="BF60:BF61"/>
    <mergeCell ref="BG60:BG61"/>
    <mergeCell ref="BH60:BH61"/>
    <mergeCell ref="AC72:AC73"/>
    <mergeCell ref="AD72:AD73"/>
    <mergeCell ref="AH60:AH61"/>
    <mergeCell ref="AC50:AC51"/>
    <mergeCell ref="BG52:BG53"/>
    <mergeCell ref="BH52:BH53"/>
    <mergeCell ref="BI52:BI53"/>
    <mergeCell ref="AG50:AG51"/>
    <mergeCell ref="AF50:AF51"/>
    <mergeCell ref="AH50:AH51"/>
    <mergeCell ref="BF50:BF51"/>
    <mergeCell ref="BG46:BG47"/>
    <mergeCell ref="BH46:BH47"/>
    <mergeCell ref="BI46:BI47"/>
    <mergeCell ref="Z52:Z53"/>
    <mergeCell ref="AA52:AA53"/>
    <mergeCell ref="AB52:AB53"/>
    <mergeCell ref="AC52:AC53"/>
    <mergeCell ref="A46:A47"/>
    <mergeCell ref="B46:B47"/>
    <mergeCell ref="Z46:Z47"/>
    <mergeCell ref="AA46:AA47"/>
    <mergeCell ref="AB46:AB47"/>
    <mergeCell ref="AC46:AC47"/>
    <mergeCell ref="A42:A43"/>
    <mergeCell ref="B42:B43"/>
    <mergeCell ref="Z42:Z43"/>
    <mergeCell ref="AA42:AA43"/>
    <mergeCell ref="AB42:AB43"/>
    <mergeCell ref="AC42:AC43"/>
    <mergeCell ref="BG44:BG45"/>
    <mergeCell ref="BH44:BH45"/>
    <mergeCell ref="BI44:BI45"/>
    <mergeCell ref="AG42:AG43"/>
    <mergeCell ref="BJ42:BJ43"/>
    <mergeCell ref="BK42:BK43"/>
    <mergeCell ref="BL42:BL43"/>
    <mergeCell ref="AD42:AD43"/>
    <mergeCell ref="AE42:AE43"/>
    <mergeCell ref="AF42:AF43"/>
    <mergeCell ref="AH42:AH43"/>
    <mergeCell ref="BF42:BF43"/>
    <mergeCell ref="BJ44:BJ45"/>
    <mergeCell ref="AB40:AB41"/>
    <mergeCell ref="AC40:AC41"/>
    <mergeCell ref="B44:B45"/>
    <mergeCell ref="Z44:Z45"/>
    <mergeCell ref="AA44:AA45"/>
    <mergeCell ref="AB44:AB45"/>
    <mergeCell ref="BJ46:BJ47"/>
    <mergeCell ref="BK46:BK47"/>
    <mergeCell ref="BL46:BL47"/>
    <mergeCell ref="AD46:AD47"/>
    <mergeCell ref="AE46:AE47"/>
    <mergeCell ref="AF46:AF47"/>
    <mergeCell ref="AG46:AG47"/>
    <mergeCell ref="AH46:AH47"/>
    <mergeCell ref="BF46:BF47"/>
    <mergeCell ref="AC44:AC45"/>
    <mergeCell ref="BG42:BG43"/>
    <mergeCell ref="BH42:BH43"/>
    <mergeCell ref="BI42:BI43"/>
    <mergeCell ref="BG40:BG41"/>
    <mergeCell ref="BH40:BH41"/>
    <mergeCell ref="BI40:BI41"/>
    <mergeCell ref="AG38:AG39"/>
    <mergeCell ref="A36:A37"/>
    <mergeCell ref="B36:B37"/>
    <mergeCell ref="Z36:Z37"/>
    <mergeCell ref="AA36:AA37"/>
    <mergeCell ref="AB36:AB37"/>
    <mergeCell ref="AC36:AC37"/>
    <mergeCell ref="BG36:BG37"/>
    <mergeCell ref="BH36:BH37"/>
    <mergeCell ref="BI36:BI37"/>
    <mergeCell ref="BK44:BK45"/>
    <mergeCell ref="BL44:BL45"/>
    <mergeCell ref="AD44:AD45"/>
    <mergeCell ref="AE44:AE45"/>
    <mergeCell ref="AF44:AF45"/>
    <mergeCell ref="AG44:AG45"/>
    <mergeCell ref="AH44:AH45"/>
    <mergeCell ref="BF44:BF45"/>
    <mergeCell ref="A44:A45"/>
    <mergeCell ref="BJ40:BJ41"/>
    <mergeCell ref="BK40:BK41"/>
    <mergeCell ref="BL40:BL41"/>
    <mergeCell ref="AD40:AD41"/>
    <mergeCell ref="AE40:AE41"/>
    <mergeCell ref="AF40:AF41"/>
    <mergeCell ref="AG40:AG41"/>
    <mergeCell ref="AH40:AH41"/>
    <mergeCell ref="BF40:BF41"/>
    <mergeCell ref="A40:A41"/>
    <mergeCell ref="B40:B41"/>
    <mergeCell ref="Z40:Z41"/>
    <mergeCell ref="AA40:AA41"/>
    <mergeCell ref="A30:A31"/>
    <mergeCell ref="B30:B31"/>
    <mergeCell ref="A32:A33"/>
    <mergeCell ref="B32:B33"/>
    <mergeCell ref="BL36:BL37"/>
    <mergeCell ref="AD36:AD37"/>
    <mergeCell ref="AE36:AE37"/>
    <mergeCell ref="AF36:AF37"/>
    <mergeCell ref="AG36:AG37"/>
    <mergeCell ref="AH36:AH37"/>
    <mergeCell ref="BF36:BF37"/>
    <mergeCell ref="BJ38:BJ39"/>
    <mergeCell ref="BK38:BK39"/>
    <mergeCell ref="BL38:BL39"/>
    <mergeCell ref="AD38:AD39"/>
    <mergeCell ref="AE38:AE39"/>
    <mergeCell ref="AF38:AF39"/>
    <mergeCell ref="AH38:AH39"/>
    <mergeCell ref="BF38:BF39"/>
    <mergeCell ref="BJ36:BJ37"/>
    <mergeCell ref="BK36:BK37"/>
    <mergeCell ref="BG38:BG39"/>
    <mergeCell ref="BH38:BH39"/>
    <mergeCell ref="BI38:BI39"/>
    <mergeCell ref="A38:A39"/>
    <mergeCell ref="B38:B39"/>
    <mergeCell ref="Z38:Z39"/>
    <mergeCell ref="AA38:AA39"/>
    <mergeCell ref="AB38:AB39"/>
    <mergeCell ref="AC38:AC39"/>
    <mergeCell ref="AD34:AD35"/>
    <mergeCell ref="AE34:AE35"/>
    <mergeCell ref="AF34:AF35"/>
    <mergeCell ref="AH34:AH35"/>
    <mergeCell ref="BF34:BF35"/>
    <mergeCell ref="A34:A35"/>
    <mergeCell ref="B34:B35"/>
    <mergeCell ref="Z34:Z35"/>
    <mergeCell ref="AA34:AA35"/>
    <mergeCell ref="AB34:AB35"/>
    <mergeCell ref="AC34:AC35"/>
    <mergeCell ref="BG34:BG35"/>
    <mergeCell ref="BH34:BH35"/>
    <mergeCell ref="BI34:BI35"/>
    <mergeCell ref="BJ34:BJ35"/>
    <mergeCell ref="BK34:BK35"/>
    <mergeCell ref="BL34:BL35"/>
    <mergeCell ref="AG34:AG35"/>
    <mergeCell ref="A24:A25"/>
    <mergeCell ref="B24:B25"/>
    <mergeCell ref="Z24:Z25"/>
    <mergeCell ref="AA24:AA25"/>
    <mergeCell ref="AB24:AB25"/>
    <mergeCell ref="AC24:AC25"/>
    <mergeCell ref="AD24:AD25"/>
    <mergeCell ref="AE24:AE25"/>
    <mergeCell ref="AF24:AF25"/>
    <mergeCell ref="AG24:AG25"/>
    <mergeCell ref="Z32:Z33"/>
    <mergeCell ref="AA32:AA33"/>
    <mergeCell ref="AB32:AB33"/>
    <mergeCell ref="AC32:AC33"/>
    <mergeCell ref="AD32:AD33"/>
    <mergeCell ref="AE32:AE33"/>
    <mergeCell ref="Z30:Z31"/>
    <mergeCell ref="AA30:AA31"/>
    <mergeCell ref="AB30:AB31"/>
    <mergeCell ref="AC30:AC31"/>
    <mergeCell ref="B28:B29"/>
    <mergeCell ref="Z28:Z29"/>
    <mergeCell ref="AA28:AA29"/>
    <mergeCell ref="AB28:AB29"/>
    <mergeCell ref="AC28:AC29"/>
    <mergeCell ref="AD28:AD29"/>
    <mergeCell ref="AE28:AE29"/>
    <mergeCell ref="AF28:AF29"/>
    <mergeCell ref="AG28:AG29"/>
    <mergeCell ref="AD30:AD31"/>
    <mergeCell ref="AE30:AE31"/>
    <mergeCell ref="AF30:AF31"/>
    <mergeCell ref="A20:A21"/>
    <mergeCell ref="B20:B21"/>
    <mergeCell ref="Z20:Z21"/>
    <mergeCell ref="AA20:AA21"/>
    <mergeCell ref="AB20:AB21"/>
    <mergeCell ref="A22:A23"/>
    <mergeCell ref="B22:B23"/>
    <mergeCell ref="Z22:Z23"/>
    <mergeCell ref="AA22:AA23"/>
    <mergeCell ref="AB22:AB23"/>
    <mergeCell ref="AC20:AC21"/>
    <mergeCell ref="AD20:AD21"/>
    <mergeCell ref="AG22:AG23"/>
    <mergeCell ref="AC22:AC23"/>
    <mergeCell ref="AD22:AD23"/>
    <mergeCell ref="AE22:AE23"/>
    <mergeCell ref="AF22:AF23"/>
    <mergeCell ref="AG20:AG21"/>
    <mergeCell ref="BF20:BF21"/>
    <mergeCell ref="BG20:BG21"/>
    <mergeCell ref="AE20:AE21"/>
    <mergeCell ref="AF20:AF21"/>
    <mergeCell ref="BH22:BH23"/>
    <mergeCell ref="BI22:BI23"/>
    <mergeCell ref="BJ22:BJ23"/>
    <mergeCell ref="BK22:BK23"/>
    <mergeCell ref="BL22:BL23"/>
    <mergeCell ref="AH20:AH21"/>
    <mergeCell ref="AG13:AI15"/>
    <mergeCell ref="AJ13:BE13"/>
    <mergeCell ref="BC14:BE15"/>
    <mergeCell ref="BF13:BL15"/>
    <mergeCell ref="AJ14:AM15"/>
    <mergeCell ref="AN14:AO15"/>
    <mergeCell ref="AP14:AX15"/>
    <mergeCell ref="AY14:BB15"/>
    <mergeCell ref="BL20:BL21"/>
    <mergeCell ref="BH20:BH21"/>
    <mergeCell ref="BI20:BI21"/>
    <mergeCell ref="BJ20:BJ21"/>
    <mergeCell ref="BK20:BK21"/>
    <mergeCell ref="AH22:AH23"/>
    <mergeCell ref="BF22:BF23"/>
    <mergeCell ref="BG22:BG23"/>
    <mergeCell ref="A13:C15"/>
    <mergeCell ref="D13:Y13"/>
    <mergeCell ref="Z13:AF15"/>
    <mergeCell ref="D14:G15"/>
    <mergeCell ref="H14:I15"/>
    <mergeCell ref="J14:R15"/>
    <mergeCell ref="S14:V15"/>
    <mergeCell ref="W14:Y15"/>
    <mergeCell ref="B11:C11"/>
    <mergeCell ref="CH10:CI10"/>
    <mergeCell ref="CJ10:CK10"/>
    <mergeCell ref="CL10:CM10"/>
    <mergeCell ref="AM9:AN9"/>
    <mergeCell ref="E11:F11"/>
    <mergeCell ref="G11:H11"/>
    <mergeCell ref="I11:J11"/>
    <mergeCell ref="K11:L11"/>
    <mergeCell ref="AH11:AI11"/>
    <mergeCell ref="AK10:AL10"/>
    <mergeCell ref="AO9:AP9"/>
    <mergeCell ref="AM10:AN10"/>
    <mergeCell ref="AW10:BB10"/>
    <mergeCell ref="E9:F9"/>
    <mergeCell ref="G9:H9"/>
    <mergeCell ref="I9:J9"/>
    <mergeCell ref="K9:L9"/>
    <mergeCell ref="AH9:AI9"/>
    <mergeCell ref="AK9:AL9"/>
    <mergeCell ref="BZ13:BZ14"/>
    <mergeCell ref="CA13:CA14"/>
    <mergeCell ref="CB13:CB14"/>
    <mergeCell ref="CC13:CC14"/>
    <mergeCell ref="P8:V8"/>
    <mergeCell ref="AD8:AF8"/>
    <mergeCell ref="AH8:AI8"/>
    <mergeCell ref="AV8:BB8"/>
    <mergeCell ref="BJ8:BL8"/>
    <mergeCell ref="AW6:AX6"/>
    <mergeCell ref="BJ6:BL6"/>
    <mergeCell ref="BJ7:BL7"/>
    <mergeCell ref="A6:C7"/>
    <mergeCell ref="D6:D8"/>
    <mergeCell ref="O7:W7"/>
    <mergeCell ref="E6:F8"/>
    <mergeCell ref="G6:H8"/>
    <mergeCell ref="I6:J8"/>
    <mergeCell ref="K6:L8"/>
    <mergeCell ref="AK11:AL11"/>
    <mergeCell ref="AM11:AN11"/>
    <mergeCell ref="AO11:AP11"/>
    <mergeCell ref="AQ11:AR11"/>
    <mergeCell ref="B10:C10"/>
    <mergeCell ref="E10:F10"/>
    <mergeCell ref="G10:H10"/>
    <mergeCell ref="I10:J10"/>
    <mergeCell ref="K10:L10"/>
    <mergeCell ref="Q10:V10"/>
    <mergeCell ref="AH10:AI10"/>
    <mergeCell ref="B9:C9"/>
    <mergeCell ref="AQ9:AR9"/>
    <mergeCell ref="DD1:DE1"/>
    <mergeCell ref="DI1:DK1"/>
    <mergeCell ref="B2:D2"/>
    <mergeCell ref="F2:J2"/>
    <mergeCell ref="M2:W3"/>
    <mergeCell ref="AH2:AJ2"/>
    <mergeCell ref="AL2:AP2"/>
    <mergeCell ref="AS2:BC3"/>
    <mergeCell ref="B3:D3"/>
    <mergeCell ref="CH1:CI3"/>
    <mergeCell ref="CJ1:CK3"/>
    <mergeCell ref="F3:J3"/>
    <mergeCell ref="CL7:CM7"/>
    <mergeCell ref="Q6:R6"/>
    <mergeCell ref="AD6:AF6"/>
    <mergeCell ref="AG6:AI7"/>
    <mergeCell ref="AJ6:AJ8"/>
    <mergeCell ref="AK6:AL8"/>
    <mergeCell ref="AM6:AN8"/>
    <mergeCell ref="AO6:AP8"/>
    <mergeCell ref="AQ6:AR8"/>
    <mergeCell ref="AD7:AF7"/>
    <mergeCell ref="B8:C8"/>
    <mergeCell ref="AE4:AF4"/>
    <mergeCell ref="BK4:BL4"/>
    <mergeCell ref="AE5:AF5"/>
    <mergeCell ref="BK5:BL5"/>
    <mergeCell ref="AU7:BC7"/>
    <mergeCell ref="CL1:CM3"/>
    <mergeCell ref="BM1:BN8"/>
    <mergeCell ref="BO1:BO8"/>
    <mergeCell ref="BP1:BP8"/>
    <mergeCell ref="BQ1:BQ8"/>
    <mergeCell ref="BR1:BR8"/>
    <mergeCell ref="BS1:BS8"/>
    <mergeCell ref="BV1:BV8"/>
    <mergeCell ref="BW1:BW8"/>
    <mergeCell ref="BX1:BX8"/>
    <mergeCell ref="BY1:BY8"/>
    <mergeCell ref="AO10:AP10"/>
    <mergeCell ref="AQ10:AR10"/>
    <mergeCell ref="BM11:BO11"/>
    <mergeCell ref="CH5:CI5"/>
    <mergeCell ref="CJ5:CK5"/>
    <mergeCell ref="CL5:CM5"/>
    <mergeCell ref="CH6:CI6"/>
    <mergeCell ref="CJ6:CK6"/>
    <mergeCell ref="CL6:CM6"/>
    <mergeCell ref="CJ4:CK4"/>
    <mergeCell ref="CL4:CM4"/>
    <mergeCell ref="CH8:CI8"/>
    <mergeCell ref="CJ8:CK8"/>
    <mergeCell ref="BU1:BU8"/>
    <mergeCell ref="BT1:BT8"/>
    <mergeCell ref="AH3:AJ3"/>
    <mergeCell ref="AL3:AP3"/>
    <mergeCell ref="BI32:BI33"/>
    <mergeCell ref="BJ32:BJ33"/>
    <mergeCell ref="BK32:BK33"/>
    <mergeCell ref="BG28:BG29"/>
    <mergeCell ref="BH28:BH29"/>
    <mergeCell ref="BI28:BI29"/>
    <mergeCell ref="AH28:AH29"/>
    <mergeCell ref="BF28:BF29"/>
    <mergeCell ref="AH30:AH31"/>
    <mergeCell ref="BF30:BF31"/>
    <mergeCell ref="BL32:BL33"/>
    <mergeCell ref="AH32:AH33"/>
    <mergeCell ref="BF32:BF33"/>
    <mergeCell ref="BG32:BG33"/>
    <mergeCell ref="BH32:BH33"/>
    <mergeCell ref="AH24:AH25"/>
    <mergeCell ref="BF24:BF25"/>
    <mergeCell ref="BG24:BG25"/>
    <mergeCell ref="BH24:BH25"/>
    <mergeCell ref="BI24:BI25"/>
    <mergeCell ref="BJ24:BJ25"/>
    <mergeCell ref="BK24:BK25"/>
    <mergeCell ref="BL24:BL25"/>
    <mergeCell ref="A28:A29"/>
    <mergeCell ref="BZ1:BZ8"/>
    <mergeCell ref="CA1:CA8"/>
    <mergeCell ref="CB1:CB8"/>
    <mergeCell ref="CL8:CM8"/>
    <mergeCell ref="CH7:CI7"/>
    <mergeCell ref="CJ7:CK7"/>
    <mergeCell ref="CH4:CI4"/>
    <mergeCell ref="CJ9:CK9"/>
    <mergeCell ref="CL9:CM9"/>
    <mergeCell ref="CH9:CI9"/>
    <mergeCell ref="BJ48:BJ49"/>
    <mergeCell ref="BK48:BK49"/>
    <mergeCell ref="BL48:BL49"/>
    <mergeCell ref="A48:A49"/>
    <mergeCell ref="B48:B49"/>
    <mergeCell ref="Z48:Z49"/>
    <mergeCell ref="AA48:AA49"/>
    <mergeCell ref="AB48:AB49"/>
    <mergeCell ref="AC48:AC49"/>
    <mergeCell ref="AD48:AD49"/>
    <mergeCell ref="AE48:AE49"/>
    <mergeCell ref="AF48:AF49"/>
    <mergeCell ref="AF26:AF27"/>
    <mergeCell ref="BY13:BY14"/>
    <mergeCell ref="CC1:CC8"/>
    <mergeCell ref="CD1:CD8"/>
    <mergeCell ref="CE1:CE8"/>
    <mergeCell ref="CF1:CF8"/>
    <mergeCell ref="CG1:CG8"/>
    <mergeCell ref="BM9:BO9"/>
    <mergeCell ref="BM10:BO10"/>
    <mergeCell ref="A62:A63"/>
    <mergeCell ref="B62:B63"/>
    <mergeCell ref="Z62:Z63"/>
    <mergeCell ref="AA62:AA63"/>
    <mergeCell ref="AB62:AB63"/>
    <mergeCell ref="AC62:AC63"/>
    <mergeCell ref="BJ56:BJ57"/>
    <mergeCell ref="BK56:BK57"/>
    <mergeCell ref="BL56:BL57"/>
    <mergeCell ref="BG58:BG59"/>
    <mergeCell ref="A58:A59"/>
    <mergeCell ref="B58:B59"/>
    <mergeCell ref="Z58:Z59"/>
    <mergeCell ref="AA58:AA59"/>
    <mergeCell ref="AB58:AB59"/>
    <mergeCell ref="AC58:AC59"/>
    <mergeCell ref="BH58:BH59"/>
    <mergeCell ref="BI58:BI59"/>
    <mergeCell ref="BJ58:BJ59"/>
    <mergeCell ref="AE56:AE57"/>
    <mergeCell ref="AF56:AF57"/>
    <mergeCell ref="AG56:AG57"/>
    <mergeCell ref="AH56:AH57"/>
    <mergeCell ref="BF56:BF57"/>
    <mergeCell ref="BG56:BG57"/>
    <mergeCell ref="BH56:BH57"/>
    <mergeCell ref="BI56:BI57"/>
    <mergeCell ref="BL58:BL59"/>
    <mergeCell ref="AG60:AG61"/>
    <mergeCell ref="AB26:AB27"/>
    <mergeCell ref="AG26:AG27"/>
    <mergeCell ref="AH26:AH27"/>
    <mergeCell ref="BF26:BF27"/>
    <mergeCell ref="BG26:BG27"/>
    <mergeCell ref="BH26:BH27"/>
    <mergeCell ref="BI26:BI27"/>
    <mergeCell ref="BJ26:BJ27"/>
    <mergeCell ref="BK26:BK27"/>
    <mergeCell ref="BL26:BL27"/>
    <mergeCell ref="BK50:BK51"/>
    <mergeCell ref="BL50:BL51"/>
    <mergeCell ref="AD50:AD51"/>
    <mergeCell ref="AE50:AE51"/>
    <mergeCell ref="AG48:AG49"/>
    <mergeCell ref="AH48:AH49"/>
    <mergeCell ref="BF48:BF49"/>
    <mergeCell ref="BG48:BG49"/>
    <mergeCell ref="BH48:BH49"/>
    <mergeCell ref="BI48:BI49"/>
    <mergeCell ref="BH30:BH31"/>
    <mergeCell ref="BI30:BI31"/>
    <mergeCell ref="BJ30:BJ31"/>
    <mergeCell ref="BK30:BK31"/>
    <mergeCell ref="BJ28:BJ29"/>
    <mergeCell ref="BK28:BK29"/>
    <mergeCell ref="BL28:BL29"/>
    <mergeCell ref="AF32:AF33"/>
    <mergeCell ref="AG32:AG33"/>
    <mergeCell ref="BL30:BL31"/>
    <mergeCell ref="BG30:BG31"/>
    <mergeCell ref="AG30:AG31"/>
    <mergeCell ref="BP19:BP20"/>
    <mergeCell ref="BV13:BV14"/>
    <mergeCell ref="BW13:BW14"/>
    <mergeCell ref="BX13:BX14"/>
    <mergeCell ref="BM12:BO12"/>
    <mergeCell ref="BI60:BI61"/>
    <mergeCell ref="BJ60:BJ61"/>
    <mergeCell ref="BK60:BK61"/>
    <mergeCell ref="BL60:BL61"/>
    <mergeCell ref="A60:A61"/>
    <mergeCell ref="B60:B61"/>
    <mergeCell ref="Z60:Z61"/>
    <mergeCell ref="AA60:AA61"/>
    <mergeCell ref="AB60:AB61"/>
    <mergeCell ref="AC60:AC61"/>
    <mergeCell ref="AD60:AD61"/>
    <mergeCell ref="AE60:AE61"/>
    <mergeCell ref="AF60:AF61"/>
    <mergeCell ref="AC26:AC27"/>
    <mergeCell ref="AD26:AD27"/>
    <mergeCell ref="AE26:AE27"/>
    <mergeCell ref="BM21:BO22"/>
    <mergeCell ref="BM27:BO28"/>
    <mergeCell ref="BM33:BO34"/>
    <mergeCell ref="BM39:BO40"/>
    <mergeCell ref="BM49:BO50"/>
    <mergeCell ref="BM59:BO60"/>
    <mergeCell ref="BJ50:BJ51"/>
    <mergeCell ref="A26:A27"/>
    <mergeCell ref="B26:B27"/>
    <mergeCell ref="Z26:Z27"/>
    <mergeCell ref="AA26:AA27"/>
    <mergeCell ref="CD13:CD14"/>
    <mergeCell ref="CE13:CE14"/>
    <mergeCell ref="CF13:CF14"/>
    <mergeCell ref="CG13:CG14"/>
    <mergeCell ref="BM15:BO16"/>
    <mergeCell ref="BP15:BP16"/>
    <mergeCell ref="BQ15:BQ16"/>
    <mergeCell ref="BR15:BR16"/>
    <mergeCell ref="BS15:BS16"/>
    <mergeCell ref="BV15:BV16"/>
    <mergeCell ref="BW15:BW16"/>
    <mergeCell ref="BX15:BX16"/>
    <mergeCell ref="BY15:BY16"/>
    <mergeCell ref="BZ15:BZ16"/>
    <mergeCell ref="CA15:CA16"/>
    <mergeCell ref="CB15:CB16"/>
    <mergeCell ref="CC15:CC16"/>
    <mergeCell ref="CD15:CD16"/>
    <mergeCell ref="CE15:CE16"/>
    <mergeCell ref="CF15:CF16"/>
    <mergeCell ref="BM13:BO14"/>
    <mergeCell ref="BP13:BP14"/>
    <mergeCell ref="BQ13:BQ14"/>
    <mergeCell ref="BR13:BR14"/>
    <mergeCell ref="BS13:BS14"/>
    <mergeCell ref="BU13:BU14"/>
    <mergeCell ref="BU15:BU16"/>
    <mergeCell ref="BT13:BT14"/>
    <mergeCell ref="BT15:BT16"/>
    <mergeCell ref="BQ19:BQ20"/>
    <mergeCell ref="BR19:BR20"/>
    <mergeCell ref="BS19:BS20"/>
    <mergeCell ref="BV19:BV20"/>
    <mergeCell ref="BW19:BW20"/>
    <mergeCell ref="BX19:BX20"/>
    <mergeCell ref="BY19:BY20"/>
    <mergeCell ref="CG15:CG16"/>
    <mergeCell ref="BM17:BO18"/>
    <mergeCell ref="BP17:BP18"/>
    <mergeCell ref="BQ17:BQ18"/>
    <mergeCell ref="BR17:BR18"/>
    <mergeCell ref="BS17:BS18"/>
    <mergeCell ref="BV17:BV18"/>
    <mergeCell ref="BW17:BW18"/>
    <mergeCell ref="BX17:BX18"/>
    <mergeCell ref="BY17:BY18"/>
    <mergeCell ref="BZ17:BZ18"/>
    <mergeCell ref="CA17:CA18"/>
    <mergeCell ref="CB17:CB18"/>
    <mergeCell ref="CC17:CC18"/>
    <mergeCell ref="CD17:CD18"/>
    <mergeCell ref="CE17:CE18"/>
    <mergeCell ref="CF17:CF18"/>
    <mergeCell ref="CG17:CG18"/>
    <mergeCell ref="BZ19:BZ20"/>
    <mergeCell ref="CA19:CA20"/>
    <mergeCell ref="CB19:CB20"/>
    <mergeCell ref="CC19:CC20"/>
    <mergeCell ref="CD19:CD20"/>
    <mergeCell ref="CG19:CG20"/>
    <mergeCell ref="BM19:BO20"/>
    <mergeCell ref="BP21:BP22"/>
    <mergeCell ref="BQ21:BQ22"/>
    <mergeCell ref="BR21:BR22"/>
    <mergeCell ref="BS21:BS22"/>
    <mergeCell ref="BV21:BV22"/>
    <mergeCell ref="BW21:BW22"/>
    <mergeCell ref="BX21:BX22"/>
    <mergeCell ref="BY21:BY22"/>
    <mergeCell ref="BZ21:BZ22"/>
    <mergeCell ref="CA21:CA22"/>
    <mergeCell ref="CB21:CB22"/>
    <mergeCell ref="CC21:CC22"/>
    <mergeCell ref="CD21:CD22"/>
    <mergeCell ref="CE21:CE22"/>
    <mergeCell ref="CF21:CF22"/>
    <mergeCell ref="BT21:BT22"/>
    <mergeCell ref="BT23:BT26"/>
    <mergeCell ref="CC27:CC28"/>
    <mergeCell ref="CD27:CD28"/>
    <mergeCell ref="CE27:CE28"/>
    <mergeCell ref="CF27:CF28"/>
    <mergeCell ref="BT27:BT28"/>
    <mergeCell ref="BT29:BT30"/>
    <mergeCell ref="BT31:BT32"/>
    <mergeCell ref="CG21:CG22"/>
    <mergeCell ref="CG23:CG25"/>
    <mergeCell ref="BV31:BV32"/>
    <mergeCell ref="BW31:BW32"/>
    <mergeCell ref="BX31:BX32"/>
    <mergeCell ref="BY31:BY32"/>
    <mergeCell ref="CG27:CG28"/>
    <mergeCell ref="BZ31:BZ32"/>
    <mergeCell ref="CA31:CA32"/>
    <mergeCell ref="CB31:CB32"/>
    <mergeCell ref="CC31:CC32"/>
    <mergeCell ref="CD31:CD32"/>
    <mergeCell ref="CE31:CE32"/>
    <mergeCell ref="CF31:CF32"/>
    <mergeCell ref="CG31:CG32"/>
    <mergeCell ref="CF23:CF26"/>
    <mergeCell ref="BM29:BO30"/>
    <mergeCell ref="BP29:BP30"/>
    <mergeCell ref="BQ29:BQ30"/>
    <mergeCell ref="BR29:BR30"/>
    <mergeCell ref="BS29:BS30"/>
    <mergeCell ref="BV29:BV30"/>
    <mergeCell ref="BW29:BW30"/>
    <mergeCell ref="BX29:BX30"/>
    <mergeCell ref="BY29:BY30"/>
    <mergeCell ref="BZ29:BZ30"/>
    <mergeCell ref="CA29:CA30"/>
    <mergeCell ref="CB29:CB30"/>
    <mergeCell ref="CC29:CC30"/>
    <mergeCell ref="CD29:CD30"/>
    <mergeCell ref="CE29:CE30"/>
    <mergeCell ref="CF29:CF30"/>
    <mergeCell ref="CG29:CG30"/>
    <mergeCell ref="BP27:BP28"/>
    <mergeCell ref="BQ27:BQ28"/>
    <mergeCell ref="CF37:CF38"/>
    <mergeCell ref="CG37:CG38"/>
    <mergeCell ref="BP33:BP34"/>
    <mergeCell ref="BQ33:BQ34"/>
    <mergeCell ref="BR33:BR34"/>
    <mergeCell ref="BS33:BS34"/>
    <mergeCell ref="BV33:BV34"/>
    <mergeCell ref="BW33:BW34"/>
    <mergeCell ref="BX33:BX34"/>
    <mergeCell ref="BY33:BY34"/>
    <mergeCell ref="BZ33:BZ34"/>
    <mergeCell ref="CA33:CA34"/>
    <mergeCell ref="CB33:CB34"/>
    <mergeCell ref="CC33:CC34"/>
    <mergeCell ref="CD33:CD34"/>
    <mergeCell ref="CE33:CE34"/>
    <mergeCell ref="CF33:CF34"/>
    <mergeCell ref="BT33:BT34"/>
    <mergeCell ref="BT35:BT36"/>
    <mergeCell ref="BT37:BT38"/>
    <mergeCell ref="BU37:BU38"/>
    <mergeCell ref="BR27:BR28"/>
    <mergeCell ref="BS27:BS28"/>
    <mergeCell ref="BV27:BV28"/>
    <mergeCell ref="BW27:BW28"/>
    <mergeCell ref="BX27:BX28"/>
    <mergeCell ref="BY27:BY28"/>
    <mergeCell ref="BZ27:BZ28"/>
    <mergeCell ref="CA27:CA28"/>
    <mergeCell ref="CB27:CB28"/>
    <mergeCell ref="CF39:CF40"/>
    <mergeCell ref="BM37:BO38"/>
    <mergeCell ref="BP37:BP38"/>
    <mergeCell ref="BQ37:BQ38"/>
    <mergeCell ref="BR37:BR38"/>
    <mergeCell ref="BS37:BS38"/>
    <mergeCell ref="BV37:BV38"/>
    <mergeCell ref="BW37:BW38"/>
    <mergeCell ref="BX37:BX38"/>
    <mergeCell ref="BY37:BY38"/>
    <mergeCell ref="CG33:CG34"/>
    <mergeCell ref="BM35:BO36"/>
    <mergeCell ref="BP35:BP36"/>
    <mergeCell ref="BQ35:BQ36"/>
    <mergeCell ref="BR35:BR36"/>
    <mergeCell ref="BS35:BS36"/>
    <mergeCell ref="BV35:BV36"/>
    <mergeCell ref="BW35:BW36"/>
    <mergeCell ref="BX35:BX36"/>
    <mergeCell ref="BY35:BY36"/>
    <mergeCell ref="BZ35:BZ36"/>
    <mergeCell ref="CA35:CA36"/>
    <mergeCell ref="CB35:CB36"/>
    <mergeCell ref="CC35:CC36"/>
    <mergeCell ref="CD35:CD36"/>
    <mergeCell ref="CE35:CE36"/>
    <mergeCell ref="CF35:CF36"/>
    <mergeCell ref="CG35:CG36"/>
    <mergeCell ref="BZ37:BZ38"/>
    <mergeCell ref="CA37:CA38"/>
    <mergeCell ref="CB37:CB38"/>
    <mergeCell ref="CC37:CC38"/>
    <mergeCell ref="CG39:CG40"/>
    <mergeCell ref="BM41:BO42"/>
    <mergeCell ref="BP41:BP42"/>
    <mergeCell ref="BQ41:BQ42"/>
    <mergeCell ref="BR41:BR42"/>
    <mergeCell ref="BS41:BS42"/>
    <mergeCell ref="BV41:BV42"/>
    <mergeCell ref="BW41:BW42"/>
    <mergeCell ref="BX41:BX42"/>
    <mergeCell ref="BY41:BY42"/>
    <mergeCell ref="BZ41:BZ42"/>
    <mergeCell ref="CA41:CA42"/>
    <mergeCell ref="CB41:CB42"/>
    <mergeCell ref="CC41:CC42"/>
    <mergeCell ref="CD41:CD42"/>
    <mergeCell ref="CE41:CE42"/>
    <mergeCell ref="CF41:CF42"/>
    <mergeCell ref="CG41:CG42"/>
    <mergeCell ref="BP39:BP40"/>
    <mergeCell ref="BQ39:BQ40"/>
    <mergeCell ref="BR39:BR40"/>
    <mergeCell ref="BS39:BS40"/>
    <mergeCell ref="BV39:BV40"/>
    <mergeCell ref="BW39:BW40"/>
    <mergeCell ref="BX39:BX40"/>
    <mergeCell ref="BY39:BY40"/>
    <mergeCell ref="BZ39:BZ40"/>
    <mergeCell ref="CA39:CA40"/>
    <mergeCell ref="CB39:CB40"/>
    <mergeCell ref="CC39:CC40"/>
    <mergeCell ref="CD39:CD40"/>
    <mergeCell ref="CE39:CE40"/>
    <mergeCell ref="CF43:CF44"/>
    <mergeCell ref="CG43:CG44"/>
    <mergeCell ref="BM45:BO46"/>
    <mergeCell ref="BP45:BP46"/>
    <mergeCell ref="BQ45:BQ46"/>
    <mergeCell ref="BR45:BR46"/>
    <mergeCell ref="BS45:BS46"/>
    <mergeCell ref="BV45:BV46"/>
    <mergeCell ref="BW45:BW46"/>
    <mergeCell ref="BX45:BX46"/>
    <mergeCell ref="BY45:BY46"/>
    <mergeCell ref="BZ45:BZ46"/>
    <mergeCell ref="CA45:CA46"/>
    <mergeCell ref="CB45:CB46"/>
    <mergeCell ref="CC45:CC46"/>
    <mergeCell ref="CD45:CD46"/>
    <mergeCell ref="CE45:CE46"/>
    <mergeCell ref="CF45:CF46"/>
    <mergeCell ref="BM43:BO44"/>
    <mergeCell ref="BP43:BP44"/>
    <mergeCell ref="BQ43:BQ44"/>
    <mergeCell ref="BR43:BR44"/>
    <mergeCell ref="BS43:BS44"/>
    <mergeCell ref="BV43:BV44"/>
    <mergeCell ref="BW43:BW44"/>
    <mergeCell ref="BX43:BX44"/>
    <mergeCell ref="BY43:BY44"/>
    <mergeCell ref="CG45:CG46"/>
    <mergeCell ref="BM47:BO48"/>
    <mergeCell ref="BP47:BP48"/>
    <mergeCell ref="BQ47:BQ48"/>
    <mergeCell ref="BR47:BR48"/>
    <mergeCell ref="BS47:BS48"/>
    <mergeCell ref="BV47:BV48"/>
    <mergeCell ref="BW47:BW48"/>
    <mergeCell ref="BX47:BX48"/>
    <mergeCell ref="BY47:BY48"/>
    <mergeCell ref="BZ47:BZ48"/>
    <mergeCell ref="CA47:CA48"/>
    <mergeCell ref="CB47:CB48"/>
    <mergeCell ref="CC47:CC48"/>
    <mergeCell ref="CD47:CD48"/>
    <mergeCell ref="CE47:CE48"/>
    <mergeCell ref="CF47:CF48"/>
    <mergeCell ref="CG47:CG48"/>
    <mergeCell ref="BT47:BT48"/>
    <mergeCell ref="BW49:BW50"/>
    <mergeCell ref="BX49:BX50"/>
    <mergeCell ref="CA49:CA50"/>
    <mergeCell ref="BM51:BO52"/>
    <mergeCell ref="BP51:BP52"/>
    <mergeCell ref="BQ51:BQ52"/>
    <mergeCell ref="BR51:BR52"/>
    <mergeCell ref="BS51:BS52"/>
    <mergeCell ref="BV51:BV52"/>
    <mergeCell ref="BW51:BW52"/>
    <mergeCell ref="BX51:BX52"/>
    <mergeCell ref="BY51:BY52"/>
    <mergeCell ref="BZ51:BZ52"/>
    <mergeCell ref="CA51:CA52"/>
    <mergeCell ref="BT51:BT52"/>
    <mergeCell ref="BT53:BT56"/>
    <mergeCell ref="BT57:BT58"/>
    <mergeCell ref="BU57:BU58"/>
    <mergeCell ref="BM57:BO58"/>
    <mergeCell ref="BP57:BP58"/>
    <mergeCell ref="BQ57:BQ58"/>
    <mergeCell ref="BR57:BR58"/>
    <mergeCell ref="BS57:BS58"/>
    <mergeCell ref="BV57:BV58"/>
    <mergeCell ref="BW57:BW58"/>
    <mergeCell ref="BX57:BX58"/>
    <mergeCell ref="BY57:BY58"/>
    <mergeCell ref="BZ57:BZ58"/>
    <mergeCell ref="CA57:CA58"/>
    <mergeCell ref="CD51:CD52"/>
    <mergeCell ref="CE51:CE52"/>
    <mergeCell ref="CF51:CF52"/>
    <mergeCell ref="CG51:CG52"/>
    <mergeCell ref="BM53:BO56"/>
    <mergeCell ref="BP53:BP56"/>
    <mergeCell ref="BQ53:BQ56"/>
    <mergeCell ref="BR53:BR56"/>
    <mergeCell ref="BS53:BS56"/>
    <mergeCell ref="BV53:BV56"/>
    <mergeCell ref="BW53:BW56"/>
    <mergeCell ref="BX53:BX56"/>
    <mergeCell ref="BY53:BY56"/>
    <mergeCell ref="BZ53:BZ56"/>
    <mergeCell ref="CA53:CA56"/>
    <mergeCell ref="CB53:CB56"/>
    <mergeCell ref="CC53:CC56"/>
    <mergeCell ref="CD53:CD56"/>
    <mergeCell ref="CE53:CE56"/>
    <mergeCell ref="CF53:CF56"/>
    <mergeCell ref="CG53:CG56"/>
    <mergeCell ref="BU53:BU56"/>
    <mergeCell ref="CB51:CB52"/>
    <mergeCell ref="CC51:CC52"/>
    <mergeCell ref="CB57:CB58"/>
    <mergeCell ref="CC57:CC58"/>
    <mergeCell ref="CD57:CD58"/>
    <mergeCell ref="CG59:CG60"/>
    <mergeCell ref="BM61:BO62"/>
    <mergeCell ref="BP61:BP62"/>
    <mergeCell ref="BQ61:BQ62"/>
    <mergeCell ref="BR61:BR62"/>
    <mergeCell ref="BS61:BS62"/>
    <mergeCell ref="BV61:BV62"/>
    <mergeCell ref="BW61:BW62"/>
    <mergeCell ref="BX61:BX62"/>
    <mergeCell ref="BY61:BY62"/>
    <mergeCell ref="BZ61:BZ62"/>
    <mergeCell ref="CA61:CA62"/>
    <mergeCell ref="CB61:CB62"/>
    <mergeCell ref="CC61:CC62"/>
    <mergeCell ref="CD61:CD62"/>
    <mergeCell ref="CE61:CE62"/>
    <mergeCell ref="CF61:CF62"/>
    <mergeCell ref="CG61:CG62"/>
    <mergeCell ref="BP59:BP60"/>
    <mergeCell ref="BQ59:BQ60"/>
    <mergeCell ref="BR59:BR60"/>
    <mergeCell ref="BS59:BS60"/>
    <mergeCell ref="CF59:CF60"/>
    <mergeCell ref="CE57:CE58"/>
    <mergeCell ref="CF57:CF58"/>
    <mergeCell ref="CG57:CG58"/>
    <mergeCell ref="Z68:Z69"/>
    <mergeCell ref="AA68:AA69"/>
    <mergeCell ref="AB68:AB69"/>
    <mergeCell ref="AC68:AC69"/>
    <mergeCell ref="AD68:AD69"/>
    <mergeCell ref="AE68:AE69"/>
    <mergeCell ref="AF68:AF69"/>
    <mergeCell ref="AG68:AG69"/>
    <mergeCell ref="AH68:AH69"/>
    <mergeCell ref="BF68:BF69"/>
    <mergeCell ref="BG68:BG69"/>
    <mergeCell ref="BH68:BH69"/>
    <mergeCell ref="BI68:BI69"/>
    <mergeCell ref="BJ68:BJ69"/>
    <mergeCell ref="BZ65:BZ66"/>
    <mergeCell ref="CG65:CG66"/>
    <mergeCell ref="BM65:BO66"/>
    <mergeCell ref="BP65:BP66"/>
    <mergeCell ref="BQ65:BQ66"/>
    <mergeCell ref="BR65:BR66"/>
    <mergeCell ref="BS65:BS66"/>
    <mergeCell ref="BV65:BV66"/>
    <mergeCell ref="BW65:BW66"/>
    <mergeCell ref="BX65:BX66"/>
    <mergeCell ref="BY65:BY66"/>
    <mergeCell ref="Z64:Z65"/>
    <mergeCell ref="AA64:AA65"/>
    <mergeCell ref="AB64:AB65"/>
    <mergeCell ref="AC64:AC65"/>
    <mergeCell ref="AD64:AD65"/>
    <mergeCell ref="AE64:AE65"/>
    <mergeCell ref="AF64:AF65"/>
    <mergeCell ref="CA65:CA66"/>
    <mergeCell ref="CB65:CB66"/>
    <mergeCell ref="CC65:CC66"/>
    <mergeCell ref="CD65:CD66"/>
    <mergeCell ref="CE65:CE66"/>
    <mergeCell ref="CF65:CF66"/>
    <mergeCell ref="BV59:BV60"/>
    <mergeCell ref="BW59:BW60"/>
    <mergeCell ref="BX59:BX60"/>
    <mergeCell ref="BY59:BY60"/>
    <mergeCell ref="BZ59:BZ60"/>
    <mergeCell ref="CA59:CA60"/>
    <mergeCell ref="CB59:CB60"/>
    <mergeCell ref="CC59:CC60"/>
    <mergeCell ref="BL70:BL71"/>
    <mergeCell ref="BT59:BT60"/>
    <mergeCell ref="BT61:BT62"/>
    <mergeCell ref="BT65:BT66"/>
    <mergeCell ref="BM23:BO26"/>
    <mergeCell ref="BP23:BP26"/>
    <mergeCell ref="CE23:CE26"/>
    <mergeCell ref="BQ23:BQ26"/>
    <mergeCell ref="BR23:BR26"/>
    <mergeCell ref="BS23:BS26"/>
    <mergeCell ref="BV23:BV26"/>
    <mergeCell ref="BW23:BW26"/>
    <mergeCell ref="BX23:BX26"/>
    <mergeCell ref="BY23:BY26"/>
    <mergeCell ref="BZ23:BZ26"/>
    <mergeCell ref="CA23:CA26"/>
    <mergeCell ref="CB23:CB26"/>
    <mergeCell ref="CC23:CC26"/>
    <mergeCell ref="CD23:CD26"/>
    <mergeCell ref="CD59:CD60"/>
    <mergeCell ref="CE59:CE60"/>
    <mergeCell ref="BZ43:BZ44"/>
    <mergeCell ref="CA43:CA44"/>
    <mergeCell ref="CB43:CB44"/>
    <mergeCell ref="CC43:CC44"/>
    <mergeCell ref="CD43:CD44"/>
    <mergeCell ref="CE43:CE44"/>
    <mergeCell ref="CD37:CD38"/>
    <mergeCell ref="CE37:CE38"/>
    <mergeCell ref="BM31:BO32"/>
    <mergeCell ref="BP31:BP32"/>
    <mergeCell ref="BQ31:BQ32"/>
    <mergeCell ref="BU29:BU30"/>
    <mergeCell ref="BU31:BU32"/>
    <mergeCell ref="BU33:BU34"/>
    <mergeCell ref="BU35:BU36"/>
    <mergeCell ref="BT39:BT40"/>
    <mergeCell ref="BT41:BT42"/>
    <mergeCell ref="BT43:BT44"/>
    <mergeCell ref="BT45:BT46"/>
    <mergeCell ref="BK68:BK69"/>
    <mergeCell ref="BL68:BL69"/>
    <mergeCell ref="BR31:BR32"/>
    <mergeCell ref="BS31:BS32"/>
    <mergeCell ref="BL54:BL55"/>
    <mergeCell ref="BK58:BK59"/>
    <mergeCell ref="BU59:BU60"/>
    <mergeCell ref="BU61:BU62"/>
    <mergeCell ref="BU65:BU66"/>
    <mergeCell ref="A70:A71"/>
    <mergeCell ref="B70:B71"/>
    <mergeCell ref="Z70:Z71"/>
    <mergeCell ref="AA70:AA71"/>
    <mergeCell ref="AB70:AB71"/>
    <mergeCell ref="AC70:AC71"/>
    <mergeCell ref="AD70:AD71"/>
    <mergeCell ref="AE70:AE71"/>
    <mergeCell ref="AF70:AF71"/>
    <mergeCell ref="AG70:AG71"/>
    <mergeCell ref="AH70:AH71"/>
    <mergeCell ref="BF70:BF71"/>
    <mergeCell ref="BG70:BG71"/>
    <mergeCell ref="BH70:BH71"/>
    <mergeCell ref="BI70:BI71"/>
    <mergeCell ref="BJ70:BJ71"/>
    <mergeCell ref="BK70:BK71"/>
    <mergeCell ref="A68:A69"/>
    <mergeCell ref="B68:B69"/>
    <mergeCell ref="BT17:BT18"/>
    <mergeCell ref="BT19:BT20"/>
    <mergeCell ref="CF63:CF64"/>
    <mergeCell ref="CG63:CG64"/>
    <mergeCell ref="BM63:BO64"/>
    <mergeCell ref="BP63:BP64"/>
    <mergeCell ref="BQ63:BQ64"/>
    <mergeCell ref="BR63:BR64"/>
    <mergeCell ref="BS63:BS64"/>
    <mergeCell ref="BT63:BT64"/>
    <mergeCell ref="BU63:BU64"/>
    <mergeCell ref="BV63:BV64"/>
    <mergeCell ref="BW63:BW64"/>
    <mergeCell ref="BX63:BX64"/>
    <mergeCell ref="BY63:BY64"/>
    <mergeCell ref="BZ63:BZ64"/>
    <mergeCell ref="CA63:CA64"/>
    <mergeCell ref="CB63:CB64"/>
    <mergeCell ref="CC63:CC64"/>
    <mergeCell ref="CD63:CD64"/>
    <mergeCell ref="CE63:CE64"/>
    <mergeCell ref="BU17:BU18"/>
    <mergeCell ref="BU19:BU20"/>
    <mergeCell ref="BU21:BU22"/>
    <mergeCell ref="BU23:BU26"/>
    <mergeCell ref="BU27:BU28"/>
    <mergeCell ref="BU39:BU40"/>
    <mergeCell ref="BU41:BU42"/>
    <mergeCell ref="BU43:BU44"/>
    <mergeCell ref="BU45:BU46"/>
    <mergeCell ref="BU47:BU48"/>
    <mergeCell ref="BU51:BU52"/>
  </mergeCells>
  <pageMargins left="0" right="0" top="0" bottom="0" header="0" footer="0"/>
  <pageSetup paperSize="9" scale="35" orientation="landscape" r:id="rId1"/>
  <headerFooter alignWithMargins="0"/>
  <colBreaks count="2" manualBreakCount="2">
    <brk id="32" max="76" man="1"/>
    <brk id="64" max="76" man="1"/>
  </colBreaks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3" tint="0.39997558519241921"/>
  </sheetPr>
  <dimension ref="A1:DZ639"/>
  <sheetViews>
    <sheetView showZeros="0" view="pageBreakPreview" zoomScale="70" zoomScaleNormal="60" zoomScaleSheetLayoutView="70" zoomScalePageLayoutView="10" workbookViewId="0">
      <selection activeCell="CJ73" sqref="CJ73"/>
    </sheetView>
  </sheetViews>
  <sheetFormatPr defaultColWidth="9.140625" defaultRowHeight="15.75"/>
  <cols>
    <col min="1" max="1" width="33.85546875" style="4" customWidth="1"/>
    <col min="2" max="2" width="7.42578125" style="4" customWidth="1"/>
    <col min="3" max="3" width="7.7109375" style="4" customWidth="1"/>
    <col min="4" max="26" width="10" style="4" customWidth="1"/>
    <col min="27" max="29" width="11" style="4" customWidth="1"/>
    <col min="30" max="30" width="11" style="5" customWidth="1"/>
    <col min="31" max="33" width="11.28515625" style="47" customWidth="1"/>
    <col min="34" max="34" width="33.85546875" style="4" customWidth="1"/>
    <col min="35" max="35" width="7.42578125" style="4" customWidth="1"/>
    <col min="36" max="36" width="7.7109375" style="4" customWidth="1"/>
    <col min="37" max="59" width="10" style="4" customWidth="1"/>
    <col min="60" max="62" width="11" style="4" customWidth="1"/>
    <col min="63" max="63" width="11" style="5" customWidth="1"/>
    <col min="64" max="66" width="11.28515625" style="47" customWidth="1"/>
    <col min="67" max="67" width="9.140625" style="3"/>
    <col min="68" max="68" width="10.42578125" style="3" customWidth="1"/>
    <col min="69" max="69" width="12.42578125" style="3" customWidth="1"/>
    <col min="70" max="70" width="11.140625" style="3" customWidth="1"/>
    <col min="71" max="71" width="11.42578125" style="3" customWidth="1"/>
    <col min="72" max="72" width="11.5703125" style="3" customWidth="1"/>
    <col min="73" max="73" width="10.7109375" style="3" customWidth="1"/>
    <col min="74" max="75" width="11" style="3" customWidth="1"/>
    <col min="76" max="76" width="10.7109375" style="3" customWidth="1"/>
    <col min="77" max="77" width="11.42578125" style="3" customWidth="1"/>
    <col min="78" max="78" width="11.140625" style="3" customWidth="1"/>
    <col min="79" max="79" width="11.42578125" style="3" customWidth="1"/>
    <col min="80" max="80" width="14" style="3" customWidth="1"/>
    <col min="81" max="81" width="10" style="3" customWidth="1"/>
    <col min="82" max="82" width="10.42578125" style="3" customWidth="1"/>
    <col min="83" max="83" width="11.42578125" style="3" customWidth="1"/>
    <col min="84" max="84" width="11" style="3" customWidth="1"/>
    <col min="85" max="88" width="11.140625" style="3" customWidth="1"/>
    <col min="89" max="16384" width="9.140625" style="3"/>
  </cols>
  <sheetData>
    <row r="1" spans="1:130" ht="15" customHeight="1">
      <c r="A1" s="11"/>
      <c r="B1" s="11"/>
      <c r="C1" s="11" t="s">
        <v>71</v>
      </c>
      <c r="D1" s="11"/>
      <c r="E1" s="11"/>
      <c r="F1" s="11"/>
      <c r="G1" s="11"/>
      <c r="H1" s="11"/>
      <c r="I1" s="11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11"/>
      <c r="V1" s="26"/>
      <c r="W1" s="11"/>
      <c r="Y1" s="11"/>
      <c r="Z1" s="11"/>
      <c r="AA1" s="11"/>
      <c r="AB1" s="11"/>
      <c r="AC1" s="11"/>
      <c r="AD1" s="11"/>
      <c r="AE1" s="11"/>
      <c r="AF1" s="11"/>
      <c r="AG1" s="11"/>
      <c r="AH1" s="11"/>
      <c r="AI1" s="11"/>
      <c r="AJ1" s="11" t="s">
        <v>71</v>
      </c>
      <c r="AK1" s="11"/>
      <c r="AL1" s="11"/>
      <c r="AM1" s="11"/>
      <c r="AN1" s="11"/>
      <c r="AO1" s="11"/>
      <c r="AP1" s="11"/>
      <c r="AQ1" s="11"/>
      <c r="AR1" s="11"/>
      <c r="AS1" s="11"/>
      <c r="AT1" s="11"/>
      <c r="AU1" s="11"/>
      <c r="AV1" s="11"/>
      <c r="AW1" s="11"/>
      <c r="AX1" s="11"/>
      <c r="AY1" s="11"/>
      <c r="AZ1" s="11"/>
      <c r="BA1" s="11"/>
      <c r="BB1" s="11"/>
      <c r="BC1" s="26"/>
      <c r="BD1" s="11"/>
      <c r="BF1" s="11"/>
      <c r="BG1" s="11"/>
      <c r="BH1" s="11"/>
      <c r="BI1" s="11"/>
      <c r="BJ1" s="11"/>
      <c r="BK1" s="11"/>
      <c r="BL1" s="11"/>
      <c r="BM1" s="11"/>
      <c r="BN1" s="11"/>
      <c r="BO1" s="845" t="s">
        <v>51</v>
      </c>
      <c r="BP1" s="845"/>
      <c r="BQ1" s="846" t="s">
        <v>448</v>
      </c>
      <c r="BR1" s="828" t="str">
        <f>D16</f>
        <v>каша молочная рисовая</v>
      </c>
      <c r="BS1" s="828" t="str">
        <f t="shared" ref="BS1:CI1" si="0">E16</f>
        <v>чай с сахаром</v>
      </c>
      <c r="BT1" s="828" t="str">
        <f t="shared" si="0"/>
        <v>масло сливочное</v>
      </c>
      <c r="BU1" s="828" t="str">
        <f t="shared" si="0"/>
        <v>хлеб пшеничный</v>
      </c>
      <c r="BV1" s="828" t="s">
        <v>464</v>
      </c>
      <c r="BW1" s="828">
        <f t="shared" si="0"/>
        <v>0</v>
      </c>
      <c r="BX1" s="828">
        <f t="shared" si="0"/>
        <v>0</v>
      </c>
      <c r="BY1" s="828" t="s">
        <v>479</v>
      </c>
      <c r="BZ1" s="828" t="str">
        <f>K16</f>
        <v>суп картофельны с горохом</v>
      </c>
      <c r="CA1" s="828" t="str">
        <f t="shared" ref="CA1:CF1" si="1">L16</f>
        <v>биточкииз говядины</v>
      </c>
      <c r="CB1" s="828" t="str">
        <f t="shared" si="1"/>
        <v>макароны отварные</v>
      </c>
      <c r="CC1" s="828" t="str">
        <f t="shared" si="1"/>
        <v>соус красный</v>
      </c>
      <c r="CD1" s="828" t="str">
        <f t="shared" si="1"/>
        <v>хлеб пшеничный</v>
      </c>
      <c r="CE1" s="828" t="str">
        <f t="shared" si="1"/>
        <v>компот из сухофруктов</v>
      </c>
      <c r="CF1" s="828">
        <f t="shared" si="1"/>
        <v>0</v>
      </c>
      <c r="CG1" s="828" t="s">
        <v>480</v>
      </c>
      <c r="CH1" s="828" t="str">
        <f t="shared" si="0"/>
        <v>печенье</v>
      </c>
      <c r="CI1" s="828" t="str">
        <f t="shared" si="0"/>
        <v>чай с сахаром</v>
      </c>
      <c r="CJ1" s="828" t="s">
        <v>163</v>
      </c>
      <c r="CK1" s="820"/>
      <c r="CL1" s="820"/>
      <c r="CM1" s="820"/>
      <c r="CN1" s="827"/>
      <c r="CO1" s="827"/>
      <c r="CP1" s="820"/>
      <c r="CQ1" s="820"/>
      <c r="CR1" s="820"/>
      <c r="CS1" s="820"/>
      <c r="CT1" s="820"/>
      <c r="CU1" s="820"/>
      <c r="CV1" s="820"/>
      <c r="CW1" s="820"/>
      <c r="CX1" s="39"/>
      <c r="CY1" s="5"/>
      <c r="CZ1" s="11"/>
      <c r="DA1" s="412"/>
      <c r="DB1" s="412"/>
      <c r="DC1" s="11"/>
      <c r="DD1" s="11"/>
      <c r="DE1" s="31"/>
      <c r="DF1" s="31"/>
      <c r="DG1" s="31"/>
      <c r="DH1" s="27"/>
      <c r="DI1" s="30"/>
      <c r="DJ1" s="30"/>
      <c r="DK1" s="30"/>
      <c r="DL1" s="30"/>
      <c r="DM1" s="4"/>
      <c r="DN1" s="824"/>
      <c r="DO1" s="824"/>
      <c r="DP1" s="11"/>
      <c r="DQ1" s="11"/>
      <c r="DR1" s="28"/>
      <c r="DS1" s="823"/>
      <c r="DT1" s="823"/>
      <c r="DU1" s="823"/>
    </row>
    <row r="2" spans="1:130" ht="15" customHeight="1">
      <c r="A2" s="11" t="s">
        <v>70</v>
      </c>
      <c r="B2" s="825"/>
      <c r="C2" s="825"/>
      <c r="D2" s="825"/>
      <c r="E2" s="825"/>
      <c r="F2" s="11"/>
      <c r="G2" s="825" t="s">
        <v>495</v>
      </c>
      <c r="H2" s="825"/>
      <c r="I2" s="825"/>
      <c r="J2" s="825"/>
      <c r="K2" s="825"/>
      <c r="L2" s="11"/>
      <c r="M2" s="11"/>
      <c r="N2" s="826" t="s">
        <v>69</v>
      </c>
      <c r="O2" s="826"/>
      <c r="P2" s="826"/>
      <c r="Q2" s="826"/>
      <c r="R2" s="826"/>
      <c r="S2" s="826"/>
      <c r="T2" s="826"/>
      <c r="U2" s="826"/>
      <c r="V2" s="826"/>
      <c r="W2" s="826"/>
      <c r="X2" s="826"/>
      <c r="Y2" s="11"/>
      <c r="Z2" s="46"/>
      <c r="AA2" s="46"/>
      <c r="AB2" s="46"/>
      <c r="AC2" s="46"/>
      <c r="AD2" s="11"/>
      <c r="AE2" s="11"/>
      <c r="AF2" s="11"/>
      <c r="AG2" s="11"/>
      <c r="AH2" s="11" t="s">
        <v>70</v>
      </c>
      <c r="AI2" s="825"/>
      <c r="AJ2" s="825"/>
      <c r="AK2" s="825"/>
      <c r="AL2" s="825"/>
      <c r="AM2" s="11"/>
      <c r="AN2" s="825" t="s">
        <v>495</v>
      </c>
      <c r="AO2" s="825"/>
      <c r="AP2" s="825"/>
      <c r="AQ2" s="825"/>
      <c r="AR2" s="825"/>
      <c r="AS2" s="11"/>
      <c r="AT2" s="11"/>
      <c r="AU2" s="826" t="s">
        <v>69</v>
      </c>
      <c r="AV2" s="826"/>
      <c r="AW2" s="826"/>
      <c r="AX2" s="826"/>
      <c r="AY2" s="826"/>
      <c r="AZ2" s="826"/>
      <c r="BA2" s="826"/>
      <c r="BB2" s="826"/>
      <c r="BC2" s="826"/>
      <c r="BD2" s="826"/>
      <c r="BE2" s="826"/>
      <c r="BF2" s="11"/>
      <c r="BG2" s="46"/>
      <c r="BH2" s="46"/>
      <c r="BI2" s="46"/>
      <c r="BJ2" s="46"/>
      <c r="BK2" s="11"/>
      <c r="BL2" s="11"/>
      <c r="BM2" s="11"/>
      <c r="BN2" s="11"/>
      <c r="BO2" s="845"/>
      <c r="BP2" s="845"/>
      <c r="BQ2" s="847"/>
      <c r="BR2" s="964"/>
      <c r="BS2" s="964"/>
      <c r="BT2" s="964"/>
      <c r="BU2" s="964"/>
      <c r="BV2" s="964"/>
      <c r="BW2" s="964"/>
      <c r="BX2" s="964"/>
      <c r="BY2" s="964"/>
      <c r="BZ2" s="829"/>
      <c r="CA2" s="829"/>
      <c r="CB2" s="829"/>
      <c r="CC2" s="829"/>
      <c r="CD2" s="829"/>
      <c r="CE2" s="829"/>
      <c r="CF2" s="829"/>
      <c r="CG2" s="964"/>
      <c r="CH2" s="964"/>
      <c r="CI2" s="964"/>
      <c r="CJ2" s="964"/>
      <c r="CK2" s="820"/>
      <c r="CL2" s="820"/>
      <c r="CM2" s="820"/>
      <c r="CN2" s="827"/>
      <c r="CO2" s="827"/>
      <c r="CP2" s="820"/>
      <c r="CQ2" s="820"/>
      <c r="CR2" s="820"/>
      <c r="CS2" s="820"/>
      <c r="CT2" s="820"/>
      <c r="CU2" s="820"/>
      <c r="CV2" s="820"/>
      <c r="CW2" s="820"/>
      <c r="CX2" s="39"/>
      <c r="CY2" s="39"/>
      <c r="CZ2" s="11"/>
      <c r="DA2" s="11"/>
      <c r="DB2" s="11"/>
      <c r="DC2" s="11"/>
      <c r="DD2" s="11"/>
      <c r="DE2" s="11"/>
      <c r="DF2" s="11"/>
      <c r="DG2" s="11"/>
      <c r="DH2" s="26"/>
      <c r="DI2" s="4"/>
      <c r="DJ2" s="4"/>
      <c r="DK2" s="4"/>
      <c r="DL2" s="4"/>
      <c r="DM2" s="4"/>
      <c r="DN2" s="42"/>
      <c r="DO2" s="42"/>
      <c r="DP2" s="11"/>
      <c r="DQ2" s="11"/>
      <c r="DR2" s="28"/>
      <c r="DS2" s="28"/>
      <c r="DT2" s="28"/>
      <c r="DU2" s="117"/>
    </row>
    <row r="3" spans="1:130" ht="15" customHeight="1">
      <c r="A3" s="11"/>
      <c r="B3" s="1023" t="s">
        <v>68</v>
      </c>
      <c r="C3" s="1023"/>
      <c r="D3" s="1023"/>
      <c r="E3" s="1023"/>
      <c r="F3" s="11"/>
      <c r="G3" s="1023" t="s">
        <v>96</v>
      </c>
      <c r="H3" s="1023"/>
      <c r="I3" s="1023"/>
      <c r="J3" s="1023"/>
      <c r="K3" s="1023"/>
      <c r="L3" s="11"/>
      <c r="M3" s="11"/>
      <c r="N3" s="826"/>
      <c r="O3" s="826"/>
      <c r="P3" s="826"/>
      <c r="Q3" s="826"/>
      <c r="R3" s="826"/>
      <c r="S3" s="826"/>
      <c r="T3" s="826"/>
      <c r="U3" s="826"/>
      <c r="V3" s="826"/>
      <c r="W3" s="826"/>
      <c r="X3" s="826"/>
      <c r="Y3" s="11"/>
      <c r="Z3" s="45"/>
      <c r="AA3" s="131"/>
      <c r="AB3" s="131"/>
      <c r="AC3" s="131"/>
      <c r="AD3" s="11"/>
      <c r="AE3" s="11"/>
      <c r="AF3" s="11"/>
      <c r="AG3" s="11"/>
      <c r="AH3" s="11"/>
      <c r="AI3" s="1023" t="s">
        <v>68</v>
      </c>
      <c r="AJ3" s="1023"/>
      <c r="AK3" s="1023"/>
      <c r="AL3" s="1023"/>
      <c r="AM3" s="11"/>
      <c r="AN3" s="1023" t="s">
        <v>96</v>
      </c>
      <c r="AO3" s="1023"/>
      <c r="AP3" s="1023"/>
      <c r="AQ3" s="1023"/>
      <c r="AR3" s="1023"/>
      <c r="AS3" s="11"/>
      <c r="AT3" s="11"/>
      <c r="AU3" s="826"/>
      <c r="AV3" s="826"/>
      <c r="AW3" s="826"/>
      <c r="AX3" s="826"/>
      <c r="AY3" s="826"/>
      <c r="AZ3" s="826"/>
      <c r="BA3" s="826"/>
      <c r="BB3" s="826"/>
      <c r="BC3" s="826"/>
      <c r="BD3" s="826"/>
      <c r="BE3" s="826"/>
      <c r="BF3" s="11"/>
      <c r="BG3" s="45"/>
      <c r="BH3" s="131"/>
      <c r="BI3" s="131"/>
      <c r="BJ3" s="131"/>
      <c r="BK3" s="11"/>
      <c r="BL3" s="11"/>
      <c r="BM3" s="11"/>
      <c r="BN3" s="11"/>
      <c r="BO3" s="845"/>
      <c r="BP3" s="845"/>
      <c r="BQ3" s="847"/>
      <c r="BR3" s="964"/>
      <c r="BS3" s="964"/>
      <c r="BT3" s="964"/>
      <c r="BU3" s="964"/>
      <c r="BV3" s="964"/>
      <c r="BW3" s="964"/>
      <c r="BX3" s="964"/>
      <c r="BY3" s="964"/>
      <c r="BZ3" s="829"/>
      <c r="CA3" s="829"/>
      <c r="CB3" s="829"/>
      <c r="CC3" s="829"/>
      <c r="CD3" s="829"/>
      <c r="CE3" s="829"/>
      <c r="CF3" s="829"/>
      <c r="CG3" s="964"/>
      <c r="CH3" s="964"/>
      <c r="CI3" s="964"/>
      <c r="CJ3" s="964"/>
      <c r="CK3" s="31"/>
      <c r="CL3" s="820"/>
      <c r="CM3" s="820"/>
      <c r="CN3" s="827"/>
      <c r="CO3" s="827"/>
      <c r="CP3" s="820"/>
      <c r="CQ3" s="820"/>
      <c r="CR3" s="820"/>
      <c r="CS3" s="820"/>
      <c r="CT3" s="820"/>
      <c r="CU3" s="820"/>
      <c r="CV3" s="820"/>
      <c r="CW3" s="820"/>
      <c r="CX3" s="39"/>
      <c r="CY3" s="130"/>
      <c r="CZ3" s="11"/>
      <c r="DA3" s="11"/>
      <c r="DB3" s="11"/>
      <c r="DC3" s="11"/>
      <c r="DD3" s="11"/>
      <c r="DE3" s="11"/>
      <c r="DF3" s="11"/>
      <c r="DG3" s="11"/>
      <c r="DH3" s="26"/>
      <c r="DI3" s="4"/>
      <c r="DJ3" s="4"/>
      <c r="DK3" s="4"/>
      <c r="DL3" s="4"/>
      <c r="DM3" s="4"/>
      <c r="DN3" s="11"/>
      <c r="DO3" s="11"/>
      <c r="DP3" s="11"/>
      <c r="DQ3" s="11"/>
      <c r="DR3" s="11"/>
      <c r="DS3" s="11"/>
      <c r="DT3" s="11"/>
      <c r="DU3" s="25"/>
    </row>
    <row r="4" spans="1:130" ht="15" customHeight="1">
      <c r="A4" s="11" t="s">
        <v>578</v>
      </c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26"/>
      <c r="W4" s="11"/>
      <c r="X4" s="11"/>
      <c r="AA4" s="413"/>
      <c r="AB4" s="413"/>
      <c r="AC4" s="413"/>
      <c r="AD4" s="11"/>
      <c r="AE4" s="416" t="s">
        <v>95</v>
      </c>
      <c r="AF4" s="821"/>
      <c r="AG4" s="822"/>
      <c r="AH4" s="11" t="s">
        <v>439</v>
      </c>
      <c r="AI4" s="11"/>
      <c r="AJ4" s="11"/>
      <c r="AK4" s="11"/>
      <c r="AL4" s="11"/>
      <c r="AM4" s="11"/>
      <c r="AN4" s="11"/>
      <c r="AO4" s="11"/>
      <c r="AP4" s="11"/>
      <c r="AQ4" s="11"/>
      <c r="AR4" s="11"/>
      <c r="AS4" s="11"/>
      <c r="AT4" s="11"/>
      <c r="AU4" s="11"/>
      <c r="AV4" s="11"/>
      <c r="AW4" s="11"/>
      <c r="AX4" s="11"/>
      <c r="AY4" s="11"/>
      <c r="AZ4" s="11"/>
      <c r="BA4" s="11"/>
      <c r="BB4" s="11"/>
      <c r="BC4" s="26"/>
      <c r="BD4" s="11"/>
      <c r="BE4" s="11"/>
      <c r="BH4" s="413"/>
      <c r="BI4" s="413"/>
      <c r="BJ4" s="413"/>
      <c r="BK4" s="11"/>
      <c r="BL4" s="416" t="s">
        <v>95</v>
      </c>
      <c r="BM4" s="821"/>
      <c r="BN4" s="822"/>
      <c r="BO4" s="845"/>
      <c r="BP4" s="845"/>
      <c r="BQ4" s="847"/>
      <c r="BR4" s="964"/>
      <c r="BS4" s="964"/>
      <c r="BT4" s="964"/>
      <c r="BU4" s="964"/>
      <c r="BV4" s="964"/>
      <c r="BW4" s="964"/>
      <c r="BX4" s="964"/>
      <c r="BY4" s="964"/>
      <c r="BZ4" s="829"/>
      <c r="CA4" s="829"/>
      <c r="CB4" s="829"/>
      <c r="CC4" s="829"/>
      <c r="CD4" s="829"/>
      <c r="CE4" s="829"/>
      <c r="CF4" s="829"/>
      <c r="CG4" s="964"/>
      <c r="CH4" s="964"/>
      <c r="CI4" s="964"/>
      <c r="CJ4" s="964"/>
      <c r="CK4" s="28"/>
      <c r="CL4" s="823"/>
      <c r="CM4" s="823"/>
      <c r="CN4" s="823"/>
      <c r="CO4" s="823"/>
      <c r="CP4" s="823"/>
      <c r="CQ4" s="823"/>
      <c r="CR4" s="823"/>
      <c r="CS4" s="823"/>
      <c r="CT4" s="844"/>
      <c r="CU4" s="823"/>
      <c r="CV4" s="844"/>
      <c r="CW4" s="844"/>
      <c r="CX4" s="27"/>
      <c r="CY4" s="121"/>
      <c r="CZ4" s="11"/>
      <c r="DA4" s="11"/>
      <c r="DB4" s="11"/>
      <c r="DC4" s="11"/>
      <c r="DD4" s="11"/>
      <c r="DE4" s="11"/>
      <c r="DF4" s="11"/>
      <c r="DG4" s="11"/>
      <c r="DH4" s="11"/>
      <c r="DI4" s="11"/>
      <c r="DJ4" s="11"/>
      <c r="DK4" s="11"/>
      <c r="DL4" s="11"/>
      <c r="DM4" s="11"/>
      <c r="DN4" s="11"/>
      <c r="DO4" s="11"/>
      <c r="DP4" s="11"/>
      <c r="DQ4" s="11"/>
      <c r="DR4" s="11"/>
      <c r="DS4" s="11"/>
      <c r="DT4" s="11"/>
      <c r="DU4" s="25"/>
    </row>
    <row r="5" spans="1:130" ht="15" customHeight="1">
      <c r="A5" s="11"/>
      <c r="B5" s="11"/>
      <c r="C5" s="11"/>
      <c r="D5" s="11"/>
      <c r="E5" s="11"/>
      <c r="F5" s="11"/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26"/>
      <c r="X5" s="11"/>
      <c r="AA5" s="413"/>
      <c r="AB5" s="413"/>
      <c r="AC5" s="413"/>
      <c r="AD5" s="41" t="s">
        <v>67</v>
      </c>
      <c r="AE5" s="416">
        <v>504202</v>
      </c>
      <c r="AF5" s="821"/>
      <c r="AG5" s="822"/>
      <c r="AH5" s="11"/>
      <c r="AI5" s="11"/>
      <c r="AJ5" s="11"/>
      <c r="AK5" s="11"/>
      <c r="AL5" s="11"/>
      <c r="AM5" s="11"/>
      <c r="AN5" s="11"/>
      <c r="AO5" s="11"/>
      <c r="AP5" s="11"/>
      <c r="AQ5" s="11"/>
      <c r="AR5" s="11"/>
      <c r="AS5" s="11"/>
      <c r="AT5" s="11"/>
      <c r="AU5" s="11"/>
      <c r="AV5" s="11"/>
      <c r="AW5" s="11"/>
      <c r="AX5" s="11"/>
      <c r="AY5" s="11"/>
      <c r="AZ5" s="11"/>
      <c r="BA5" s="11"/>
      <c r="BB5" s="11"/>
      <c r="BC5" s="26"/>
      <c r="BE5" s="11"/>
      <c r="BH5" s="413"/>
      <c r="BI5" s="413"/>
      <c r="BJ5" s="413"/>
      <c r="BK5" s="41" t="s">
        <v>67</v>
      </c>
      <c r="BL5" s="416">
        <v>504202</v>
      </c>
      <c r="BM5" s="821"/>
      <c r="BN5" s="822"/>
      <c r="BO5" s="845"/>
      <c r="BP5" s="845"/>
      <c r="BQ5" s="847"/>
      <c r="BR5" s="964"/>
      <c r="BS5" s="964"/>
      <c r="BT5" s="964"/>
      <c r="BU5" s="964"/>
      <c r="BV5" s="964"/>
      <c r="BW5" s="964"/>
      <c r="BX5" s="964"/>
      <c r="BY5" s="964"/>
      <c r="BZ5" s="829"/>
      <c r="CA5" s="829"/>
      <c r="CB5" s="829"/>
      <c r="CC5" s="829"/>
      <c r="CD5" s="829"/>
      <c r="CE5" s="829"/>
      <c r="CF5" s="829"/>
      <c r="CG5" s="964"/>
      <c r="CH5" s="964"/>
      <c r="CI5" s="964"/>
      <c r="CJ5" s="964"/>
      <c r="CK5" s="28"/>
      <c r="CL5" s="823"/>
      <c r="CM5" s="823"/>
      <c r="CN5" s="823"/>
      <c r="CO5" s="823"/>
      <c r="CP5" s="823"/>
      <c r="CQ5" s="823"/>
      <c r="CR5" s="823"/>
      <c r="CS5" s="823"/>
      <c r="CT5" s="823"/>
      <c r="CU5" s="823"/>
      <c r="CV5" s="844"/>
      <c r="CW5" s="844"/>
      <c r="CX5" s="27"/>
      <c r="CY5" s="129"/>
    </row>
    <row r="6" spans="1:130" ht="16.5" customHeight="1">
      <c r="A6" s="830" t="s">
        <v>66</v>
      </c>
      <c r="B6" s="830"/>
      <c r="C6" s="830"/>
      <c r="D6" s="1019" t="s">
        <v>65</v>
      </c>
      <c r="E6" s="1020"/>
      <c r="F6" s="830" t="s">
        <v>64</v>
      </c>
      <c r="G6" s="830"/>
      <c r="H6" s="830" t="s">
        <v>63</v>
      </c>
      <c r="I6" s="830"/>
      <c r="J6" s="830" t="s">
        <v>62</v>
      </c>
      <c r="K6" s="830"/>
      <c r="L6" s="1021" t="s">
        <v>61</v>
      </c>
      <c r="M6" s="1022"/>
      <c r="N6" s="128"/>
      <c r="O6" s="274"/>
      <c r="P6" s="127" t="s">
        <v>94</v>
      </c>
      <c r="Q6" s="415">
        <v>7</v>
      </c>
      <c r="R6" s="843" t="s">
        <v>484</v>
      </c>
      <c r="S6" s="843"/>
      <c r="T6" s="274" t="s">
        <v>437</v>
      </c>
      <c r="U6" s="274"/>
      <c r="V6" s="43"/>
      <c r="W6" s="37"/>
      <c r="X6" s="11"/>
      <c r="AA6" s="125"/>
      <c r="AB6" s="125"/>
      <c r="AC6" s="125"/>
      <c r="AD6" s="4"/>
      <c r="AE6" s="851"/>
      <c r="AF6" s="852"/>
      <c r="AG6" s="853"/>
      <c r="AH6" s="830" t="s">
        <v>66</v>
      </c>
      <c r="AI6" s="830"/>
      <c r="AJ6" s="830"/>
      <c r="AK6" s="1019" t="s">
        <v>65</v>
      </c>
      <c r="AL6" s="1020"/>
      <c r="AM6" s="830" t="s">
        <v>64</v>
      </c>
      <c r="AN6" s="830"/>
      <c r="AO6" s="830" t="s">
        <v>63</v>
      </c>
      <c r="AP6" s="830"/>
      <c r="AQ6" s="830" t="s">
        <v>62</v>
      </c>
      <c r="AR6" s="830"/>
      <c r="AS6" s="1021" t="s">
        <v>61</v>
      </c>
      <c r="AT6" s="1022"/>
      <c r="AU6" s="128"/>
      <c r="AV6" s="274"/>
      <c r="AW6" s="127" t="s">
        <v>94</v>
      </c>
      <c r="AX6" s="415"/>
      <c r="AY6" s="843"/>
      <c r="AZ6" s="843"/>
      <c r="BA6" s="274" t="s">
        <v>437</v>
      </c>
      <c r="BB6" s="274"/>
      <c r="BC6" s="43"/>
      <c r="BD6" s="37"/>
      <c r="BE6" s="11"/>
      <c r="BH6" s="125"/>
      <c r="BI6" s="125"/>
      <c r="BJ6" s="125"/>
      <c r="BK6" s="4"/>
      <c r="BL6" s="851"/>
      <c r="BM6" s="852"/>
      <c r="BN6" s="853"/>
      <c r="BO6" s="845"/>
      <c r="BP6" s="845"/>
      <c r="BQ6" s="847"/>
      <c r="BR6" s="964"/>
      <c r="BS6" s="964"/>
      <c r="BT6" s="964"/>
      <c r="BU6" s="964"/>
      <c r="BV6" s="964"/>
      <c r="BW6" s="964"/>
      <c r="BX6" s="964"/>
      <c r="BY6" s="964"/>
      <c r="BZ6" s="829"/>
      <c r="CA6" s="829"/>
      <c r="CB6" s="829"/>
      <c r="CC6" s="829"/>
      <c r="CD6" s="829"/>
      <c r="CE6" s="829"/>
      <c r="CF6" s="829"/>
      <c r="CG6" s="964"/>
      <c r="CH6" s="964"/>
      <c r="CI6" s="964"/>
      <c r="CJ6" s="964"/>
      <c r="CK6" s="28"/>
      <c r="CL6" s="823"/>
      <c r="CM6" s="823"/>
      <c r="CN6" s="823"/>
      <c r="CO6" s="823"/>
      <c r="CP6" s="823"/>
      <c r="CQ6" s="823"/>
      <c r="CR6" s="823"/>
      <c r="CS6" s="823"/>
      <c r="CT6" s="844"/>
      <c r="CU6" s="823"/>
      <c r="CV6" s="844"/>
      <c r="CW6" s="844"/>
      <c r="CX6" s="27"/>
      <c r="CY6" s="124"/>
    </row>
    <row r="7" spans="1:130" ht="37.5" customHeight="1">
      <c r="A7" s="830"/>
      <c r="B7" s="830"/>
      <c r="C7" s="830"/>
      <c r="D7" s="833"/>
      <c r="E7" s="834"/>
      <c r="F7" s="830"/>
      <c r="G7" s="830"/>
      <c r="H7" s="830"/>
      <c r="I7" s="830"/>
      <c r="J7" s="830"/>
      <c r="K7" s="830"/>
      <c r="L7" s="839"/>
      <c r="M7" s="840"/>
      <c r="N7" s="15" t="s">
        <v>59</v>
      </c>
      <c r="O7" s="42"/>
      <c r="P7" s="850" t="s">
        <v>485</v>
      </c>
      <c r="Q7" s="850"/>
      <c r="R7" s="850"/>
      <c r="S7" s="850"/>
      <c r="T7" s="850"/>
      <c r="U7" s="850"/>
      <c r="V7" s="850"/>
      <c r="W7" s="850"/>
      <c r="X7" s="850"/>
      <c r="AA7" s="123"/>
      <c r="AB7" s="123"/>
      <c r="AC7" s="123"/>
      <c r="AD7" s="41" t="s">
        <v>60</v>
      </c>
      <c r="AE7" s="851"/>
      <c r="AF7" s="852"/>
      <c r="AG7" s="853"/>
      <c r="AH7" s="830"/>
      <c r="AI7" s="830"/>
      <c r="AJ7" s="830"/>
      <c r="AK7" s="833"/>
      <c r="AL7" s="834"/>
      <c r="AM7" s="830"/>
      <c r="AN7" s="830"/>
      <c r="AO7" s="830"/>
      <c r="AP7" s="830"/>
      <c r="AQ7" s="830"/>
      <c r="AR7" s="830"/>
      <c r="AS7" s="839"/>
      <c r="AT7" s="840"/>
      <c r="AU7" s="15" t="s">
        <v>59</v>
      </c>
      <c r="AV7" s="42"/>
      <c r="AW7" s="850" t="s">
        <v>485</v>
      </c>
      <c r="AX7" s="850"/>
      <c r="AY7" s="850"/>
      <c r="AZ7" s="850"/>
      <c r="BA7" s="850"/>
      <c r="BB7" s="850"/>
      <c r="BC7" s="850"/>
      <c r="BD7" s="850"/>
      <c r="BE7" s="850"/>
      <c r="BH7" s="123"/>
      <c r="BI7" s="123"/>
      <c r="BJ7" s="123"/>
      <c r="BK7" s="41" t="s">
        <v>60</v>
      </c>
      <c r="BL7" s="851"/>
      <c r="BM7" s="852"/>
      <c r="BN7" s="853"/>
      <c r="BO7" s="845"/>
      <c r="BP7" s="845"/>
      <c r="BQ7" s="847"/>
      <c r="BR7" s="964"/>
      <c r="BS7" s="964"/>
      <c r="BT7" s="964"/>
      <c r="BU7" s="964"/>
      <c r="BV7" s="964"/>
      <c r="BW7" s="964"/>
      <c r="BX7" s="964"/>
      <c r="BY7" s="964"/>
      <c r="BZ7" s="829"/>
      <c r="CA7" s="829"/>
      <c r="CB7" s="829"/>
      <c r="CC7" s="829"/>
      <c r="CD7" s="829"/>
      <c r="CE7" s="829"/>
      <c r="CF7" s="829"/>
      <c r="CG7" s="964"/>
      <c r="CH7" s="964"/>
      <c r="CI7" s="964"/>
      <c r="CJ7" s="964"/>
      <c r="CK7" s="28"/>
      <c r="CL7" s="823"/>
      <c r="CM7" s="823"/>
      <c r="CN7" s="823"/>
      <c r="CO7" s="823"/>
      <c r="CP7" s="823"/>
      <c r="CQ7" s="823"/>
      <c r="CR7" s="823"/>
      <c r="CS7" s="823"/>
      <c r="CT7" s="823"/>
      <c r="CU7" s="823"/>
      <c r="CV7" s="844"/>
      <c r="CW7" s="844"/>
      <c r="CX7" s="27"/>
      <c r="CY7" s="121"/>
      <c r="CZ7" s="23"/>
      <c r="DA7" s="23"/>
      <c r="DB7" s="23"/>
      <c r="DC7" s="23"/>
      <c r="DD7" s="23"/>
      <c r="DE7" s="23"/>
      <c r="DF7" s="23"/>
      <c r="DG7" s="23"/>
      <c r="DH7" s="23"/>
      <c r="DI7" s="23"/>
      <c r="DJ7" s="23"/>
      <c r="DK7" s="23"/>
      <c r="DL7" s="23"/>
      <c r="DM7" s="23"/>
      <c r="DN7" s="23"/>
      <c r="DO7" s="23"/>
      <c r="DP7" s="23"/>
      <c r="DQ7" s="23"/>
      <c r="DR7" s="23"/>
      <c r="DS7" s="23"/>
      <c r="DT7" s="23"/>
      <c r="DU7" s="23"/>
      <c r="DV7" s="23"/>
    </row>
    <row r="8" spans="1:130" ht="31.5" customHeight="1">
      <c r="A8" s="40" t="s">
        <v>55</v>
      </c>
      <c r="B8" s="830" t="s">
        <v>54</v>
      </c>
      <c r="C8" s="830"/>
      <c r="D8" s="835"/>
      <c r="E8" s="836"/>
      <c r="F8" s="830"/>
      <c r="G8" s="830"/>
      <c r="H8" s="830"/>
      <c r="I8" s="830"/>
      <c r="J8" s="830"/>
      <c r="K8" s="830"/>
      <c r="L8" s="841"/>
      <c r="M8" s="842"/>
      <c r="N8" s="15" t="s">
        <v>53</v>
      </c>
      <c r="O8" s="42"/>
      <c r="P8" s="30"/>
      <c r="Q8" s="849" t="s">
        <v>306</v>
      </c>
      <c r="R8" s="849"/>
      <c r="S8" s="849"/>
      <c r="T8" s="849"/>
      <c r="U8" s="849"/>
      <c r="V8" s="849"/>
      <c r="W8" s="849"/>
      <c r="X8" s="11"/>
      <c r="AA8" s="31"/>
      <c r="AB8" s="31"/>
      <c r="AC8" s="31"/>
      <c r="AD8" s="41" t="s">
        <v>56</v>
      </c>
      <c r="AE8" s="821"/>
      <c r="AF8" s="849"/>
      <c r="AG8" s="822"/>
      <c r="AH8" s="40" t="s">
        <v>55</v>
      </c>
      <c r="AI8" s="830" t="s">
        <v>54</v>
      </c>
      <c r="AJ8" s="830"/>
      <c r="AK8" s="835"/>
      <c r="AL8" s="836"/>
      <c r="AM8" s="830"/>
      <c r="AN8" s="830"/>
      <c r="AO8" s="830"/>
      <c r="AP8" s="830"/>
      <c r="AQ8" s="830"/>
      <c r="AR8" s="830"/>
      <c r="AS8" s="841"/>
      <c r="AT8" s="842"/>
      <c r="AU8" s="15" t="s">
        <v>53</v>
      </c>
      <c r="AV8" s="42"/>
      <c r="AW8" s="30"/>
      <c r="AX8" s="849"/>
      <c r="AY8" s="849"/>
      <c r="AZ8" s="849"/>
      <c r="BA8" s="849"/>
      <c r="BB8" s="849"/>
      <c r="BC8" s="849"/>
      <c r="BD8" s="849"/>
      <c r="BE8" s="11"/>
      <c r="BH8" s="31"/>
      <c r="BI8" s="31"/>
      <c r="BJ8" s="31"/>
      <c r="BK8" s="41" t="s">
        <v>56</v>
      </c>
      <c r="BL8" s="821"/>
      <c r="BM8" s="849"/>
      <c r="BN8" s="822"/>
      <c r="BO8" s="845"/>
      <c r="BP8" s="845"/>
      <c r="BQ8" s="848"/>
      <c r="BR8" s="964"/>
      <c r="BS8" s="964"/>
      <c r="BT8" s="964"/>
      <c r="BU8" s="964"/>
      <c r="BV8" s="964"/>
      <c r="BW8" s="964"/>
      <c r="BX8" s="964"/>
      <c r="BY8" s="964"/>
      <c r="BZ8" s="829"/>
      <c r="CA8" s="829"/>
      <c r="CB8" s="829"/>
      <c r="CC8" s="829"/>
      <c r="CD8" s="829"/>
      <c r="CE8" s="829"/>
      <c r="CF8" s="829"/>
      <c r="CG8" s="964"/>
      <c r="CH8" s="964"/>
      <c r="CI8" s="964"/>
      <c r="CJ8" s="964"/>
      <c r="CK8" s="28"/>
      <c r="CL8" s="823"/>
      <c r="CM8" s="823"/>
      <c r="CN8" s="823"/>
      <c r="CO8" s="823"/>
      <c r="CP8" s="823"/>
      <c r="CQ8" s="823"/>
      <c r="CR8" s="823"/>
      <c r="CS8" s="823"/>
      <c r="CT8" s="844"/>
      <c r="CU8" s="823"/>
      <c r="CV8" s="844"/>
      <c r="CW8" s="844"/>
      <c r="CX8" s="33"/>
      <c r="CY8" s="119"/>
    </row>
    <row r="9" spans="1:130" ht="22.5" customHeight="1" thickBot="1">
      <c r="A9" s="24"/>
      <c r="B9" s="860" t="s">
        <v>93</v>
      </c>
      <c r="C9" s="860"/>
      <c r="D9" s="860"/>
      <c r="E9" s="860"/>
      <c r="F9" s="860">
        <v>2</v>
      </c>
      <c r="G9" s="860"/>
      <c r="H9" s="821">
        <f>SUM(D9*F9)</f>
        <v>0</v>
      </c>
      <c r="I9" s="822"/>
      <c r="J9" s="861"/>
      <c r="K9" s="860"/>
      <c r="L9" s="862">
        <f>SUM(J9/F9)</f>
        <v>0</v>
      </c>
      <c r="M9" s="863"/>
      <c r="N9" s="36"/>
      <c r="O9" s="36"/>
      <c r="P9" s="36"/>
      <c r="Q9" s="36"/>
      <c r="R9" s="35"/>
      <c r="S9" s="35"/>
      <c r="T9" s="35"/>
      <c r="U9" s="35"/>
      <c r="V9" s="34"/>
      <c r="W9" s="37"/>
      <c r="X9" s="11"/>
      <c r="Y9" s="11"/>
      <c r="Z9" s="413"/>
      <c r="AA9" s="413"/>
      <c r="AB9" s="413"/>
      <c r="AC9" s="413"/>
      <c r="AD9" s="413"/>
      <c r="AE9" s="413"/>
      <c r="AF9" s="413"/>
      <c r="AG9" s="413"/>
      <c r="AH9" s="24"/>
      <c r="AI9" s="860" t="s">
        <v>93</v>
      </c>
      <c r="AJ9" s="860"/>
      <c r="AK9" s="860"/>
      <c r="AL9" s="860"/>
      <c r="AM9" s="860"/>
      <c r="AN9" s="860"/>
      <c r="AO9" s="821">
        <f>SUM(AK9*AM9)</f>
        <v>0</v>
      </c>
      <c r="AP9" s="822"/>
      <c r="AQ9" s="861"/>
      <c r="AR9" s="860"/>
      <c r="AS9" s="862"/>
      <c r="AT9" s="863"/>
      <c r="AU9" s="36"/>
      <c r="AV9" s="36"/>
      <c r="AW9" s="36"/>
      <c r="AX9" s="36"/>
      <c r="AY9" s="35"/>
      <c r="AZ9" s="35"/>
      <c r="BA9" s="35"/>
      <c r="BB9" s="35"/>
      <c r="BC9" s="34"/>
      <c r="BD9" s="37"/>
      <c r="BE9" s="11"/>
      <c r="BF9" s="11"/>
      <c r="BG9" s="413"/>
      <c r="BH9" s="413"/>
      <c r="BI9" s="413"/>
      <c r="BJ9" s="413"/>
      <c r="BK9" s="413"/>
      <c r="BL9" s="413"/>
      <c r="BM9" s="413"/>
      <c r="BN9" s="413"/>
      <c r="BO9" s="864" t="s">
        <v>449</v>
      </c>
      <c r="BP9" s="865"/>
      <c r="BQ9" s="866"/>
      <c r="BR9" s="494"/>
      <c r="BS9" s="574"/>
      <c r="BT9" s="574"/>
      <c r="BU9" s="574"/>
      <c r="BV9" s="494"/>
      <c r="BW9" s="574"/>
      <c r="BX9" s="574"/>
      <c r="BY9" s="511"/>
      <c r="BZ9" s="511"/>
      <c r="CA9" s="511"/>
      <c r="CB9" s="511"/>
      <c r="CC9" s="511"/>
      <c r="CD9" s="511"/>
      <c r="CE9" s="511"/>
      <c r="CF9" s="511"/>
      <c r="CG9" s="109"/>
      <c r="CH9" s="580"/>
      <c r="CI9" s="580"/>
      <c r="CJ9" s="580"/>
      <c r="CK9" s="28"/>
      <c r="CL9" s="823"/>
      <c r="CM9" s="823"/>
      <c r="CN9" s="823"/>
      <c r="CO9" s="823"/>
      <c r="CP9" s="823"/>
      <c r="CQ9" s="823"/>
      <c r="CR9" s="823"/>
      <c r="CS9" s="823"/>
      <c r="CT9" s="823"/>
      <c r="CU9" s="823"/>
      <c r="CV9" s="823"/>
      <c r="CW9" s="823"/>
      <c r="CX9" s="33"/>
      <c r="CY9" s="119"/>
      <c r="CZ9" s="23"/>
      <c r="DA9" s="23"/>
      <c r="DB9" s="23"/>
      <c r="DC9" s="23"/>
      <c r="DD9" s="23"/>
      <c r="DE9" s="23"/>
      <c r="DF9" s="23"/>
      <c r="DG9" s="23"/>
      <c r="DH9" s="23"/>
      <c r="DI9" s="23"/>
      <c r="DJ9" s="23"/>
      <c r="DK9" s="23"/>
      <c r="DL9" s="23"/>
      <c r="DM9" s="23"/>
      <c r="DN9" s="23"/>
      <c r="DO9" s="23"/>
      <c r="DP9" s="23"/>
      <c r="DQ9" s="23"/>
      <c r="DR9" s="23"/>
      <c r="DS9" s="23"/>
      <c r="DT9" s="23"/>
      <c r="DU9" s="23"/>
      <c r="DV9" s="23"/>
    </row>
    <row r="10" spans="1:130" ht="19.5" customHeight="1" thickBot="1">
      <c r="A10" s="24"/>
      <c r="B10" s="860" t="s">
        <v>92</v>
      </c>
      <c r="C10" s="860"/>
      <c r="D10" s="860"/>
      <c r="E10" s="860"/>
      <c r="F10" s="860">
        <v>2</v>
      </c>
      <c r="G10" s="860"/>
      <c r="H10" s="821"/>
      <c r="I10" s="822"/>
      <c r="J10" s="861"/>
      <c r="K10" s="860"/>
      <c r="L10" s="862">
        <f>J10/F10</f>
        <v>0</v>
      </c>
      <c r="M10" s="863"/>
      <c r="N10" s="38" t="s">
        <v>52</v>
      </c>
      <c r="O10" s="38"/>
      <c r="P10" s="38"/>
      <c r="Q10" s="38"/>
      <c r="R10" s="867" t="s">
        <v>483</v>
      </c>
      <c r="S10" s="867"/>
      <c r="T10" s="867"/>
      <c r="U10" s="867"/>
      <c r="V10" s="867"/>
      <c r="W10" s="867"/>
      <c r="X10" s="11"/>
      <c r="Y10" s="11"/>
      <c r="Z10" s="413"/>
      <c r="AA10" s="413"/>
      <c r="AB10" s="413"/>
      <c r="AC10" s="413"/>
      <c r="AD10" s="413"/>
      <c r="AE10" s="413"/>
      <c r="AF10" s="413"/>
      <c r="AG10" s="413"/>
      <c r="AH10" s="24"/>
      <c r="AI10" s="860" t="s">
        <v>92</v>
      </c>
      <c r="AJ10" s="860"/>
      <c r="AK10" s="860"/>
      <c r="AL10" s="860"/>
      <c r="AM10" s="860"/>
      <c r="AN10" s="860"/>
      <c r="AO10" s="821"/>
      <c r="AP10" s="822"/>
      <c r="AQ10" s="861"/>
      <c r="AR10" s="860"/>
      <c r="AS10" s="862"/>
      <c r="AT10" s="863"/>
      <c r="AU10" s="38" t="s">
        <v>52</v>
      </c>
      <c r="AV10" s="38"/>
      <c r="AW10" s="38"/>
      <c r="AX10" s="38"/>
      <c r="AY10" s="867" t="s">
        <v>483</v>
      </c>
      <c r="AZ10" s="867"/>
      <c r="BA10" s="867"/>
      <c r="BB10" s="867"/>
      <c r="BC10" s="867"/>
      <c r="BD10" s="867"/>
      <c r="BE10" s="11"/>
      <c r="BF10" s="11"/>
      <c r="BG10" s="413"/>
      <c r="BH10" s="413"/>
      <c r="BI10" s="413"/>
      <c r="BJ10" s="413"/>
      <c r="BK10" s="413"/>
      <c r="BL10" s="413"/>
      <c r="BM10" s="413"/>
      <c r="BN10" s="413"/>
      <c r="BO10" s="868" t="s">
        <v>450</v>
      </c>
      <c r="BP10" s="869"/>
      <c r="BQ10" s="870"/>
      <c r="BR10" s="512">
        <v>2</v>
      </c>
      <c r="BS10" s="512">
        <v>2</v>
      </c>
      <c r="BT10" s="512">
        <v>2</v>
      </c>
      <c r="BU10" s="512">
        <v>2</v>
      </c>
      <c r="BV10" s="512"/>
      <c r="BW10" s="512">
        <v>2</v>
      </c>
      <c r="BX10" s="512">
        <v>2</v>
      </c>
      <c r="BY10" s="512"/>
      <c r="BZ10" s="512">
        <v>2</v>
      </c>
      <c r="CA10" s="512">
        <v>2</v>
      </c>
      <c r="CB10" s="512">
        <v>2</v>
      </c>
      <c r="CC10" s="512">
        <v>2</v>
      </c>
      <c r="CD10" s="512">
        <v>2</v>
      </c>
      <c r="CE10" s="512">
        <v>2</v>
      </c>
      <c r="CF10" s="512">
        <v>2</v>
      </c>
      <c r="CG10" s="105"/>
      <c r="CH10" s="512">
        <v>2</v>
      </c>
      <c r="CI10" s="512">
        <v>2</v>
      </c>
      <c r="CJ10" s="512">
        <v>2</v>
      </c>
      <c r="CK10" s="28"/>
      <c r="CL10" s="823"/>
      <c r="CM10" s="823"/>
      <c r="CN10" s="823"/>
      <c r="CO10" s="823"/>
      <c r="CP10" s="823"/>
      <c r="CQ10" s="823"/>
      <c r="CR10" s="823"/>
      <c r="CS10" s="823"/>
      <c r="CT10" s="823"/>
      <c r="CU10" s="823"/>
      <c r="CV10" s="823"/>
      <c r="CW10" s="823"/>
      <c r="CX10" s="27"/>
      <c r="CY10" s="116"/>
      <c r="CZ10" s="22"/>
      <c r="DA10" s="22"/>
      <c r="DB10" s="22"/>
      <c r="DC10" s="22"/>
      <c r="DD10" s="22"/>
      <c r="DE10" s="22"/>
      <c r="DF10" s="22"/>
      <c r="DG10" s="22"/>
      <c r="DH10" s="22"/>
      <c r="DI10" s="22"/>
      <c r="DJ10" s="22"/>
      <c r="DK10" s="22"/>
      <c r="DL10" s="22"/>
      <c r="DM10" s="22"/>
      <c r="DN10" s="22"/>
      <c r="DO10" s="22"/>
      <c r="DP10" s="22"/>
      <c r="DQ10" s="22"/>
      <c r="DR10" s="22"/>
      <c r="DS10" s="22"/>
      <c r="DT10" s="22"/>
      <c r="DU10" s="22"/>
      <c r="DV10" s="22"/>
    </row>
    <row r="11" spans="1:130" ht="15" customHeight="1" thickBot="1">
      <c r="A11" s="28"/>
      <c r="B11" s="821" t="s">
        <v>90</v>
      </c>
      <c r="C11" s="822"/>
      <c r="D11" s="821"/>
      <c r="E11" s="822"/>
      <c r="F11" s="821">
        <v>2</v>
      </c>
      <c r="G11" s="822"/>
      <c r="H11" s="860">
        <f>D11*F11</f>
        <v>0</v>
      </c>
      <c r="I11" s="860"/>
      <c r="J11" s="861"/>
      <c r="K11" s="860"/>
      <c r="L11" s="861">
        <f>J11/F11</f>
        <v>0</v>
      </c>
      <c r="M11" s="860"/>
      <c r="N11" s="27"/>
      <c r="O11" s="27"/>
      <c r="P11" s="11"/>
      <c r="Q11" s="11"/>
      <c r="R11" s="11"/>
      <c r="S11" s="11"/>
      <c r="T11" s="11"/>
      <c r="U11" s="11"/>
      <c r="V11" s="11"/>
      <c r="W11" s="11"/>
      <c r="X11" s="26"/>
      <c r="AA11" s="11"/>
      <c r="AB11" s="11"/>
      <c r="AC11" s="11"/>
      <c r="AD11" s="11"/>
      <c r="AE11" s="11"/>
      <c r="AF11" s="11"/>
      <c r="AG11" s="11"/>
      <c r="AH11" s="28"/>
      <c r="AI11" s="821" t="s">
        <v>90</v>
      </c>
      <c r="AJ11" s="822"/>
      <c r="AK11" s="821"/>
      <c r="AL11" s="822"/>
      <c r="AM11" s="821"/>
      <c r="AN11" s="822"/>
      <c r="AO11" s="860">
        <f>AK11*AM11</f>
        <v>0</v>
      </c>
      <c r="AP11" s="860"/>
      <c r="AQ11" s="861"/>
      <c r="AR11" s="860"/>
      <c r="AS11" s="861"/>
      <c r="AT11" s="860"/>
      <c r="AU11" s="27"/>
      <c r="AV11" s="27"/>
      <c r="AW11" s="11"/>
      <c r="AX11" s="11"/>
      <c r="AY11" s="11"/>
      <c r="AZ11" s="11"/>
      <c r="BA11" s="11"/>
      <c r="BB11" s="11"/>
      <c r="BC11" s="11"/>
      <c r="BD11" s="11"/>
      <c r="BE11" s="26"/>
      <c r="BH11" s="11"/>
      <c r="BI11" s="11"/>
      <c r="BJ11" s="11"/>
      <c r="BK11" s="11"/>
      <c r="BL11" s="11"/>
      <c r="BM11" s="11"/>
      <c r="BN11" s="11"/>
      <c r="BO11" s="908" t="s">
        <v>451</v>
      </c>
      <c r="BP11" s="909"/>
      <c r="BQ11" s="910"/>
      <c r="BR11" s="496"/>
      <c r="BS11" s="497"/>
      <c r="BT11" s="498"/>
      <c r="BU11" s="498"/>
      <c r="BV11" s="98"/>
      <c r="BW11" s="556"/>
      <c r="BX11" s="500"/>
      <c r="BY11" s="499"/>
      <c r="BZ11" s="501"/>
      <c r="CA11" s="498"/>
      <c r="CB11" s="498"/>
      <c r="CC11" s="497"/>
      <c r="CD11" s="97"/>
      <c r="CE11" s="497"/>
      <c r="CF11" s="498"/>
      <c r="CG11" s="500"/>
      <c r="CH11" s="500"/>
      <c r="CI11" s="500"/>
      <c r="CJ11" s="500"/>
    </row>
    <row r="12" spans="1:130" ht="17.25" customHeight="1" thickBot="1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1"/>
      <c r="AH12" s="11"/>
      <c r="AI12" s="11"/>
      <c r="AJ12" s="11"/>
      <c r="AK12" s="11"/>
      <c r="AL12" s="11"/>
      <c r="AM12" s="11"/>
      <c r="AN12" s="11"/>
      <c r="AO12" s="11"/>
      <c r="AP12" s="11"/>
      <c r="AQ12" s="11"/>
      <c r="AR12" s="11"/>
      <c r="AS12" s="11"/>
      <c r="AT12" s="11"/>
      <c r="AU12" s="11"/>
      <c r="AV12" s="11"/>
      <c r="AW12" s="11"/>
      <c r="AX12" s="11"/>
      <c r="AY12" s="11"/>
      <c r="AZ12" s="11"/>
      <c r="BA12" s="11"/>
      <c r="BB12" s="11"/>
      <c r="BC12" s="11"/>
      <c r="BD12" s="11"/>
      <c r="BE12" s="11"/>
      <c r="BF12" s="11"/>
      <c r="BG12" s="11"/>
      <c r="BH12" s="11"/>
      <c r="BI12" s="11"/>
      <c r="BJ12" s="11"/>
      <c r="BK12" s="11"/>
      <c r="BL12" s="11"/>
      <c r="BM12" s="11"/>
      <c r="BN12" s="11"/>
      <c r="BO12" s="872" t="s">
        <v>452</v>
      </c>
      <c r="BP12" s="865"/>
      <c r="BQ12" s="866"/>
      <c r="BR12" s="505">
        <v>200</v>
      </c>
      <c r="BS12" s="455">
        <v>180</v>
      </c>
      <c r="BT12" s="455">
        <v>5</v>
      </c>
      <c r="BU12" s="455">
        <v>30</v>
      </c>
      <c r="BV12" s="456"/>
      <c r="BW12" s="556"/>
      <c r="BX12" s="456"/>
      <c r="BY12" s="455"/>
      <c r="BZ12" s="455">
        <v>250</v>
      </c>
      <c r="CA12" s="455">
        <v>75</v>
      </c>
      <c r="CB12" s="455">
        <v>100</v>
      </c>
      <c r="CC12" s="455">
        <v>50</v>
      </c>
      <c r="CD12" s="455">
        <v>30</v>
      </c>
      <c r="CE12" s="455">
        <v>180</v>
      </c>
      <c r="CF12" s="455"/>
      <c r="CG12" s="455"/>
      <c r="CH12" s="455">
        <v>50</v>
      </c>
      <c r="CI12" s="455">
        <v>180</v>
      </c>
      <c r="CJ12" s="455"/>
      <c r="CK12" s="23"/>
      <c r="CL12" s="23"/>
      <c r="CM12" s="23"/>
      <c r="CN12" s="23"/>
      <c r="CO12" s="23"/>
      <c r="CP12" s="23"/>
      <c r="CQ12" s="23"/>
      <c r="CR12" s="23"/>
      <c r="CS12" s="23"/>
      <c r="CT12" s="23"/>
      <c r="CU12" s="23"/>
      <c r="CV12" s="23"/>
      <c r="CW12" s="23"/>
      <c r="CX12" s="23"/>
      <c r="CY12" s="23"/>
      <c r="DW12" s="23"/>
      <c r="DX12" s="23"/>
      <c r="DY12" s="23"/>
      <c r="DZ12" s="23"/>
    </row>
    <row r="13" spans="1:130" ht="17.25" customHeight="1" thickBot="1">
      <c r="A13" s="1007" t="s">
        <v>51</v>
      </c>
      <c r="B13" s="1008"/>
      <c r="C13" s="1008"/>
      <c r="D13" s="1009" t="s">
        <v>89</v>
      </c>
      <c r="E13" s="1009"/>
      <c r="F13" s="1009"/>
      <c r="G13" s="1009"/>
      <c r="H13" s="1009"/>
      <c r="I13" s="1009"/>
      <c r="J13" s="1009"/>
      <c r="K13" s="1009"/>
      <c r="L13" s="1009"/>
      <c r="M13" s="1009"/>
      <c r="N13" s="1009"/>
      <c r="O13" s="1009"/>
      <c r="P13" s="1009"/>
      <c r="Q13" s="1009"/>
      <c r="R13" s="1009"/>
      <c r="S13" s="1009"/>
      <c r="T13" s="1009"/>
      <c r="U13" s="1009"/>
      <c r="V13" s="1009"/>
      <c r="W13" s="1009"/>
      <c r="X13" s="1009"/>
      <c r="Y13" s="1009"/>
      <c r="Z13" s="1010"/>
      <c r="AA13" s="1011"/>
      <c r="AB13" s="1012"/>
      <c r="AC13" s="1012"/>
      <c r="AD13" s="1013"/>
      <c r="AE13" s="1014"/>
      <c r="AF13" s="1014"/>
      <c r="AG13" s="1015"/>
      <c r="AH13" s="1007" t="s">
        <v>51</v>
      </c>
      <c r="AI13" s="1008"/>
      <c r="AJ13" s="1008"/>
      <c r="AK13" s="1009" t="s">
        <v>89</v>
      </c>
      <c r="AL13" s="1009"/>
      <c r="AM13" s="1009"/>
      <c r="AN13" s="1009"/>
      <c r="AO13" s="1009"/>
      <c r="AP13" s="1009"/>
      <c r="AQ13" s="1009"/>
      <c r="AR13" s="1009"/>
      <c r="AS13" s="1009"/>
      <c r="AT13" s="1009"/>
      <c r="AU13" s="1009"/>
      <c r="AV13" s="1009"/>
      <c r="AW13" s="1009"/>
      <c r="AX13" s="1009"/>
      <c r="AY13" s="1009"/>
      <c r="AZ13" s="1009"/>
      <c r="BA13" s="1009"/>
      <c r="BB13" s="1009"/>
      <c r="BC13" s="1009"/>
      <c r="BD13" s="1009"/>
      <c r="BE13" s="1009"/>
      <c r="BF13" s="1009"/>
      <c r="BG13" s="1010"/>
      <c r="BH13" s="1011"/>
      <c r="BI13" s="1012"/>
      <c r="BJ13" s="1012"/>
      <c r="BK13" s="1013"/>
      <c r="BL13" s="1014"/>
      <c r="BM13" s="1014"/>
      <c r="BN13" s="1015"/>
      <c r="BO13" s="896" t="s">
        <v>6</v>
      </c>
      <c r="BP13" s="897"/>
      <c r="BQ13" s="898"/>
      <c r="BR13" s="871"/>
      <c r="BS13" s="871"/>
      <c r="BT13" s="871"/>
      <c r="BU13" s="917">
        <f>G21+AN21</f>
        <v>0.06</v>
      </c>
      <c r="BV13" s="871"/>
      <c r="BW13" s="914">
        <f>I21+AP21</f>
        <v>0</v>
      </c>
      <c r="BX13" s="914"/>
      <c r="BY13" s="871"/>
      <c r="BZ13" s="871"/>
      <c r="CA13" s="914">
        <f>L21+AS21</f>
        <v>0.02</v>
      </c>
      <c r="CB13" s="871"/>
      <c r="CC13" s="871"/>
      <c r="CD13" s="914">
        <f>O21+AV21</f>
        <v>0.06</v>
      </c>
      <c r="CE13" s="871"/>
      <c r="CF13" s="871"/>
      <c r="CG13" s="915"/>
      <c r="CH13" s="915"/>
      <c r="CI13" s="915"/>
      <c r="CJ13" s="915">
        <v>0.14000000000000001</v>
      </c>
      <c r="CK13" s="22"/>
      <c r="CL13" s="22"/>
      <c r="CM13" s="22"/>
      <c r="CN13" s="22"/>
      <c r="CO13" s="22"/>
      <c r="CP13" s="22"/>
      <c r="CQ13" s="22"/>
      <c r="CR13" s="22"/>
      <c r="CS13" s="22"/>
      <c r="CT13" s="22"/>
      <c r="CU13" s="22"/>
      <c r="CV13" s="22"/>
      <c r="CW13" s="22"/>
      <c r="CX13" s="22"/>
      <c r="CY13" s="22"/>
      <c r="DW13" s="22"/>
      <c r="DX13" s="22"/>
      <c r="DY13" s="22"/>
      <c r="DZ13" s="22"/>
    </row>
    <row r="14" spans="1:130" ht="14.25" customHeight="1">
      <c r="A14" s="875"/>
      <c r="B14" s="876"/>
      <c r="C14" s="876"/>
      <c r="D14" s="1016" t="s">
        <v>88</v>
      </c>
      <c r="E14" s="1017"/>
      <c r="F14" s="1017"/>
      <c r="G14" s="1017"/>
      <c r="H14" s="1018"/>
      <c r="I14" s="1016" t="s">
        <v>87</v>
      </c>
      <c r="J14" s="1018"/>
      <c r="K14" s="1016" t="s">
        <v>50</v>
      </c>
      <c r="L14" s="1017"/>
      <c r="M14" s="1017"/>
      <c r="N14" s="1017"/>
      <c r="O14" s="1017"/>
      <c r="P14" s="1017"/>
      <c r="Q14" s="1017"/>
      <c r="R14" s="1017"/>
      <c r="S14" s="1018"/>
      <c r="T14" s="1016" t="s">
        <v>49</v>
      </c>
      <c r="U14" s="1017"/>
      <c r="V14" s="1017"/>
      <c r="W14" s="1018"/>
      <c r="X14" s="1016" t="s">
        <v>48</v>
      </c>
      <c r="Y14" s="1017"/>
      <c r="Z14" s="1017"/>
      <c r="AA14" s="886"/>
      <c r="AB14" s="887"/>
      <c r="AC14" s="887"/>
      <c r="AD14" s="888"/>
      <c r="AE14" s="889"/>
      <c r="AF14" s="889"/>
      <c r="AG14" s="890"/>
      <c r="AH14" s="875"/>
      <c r="AI14" s="876"/>
      <c r="AJ14" s="876"/>
      <c r="AK14" s="1016" t="s">
        <v>88</v>
      </c>
      <c r="AL14" s="1017"/>
      <c r="AM14" s="1017"/>
      <c r="AN14" s="1017"/>
      <c r="AO14" s="1018"/>
      <c r="AP14" s="1016" t="s">
        <v>87</v>
      </c>
      <c r="AQ14" s="1018"/>
      <c r="AR14" s="1016" t="s">
        <v>50</v>
      </c>
      <c r="AS14" s="1017"/>
      <c r="AT14" s="1017"/>
      <c r="AU14" s="1017"/>
      <c r="AV14" s="1017"/>
      <c r="AW14" s="1017"/>
      <c r="AX14" s="1017"/>
      <c r="AY14" s="1017"/>
      <c r="AZ14" s="1018"/>
      <c r="BA14" s="1016" t="s">
        <v>49</v>
      </c>
      <c r="BB14" s="1017"/>
      <c r="BC14" s="1017"/>
      <c r="BD14" s="1018"/>
      <c r="BE14" s="1016" t="s">
        <v>48</v>
      </c>
      <c r="BF14" s="1017"/>
      <c r="BG14" s="1017"/>
      <c r="BH14" s="886"/>
      <c r="BI14" s="887"/>
      <c r="BJ14" s="887"/>
      <c r="BK14" s="888"/>
      <c r="BL14" s="889"/>
      <c r="BM14" s="889"/>
      <c r="BN14" s="890"/>
      <c r="BO14" s="899"/>
      <c r="BP14" s="900"/>
      <c r="BQ14" s="901"/>
      <c r="BR14" s="871"/>
      <c r="BS14" s="871"/>
      <c r="BT14" s="871"/>
      <c r="BU14" s="918"/>
      <c r="BV14" s="871"/>
      <c r="BW14" s="871"/>
      <c r="BX14" s="871"/>
      <c r="BY14" s="871"/>
      <c r="BZ14" s="871"/>
      <c r="CA14" s="871"/>
      <c r="CB14" s="871"/>
      <c r="CC14" s="871"/>
      <c r="CD14" s="871"/>
      <c r="CE14" s="871"/>
      <c r="CF14" s="871"/>
      <c r="CG14" s="916"/>
      <c r="CH14" s="916"/>
      <c r="CI14" s="916"/>
      <c r="CJ14" s="916"/>
      <c r="CK14" s="21"/>
      <c r="CL14" s="21"/>
      <c r="CM14" s="21"/>
      <c r="CN14" s="21"/>
      <c r="CO14" s="21"/>
      <c r="CP14" s="21"/>
      <c r="CQ14" s="21"/>
      <c r="CR14" s="21"/>
      <c r="CS14" s="21"/>
      <c r="CT14" s="21"/>
      <c r="CU14" s="21"/>
      <c r="CV14" s="21"/>
      <c r="CW14" s="21"/>
      <c r="CX14" s="21"/>
      <c r="CY14" s="21"/>
      <c r="DW14" s="21"/>
      <c r="DX14" s="21"/>
      <c r="DY14" s="21"/>
      <c r="DZ14" s="21"/>
    </row>
    <row r="15" spans="1:130" s="23" customFormat="1" ht="13.5" customHeight="1" thickBot="1">
      <c r="A15" s="877"/>
      <c r="B15" s="878"/>
      <c r="C15" s="878"/>
      <c r="D15" s="904"/>
      <c r="E15" s="907"/>
      <c r="F15" s="907"/>
      <c r="G15" s="907"/>
      <c r="H15" s="905"/>
      <c r="I15" s="904"/>
      <c r="J15" s="905"/>
      <c r="K15" s="904"/>
      <c r="L15" s="907"/>
      <c r="M15" s="907"/>
      <c r="N15" s="907"/>
      <c r="O15" s="907"/>
      <c r="P15" s="907"/>
      <c r="Q15" s="907"/>
      <c r="R15" s="907"/>
      <c r="S15" s="905"/>
      <c r="T15" s="904"/>
      <c r="U15" s="907"/>
      <c r="V15" s="907"/>
      <c r="W15" s="905"/>
      <c r="X15" s="904"/>
      <c r="Y15" s="907"/>
      <c r="Z15" s="907"/>
      <c r="AA15" s="891"/>
      <c r="AB15" s="892"/>
      <c r="AC15" s="892"/>
      <c r="AD15" s="893"/>
      <c r="AE15" s="894"/>
      <c r="AF15" s="894"/>
      <c r="AG15" s="895"/>
      <c r="AH15" s="877"/>
      <c r="AI15" s="878"/>
      <c r="AJ15" s="878"/>
      <c r="AK15" s="904"/>
      <c r="AL15" s="907"/>
      <c r="AM15" s="907"/>
      <c r="AN15" s="907"/>
      <c r="AO15" s="905"/>
      <c r="AP15" s="904"/>
      <c r="AQ15" s="905"/>
      <c r="AR15" s="904"/>
      <c r="AS15" s="907"/>
      <c r="AT15" s="907"/>
      <c r="AU15" s="907"/>
      <c r="AV15" s="907"/>
      <c r="AW15" s="907"/>
      <c r="AX15" s="907"/>
      <c r="AY15" s="907"/>
      <c r="AZ15" s="905"/>
      <c r="BA15" s="904"/>
      <c r="BB15" s="907"/>
      <c r="BC15" s="907"/>
      <c r="BD15" s="905"/>
      <c r="BE15" s="904"/>
      <c r="BF15" s="907"/>
      <c r="BG15" s="907"/>
      <c r="BH15" s="891"/>
      <c r="BI15" s="892"/>
      <c r="BJ15" s="892"/>
      <c r="BK15" s="893"/>
      <c r="BL15" s="894"/>
      <c r="BM15" s="894"/>
      <c r="BN15" s="895"/>
      <c r="BO15" s="911" t="s">
        <v>26</v>
      </c>
      <c r="BP15" s="912"/>
      <c r="BQ15" s="913"/>
      <c r="BR15" s="871"/>
      <c r="BS15" s="871"/>
      <c r="BT15" s="871"/>
      <c r="BU15" s="871"/>
      <c r="BV15" s="871"/>
      <c r="BW15" s="871"/>
      <c r="BX15" s="871"/>
      <c r="BY15" s="871"/>
      <c r="BZ15" s="871"/>
      <c r="CA15" s="871"/>
      <c r="CB15" s="914">
        <v>7.0000000000000007E-2</v>
      </c>
      <c r="CC15" s="871"/>
      <c r="CD15" s="871"/>
      <c r="CE15" s="914">
        <f>P23+AW23</f>
        <v>0</v>
      </c>
      <c r="CF15" s="871"/>
      <c r="CG15" s="915"/>
      <c r="CH15" s="915"/>
      <c r="CI15" s="915"/>
      <c r="CJ15" s="915">
        <v>7.0000000000000007E-2</v>
      </c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"/>
      <c r="DY15" s="3"/>
      <c r="DZ15" s="3"/>
    </row>
    <row r="16" spans="1:130" ht="172.5" customHeight="1" thickBot="1">
      <c r="A16" s="115" t="s">
        <v>47</v>
      </c>
      <c r="B16" s="114" t="s">
        <v>46</v>
      </c>
      <c r="C16" s="113" t="s">
        <v>45</v>
      </c>
      <c r="D16" s="112" t="s">
        <v>491</v>
      </c>
      <c r="E16" s="110" t="s">
        <v>415</v>
      </c>
      <c r="F16" s="110" t="s">
        <v>3</v>
      </c>
      <c r="G16" s="110" t="s">
        <v>6</v>
      </c>
      <c r="H16" s="109"/>
      <c r="I16" s="111"/>
      <c r="J16" s="109"/>
      <c r="K16" s="111" t="s">
        <v>496</v>
      </c>
      <c r="L16" s="110" t="s">
        <v>498</v>
      </c>
      <c r="M16" s="110" t="s">
        <v>499</v>
      </c>
      <c r="N16" s="110" t="s">
        <v>500</v>
      </c>
      <c r="O16" s="110" t="s">
        <v>6</v>
      </c>
      <c r="P16" s="110" t="s">
        <v>376</v>
      </c>
      <c r="Q16" s="582"/>
      <c r="R16" s="110"/>
      <c r="S16" s="109"/>
      <c r="T16" s="111" t="s">
        <v>117</v>
      </c>
      <c r="U16" s="110" t="s">
        <v>415</v>
      </c>
      <c r="V16" s="110"/>
      <c r="W16" s="109"/>
      <c r="X16" s="111"/>
      <c r="Y16" s="110"/>
      <c r="Z16" s="109"/>
      <c r="AA16" s="108" t="s">
        <v>86</v>
      </c>
      <c r="AB16" s="108" t="s">
        <v>85</v>
      </c>
      <c r="AC16" s="108" t="s">
        <v>196</v>
      </c>
      <c r="AD16" s="107" t="s">
        <v>44</v>
      </c>
      <c r="AE16" s="106" t="s">
        <v>84</v>
      </c>
      <c r="AF16" s="106" t="s">
        <v>83</v>
      </c>
      <c r="AG16" s="106" t="s">
        <v>75</v>
      </c>
      <c r="AH16" s="115" t="s">
        <v>47</v>
      </c>
      <c r="AI16" s="114" t="s">
        <v>46</v>
      </c>
      <c r="AJ16" s="113" t="s">
        <v>45</v>
      </c>
      <c r="AK16" s="112" t="s">
        <v>432</v>
      </c>
      <c r="AL16" s="110" t="s">
        <v>382</v>
      </c>
      <c r="AM16" s="110" t="s">
        <v>3</v>
      </c>
      <c r="AN16" s="110" t="s">
        <v>6</v>
      </c>
      <c r="AO16" s="109"/>
      <c r="AP16" s="111" t="s">
        <v>469</v>
      </c>
      <c r="AQ16" s="109" t="s">
        <v>415</v>
      </c>
      <c r="AR16" s="111" t="s">
        <v>474</v>
      </c>
      <c r="AS16" s="110" t="s">
        <v>475</v>
      </c>
      <c r="AT16" s="110" t="s">
        <v>435</v>
      </c>
      <c r="AU16" s="110" t="s">
        <v>476</v>
      </c>
      <c r="AV16" s="110" t="s">
        <v>6</v>
      </c>
      <c r="AW16" s="110" t="s">
        <v>14</v>
      </c>
      <c r="AX16" s="583" t="s">
        <v>478</v>
      </c>
      <c r="AY16" s="110"/>
      <c r="AZ16" s="109"/>
      <c r="BA16" s="111" t="s">
        <v>433</v>
      </c>
      <c r="BB16" s="110" t="s">
        <v>421</v>
      </c>
      <c r="BC16" s="110" t="s">
        <v>307</v>
      </c>
      <c r="BD16" s="109"/>
      <c r="BE16" s="111"/>
      <c r="BF16" s="110"/>
      <c r="BG16" s="109"/>
      <c r="BH16" s="108" t="s">
        <v>86</v>
      </c>
      <c r="BI16" s="108" t="s">
        <v>85</v>
      </c>
      <c r="BJ16" s="108" t="s">
        <v>196</v>
      </c>
      <c r="BK16" s="107" t="s">
        <v>44</v>
      </c>
      <c r="BL16" s="106" t="s">
        <v>84</v>
      </c>
      <c r="BM16" s="106" t="s">
        <v>83</v>
      </c>
      <c r="BN16" s="106" t="s">
        <v>75</v>
      </c>
      <c r="BO16" s="899"/>
      <c r="BP16" s="900"/>
      <c r="BQ16" s="901"/>
      <c r="BR16" s="871"/>
      <c r="BS16" s="871"/>
      <c r="BT16" s="871"/>
      <c r="BU16" s="871"/>
      <c r="BV16" s="871"/>
      <c r="BW16" s="871"/>
      <c r="BX16" s="871"/>
      <c r="BY16" s="871"/>
      <c r="BZ16" s="871"/>
      <c r="CA16" s="871"/>
      <c r="CB16" s="871"/>
      <c r="CC16" s="871"/>
      <c r="CD16" s="871"/>
      <c r="CE16" s="871"/>
      <c r="CF16" s="871"/>
      <c r="CG16" s="916"/>
      <c r="CH16" s="916"/>
      <c r="CI16" s="916"/>
      <c r="CJ16" s="916"/>
    </row>
    <row r="17" spans="1:128" s="23" customFormat="1" ht="15.75" customHeight="1" thickBot="1">
      <c r="A17" s="105">
        <v>1</v>
      </c>
      <c r="B17" s="105">
        <v>2</v>
      </c>
      <c r="C17" s="105">
        <v>3</v>
      </c>
      <c r="D17" s="105">
        <v>4</v>
      </c>
      <c r="E17" s="105">
        <v>5</v>
      </c>
      <c r="F17" s="105">
        <v>6</v>
      </c>
      <c r="G17" s="105">
        <v>7</v>
      </c>
      <c r="H17" s="105">
        <v>8</v>
      </c>
      <c r="I17" s="105">
        <v>9</v>
      </c>
      <c r="J17" s="105">
        <v>10</v>
      </c>
      <c r="K17" s="105">
        <v>11</v>
      </c>
      <c r="L17" s="105">
        <v>12</v>
      </c>
      <c r="M17" s="105">
        <v>13</v>
      </c>
      <c r="N17" s="105">
        <v>14</v>
      </c>
      <c r="O17" s="105">
        <v>15</v>
      </c>
      <c r="P17" s="105">
        <v>16</v>
      </c>
      <c r="Q17" s="105">
        <v>17</v>
      </c>
      <c r="R17" s="105">
        <v>18</v>
      </c>
      <c r="S17" s="105">
        <v>19</v>
      </c>
      <c r="T17" s="105">
        <v>20</v>
      </c>
      <c r="U17" s="105">
        <v>21</v>
      </c>
      <c r="V17" s="105">
        <v>22</v>
      </c>
      <c r="W17" s="105">
        <v>23</v>
      </c>
      <c r="X17" s="105">
        <v>24</v>
      </c>
      <c r="Y17" s="105">
        <v>25</v>
      </c>
      <c r="Z17" s="105">
        <v>26</v>
      </c>
      <c r="AA17" s="259">
        <v>27</v>
      </c>
      <c r="AB17" s="259">
        <v>27</v>
      </c>
      <c r="AC17" s="259">
        <v>27</v>
      </c>
      <c r="AD17" s="104">
        <v>28</v>
      </c>
      <c r="AE17" s="103">
        <v>29</v>
      </c>
      <c r="AF17" s="103">
        <v>29</v>
      </c>
      <c r="AG17" s="103">
        <v>29</v>
      </c>
      <c r="AH17" s="105">
        <v>1</v>
      </c>
      <c r="AI17" s="105">
        <v>2</v>
      </c>
      <c r="AJ17" s="105">
        <v>3</v>
      </c>
      <c r="AK17" s="105">
        <v>4</v>
      </c>
      <c r="AL17" s="105">
        <v>5</v>
      </c>
      <c r="AM17" s="105">
        <v>6</v>
      </c>
      <c r="AN17" s="105">
        <v>7</v>
      </c>
      <c r="AO17" s="105">
        <v>8</v>
      </c>
      <c r="AP17" s="105">
        <v>9</v>
      </c>
      <c r="AQ17" s="105">
        <v>10</v>
      </c>
      <c r="AR17" s="105">
        <v>11</v>
      </c>
      <c r="AS17" s="105">
        <v>12</v>
      </c>
      <c r="AT17" s="105">
        <v>13</v>
      </c>
      <c r="AU17" s="105">
        <v>14</v>
      </c>
      <c r="AV17" s="105">
        <v>15</v>
      </c>
      <c r="AW17" s="105">
        <v>16</v>
      </c>
      <c r="AX17" s="105">
        <v>17</v>
      </c>
      <c r="AY17" s="105">
        <v>18</v>
      </c>
      <c r="AZ17" s="105">
        <v>19</v>
      </c>
      <c r="BA17" s="105">
        <v>20</v>
      </c>
      <c r="BB17" s="105">
        <v>21</v>
      </c>
      <c r="BC17" s="105">
        <v>22</v>
      </c>
      <c r="BD17" s="105">
        <v>23</v>
      </c>
      <c r="BE17" s="105">
        <v>24</v>
      </c>
      <c r="BF17" s="105">
        <v>25</v>
      </c>
      <c r="BG17" s="105">
        <v>26</v>
      </c>
      <c r="BH17" s="259">
        <v>27</v>
      </c>
      <c r="BI17" s="259">
        <v>27</v>
      </c>
      <c r="BJ17" s="259">
        <v>27</v>
      </c>
      <c r="BK17" s="104">
        <v>28</v>
      </c>
      <c r="BL17" s="103">
        <v>29</v>
      </c>
      <c r="BM17" s="103">
        <v>29</v>
      </c>
      <c r="BN17" s="103">
        <v>29</v>
      </c>
      <c r="BO17" s="922" t="s">
        <v>29</v>
      </c>
      <c r="BP17" s="923"/>
      <c r="BQ17" s="924"/>
      <c r="BR17" s="871"/>
      <c r="BS17" s="871"/>
      <c r="BT17" s="871"/>
      <c r="BU17" s="871"/>
      <c r="BV17" s="871"/>
      <c r="BW17" s="871"/>
      <c r="BX17" s="914"/>
      <c r="BY17" s="871"/>
      <c r="BZ17" s="871"/>
      <c r="CA17" s="914">
        <v>0.1</v>
      </c>
      <c r="CB17" s="871"/>
      <c r="CC17" s="871"/>
      <c r="CD17" s="871"/>
      <c r="CE17" s="871"/>
      <c r="CF17" s="871"/>
      <c r="CG17" s="915"/>
      <c r="CH17" s="915"/>
      <c r="CI17" s="915"/>
      <c r="CJ17" s="915">
        <v>0.1</v>
      </c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"/>
    </row>
    <row r="18" spans="1:128" s="22" customFormat="1" ht="18.75" customHeight="1" thickBot="1">
      <c r="A18" s="102" t="s">
        <v>43</v>
      </c>
      <c r="B18" s="101"/>
      <c r="C18" s="100"/>
      <c r="D18" s="99">
        <v>200</v>
      </c>
      <c r="E18" s="97">
        <v>180</v>
      </c>
      <c r="F18" s="95" t="s">
        <v>154</v>
      </c>
      <c r="G18" s="95" t="s">
        <v>261</v>
      </c>
      <c r="H18" s="98"/>
      <c r="I18" s="96"/>
      <c r="J18" s="94"/>
      <c r="K18" s="96" t="s">
        <v>497</v>
      </c>
      <c r="L18" s="97">
        <v>60</v>
      </c>
      <c r="M18" s="95" t="s">
        <v>419</v>
      </c>
      <c r="N18" s="95" t="s">
        <v>418</v>
      </c>
      <c r="O18" s="97">
        <v>30</v>
      </c>
      <c r="P18" s="97">
        <v>180</v>
      </c>
      <c r="Q18" s="97"/>
      <c r="R18" s="95"/>
      <c r="S18" s="94"/>
      <c r="T18" s="96" t="s">
        <v>418</v>
      </c>
      <c r="U18" s="95" t="s">
        <v>262</v>
      </c>
      <c r="V18" s="95"/>
      <c r="W18" s="94"/>
      <c r="X18" s="96"/>
      <c r="Y18" s="95"/>
      <c r="Z18" s="94"/>
      <c r="AA18" s="93"/>
      <c r="AB18" s="93"/>
      <c r="AC18" s="93"/>
      <c r="AD18" s="92"/>
      <c r="AE18" s="91"/>
      <c r="AF18" s="91"/>
      <c r="AG18" s="91"/>
      <c r="AH18" s="102" t="s">
        <v>43</v>
      </c>
      <c r="AI18" s="101"/>
      <c r="AJ18" s="100"/>
      <c r="AK18" s="99"/>
      <c r="AL18" s="97">
        <v>180</v>
      </c>
      <c r="AM18" s="95" t="s">
        <v>42</v>
      </c>
      <c r="AN18" s="95" t="s">
        <v>261</v>
      </c>
      <c r="AO18" s="98"/>
      <c r="AP18" s="96" t="s">
        <v>481</v>
      </c>
      <c r="AQ18" s="94" t="s">
        <v>419</v>
      </c>
      <c r="AR18" s="96" t="s">
        <v>262</v>
      </c>
      <c r="AS18" s="97">
        <v>70</v>
      </c>
      <c r="AT18" s="95" t="s">
        <v>423</v>
      </c>
      <c r="AU18" s="95" t="s">
        <v>262</v>
      </c>
      <c r="AV18" s="97">
        <v>37</v>
      </c>
      <c r="AW18" s="97">
        <v>30</v>
      </c>
      <c r="AX18" s="97">
        <v>50</v>
      </c>
      <c r="AY18" s="95"/>
      <c r="AZ18" s="94"/>
      <c r="BA18" s="96" t="s">
        <v>436</v>
      </c>
      <c r="BB18" s="95" t="s">
        <v>262</v>
      </c>
      <c r="BC18" s="95" t="s">
        <v>477</v>
      </c>
      <c r="BD18" s="94"/>
      <c r="BE18" s="96"/>
      <c r="BF18" s="95"/>
      <c r="BG18" s="94"/>
      <c r="BH18" s="93"/>
      <c r="BI18" s="93"/>
      <c r="BJ18" s="93"/>
      <c r="BK18" s="92"/>
      <c r="BL18" s="91"/>
      <c r="BM18" s="91"/>
      <c r="BN18" s="91"/>
      <c r="BO18" s="925"/>
      <c r="BP18" s="926"/>
      <c r="BQ18" s="927"/>
      <c r="BR18" s="871"/>
      <c r="BS18" s="871"/>
      <c r="BT18" s="871"/>
      <c r="BU18" s="871"/>
      <c r="BV18" s="871"/>
      <c r="BW18" s="871"/>
      <c r="BX18" s="871"/>
      <c r="BY18" s="871"/>
      <c r="BZ18" s="871"/>
      <c r="CA18" s="871"/>
      <c r="CB18" s="871"/>
      <c r="CC18" s="871"/>
      <c r="CD18" s="871"/>
      <c r="CE18" s="871"/>
      <c r="CF18" s="871"/>
      <c r="CG18" s="916"/>
      <c r="CH18" s="916"/>
      <c r="CI18" s="916"/>
      <c r="CJ18" s="916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</row>
    <row r="19" spans="1:128" s="21" customFormat="1" ht="18.75" customHeight="1" thickBot="1">
      <c r="A19" s="90" t="s">
        <v>41</v>
      </c>
      <c r="B19" s="89"/>
      <c r="C19" s="88"/>
      <c r="D19" s="87">
        <v>2</v>
      </c>
      <c r="E19" s="87">
        <v>2</v>
      </c>
      <c r="F19" s="87">
        <v>2</v>
      </c>
      <c r="G19" s="87">
        <v>2</v>
      </c>
      <c r="H19" s="87"/>
      <c r="I19" s="87"/>
      <c r="J19" s="87"/>
      <c r="K19" s="87">
        <v>2</v>
      </c>
      <c r="L19" s="87">
        <v>2</v>
      </c>
      <c r="M19" s="87">
        <v>2</v>
      </c>
      <c r="N19" s="87">
        <v>2</v>
      </c>
      <c r="O19" s="87">
        <v>2</v>
      </c>
      <c r="P19" s="87">
        <v>2</v>
      </c>
      <c r="Q19" s="87"/>
      <c r="R19" s="87"/>
      <c r="S19" s="87"/>
      <c r="T19" s="87">
        <v>2</v>
      </c>
      <c r="U19" s="87">
        <v>2</v>
      </c>
      <c r="V19" s="87"/>
      <c r="W19" s="85"/>
      <c r="X19" s="87"/>
      <c r="Y19" s="86"/>
      <c r="Z19" s="85"/>
      <c r="AA19" s="84"/>
      <c r="AB19" s="84"/>
      <c r="AC19" s="84"/>
      <c r="AD19" s="83"/>
      <c r="AE19" s="82"/>
      <c r="AF19" s="82"/>
      <c r="AG19" s="82"/>
      <c r="AH19" s="90" t="s">
        <v>41</v>
      </c>
      <c r="AI19" s="89"/>
      <c r="AJ19" s="88"/>
      <c r="AK19" s="87"/>
      <c r="AL19" s="87"/>
      <c r="AM19" s="87"/>
      <c r="AN19" s="87"/>
      <c r="AO19" s="87"/>
      <c r="AP19" s="87"/>
      <c r="AQ19" s="87"/>
      <c r="AR19" s="87"/>
      <c r="AS19" s="87"/>
      <c r="AT19" s="87"/>
      <c r="AU19" s="87"/>
      <c r="AV19" s="87"/>
      <c r="AW19" s="87"/>
      <c r="AX19" s="87"/>
      <c r="AY19" s="87"/>
      <c r="AZ19" s="87"/>
      <c r="BA19" s="87"/>
      <c r="BB19" s="87"/>
      <c r="BC19" s="87"/>
      <c r="BD19" s="85"/>
      <c r="BE19" s="87"/>
      <c r="BF19" s="86"/>
      <c r="BG19" s="85"/>
      <c r="BH19" s="84"/>
      <c r="BI19" s="84"/>
      <c r="BJ19" s="84"/>
      <c r="BK19" s="83"/>
      <c r="BL19" s="82"/>
      <c r="BM19" s="82"/>
      <c r="BN19" s="82"/>
      <c r="BO19" s="922" t="s">
        <v>465</v>
      </c>
      <c r="BP19" s="923"/>
      <c r="BQ19" s="924"/>
      <c r="BR19" s="917">
        <v>7.5999999999999998E-2</v>
      </c>
      <c r="BS19" s="871"/>
      <c r="BT19" s="871"/>
      <c r="BU19" s="871"/>
      <c r="BV19" s="871"/>
      <c r="BW19" s="871"/>
      <c r="BX19" s="914"/>
      <c r="BY19" s="914">
        <f>M27</f>
        <v>0</v>
      </c>
      <c r="BZ19" s="871"/>
      <c r="CA19" s="914">
        <f>L27+AS27</f>
        <v>0</v>
      </c>
      <c r="CB19" s="871"/>
      <c r="CC19" s="871"/>
      <c r="CD19" s="871"/>
      <c r="CE19" s="914">
        <f>T27+BA27</f>
        <v>0</v>
      </c>
      <c r="CF19" s="914"/>
      <c r="CG19" s="915"/>
      <c r="CH19" s="915"/>
      <c r="CI19" s="1224">
        <f>U27+BB27</f>
        <v>0</v>
      </c>
      <c r="CJ19" s="915">
        <v>7.5999999999999998E-2</v>
      </c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</row>
    <row r="20" spans="1:128" s="55" customFormat="1" ht="18.75" customHeight="1">
      <c r="A20" s="1003" t="s">
        <v>6</v>
      </c>
      <c r="B20" s="995"/>
      <c r="C20" s="81" t="s">
        <v>35</v>
      </c>
      <c r="D20" s="79"/>
      <c r="E20" s="78"/>
      <c r="F20" s="78"/>
      <c r="G20" s="78">
        <v>30</v>
      </c>
      <c r="H20" s="80"/>
      <c r="I20" s="79"/>
      <c r="J20" s="80"/>
      <c r="K20" s="79"/>
      <c r="L20" s="78">
        <v>10</v>
      </c>
      <c r="M20" s="78"/>
      <c r="N20" s="78"/>
      <c r="O20" s="78">
        <v>30</v>
      </c>
      <c r="P20" s="78"/>
      <c r="Q20" s="78"/>
      <c r="R20" s="78"/>
      <c r="S20" s="80"/>
      <c r="T20" s="79"/>
      <c r="U20" s="78"/>
      <c r="V20" s="78"/>
      <c r="W20" s="80"/>
      <c r="X20" s="79"/>
      <c r="Y20" s="78"/>
      <c r="Z20" s="77"/>
      <c r="AA20" s="814">
        <f>SUM(D21:H21)</f>
        <v>0.06</v>
      </c>
      <c r="AB20" s="814">
        <f>SUM(I21:W21)</f>
        <v>0.08</v>
      </c>
      <c r="AC20" s="814">
        <f>SUM(AA20+AB20)</f>
        <v>0.14000000000000001</v>
      </c>
      <c r="AD20" s="1026">
        <v>35</v>
      </c>
      <c r="AE20" s="973">
        <f>SUM(AA20*AD20)</f>
        <v>2.1</v>
      </c>
      <c r="AF20" s="973">
        <f>SUM(AB20*AD20)</f>
        <v>2.8</v>
      </c>
      <c r="AG20" s="973">
        <f>SUM(AE20:AF21)</f>
        <v>4.9000000000000004</v>
      </c>
      <c r="AH20" s="1003" t="s">
        <v>6</v>
      </c>
      <c r="AI20" s="995"/>
      <c r="AJ20" s="81" t="s">
        <v>35</v>
      </c>
      <c r="AK20" s="79"/>
      <c r="AL20" s="78"/>
      <c r="AM20" s="78"/>
      <c r="AN20" s="78">
        <v>30</v>
      </c>
      <c r="AO20" s="80"/>
      <c r="AP20" s="79">
        <v>30</v>
      </c>
      <c r="AQ20" s="80"/>
      <c r="AR20" s="79"/>
      <c r="AS20" s="78">
        <v>11.2</v>
      </c>
      <c r="AT20" s="78"/>
      <c r="AU20" s="78"/>
      <c r="AV20" s="78">
        <v>37</v>
      </c>
      <c r="AW20" s="78"/>
      <c r="AX20" s="78"/>
      <c r="AY20" s="78"/>
      <c r="AZ20" s="80"/>
      <c r="BA20" s="79"/>
      <c r="BB20" s="78"/>
      <c r="BC20" s="78"/>
      <c r="BD20" s="80"/>
      <c r="BE20" s="79"/>
      <c r="BF20" s="78"/>
      <c r="BG20" s="77"/>
      <c r="BH20" s="814">
        <f>SUM(AK21:AO21)</f>
        <v>0</v>
      </c>
      <c r="BI20" s="814">
        <f>SUM(AP21:BD21)</f>
        <v>0</v>
      </c>
      <c r="BJ20" s="814">
        <f>SUM(BH20+BI20)</f>
        <v>0</v>
      </c>
      <c r="BK20" s="1026">
        <f>AD20</f>
        <v>35</v>
      </c>
      <c r="BL20" s="973">
        <f>SUM(BH20*BK20)</f>
        <v>0</v>
      </c>
      <c r="BM20" s="973">
        <f>SUM(BI20*BK20)</f>
        <v>0</v>
      </c>
      <c r="BN20" s="973">
        <f>SUM(BL20:BM21)</f>
        <v>0</v>
      </c>
      <c r="BO20" s="925"/>
      <c r="BP20" s="926"/>
      <c r="BQ20" s="927"/>
      <c r="BR20" s="918"/>
      <c r="BS20" s="871"/>
      <c r="BT20" s="871"/>
      <c r="BU20" s="871"/>
      <c r="BV20" s="871"/>
      <c r="BW20" s="871"/>
      <c r="BX20" s="871"/>
      <c r="BY20" s="871"/>
      <c r="BZ20" s="871"/>
      <c r="CA20" s="871"/>
      <c r="CB20" s="871"/>
      <c r="CC20" s="871"/>
      <c r="CD20" s="871"/>
      <c r="CE20" s="871"/>
      <c r="CF20" s="871"/>
      <c r="CG20" s="916"/>
      <c r="CH20" s="916"/>
      <c r="CI20" s="916"/>
      <c r="CJ20" s="916"/>
    </row>
    <row r="21" spans="1:128" ht="18.75" customHeight="1" thickBot="1">
      <c r="A21" s="920"/>
      <c r="B21" s="813"/>
      <c r="C21" s="20" t="s">
        <v>34</v>
      </c>
      <c r="D21" s="76">
        <f t="shared" ref="D21:Z21" si="2">(D$19*D20)/1000</f>
        <v>0</v>
      </c>
      <c r="E21" s="76">
        <f t="shared" si="2"/>
        <v>0</v>
      </c>
      <c r="F21" s="76">
        <f t="shared" si="2"/>
        <v>0</v>
      </c>
      <c r="G21" s="76">
        <f t="shared" si="2"/>
        <v>0.06</v>
      </c>
      <c r="H21" s="76">
        <f t="shared" si="2"/>
        <v>0</v>
      </c>
      <c r="I21" s="76">
        <f t="shared" si="2"/>
        <v>0</v>
      </c>
      <c r="J21" s="76">
        <f t="shared" si="2"/>
        <v>0</v>
      </c>
      <c r="K21" s="76">
        <f t="shared" si="2"/>
        <v>0</v>
      </c>
      <c r="L21" s="76">
        <f t="shared" si="2"/>
        <v>0.02</v>
      </c>
      <c r="M21" s="76">
        <f t="shared" si="2"/>
        <v>0</v>
      </c>
      <c r="N21" s="76">
        <f t="shared" si="2"/>
        <v>0</v>
      </c>
      <c r="O21" s="76">
        <f t="shared" si="2"/>
        <v>0.06</v>
      </c>
      <c r="P21" s="76">
        <f t="shared" si="2"/>
        <v>0</v>
      </c>
      <c r="Q21" s="76">
        <f t="shared" si="2"/>
        <v>0</v>
      </c>
      <c r="R21" s="76">
        <f t="shared" si="2"/>
        <v>0</v>
      </c>
      <c r="S21" s="76">
        <f t="shared" si="2"/>
        <v>0</v>
      </c>
      <c r="T21" s="76">
        <f t="shared" si="2"/>
        <v>0</v>
      </c>
      <c r="U21" s="76">
        <f t="shared" si="2"/>
        <v>0</v>
      </c>
      <c r="V21" s="76">
        <f t="shared" si="2"/>
        <v>0</v>
      </c>
      <c r="W21" s="76">
        <f t="shared" si="2"/>
        <v>0</v>
      </c>
      <c r="X21" s="76">
        <f t="shared" si="2"/>
        <v>0</v>
      </c>
      <c r="Y21" s="76">
        <f t="shared" si="2"/>
        <v>0</v>
      </c>
      <c r="Z21" s="76">
        <f t="shared" si="2"/>
        <v>0</v>
      </c>
      <c r="AA21" s="814"/>
      <c r="AB21" s="814"/>
      <c r="AC21" s="814"/>
      <c r="AD21" s="816"/>
      <c r="AE21" s="818"/>
      <c r="AF21" s="818"/>
      <c r="AG21" s="818"/>
      <c r="AH21" s="920"/>
      <c r="AI21" s="813"/>
      <c r="AJ21" s="20" t="s">
        <v>34</v>
      </c>
      <c r="AK21" s="76">
        <f t="shared" ref="AK21" si="3">(AK$19*AK20)/1000</f>
        <v>0</v>
      </c>
      <c r="AL21" s="76">
        <f t="shared" ref="AL21:BG21" si="4">(AL$19*AL20)/1000</f>
        <v>0</v>
      </c>
      <c r="AM21" s="76">
        <f t="shared" si="4"/>
        <v>0</v>
      </c>
      <c r="AN21" s="76">
        <f t="shared" si="4"/>
        <v>0</v>
      </c>
      <c r="AO21" s="76">
        <f t="shared" si="4"/>
        <v>0</v>
      </c>
      <c r="AP21" s="76">
        <f t="shared" si="4"/>
        <v>0</v>
      </c>
      <c r="AQ21" s="76">
        <f t="shared" si="4"/>
        <v>0</v>
      </c>
      <c r="AR21" s="76">
        <f t="shared" si="4"/>
        <v>0</v>
      </c>
      <c r="AS21" s="76">
        <f t="shared" si="4"/>
        <v>0</v>
      </c>
      <c r="AT21" s="76">
        <f t="shared" si="4"/>
        <v>0</v>
      </c>
      <c r="AU21" s="76">
        <f t="shared" si="4"/>
        <v>0</v>
      </c>
      <c r="AV21" s="76">
        <f t="shared" si="4"/>
        <v>0</v>
      </c>
      <c r="AW21" s="76">
        <f t="shared" si="4"/>
        <v>0</v>
      </c>
      <c r="AX21" s="76">
        <f t="shared" si="4"/>
        <v>0</v>
      </c>
      <c r="AY21" s="76">
        <f t="shared" si="4"/>
        <v>0</v>
      </c>
      <c r="AZ21" s="76">
        <f t="shared" si="4"/>
        <v>0</v>
      </c>
      <c r="BA21" s="76">
        <f t="shared" si="4"/>
        <v>0</v>
      </c>
      <c r="BB21" s="76">
        <f t="shared" si="4"/>
        <v>0</v>
      </c>
      <c r="BC21" s="76">
        <f t="shared" si="4"/>
        <v>0</v>
      </c>
      <c r="BD21" s="76">
        <f t="shared" si="4"/>
        <v>0</v>
      </c>
      <c r="BE21" s="76">
        <f t="shared" si="4"/>
        <v>0</v>
      </c>
      <c r="BF21" s="76">
        <f t="shared" si="4"/>
        <v>0</v>
      </c>
      <c r="BG21" s="76">
        <f t="shared" si="4"/>
        <v>0</v>
      </c>
      <c r="BH21" s="814"/>
      <c r="BI21" s="814"/>
      <c r="BJ21" s="814"/>
      <c r="BK21" s="816"/>
      <c r="BL21" s="818"/>
      <c r="BM21" s="818"/>
      <c r="BN21" s="818"/>
      <c r="BO21" s="922" t="s">
        <v>27</v>
      </c>
      <c r="BP21" s="923"/>
      <c r="BQ21" s="924"/>
      <c r="BR21" s="914">
        <f>D29+AK29</f>
        <v>0</v>
      </c>
      <c r="BS21" s="914">
        <f>E29+AL29</f>
        <v>0</v>
      </c>
      <c r="BT21" s="871"/>
      <c r="BU21" s="871"/>
      <c r="BV21" s="871"/>
      <c r="BW21" s="871"/>
      <c r="BX21" s="914">
        <f>J29+AQ29</f>
        <v>0</v>
      </c>
      <c r="BY21" s="871"/>
      <c r="BZ21" s="914">
        <v>0.04</v>
      </c>
      <c r="CA21" s="871"/>
      <c r="CB21" s="914">
        <f>M29+AT29</f>
        <v>0</v>
      </c>
      <c r="CC21" s="914">
        <f>N29+AU29</f>
        <v>0</v>
      </c>
      <c r="CD21" s="871"/>
      <c r="CE21" s="871"/>
      <c r="CF21" s="914"/>
      <c r="CG21" s="915"/>
      <c r="CH21" s="915"/>
      <c r="CI21" s="1224">
        <f>U29+BB29</f>
        <v>0</v>
      </c>
      <c r="CJ21" s="915">
        <v>0.04</v>
      </c>
    </row>
    <row r="22" spans="1:128" s="55" customFormat="1" ht="18.75" customHeight="1">
      <c r="A22" s="920" t="s">
        <v>14</v>
      </c>
      <c r="B22" s="813"/>
      <c r="C22" s="64" t="s">
        <v>35</v>
      </c>
      <c r="D22" s="62"/>
      <c r="E22" s="61">
        <v>0</v>
      </c>
      <c r="F22" s="61"/>
      <c r="G22" s="61"/>
      <c r="H22" s="63"/>
      <c r="I22" s="62"/>
      <c r="J22" s="63"/>
      <c r="K22" s="62"/>
      <c r="L22" s="61"/>
      <c r="M22" s="61"/>
      <c r="N22" s="61"/>
      <c r="O22" s="61">
        <v>0</v>
      </c>
      <c r="P22" s="61"/>
      <c r="Q22" s="61"/>
      <c r="R22" s="61"/>
      <c r="S22" s="63"/>
      <c r="T22" s="62"/>
      <c r="U22" s="61"/>
      <c r="V22" s="61"/>
      <c r="W22" s="63"/>
      <c r="X22" s="62"/>
      <c r="Y22" s="61"/>
      <c r="Z22" s="60"/>
      <c r="AA22" s="814">
        <f>SUM(D23:H23)</f>
        <v>0</v>
      </c>
      <c r="AB22" s="814">
        <f>SUM(I23:W23)</f>
        <v>0</v>
      </c>
      <c r="AC22" s="814">
        <f>SUM(AA22+AB22)</f>
        <v>0</v>
      </c>
      <c r="AD22" s="816"/>
      <c r="AE22" s="973">
        <f>SUM(AA22*AD22)</f>
        <v>0</v>
      </c>
      <c r="AF22" s="973">
        <f>SUM(AB22*AD22)</f>
        <v>0</v>
      </c>
      <c r="AG22" s="973">
        <f>SUM(AE22:AF23)</f>
        <v>0</v>
      </c>
      <c r="AH22" s="920" t="s">
        <v>14</v>
      </c>
      <c r="AI22" s="813"/>
      <c r="AJ22" s="64" t="s">
        <v>35</v>
      </c>
      <c r="AK22" s="62"/>
      <c r="AL22" s="61">
        <v>0</v>
      </c>
      <c r="AM22" s="61"/>
      <c r="AN22" s="61"/>
      <c r="AO22" s="63"/>
      <c r="AP22" s="62"/>
      <c r="AQ22" s="63"/>
      <c r="AR22" s="62"/>
      <c r="AS22" s="61"/>
      <c r="AT22" s="61"/>
      <c r="AU22" s="61"/>
      <c r="AV22" s="61">
        <v>0</v>
      </c>
      <c r="AW22" s="61">
        <v>16.75</v>
      </c>
      <c r="AX22" s="61"/>
      <c r="AY22" s="61"/>
      <c r="AZ22" s="63"/>
      <c r="BA22" s="62"/>
      <c r="BB22" s="61"/>
      <c r="BC22" s="61"/>
      <c r="BD22" s="63"/>
      <c r="BE22" s="62"/>
      <c r="BF22" s="61"/>
      <c r="BG22" s="60"/>
      <c r="BH22" s="814">
        <f>SUM(AK23:AO23)</f>
        <v>0</v>
      </c>
      <c r="BI22" s="814">
        <f>SUM(AP23:BD23)</f>
        <v>0</v>
      </c>
      <c r="BJ22" s="814">
        <f>SUM(BH22+BI22)</f>
        <v>0</v>
      </c>
      <c r="BK22" s="1026">
        <f t="shared" ref="BK22" si="5">AD22</f>
        <v>0</v>
      </c>
      <c r="BL22" s="973">
        <f>SUM(BH22*BK22)</f>
        <v>0</v>
      </c>
      <c r="BM22" s="973">
        <f>SUM(BI22*BK22)</f>
        <v>0</v>
      </c>
      <c r="BN22" s="973">
        <f>SUM(BL22:BM23)</f>
        <v>0</v>
      </c>
      <c r="BO22" s="925"/>
      <c r="BP22" s="926"/>
      <c r="BQ22" s="927"/>
      <c r="BR22" s="871"/>
      <c r="BS22" s="871"/>
      <c r="BT22" s="871"/>
      <c r="BU22" s="871"/>
      <c r="BV22" s="871"/>
      <c r="BW22" s="871"/>
      <c r="BX22" s="871"/>
      <c r="BY22" s="871"/>
      <c r="BZ22" s="871"/>
      <c r="CA22" s="871"/>
      <c r="CB22" s="871"/>
      <c r="CC22" s="871"/>
      <c r="CD22" s="871"/>
      <c r="CE22" s="871"/>
      <c r="CF22" s="871"/>
      <c r="CG22" s="916"/>
      <c r="CH22" s="916"/>
      <c r="CI22" s="916"/>
      <c r="CJ22" s="916"/>
    </row>
    <row r="23" spans="1:128" ht="18.75" customHeight="1" thickBot="1">
      <c r="A23" s="928"/>
      <c r="B23" s="929"/>
      <c r="C23" s="65" t="s">
        <v>34</v>
      </c>
      <c r="D23" s="273">
        <f t="shared" ref="D23:Z23" si="6">(D$19*D22)/1000</f>
        <v>0</v>
      </c>
      <c r="E23" s="273">
        <f t="shared" si="6"/>
        <v>0</v>
      </c>
      <c r="F23" s="273">
        <f t="shared" si="6"/>
        <v>0</v>
      </c>
      <c r="G23" s="273">
        <f t="shared" si="6"/>
        <v>0</v>
      </c>
      <c r="H23" s="273">
        <f t="shared" si="6"/>
        <v>0</v>
      </c>
      <c r="I23" s="273">
        <f t="shared" si="6"/>
        <v>0</v>
      </c>
      <c r="J23" s="273">
        <f t="shared" si="6"/>
        <v>0</v>
      </c>
      <c r="K23" s="273">
        <f t="shared" si="6"/>
        <v>0</v>
      </c>
      <c r="L23" s="273">
        <f t="shared" si="6"/>
        <v>0</v>
      </c>
      <c r="M23" s="273">
        <f t="shared" si="6"/>
        <v>0</v>
      </c>
      <c r="N23" s="273">
        <f t="shared" si="6"/>
        <v>0</v>
      </c>
      <c r="O23" s="273">
        <f t="shared" si="6"/>
        <v>0</v>
      </c>
      <c r="P23" s="273">
        <f t="shared" si="6"/>
        <v>0</v>
      </c>
      <c r="Q23" s="273">
        <f t="shared" si="6"/>
        <v>0</v>
      </c>
      <c r="R23" s="273">
        <f t="shared" si="6"/>
        <v>0</v>
      </c>
      <c r="S23" s="273">
        <f t="shared" si="6"/>
        <v>0</v>
      </c>
      <c r="T23" s="273">
        <f t="shared" si="6"/>
        <v>0</v>
      </c>
      <c r="U23" s="273">
        <f t="shared" si="6"/>
        <v>0</v>
      </c>
      <c r="V23" s="273">
        <f t="shared" si="6"/>
        <v>0</v>
      </c>
      <c r="W23" s="273">
        <f t="shared" si="6"/>
        <v>0</v>
      </c>
      <c r="X23" s="273">
        <f t="shared" si="6"/>
        <v>0</v>
      </c>
      <c r="Y23" s="273">
        <f t="shared" si="6"/>
        <v>0</v>
      </c>
      <c r="Z23" s="273">
        <f t="shared" si="6"/>
        <v>0</v>
      </c>
      <c r="AA23" s="814"/>
      <c r="AB23" s="814"/>
      <c r="AC23" s="814"/>
      <c r="AD23" s="930"/>
      <c r="AE23" s="818"/>
      <c r="AF23" s="818"/>
      <c r="AG23" s="818"/>
      <c r="AH23" s="928"/>
      <c r="AI23" s="929"/>
      <c r="AJ23" s="65" t="s">
        <v>34</v>
      </c>
      <c r="AK23" s="273">
        <f t="shared" ref="AK23" si="7">(AK$19*AK22)/1000</f>
        <v>0</v>
      </c>
      <c r="AL23" s="273">
        <f t="shared" ref="AL23:BG23" si="8">(AL$19*AL22)/1000</f>
        <v>0</v>
      </c>
      <c r="AM23" s="273">
        <f t="shared" si="8"/>
        <v>0</v>
      </c>
      <c r="AN23" s="273">
        <f t="shared" si="8"/>
        <v>0</v>
      </c>
      <c r="AO23" s="273">
        <f t="shared" si="8"/>
        <v>0</v>
      </c>
      <c r="AP23" s="273">
        <f t="shared" si="8"/>
        <v>0</v>
      </c>
      <c r="AQ23" s="273">
        <f t="shared" si="8"/>
        <v>0</v>
      </c>
      <c r="AR23" s="273">
        <f t="shared" si="8"/>
        <v>0</v>
      </c>
      <c r="AS23" s="273">
        <f t="shared" si="8"/>
        <v>0</v>
      </c>
      <c r="AT23" s="273">
        <f t="shared" si="8"/>
        <v>0</v>
      </c>
      <c r="AU23" s="273">
        <f t="shared" si="8"/>
        <v>0</v>
      </c>
      <c r="AV23" s="273">
        <f t="shared" si="8"/>
        <v>0</v>
      </c>
      <c r="AW23" s="273">
        <f t="shared" si="8"/>
        <v>0</v>
      </c>
      <c r="AX23" s="273">
        <f t="shared" si="8"/>
        <v>0</v>
      </c>
      <c r="AY23" s="273">
        <f t="shared" si="8"/>
        <v>0</v>
      </c>
      <c r="AZ23" s="273">
        <f t="shared" si="8"/>
        <v>0</v>
      </c>
      <c r="BA23" s="273">
        <f t="shared" si="8"/>
        <v>0</v>
      </c>
      <c r="BB23" s="273">
        <f t="shared" si="8"/>
        <v>0</v>
      </c>
      <c r="BC23" s="273">
        <f t="shared" si="8"/>
        <v>0</v>
      </c>
      <c r="BD23" s="273">
        <f t="shared" si="8"/>
        <v>0</v>
      </c>
      <c r="BE23" s="273">
        <f t="shared" si="8"/>
        <v>0</v>
      </c>
      <c r="BF23" s="273">
        <f t="shared" si="8"/>
        <v>0</v>
      </c>
      <c r="BG23" s="273">
        <f t="shared" si="8"/>
        <v>0</v>
      </c>
      <c r="BH23" s="814"/>
      <c r="BI23" s="814"/>
      <c r="BJ23" s="814"/>
      <c r="BK23" s="816"/>
      <c r="BL23" s="818"/>
      <c r="BM23" s="818"/>
      <c r="BN23" s="818"/>
      <c r="BO23" s="922" t="s">
        <v>24</v>
      </c>
      <c r="BP23" s="923"/>
      <c r="BQ23" s="924"/>
      <c r="BR23" s="871"/>
      <c r="BS23" s="871"/>
      <c r="BT23" s="871"/>
      <c r="BU23" s="871"/>
      <c r="BV23" s="871"/>
      <c r="BW23" s="871"/>
      <c r="BX23" s="871"/>
      <c r="BY23" s="871"/>
      <c r="BZ23" s="871"/>
      <c r="CA23" s="871"/>
      <c r="CB23" s="871"/>
      <c r="CC23" s="871"/>
      <c r="CD23" s="871"/>
      <c r="CE23" s="871"/>
      <c r="CF23" s="871"/>
      <c r="CG23" s="915"/>
      <c r="CH23" s="1224">
        <f>T35+BA35</f>
        <v>0</v>
      </c>
      <c r="CI23" s="915"/>
      <c r="CJ23" s="915"/>
    </row>
    <row r="24" spans="1:128" s="55" customFormat="1" ht="18.75" customHeight="1">
      <c r="A24" s="932" t="s">
        <v>29</v>
      </c>
      <c r="B24" s="813"/>
      <c r="C24" s="64" t="s">
        <v>35</v>
      </c>
      <c r="D24" s="62"/>
      <c r="E24" s="61">
        <v>0</v>
      </c>
      <c r="F24" s="61"/>
      <c r="G24" s="61"/>
      <c r="H24" s="63"/>
      <c r="I24" s="62"/>
      <c r="J24" s="63"/>
      <c r="K24" s="62"/>
      <c r="L24" s="61">
        <v>50</v>
      </c>
      <c r="M24" s="61"/>
      <c r="N24" s="61"/>
      <c r="O24" s="61">
        <v>0</v>
      </c>
      <c r="P24" s="61">
        <v>0</v>
      </c>
      <c r="Q24" s="61">
        <v>0</v>
      </c>
      <c r="R24" s="61"/>
      <c r="S24" s="63"/>
      <c r="T24" s="62"/>
      <c r="U24" s="61"/>
      <c r="V24" s="61"/>
      <c r="W24" s="63"/>
      <c r="X24" s="62"/>
      <c r="Y24" s="61"/>
      <c r="Z24" s="60"/>
      <c r="AA24" s="814">
        <f>SUM(D25:H25)</f>
        <v>0</v>
      </c>
      <c r="AB24" s="814">
        <f>SUM(I25:W25)</f>
        <v>0.1</v>
      </c>
      <c r="AC24" s="814">
        <f>SUM(AA24+AB24)</f>
        <v>0.1</v>
      </c>
      <c r="AD24" s="816">
        <v>415</v>
      </c>
      <c r="AE24" s="973">
        <f>SUM(AA24*AD24)</f>
        <v>0</v>
      </c>
      <c r="AF24" s="973">
        <f>SUM(AB24*AD24)</f>
        <v>41.5</v>
      </c>
      <c r="AG24" s="973">
        <f>SUM(AE24:AF25)</f>
        <v>41.5</v>
      </c>
      <c r="AH24" s="932" t="s">
        <v>466</v>
      </c>
      <c r="AI24" s="813"/>
      <c r="AJ24" s="64" t="s">
        <v>35</v>
      </c>
      <c r="AK24" s="62"/>
      <c r="AL24" s="61">
        <v>0</v>
      </c>
      <c r="AM24" s="61"/>
      <c r="AN24" s="61"/>
      <c r="AO24" s="63"/>
      <c r="AP24" s="62"/>
      <c r="AQ24" s="63"/>
      <c r="AR24" s="62"/>
      <c r="AS24" s="61">
        <v>56</v>
      </c>
      <c r="AT24" s="61"/>
      <c r="AU24" s="61"/>
      <c r="AV24" s="61">
        <v>0</v>
      </c>
      <c r="AW24" s="61">
        <v>0</v>
      </c>
      <c r="AX24" s="61">
        <v>0</v>
      </c>
      <c r="AY24" s="61"/>
      <c r="AZ24" s="63"/>
      <c r="BA24" s="62"/>
      <c r="BB24" s="61"/>
      <c r="BC24" s="61"/>
      <c r="BD24" s="63"/>
      <c r="BE24" s="62"/>
      <c r="BF24" s="61"/>
      <c r="BG24" s="60"/>
      <c r="BH24" s="814">
        <f>SUM(AK25:AO25)</f>
        <v>0</v>
      </c>
      <c r="BI24" s="814">
        <f>SUM(AP25:BD25)</f>
        <v>0</v>
      </c>
      <c r="BJ24" s="814">
        <f>SUM(BH24+BI24)</f>
        <v>0</v>
      </c>
      <c r="BK24" s="1026">
        <f t="shared" ref="BK24" si="9">AD24</f>
        <v>415</v>
      </c>
      <c r="BL24" s="973">
        <f>SUM(BH24*BK24)</f>
        <v>0</v>
      </c>
      <c r="BM24" s="973">
        <f>SUM(BI24*BK24)</f>
        <v>0</v>
      </c>
      <c r="BN24" s="973">
        <f>SUM(BL24:BM25)</f>
        <v>0</v>
      </c>
      <c r="BO24" s="925"/>
      <c r="BP24" s="926"/>
      <c r="BQ24" s="927"/>
      <c r="BR24" s="871"/>
      <c r="BS24" s="871"/>
      <c r="BT24" s="871"/>
      <c r="BU24" s="871"/>
      <c r="BV24" s="871"/>
      <c r="BW24" s="871"/>
      <c r="BX24" s="871"/>
      <c r="BY24" s="871"/>
      <c r="BZ24" s="871"/>
      <c r="CA24" s="871"/>
      <c r="CB24" s="871"/>
      <c r="CC24" s="871"/>
      <c r="CD24" s="871"/>
      <c r="CE24" s="871"/>
      <c r="CF24" s="871"/>
      <c r="CG24" s="916"/>
      <c r="CH24" s="916"/>
      <c r="CI24" s="916"/>
      <c r="CJ24" s="916"/>
    </row>
    <row r="25" spans="1:128" ht="18.75" customHeight="1" thickBot="1">
      <c r="A25" s="933"/>
      <c r="B25" s="929"/>
      <c r="C25" s="65" t="s">
        <v>34</v>
      </c>
      <c r="D25" s="273">
        <f t="shared" ref="D25:Z25" si="10">(D$19*D24)/1000</f>
        <v>0</v>
      </c>
      <c r="E25" s="273">
        <f t="shared" si="10"/>
        <v>0</v>
      </c>
      <c r="F25" s="273">
        <f t="shared" si="10"/>
        <v>0</v>
      </c>
      <c r="G25" s="273">
        <f t="shared" si="10"/>
        <v>0</v>
      </c>
      <c r="H25" s="273">
        <f t="shared" si="10"/>
        <v>0</v>
      </c>
      <c r="I25" s="273">
        <f t="shared" si="10"/>
        <v>0</v>
      </c>
      <c r="J25" s="273">
        <f t="shared" si="10"/>
        <v>0</v>
      </c>
      <c r="K25" s="273">
        <f t="shared" si="10"/>
        <v>0</v>
      </c>
      <c r="L25" s="273">
        <f t="shared" si="10"/>
        <v>0.1</v>
      </c>
      <c r="M25" s="273">
        <f t="shared" si="10"/>
        <v>0</v>
      </c>
      <c r="N25" s="273">
        <f t="shared" si="10"/>
        <v>0</v>
      </c>
      <c r="O25" s="273">
        <f t="shared" si="10"/>
        <v>0</v>
      </c>
      <c r="P25" s="273">
        <f t="shared" si="10"/>
        <v>0</v>
      </c>
      <c r="Q25" s="273">
        <f t="shared" si="10"/>
        <v>0</v>
      </c>
      <c r="R25" s="273">
        <f t="shared" si="10"/>
        <v>0</v>
      </c>
      <c r="S25" s="273">
        <f t="shared" si="10"/>
        <v>0</v>
      </c>
      <c r="T25" s="273">
        <f t="shared" si="10"/>
        <v>0</v>
      </c>
      <c r="U25" s="273">
        <f t="shared" si="10"/>
        <v>0</v>
      </c>
      <c r="V25" s="273">
        <f t="shared" si="10"/>
        <v>0</v>
      </c>
      <c r="W25" s="273">
        <f t="shared" si="10"/>
        <v>0</v>
      </c>
      <c r="X25" s="273">
        <f t="shared" si="10"/>
        <v>0</v>
      </c>
      <c r="Y25" s="273">
        <f t="shared" si="10"/>
        <v>0</v>
      </c>
      <c r="Z25" s="273">
        <f t="shared" si="10"/>
        <v>0</v>
      </c>
      <c r="AA25" s="814"/>
      <c r="AB25" s="814"/>
      <c r="AC25" s="814"/>
      <c r="AD25" s="930"/>
      <c r="AE25" s="818"/>
      <c r="AF25" s="818"/>
      <c r="AG25" s="818"/>
      <c r="AH25" s="933"/>
      <c r="AI25" s="929"/>
      <c r="AJ25" s="65" t="s">
        <v>34</v>
      </c>
      <c r="AK25" s="273">
        <f t="shared" ref="AK25" si="11">(AK$19*AK24)/1000</f>
        <v>0</v>
      </c>
      <c r="AL25" s="273">
        <f t="shared" ref="AL25:BG25" si="12">(AL$19*AL24)/1000</f>
        <v>0</v>
      </c>
      <c r="AM25" s="273">
        <f t="shared" si="12"/>
        <v>0</v>
      </c>
      <c r="AN25" s="273">
        <f t="shared" si="12"/>
        <v>0</v>
      </c>
      <c r="AO25" s="273">
        <f t="shared" si="12"/>
        <v>0</v>
      </c>
      <c r="AP25" s="273">
        <f t="shared" si="12"/>
        <v>0</v>
      </c>
      <c r="AQ25" s="273">
        <f t="shared" si="12"/>
        <v>0</v>
      </c>
      <c r="AR25" s="273">
        <f t="shared" si="12"/>
        <v>0</v>
      </c>
      <c r="AS25" s="273">
        <f t="shared" si="12"/>
        <v>0</v>
      </c>
      <c r="AT25" s="273">
        <f t="shared" si="12"/>
        <v>0</v>
      </c>
      <c r="AU25" s="273">
        <f t="shared" si="12"/>
        <v>0</v>
      </c>
      <c r="AV25" s="273">
        <f t="shared" si="12"/>
        <v>0</v>
      </c>
      <c r="AW25" s="273">
        <f t="shared" si="12"/>
        <v>0</v>
      </c>
      <c r="AX25" s="273">
        <f t="shared" si="12"/>
        <v>0</v>
      </c>
      <c r="AY25" s="273">
        <f t="shared" si="12"/>
        <v>0</v>
      </c>
      <c r="AZ25" s="273">
        <f t="shared" si="12"/>
        <v>0</v>
      </c>
      <c r="BA25" s="273">
        <f t="shared" si="12"/>
        <v>0</v>
      </c>
      <c r="BB25" s="273">
        <f t="shared" si="12"/>
        <v>0</v>
      </c>
      <c r="BC25" s="273">
        <f t="shared" si="12"/>
        <v>0</v>
      </c>
      <c r="BD25" s="273">
        <f t="shared" si="12"/>
        <v>0</v>
      </c>
      <c r="BE25" s="273">
        <f t="shared" si="12"/>
        <v>0</v>
      </c>
      <c r="BF25" s="273">
        <f t="shared" si="12"/>
        <v>0</v>
      </c>
      <c r="BG25" s="273">
        <f t="shared" si="12"/>
        <v>0</v>
      </c>
      <c r="BH25" s="814"/>
      <c r="BI25" s="814"/>
      <c r="BJ25" s="814"/>
      <c r="BK25" s="816"/>
      <c r="BL25" s="818"/>
      <c r="BM25" s="818"/>
      <c r="BN25" s="818"/>
      <c r="BO25" s="922" t="s">
        <v>117</v>
      </c>
      <c r="BP25" s="923"/>
      <c r="BQ25" s="924"/>
      <c r="BR25" s="871"/>
      <c r="BS25" s="871"/>
      <c r="BT25" s="871"/>
      <c r="BU25" s="871"/>
      <c r="BV25" s="871"/>
      <c r="BW25" s="914">
        <f>I31+AP31</f>
        <v>0</v>
      </c>
      <c r="BX25" s="871"/>
      <c r="BY25" s="871"/>
      <c r="BZ25" s="871"/>
      <c r="CA25" s="871"/>
      <c r="CB25" s="871"/>
      <c r="CC25" s="871"/>
      <c r="CD25" s="871"/>
      <c r="CE25" s="871"/>
      <c r="CF25" s="871"/>
      <c r="CG25" s="915"/>
      <c r="CH25" s="1224">
        <v>0.1</v>
      </c>
      <c r="CI25" s="915"/>
      <c r="CJ25" s="915">
        <v>0.1</v>
      </c>
    </row>
    <row r="26" spans="1:128" s="55" customFormat="1" ht="18.75" customHeight="1">
      <c r="A26" s="994" t="s">
        <v>465</v>
      </c>
      <c r="B26" s="995"/>
      <c r="C26" s="81" t="s">
        <v>35</v>
      </c>
      <c r="D26" s="79">
        <v>38</v>
      </c>
      <c r="E26" s="78"/>
      <c r="F26" s="78"/>
      <c r="G26" s="78"/>
      <c r="H26" s="80"/>
      <c r="I26" s="79"/>
      <c r="J26" s="80"/>
      <c r="K26" s="79"/>
      <c r="L26" s="78"/>
      <c r="M26" s="78"/>
      <c r="N26" s="78"/>
      <c r="O26" s="78"/>
      <c r="P26" s="78"/>
      <c r="Q26" s="78">
        <v>0</v>
      </c>
      <c r="R26" s="78"/>
      <c r="S26" s="80"/>
      <c r="T26" s="79"/>
      <c r="U26" s="78"/>
      <c r="V26" s="78"/>
      <c r="W26" s="80"/>
      <c r="X26" s="79"/>
      <c r="Y26" s="78"/>
      <c r="Z26" s="77"/>
      <c r="AA26" s="814">
        <f>SUM(D27:H27)</f>
        <v>7.5999999999999998E-2</v>
      </c>
      <c r="AB26" s="814">
        <f>SUM(I27:W27)</f>
        <v>0</v>
      </c>
      <c r="AC26" s="814">
        <f>SUM(AA26+AB26)</f>
        <v>7.5999999999999998E-2</v>
      </c>
      <c r="AD26" s="1026">
        <v>118.42</v>
      </c>
      <c r="AE26" s="973">
        <f>SUM(AA26*AD26)</f>
        <v>9</v>
      </c>
      <c r="AF26" s="973">
        <f>SUM(AB26*AD26)</f>
        <v>0</v>
      </c>
      <c r="AG26" s="973">
        <f>SUM(AE26:AF27)</f>
        <v>9</v>
      </c>
      <c r="AH26" s="994" t="s">
        <v>5</v>
      </c>
      <c r="AI26" s="995"/>
      <c r="AJ26" s="81" t="s">
        <v>35</v>
      </c>
      <c r="AK26" s="79">
        <v>75</v>
      </c>
      <c r="AL26" s="78"/>
      <c r="AM26" s="78"/>
      <c r="AN26" s="78"/>
      <c r="AO26" s="80"/>
      <c r="AP26" s="79"/>
      <c r="AQ26" s="80"/>
      <c r="AR26" s="79"/>
      <c r="AS26" s="78">
        <v>16.8</v>
      </c>
      <c r="AT26" s="78"/>
      <c r="AU26" s="78"/>
      <c r="AV26" s="78"/>
      <c r="AW26" s="78"/>
      <c r="AX26" s="78">
        <v>0</v>
      </c>
      <c r="AY26" s="78"/>
      <c r="AZ26" s="80"/>
      <c r="BA26" s="79"/>
      <c r="BB26" s="78">
        <v>45</v>
      </c>
      <c r="BC26" s="78"/>
      <c r="BD26" s="80"/>
      <c r="BE26" s="79"/>
      <c r="BF26" s="78"/>
      <c r="BG26" s="77"/>
      <c r="BH26" s="814">
        <f>SUM(AK27:AO27)</f>
        <v>0</v>
      </c>
      <c r="BI26" s="814">
        <f>SUM(AP27:BD27)</f>
        <v>0</v>
      </c>
      <c r="BJ26" s="814">
        <f>SUM(BH26+BI26)</f>
        <v>0</v>
      </c>
      <c r="BK26" s="1026">
        <f t="shared" ref="BK26" si="13">AD26</f>
        <v>118.42</v>
      </c>
      <c r="BL26" s="973">
        <f>SUM(BH26*BK26)</f>
        <v>0</v>
      </c>
      <c r="BM26" s="973">
        <f>SUM(BI26*BK26)</f>
        <v>0</v>
      </c>
      <c r="BN26" s="973">
        <f>SUM(BL26:BM27)</f>
        <v>0</v>
      </c>
      <c r="BO26" s="925"/>
      <c r="BP26" s="926"/>
      <c r="BQ26" s="927"/>
      <c r="BR26" s="871"/>
      <c r="BS26" s="871"/>
      <c r="BT26" s="871"/>
      <c r="BU26" s="871"/>
      <c r="BV26" s="871"/>
      <c r="BW26" s="871"/>
      <c r="BX26" s="871"/>
      <c r="BY26" s="871"/>
      <c r="BZ26" s="871"/>
      <c r="CA26" s="871"/>
      <c r="CB26" s="871"/>
      <c r="CC26" s="871"/>
      <c r="CD26" s="871"/>
      <c r="CE26" s="871"/>
      <c r="CF26" s="871"/>
      <c r="CG26" s="916"/>
      <c r="CH26" s="916"/>
      <c r="CI26" s="916"/>
      <c r="CJ26" s="916"/>
      <c r="CK26" s="68"/>
      <c r="CL26" s="68"/>
      <c r="CM26" s="68"/>
      <c r="CN26" s="68"/>
      <c r="CO26" s="68"/>
      <c r="CP26" s="68"/>
      <c r="CQ26" s="68"/>
      <c r="CR26" s="68"/>
      <c r="CS26" s="68"/>
      <c r="CT26" s="68"/>
      <c r="CU26" s="68"/>
      <c r="CV26" s="68"/>
      <c r="CW26" s="68"/>
      <c r="DU26" s="68"/>
      <c r="DV26" s="68"/>
      <c r="DW26" s="68"/>
      <c r="DX26" s="68"/>
    </row>
    <row r="27" spans="1:128" ht="18.75" customHeight="1" thickBot="1">
      <c r="A27" s="932"/>
      <c r="B27" s="813"/>
      <c r="C27" s="20" t="s">
        <v>34</v>
      </c>
      <c r="D27" s="76">
        <f t="shared" ref="D27:Z27" si="14">(D$19*D26)/1000</f>
        <v>7.5999999999999998E-2</v>
      </c>
      <c r="E27" s="76">
        <f t="shared" si="14"/>
        <v>0</v>
      </c>
      <c r="F27" s="76">
        <f t="shared" si="14"/>
        <v>0</v>
      </c>
      <c r="G27" s="76">
        <f t="shared" si="14"/>
        <v>0</v>
      </c>
      <c r="H27" s="76">
        <f t="shared" si="14"/>
        <v>0</v>
      </c>
      <c r="I27" s="76">
        <f t="shared" si="14"/>
        <v>0</v>
      </c>
      <c r="J27" s="76">
        <f t="shared" si="14"/>
        <v>0</v>
      </c>
      <c r="K27" s="76">
        <f t="shared" si="14"/>
        <v>0</v>
      </c>
      <c r="L27" s="76">
        <f t="shared" si="14"/>
        <v>0</v>
      </c>
      <c r="M27" s="76">
        <f t="shared" si="14"/>
        <v>0</v>
      </c>
      <c r="N27" s="76">
        <f t="shared" si="14"/>
        <v>0</v>
      </c>
      <c r="O27" s="76">
        <f t="shared" si="14"/>
        <v>0</v>
      </c>
      <c r="P27" s="76">
        <f t="shared" si="14"/>
        <v>0</v>
      </c>
      <c r="Q27" s="76">
        <f t="shared" si="14"/>
        <v>0</v>
      </c>
      <c r="R27" s="76">
        <f t="shared" si="14"/>
        <v>0</v>
      </c>
      <c r="S27" s="76">
        <f t="shared" si="14"/>
        <v>0</v>
      </c>
      <c r="T27" s="76">
        <f t="shared" si="14"/>
        <v>0</v>
      </c>
      <c r="U27" s="76">
        <f t="shared" si="14"/>
        <v>0</v>
      </c>
      <c r="V27" s="76">
        <f t="shared" si="14"/>
        <v>0</v>
      </c>
      <c r="W27" s="76">
        <f t="shared" si="14"/>
        <v>0</v>
      </c>
      <c r="X27" s="76">
        <f t="shared" si="14"/>
        <v>0</v>
      </c>
      <c r="Y27" s="76">
        <f t="shared" si="14"/>
        <v>0</v>
      </c>
      <c r="Z27" s="76">
        <f t="shared" si="14"/>
        <v>0</v>
      </c>
      <c r="AA27" s="814"/>
      <c r="AB27" s="814"/>
      <c r="AC27" s="814"/>
      <c r="AD27" s="816"/>
      <c r="AE27" s="818"/>
      <c r="AF27" s="818"/>
      <c r="AG27" s="818"/>
      <c r="AH27" s="932"/>
      <c r="AI27" s="813"/>
      <c r="AJ27" s="20" t="s">
        <v>34</v>
      </c>
      <c r="AK27" s="76">
        <f t="shared" ref="AK27" si="15">(AK$19*AK26)/1000</f>
        <v>0</v>
      </c>
      <c r="AL27" s="76">
        <f t="shared" ref="AL27:BG27" si="16">(AL$19*AL26)/1000</f>
        <v>0</v>
      </c>
      <c r="AM27" s="76">
        <f t="shared" si="16"/>
        <v>0</v>
      </c>
      <c r="AN27" s="76">
        <f t="shared" si="16"/>
        <v>0</v>
      </c>
      <c r="AO27" s="76">
        <f t="shared" si="16"/>
        <v>0</v>
      </c>
      <c r="AP27" s="76">
        <f t="shared" si="16"/>
        <v>0</v>
      </c>
      <c r="AQ27" s="76">
        <f t="shared" si="16"/>
        <v>0</v>
      </c>
      <c r="AR27" s="76">
        <f t="shared" si="16"/>
        <v>0</v>
      </c>
      <c r="AS27" s="76">
        <f t="shared" si="16"/>
        <v>0</v>
      </c>
      <c r="AT27" s="76">
        <f t="shared" si="16"/>
        <v>0</v>
      </c>
      <c r="AU27" s="76">
        <f t="shared" si="16"/>
        <v>0</v>
      </c>
      <c r="AV27" s="76">
        <f t="shared" si="16"/>
        <v>0</v>
      </c>
      <c r="AW27" s="76">
        <f t="shared" si="16"/>
        <v>0</v>
      </c>
      <c r="AX27" s="76">
        <f t="shared" si="16"/>
        <v>0</v>
      </c>
      <c r="AY27" s="76">
        <f t="shared" si="16"/>
        <v>0</v>
      </c>
      <c r="AZ27" s="76">
        <f t="shared" si="16"/>
        <v>0</v>
      </c>
      <c r="BA27" s="76">
        <f t="shared" si="16"/>
        <v>0</v>
      </c>
      <c r="BB27" s="76">
        <f t="shared" si="16"/>
        <v>0</v>
      </c>
      <c r="BC27" s="76">
        <f t="shared" si="16"/>
        <v>0</v>
      </c>
      <c r="BD27" s="76">
        <f t="shared" si="16"/>
        <v>0</v>
      </c>
      <c r="BE27" s="76">
        <f t="shared" si="16"/>
        <v>0</v>
      </c>
      <c r="BF27" s="76">
        <f t="shared" si="16"/>
        <v>0</v>
      </c>
      <c r="BG27" s="76">
        <f t="shared" si="16"/>
        <v>0</v>
      </c>
      <c r="BH27" s="814"/>
      <c r="BI27" s="814"/>
      <c r="BJ27" s="814"/>
      <c r="BK27" s="816"/>
      <c r="BL27" s="818"/>
      <c r="BM27" s="818"/>
      <c r="BN27" s="818"/>
      <c r="BO27" s="922" t="s">
        <v>3</v>
      </c>
      <c r="BP27" s="923"/>
      <c r="BQ27" s="924"/>
      <c r="BR27" s="914">
        <v>0.01</v>
      </c>
      <c r="BS27" s="871"/>
      <c r="BT27" s="914">
        <f>F33+AM33</f>
        <v>0.02</v>
      </c>
      <c r="BU27" s="871"/>
      <c r="BV27" s="871"/>
      <c r="BW27" s="871"/>
      <c r="BX27" s="871"/>
      <c r="BY27" s="914">
        <f>M35</f>
        <v>0</v>
      </c>
      <c r="BZ27" s="914">
        <v>0.01</v>
      </c>
      <c r="CA27" s="871"/>
      <c r="CB27" s="914">
        <f>M33+AT33</f>
        <v>0.01</v>
      </c>
      <c r="CC27" s="871">
        <v>0.02</v>
      </c>
      <c r="CD27" s="871"/>
      <c r="CE27" s="871"/>
      <c r="CF27" s="871"/>
      <c r="CG27" s="915"/>
      <c r="CH27" s="915"/>
      <c r="CI27" s="915"/>
      <c r="CJ27" s="915">
        <v>7.0000000000000007E-2</v>
      </c>
      <c r="CK27" s="21"/>
      <c r="CL27" s="21"/>
      <c r="CM27" s="21"/>
      <c r="CN27" s="21"/>
      <c r="CO27" s="21"/>
      <c r="CP27" s="21"/>
      <c r="CQ27" s="21"/>
      <c r="CR27" s="21"/>
      <c r="CS27" s="21"/>
      <c r="CT27" s="21"/>
      <c r="CU27" s="21"/>
      <c r="CV27" s="21"/>
      <c r="CW27" s="21"/>
      <c r="DU27" s="21"/>
      <c r="DV27" s="21"/>
      <c r="DW27" s="21"/>
      <c r="DX27" s="21"/>
    </row>
    <row r="28" spans="1:128" s="55" customFormat="1" ht="18.75" customHeight="1">
      <c r="A28" s="994" t="s">
        <v>305</v>
      </c>
      <c r="B28" s="995"/>
      <c r="C28" s="81" t="s">
        <v>35</v>
      </c>
      <c r="D28" s="79"/>
      <c r="E28" s="78"/>
      <c r="F28" s="78"/>
      <c r="G28" s="78"/>
      <c r="H28" s="80"/>
      <c r="I28" s="79"/>
      <c r="J28" s="80"/>
      <c r="K28" s="79"/>
      <c r="L28" s="78"/>
      <c r="M28" s="78"/>
      <c r="N28" s="78"/>
      <c r="O28" s="78"/>
      <c r="P28" s="78"/>
      <c r="Q28" s="78">
        <v>0</v>
      </c>
      <c r="R28" s="78"/>
      <c r="S28" s="80"/>
      <c r="T28" s="79"/>
      <c r="U28" s="78"/>
      <c r="V28" s="78"/>
      <c r="W28" s="80"/>
      <c r="X28" s="79"/>
      <c r="Y28" s="78"/>
      <c r="Z28" s="77"/>
      <c r="AA28" s="814">
        <f>SUM(D29:H29)</f>
        <v>0</v>
      </c>
      <c r="AB28" s="814">
        <f>SUM(I29:W29)</f>
        <v>0</v>
      </c>
      <c r="AC28" s="814">
        <f>SUM(AA28+AB28)</f>
        <v>0</v>
      </c>
      <c r="AD28" s="1026"/>
      <c r="AE28" s="973">
        <f>SUM(AA28*AD28)</f>
        <v>0</v>
      </c>
      <c r="AF28" s="973">
        <f>SUM(AB28*AD28)</f>
        <v>0</v>
      </c>
      <c r="AG28" s="973">
        <f>SUM(AE28:AF29)</f>
        <v>0</v>
      </c>
      <c r="AH28" s="994" t="s">
        <v>305</v>
      </c>
      <c r="AI28" s="995"/>
      <c r="AJ28" s="81" t="s">
        <v>35</v>
      </c>
      <c r="AK28" s="79">
        <v>82.5</v>
      </c>
      <c r="AL28" s="78">
        <v>135.6</v>
      </c>
      <c r="AM28" s="78"/>
      <c r="AN28" s="78"/>
      <c r="AO28" s="80"/>
      <c r="AP28" s="79"/>
      <c r="AQ28" s="80">
        <v>100</v>
      </c>
      <c r="AR28" s="79">
        <v>155</v>
      </c>
      <c r="AS28" s="78"/>
      <c r="AT28" s="78">
        <v>104</v>
      </c>
      <c r="AU28" s="78">
        <v>189</v>
      </c>
      <c r="AV28" s="78"/>
      <c r="AW28" s="78"/>
      <c r="AX28" s="78">
        <v>0</v>
      </c>
      <c r="AY28" s="78"/>
      <c r="AZ28" s="80"/>
      <c r="BA28" s="79"/>
      <c r="BB28" s="78">
        <v>135</v>
      </c>
      <c r="BC28" s="78"/>
      <c r="BD28" s="80"/>
      <c r="BE28" s="79"/>
      <c r="BF28" s="78"/>
      <c r="BG28" s="77"/>
      <c r="BH28" s="814">
        <f>SUM(AK29:AO29)</f>
        <v>0</v>
      </c>
      <c r="BI28" s="814">
        <f>SUM(AP29:BD29)</f>
        <v>0</v>
      </c>
      <c r="BJ28" s="814">
        <f>SUM(BH28+BI28)</f>
        <v>0</v>
      </c>
      <c r="BK28" s="1026">
        <f t="shared" ref="BK28" si="17">AD28</f>
        <v>0</v>
      </c>
      <c r="BL28" s="973">
        <f>SUM(BH28*BK28)</f>
        <v>0</v>
      </c>
      <c r="BM28" s="973">
        <f>SUM(BI28*BK28)</f>
        <v>0</v>
      </c>
      <c r="BN28" s="973">
        <f>SUM(BL28:BM29)</f>
        <v>0</v>
      </c>
      <c r="BO28" s="925"/>
      <c r="BP28" s="926"/>
      <c r="BQ28" s="927"/>
      <c r="BR28" s="871"/>
      <c r="BS28" s="871"/>
      <c r="BT28" s="871"/>
      <c r="BU28" s="871"/>
      <c r="BV28" s="871"/>
      <c r="BW28" s="871"/>
      <c r="BX28" s="871"/>
      <c r="BY28" s="871"/>
      <c r="BZ28" s="871"/>
      <c r="CA28" s="871"/>
      <c r="CB28" s="871"/>
      <c r="CC28" s="871"/>
      <c r="CD28" s="871"/>
      <c r="CE28" s="871"/>
      <c r="CF28" s="871"/>
      <c r="CG28" s="916"/>
      <c r="CH28" s="916"/>
      <c r="CI28" s="916"/>
      <c r="CJ28" s="916"/>
      <c r="CK28" s="68"/>
      <c r="CL28" s="68"/>
      <c r="CM28" s="68"/>
      <c r="CN28" s="68"/>
      <c r="CO28" s="68"/>
      <c r="CP28" s="68"/>
      <c r="CQ28" s="68"/>
      <c r="CR28" s="68"/>
      <c r="CS28" s="68"/>
      <c r="CT28" s="68"/>
      <c r="CU28" s="68"/>
      <c r="CV28" s="68"/>
      <c r="CW28" s="68"/>
      <c r="DU28" s="68"/>
      <c r="DV28" s="68"/>
      <c r="DW28" s="68"/>
      <c r="DX28" s="68"/>
    </row>
    <row r="29" spans="1:128" ht="18.75" customHeight="1" thickBot="1">
      <c r="A29" s="932"/>
      <c r="B29" s="813"/>
      <c r="C29" s="20" t="s">
        <v>34</v>
      </c>
      <c r="D29" s="76">
        <f>(D$19*D28)/1000</f>
        <v>0</v>
      </c>
      <c r="E29" s="76">
        <f t="shared" ref="E29:Z29" si="18">(E$19*E28)/1000</f>
        <v>0</v>
      </c>
      <c r="F29" s="76">
        <f t="shared" si="18"/>
        <v>0</v>
      </c>
      <c r="G29" s="76">
        <f t="shared" si="18"/>
        <v>0</v>
      </c>
      <c r="H29" s="76">
        <f t="shared" si="18"/>
        <v>0</v>
      </c>
      <c r="I29" s="76">
        <f t="shared" si="18"/>
        <v>0</v>
      </c>
      <c r="J29" s="76">
        <f t="shared" si="18"/>
        <v>0</v>
      </c>
      <c r="K29" s="76">
        <f t="shared" si="18"/>
        <v>0</v>
      </c>
      <c r="L29" s="76">
        <f t="shared" si="18"/>
        <v>0</v>
      </c>
      <c r="M29" s="76">
        <f t="shared" si="18"/>
        <v>0</v>
      </c>
      <c r="N29" s="76">
        <f t="shared" si="18"/>
        <v>0</v>
      </c>
      <c r="O29" s="76">
        <f t="shared" si="18"/>
        <v>0</v>
      </c>
      <c r="P29" s="76">
        <f t="shared" si="18"/>
        <v>0</v>
      </c>
      <c r="Q29" s="76">
        <f t="shared" si="18"/>
        <v>0</v>
      </c>
      <c r="R29" s="76">
        <f t="shared" si="18"/>
        <v>0</v>
      </c>
      <c r="S29" s="76">
        <f t="shared" si="18"/>
        <v>0</v>
      </c>
      <c r="T29" s="76">
        <f t="shared" si="18"/>
        <v>0</v>
      </c>
      <c r="U29" s="76">
        <f t="shared" si="18"/>
        <v>0</v>
      </c>
      <c r="V29" s="76">
        <f t="shared" si="18"/>
        <v>0</v>
      </c>
      <c r="W29" s="76">
        <f t="shared" si="18"/>
        <v>0</v>
      </c>
      <c r="X29" s="76">
        <f t="shared" si="18"/>
        <v>0</v>
      </c>
      <c r="Y29" s="76">
        <f t="shared" si="18"/>
        <v>0</v>
      </c>
      <c r="Z29" s="76">
        <f t="shared" si="18"/>
        <v>0</v>
      </c>
      <c r="AA29" s="814"/>
      <c r="AB29" s="814"/>
      <c r="AC29" s="814"/>
      <c r="AD29" s="816"/>
      <c r="AE29" s="818"/>
      <c r="AF29" s="818"/>
      <c r="AG29" s="818"/>
      <c r="AH29" s="932"/>
      <c r="AI29" s="813"/>
      <c r="AJ29" s="20" t="s">
        <v>34</v>
      </c>
      <c r="AK29" s="76">
        <f t="shared" ref="AK29" si="19">(AK$19*AK28)/1000</f>
        <v>0</v>
      </c>
      <c r="AL29" s="76">
        <f t="shared" ref="AL29:BG29" si="20">(AL$19*AL28)/1000</f>
        <v>0</v>
      </c>
      <c r="AM29" s="76">
        <f t="shared" si="20"/>
        <v>0</v>
      </c>
      <c r="AN29" s="76">
        <f t="shared" si="20"/>
        <v>0</v>
      </c>
      <c r="AO29" s="76">
        <f t="shared" si="20"/>
        <v>0</v>
      </c>
      <c r="AP29" s="76">
        <f t="shared" si="20"/>
        <v>0</v>
      </c>
      <c r="AQ29" s="76">
        <f t="shared" si="20"/>
        <v>0</v>
      </c>
      <c r="AR29" s="76">
        <f t="shared" si="20"/>
        <v>0</v>
      </c>
      <c r="AS29" s="76">
        <f t="shared" si="20"/>
        <v>0</v>
      </c>
      <c r="AT29" s="76">
        <f t="shared" si="20"/>
        <v>0</v>
      </c>
      <c r="AU29" s="76">
        <f t="shared" si="20"/>
        <v>0</v>
      </c>
      <c r="AV29" s="76">
        <f t="shared" si="20"/>
        <v>0</v>
      </c>
      <c r="AW29" s="76">
        <f t="shared" si="20"/>
        <v>0</v>
      </c>
      <c r="AX29" s="76">
        <f t="shared" si="20"/>
        <v>0</v>
      </c>
      <c r="AY29" s="76">
        <f t="shared" si="20"/>
        <v>0</v>
      </c>
      <c r="AZ29" s="76">
        <f t="shared" si="20"/>
        <v>0</v>
      </c>
      <c r="BA29" s="76">
        <f t="shared" si="20"/>
        <v>0</v>
      </c>
      <c r="BB29" s="76">
        <f t="shared" si="20"/>
        <v>0</v>
      </c>
      <c r="BC29" s="76">
        <f t="shared" si="20"/>
        <v>0</v>
      </c>
      <c r="BD29" s="76">
        <f t="shared" si="20"/>
        <v>0</v>
      </c>
      <c r="BE29" s="76">
        <f t="shared" si="20"/>
        <v>0</v>
      </c>
      <c r="BF29" s="76">
        <f t="shared" si="20"/>
        <v>0</v>
      </c>
      <c r="BG29" s="76">
        <f t="shared" si="20"/>
        <v>0</v>
      </c>
      <c r="BH29" s="814"/>
      <c r="BI29" s="814"/>
      <c r="BJ29" s="814"/>
      <c r="BK29" s="816"/>
      <c r="BL29" s="818"/>
      <c r="BM29" s="818"/>
      <c r="BN29" s="818"/>
      <c r="BO29" s="922" t="s">
        <v>81</v>
      </c>
      <c r="BP29" s="923"/>
      <c r="BQ29" s="924"/>
      <c r="BR29" s="871"/>
      <c r="BS29" s="871"/>
      <c r="BT29" s="871"/>
      <c r="BU29" s="871"/>
      <c r="BV29" s="871"/>
      <c r="BW29" s="871"/>
      <c r="BX29" s="871"/>
      <c r="BY29" s="871"/>
      <c r="BZ29" s="871"/>
      <c r="CA29" s="871"/>
      <c r="CB29" s="871"/>
      <c r="CC29" s="871"/>
      <c r="CD29" s="871"/>
      <c r="CE29" s="914">
        <f>T37+BA37</f>
        <v>0</v>
      </c>
      <c r="CF29" s="914">
        <f>Q37+AX37</f>
        <v>0</v>
      </c>
      <c r="CG29" s="915"/>
      <c r="CH29" s="915"/>
      <c r="CI29" s="915"/>
      <c r="CJ29" s="915"/>
      <c r="CK29" s="21"/>
      <c r="CL29" s="21"/>
      <c r="CM29" s="21"/>
      <c r="CN29" s="21"/>
      <c r="CO29" s="21"/>
      <c r="CP29" s="21"/>
      <c r="CQ29" s="21"/>
      <c r="CR29" s="21"/>
      <c r="CS29" s="21"/>
      <c r="CT29" s="21"/>
      <c r="CU29" s="21"/>
      <c r="CV29" s="21"/>
      <c r="CW29" s="21"/>
      <c r="DU29" s="21"/>
      <c r="DV29" s="21"/>
      <c r="DW29" s="21"/>
      <c r="DX29" s="21"/>
    </row>
    <row r="30" spans="1:128" s="55" customFormat="1" ht="18.75" customHeight="1">
      <c r="A30" s="942" t="s">
        <v>19</v>
      </c>
      <c r="B30" s="1030"/>
      <c r="C30" s="64" t="s">
        <v>35</v>
      </c>
      <c r="D30" s="62"/>
      <c r="E30" s="61">
        <v>0</v>
      </c>
      <c r="F30" s="61"/>
      <c r="G30" s="61"/>
      <c r="H30" s="63"/>
      <c r="I30" s="62"/>
      <c r="J30" s="63"/>
      <c r="K30" s="62"/>
      <c r="L30" s="61"/>
      <c r="M30" s="61"/>
      <c r="N30" s="61"/>
      <c r="O30" s="61">
        <v>0</v>
      </c>
      <c r="P30" s="61">
        <v>0</v>
      </c>
      <c r="Q30" s="61">
        <v>0</v>
      </c>
      <c r="R30" s="61"/>
      <c r="S30" s="63"/>
      <c r="T30" s="62"/>
      <c r="U30" s="61"/>
      <c r="V30" s="61"/>
      <c r="W30" s="63"/>
      <c r="X30" s="62"/>
      <c r="Y30" s="61"/>
      <c r="Z30" s="60"/>
      <c r="AA30" s="1231">
        <f>SUM(D31:H31)</f>
        <v>0</v>
      </c>
      <c r="AB30" s="1231">
        <f>SUM(I31:W31)</f>
        <v>0</v>
      </c>
      <c r="AC30" s="1231">
        <f>SUM(AA30+AB30)</f>
        <v>0</v>
      </c>
      <c r="AD30" s="1050"/>
      <c r="AE30" s="1226">
        <f>SUM(AA30*AD30)</f>
        <v>0</v>
      </c>
      <c r="AF30" s="1226">
        <f>SUM(AB30*AD30)</f>
        <v>0</v>
      </c>
      <c r="AG30" s="1226">
        <f>SUM(AE30:AF31)</f>
        <v>0</v>
      </c>
      <c r="AH30" s="942" t="s">
        <v>19</v>
      </c>
      <c r="AI30" s="1230"/>
      <c r="AJ30" s="64" t="s">
        <v>35</v>
      </c>
      <c r="AK30" s="62"/>
      <c r="AL30" s="61">
        <v>0</v>
      </c>
      <c r="AM30" s="61"/>
      <c r="AN30" s="61"/>
      <c r="AO30" s="63"/>
      <c r="AP30" s="62">
        <v>5</v>
      </c>
      <c r="AQ30" s="63"/>
      <c r="AR30" s="62"/>
      <c r="AS30" s="61"/>
      <c r="AT30" s="61"/>
      <c r="AU30" s="61"/>
      <c r="AV30" s="61">
        <v>0</v>
      </c>
      <c r="AW30" s="61">
        <v>0</v>
      </c>
      <c r="AX30" s="61">
        <v>0</v>
      </c>
      <c r="AY30" s="61"/>
      <c r="AZ30" s="63"/>
      <c r="BA30" s="62"/>
      <c r="BB30" s="61"/>
      <c r="BC30" s="61"/>
      <c r="BD30" s="63"/>
      <c r="BE30" s="62"/>
      <c r="BF30" s="61"/>
      <c r="BG30" s="60"/>
      <c r="BH30" s="1228">
        <f>SUM(AK31:AO31)</f>
        <v>0</v>
      </c>
      <c r="BI30" s="1228">
        <f>SUM(AP31:BD31)</f>
        <v>0</v>
      </c>
      <c r="BJ30" s="1228">
        <f>SUM(BH30+BI30)</f>
        <v>0</v>
      </c>
      <c r="BK30" s="1026">
        <f t="shared" ref="BK30" si="21">AD30</f>
        <v>0</v>
      </c>
      <c r="BL30" s="1226">
        <f>SUM(BH30*BK30)</f>
        <v>0</v>
      </c>
      <c r="BM30" s="1226">
        <f>SUM(BI30*BK30)</f>
        <v>0</v>
      </c>
      <c r="BN30" s="1226">
        <f>SUM(BL30:BM31)</f>
        <v>0</v>
      </c>
      <c r="BO30" s="925"/>
      <c r="BP30" s="926"/>
      <c r="BQ30" s="927"/>
      <c r="BR30" s="871"/>
      <c r="BS30" s="871"/>
      <c r="BT30" s="871"/>
      <c r="BU30" s="871"/>
      <c r="BV30" s="871"/>
      <c r="BW30" s="871"/>
      <c r="BX30" s="871"/>
      <c r="BY30" s="871"/>
      <c r="BZ30" s="871"/>
      <c r="CA30" s="871"/>
      <c r="CB30" s="871"/>
      <c r="CC30" s="871"/>
      <c r="CD30" s="871"/>
      <c r="CE30" s="871"/>
      <c r="CF30" s="871"/>
      <c r="CG30" s="916"/>
      <c r="CH30" s="916"/>
      <c r="CI30" s="916"/>
      <c r="CJ30" s="916"/>
      <c r="CK30" s="68"/>
      <c r="CL30" s="68"/>
      <c r="CM30" s="68"/>
      <c r="CN30" s="68"/>
      <c r="CO30" s="68"/>
      <c r="CP30" s="68"/>
      <c r="CQ30" s="68"/>
      <c r="CR30" s="68"/>
      <c r="CS30" s="68"/>
      <c r="CT30" s="68"/>
      <c r="CU30" s="68"/>
      <c r="CV30" s="68"/>
      <c r="CW30" s="68"/>
      <c r="DU30" s="68"/>
      <c r="DV30" s="68"/>
      <c r="DW30" s="68"/>
      <c r="DX30" s="68"/>
    </row>
    <row r="31" spans="1:128" ht="18.75" customHeight="1" thickBot="1">
      <c r="A31" s="936"/>
      <c r="B31" s="937"/>
      <c r="C31" s="20" t="s">
        <v>34</v>
      </c>
      <c r="D31" s="76">
        <f t="shared" ref="D31:Z31" si="22">(D$19*D30)/1000</f>
        <v>0</v>
      </c>
      <c r="E31" s="76">
        <f t="shared" si="22"/>
        <v>0</v>
      </c>
      <c r="F31" s="76">
        <f t="shared" si="22"/>
        <v>0</v>
      </c>
      <c r="G31" s="76">
        <f t="shared" si="22"/>
        <v>0</v>
      </c>
      <c r="H31" s="76">
        <f t="shared" si="22"/>
        <v>0</v>
      </c>
      <c r="I31" s="76">
        <f t="shared" si="22"/>
        <v>0</v>
      </c>
      <c r="J31" s="76">
        <f t="shared" si="22"/>
        <v>0</v>
      </c>
      <c r="K31" s="76">
        <f t="shared" si="22"/>
        <v>0</v>
      </c>
      <c r="L31" s="76">
        <f t="shared" si="22"/>
        <v>0</v>
      </c>
      <c r="M31" s="76">
        <f t="shared" si="22"/>
        <v>0</v>
      </c>
      <c r="N31" s="76">
        <f t="shared" si="22"/>
        <v>0</v>
      </c>
      <c r="O31" s="76">
        <f t="shared" si="22"/>
        <v>0</v>
      </c>
      <c r="P31" s="76">
        <f t="shared" si="22"/>
        <v>0</v>
      </c>
      <c r="Q31" s="76">
        <f t="shared" si="22"/>
        <v>0</v>
      </c>
      <c r="R31" s="76">
        <f t="shared" si="22"/>
        <v>0</v>
      </c>
      <c r="S31" s="76">
        <f t="shared" si="22"/>
        <v>0</v>
      </c>
      <c r="T31" s="76">
        <f t="shared" si="22"/>
        <v>0</v>
      </c>
      <c r="U31" s="76">
        <f t="shared" si="22"/>
        <v>0</v>
      </c>
      <c r="V31" s="76">
        <f t="shared" si="22"/>
        <v>0</v>
      </c>
      <c r="W31" s="76">
        <f t="shared" si="22"/>
        <v>0</v>
      </c>
      <c r="X31" s="76">
        <f t="shared" si="22"/>
        <v>0</v>
      </c>
      <c r="Y31" s="76">
        <f t="shared" si="22"/>
        <v>0</v>
      </c>
      <c r="Z31" s="76">
        <f t="shared" si="22"/>
        <v>0</v>
      </c>
      <c r="AA31" s="1229"/>
      <c r="AB31" s="1229"/>
      <c r="AC31" s="1229"/>
      <c r="AD31" s="968"/>
      <c r="AE31" s="1227"/>
      <c r="AF31" s="1227"/>
      <c r="AG31" s="1227"/>
      <c r="AH31" s="936"/>
      <c r="AI31" s="937"/>
      <c r="AJ31" s="20" t="s">
        <v>34</v>
      </c>
      <c r="AK31" s="76">
        <f t="shared" ref="AK31:BG31" si="23">(AK$19*AK30)/1000</f>
        <v>0</v>
      </c>
      <c r="AL31" s="76">
        <f t="shared" si="23"/>
        <v>0</v>
      </c>
      <c r="AM31" s="76">
        <f t="shared" si="23"/>
        <v>0</v>
      </c>
      <c r="AN31" s="76">
        <f t="shared" si="23"/>
        <v>0</v>
      </c>
      <c r="AO31" s="76">
        <f t="shared" si="23"/>
        <v>0</v>
      </c>
      <c r="AP31" s="76">
        <f t="shared" si="23"/>
        <v>0</v>
      </c>
      <c r="AQ31" s="76">
        <f t="shared" si="23"/>
        <v>0</v>
      </c>
      <c r="AR31" s="76">
        <f t="shared" si="23"/>
        <v>0</v>
      </c>
      <c r="AS31" s="76">
        <f t="shared" si="23"/>
        <v>0</v>
      </c>
      <c r="AT31" s="76">
        <f t="shared" si="23"/>
        <v>0</v>
      </c>
      <c r="AU31" s="76">
        <f t="shared" si="23"/>
        <v>0</v>
      </c>
      <c r="AV31" s="76">
        <f t="shared" si="23"/>
        <v>0</v>
      </c>
      <c r="AW31" s="76">
        <f t="shared" si="23"/>
        <v>0</v>
      </c>
      <c r="AX31" s="76">
        <f t="shared" si="23"/>
        <v>0</v>
      </c>
      <c r="AY31" s="76">
        <f t="shared" si="23"/>
        <v>0</v>
      </c>
      <c r="AZ31" s="76">
        <f t="shared" si="23"/>
        <v>0</v>
      </c>
      <c r="BA31" s="76">
        <f t="shared" si="23"/>
        <v>0</v>
      </c>
      <c r="BB31" s="76">
        <f t="shared" si="23"/>
        <v>0</v>
      </c>
      <c r="BC31" s="76">
        <f t="shared" si="23"/>
        <v>0</v>
      </c>
      <c r="BD31" s="76">
        <f t="shared" si="23"/>
        <v>0</v>
      </c>
      <c r="BE31" s="76">
        <f t="shared" si="23"/>
        <v>0</v>
      </c>
      <c r="BF31" s="76">
        <f t="shared" si="23"/>
        <v>0</v>
      </c>
      <c r="BG31" s="76">
        <f t="shared" si="23"/>
        <v>0</v>
      </c>
      <c r="BH31" s="1229"/>
      <c r="BI31" s="1229"/>
      <c r="BJ31" s="1229"/>
      <c r="BK31" s="816"/>
      <c r="BL31" s="1227"/>
      <c r="BM31" s="1227"/>
      <c r="BN31" s="1227"/>
      <c r="BO31" s="922" t="s">
        <v>2</v>
      </c>
      <c r="BP31" s="923"/>
      <c r="BQ31" s="924"/>
      <c r="BR31" s="914">
        <f>D39+AK39</f>
        <v>8.0000000000000002E-3</v>
      </c>
      <c r="BS31" s="914">
        <f>E39+AL39</f>
        <v>1.4E-2</v>
      </c>
      <c r="BT31" s="871"/>
      <c r="BU31" s="871"/>
      <c r="BV31" s="871"/>
      <c r="BW31" s="871"/>
      <c r="BX31" s="914">
        <f>J39+AQ39</f>
        <v>0</v>
      </c>
      <c r="BY31" s="871"/>
      <c r="BZ31" s="871"/>
      <c r="CA31" s="871"/>
      <c r="CB31" s="871">
        <v>1.2E-2</v>
      </c>
      <c r="CC31" s="914">
        <f>N39+AU39</f>
        <v>0</v>
      </c>
      <c r="CD31" s="871"/>
      <c r="CE31" s="914">
        <f>T39+BA39</f>
        <v>0</v>
      </c>
      <c r="CF31" s="914"/>
      <c r="CG31" s="915"/>
      <c r="CH31" s="1224">
        <f>T39+BA39</f>
        <v>0</v>
      </c>
      <c r="CI31" s="1224">
        <f>U39+BB39</f>
        <v>1.2E-2</v>
      </c>
      <c r="CJ31" s="915">
        <v>4.5999999999999999E-2</v>
      </c>
      <c r="CX31" s="69"/>
      <c r="CY31" s="69"/>
      <c r="CZ31" s="69"/>
      <c r="DA31" s="69"/>
      <c r="DB31" s="69"/>
      <c r="DC31" s="69"/>
      <c r="DD31" s="69"/>
      <c r="DE31" s="69"/>
      <c r="DF31" s="69"/>
      <c r="DG31" s="69"/>
      <c r="DH31" s="69"/>
      <c r="DI31" s="69"/>
      <c r="DJ31" s="69"/>
      <c r="DK31" s="69"/>
      <c r="DL31" s="69"/>
      <c r="DM31" s="69"/>
      <c r="DN31" s="69"/>
      <c r="DO31" s="69"/>
      <c r="DP31" s="69"/>
      <c r="DQ31" s="69"/>
      <c r="DR31" s="69"/>
      <c r="DS31" s="69"/>
      <c r="DT31" s="69"/>
    </row>
    <row r="32" spans="1:128" s="55" customFormat="1" ht="18.75" customHeight="1">
      <c r="A32" s="932" t="s">
        <v>3</v>
      </c>
      <c r="B32" s="813"/>
      <c r="C32" s="64" t="s">
        <v>35</v>
      </c>
      <c r="D32" s="62">
        <v>5</v>
      </c>
      <c r="E32" s="517"/>
      <c r="F32" s="517">
        <v>10</v>
      </c>
      <c r="G32" s="517"/>
      <c r="H32" s="63"/>
      <c r="I32" s="62"/>
      <c r="J32" s="63"/>
      <c r="K32" s="62">
        <v>5</v>
      </c>
      <c r="L32" s="517"/>
      <c r="M32" s="517">
        <v>5</v>
      </c>
      <c r="N32" s="517">
        <v>10</v>
      </c>
      <c r="O32" s="517"/>
      <c r="P32" s="517"/>
      <c r="Q32" s="517">
        <v>0</v>
      </c>
      <c r="R32" s="517"/>
      <c r="S32" s="63"/>
      <c r="T32" s="62"/>
      <c r="U32" s="517"/>
      <c r="V32" s="517"/>
      <c r="W32" s="63"/>
      <c r="X32" s="62"/>
      <c r="Y32" s="517"/>
      <c r="Z32" s="60"/>
      <c r="AA32" s="814">
        <f>SUM(D33:H33)</f>
        <v>0.03</v>
      </c>
      <c r="AB32" s="814">
        <f>SUM(I33:W33)</f>
        <v>0.04</v>
      </c>
      <c r="AC32" s="814">
        <f>SUM(AA32+AB32)</f>
        <v>7.0000000000000007E-2</v>
      </c>
      <c r="AD32" s="934">
        <v>400</v>
      </c>
      <c r="AE32" s="973">
        <f>SUM(AA32*AD32)</f>
        <v>12</v>
      </c>
      <c r="AF32" s="973">
        <f>SUM(AB32*AD32)</f>
        <v>16</v>
      </c>
      <c r="AG32" s="973">
        <f>SUM(AE32:AF33)</f>
        <v>28</v>
      </c>
      <c r="AH32" s="932" t="s">
        <v>3</v>
      </c>
      <c r="AI32" s="813"/>
      <c r="AJ32" s="64" t="s">
        <v>35</v>
      </c>
      <c r="AK32" s="62">
        <v>1.5</v>
      </c>
      <c r="AL32" s="517"/>
      <c r="AM32" s="517">
        <v>10</v>
      </c>
      <c r="AN32" s="517"/>
      <c r="AO32" s="63"/>
      <c r="AP32" s="62"/>
      <c r="AQ32" s="63"/>
      <c r="AR32" s="62"/>
      <c r="AS32" s="517"/>
      <c r="AT32" s="517">
        <v>3.9</v>
      </c>
      <c r="AU32" s="517"/>
      <c r="AV32" s="517"/>
      <c r="AW32" s="517"/>
      <c r="AX32" s="517">
        <v>0</v>
      </c>
      <c r="AY32" s="517"/>
      <c r="AZ32" s="63"/>
      <c r="BA32" s="62">
        <v>2</v>
      </c>
      <c r="BB32" s="517"/>
      <c r="BC32" s="517"/>
      <c r="BD32" s="63"/>
      <c r="BE32" s="62"/>
      <c r="BF32" s="517"/>
      <c r="BG32" s="60"/>
      <c r="BH32" s="814">
        <f>SUM(AK33:AO33)</f>
        <v>0</v>
      </c>
      <c r="BI32" s="814">
        <f>SUM(AP33:BD33)</f>
        <v>0</v>
      </c>
      <c r="BJ32" s="814">
        <f>SUM(BH32+BI32)</f>
        <v>0</v>
      </c>
      <c r="BK32" s="1026">
        <f t="shared" ref="BK32" si="24">AD32</f>
        <v>400</v>
      </c>
      <c r="BL32" s="973">
        <f>SUM(BH32*BK32)</f>
        <v>0</v>
      </c>
      <c r="BM32" s="973">
        <f>SUM(BI32*BK32)</f>
        <v>0</v>
      </c>
      <c r="BN32" s="973">
        <f>SUM(BL32:BM33)</f>
        <v>0</v>
      </c>
      <c r="BO32" s="925"/>
      <c r="BP32" s="926"/>
      <c r="BQ32" s="927"/>
      <c r="BR32" s="871"/>
      <c r="BS32" s="871"/>
      <c r="BT32" s="871"/>
      <c r="BU32" s="871"/>
      <c r="BV32" s="871"/>
      <c r="BW32" s="871"/>
      <c r="BX32" s="871"/>
      <c r="BY32" s="871"/>
      <c r="BZ32" s="871"/>
      <c r="CA32" s="871"/>
      <c r="CB32" s="871"/>
      <c r="CC32" s="871"/>
      <c r="CD32" s="871"/>
      <c r="CE32" s="871"/>
      <c r="CF32" s="871"/>
      <c r="CG32" s="916"/>
      <c r="CH32" s="916"/>
      <c r="CI32" s="916"/>
      <c r="CJ32" s="916"/>
    </row>
    <row r="33" spans="1:130" ht="18.75" customHeight="1" thickBot="1">
      <c r="A33" s="933"/>
      <c r="B33" s="929"/>
      <c r="C33" s="65" t="s">
        <v>34</v>
      </c>
      <c r="D33" s="273">
        <f t="shared" ref="D33:Z33" si="25">(D$19*D32)/1000</f>
        <v>0.01</v>
      </c>
      <c r="E33" s="273">
        <f t="shared" si="25"/>
        <v>0</v>
      </c>
      <c r="F33" s="273">
        <f t="shared" si="25"/>
        <v>0.02</v>
      </c>
      <c r="G33" s="273">
        <f t="shared" si="25"/>
        <v>0</v>
      </c>
      <c r="H33" s="273">
        <f t="shared" si="25"/>
        <v>0</v>
      </c>
      <c r="I33" s="273">
        <f t="shared" si="25"/>
        <v>0</v>
      </c>
      <c r="J33" s="273">
        <f t="shared" si="25"/>
        <v>0</v>
      </c>
      <c r="K33" s="273">
        <f t="shared" si="25"/>
        <v>0.01</v>
      </c>
      <c r="L33" s="273">
        <f t="shared" si="25"/>
        <v>0</v>
      </c>
      <c r="M33" s="273">
        <f t="shared" si="25"/>
        <v>0.01</v>
      </c>
      <c r="N33" s="273">
        <f t="shared" si="25"/>
        <v>0.02</v>
      </c>
      <c r="O33" s="273">
        <f t="shared" si="25"/>
        <v>0</v>
      </c>
      <c r="P33" s="273">
        <f t="shared" si="25"/>
        <v>0</v>
      </c>
      <c r="Q33" s="273">
        <f t="shared" si="25"/>
        <v>0</v>
      </c>
      <c r="R33" s="273">
        <f t="shared" si="25"/>
        <v>0</v>
      </c>
      <c r="S33" s="273">
        <f t="shared" si="25"/>
        <v>0</v>
      </c>
      <c r="T33" s="273">
        <f t="shared" si="25"/>
        <v>0</v>
      </c>
      <c r="U33" s="273">
        <f t="shared" si="25"/>
        <v>0</v>
      </c>
      <c r="V33" s="273">
        <f t="shared" si="25"/>
        <v>0</v>
      </c>
      <c r="W33" s="273">
        <f t="shared" si="25"/>
        <v>0</v>
      </c>
      <c r="X33" s="273">
        <f t="shared" si="25"/>
        <v>0</v>
      </c>
      <c r="Y33" s="273">
        <f t="shared" si="25"/>
        <v>0</v>
      </c>
      <c r="Z33" s="273">
        <f t="shared" si="25"/>
        <v>0</v>
      </c>
      <c r="AA33" s="814"/>
      <c r="AB33" s="814"/>
      <c r="AC33" s="814"/>
      <c r="AD33" s="935"/>
      <c r="AE33" s="818"/>
      <c r="AF33" s="818"/>
      <c r="AG33" s="818"/>
      <c r="AH33" s="933"/>
      <c r="AI33" s="929"/>
      <c r="AJ33" s="65" t="s">
        <v>34</v>
      </c>
      <c r="AK33" s="273">
        <f t="shared" ref="AK33:AZ35" si="26">(AK$19*AK32)/1000</f>
        <v>0</v>
      </c>
      <c r="AL33" s="273">
        <f t="shared" si="26"/>
        <v>0</v>
      </c>
      <c r="AM33" s="273">
        <f t="shared" si="26"/>
        <v>0</v>
      </c>
      <c r="AN33" s="273">
        <f t="shared" si="26"/>
        <v>0</v>
      </c>
      <c r="AO33" s="273">
        <f t="shared" si="26"/>
        <v>0</v>
      </c>
      <c r="AP33" s="273">
        <f t="shared" si="26"/>
        <v>0</v>
      </c>
      <c r="AQ33" s="273">
        <f t="shared" si="26"/>
        <v>0</v>
      </c>
      <c r="AR33" s="273">
        <f t="shared" si="26"/>
        <v>0</v>
      </c>
      <c r="AS33" s="273">
        <f t="shared" si="26"/>
        <v>0</v>
      </c>
      <c r="AT33" s="273">
        <f t="shared" si="26"/>
        <v>0</v>
      </c>
      <c r="AU33" s="273">
        <f t="shared" si="26"/>
        <v>0</v>
      </c>
      <c r="AV33" s="273">
        <f t="shared" si="26"/>
        <v>0</v>
      </c>
      <c r="AW33" s="273">
        <f t="shared" si="26"/>
        <v>0</v>
      </c>
      <c r="AX33" s="273">
        <f t="shared" si="26"/>
        <v>0</v>
      </c>
      <c r="AY33" s="273">
        <f t="shared" si="26"/>
        <v>0</v>
      </c>
      <c r="AZ33" s="273">
        <f t="shared" si="26"/>
        <v>0</v>
      </c>
      <c r="BA33" s="273">
        <f t="shared" ref="BA33:BG33" si="27">(BA$19*BA32)/1000</f>
        <v>0</v>
      </c>
      <c r="BB33" s="273">
        <f t="shared" si="27"/>
        <v>0</v>
      </c>
      <c r="BC33" s="273">
        <f t="shared" si="27"/>
        <v>0</v>
      </c>
      <c r="BD33" s="273">
        <f t="shared" si="27"/>
        <v>0</v>
      </c>
      <c r="BE33" s="273">
        <f t="shared" si="27"/>
        <v>0</v>
      </c>
      <c r="BF33" s="273">
        <f t="shared" si="27"/>
        <v>0</v>
      </c>
      <c r="BG33" s="273">
        <f t="shared" si="27"/>
        <v>0</v>
      </c>
      <c r="BH33" s="814"/>
      <c r="BI33" s="814"/>
      <c r="BJ33" s="814"/>
      <c r="BK33" s="816"/>
      <c r="BL33" s="818"/>
      <c r="BM33" s="818"/>
      <c r="BN33" s="818"/>
      <c r="BO33" s="922" t="s">
        <v>4</v>
      </c>
      <c r="BP33" s="923"/>
      <c r="BQ33" s="924"/>
      <c r="BR33" s="914">
        <f>D41+AK41</f>
        <v>0</v>
      </c>
      <c r="BS33" s="871"/>
      <c r="BT33" s="871"/>
      <c r="BU33" s="871"/>
      <c r="BV33" s="871"/>
      <c r="BW33" s="871"/>
      <c r="BX33" s="914"/>
      <c r="BY33" s="914"/>
      <c r="BZ33" s="914">
        <f>K41+AR41</f>
        <v>8.0000000000000002E-3</v>
      </c>
      <c r="CA33" s="871"/>
      <c r="CB33" s="871"/>
      <c r="CC33" s="871"/>
      <c r="CD33" s="871"/>
      <c r="CE33" s="871"/>
      <c r="CF33" s="871"/>
      <c r="CG33" s="915"/>
      <c r="CH33" s="1224">
        <f>T41+BA41</f>
        <v>0</v>
      </c>
      <c r="CI33" s="915"/>
      <c r="CJ33" s="915">
        <v>8.0000000000000002E-3</v>
      </c>
      <c r="CK33" s="21"/>
      <c r="CL33" s="21"/>
      <c r="CM33" s="21"/>
      <c r="CN33" s="21"/>
      <c r="CO33" s="21"/>
      <c r="CP33" s="21"/>
      <c r="CQ33" s="21"/>
      <c r="CR33" s="21"/>
      <c r="CS33" s="21"/>
      <c r="CT33" s="21"/>
      <c r="CU33" s="21"/>
      <c r="CV33" s="21"/>
      <c r="CW33" s="21"/>
      <c r="DU33" s="21"/>
      <c r="DV33" s="21"/>
      <c r="DW33" s="21"/>
      <c r="DX33" s="21"/>
    </row>
    <row r="34" spans="1:130" s="55" customFormat="1" ht="18.75" customHeight="1">
      <c r="A34" s="932" t="s">
        <v>24</v>
      </c>
      <c r="B34" s="813"/>
      <c r="C34" s="64" t="s">
        <v>35</v>
      </c>
      <c r="D34" s="62"/>
      <c r="E34" s="61"/>
      <c r="F34" s="61"/>
      <c r="G34" s="61"/>
      <c r="H34" s="63"/>
      <c r="I34" s="62"/>
      <c r="J34" s="63"/>
      <c r="K34" s="62"/>
      <c r="L34" s="61"/>
      <c r="M34" s="61"/>
      <c r="N34" s="61"/>
      <c r="O34" s="61"/>
      <c r="P34" s="61"/>
      <c r="Q34" s="61">
        <v>0</v>
      </c>
      <c r="R34" s="61"/>
      <c r="S34" s="63"/>
      <c r="T34" s="62"/>
      <c r="U34" s="61"/>
      <c r="V34" s="61"/>
      <c r="W34" s="63"/>
      <c r="X34" s="62"/>
      <c r="Y34" s="61"/>
      <c r="Z34" s="60"/>
      <c r="AA34" s="814">
        <f>SUM(D35:H35)</f>
        <v>0</v>
      </c>
      <c r="AB34" s="814">
        <f>SUM(I35:W35)</f>
        <v>0</v>
      </c>
      <c r="AC34" s="814">
        <f>SUM(AA34+AB34)</f>
        <v>0</v>
      </c>
      <c r="AD34" s="934"/>
      <c r="AE34" s="973">
        <f>SUM(AA34*AD34)</f>
        <v>0</v>
      </c>
      <c r="AF34" s="973">
        <f>SUM(AB34*AD34)</f>
        <v>0</v>
      </c>
      <c r="AG34" s="973">
        <f>SUM(AE34:AF35)</f>
        <v>0</v>
      </c>
      <c r="AH34" s="932" t="s">
        <v>24</v>
      </c>
      <c r="AI34" s="813"/>
      <c r="AJ34" s="64" t="s">
        <v>35</v>
      </c>
      <c r="AK34" s="62"/>
      <c r="AL34" s="61"/>
      <c r="AM34" s="61"/>
      <c r="AN34" s="61"/>
      <c r="AO34" s="63"/>
      <c r="AP34" s="62"/>
      <c r="AQ34" s="63"/>
      <c r="AR34" s="62"/>
      <c r="AS34" s="61"/>
      <c r="AT34" s="61"/>
      <c r="AU34" s="61"/>
      <c r="AV34" s="61"/>
      <c r="AW34" s="61"/>
      <c r="AX34" s="61">
        <v>0</v>
      </c>
      <c r="AY34" s="61"/>
      <c r="AZ34" s="63"/>
      <c r="BA34" s="62">
        <v>22.916599999999999</v>
      </c>
      <c r="BB34" s="61"/>
      <c r="BC34" s="61"/>
      <c r="BD34" s="63"/>
      <c r="BE34" s="62"/>
      <c r="BF34" s="61"/>
      <c r="BG34" s="60"/>
      <c r="BH34" s="814">
        <f>SUM(AK35:AO35)</f>
        <v>0</v>
      </c>
      <c r="BI34" s="814">
        <f>SUM(AP35:BD35)</f>
        <v>0</v>
      </c>
      <c r="BJ34" s="814">
        <f>SUM(BH34+BI34)</f>
        <v>0</v>
      </c>
      <c r="BK34" s="1026">
        <f t="shared" ref="BK34" si="28">AD34</f>
        <v>0</v>
      </c>
      <c r="BL34" s="973">
        <f>SUM(BH34*BK34)</f>
        <v>0</v>
      </c>
      <c r="BM34" s="973">
        <f>SUM(BI34*BK34)</f>
        <v>0</v>
      </c>
      <c r="BN34" s="973">
        <f>SUM(BL34:BM35)</f>
        <v>0</v>
      </c>
      <c r="BO34" s="1027"/>
      <c r="BP34" s="1028"/>
      <c r="BQ34" s="1029"/>
      <c r="BR34" s="914"/>
      <c r="BS34" s="871"/>
      <c r="BT34" s="871"/>
      <c r="BU34" s="871"/>
      <c r="BV34" s="871"/>
      <c r="BW34" s="871"/>
      <c r="BX34" s="914"/>
      <c r="BY34" s="914"/>
      <c r="BZ34" s="914"/>
      <c r="CA34" s="871"/>
      <c r="CB34" s="871"/>
      <c r="CC34" s="871"/>
      <c r="CD34" s="871"/>
      <c r="CE34" s="871"/>
      <c r="CF34" s="871"/>
      <c r="CG34" s="1195"/>
      <c r="CH34" s="1195"/>
      <c r="CI34" s="1195"/>
      <c r="CJ34" s="1195"/>
    </row>
    <row r="35" spans="1:130" ht="18.75" customHeight="1" thickBot="1">
      <c r="A35" s="933"/>
      <c r="B35" s="929"/>
      <c r="C35" s="65" t="s">
        <v>34</v>
      </c>
      <c r="D35" s="273">
        <f t="shared" ref="D35:Z35" si="29">(D$19*D34)/1000</f>
        <v>0</v>
      </c>
      <c r="E35" s="273">
        <f t="shared" si="29"/>
        <v>0</v>
      </c>
      <c r="F35" s="273">
        <f t="shared" si="29"/>
        <v>0</v>
      </c>
      <c r="G35" s="273">
        <f t="shared" si="29"/>
        <v>0</v>
      </c>
      <c r="H35" s="273">
        <f t="shared" si="29"/>
        <v>0</v>
      </c>
      <c r="I35" s="273">
        <f t="shared" si="29"/>
        <v>0</v>
      </c>
      <c r="J35" s="273">
        <f t="shared" si="29"/>
        <v>0</v>
      </c>
      <c r="K35" s="273">
        <f t="shared" si="29"/>
        <v>0</v>
      </c>
      <c r="L35" s="273">
        <f t="shared" si="29"/>
        <v>0</v>
      </c>
      <c r="M35" s="273">
        <f t="shared" si="29"/>
        <v>0</v>
      </c>
      <c r="N35" s="273">
        <f t="shared" si="29"/>
        <v>0</v>
      </c>
      <c r="O35" s="273">
        <f t="shared" si="29"/>
        <v>0</v>
      </c>
      <c r="P35" s="273">
        <f t="shared" si="29"/>
        <v>0</v>
      </c>
      <c r="Q35" s="273">
        <f t="shared" si="29"/>
        <v>0</v>
      </c>
      <c r="R35" s="273">
        <f t="shared" si="29"/>
        <v>0</v>
      </c>
      <c r="S35" s="273">
        <f t="shared" si="29"/>
        <v>0</v>
      </c>
      <c r="T35" s="273">
        <f t="shared" si="29"/>
        <v>0</v>
      </c>
      <c r="U35" s="273">
        <f t="shared" si="29"/>
        <v>0</v>
      </c>
      <c r="V35" s="273">
        <f t="shared" si="29"/>
        <v>0</v>
      </c>
      <c r="W35" s="273">
        <f t="shared" si="29"/>
        <v>0</v>
      </c>
      <c r="X35" s="273">
        <f t="shared" si="29"/>
        <v>0</v>
      </c>
      <c r="Y35" s="273">
        <f t="shared" si="29"/>
        <v>0</v>
      </c>
      <c r="Z35" s="273">
        <f t="shared" si="29"/>
        <v>0</v>
      </c>
      <c r="AA35" s="814"/>
      <c r="AB35" s="814"/>
      <c r="AC35" s="814"/>
      <c r="AD35" s="935"/>
      <c r="AE35" s="818"/>
      <c r="AF35" s="818"/>
      <c r="AG35" s="818"/>
      <c r="AH35" s="933"/>
      <c r="AI35" s="929"/>
      <c r="AJ35" s="65" t="s">
        <v>34</v>
      </c>
      <c r="AK35" s="273">
        <f t="shared" si="26"/>
        <v>0</v>
      </c>
      <c r="AL35" s="273">
        <f t="shared" ref="AL35:BG35" si="30">(AL$19*AL34)/1000</f>
        <v>0</v>
      </c>
      <c r="AM35" s="273">
        <f t="shared" si="30"/>
        <v>0</v>
      </c>
      <c r="AN35" s="273">
        <f t="shared" si="30"/>
        <v>0</v>
      </c>
      <c r="AO35" s="273">
        <f t="shared" si="30"/>
        <v>0</v>
      </c>
      <c r="AP35" s="273">
        <f t="shared" si="30"/>
        <v>0</v>
      </c>
      <c r="AQ35" s="273">
        <f t="shared" si="30"/>
        <v>0</v>
      </c>
      <c r="AR35" s="273">
        <f t="shared" si="30"/>
        <v>0</v>
      </c>
      <c r="AS35" s="273">
        <f t="shared" si="30"/>
        <v>0</v>
      </c>
      <c r="AT35" s="273">
        <f t="shared" si="30"/>
        <v>0</v>
      </c>
      <c r="AU35" s="273">
        <f t="shared" si="30"/>
        <v>0</v>
      </c>
      <c r="AV35" s="273">
        <f t="shared" si="30"/>
        <v>0</v>
      </c>
      <c r="AW35" s="273">
        <f t="shared" si="30"/>
        <v>0</v>
      </c>
      <c r="AX35" s="273">
        <f t="shared" si="30"/>
        <v>0</v>
      </c>
      <c r="AY35" s="273">
        <f t="shared" si="30"/>
        <v>0</v>
      </c>
      <c r="AZ35" s="273">
        <f t="shared" si="30"/>
        <v>0</v>
      </c>
      <c r="BA35" s="273">
        <f t="shared" si="30"/>
        <v>0</v>
      </c>
      <c r="BB35" s="273">
        <f t="shared" si="30"/>
        <v>0</v>
      </c>
      <c r="BC35" s="273">
        <f t="shared" si="30"/>
        <v>0</v>
      </c>
      <c r="BD35" s="273">
        <f t="shared" si="30"/>
        <v>0</v>
      </c>
      <c r="BE35" s="273">
        <f t="shared" si="30"/>
        <v>0</v>
      </c>
      <c r="BF35" s="273">
        <f t="shared" si="30"/>
        <v>0</v>
      </c>
      <c r="BG35" s="273">
        <f t="shared" si="30"/>
        <v>0</v>
      </c>
      <c r="BH35" s="814"/>
      <c r="BI35" s="814"/>
      <c r="BJ35" s="814"/>
      <c r="BK35" s="816"/>
      <c r="BL35" s="818"/>
      <c r="BM35" s="818"/>
      <c r="BN35" s="818"/>
      <c r="BO35" s="1027"/>
      <c r="BP35" s="1028"/>
      <c r="BQ35" s="1029"/>
      <c r="BR35" s="914"/>
      <c r="BS35" s="871"/>
      <c r="BT35" s="871"/>
      <c r="BU35" s="871"/>
      <c r="BV35" s="871"/>
      <c r="BW35" s="871"/>
      <c r="BX35" s="914"/>
      <c r="BY35" s="914"/>
      <c r="BZ35" s="914"/>
      <c r="CA35" s="871"/>
      <c r="CB35" s="871"/>
      <c r="CC35" s="871"/>
      <c r="CD35" s="871"/>
      <c r="CE35" s="871"/>
      <c r="CF35" s="871"/>
      <c r="CG35" s="1195"/>
      <c r="CH35" s="1195"/>
      <c r="CI35" s="1195"/>
      <c r="CJ35" s="1195"/>
      <c r="CK35" s="21"/>
      <c r="CL35" s="21"/>
      <c r="CM35" s="21"/>
      <c r="CN35" s="21"/>
      <c r="CO35" s="21"/>
      <c r="CP35" s="21"/>
      <c r="CQ35" s="21"/>
      <c r="CR35" s="21"/>
      <c r="CS35" s="21"/>
      <c r="CT35" s="21"/>
      <c r="CU35" s="21"/>
      <c r="CV35" s="21"/>
      <c r="CW35" s="21"/>
      <c r="DU35" s="21"/>
      <c r="DV35" s="21"/>
      <c r="DW35" s="21"/>
      <c r="DX35" s="21"/>
    </row>
    <row r="36" spans="1:130" s="55" customFormat="1" ht="18.75" customHeight="1">
      <c r="A36" s="932" t="s">
        <v>81</v>
      </c>
      <c r="B36" s="813"/>
      <c r="C36" s="64" t="s">
        <v>35</v>
      </c>
      <c r="D36" s="62"/>
      <c r="E36" s="61">
        <v>0</v>
      </c>
      <c r="F36" s="61"/>
      <c r="G36" s="61"/>
      <c r="H36" s="63"/>
      <c r="I36" s="62"/>
      <c r="J36" s="63"/>
      <c r="K36" s="62"/>
      <c r="L36" s="61"/>
      <c r="M36" s="61"/>
      <c r="N36" s="61"/>
      <c r="O36" s="61">
        <v>0</v>
      </c>
      <c r="P36" s="61">
        <v>0</v>
      </c>
      <c r="Q36" s="61"/>
      <c r="R36" s="61"/>
      <c r="S36" s="63"/>
      <c r="T36" s="62"/>
      <c r="U36" s="61"/>
      <c r="V36" s="61"/>
      <c r="W36" s="63"/>
      <c r="X36" s="62"/>
      <c r="Y36" s="61"/>
      <c r="Z36" s="60"/>
      <c r="AA36" s="814">
        <f>SUM(D37:H37)</f>
        <v>0</v>
      </c>
      <c r="AB36" s="814">
        <f>SUM(I37:W37)</f>
        <v>0</v>
      </c>
      <c r="AC36" s="814">
        <f>SUM(AA36+AB36)</f>
        <v>0</v>
      </c>
      <c r="AD36" s="816"/>
      <c r="AE36" s="973">
        <f>SUM(AA36*AD36)</f>
        <v>0</v>
      </c>
      <c r="AF36" s="973">
        <f>SUM(AB36*AD36)</f>
        <v>0</v>
      </c>
      <c r="AG36" s="973">
        <f>SUM(AE36:AF37)</f>
        <v>0</v>
      </c>
      <c r="AH36" s="932" t="s">
        <v>81</v>
      </c>
      <c r="AI36" s="813"/>
      <c r="AJ36" s="64" t="s">
        <v>35</v>
      </c>
      <c r="AK36" s="62"/>
      <c r="AL36" s="61">
        <v>0</v>
      </c>
      <c r="AM36" s="61"/>
      <c r="AN36" s="61"/>
      <c r="AO36" s="63"/>
      <c r="AP36" s="62"/>
      <c r="AQ36" s="63"/>
      <c r="AR36" s="62"/>
      <c r="AS36" s="61"/>
      <c r="AT36" s="61"/>
      <c r="AU36" s="61"/>
      <c r="AV36" s="61">
        <v>0</v>
      </c>
      <c r="AW36" s="61">
        <v>0</v>
      </c>
      <c r="AX36" s="61">
        <v>3.8</v>
      </c>
      <c r="AY36" s="61"/>
      <c r="AZ36" s="63"/>
      <c r="BA36" s="62"/>
      <c r="BB36" s="61"/>
      <c r="BC36" s="61"/>
      <c r="BD36" s="63"/>
      <c r="BE36" s="62"/>
      <c r="BF36" s="61"/>
      <c r="BG36" s="60"/>
      <c r="BH36" s="814">
        <f>SUM(AK37:AO37)</f>
        <v>0</v>
      </c>
      <c r="BI36" s="814">
        <f>SUM(AP37:BD37)</f>
        <v>0</v>
      </c>
      <c r="BJ36" s="814">
        <f>SUM(BH36+BI36)</f>
        <v>0</v>
      </c>
      <c r="BK36" s="1026">
        <f t="shared" ref="BK36" si="31">AD36</f>
        <v>0</v>
      </c>
      <c r="BL36" s="973">
        <f>SUM(BH36*BK36)</f>
        <v>0</v>
      </c>
      <c r="BM36" s="973">
        <f>SUM(BI36*BK36)</f>
        <v>0</v>
      </c>
      <c r="BN36" s="973">
        <f>SUM(BL36:BM37)</f>
        <v>0</v>
      </c>
      <c r="BO36" s="925"/>
      <c r="BP36" s="926"/>
      <c r="BQ36" s="927"/>
      <c r="BR36" s="871"/>
      <c r="BS36" s="871"/>
      <c r="BT36" s="871"/>
      <c r="BU36" s="871"/>
      <c r="BV36" s="871"/>
      <c r="BW36" s="871"/>
      <c r="BX36" s="871"/>
      <c r="BY36" s="871"/>
      <c r="BZ36" s="871"/>
      <c r="CA36" s="871"/>
      <c r="CB36" s="871"/>
      <c r="CC36" s="871"/>
      <c r="CD36" s="871"/>
      <c r="CE36" s="871"/>
      <c r="CF36" s="871"/>
      <c r="CG36" s="916"/>
      <c r="CH36" s="916"/>
      <c r="CI36" s="916"/>
      <c r="CJ36" s="916"/>
    </row>
    <row r="37" spans="1:130" ht="18.75" customHeight="1" thickBot="1">
      <c r="A37" s="932"/>
      <c r="B37" s="813"/>
      <c r="C37" s="20" t="s">
        <v>34</v>
      </c>
      <c r="D37" s="76">
        <f t="shared" ref="D37:Z37" si="32">(D$19*D36)/1000</f>
        <v>0</v>
      </c>
      <c r="E37" s="76">
        <f t="shared" si="32"/>
        <v>0</v>
      </c>
      <c r="F37" s="76">
        <f t="shared" si="32"/>
        <v>0</v>
      </c>
      <c r="G37" s="76">
        <f t="shared" si="32"/>
        <v>0</v>
      </c>
      <c r="H37" s="76">
        <f t="shared" si="32"/>
        <v>0</v>
      </c>
      <c r="I37" s="76">
        <f t="shared" si="32"/>
        <v>0</v>
      </c>
      <c r="J37" s="76">
        <f t="shared" si="32"/>
        <v>0</v>
      </c>
      <c r="K37" s="76">
        <f t="shared" si="32"/>
        <v>0</v>
      </c>
      <c r="L37" s="76">
        <f t="shared" si="32"/>
        <v>0</v>
      </c>
      <c r="M37" s="76">
        <f t="shared" si="32"/>
        <v>0</v>
      </c>
      <c r="N37" s="76">
        <f t="shared" si="32"/>
        <v>0</v>
      </c>
      <c r="O37" s="76">
        <f t="shared" si="32"/>
        <v>0</v>
      </c>
      <c r="P37" s="76">
        <f t="shared" si="32"/>
        <v>0</v>
      </c>
      <c r="Q37" s="76">
        <f t="shared" si="32"/>
        <v>0</v>
      </c>
      <c r="R37" s="76">
        <f t="shared" si="32"/>
        <v>0</v>
      </c>
      <c r="S37" s="76">
        <f t="shared" si="32"/>
        <v>0</v>
      </c>
      <c r="T37" s="76">
        <f t="shared" si="32"/>
        <v>0</v>
      </c>
      <c r="U37" s="76">
        <f t="shared" si="32"/>
        <v>0</v>
      </c>
      <c r="V37" s="76">
        <f t="shared" si="32"/>
        <v>0</v>
      </c>
      <c r="W37" s="76">
        <f t="shared" si="32"/>
        <v>0</v>
      </c>
      <c r="X37" s="76">
        <f t="shared" si="32"/>
        <v>0</v>
      </c>
      <c r="Y37" s="76">
        <f t="shared" si="32"/>
        <v>0</v>
      </c>
      <c r="Z37" s="76">
        <f t="shared" si="32"/>
        <v>0</v>
      </c>
      <c r="AA37" s="814"/>
      <c r="AB37" s="814"/>
      <c r="AC37" s="814"/>
      <c r="AD37" s="816"/>
      <c r="AE37" s="818"/>
      <c r="AF37" s="818"/>
      <c r="AG37" s="818"/>
      <c r="AH37" s="932"/>
      <c r="AI37" s="813"/>
      <c r="AJ37" s="20" t="s">
        <v>34</v>
      </c>
      <c r="AK37" s="76">
        <f t="shared" ref="AK37" si="33">(AK$19*AK36)/1000</f>
        <v>0</v>
      </c>
      <c r="AL37" s="76">
        <f t="shared" ref="AL37:BG37" si="34">(AL$19*AL36)/1000</f>
        <v>0</v>
      </c>
      <c r="AM37" s="76">
        <f t="shared" si="34"/>
        <v>0</v>
      </c>
      <c r="AN37" s="76">
        <f t="shared" si="34"/>
        <v>0</v>
      </c>
      <c r="AO37" s="76">
        <f t="shared" si="34"/>
        <v>0</v>
      </c>
      <c r="AP37" s="76">
        <f t="shared" si="34"/>
        <v>0</v>
      </c>
      <c r="AQ37" s="76">
        <f t="shared" si="34"/>
        <v>0</v>
      </c>
      <c r="AR37" s="76">
        <f t="shared" si="34"/>
        <v>0</v>
      </c>
      <c r="AS37" s="76">
        <f t="shared" si="34"/>
        <v>0</v>
      </c>
      <c r="AT37" s="76">
        <f t="shared" si="34"/>
        <v>0</v>
      </c>
      <c r="AU37" s="76">
        <f t="shared" si="34"/>
        <v>0</v>
      </c>
      <c r="AV37" s="76">
        <f t="shared" si="34"/>
        <v>0</v>
      </c>
      <c r="AW37" s="76">
        <f t="shared" si="34"/>
        <v>0</v>
      </c>
      <c r="AX37" s="76">
        <f t="shared" si="34"/>
        <v>0</v>
      </c>
      <c r="AY37" s="76">
        <f t="shared" si="34"/>
        <v>0</v>
      </c>
      <c r="AZ37" s="76">
        <f t="shared" si="34"/>
        <v>0</v>
      </c>
      <c r="BA37" s="76">
        <f t="shared" si="34"/>
        <v>0</v>
      </c>
      <c r="BB37" s="76">
        <f t="shared" si="34"/>
        <v>0</v>
      </c>
      <c r="BC37" s="76">
        <f t="shared" si="34"/>
        <v>0</v>
      </c>
      <c r="BD37" s="76">
        <f t="shared" si="34"/>
        <v>0</v>
      </c>
      <c r="BE37" s="76">
        <f t="shared" si="34"/>
        <v>0</v>
      </c>
      <c r="BF37" s="76">
        <f t="shared" si="34"/>
        <v>0</v>
      </c>
      <c r="BG37" s="76">
        <f t="shared" si="34"/>
        <v>0</v>
      </c>
      <c r="BH37" s="814"/>
      <c r="BI37" s="814"/>
      <c r="BJ37" s="814"/>
      <c r="BK37" s="816"/>
      <c r="BL37" s="818"/>
      <c r="BM37" s="818"/>
      <c r="BN37" s="818"/>
      <c r="BO37" s="922" t="s">
        <v>7</v>
      </c>
      <c r="BP37" s="923"/>
      <c r="BQ37" s="924"/>
      <c r="BR37" s="871"/>
      <c r="BS37" s="914">
        <f>E43+AL43</f>
        <v>4.0000000000000001E-3</v>
      </c>
      <c r="BT37" s="871"/>
      <c r="BU37" s="871"/>
      <c r="BV37" s="871"/>
      <c r="BW37" s="871"/>
      <c r="BX37" s="914">
        <f>J43+AQ43</f>
        <v>0</v>
      </c>
      <c r="BY37" s="871"/>
      <c r="BZ37" s="871"/>
      <c r="CA37" s="871"/>
      <c r="CB37" s="871"/>
      <c r="CC37" s="871"/>
      <c r="CD37" s="871"/>
      <c r="CE37" s="871"/>
      <c r="CF37" s="871"/>
      <c r="CG37" s="915"/>
      <c r="CH37" s="915"/>
      <c r="CI37" s="915"/>
      <c r="CJ37" s="915">
        <v>8.0000000000000002E-3</v>
      </c>
    </row>
    <row r="38" spans="1:130" s="55" customFormat="1" ht="15.75" customHeight="1">
      <c r="A38" s="936" t="s">
        <v>2</v>
      </c>
      <c r="B38" s="1001"/>
      <c r="C38" s="74" t="s">
        <v>35</v>
      </c>
      <c r="D38" s="72">
        <v>4</v>
      </c>
      <c r="E38" s="71">
        <v>7</v>
      </c>
      <c r="F38" s="71"/>
      <c r="G38" s="71"/>
      <c r="H38" s="73"/>
      <c r="I38" s="72"/>
      <c r="J38" s="73"/>
      <c r="K38" s="72"/>
      <c r="L38" s="71"/>
      <c r="M38" s="71"/>
      <c r="N38" s="71"/>
      <c r="O38" s="71"/>
      <c r="P38" s="71">
        <v>6</v>
      </c>
      <c r="Q38" s="71">
        <v>0</v>
      </c>
      <c r="R38" s="71"/>
      <c r="S38" s="73"/>
      <c r="T38" s="72"/>
      <c r="U38" s="71">
        <v>6</v>
      </c>
      <c r="V38" s="71"/>
      <c r="W38" s="73"/>
      <c r="X38" s="72"/>
      <c r="Y38" s="71"/>
      <c r="Z38" s="70"/>
      <c r="AA38" s="814">
        <f>SUM(D39:H39)</f>
        <v>2.1999999999999999E-2</v>
      </c>
      <c r="AB38" s="814">
        <f>SUM(I39:W39)</f>
        <v>2.4E-2</v>
      </c>
      <c r="AC38" s="814">
        <f>SUM(AA38+AB38)</f>
        <v>4.5999999999999999E-2</v>
      </c>
      <c r="AD38" s="938">
        <v>46</v>
      </c>
      <c r="AE38" s="973">
        <f>SUM(AA38*AD38)</f>
        <v>1.01</v>
      </c>
      <c r="AF38" s="973">
        <f>SUM(AB38*AD38)</f>
        <v>1.1000000000000001</v>
      </c>
      <c r="AG38" s="973">
        <f>SUM(AE38:AF39)</f>
        <v>2.11</v>
      </c>
      <c r="AH38" s="936" t="s">
        <v>2</v>
      </c>
      <c r="AI38" s="1001"/>
      <c r="AJ38" s="74" t="s">
        <v>35</v>
      </c>
      <c r="AK38" s="72">
        <v>3.8</v>
      </c>
      <c r="AL38" s="71">
        <v>8.4</v>
      </c>
      <c r="AM38" s="71"/>
      <c r="AN38" s="71"/>
      <c r="AO38" s="73"/>
      <c r="AP38" s="72"/>
      <c r="AQ38" s="73">
        <v>4.7</v>
      </c>
      <c r="AR38" s="72"/>
      <c r="AS38" s="71"/>
      <c r="AT38" s="71"/>
      <c r="AU38" s="71">
        <v>13.5</v>
      </c>
      <c r="AV38" s="71"/>
      <c r="AW38" s="71"/>
      <c r="AX38" s="71">
        <v>0</v>
      </c>
      <c r="AY38" s="71"/>
      <c r="AZ38" s="73"/>
      <c r="BA38" s="72">
        <v>4.4000000000000004</v>
      </c>
      <c r="BB38" s="71">
        <v>8</v>
      </c>
      <c r="BC38" s="71"/>
      <c r="BD38" s="73"/>
      <c r="BE38" s="72"/>
      <c r="BF38" s="71"/>
      <c r="BG38" s="70"/>
      <c r="BH38" s="814">
        <f>SUM(AK39:AO39)</f>
        <v>0</v>
      </c>
      <c r="BI38" s="814">
        <f>SUM(AP39:BD39)</f>
        <v>0</v>
      </c>
      <c r="BJ38" s="814">
        <f>SUM(BH38+BI38)</f>
        <v>0</v>
      </c>
      <c r="BK38" s="1026">
        <f t="shared" ref="BK38" si="35">AD38</f>
        <v>46</v>
      </c>
      <c r="BL38" s="973">
        <f>SUM(BH38*BK38)</f>
        <v>0</v>
      </c>
      <c r="BM38" s="973">
        <f>SUM(BI38*BK38)</f>
        <v>0</v>
      </c>
      <c r="BN38" s="973">
        <f>SUM(BL38:BM39)</f>
        <v>0</v>
      </c>
      <c r="BO38" s="925"/>
      <c r="BP38" s="926"/>
      <c r="BQ38" s="927"/>
      <c r="BR38" s="871"/>
      <c r="BS38" s="871"/>
      <c r="BT38" s="871"/>
      <c r="BU38" s="871"/>
      <c r="BV38" s="871"/>
      <c r="BW38" s="871"/>
      <c r="BX38" s="871"/>
      <c r="BY38" s="871"/>
      <c r="BZ38" s="871"/>
      <c r="CA38" s="871"/>
      <c r="CB38" s="871"/>
      <c r="CC38" s="871"/>
      <c r="CD38" s="871"/>
      <c r="CE38" s="871"/>
      <c r="CF38" s="871"/>
      <c r="CG38" s="916"/>
      <c r="CH38" s="916"/>
      <c r="CI38" s="916"/>
      <c r="CJ38" s="916"/>
    </row>
    <row r="39" spans="1:130" ht="18.75" customHeight="1" thickBot="1">
      <c r="A39" s="932"/>
      <c r="B39" s="813"/>
      <c r="C39" s="20" t="s">
        <v>34</v>
      </c>
      <c r="D39" s="76">
        <f t="shared" ref="D39:Z39" si="36">(D$19*D38)/1000</f>
        <v>8.0000000000000002E-3</v>
      </c>
      <c r="E39" s="76">
        <f t="shared" si="36"/>
        <v>1.4E-2</v>
      </c>
      <c r="F39" s="76">
        <f t="shared" si="36"/>
        <v>0</v>
      </c>
      <c r="G39" s="76">
        <f t="shared" si="36"/>
        <v>0</v>
      </c>
      <c r="H39" s="76">
        <f t="shared" si="36"/>
        <v>0</v>
      </c>
      <c r="I39" s="76">
        <f t="shared" si="36"/>
        <v>0</v>
      </c>
      <c r="J39" s="76">
        <f t="shared" si="36"/>
        <v>0</v>
      </c>
      <c r="K39" s="76">
        <f t="shared" si="36"/>
        <v>0</v>
      </c>
      <c r="L39" s="76">
        <f t="shared" si="36"/>
        <v>0</v>
      </c>
      <c r="M39" s="76">
        <f t="shared" si="36"/>
        <v>0</v>
      </c>
      <c r="N39" s="76">
        <f t="shared" si="36"/>
        <v>0</v>
      </c>
      <c r="O39" s="76">
        <f t="shared" si="36"/>
        <v>0</v>
      </c>
      <c r="P39" s="76">
        <f t="shared" si="36"/>
        <v>1.2E-2</v>
      </c>
      <c r="Q39" s="76">
        <f t="shared" si="36"/>
        <v>0</v>
      </c>
      <c r="R39" s="76">
        <f t="shared" si="36"/>
        <v>0</v>
      </c>
      <c r="S39" s="76">
        <f t="shared" si="36"/>
        <v>0</v>
      </c>
      <c r="T39" s="76">
        <f t="shared" si="36"/>
        <v>0</v>
      </c>
      <c r="U39" s="76">
        <f t="shared" si="36"/>
        <v>1.2E-2</v>
      </c>
      <c r="V39" s="76">
        <f t="shared" si="36"/>
        <v>0</v>
      </c>
      <c r="W39" s="76">
        <f t="shared" si="36"/>
        <v>0</v>
      </c>
      <c r="X39" s="76">
        <f t="shared" si="36"/>
        <v>0</v>
      </c>
      <c r="Y39" s="76">
        <f t="shared" si="36"/>
        <v>0</v>
      </c>
      <c r="Z39" s="76">
        <f t="shared" si="36"/>
        <v>0</v>
      </c>
      <c r="AA39" s="814"/>
      <c r="AB39" s="814"/>
      <c r="AC39" s="814"/>
      <c r="AD39" s="816"/>
      <c r="AE39" s="818"/>
      <c r="AF39" s="818"/>
      <c r="AG39" s="818"/>
      <c r="AH39" s="932"/>
      <c r="AI39" s="813"/>
      <c r="AJ39" s="20" t="s">
        <v>34</v>
      </c>
      <c r="AK39" s="76">
        <f t="shared" ref="AK39" si="37">(AK$19*AK38)/1000</f>
        <v>0</v>
      </c>
      <c r="AL39" s="76">
        <f>(AL$19*AL38)/1000</f>
        <v>0</v>
      </c>
      <c r="AM39" s="76">
        <f t="shared" ref="AM39:BG39" si="38">(AM$19*AM38)/1000</f>
        <v>0</v>
      </c>
      <c r="AN39" s="76">
        <f t="shared" si="38"/>
        <v>0</v>
      </c>
      <c r="AO39" s="76">
        <f t="shared" si="38"/>
        <v>0</v>
      </c>
      <c r="AP39" s="76">
        <f t="shared" si="38"/>
        <v>0</v>
      </c>
      <c r="AQ39" s="76">
        <f t="shared" si="38"/>
        <v>0</v>
      </c>
      <c r="AR39" s="76">
        <f t="shared" si="38"/>
        <v>0</v>
      </c>
      <c r="AS39" s="76">
        <f t="shared" si="38"/>
        <v>0</v>
      </c>
      <c r="AT39" s="76">
        <f t="shared" si="38"/>
        <v>0</v>
      </c>
      <c r="AU39" s="76">
        <f t="shared" si="38"/>
        <v>0</v>
      </c>
      <c r="AV39" s="76">
        <f t="shared" si="38"/>
        <v>0</v>
      </c>
      <c r="AW39" s="76">
        <f t="shared" si="38"/>
        <v>0</v>
      </c>
      <c r="AX39" s="76">
        <f t="shared" si="38"/>
        <v>0</v>
      </c>
      <c r="AY39" s="76">
        <f t="shared" si="38"/>
        <v>0</v>
      </c>
      <c r="AZ39" s="76">
        <f t="shared" si="38"/>
        <v>0</v>
      </c>
      <c r="BA39" s="76">
        <f t="shared" si="38"/>
        <v>0</v>
      </c>
      <c r="BB39" s="76">
        <f t="shared" si="38"/>
        <v>0</v>
      </c>
      <c r="BC39" s="76">
        <f t="shared" si="38"/>
        <v>0</v>
      </c>
      <c r="BD39" s="76">
        <f t="shared" si="38"/>
        <v>0</v>
      </c>
      <c r="BE39" s="76">
        <f t="shared" si="38"/>
        <v>0</v>
      </c>
      <c r="BF39" s="76">
        <f t="shared" si="38"/>
        <v>0</v>
      </c>
      <c r="BG39" s="76">
        <f t="shared" si="38"/>
        <v>0</v>
      </c>
      <c r="BH39" s="814"/>
      <c r="BI39" s="814"/>
      <c r="BJ39" s="814"/>
      <c r="BK39" s="816"/>
      <c r="BL39" s="818"/>
      <c r="BM39" s="818"/>
      <c r="BN39" s="818"/>
      <c r="BO39" s="922" t="s">
        <v>388</v>
      </c>
      <c r="BP39" s="923"/>
      <c r="BQ39" s="924"/>
      <c r="BR39" s="871"/>
      <c r="BS39" s="871"/>
      <c r="BT39" s="871"/>
      <c r="BU39" s="871"/>
      <c r="BV39" s="871"/>
      <c r="BW39" s="871"/>
      <c r="BX39" s="871"/>
      <c r="BY39" s="871"/>
      <c r="BZ39" s="871">
        <v>2E-3</v>
      </c>
      <c r="CA39" s="871"/>
      <c r="CB39" s="871"/>
      <c r="CC39" s="871">
        <v>2E-3</v>
      </c>
      <c r="CD39" s="871"/>
      <c r="CE39" s="871"/>
      <c r="CF39" s="914"/>
      <c r="CG39" s="915"/>
      <c r="CH39" s="915"/>
      <c r="CI39" s="1224">
        <f>U45+BB45</f>
        <v>0</v>
      </c>
      <c r="CJ39" s="915">
        <v>4.0000000000000001E-3</v>
      </c>
    </row>
    <row r="40" spans="1:130" s="55" customFormat="1" ht="18.75" customHeight="1">
      <c r="A40" s="932" t="s">
        <v>4</v>
      </c>
      <c r="B40" s="813"/>
      <c r="C40" s="64" t="s">
        <v>35</v>
      </c>
      <c r="D40" s="62"/>
      <c r="E40" s="61"/>
      <c r="F40" s="61"/>
      <c r="G40" s="61"/>
      <c r="H40" s="63"/>
      <c r="I40" s="62"/>
      <c r="J40" s="63"/>
      <c r="K40" s="62">
        <v>3.8</v>
      </c>
      <c r="L40" s="61"/>
      <c r="M40" s="61"/>
      <c r="N40" s="61"/>
      <c r="O40" s="61"/>
      <c r="P40" s="61"/>
      <c r="Q40" s="61">
        <v>0</v>
      </c>
      <c r="R40" s="61"/>
      <c r="S40" s="63"/>
      <c r="T40" s="62"/>
      <c r="U40" s="61"/>
      <c r="V40" s="61"/>
      <c r="W40" s="63"/>
      <c r="X40" s="62"/>
      <c r="Y40" s="61"/>
      <c r="Z40" s="60"/>
      <c r="AA40" s="814">
        <f>SUM(D41:H41)</f>
        <v>0</v>
      </c>
      <c r="AB40" s="814">
        <f>SUM(I41:W41)</f>
        <v>8.0000000000000002E-3</v>
      </c>
      <c r="AC40" s="814">
        <f>SUM(AA40+AB40)</f>
        <v>8.0000000000000002E-3</v>
      </c>
      <c r="AD40" s="816">
        <v>13</v>
      </c>
      <c r="AE40" s="973">
        <f>SUM(AA40*AD40)</f>
        <v>0</v>
      </c>
      <c r="AF40" s="973">
        <f>SUM(AB40*AD40)</f>
        <v>0.1</v>
      </c>
      <c r="AG40" s="973">
        <f>SUM(AE40:AF41)</f>
        <v>0.1</v>
      </c>
      <c r="AH40" s="932" t="s">
        <v>4</v>
      </c>
      <c r="AI40" s="813"/>
      <c r="AJ40" s="64" t="s">
        <v>35</v>
      </c>
      <c r="AK40" s="62">
        <v>0.6</v>
      </c>
      <c r="AL40" s="61"/>
      <c r="AM40" s="61"/>
      <c r="AN40" s="61"/>
      <c r="AO40" s="63"/>
      <c r="AP40" s="62"/>
      <c r="AQ40" s="63"/>
      <c r="AR40" s="62">
        <v>0.3</v>
      </c>
      <c r="AS40" s="61">
        <v>0.83</v>
      </c>
      <c r="AT40" s="61">
        <v>0.43</v>
      </c>
      <c r="AU40" s="61"/>
      <c r="AV40" s="61"/>
      <c r="AW40" s="61"/>
      <c r="AX40" s="61">
        <v>0</v>
      </c>
      <c r="AY40" s="61"/>
      <c r="AZ40" s="63"/>
      <c r="BA40" s="62">
        <v>0.5</v>
      </c>
      <c r="BB40" s="61"/>
      <c r="BC40" s="61"/>
      <c r="BD40" s="63"/>
      <c r="BE40" s="62"/>
      <c r="BF40" s="61"/>
      <c r="BG40" s="60"/>
      <c r="BH40" s="814">
        <f>SUM(AK41:AO41)</f>
        <v>0</v>
      </c>
      <c r="BI40" s="814">
        <f>SUM(AP41:BD41)</f>
        <v>0</v>
      </c>
      <c r="BJ40" s="814">
        <f>SUM(BH40+BI40)</f>
        <v>0</v>
      </c>
      <c r="BK40" s="1026">
        <f t="shared" ref="BK40" si="39">AD40</f>
        <v>13</v>
      </c>
      <c r="BL40" s="973">
        <f>SUM(BH40*BK40)</f>
        <v>0</v>
      </c>
      <c r="BM40" s="973">
        <f>SUM(BI40*BK40)</f>
        <v>0</v>
      </c>
      <c r="BN40" s="973">
        <f>SUM(BL40:BM41)</f>
        <v>0</v>
      </c>
      <c r="BO40" s="925"/>
      <c r="BP40" s="926"/>
      <c r="BQ40" s="927"/>
      <c r="BR40" s="871"/>
      <c r="BS40" s="871"/>
      <c r="BT40" s="871"/>
      <c r="BU40" s="871"/>
      <c r="BV40" s="871"/>
      <c r="BW40" s="871"/>
      <c r="BX40" s="871"/>
      <c r="BY40" s="871"/>
      <c r="BZ40" s="871"/>
      <c r="CA40" s="871"/>
      <c r="CB40" s="871"/>
      <c r="CC40" s="871"/>
      <c r="CD40" s="871"/>
      <c r="CE40" s="871"/>
      <c r="CF40" s="871"/>
      <c r="CG40" s="916"/>
      <c r="CH40" s="916"/>
      <c r="CI40" s="916"/>
      <c r="CJ40" s="916"/>
    </row>
    <row r="41" spans="1:130" ht="18.75" customHeight="1" thickBot="1">
      <c r="A41" s="932"/>
      <c r="B41" s="813"/>
      <c r="C41" s="20" t="s">
        <v>34</v>
      </c>
      <c r="D41" s="76">
        <f t="shared" ref="D41:Z41" si="40">(D$19*D40)/1000</f>
        <v>0</v>
      </c>
      <c r="E41" s="76">
        <f t="shared" si="40"/>
        <v>0</v>
      </c>
      <c r="F41" s="76">
        <f t="shared" si="40"/>
        <v>0</v>
      </c>
      <c r="G41" s="76">
        <f t="shared" si="40"/>
        <v>0</v>
      </c>
      <c r="H41" s="76">
        <f t="shared" si="40"/>
        <v>0</v>
      </c>
      <c r="I41" s="76">
        <f t="shared" si="40"/>
        <v>0</v>
      </c>
      <c r="J41" s="76">
        <f t="shared" si="40"/>
        <v>0</v>
      </c>
      <c r="K41" s="76">
        <f t="shared" si="40"/>
        <v>8.0000000000000002E-3</v>
      </c>
      <c r="L41" s="76">
        <f t="shared" si="40"/>
        <v>0</v>
      </c>
      <c r="M41" s="76">
        <f t="shared" si="40"/>
        <v>0</v>
      </c>
      <c r="N41" s="76">
        <f t="shared" si="40"/>
        <v>0</v>
      </c>
      <c r="O41" s="76">
        <f t="shared" si="40"/>
        <v>0</v>
      </c>
      <c r="P41" s="76">
        <f t="shared" si="40"/>
        <v>0</v>
      </c>
      <c r="Q41" s="76">
        <f t="shared" si="40"/>
        <v>0</v>
      </c>
      <c r="R41" s="76">
        <f t="shared" si="40"/>
        <v>0</v>
      </c>
      <c r="S41" s="76">
        <f t="shared" si="40"/>
        <v>0</v>
      </c>
      <c r="T41" s="76">
        <f t="shared" si="40"/>
        <v>0</v>
      </c>
      <c r="U41" s="76">
        <f t="shared" si="40"/>
        <v>0</v>
      </c>
      <c r="V41" s="76">
        <f t="shared" si="40"/>
        <v>0</v>
      </c>
      <c r="W41" s="76">
        <f t="shared" si="40"/>
        <v>0</v>
      </c>
      <c r="X41" s="76">
        <f t="shared" si="40"/>
        <v>0</v>
      </c>
      <c r="Y41" s="76">
        <f t="shared" si="40"/>
        <v>0</v>
      </c>
      <c r="Z41" s="76">
        <f t="shared" si="40"/>
        <v>0</v>
      </c>
      <c r="AA41" s="814"/>
      <c r="AB41" s="814"/>
      <c r="AC41" s="814"/>
      <c r="AD41" s="816"/>
      <c r="AE41" s="818"/>
      <c r="AF41" s="818"/>
      <c r="AG41" s="818"/>
      <c r="AH41" s="932"/>
      <c r="AI41" s="813"/>
      <c r="AJ41" s="20" t="s">
        <v>34</v>
      </c>
      <c r="AK41" s="76">
        <f t="shared" ref="AK41" si="41">(AK$19*AK40)/1000</f>
        <v>0</v>
      </c>
      <c r="AL41" s="76">
        <f t="shared" ref="AL41:BG41" si="42">(AL$19*AL40)/1000</f>
        <v>0</v>
      </c>
      <c r="AM41" s="76">
        <f t="shared" si="42"/>
        <v>0</v>
      </c>
      <c r="AN41" s="76">
        <f t="shared" si="42"/>
        <v>0</v>
      </c>
      <c r="AO41" s="76">
        <f t="shared" si="42"/>
        <v>0</v>
      </c>
      <c r="AP41" s="76">
        <f t="shared" si="42"/>
        <v>0</v>
      </c>
      <c r="AQ41" s="76">
        <f t="shared" si="42"/>
        <v>0</v>
      </c>
      <c r="AR41" s="76">
        <f t="shared" si="42"/>
        <v>0</v>
      </c>
      <c r="AS41" s="76">
        <f t="shared" si="42"/>
        <v>0</v>
      </c>
      <c r="AT41" s="76">
        <f t="shared" si="42"/>
        <v>0</v>
      </c>
      <c r="AU41" s="76">
        <f t="shared" si="42"/>
        <v>0</v>
      </c>
      <c r="AV41" s="76">
        <f t="shared" si="42"/>
        <v>0</v>
      </c>
      <c r="AW41" s="76">
        <f t="shared" si="42"/>
        <v>0</v>
      </c>
      <c r="AX41" s="76">
        <f t="shared" si="42"/>
        <v>0</v>
      </c>
      <c r="AY41" s="76">
        <f t="shared" si="42"/>
        <v>0</v>
      </c>
      <c r="AZ41" s="76">
        <f t="shared" si="42"/>
        <v>0</v>
      </c>
      <c r="BA41" s="76">
        <f t="shared" si="42"/>
        <v>0</v>
      </c>
      <c r="BB41" s="76">
        <f t="shared" si="42"/>
        <v>0</v>
      </c>
      <c r="BC41" s="76">
        <f t="shared" si="42"/>
        <v>0</v>
      </c>
      <c r="BD41" s="76">
        <f t="shared" si="42"/>
        <v>0</v>
      </c>
      <c r="BE41" s="76">
        <f t="shared" si="42"/>
        <v>0</v>
      </c>
      <c r="BF41" s="76">
        <f t="shared" si="42"/>
        <v>0</v>
      </c>
      <c r="BG41" s="76">
        <f t="shared" si="42"/>
        <v>0</v>
      </c>
      <c r="BH41" s="814"/>
      <c r="BI41" s="814"/>
      <c r="BJ41" s="814"/>
      <c r="BK41" s="816"/>
      <c r="BL41" s="818"/>
      <c r="BM41" s="818"/>
      <c r="BN41" s="818"/>
      <c r="BO41" s="922" t="s">
        <v>365</v>
      </c>
      <c r="BP41" s="923"/>
      <c r="BQ41" s="924"/>
      <c r="BR41" s="914">
        <f>D45+AK45</f>
        <v>0</v>
      </c>
      <c r="BS41" s="871"/>
      <c r="BT41" s="871"/>
      <c r="BU41" s="871"/>
      <c r="BV41" s="871"/>
      <c r="BW41" s="871"/>
      <c r="BX41" s="871"/>
      <c r="BY41" s="871"/>
      <c r="BZ41" s="914">
        <f>K45+AR45</f>
        <v>0</v>
      </c>
      <c r="CA41" s="871"/>
      <c r="CB41" s="914">
        <f>M49+AT49</f>
        <v>0</v>
      </c>
      <c r="CC41" s="871"/>
      <c r="CD41" s="871"/>
      <c r="CE41" s="871"/>
      <c r="CF41" s="871"/>
      <c r="CG41" s="915"/>
      <c r="CH41" s="915"/>
      <c r="CI41" s="915"/>
      <c r="CJ41" s="915"/>
    </row>
    <row r="42" spans="1:130" s="55" customFormat="1" ht="18.75" customHeight="1">
      <c r="A42" s="932" t="s">
        <v>7</v>
      </c>
      <c r="B42" s="813"/>
      <c r="C42" s="64" t="s">
        <v>35</v>
      </c>
      <c r="D42" s="62"/>
      <c r="E42" s="61">
        <v>2</v>
      </c>
      <c r="F42" s="61"/>
      <c r="G42" s="61"/>
      <c r="H42" s="63"/>
      <c r="I42" s="62"/>
      <c r="J42" s="63"/>
      <c r="K42" s="62"/>
      <c r="L42" s="61"/>
      <c r="M42" s="61"/>
      <c r="N42" s="61"/>
      <c r="O42" s="61">
        <v>0</v>
      </c>
      <c r="P42" s="61">
        <v>0</v>
      </c>
      <c r="Q42" s="61">
        <v>0</v>
      </c>
      <c r="R42" s="61"/>
      <c r="S42" s="63"/>
      <c r="T42" s="62"/>
      <c r="U42" s="61">
        <v>2</v>
      </c>
      <c r="V42" s="61"/>
      <c r="W42" s="63"/>
      <c r="X42" s="62"/>
      <c r="Y42" s="61"/>
      <c r="Z42" s="60"/>
      <c r="AA42" s="814">
        <f>SUM(D43:H43)</f>
        <v>4.0000000000000001E-3</v>
      </c>
      <c r="AB42" s="814">
        <f>SUM(I43:W43)</f>
        <v>4.0000000000000001E-3</v>
      </c>
      <c r="AC42" s="814">
        <f>SUM(AA42+AB42)</f>
        <v>8.0000000000000002E-3</v>
      </c>
      <c r="AD42" s="816">
        <v>500</v>
      </c>
      <c r="AE42" s="973">
        <f>SUM(AA42*AD42)</f>
        <v>2</v>
      </c>
      <c r="AF42" s="973">
        <f>SUM(AB42*AD42)</f>
        <v>2</v>
      </c>
      <c r="AG42" s="973">
        <f>SUM(AE42:AF43)</f>
        <v>4</v>
      </c>
      <c r="AH42" s="932" t="s">
        <v>7</v>
      </c>
      <c r="AI42" s="813"/>
      <c r="AJ42" s="64" t="s">
        <v>35</v>
      </c>
      <c r="AK42" s="62"/>
      <c r="AL42" s="61">
        <v>0.6</v>
      </c>
      <c r="AM42" s="61"/>
      <c r="AN42" s="61"/>
      <c r="AO42" s="63"/>
      <c r="AP42" s="62"/>
      <c r="AQ42" s="63">
        <v>0.3</v>
      </c>
      <c r="AR42" s="62"/>
      <c r="AS42" s="61"/>
      <c r="AT42" s="61"/>
      <c r="AU42" s="61"/>
      <c r="AV42" s="61">
        <v>0</v>
      </c>
      <c r="AW42" s="61">
        <v>0</v>
      </c>
      <c r="AX42" s="61">
        <v>0</v>
      </c>
      <c r="AY42" s="61"/>
      <c r="AZ42" s="63"/>
      <c r="BA42" s="62"/>
      <c r="BB42" s="61"/>
      <c r="BC42" s="61"/>
      <c r="BD42" s="63"/>
      <c r="BE42" s="62"/>
      <c r="BF42" s="61"/>
      <c r="BG42" s="60"/>
      <c r="BH42" s="814">
        <f>SUM(AK43:AO43)</f>
        <v>0</v>
      </c>
      <c r="BI42" s="814">
        <f>SUM(AP43:BD43)</f>
        <v>0</v>
      </c>
      <c r="BJ42" s="814">
        <f>SUM(BH42+BI42)</f>
        <v>0</v>
      </c>
      <c r="BK42" s="1026">
        <f t="shared" ref="BK42" si="43">AD42</f>
        <v>500</v>
      </c>
      <c r="BL42" s="973">
        <f>SUM(BH42*BK42)</f>
        <v>0</v>
      </c>
      <c r="BM42" s="973">
        <f>SUM(BI42*BK42)</f>
        <v>0</v>
      </c>
      <c r="BN42" s="973">
        <f>SUM(BL42:BM43)</f>
        <v>0</v>
      </c>
      <c r="BO42" s="925"/>
      <c r="BP42" s="926"/>
      <c r="BQ42" s="927"/>
      <c r="BR42" s="871"/>
      <c r="BS42" s="871"/>
      <c r="BT42" s="871"/>
      <c r="BU42" s="871"/>
      <c r="BV42" s="871"/>
      <c r="BW42" s="871"/>
      <c r="BX42" s="871"/>
      <c r="BY42" s="871"/>
      <c r="BZ42" s="871"/>
      <c r="CA42" s="871"/>
      <c r="CB42" s="871"/>
      <c r="CC42" s="871"/>
      <c r="CD42" s="871"/>
      <c r="CE42" s="871"/>
      <c r="CF42" s="871"/>
      <c r="CG42" s="916"/>
      <c r="CH42" s="916"/>
      <c r="CI42" s="916"/>
      <c r="CJ42" s="916"/>
    </row>
    <row r="43" spans="1:130" ht="18.75" customHeight="1" thickBot="1">
      <c r="A43" s="932"/>
      <c r="B43" s="813"/>
      <c r="C43" s="20" t="s">
        <v>34</v>
      </c>
      <c r="D43" s="76">
        <f t="shared" ref="D43:Z43" si="44">(D$19*D42)/1000</f>
        <v>0</v>
      </c>
      <c r="E43" s="76">
        <f t="shared" si="44"/>
        <v>4.0000000000000001E-3</v>
      </c>
      <c r="F43" s="76">
        <f t="shared" si="44"/>
        <v>0</v>
      </c>
      <c r="G43" s="76">
        <f t="shared" si="44"/>
        <v>0</v>
      </c>
      <c r="H43" s="76">
        <f t="shared" si="44"/>
        <v>0</v>
      </c>
      <c r="I43" s="76">
        <f t="shared" si="44"/>
        <v>0</v>
      </c>
      <c r="J43" s="76">
        <f t="shared" si="44"/>
        <v>0</v>
      </c>
      <c r="K43" s="76">
        <f t="shared" si="44"/>
        <v>0</v>
      </c>
      <c r="L43" s="76">
        <f t="shared" si="44"/>
        <v>0</v>
      </c>
      <c r="M43" s="76">
        <f t="shared" si="44"/>
        <v>0</v>
      </c>
      <c r="N43" s="76">
        <f t="shared" si="44"/>
        <v>0</v>
      </c>
      <c r="O43" s="76">
        <f t="shared" si="44"/>
        <v>0</v>
      </c>
      <c r="P43" s="76">
        <f t="shared" si="44"/>
        <v>0</v>
      </c>
      <c r="Q43" s="76">
        <f t="shared" si="44"/>
        <v>0</v>
      </c>
      <c r="R43" s="76">
        <f t="shared" si="44"/>
        <v>0</v>
      </c>
      <c r="S43" s="76">
        <f t="shared" si="44"/>
        <v>0</v>
      </c>
      <c r="T43" s="76">
        <f t="shared" si="44"/>
        <v>0</v>
      </c>
      <c r="U43" s="76">
        <f t="shared" si="44"/>
        <v>4.0000000000000001E-3</v>
      </c>
      <c r="V43" s="76">
        <f t="shared" si="44"/>
        <v>0</v>
      </c>
      <c r="W43" s="76">
        <f t="shared" si="44"/>
        <v>0</v>
      </c>
      <c r="X43" s="76">
        <f t="shared" si="44"/>
        <v>0</v>
      </c>
      <c r="Y43" s="76">
        <f t="shared" si="44"/>
        <v>0</v>
      </c>
      <c r="Z43" s="76">
        <f t="shared" si="44"/>
        <v>0</v>
      </c>
      <c r="AA43" s="814"/>
      <c r="AB43" s="814"/>
      <c r="AC43" s="814"/>
      <c r="AD43" s="816"/>
      <c r="AE43" s="818"/>
      <c r="AF43" s="818"/>
      <c r="AG43" s="818"/>
      <c r="AH43" s="932"/>
      <c r="AI43" s="813"/>
      <c r="AJ43" s="20" t="s">
        <v>34</v>
      </c>
      <c r="AK43" s="76">
        <f t="shared" ref="AK43" si="45">(AK$19*AK42)/1000</f>
        <v>0</v>
      </c>
      <c r="AL43" s="76">
        <f t="shared" ref="AL43:BG43" si="46">(AL$19*AL42)/1000</f>
        <v>0</v>
      </c>
      <c r="AM43" s="76">
        <f t="shared" si="46"/>
        <v>0</v>
      </c>
      <c r="AN43" s="76">
        <f t="shared" si="46"/>
        <v>0</v>
      </c>
      <c r="AO43" s="76">
        <f t="shared" si="46"/>
        <v>0</v>
      </c>
      <c r="AP43" s="76">
        <f t="shared" si="46"/>
        <v>0</v>
      </c>
      <c r="AQ43" s="76">
        <f t="shared" si="46"/>
        <v>0</v>
      </c>
      <c r="AR43" s="76">
        <f t="shared" si="46"/>
        <v>0</v>
      </c>
      <c r="AS43" s="76">
        <f t="shared" si="46"/>
        <v>0</v>
      </c>
      <c r="AT43" s="76">
        <f t="shared" si="46"/>
        <v>0</v>
      </c>
      <c r="AU43" s="76">
        <f t="shared" si="46"/>
        <v>0</v>
      </c>
      <c r="AV43" s="76">
        <f t="shared" si="46"/>
        <v>0</v>
      </c>
      <c r="AW43" s="76">
        <f t="shared" si="46"/>
        <v>0</v>
      </c>
      <c r="AX43" s="76">
        <f t="shared" si="46"/>
        <v>0</v>
      </c>
      <c r="AY43" s="76">
        <f t="shared" si="46"/>
        <v>0</v>
      </c>
      <c r="AZ43" s="76">
        <f t="shared" si="46"/>
        <v>0</v>
      </c>
      <c r="BA43" s="76">
        <f t="shared" si="46"/>
        <v>0</v>
      </c>
      <c r="BB43" s="76">
        <f t="shared" si="46"/>
        <v>0</v>
      </c>
      <c r="BC43" s="76">
        <f t="shared" si="46"/>
        <v>0</v>
      </c>
      <c r="BD43" s="76">
        <f t="shared" si="46"/>
        <v>0</v>
      </c>
      <c r="BE43" s="76">
        <f t="shared" si="46"/>
        <v>0</v>
      </c>
      <c r="BF43" s="76">
        <f t="shared" si="46"/>
        <v>0</v>
      </c>
      <c r="BG43" s="76">
        <f t="shared" si="46"/>
        <v>0</v>
      </c>
      <c r="BH43" s="814"/>
      <c r="BI43" s="814"/>
      <c r="BJ43" s="814"/>
      <c r="BK43" s="816"/>
      <c r="BL43" s="818"/>
      <c r="BM43" s="818"/>
      <c r="BN43" s="818"/>
      <c r="BO43" s="922" t="s">
        <v>363</v>
      </c>
      <c r="BP43" s="923"/>
      <c r="BQ43" s="924"/>
      <c r="BR43" s="914">
        <f>D47+AK47</f>
        <v>0.06</v>
      </c>
      <c r="BS43" s="871"/>
      <c r="BT43" s="871"/>
      <c r="BU43" s="871"/>
      <c r="BV43" s="871"/>
      <c r="BW43" s="871"/>
      <c r="BX43" s="871"/>
      <c r="BY43" s="871"/>
      <c r="BZ43" s="914">
        <f>K47+AR47</f>
        <v>0</v>
      </c>
      <c r="CA43" s="871"/>
      <c r="CB43" s="871"/>
      <c r="CC43" s="871"/>
      <c r="CD43" s="871"/>
      <c r="CE43" s="871"/>
      <c r="CF43" s="871"/>
      <c r="CG43" s="915"/>
      <c r="CH43" s="915"/>
      <c r="CI43" s="915"/>
      <c r="CJ43" s="915">
        <v>0.06</v>
      </c>
      <c r="CZ43" s="16"/>
      <c r="DA43" s="16"/>
      <c r="DB43" s="16"/>
      <c r="DC43" s="16"/>
      <c r="DD43" s="16"/>
      <c r="DE43" s="16"/>
      <c r="DF43" s="16"/>
      <c r="DG43" s="16"/>
      <c r="DH43" s="16"/>
      <c r="DI43" s="16"/>
      <c r="DJ43" s="16"/>
      <c r="DK43" s="16"/>
      <c r="DL43" s="16"/>
      <c r="DM43" s="16"/>
      <c r="DN43" s="16"/>
      <c r="DO43" s="16"/>
      <c r="DP43" s="16"/>
      <c r="DQ43" s="16"/>
      <c r="DR43" s="16"/>
      <c r="DS43" s="16"/>
      <c r="DT43" s="16"/>
      <c r="DU43" s="16"/>
      <c r="DV43" s="16"/>
    </row>
    <row r="44" spans="1:130" s="55" customFormat="1" ht="18.75" customHeight="1">
      <c r="A44" s="932" t="s">
        <v>26</v>
      </c>
      <c r="B44" s="813"/>
      <c r="C44" s="64" t="s">
        <v>35</v>
      </c>
      <c r="D44" s="62"/>
      <c r="E44" s="61">
        <v>0</v>
      </c>
      <c r="F44" s="61"/>
      <c r="G44" s="61"/>
      <c r="H44" s="63"/>
      <c r="I44" s="62"/>
      <c r="J44" s="63"/>
      <c r="K44" s="62"/>
      <c r="L44" s="61"/>
      <c r="M44" s="61">
        <v>35</v>
      </c>
      <c r="N44" s="61"/>
      <c r="O44" s="61">
        <v>0</v>
      </c>
      <c r="P44" s="61">
        <v>0</v>
      </c>
      <c r="Q44" s="61">
        <v>0</v>
      </c>
      <c r="R44" s="61"/>
      <c r="S44" s="63"/>
      <c r="T44" s="62"/>
      <c r="U44" s="61"/>
      <c r="V44" s="61"/>
      <c r="W44" s="63"/>
      <c r="X44" s="62"/>
      <c r="Y44" s="61"/>
      <c r="Z44" s="60"/>
      <c r="AA44" s="814">
        <f>SUM(D45:H45)</f>
        <v>0</v>
      </c>
      <c r="AB44" s="814">
        <f>SUM(I45:W45)</f>
        <v>7.0000000000000007E-2</v>
      </c>
      <c r="AC44" s="814">
        <f>SUM(AA44+AB44)</f>
        <v>7.0000000000000007E-2</v>
      </c>
      <c r="AD44" s="816">
        <v>37</v>
      </c>
      <c r="AE44" s="973">
        <f>SUM(AA44*AD44)</f>
        <v>0</v>
      </c>
      <c r="AF44" s="973">
        <f>SUM(AB44*AD44)</f>
        <v>2.59</v>
      </c>
      <c r="AG44" s="973">
        <f>SUM(AE44:AF45)</f>
        <v>2.59</v>
      </c>
      <c r="AH44" s="932" t="s">
        <v>372</v>
      </c>
      <c r="AI44" s="813"/>
      <c r="AJ44" s="64" t="s">
        <v>35</v>
      </c>
      <c r="AK44" s="62"/>
      <c r="AL44" s="61">
        <v>0</v>
      </c>
      <c r="AM44" s="61"/>
      <c r="AN44" s="61"/>
      <c r="AO44" s="63"/>
      <c r="AP44" s="62"/>
      <c r="AQ44" s="63"/>
      <c r="AR44" s="62"/>
      <c r="AS44" s="61"/>
      <c r="AT44" s="61"/>
      <c r="AU44" s="61"/>
      <c r="AV44" s="61">
        <v>0</v>
      </c>
      <c r="AW44" s="61">
        <v>0</v>
      </c>
      <c r="AX44" s="61">
        <v>0</v>
      </c>
      <c r="AY44" s="61"/>
      <c r="AZ44" s="63"/>
      <c r="BA44" s="62"/>
      <c r="BB44" s="61">
        <v>2</v>
      </c>
      <c r="BC44" s="61"/>
      <c r="BD44" s="63"/>
      <c r="BE44" s="62"/>
      <c r="BF44" s="61"/>
      <c r="BG44" s="60"/>
      <c r="BH44" s="814">
        <f>SUM(AK45:AO45)</f>
        <v>0</v>
      </c>
      <c r="BI44" s="814">
        <f>SUM(AP45:BD45)</f>
        <v>0</v>
      </c>
      <c r="BJ44" s="814">
        <f>SUM(BH44+BI44)</f>
        <v>0</v>
      </c>
      <c r="BK44" s="1026">
        <f t="shared" ref="BK44" si="47">AD44</f>
        <v>37</v>
      </c>
      <c r="BL44" s="973">
        <f>SUM(BH44*BK44)</f>
        <v>0</v>
      </c>
      <c r="BM44" s="973">
        <f>SUM(BI44*BK44)</f>
        <v>0</v>
      </c>
      <c r="BN44" s="973">
        <f>SUM(BL44:BM45)</f>
        <v>0</v>
      </c>
      <c r="BO44" s="925"/>
      <c r="BP44" s="926"/>
      <c r="BQ44" s="927"/>
      <c r="BR44" s="871"/>
      <c r="BS44" s="871"/>
      <c r="BT44" s="871"/>
      <c r="BU44" s="871"/>
      <c r="BV44" s="871"/>
      <c r="BW44" s="871"/>
      <c r="BX44" s="871"/>
      <c r="BY44" s="871"/>
      <c r="BZ44" s="871"/>
      <c r="CA44" s="871"/>
      <c r="CB44" s="871"/>
      <c r="CC44" s="871"/>
      <c r="CD44" s="871"/>
      <c r="CE44" s="871"/>
      <c r="CF44" s="871"/>
      <c r="CG44" s="916"/>
      <c r="CH44" s="916"/>
      <c r="CI44" s="916"/>
      <c r="CJ44" s="916"/>
    </row>
    <row r="45" spans="1:130" ht="18.75" customHeight="1" thickBot="1">
      <c r="A45" s="932"/>
      <c r="B45" s="813"/>
      <c r="C45" s="20" t="s">
        <v>34</v>
      </c>
      <c r="D45" s="76">
        <f t="shared" ref="D45:Z45" si="48">(D$19*D44)/1000</f>
        <v>0</v>
      </c>
      <c r="E45" s="76">
        <f t="shared" si="48"/>
        <v>0</v>
      </c>
      <c r="F45" s="76">
        <f t="shared" si="48"/>
        <v>0</v>
      </c>
      <c r="G45" s="76">
        <f t="shared" si="48"/>
        <v>0</v>
      </c>
      <c r="H45" s="76">
        <f t="shared" si="48"/>
        <v>0</v>
      </c>
      <c r="I45" s="76">
        <f t="shared" si="48"/>
        <v>0</v>
      </c>
      <c r="J45" s="76">
        <f t="shared" si="48"/>
        <v>0</v>
      </c>
      <c r="K45" s="76">
        <f t="shared" si="48"/>
        <v>0</v>
      </c>
      <c r="L45" s="76">
        <f t="shared" si="48"/>
        <v>0</v>
      </c>
      <c r="M45" s="76">
        <f t="shared" si="48"/>
        <v>7.0000000000000007E-2</v>
      </c>
      <c r="N45" s="76">
        <f t="shared" si="48"/>
        <v>0</v>
      </c>
      <c r="O45" s="76">
        <f t="shared" si="48"/>
        <v>0</v>
      </c>
      <c r="P45" s="76">
        <f t="shared" si="48"/>
        <v>0</v>
      </c>
      <c r="Q45" s="76">
        <f t="shared" si="48"/>
        <v>0</v>
      </c>
      <c r="R45" s="76">
        <f t="shared" si="48"/>
        <v>0</v>
      </c>
      <c r="S45" s="76">
        <f t="shared" si="48"/>
        <v>0</v>
      </c>
      <c r="T45" s="76">
        <f t="shared" si="48"/>
        <v>0</v>
      </c>
      <c r="U45" s="76">
        <f t="shared" si="48"/>
        <v>0</v>
      </c>
      <c r="V45" s="76">
        <f t="shared" si="48"/>
        <v>0</v>
      </c>
      <c r="W45" s="76">
        <f t="shared" si="48"/>
        <v>0</v>
      </c>
      <c r="X45" s="76">
        <f t="shared" si="48"/>
        <v>0</v>
      </c>
      <c r="Y45" s="76">
        <f t="shared" si="48"/>
        <v>0</v>
      </c>
      <c r="Z45" s="76">
        <f t="shared" si="48"/>
        <v>0</v>
      </c>
      <c r="AA45" s="814"/>
      <c r="AB45" s="814"/>
      <c r="AC45" s="814"/>
      <c r="AD45" s="816"/>
      <c r="AE45" s="818"/>
      <c r="AF45" s="818"/>
      <c r="AG45" s="818"/>
      <c r="AH45" s="932"/>
      <c r="AI45" s="813"/>
      <c r="AJ45" s="20" t="s">
        <v>34</v>
      </c>
      <c r="AK45" s="76">
        <f t="shared" ref="AK45" si="49">(AK$19*AK44)/1000</f>
        <v>0</v>
      </c>
      <c r="AL45" s="76">
        <f t="shared" ref="AL45:BG45" si="50">(AL$19*AL44)/1000</f>
        <v>0</v>
      </c>
      <c r="AM45" s="76">
        <f t="shared" si="50"/>
        <v>0</v>
      </c>
      <c r="AN45" s="76">
        <f t="shared" si="50"/>
        <v>0</v>
      </c>
      <c r="AO45" s="76">
        <f t="shared" si="50"/>
        <v>0</v>
      </c>
      <c r="AP45" s="76">
        <f t="shared" si="50"/>
        <v>0</v>
      </c>
      <c r="AQ45" s="76">
        <f t="shared" si="50"/>
        <v>0</v>
      </c>
      <c r="AR45" s="76">
        <f t="shared" si="50"/>
        <v>0</v>
      </c>
      <c r="AS45" s="76">
        <f t="shared" si="50"/>
        <v>0</v>
      </c>
      <c r="AT45" s="76">
        <f t="shared" si="50"/>
        <v>0</v>
      </c>
      <c r="AU45" s="76">
        <f t="shared" si="50"/>
        <v>0</v>
      </c>
      <c r="AV45" s="76">
        <f t="shared" si="50"/>
        <v>0</v>
      </c>
      <c r="AW45" s="76">
        <f t="shared" si="50"/>
        <v>0</v>
      </c>
      <c r="AX45" s="76">
        <f t="shared" si="50"/>
        <v>0</v>
      </c>
      <c r="AY45" s="76">
        <f t="shared" si="50"/>
        <v>0</v>
      </c>
      <c r="AZ45" s="76">
        <f t="shared" si="50"/>
        <v>0</v>
      </c>
      <c r="BA45" s="76">
        <f t="shared" si="50"/>
        <v>0</v>
      </c>
      <c r="BB45" s="76">
        <f t="shared" si="50"/>
        <v>0</v>
      </c>
      <c r="BC45" s="76">
        <f t="shared" si="50"/>
        <v>0</v>
      </c>
      <c r="BD45" s="76">
        <f t="shared" si="50"/>
        <v>0</v>
      </c>
      <c r="BE45" s="76">
        <f t="shared" si="50"/>
        <v>0</v>
      </c>
      <c r="BF45" s="76">
        <f t="shared" si="50"/>
        <v>0</v>
      </c>
      <c r="BG45" s="76">
        <f t="shared" si="50"/>
        <v>0</v>
      </c>
      <c r="BH45" s="814"/>
      <c r="BI45" s="814"/>
      <c r="BJ45" s="814"/>
      <c r="BK45" s="816"/>
      <c r="BL45" s="818"/>
      <c r="BM45" s="818"/>
      <c r="BN45" s="818"/>
      <c r="BO45" s="922" t="s">
        <v>39</v>
      </c>
      <c r="BP45" s="923"/>
      <c r="BQ45" s="924"/>
      <c r="BR45" s="871"/>
      <c r="BS45" s="871"/>
      <c r="BT45" s="871"/>
      <c r="BU45" s="871"/>
      <c r="BV45" s="871"/>
      <c r="BW45" s="871"/>
      <c r="BX45" s="871"/>
      <c r="BY45" s="871"/>
      <c r="BZ45" s="871"/>
      <c r="CA45" s="871"/>
      <c r="CB45" s="871"/>
      <c r="CC45" s="871">
        <v>4.0000000000000001E-3</v>
      </c>
      <c r="CD45" s="871"/>
      <c r="CE45" s="914"/>
      <c r="CF45" s="871"/>
      <c r="CG45" s="915"/>
      <c r="CH45" s="1224">
        <f>T51+BA51</f>
        <v>0</v>
      </c>
      <c r="CI45" s="915"/>
      <c r="CJ45" s="915">
        <v>4.0000000000000001E-3</v>
      </c>
    </row>
    <row r="46" spans="1:130" s="68" customFormat="1" ht="18.75" customHeight="1">
      <c r="A46" s="932" t="s">
        <v>363</v>
      </c>
      <c r="B46" s="813"/>
      <c r="C46" s="64" t="s">
        <v>35</v>
      </c>
      <c r="D46" s="62">
        <v>30</v>
      </c>
      <c r="E46" s="517"/>
      <c r="F46" s="517"/>
      <c r="G46" s="517"/>
      <c r="H46" s="63"/>
      <c r="I46" s="62"/>
      <c r="J46" s="63"/>
      <c r="K46" s="62"/>
      <c r="L46" s="517"/>
      <c r="M46" s="517"/>
      <c r="N46" s="517"/>
      <c r="O46" s="517">
        <v>0</v>
      </c>
      <c r="P46" s="517"/>
      <c r="Q46" s="517">
        <v>0</v>
      </c>
      <c r="R46" s="517"/>
      <c r="S46" s="63"/>
      <c r="T46" s="62"/>
      <c r="U46" s="517"/>
      <c r="V46" s="517"/>
      <c r="W46" s="63"/>
      <c r="X46" s="62"/>
      <c r="Y46" s="517"/>
      <c r="Z46" s="60"/>
      <c r="AA46" s="814">
        <f>SUM(D47:H47)</f>
        <v>0.06</v>
      </c>
      <c r="AB46" s="814">
        <f>SUM(I47:W47)</f>
        <v>0</v>
      </c>
      <c r="AC46" s="814">
        <f>SUM(AA46+AB46)</f>
        <v>0.06</v>
      </c>
      <c r="AD46" s="816">
        <v>65</v>
      </c>
      <c r="AE46" s="973">
        <f>SUM(AA46*AD46)</f>
        <v>3.9</v>
      </c>
      <c r="AF46" s="973">
        <f>SUM(AB46*AD46)</f>
        <v>0</v>
      </c>
      <c r="AG46" s="973">
        <f>SUM(AE46:AF47)</f>
        <v>3.9</v>
      </c>
      <c r="AH46" s="932" t="s">
        <v>363</v>
      </c>
      <c r="AI46" s="813"/>
      <c r="AJ46" s="64" t="s">
        <v>35</v>
      </c>
      <c r="AK46" s="62">
        <v>9</v>
      </c>
      <c r="AL46" s="517"/>
      <c r="AM46" s="517"/>
      <c r="AN46" s="517"/>
      <c r="AO46" s="63"/>
      <c r="AP46" s="62"/>
      <c r="AQ46" s="63"/>
      <c r="AR46" s="62">
        <v>3.6</v>
      </c>
      <c r="AS46" s="517"/>
      <c r="AT46" s="517"/>
      <c r="AU46" s="517"/>
      <c r="AV46" s="517">
        <v>0</v>
      </c>
      <c r="AW46" s="517"/>
      <c r="AX46" s="517">
        <v>0</v>
      </c>
      <c r="AY46" s="517"/>
      <c r="AZ46" s="63"/>
      <c r="BA46" s="62"/>
      <c r="BB46" s="517"/>
      <c r="BC46" s="517"/>
      <c r="BD46" s="63"/>
      <c r="BE46" s="62"/>
      <c r="BF46" s="517"/>
      <c r="BG46" s="60"/>
      <c r="BH46" s="814">
        <f>SUM(AK47:AO47)</f>
        <v>0</v>
      </c>
      <c r="BI46" s="814">
        <f>SUM(AP47:BD47)</f>
        <v>0</v>
      </c>
      <c r="BJ46" s="814">
        <f>SUM(BH46+BI46)</f>
        <v>0</v>
      </c>
      <c r="BK46" s="1026">
        <f t="shared" ref="BK46" si="51">AD46</f>
        <v>65</v>
      </c>
      <c r="BL46" s="973">
        <f>SUM(BH46*BK46)</f>
        <v>0</v>
      </c>
      <c r="BM46" s="973">
        <f>SUM(BI46*BK46)</f>
        <v>0</v>
      </c>
      <c r="BN46" s="973">
        <f>SUM(BL46:BM47)</f>
        <v>0</v>
      </c>
      <c r="BO46" s="925"/>
      <c r="BP46" s="926"/>
      <c r="BQ46" s="927"/>
      <c r="BR46" s="871"/>
      <c r="BS46" s="871"/>
      <c r="BT46" s="871"/>
      <c r="BU46" s="871"/>
      <c r="BV46" s="871"/>
      <c r="BW46" s="871"/>
      <c r="BX46" s="871"/>
      <c r="BY46" s="871"/>
      <c r="BZ46" s="871"/>
      <c r="CA46" s="871"/>
      <c r="CB46" s="871"/>
      <c r="CC46" s="871"/>
      <c r="CD46" s="871"/>
      <c r="CE46" s="871"/>
      <c r="CF46" s="871"/>
      <c r="CG46" s="916"/>
      <c r="CH46" s="916"/>
      <c r="CI46" s="916"/>
      <c r="CJ46" s="916"/>
      <c r="CK46" s="55"/>
      <c r="CL46" s="55"/>
      <c r="CM46" s="55"/>
      <c r="CN46" s="55"/>
      <c r="CO46" s="55"/>
      <c r="CP46" s="55"/>
      <c r="CQ46" s="55"/>
      <c r="CR46" s="55"/>
      <c r="CS46" s="55"/>
      <c r="CT46" s="55"/>
      <c r="CU46" s="55"/>
      <c r="CV46" s="55"/>
      <c r="CW46" s="55"/>
      <c r="CX46" s="55"/>
      <c r="CY46" s="55"/>
      <c r="CZ46" s="55"/>
      <c r="DA46" s="55"/>
      <c r="DB46" s="55"/>
      <c r="DC46" s="55"/>
      <c r="DD46" s="55"/>
      <c r="DE46" s="55"/>
      <c r="DF46" s="55"/>
      <c r="DG46" s="55"/>
      <c r="DH46" s="55"/>
      <c r="DI46" s="55"/>
      <c r="DJ46" s="55"/>
      <c r="DK46" s="55"/>
      <c r="DL46" s="55"/>
      <c r="DM46" s="55"/>
      <c r="DN46" s="55"/>
      <c r="DO46" s="55"/>
      <c r="DP46" s="55"/>
      <c r="DQ46" s="55"/>
      <c r="DR46" s="55"/>
      <c r="DS46" s="55"/>
      <c r="DT46" s="55"/>
      <c r="DU46" s="55"/>
      <c r="DV46" s="55"/>
      <c r="DW46" s="55"/>
      <c r="DX46" s="55"/>
      <c r="DY46" s="55"/>
      <c r="DZ46" s="55"/>
    </row>
    <row r="47" spans="1:130" s="21" customFormat="1" ht="18.75" customHeight="1" thickBot="1">
      <c r="A47" s="932"/>
      <c r="B47" s="813"/>
      <c r="C47" s="20" t="s">
        <v>34</v>
      </c>
      <c r="D47" s="76">
        <f t="shared" ref="D47:Z47" si="52">(D$19*D46)/1000</f>
        <v>0.06</v>
      </c>
      <c r="E47" s="76">
        <f t="shared" si="52"/>
        <v>0</v>
      </c>
      <c r="F47" s="76">
        <f t="shared" si="52"/>
        <v>0</v>
      </c>
      <c r="G47" s="76">
        <f t="shared" si="52"/>
        <v>0</v>
      </c>
      <c r="H47" s="76">
        <f t="shared" si="52"/>
        <v>0</v>
      </c>
      <c r="I47" s="76">
        <f t="shared" si="52"/>
        <v>0</v>
      </c>
      <c r="J47" s="76">
        <f t="shared" si="52"/>
        <v>0</v>
      </c>
      <c r="K47" s="76">
        <f t="shared" si="52"/>
        <v>0</v>
      </c>
      <c r="L47" s="76">
        <f t="shared" si="52"/>
        <v>0</v>
      </c>
      <c r="M47" s="76">
        <f t="shared" si="52"/>
        <v>0</v>
      </c>
      <c r="N47" s="76">
        <f t="shared" si="52"/>
        <v>0</v>
      </c>
      <c r="O47" s="76">
        <f t="shared" si="52"/>
        <v>0</v>
      </c>
      <c r="P47" s="76">
        <f t="shared" si="52"/>
        <v>0</v>
      </c>
      <c r="Q47" s="76">
        <f t="shared" si="52"/>
        <v>0</v>
      </c>
      <c r="R47" s="76">
        <f t="shared" si="52"/>
        <v>0</v>
      </c>
      <c r="S47" s="76">
        <f t="shared" si="52"/>
        <v>0</v>
      </c>
      <c r="T47" s="76">
        <f t="shared" si="52"/>
        <v>0</v>
      </c>
      <c r="U47" s="76">
        <f t="shared" si="52"/>
        <v>0</v>
      </c>
      <c r="V47" s="76">
        <f t="shared" si="52"/>
        <v>0</v>
      </c>
      <c r="W47" s="76">
        <f t="shared" si="52"/>
        <v>0</v>
      </c>
      <c r="X47" s="76">
        <f t="shared" si="52"/>
        <v>0</v>
      </c>
      <c r="Y47" s="76">
        <f t="shared" si="52"/>
        <v>0</v>
      </c>
      <c r="Z47" s="76">
        <f t="shared" si="52"/>
        <v>0</v>
      </c>
      <c r="AA47" s="814"/>
      <c r="AB47" s="814"/>
      <c r="AC47" s="814"/>
      <c r="AD47" s="816"/>
      <c r="AE47" s="818"/>
      <c r="AF47" s="818"/>
      <c r="AG47" s="818"/>
      <c r="AH47" s="932"/>
      <c r="AI47" s="813"/>
      <c r="AJ47" s="20" t="s">
        <v>34</v>
      </c>
      <c r="AK47" s="76">
        <f t="shared" ref="AK47:AZ49" si="53">(AK$19*AK46)/1000</f>
        <v>0</v>
      </c>
      <c r="AL47" s="76">
        <f t="shared" si="53"/>
        <v>0</v>
      </c>
      <c r="AM47" s="76">
        <f t="shared" si="53"/>
        <v>0</v>
      </c>
      <c r="AN47" s="76">
        <f t="shared" si="53"/>
        <v>0</v>
      </c>
      <c r="AO47" s="76">
        <f t="shared" si="53"/>
        <v>0</v>
      </c>
      <c r="AP47" s="76">
        <f t="shared" si="53"/>
        <v>0</v>
      </c>
      <c r="AQ47" s="76">
        <f t="shared" si="53"/>
        <v>0</v>
      </c>
      <c r="AR47" s="76">
        <f t="shared" si="53"/>
        <v>0</v>
      </c>
      <c r="AS47" s="76">
        <f t="shared" si="53"/>
        <v>0</v>
      </c>
      <c r="AT47" s="76">
        <f t="shared" si="53"/>
        <v>0</v>
      </c>
      <c r="AU47" s="76">
        <f t="shared" si="53"/>
        <v>0</v>
      </c>
      <c r="AV47" s="76">
        <f t="shared" si="53"/>
        <v>0</v>
      </c>
      <c r="AW47" s="76">
        <f t="shared" si="53"/>
        <v>0</v>
      </c>
      <c r="AX47" s="76">
        <f t="shared" si="53"/>
        <v>0</v>
      </c>
      <c r="AY47" s="76">
        <f t="shared" si="53"/>
        <v>0</v>
      </c>
      <c r="AZ47" s="76">
        <f t="shared" si="53"/>
        <v>0</v>
      </c>
      <c r="BA47" s="76">
        <f t="shared" ref="BA47:BG47" si="54">(BA$19*BA46)/1000</f>
        <v>0</v>
      </c>
      <c r="BB47" s="76">
        <f t="shared" si="54"/>
        <v>0</v>
      </c>
      <c r="BC47" s="76">
        <f t="shared" si="54"/>
        <v>0</v>
      </c>
      <c r="BD47" s="76">
        <f t="shared" si="54"/>
        <v>0</v>
      </c>
      <c r="BE47" s="76">
        <f t="shared" si="54"/>
        <v>0</v>
      </c>
      <c r="BF47" s="76">
        <f t="shared" si="54"/>
        <v>0</v>
      </c>
      <c r="BG47" s="76">
        <f t="shared" si="54"/>
        <v>0</v>
      </c>
      <c r="BH47" s="814"/>
      <c r="BI47" s="814"/>
      <c r="BJ47" s="814"/>
      <c r="BK47" s="816"/>
      <c r="BL47" s="818"/>
      <c r="BM47" s="818"/>
      <c r="BN47" s="818"/>
      <c r="BO47" s="922" t="s">
        <v>13</v>
      </c>
      <c r="BP47" s="923"/>
      <c r="BQ47" s="924"/>
      <c r="BR47" s="871"/>
      <c r="BS47" s="871"/>
      <c r="BT47" s="871"/>
      <c r="BU47" s="871"/>
      <c r="BV47" s="871"/>
      <c r="BW47" s="871"/>
      <c r="BX47" s="871"/>
      <c r="BY47" s="871"/>
      <c r="BZ47" s="871"/>
      <c r="CA47" s="871"/>
      <c r="CB47" s="871"/>
      <c r="CC47" s="914">
        <f>N53+AU53</f>
        <v>0</v>
      </c>
      <c r="CD47" s="871">
        <v>2.7E-2</v>
      </c>
      <c r="CE47" s="871"/>
      <c r="CF47" s="871"/>
      <c r="CG47" s="915"/>
      <c r="CH47" s="915"/>
      <c r="CI47" s="915"/>
      <c r="CJ47" s="915">
        <v>0.03</v>
      </c>
      <c r="CK47" s="3"/>
      <c r="CL47" s="3"/>
      <c r="CM47" s="3"/>
      <c r="CN47" s="3"/>
      <c r="CO47" s="3"/>
      <c r="CP47" s="3"/>
      <c r="CQ47" s="3"/>
      <c r="CR47" s="3"/>
      <c r="CS47" s="3"/>
      <c r="CT47" s="3"/>
      <c r="CU47" s="3"/>
      <c r="CV47" s="3"/>
      <c r="CW47" s="3"/>
      <c r="CX47" s="3"/>
      <c r="CY47" s="3"/>
      <c r="CZ47" s="3"/>
      <c r="DA47" s="3"/>
      <c r="DB47" s="3"/>
      <c r="DC47" s="3"/>
      <c r="DD47" s="3"/>
      <c r="DE47" s="3"/>
      <c r="DF47" s="3"/>
      <c r="DG47" s="3"/>
      <c r="DH47" s="3"/>
      <c r="DI47" s="3"/>
      <c r="DJ47" s="3"/>
      <c r="DK47" s="3"/>
      <c r="DL47" s="3"/>
      <c r="DM47" s="3"/>
      <c r="DN47" s="3"/>
      <c r="DO47" s="3"/>
      <c r="DP47" s="3"/>
      <c r="DQ47" s="3"/>
      <c r="DR47" s="3"/>
      <c r="DS47" s="3"/>
      <c r="DT47" s="3"/>
      <c r="DU47" s="3"/>
      <c r="DV47" s="3"/>
      <c r="DW47" s="3"/>
      <c r="DX47" s="3"/>
      <c r="DY47" s="3"/>
      <c r="DZ47" s="3"/>
    </row>
    <row r="48" spans="1:130" s="68" customFormat="1" ht="18.75" customHeight="1">
      <c r="A48" s="932" t="s">
        <v>27</v>
      </c>
      <c r="B48" s="813"/>
      <c r="C48" s="64" t="s">
        <v>35</v>
      </c>
      <c r="D48" s="62"/>
      <c r="E48" s="61"/>
      <c r="F48" s="61"/>
      <c r="G48" s="61"/>
      <c r="H48" s="63"/>
      <c r="I48" s="62"/>
      <c r="J48" s="63"/>
      <c r="K48" s="62">
        <v>20</v>
      </c>
      <c r="L48" s="61"/>
      <c r="M48" s="61"/>
      <c r="N48" s="61"/>
      <c r="O48" s="61">
        <v>0</v>
      </c>
      <c r="P48" s="61"/>
      <c r="Q48" s="61">
        <v>0</v>
      </c>
      <c r="R48" s="61"/>
      <c r="S48" s="63"/>
      <c r="T48" s="62"/>
      <c r="U48" s="61"/>
      <c r="V48" s="61"/>
      <c r="W48" s="63"/>
      <c r="X48" s="62"/>
      <c r="Y48" s="61"/>
      <c r="Z48" s="60"/>
      <c r="AA48" s="814">
        <f>SUM(D49:H49)</f>
        <v>0</v>
      </c>
      <c r="AB48" s="814">
        <f>SUM(I49:W49)</f>
        <v>0.04</v>
      </c>
      <c r="AC48" s="814">
        <f>SUM(AA48+AB48)</f>
        <v>0.04</v>
      </c>
      <c r="AD48" s="816">
        <v>37</v>
      </c>
      <c r="AE48" s="973">
        <f>SUM(AA48*AD48)</f>
        <v>0</v>
      </c>
      <c r="AF48" s="973">
        <f>SUM(AB48*AD48)</f>
        <v>1.48</v>
      </c>
      <c r="AG48" s="973">
        <f>SUM(AE48:AF49)</f>
        <v>1.48</v>
      </c>
      <c r="AH48" s="932" t="s">
        <v>365</v>
      </c>
      <c r="AI48" s="813"/>
      <c r="AJ48" s="64" t="s">
        <v>35</v>
      </c>
      <c r="AK48" s="62"/>
      <c r="AL48" s="61"/>
      <c r="AM48" s="61"/>
      <c r="AN48" s="61"/>
      <c r="AO48" s="63"/>
      <c r="AP48" s="62"/>
      <c r="AQ48" s="63"/>
      <c r="AR48" s="62"/>
      <c r="AS48" s="61"/>
      <c r="AT48" s="61">
        <v>28.6</v>
      </c>
      <c r="AU48" s="61"/>
      <c r="AV48" s="61">
        <v>0</v>
      </c>
      <c r="AW48" s="61"/>
      <c r="AX48" s="61">
        <v>0</v>
      </c>
      <c r="AY48" s="61"/>
      <c r="AZ48" s="63"/>
      <c r="BA48" s="62"/>
      <c r="BB48" s="61"/>
      <c r="BC48" s="61"/>
      <c r="BD48" s="63"/>
      <c r="BE48" s="62"/>
      <c r="BF48" s="61"/>
      <c r="BG48" s="60"/>
      <c r="BH48" s="814">
        <f>SUM(AK49:AO49)</f>
        <v>0</v>
      </c>
      <c r="BI48" s="814">
        <f>SUM(AP49:BD49)</f>
        <v>0</v>
      </c>
      <c r="BJ48" s="814">
        <f>SUM(BH48+BI48)</f>
        <v>0</v>
      </c>
      <c r="BK48" s="1026">
        <f t="shared" ref="BK48" si="55">AD48</f>
        <v>37</v>
      </c>
      <c r="BL48" s="973">
        <f>SUM(BH48*BK48)</f>
        <v>0</v>
      </c>
      <c r="BM48" s="973">
        <f>SUM(BI48*BK48)</f>
        <v>0</v>
      </c>
      <c r="BN48" s="973">
        <f>SUM(BL48:BM49)</f>
        <v>0</v>
      </c>
      <c r="BO48" s="925"/>
      <c r="BP48" s="926"/>
      <c r="BQ48" s="927"/>
      <c r="BR48" s="871"/>
      <c r="BS48" s="871"/>
      <c r="BT48" s="871"/>
      <c r="BU48" s="871"/>
      <c r="BV48" s="871"/>
      <c r="BW48" s="871"/>
      <c r="BX48" s="871"/>
      <c r="BY48" s="871"/>
      <c r="BZ48" s="871"/>
      <c r="CA48" s="871"/>
      <c r="CB48" s="871"/>
      <c r="CC48" s="871"/>
      <c r="CD48" s="871"/>
      <c r="CE48" s="871"/>
      <c r="CF48" s="871"/>
      <c r="CG48" s="916"/>
      <c r="CH48" s="916"/>
      <c r="CI48" s="916"/>
      <c r="CJ48" s="916"/>
      <c r="CK48" s="55"/>
      <c r="CL48" s="55"/>
      <c r="CM48" s="55"/>
      <c r="CN48" s="55"/>
      <c r="CO48" s="55"/>
      <c r="CP48" s="55"/>
      <c r="CQ48" s="55"/>
      <c r="CR48" s="55"/>
      <c r="CS48" s="55"/>
      <c r="CT48" s="55"/>
      <c r="CU48" s="55"/>
      <c r="CV48" s="55"/>
      <c r="CW48" s="55"/>
      <c r="CX48" s="55"/>
      <c r="CY48" s="55"/>
      <c r="CZ48" s="55"/>
      <c r="DA48" s="55"/>
      <c r="DB48" s="55"/>
      <c r="DC48" s="55"/>
      <c r="DD48" s="55"/>
      <c r="DE48" s="55"/>
      <c r="DF48" s="55"/>
      <c r="DG48" s="55"/>
      <c r="DH48" s="55"/>
      <c r="DI48" s="55"/>
      <c r="DJ48" s="55"/>
      <c r="DK48" s="55"/>
      <c r="DL48" s="55"/>
      <c r="DM48" s="55"/>
      <c r="DN48" s="55"/>
      <c r="DO48" s="55"/>
      <c r="DP48" s="55"/>
      <c r="DQ48" s="55"/>
      <c r="DR48" s="55"/>
      <c r="DS48" s="55"/>
      <c r="DT48" s="55"/>
      <c r="DU48" s="55"/>
      <c r="DV48" s="55"/>
      <c r="DW48" s="55"/>
      <c r="DX48" s="55"/>
      <c r="DY48" s="55"/>
      <c r="DZ48" s="55"/>
    </row>
    <row r="49" spans="1:130" s="21" customFormat="1" ht="18.75" customHeight="1" thickBot="1">
      <c r="A49" s="932"/>
      <c r="B49" s="813"/>
      <c r="C49" s="20" t="s">
        <v>34</v>
      </c>
      <c r="D49" s="76">
        <f t="shared" ref="D49:Z49" si="56">(D$19*D48)/1000</f>
        <v>0</v>
      </c>
      <c r="E49" s="76">
        <f t="shared" si="56"/>
        <v>0</v>
      </c>
      <c r="F49" s="76">
        <f t="shared" si="56"/>
        <v>0</v>
      </c>
      <c r="G49" s="76">
        <f t="shared" si="56"/>
        <v>0</v>
      </c>
      <c r="H49" s="76">
        <f t="shared" si="56"/>
        <v>0</v>
      </c>
      <c r="I49" s="76">
        <f t="shared" si="56"/>
        <v>0</v>
      </c>
      <c r="J49" s="76">
        <f t="shared" si="56"/>
        <v>0</v>
      </c>
      <c r="K49" s="76">
        <f t="shared" si="56"/>
        <v>0.04</v>
      </c>
      <c r="L49" s="76">
        <f t="shared" si="56"/>
        <v>0</v>
      </c>
      <c r="M49" s="76">
        <f t="shared" si="56"/>
        <v>0</v>
      </c>
      <c r="N49" s="76">
        <f t="shared" si="56"/>
        <v>0</v>
      </c>
      <c r="O49" s="76">
        <f t="shared" si="56"/>
        <v>0</v>
      </c>
      <c r="P49" s="76">
        <f t="shared" si="56"/>
        <v>0</v>
      </c>
      <c r="Q49" s="76">
        <f t="shared" si="56"/>
        <v>0</v>
      </c>
      <c r="R49" s="76">
        <f t="shared" si="56"/>
        <v>0</v>
      </c>
      <c r="S49" s="76">
        <f t="shared" si="56"/>
        <v>0</v>
      </c>
      <c r="T49" s="76">
        <f t="shared" si="56"/>
        <v>0</v>
      </c>
      <c r="U49" s="76">
        <f t="shared" si="56"/>
        <v>0</v>
      </c>
      <c r="V49" s="76">
        <f t="shared" si="56"/>
        <v>0</v>
      </c>
      <c r="W49" s="76">
        <f t="shared" si="56"/>
        <v>0</v>
      </c>
      <c r="X49" s="76">
        <f t="shared" si="56"/>
        <v>0</v>
      </c>
      <c r="Y49" s="76">
        <f t="shared" si="56"/>
        <v>0</v>
      </c>
      <c r="Z49" s="76">
        <f t="shared" si="56"/>
        <v>0</v>
      </c>
      <c r="AA49" s="814"/>
      <c r="AB49" s="814"/>
      <c r="AC49" s="814"/>
      <c r="AD49" s="816"/>
      <c r="AE49" s="818"/>
      <c r="AF49" s="818"/>
      <c r="AG49" s="818"/>
      <c r="AH49" s="932"/>
      <c r="AI49" s="813"/>
      <c r="AJ49" s="20" t="s">
        <v>34</v>
      </c>
      <c r="AK49" s="76">
        <f t="shared" si="53"/>
        <v>0</v>
      </c>
      <c r="AL49" s="76">
        <f t="shared" ref="AL49:BG49" si="57">(AL$19*AL48)/1000</f>
        <v>0</v>
      </c>
      <c r="AM49" s="76">
        <f t="shared" si="57"/>
        <v>0</v>
      </c>
      <c r="AN49" s="76">
        <f t="shared" si="57"/>
        <v>0</v>
      </c>
      <c r="AO49" s="76">
        <f t="shared" si="57"/>
        <v>0</v>
      </c>
      <c r="AP49" s="76">
        <f t="shared" si="57"/>
        <v>0</v>
      </c>
      <c r="AQ49" s="76">
        <f t="shared" si="57"/>
        <v>0</v>
      </c>
      <c r="AR49" s="76">
        <f t="shared" si="57"/>
        <v>0</v>
      </c>
      <c r="AS49" s="76">
        <f t="shared" si="57"/>
        <v>0</v>
      </c>
      <c r="AT49" s="76">
        <f t="shared" si="57"/>
        <v>0</v>
      </c>
      <c r="AU49" s="76">
        <f t="shared" si="57"/>
        <v>0</v>
      </c>
      <c r="AV49" s="76">
        <f t="shared" si="57"/>
        <v>0</v>
      </c>
      <c r="AW49" s="76">
        <f t="shared" si="57"/>
        <v>0</v>
      </c>
      <c r="AX49" s="76">
        <f t="shared" si="57"/>
        <v>0</v>
      </c>
      <c r="AY49" s="76">
        <f t="shared" si="57"/>
        <v>0</v>
      </c>
      <c r="AZ49" s="76">
        <f t="shared" si="57"/>
        <v>0</v>
      </c>
      <c r="BA49" s="76">
        <f t="shared" si="57"/>
        <v>0</v>
      </c>
      <c r="BB49" s="76">
        <f t="shared" si="57"/>
        <v>0</v>
      </c>
      <c r="BC49" s="76">
        <f t="shared" si="57"/>
        <v>0</v>
      </c>
      <c r="BD49" s="76">
        <f t="shared" si="57"/>
        <v>0</v>
      </c>
      <c r="BE49" s="76">
        <f t="shared" si="57"/>
        <v>0</v>
      </c>
      <c r="BF49" s="76">
        <f t="shared" si="57"/>
        <v>0</v>
      </c>
      <c r="BG49" s="76">
        <f t="shared" si="57"/>
        <v>0</v>
      </c>
      <c r="BH49" s="814"/>
      <c r="BI49" s="814"/>
      <c r="BJ49" s="814"/>
      <c r="BK49" s="816"/>
      <c r="BL49" s="818"/>
      <c r="BM49" s="818"/>
      <c r="BN49" s="818"/>
      <c r="BO49" s="922" t="s">
        <v>11</v>
      </c>
      <c r="BP49" s="923"/>
      <c r="BQ49" s="924"/>
      <c r="BR49" s="871"/>
      <c r="BS49" s="871"/>
      <c r="BT49" s="871"/>
      <c r="BU49" s="871"/>
      <c r="BV49" s="871"/>
      <c r="BW49" s="871"/>
      <c r="BX49" s="871"/>
      <c r="BY49" s="871"/>
      <c r="BZ49" s="871"/>
      <c r="CA49" s="871"/>
      <c r="CB49" s="871"/>
      <c r="CC49" s="871"/>
      <c r="CD49" s="871"/>
      <c r="CE49" s="940"/>
      <c r="CF49" s="871"/>
      <c r="CG49" s="915"/>
      <c r="CH49" s="1225">
        <f>T55+BA55</f>
        <v>0</v>
      </c>
      <c r="CI49" s="915"/>
      <c r="CJ49" s="915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  <c r="DB49" s="3"/>
      <c r="DC49" s="3"/>
      <c r="DD49" s="3"/>
      <c r="DE49" s="3"/>
      <c r="DF49" s="3"/>
      <c r="DG49" s="3"/>
      <c r="DH49" s="3"/>
      <c r="DI49" s="3"/>
      <c r="DJ49" s="3"/>
      <c r="DK49" s="3"/>
      <c r="DL49" s="3"/>
      <c r="DM49" s="3"/>
      <c r="DN49" s="3"/>
      <c r="DO49" s="3"/>
      <c r="DP49" s="3"/>
      <c r="DQ49" s="3"/>
      <c r="DR49" s="3"/>
      <c r="DS49" s="3"/>
      <c r="DT49" s="3"/>
      <c r="DU49" s="3"/>
      <c r="DV49" s="3"/>
      <c r="DW49" s="3"/>
      <c r="DX49" s="3"/>
      <c r="DY49" s="3"/>
      <c r="DZ49" s="3"/>
    </row>
    <row r="50" spans="1:130" s="55" customFormat="1" ht="18.75" customHeight="1">
      <c r="A50" s="932" t="s">
        <v>39</v>
      </c>
      <c r="B50" s="813"/>
      <c r="C50" s="64" t="s">
        <v>35</v>
      </c>
      <c r="D50" s="62"/>
      <c r="E50" s="61">
        <v>0</v>
      </c>
      <c r="F50" s="61"/>
      <c r="G50" s="61"/>
      <c r="H50" s="63"/>
      <c r="I50" s="62"/>
      <c r="J50" s="63"/>
      <c r="K50" s="62"/>
      <c r="L50" s="61"/>
      <c r="M50" s="61"/>
      <c r="N50" s="61">
        <v>2</v>
      </c>
      <c r="O50" s="61">
        <v>0</v>
      </c>
      <c r="P50" s="61">
        <v>0</v>
      </c>
      <c r="Q50" s="61">
        <v>0</v>
      </c>
      <c r="R50" s="61"/>
      <c r="S50" s="63"/>
      <c r="T50" s="62"/>
      <c r="U50" s="61"/>
      <c r="V50" s="61"/>
      <c r="W50" s="63"/>
      <c r="X50" s="62"/>
      <c r="Y50" s="61"/>
      <c r="Z50" s="60"/>
      <c r="AA50" s="814">
        <f>SUM(D51:H51)</f>
        <v>0</v>
      </c>
      <c r="AB50" s="814">
        <f>SUM(I51:W51)</f>
        <v>4.0000000000000001E-3</v>
      </c>
      <c r="AC50" s="814">
        <f>SUM(AA50+AB50)</f>
        <v>4.0000000000000001E-3</v>
      </c>
      <c r="AD50" s="816">
        <v>35</v>
      </c>
      <c r="AE50" s="973">
        <f>SUM(AA50*AD50)</f>
        <v>0</v>
      </c>
      <c r="AF50" s="973">
        <f>SUM(AB50*AD50)</f>
        <v>0.14000000000000001</v>
      </c>
      <c r="AG50" s="973">
        <f>SUM(AE50:AF51)</f>
        <v>0.14000000000000001</v>
      </c>
      <c r="AH50" s="932" t="s">
        <v>39</v>
      </c>
      <c r="AI50" s="813"/>
      <c r="AJ50" s="64" t="s">
        <v>35</v>
      </c>
      <c r="AK50" s="62"/>
      <c r="AL50" s="61">
        <v>0</v>
      </c>
      <c r="AM50" s="61"/>
      <c r="AN50" s="61"/>
      <c r="AO50" s="63"/>
      <c r="AP50" s="62"/>
      <c r="AQ50" s="63"/>
      <c r="AR50" s="62"/>
      <c r="AS50" s="61"/>
      <c r="AT50" s="61"/>
      <c r="AU50" s="61"/>
      <c r="AV50" s="61">
        <v>0</v>
      </c>
      <c r="AW50" s="61">
        <v>0</v>
      </c>
      <c r="AX50" s="61">
        <v>0</v>
      </c>
      <c r="AY50" s="61"/>
      <c r="AZ50" s="63"/>
      <c r="BA50" s="62">
        <v>8.8000000000000007</v>
      </c>
      <c r="BB50" s="61"/>
      <c r="BC50" s="61"/>
      <c r="BD50" s="63"/>
      <c r="BE50" s="62"/>
      <c r="BF50" s="61"/>
      <c r="BG50" s="60"/>
      <c r="BH50" s="814">
        <f>SUM(AK51:AO51)</f>
        <v>0</v>
      </c>
      <c r="BI50" s="814">
        <f>SUM(AP51:BD51)</f>
        <v>0</v>
      </c>
      <c r="BJ50" s="814">
        <f>SUM(BH50+BI50)</f>
        <v>0</v>
      </c>
      <c r="BK50" s="1026">
        <f t="shared" ref="BK50" si="58">AD50</f>
        <v>35</v>
      </c>
      <c r="BL50" s="973">
        <f>SUM(BH50*BK50)</f>
        <v>0</v>
      </c>
      <c r="BM50" s="973">
        <f>SUM(BI50*BK50)</f>
        <v>0</v>
      </c>
      <c r="BN50" s="973">
        <f>SUM(BL50:BM51)</f>
        <v>0</v>
      </c>
      <c r="BO50" s="1027"/>
      <c r="BP50" s="1028"/>
      <c r="BQ50" s="1029"/>
      <c r="BR50" s="871"/>
      <c r="BS50" s="871"/>
      <c r="BT50" s="871"/>
      <c r="BU50" s="871"/>
      <c r="BV50" s="871"/>
      <c r="BW50" s="871"/>
      <c r="BX50" s="871"/>
      <c r="BY50" s="871"/>
      <c r="BZ50" s="871"/>
      <c r="CA50" s="871"/>
      <c r="CB50" s="871"/>
      <c r="CC50" s="871"/>
      <c r="CD50" s="871"/>
      <c r="CE50" s="940"/>
      <c r="CF50" s="871"/>
      <c r="CG50" s="1195"/>
      <c r="CH50" s="1195"/>
      <c r="CI50" s="1195"/>
      <c r="CJ50" s="1195"/>
    </row>
    <row r="51" spans="1:130" ht="18.75" customHeight="1" thickBot="1">
      <c r="A51" s="932"/>
      <c r="B51" s="813"/>
      <c r="C51" s="20" t="s">
        <v>34</v>
      </c>
      <c r="D51" s="76">
        <f t="shared" ref="D51:Z51" si="59">(D$19*D50)/1000</f>
        <v>0</v>
      </c>
      <c r="E51" s="76">
        <f t="shared" si="59"/>
        <v>0</v>
      </c>
      <c r="F51" s="76">
        <f t="shared" si="59"/>
        <v>0</v>
      </c>
      <c r="G51" s="76">
        <f t="shared" si="59"/>
        <v>0</v>
      </c>
      <c r="H51" s="76">
        <f t="shared" si="59"/>
        <v>0</v>
      </c>
      <c r="I51" s="76">
        <f t="shared" si="59"/>
        <v>0</v>
      </c>
      <c r="J51" s="76">
        <f t="shared" si="59"/>
        <v>0</v>
      </c>
      <c r="K51" s="76">
        <f t="shared" si="59"/>
        <v>0</v>
      </c>
      <c r="L51" s="76">
        <f t="shared" si="59"/>
        <v>0</v>
      </c>
      <c r="M51" s="76">
        <f t="shared" si="59"/>
        <v>0</v>
      </c>
      <c r="N51" s="76">
        <f t="shared" si="59"/>
        <v>4.0000000000000001E-3</v>
      </c>
      <c r="O51" s="76">
        <f t="shared" si="59"/>
        <v>0</v>
      </c>
      <c r="P51" s="76">
        <f t="shared" si="59"/>
        <v>0</v>
      </c>
      <c r="Q51" s="76">
        <f t="shared" si="59"/>
        <v>0</v>
      </c>
      <c r="R51" s="76">
        <f t="shared" si="59"/>
        <v>0</v>
      </c>
      <c r="S51" s="76">
        <f t="shared" si="59"/>
        <v>0</v>
      </c>
      <c r="T51" s="76">
        <f t="shared" si="59"/>
        <v>0</v>
      </c>
      <c r="U51" s="76">
        <f t="shared" si="59"/>
        <v>0</v>
      </c>
      <c r="V51" s="76">
        <f t="shared" si="59"/>
        <v>0</v>
      </c>
      <c r="W51" s="76">
        <f t="shared" si="59"/>
        <v>0</v>
      </c>
      <c r="X51" s="76">
        <f t="shared" si="59"/>
        <v>0</v>
      </c>
      <c r="Y51" s="76">
        <f t="shared" si="59"/>
        <v>0</v>
      </c>
      <c r="Z51" s="76">
        <f t="shared" si="59"/>
        <v>0</v>
      </c>
      <c r="AA51" s="814"/>
      <c r="AB51" s="814"/>
      <c r="AC51" s="814"/>
      <c r="AD51" s="816"/>
      <c r="AE51" s="818"/>
      <c r="AF51" s="818"/>
      <c r="AG51" s="818"/>
      <c r="AH51" s="932"/>
      <c r="AI51" s="813"/>
      <c r="AJ51" s="20" t="s">
        <v>34</v>
      </c>
      <c r="AK51" s="76">
        <f t="shared" ref="AK51" si="60">(AK$19*AK50)/1000</f>
        <v>0</v>
      </c>
      <c r="AL51" s="76">
        <f t="shared" ref="AL51:BG51" si="61">(AL$19*AL50)/1000</f>
        <v>0</v>
      </c>
      <c r="AM51" s="76">
        <f t="shared" si="61"/>
        <v>0</v>
      </c>
      <c r="AN51" s="76">
        <f t="shared" si="61"/>
        <v>0</v>
      </c>
      <c r="AO51" s="76">
        <f t="shared" si="61"/>
        <v>0</v>
      </c>
      <c r="AP51" s="76">
        <f t="shared" si="61"/>
        <v>0</v>
      </c>
      <c r="AQ51" s="76">
        <f t="shared" si="61"/>
        <v>0</v>
      </c>
      <c r="AR51" s="76">
        <f t="shared" si="61"/>
        <v>0</v>
      </c>
      <c r="AS51" s="76">
        <f t="shared" si="61"/>
        <v>0</v>
      </c>
      <c r="AT51" s="76">
        <f t="shared" si="61"/>
        <v>0</v>
      </c>
      <c r="AU51" s="76">
        <f t="shared" si="61"/>
        <v>0</v>
      </c>
      <c r="AV51" s="76">
        <f t="shared" si="61"/>
        <v>0</v>
      </c>
      <c r="AW51" s="76">
        <f t="shared" si="61"/>
        <v>0</v>
      </c>
      <c r="AX51" s="76">
        <f t="shared" si="61"/>
        <v>0</v>
      </c>
      <c r="AY51" s="76">
        <f t="shared" si="61"/>
        <v>0</v>
      </c>
      <c r="AZ51" s="76">
        <f t="shared" si="61"/>
        <v>0</v>
      </c>
      <c r="BA51" s="76">
        <f t="shared" si="61"/>
        <v>0</v>
      </c>
      <c r="BB51" s="76">
        <f t="shared" si="61"/>
        <v>0</v>
      </c>
      <c r="BC51" s="76">
        <f t="shared" si="61"/>
        <v>0</v>
      </c>
      <c r="BD51" s="76">
        <f t="shared" si="61"/>
        <v>0</v>
      </c>
      <c r="BE51" s="76">
        <f t="shared" si="61"/>
        <v>0</v>
      </c>
      <c r="BF51" s="76">
        <f t="shared" si="61"/>
        <v>0</v>
      </c>
      <c r="BG51" s="76">
        <f t="shared" si="61"/>
        <v>0</v>
      </c>
      <c r="BH51" s="814"/>
      <c r="BI51" s="814"/>
      <c r="BJ51" s="814"/>
      <c r="BK51" s="816"/>
      <c r="BL51" s="818"/>
      <c r="BM51" s="818"/>
      <c r="BN51" s="818"/>
      <c r="BO51" s="1027"/>
      <c r="BP51" s="1028"/>
      <c r="BQ51" s="1029"/>
      <c r="BR51" s="871"/>
      <c r="BS51" s="871"/>
      <c r="BT51" s="871"/>
      <c r="BU51" s="871"/>
      <c r="BV51" s="871"/>
      <c r="BW51" s="871"/>
      <c r="BX51" s="871"/>
      <c r="BY51" s="871"/>
      <c r="BZ51" s="871"/>
      <c r="CA51" s="871"/>
      <c r="CB51" s="871"/>
      <c r="CC51" s="871"/>
      <c r="CD51" s="871"/>
      <c r="CE51" s="940"/>
      <c r="CF51" s="871"/>
      <c r="CG51" s="1195"/>
      <c r="CH51" s="1195"/>
      <c r="CI51" s="1195"/>
      <c r="CJ51" s="1195"/>
    </row>
    <row r="52" spans="1:130" s="55" customFormat="1" ht="18.75" customHeight="1">
      <c r="A52" s="936" t="s">
        <v>13</v>
      </c>
      <c r="B52" s="1001"/>
      <c r="C52" s="74" t="s">
        <v>35</v>
      </c>
      <c r="D52" s="72"/>
      <c r="E52" s="71">
        <v>0</v>
      </c>
      <c r="F52" s="71"/>
      <c r="G52" s="71"/>
      <c r="H52" s="73"/>
      <c r="I52" s="72"/>
      <c r="J52" s="73"/>
      <c r="K52" s="72"/>
      <c r="L52" s="71"/>
      <c r="M52" s="71"/>
      <c r="N52" s="71"/>
      <c r="O52" s="71"/>
      <c r="P52" s="71">
        <v>15</v>
      </c>
      <c r="Q52" s="71">
        <v>0</v>
      </c>
      <c r="R52" s="71"/>
      <c r="S52" s="73"/>
      <c r="T52" s="72"/>
      <c r="U52" s="71"/>
      <c r="V52" s="71"/>
      <c r="W52" s="73"/>
      <c r="X52" s="72"/>
      <c r="Y52" s="71"/>
      <c r="Z52" s="70"/>
      <c r="AA52" s="814">
        <f>SUM(D53:H53)</f>
        <v>0</v>
      </c>
      <c r="AB52" s="814">
        <f>SUM(I53:W53)</f>
        <v>0.03</v>
      </c>
      <c r="AC52" s="814">
        <f>SUM(AA52+AB52)</f>
        <v>0.03</v>
      </c>
      <c r="AD52" s="938">
        <v>80</v>
      </c>
      <c r="AE52" s="973">
        <f>SUM(AA52*AD52)</f>
        <v>0</v>
      </c>
      <c r="AF52" s="973">
        <f>SUM(AB52*AD52)</f>
        <v>2.4</v>
      </c>
      <c r="AG52" s="973">
        <f>SUM(AE52:AF53)</f>
        <v>2.4</v>
      </c>
      <c r="AH52" s="936" t="s">
        <v>13</v>
      </c>
      <c r="AI52" s="1001"/>
      <c r="AJ52" s="74" t="s">
        <v>35</v>
      </c>
      <c r="AK52" s="72"/>
      <c r="AL52" s="71">
        <v>0</v>
      </c>
      <c r="AM52" s="71"/>
      <c r="AN52" s="71"/>
      <c r="AO52" s="73"/>
      <c r="AP52" s="72"/>
      <c r="AQ52" s="73"/>
      <c r="AR52" s="72"/>
      <c r="AS52" s="71"/>
      <c r="AT52" s="71"/>
      <c r="AU52" s="71">
        <v>18</v>
      </c>
      <c r="AV52" s="71"/>
      <c r="AW52" s="71">
        <v>0</v>
      </c>
      <c r="AX52" s="71">
        <v>0</v>
      </c>
      <c r="AY52" s="71"/>
      <c r="AZ52" s="73"/>
      <c r="BA52" s="72"/>
      <c r="BB52" s="71"/>
      <c r="BC52" s="71"/>
      <c r="BD52" s="73"/>
      <c r="BE52" s="72"/>
      <c r="BF52" s="71"/>
      <c r="BG52" s="70"/>
      <c r="BH52" s="814">
        <f>SUM(AK53:AO53)</f>
        <v>0</v>
      </c>
      <c r="BI52" s="814">
        <f>SUM(AP53:BD53)</f>
        <v>0</v>
      </c>
      <c r="BJ52" s="814">
        <f>SUM(BH52+BI52)</f>
        <v>0</v>
      </c>
      <c r="BK52" s="1026">
        <f t="shared" ref="BK52" si="62">AD52</f>
        <v>80</v>
      </c>
      <c r="BL52" s="973">
        <f>SUM(BH52*BK52)</f>
        <v>0</v>
      </c>
      <c r="BM52" s="973">
        <f>SUM(BI52*BK52)</f>
        <v>0</v>
      </c>
      <c r="BN52" s="973">
        <f>SUM(BL52:BM53)</f>
        <v>0</v>
      </c>
      <c r="BO52" s="925"/>
      <c r="BP52" s="926"/>
      <c r="BQ52" s="927"/>
      <c r="BR52" s="871"/>
      <c r="BS52" s="871"/>
      <c r="BT52" s="871"/>
      <c r="BU52" s="871"/>
      <c r="BV52" s="871"/>
      <c r="BW52" s="871"/>
      <c r="BX52" s="871"/>
      <c r="BY52" s="871"/>
      <c r="BZ52" s="871"/>
      <c r="CA52" s="871"/>
      <c r="CB52" s="871"/>
      <c r="CC52" s="871"/>
      <c r="CD52" s="871"/>
      <c r="CE52" s="871"/>
      <c r="CF52" s="871"/>
      <c r="CG52" s="916"/>
      <c r="CH52" s="916"/>
      <c r="CI52" s="916"/>
      <c r="CJ52" s="916"/>
    </row>
    <row r="53" spans="1:130" ht="18.75" customHeight="1" thickBot="1">
      <c r="A53" s="932"/>
      <c r="B53" s="813"/>
      <c r="C53" s="20" t="s">
        <v>34</v>
      </c>
      <c r="D53" s="76">
        <f t="shared" ref="D53:Z53" si="63">(D$19*D52)/1000</f>
        <v>0</v>
      </c>
      <c r="E53" s="76">
        <f t="shared" si="63"/>
        <v>0</v>
      </c>
      <c r="F53" s="76">
        <f t="shared" si="63"/>
        <v>0</v>
      </c>
      <c r="G53" s="76">
        <f t="shared" si="63"/>
        <v>0</v>
      </c>
      <c r="H53" s="76">
        <f t="shared" si="63"/>
        <v>0</v>
      </c>
      <c r="I53" s="76">
        <f t="shared" si="63"/>
        <v>0</v>
      </c>
      <c r="J53" s="76">
        <f t="shared" si="63"/>
        <v>0</v>
      </c>
      <c r="K53" s="76">
        <f t="shared" si="63"/>
        <v>0</v>
      </c>
      <c r="L53" s="76">
        <f t="shared" si="63"/>
        <v>0</v>
      </c>
      <c r="M53" s="76">
        <f t="shared" si="63"/>
        <v>0</v>
      </c>
      <c r="N53" s="76">
        <f t="shared" si="63"/>
        <v>0</v>
      </c>
      <c r="O53" s="76">
        <f t="shared" si="63"/>
        <v>0</v>
      </c>
      <c r="P53" s="76">
        <f t="shared" si="63"/>
        <v>0.03</v>
      </c>
      <c r="Q53" s="76">
        <f t="shared" si="63"/>
        <v>0</v>
      </c>
      <c r="R53" s="76">
        <f t="shared" si="63"/>
        <v>0</v>
      </c>
      <c r="S53" s="76">
        <f t="shared" si="63"/>
        <v>0</v>
      </c>
      <c r="T53" s="76">
        <f t="shared" si="63"/>
        <v>0</v>
      </c>
      <c r="U53" s="76">
        <f t="shared" si="63"/>
        <v>0</v>
      </c>
      <c r="V53" s="76">
        <f t="shared" si="63"/>
        <v>0</v>
      </c>
      <c r="W53" s="76">
        <f t="shared" si="63"/>
        <v>0</v>
      </c>
      <c r="X53" s="76">
        <f t="shared" si="63"/>
        <v>0</v>
      </c>
      <c r="Y53" s="76">
        <f t="shared" si="63"/>
        <v>0</v>
      </c>
      <c r="Z53" s="76">
        <f t="shared" si="63"/>
        <v>0</v>
      </c>
      <c r="AA53" s="814"/>
      <c r="AB53" s="814"/>
      <c r="AC53" s="814"/>
      <c r="AD53" s="816"/>
      <c r="AE53" s="818"/>
      <c r="AF53" s="818"/>
      <c r="AG53" s="818"/>
      <c r="AH53" s="932"/>
      <c r="AI53" s="813"/>
      <c r="AJ53" s="20" t="s">
        <v>34</v>
      </c>
      <c r="AK53" s="76">
        <f t="shared" ref="AK53" si="64">(AK$19*AK52)/1000</f>
        <v>0</v>
      </c>
      <c r="AL53" s="76">
        <f t="shared" ref="AL53:BG53" si="65">(AL$19*AL52)/1000</f>
        <v>0</v>
      </c>
      <c r="AM53" s="76">
        <f t="shared" si="65"/>
        <v>0</v>
      </c>
      <c r="AN53" s="76">
        <f t="shared" si="65"/>
        <v>0</v>
      </c>
      <c r="AO53" s="76">
        <f t="shared" si="65"/>
        <v>0</v>
      </c>
      <c r="AP53" s="76">
        <f t="shared" si="65"/>
        <v>0</v>
      </c>
      <c r="AQ53" s="76">
        <f t="shared" si="65"/>
        <v>0</v>
      </c>
      <c r="AR53" s="76">
        <f t="shared" si="65"/>
        <v>0</v>
      </c>
      <c r="AS53" s="76">
        <f t="shared" si="65"/>
        <v>0</v>
      </c>
      <c r="AT53" s="76">
        <f t="shared" si="65"/>
        <v>0</v>
      </c>
      <c r="AU53" s="76">
        <f t="shared" si="65"/>
        <v>0</v>
      </c>
      <c r="AV53" s="76">
        <f t="shared" si="65"/>
        <v>0</v>
      </c>
      <c r="AW53" s="76">
        <f t="shared" si="65"/>
        <v>0</v>
      </c>
      <c r="AX53" s="76">
        <f t="shared" si="65"/>
        <v>0</v>
      </c>
      <c r="AY53" s="76">
        <f t="shared" si="65"/>
        <v>0</v>
      </c>
      <c r="AZ53" s="76">
        <f t="shared" si="65"/>
        <v>0</v>
      </c>
      <c r="BA53" s="76">
        <f t="shared" si="65"/>
        <v>0</v>
      </c>
      <c r="BB53" s="76">
        <f t="shared" si="65"/>
        <v>0</v>
      </c>
      <c r="BC53" s="76">
        <f t="shared" si="65"/>
        <v>0</v>
      </c>
      <c r="BD53" s="76">
        <f t="shared" si="65"/>
        <v>0</v>
      </c>
      <c r="BE53" s="76">
        <f t="shared" si="65"/>
        <v>0</v>
      </c>
      <c r="BF53" s="76">
        <f t="shared" si="65"/>
        <v>0</v>
      </c>
      <c r="BG53" s="76">
        <f t="shared" si="65"/>
        <v>0</v>
      </c>
      <c r="BH53" s="814"/>
      <c r="BI53" s="814"/>
      <c r="BJ53" s="814"/>
      <c r="BK53" s="816"/>
      <c r="BL53" s="818"/>
      <c r="BM53" s="818"/>
      <c r="BN53" s="818"/>
      <c r="BO53" s="922" t="s">
        <v>8</v>
      </c>
      <c r="BP53" s="923"/>
      <c r="BQ53" s="924"/>
      <c r="BR53" s="871"/>
      <c r="BS53" s="871"/>
      <c r="BT53" s="871"/>
      <c r="BU53" s="871"/>
      <c r="BV53" s="871"/>
      <c r="BW53" s="871"/>
      <c r="BX53" s="871"/>
      <c r="BY53" s="914"/>
      <c r="BZ53" s="914">
        <f>K57+AR57</f>
        <v>0.15</v>
      </c>
      <c r="CA53" s="871"/>
      <c r="CB53" s="871"/>
      <c r="CC53" s="871"/>
      <c r="CD53" s="871"/>
      <c r="CE53" s="871"/>
      <c r="CF53" s="871"/>
      <c r="CG53" s="915"/>
      <c r="CH53" s="915"/>
      <c r="CI53" s="915"/>
      <c r="CJ53" s="915">
        <v>0.15</v>
      </c>
    </row>
    <row r="54" spans="1:130" s="55" customFormat="1" ht="18.75" customHeight="1">
      <c r="A54" s="932"/>
      <c r="B54" s="813"/>
      <c r="C54" s="64" t="s">
        <v>35</v>
      </c>
      <c r="D54" s="62"/>
      <c r="E54" s="61">
        <v>0</v>
      </c>
      <c r="F54" s="61"/>
      <c r="G54" s="61"/>
      <c r="H54" s="63"/>
      <c r="I54" s="62"/>
      <c r="J54" s="63"/>
      <c r="K54" s="62"/>
      <c r="L54" s="61"/>
      <c r="M54" s="61"/>
      <c r="N54" s="61"/>
      <c r="O54" s="61">
        <v>0</v>
      </c>
      <c r="P54" s="61">
        <v>0</v>
      </c>
      <c r="Q54" s="61">
        <v>0</v>
      </c>
      <c r="R54" s="61"/>
      <c r="S54" s="63"/>
      <c r="T54" s="62"/>
      <c r="U54" s="61"/>
      <c r="V54" s="61"/>
      <c r="W54" s="63"/>
      <c r="X54" s="62"/>
      <c r="Y54" s="61"/>
      <c r="Z54" s="60"/>
      <c r="AA54" s="814">
        <f>SUM(D55:H55)</f>
        <v>0</v>
      </c>
      <c r="AB54" s="814">
        <f>SUM(I55:W55)</f>
        <v>0</v>
      </c>
      <c r="AC54" s="814">
        <f>SUM(AA54+AB54)</f>
        <v>0</v>
      </c>
      <c r="AD54" s="816"/>
      <c r="AE54" s="973">
        <f>SUM(AA54*AD54)</f>
        <v>0</v>
      </c>
      <c r="AF54" s="973">
        <f>SUM(AB54*AD54)</f>
        <v>0</v>
      </c>
      <c r="AG54" s="973">
        <f>SUM(AE54:AF55)</f>
        <v>0</v>
      </c>
      <c r="AH54" s="932" t="s">
        <v>11</v>
      </c>
      <c r="AI54" s="813"/>
      <c r="AJ54" s="64" t="s">
        <v>35</v>
      </c>
      <c r="AK54" s="62"/>
      <c r="AL54" s="61">
        <v>0</v>
      </c>
      <c r="AM54" s="61"/>
      <c r="AN54" s="61"/>
      <c r="AO54" s="63"/>
      <c r="AP54" s="62"/>
      <c r="AQ54" s="63"/>
      <c r="AR54" s="62"/>
      <c r="AS54" s="61"/>
      <c r="AT54" s="61"/>
      <c r="AU54" s="61"/>
      <c r="AV54" s="61">
        <v>0</v>
      </c>
      <c r="AW54" s="61">
        <v>0</v>
      </c>
      <c r="AX54" s="61">
        <v>0</v>
      </c>
      <c r="AY54" s="61"/>
      <c r="AZ54" s="63"/>
      <c r="BA54" s="62">
        <v>4.4000000000000004</v>
      </c>
      <c r="BB54" s="61"/>
      <c r="BC54" s="61"/>
      <c r="BD54" s="63"/>
      <c r="BE54" s="62"/>
      <c r="BF54" s="61"/>
      <c r="BG54" s="60"/>
      <c r="BH54" s="814">
        <f>SUM(AK55:AO55)</f>
        <v>0</v>
      </c>
      <c r="BI54" s="814">
        <f>SUM(AP55:BD55)</f>
        <v>0</v>
      </c>
      <c r="BJ54" s="814">
        <f>SUM(BH54+BI54)</f>
        <v>0</v>
      </c>
      <c r="BK54" s="1026">
        <f t="shared" ref="BK54" si="66">AD54</f>
        <v>0</v>
      </c>
      <c r="BL54" s="973">
        <f>SUM(BH54*BK54)</f>
        <v>0</v>
      </c>
      <c r="BM54" s="973">
        <f>SUM(BI54*BK54)</f>
        <v>0</v>
      </c>
      <c r="BN54" s="973">
        <f>SUM(BL54:BM55)</f>
        <v>0</v>
      </c>
      <c r="BO54" s="925"/>
      <c r="BP54" s="926"/>
      <c r="BQ54" s="927"/>
      <c r="BR54" s="871"/>
      <c r="BS54" s="871"/>
      <c r="BT54" s="871"/>
      <c r="BU54" s="871"/>
      <c r="BV54" s="871"/>
      <c r="BW54" s="871"/>
      <c r="BX54" s="871"/>
      <c r="BY54" s="871"/>
      <c r="BZ54" s="871"/>
      <c r="CA54" s="871"/>
      <c r="CB54" s="871"/>
      <c r="CC54" s="871"/>
      <c r="CD54" s="871"/>
      <c r="CE54" s="871"/>
      <c r="CF54" s="871"/>
      <c r="CG54" s="916"/>
      <c r="CH54" s="916"/>
      <c r="CI54" s="916"/>
      <c r="CJ54" s="916"/>
    </row>
    <row r="55" spans="1:130" ht="18.75" customHeight="1" thickBot="1">
      <c r="A55" s="942"/>
      <c r="B55" s="1030"/>
      <c r="C55" s="67" t="s">
        <v>34</v>
      </c>
      <c r="D55" s="66">
        <f t="shared" ref="D55:Z55" si="67">(D$19*D54)/40</f>
        <v>0</v>
      </c>
      <c r="E55" s="66">
        <f t="shared" si="67"/>
        <v>0</v>
      </c>
      <c r="F55" s="66">
        <f t="shared" si="67"/>
        <v>0</v>
      </c>
      <c r="G55" s="66">
        <f t="shared" si="67"/>
        <v>0</v>
      </c>
      <c r="H55" s="66">
        <f t="shared" si="67"/>
        <v>0</v>
      </c>
      <c r="I55" s="66">
        <f t="shared" si="67"/>
        <v>0</v>
      </c>
      <c r="J55" s="66">
        <f t="shared" si="67"/>
        <v>0</v>
      </c>
      <c r="K55" s="66">
        <f t="shared" si="67"/>
        <v>0</v>
      </c>
      <c r="L55" s="66">
        <f t="shared" si="67"/>
        <v>0</v>
      </c>
      <c r="M55" s="66">
        <v>0</v>
      </c>
      <c r="N55" s="66">
        <f t="shared" si="67"/>
        <v>0</v>
      </c>
      <c r="O55" s="66">
        <f t="shared" si="67"/>
        <v>0</v>
      </c>
      <c r="P55" s="66">
        <f t="shared" si="67"/>
        <v>0</v>
      </c>
      <c r="Q55" s="66">
        <f t="shared" si="67"/>
        <v>0</v>
      </c>
      <c r="R55" s="66">
        <f t="shared" si="67"/>
        <v>0</v>
      </c>
      <c r="S55" s="66">
        <f t="shared" si="67"/>
        <v>0</v>
      </c>
      <c r="T55" s="66">
        <f>(T54*T19)/40</f>
        <v>0</v>
      </c>
      <c r="U55" s="66">
        <f t="shared" si="67"/>
        <v>0</v>
      </c>
      <c r="V55" s="66">
        <f t="shared" si="67"/>
        <v>0</v>
      </c>
      <c r="W55" s="66">
        <f t="shared" si="67"/>
        <v>0</v>
      </c>
      <c r="X55" s="66">
        <f t="shared" si="67"/>
        <v>0</v>
      </c>
      <c r="Y55" s="66">
        <f t="shared" si="67"/>
        <v>0</v>
      </c>
      <c r="Z55" s="66">
        <f t="shared" si="67"/>
        <v>0</v>
      </c>
      <c r="AA55" s="814"/>
      <c r="AB55" s="814"/>
      <c r="AC55" s="814"/>
      <c r="AD55" s="1031"/>
      <c r="AE55" s="818"/>
      <c r="AF55" s="818"/>
      <c r="AG55" s="818"/>
      <c r="AH55" s="942"/>
      <c r="AI55" s="1030"/>
      <c r="AJ55" s="67" t="s">
        <v>34</v>
      </c>
      <c r="AK55" s="66">
        <f t="shared" ref="AK55" si="68">(AK$19*AK54)/40</f>
        <v>0</v>
      </c>
      <c r="AL55" s="66">
        <f t="shared" ref="AL55:BG55" si="69">(AL$19*AL54)/40</f>
        <v>0</v>
      </c>
      <c r="AM55" s="66">
        <f t="shared" si="69"/>
        <v>0</v>
      </c>
      <c r="AN55" s="66">
        <f t="shared" si="69"/>
        <v>0</v>
      </c>
      <c r="AO55" s="66">
        <f t="shared" si="69"/>
        <v>0</v>
      </c>
      <c r="AP55" s="66">
        <f t="shared" si="69"/>
        <v>0</v>
      </c>
      <c r="AQ55" s="66">
        <f t="shared" si="69"/>
        <v>0</v>
      </c>
      <c r="AR55" s="66">
        <f t="shared" si="69"/>
        <v>0</v>
      </c>
      <c r="AS55" s="66">
        <f t="shared" si="69"/>
        <v>0</v>
      </c>
      <c r="AT55" s="66">
        <f t="shared" si="69"/>
        <v>0</v>
      </c>
      <c r="AU55" s="66">
        <f t="shared" si="69"/>
        <v>0</v>
      </c>
      <c r="AV55" s="66">
        <f t="shared" si="69"/>
        <v>0</v>
      </c>
      <c r="AW55" s="66">
        <f t="shared" si="69"/>
        <v>0</v>
      </c>
      <c r="AX55" s="66">
        <f t="shared" si="69"/>
        <v>0</v>
      </c>
      <c r="AY55" s="66">
        <f t="shared" si="69"/>
        <v>0</v>
      </c>
      <c r="AZ55" s="66">
        <f t="shared" si="69"/>
        <v>0</v>
      </c>
      <c r="BA55" s="66">
        <f>(BA54*BA19)/40</f>
        <v>0</v>
      </c>
      <c r="BB55" s="66">
        <f t="shared" si="69"/>
        <v>0</v>
      </c>
      <c r="BC55" s="66">
        <f t="shared" si="69"/>
        <v>0</v>
      </c>
      <c r="BD55" s="66">
        <f t="shared" si="69"/>
        <v>0</v>
      </c>
      <c r="BE55" s="66">
        <f t="shared" si="69"/>
        <v>0</v>
      </c>
      <c r="BF55" s="66">
        <f t="shared" si="69"/>
        <v>0</v>
      </c>
      <c r="BG55" s="66">
        <f t="shared" si="69"/>
        <v>0</v>
      </c>
      <c r="BH55" s="814"/>
      <c r="BI55" s="814"/>
      <c r="BJ55" s="814"/>
      <c r="BK55" s="816"/>
      <c r="BL55" s="818"/>
      <c r="BM55" s="818"/>
      <c r="BN55" s="818"/>
      <c r="BO55" s="922" t="s">
        <v>9</v>
      </c>
      <c r="BP55" s="923"/>
      <c r="BQ55" s="924"/>
      <c r="BR55" s="871"/>
      <c r="BS55" s="871"/>
      <c r="BT55" s="871"/>
      <c r="BU55" s="871"/>
      <c r="BV55" s="871"/>
      <c r="BW55" s="871"/>
      <c r="BX55" s="914"/>
      <c r="BY55" s="871"/>
      <c r="BZ55" s="914">
        <f>K59+AR59</f>
        <v>2.4E-2</v>
      </c>
      <c r="CA55" s="871">
        <v>0.01</v>
      </c>
      <c r="CB55" s="871"/>
      <c r="CC55" s="871">
        <v>6.0000000000000001E-3</v>
      </c>
      <c r="CD55" s="871"/>
      <c r="CE55" s="871"/>
      <c r="CF55" s="914">
        <f>Q59+AX59</f>
        <v>0</v>
      </c>
      <c r="CG55" s="915"/>
      <c r="CH55" s="915"/>
      <c r="CI55" s="915"/>
      <c r="CJ55" s="915">
        <v>0.04</v>
      </c>
    </row>
    <row r="56" spans="1:130" s="55" customFormat="1" ht="18.75" customHeight="1">
      <c r="A56" s="994" t="s">
        <v>8</v>
      </c>
      <c r="B56" s="995"/>
      <c r="C56" s="81" t="s">
        <v>35</v>
      </c>
      <c r="D56" s="79"/>
      <c r="E56" s="78">
        <v>0</v>
      </c>
      <c r="F56" s="78"/>
      <c r="G56" s="78"/>
      <c r="H56" s="80"/>
      <c r="I56" s="79"/>
      <c r="J56" s="80"/>
      <c r="K56" s="79">
        <v>75</v>
      </c>
      <c r="L56" s="78"/>
      <c r="M56" s="78"/>
      <c r="N56" s="78"/>
      <c r="O56" s="78">
        <v>0</v>
      </c>
      <c r="P56" s="78">
        <v>0</v>
      </c>
      <c r="Q56" s="78">
        <v>0</v>
      </c>
      <c r="R56" s="78"/>
      <c r="S56" s="80"/>
      <c r="T56" s="79"/>
      <c r="U56" s="78"/>
      <c r="V56" s="78"/>
      <c r="W56" s="80"/>
      <c r="X56" s="79"/>
      <c r="Y56" s="78"/>
      <c r="Z56" s="77"/>
      <c r="AA56" s="814">
        <f>SUM(D57:H57)</f>
        <v>0</v>
      </c>
      <c r="AB56" s="814">
        <f>SUM(I57:W57)</f>
        <v>0.15</v>
      </c>
      <c r="AC56" s="814">
        <f>SUM(AA56+AB56)</f>
        <v>0.15</v>
      </c>
      <c r="AD56" s="1026">
        <v>29</v>
      </c>
      <c r="AE56" s="973">
        <f>SUM(AA56*AD56)</f>
        <v>0</v>
      </c>
      <c r="AF56" s="973">
        <f>SUM(AB56*AD56)</f>
        <v>4.3499999999999996</v>
      </c>
      <c r="AG56" s="973">
        <f>SUM(AE56:AF57)</f>
        <v>4.3499999999999996</v>
      </c>
      <c r="AH56" s="994" t="s">
        <v>8</v>
      </c>
      <c r="AI56" s="995"/>
      <c r="AJ56" s="81" t="s">
        <v>35</v>
      </c>
      <c r="AK56" s="79"/>
      <c r="AL56" s="78">
        <v>0</v>
      </c>
      <c r="AM56" s="78"/>
      <c r="AN56" s="78"/>
      <c r="AO56" s="80"/>
      <c r="AP56" s="79"/>
      <c r="AQ56" s="80"/>
      <c r="AR56" s="79">
        <v>83.9</v>
      </c>
      <c r="AS56" s="78"/>
      <c r="AT56" s="78"/>
      <c r="AU56" s="78"/>
      <c r="AV56" s="78">
        <v>0</v>
      </c>
      <c r="AW56" s="78">
        <v>0</v>
      </c>
      <c r="AX56" s="78">
        <v>0</v>
      </c>
      <c r="AY56" s="78"/>
      <c r="AZ56" s="80"/>
      <c r="BA56" s="79"/>
      <c r="BB56" s="78"/>
      <c r="BC56" s="78"/>
      <c r="BD56" s="80"/>
      <c r="BE56" s="79"/>
      <c r="BF56" s="78"/>
      <c r="BG56" s="77"/>
      <c r="BH56" s="814">
        <f>SUM(AK57:AO57)</f>
        <v>0</v>
      </c>
      <c r="BI56" s="814">
        <f>SUM(AP57:BD57)</f>
        <v>0</v>
      </c>
      <c r="BJ56" s="814">
        <f>SUM(BH56+BI56)</f>
        <v>0</v>
      </c>
      <c r="BK56" s="1026">
        <f t="shared" ref="BK56" si="70">AD56</f>
        <v>29</v>
      </c>
      <c r="BL56" s="973">
        <f>SUM(BH56*BK56)</f>
        <v>0</v>
      </c>
      <c r="BM56" s="973">
        <f>SUM(BI56*BK56)</f>
        <v>0</v>
      </c>
      <c r="BN56" s="973">
        <f>SUM(BL56:BM57)</f>
        <v>0</v>
      </c>
      <c r="BO56" s="925"/>
      <c r="BP56" s="926"/>
      <c r="BQ56" s="927"/>
      <c r="BR56" s="871"/>
      <c r="BS56" s="871"/>
      <c r="BT56" s="871"/>
      <c r="BU56" s="871"/>
      <c r="BV56" s="871"/>
      <c r="BW56" s="871"/>
      <c r="BX56" s="871"/>
      <c r="BY56" s="871"/>
      <c r="BZ56" s="871"/>
      <c r="CA56" s="871"/>
      <c r="CB56" s="871"/>
      <c r="CC56" s="871"/>
      <c r="CD56" s="871"/>
      <c r="CE56" s="871"/>
      <c r="CF56" s="871"/>
      <c r="CG56" s="916"/>
      <c r="CH56" s="916"/>
      <c r="CI56" s="916"/>
      <c r="CJ56" s="916"/>
    </row>
    <row r="57" spans="1:130" ht="18.75" customHeight="1" thickBot="1">
      <c r="A57" s="932"/>
      <c r="B57" s="813"/>
      <c r="C57" s="20" t="s">
        <v>34</v>
      </c>
      <c r="D57" s="76">
        <f t="shared" ref="D57:Z57" si="71">(D$19*D56)/1000</f>
        <v>0</v>
      </c>
      <c r="E57" s="76">
        <f t="shared" si="71"/>
        <v>0</v>
      </c>
      <c r="F57" s="76">
        <f t="shared" si="71"/>
        <v>0</v>
      </c>
      <c r="G57" s="76">
        <f t="shared" si="71"/>
        <v>0</v>
      </c>
      <c r="H57" s="76">
        <f t="shared" si="71"/>
        <v>0</v>
      </c>
      <c r="I57" s="76">
        <f t="shared" si="71"/>
        <v>0</v>
      </c>
      <c r="J57" s="76">
        <f t="shared" si="71"/>
        <v>0</v>
      </c>
      <c r="K57" s="76">
        <f t="shared" si="71"/>
        <v>0.15</v>
      </c>
      <c r="L57" s="76">
        <f t="shared" si="71"/>
        <v>0</v>
      </c>
      <c r="M57" s="76">
        <f t="shared" si="71"/>
        <v>0</v>
      </c>
      <c r="N57" s="76">
        <f t="shared" si="71"/>
        <v>0</v>
      </c>
      <c r="O57" s="76">
        <f t="shared" si="71"/>
        <v>0</v>
      </c>
      <c r="P57" s="76">
        <f t="shared" si="71"/>
        <v>0</v>
      </c>
      <c r="Q57" s="76">
        <f t="shared" si="71"/>
        <v>0</v>
      </c>
      <c r="R57" s="76">
        <f t="shared" si="71"/>
        <v>0</v>
      </c>
      <c r="S57" s="76">
        <f t="shared" si="71"/>
        <v>0</v>
      </c>
      <c r="T57" s="76">
        <f t="shared" si="71"/>
        <v>0</v>
      </c>
      <c r="U57" s="76">
        <f t="shared" si="71"/>
        <v>0</v>
      </c>
      <c r="V57" s="76">
        <f t="shared" si="71"/>
        <v>0</v>
      </c>
      <c r="W57" s="76">
        <f t="shared" si="71"/>
        <v>0</v>
      </c>
      <c r="X57" s="76">
        <f t="shared" si="71"/>
        <v>0</v>
      </c>
      <c r="Y57" s="76">
        <f t="shared" si="71"/>
        <v>0</v>
      </c>
      <c r="Z57" s="76">
        <f t="shared" si="71"/>
        <v>0</v>
      </c>
      <c r="AA57" s="814"/>
      <c r="AB57" s="814"/>
      <c r="AC57" s="814"/>
      <c r="AD57" s="816"/>
      <c r="AE57" s="818"/>
      <c r="AF57" s="818"/>
      <c r="AG57" s="818"/>
      <c r="AH57" s="932"/>
      <c r="AI57" s="813"/>
      <c r="AJ57" s="20" t="s">
        <v>34</v>
      </c>
      <c r="AK57" s="76">
        <f t="shared" ref="AK57" si="72">(AK$19*AK56)/1000</f>
        <v>0</v>
      </c>
      <c r="AL57" s="76">
        <f t="shared" ref="AL57:BG57" si="73">(AL$19*AL56)/1000</f>
        <v>0</v>
      </c>
      <c r="AM57" s="76">
        <f t="shared" si="73"/>
        <v>0</v>
      </c>
      <c r="AN57" s="76">
        <f t="shared" si="73"/>
        <v>0</v>
      </c>
      <c r="AO57" s="76">
        <f t="shared" si="73"/>
        <v>0</v>
      </c>
      <c r="AP57" s="76">
        <f t="shared" si="73"/>
        <v>0</v>
      </c>
      <c r="AQ57" s="76">
        <f t="shared" si="73"/>
        <v>0</v>
      </c>
      <c r="AR57" s="76">
        <f t="shared" si="73"/>
        <v>0</v>
      </c>
      <c r="AS57" s="76">
        <f t="shared" si="73"/>
        <v>0</v>
      </c>
      <c r="AT57" s="76">
        <f t="shared" si="73"/>
        <v>0</v>
      </c>
      <c r="AU57" s="76">
        <f t="shared" si="73"/>
        <v>0</v>
      </c>
      <c r="AV57" s="76">
        <f t="shared" si="73"/>
        <v>0</v>
      </c>
      <c r="AW57" s="76">
        <f t="shared" si="73"/>
        <v>0</v>
      </c>
      <c r="AX57" s="76">
        <f t="shared" si="73"/>
        <v>0</v>
      </c>
      <c r="AY57" s="76">
        <f t="shared" si="73"/>
        <v>0</v>
      </c>
      <c r="AZ57" s="76">
        <f t="shared" si="73"/>
        <v>0</v>
      </c>
      <c r="BA57" s="76">
        <f t="shared" si="73"/>
        <v>0</v>
      </c>
      <c r="BB57" s="76">
        <f t="shared" si="73"/>
        <v>0</v>
      </c>
      <c r="BC57" s="76">
        <f t="shared" si="73"/>
        <v>0</v>
      </c>
      <c r="BD57" s="76">
        <f t="shared" si="73"/>
        <v>0</v>
      </c>
      <c r="BE57" s="76">
        <f t="shared" si="73"/>
        <v>0</v>
      </c>
      <c r="BF57" s="76">
        <f t="shared" si="73"/>
        <v>0</v>
      </c>
      <c r="BG57" s="76">
        <f t="shared" si="73"/>
        <v>0</v>
      </c>
      <c r="BH57" s="814"/>
      <c r="BI57" s="814"/>
      <c r="BJ57" s="814"/>
      <c r="BK57" s="816"/>
      <c r="BL57" s="818"/>
      <c r="BM57" s="818"/>
      <c r="BN57" s="818"/>
      <c r="BO57" s="922" t="s">
        <v>10</v>
      </c>
      <c r="BP57" s="923"/>
      <c r="BQ57" s="924"/>
      <c r="BR57" s="871"/>
      <c r="BS57" s="871"/>
      <c r="BT57" s="871"/>
      <c r="BU57" s="871"/>
      <c r="BV57" s="871"/>
      <c r="BW57" s="871"/>
      <c r="BX57" s="871"/>
      <c r="BY57" s="871"/>
      <c r="BZ57" s="914">
        <f>K61+AR61</f>
        <v>0.03</v>
      </c>
      <c r="CA57" s="871"/>
      <c r="CB57" s="871"/>
      <c r="CC57" s="871">
        <v>0.01</v>
      </c>
      <c r="CD57" s="871"/>
      <c r="CE57" s="871"/>
      <c r="CF57" s="914">
        <f>Q61+AX61</f>
        <v>0</v>
      </c>
      <c r="CG57" s="915"/>
      <c r="CH57" s="915"/>
      <c r="CI57" s="915"/>
      <c r="CJ57" s="915">
        <v>0.04</v>
      </c>
    </row>
    <row r="58" spans="1:130" s="55" customFormat="1" ht="18.75" customHeight="1">
      <c r="A58" s="932" t="s">
        <v>9</v>
      </c>
      <c r="B58" s="813"/>
      <c r="C58" s="64" t="s">
        <v>35</v>
      </c>
      <c r="D58" s="62"/>
      <c r="E58" s="61">
        <v>0</v>
      </c>
      <c r="F58" s="61"/>
      <c r="G58" s="61"/>
      <c r="H58" s="63"/>
      <c r="I58" s="62"/>
      <c r="J58" s="63"/>
      <c r="K58" s="62">
        <v>12</v>
      </c>
      <c r="L58" s="61">
        <v>4.9000000000000004</v>
      </c>
      <c r="M58" s="61"/>
      <c r="N58" s="61">
        <v>3</v>
      </c>
      <c r="O58" s="61">
        <v>0</v>
      </c>
      <c r="P58" s="61">
        <v>0</v>
      </c>
      <c r="Q58" s="61"/>
      <c r="R58" s="61"/>
      <c r="S58" s="63"/>
      <c r="T58" s="62"/>
      <c r="U58" s="61"/>
      <c r="V58" s="61"/>
      <c r="W58" s="63"/>
      <c r="X58" s="62"/>
      <c r="Y58" s="61"/>
      <c r="Z58" s="60"/>
      <c r="AA58" s="814">
        <f>SUM(D59:H59)</f>
        <v>0</v>
      </c>
      <c r="AB58" s="814">
        <f>SUM(I59:W59)</f>
        <v>0.04</v>
      </c>
      <c r="AC58" s="814">
        <f>SUM(AA58+AB58)</f>
        <v>0.04</v>
      </c>
      <c r="AD58" s="816">
        <v>24</v>
      </c>
      <c r="AE58" s="973">
        <f>SUM(AA58*AD58)</f>
        <v>0</v>
      </c>
      <c r="AF58" s="973">
        <f>SUM(AB58*AD58)</f>
        <v>0.96</v>
      </c>
      <c r="AG58" s="973">
        <f>SUM(AE58:AF59)</f>
        <v>0.96</v>
      </c>
      <c r="AH58" s="932" t="s">
        <v>9</v>
      </c>
      <c r="AI58" s="813"/>
      <c r="AJ58" s="64" t="s">
        <v>35</v>
      </c>
      <c r="AK58" s="62"/>
      <c r="AL58" s="61">
        <v>0</v>
      </c>
      <c r="AM58" s="61"/>
      <c r="AN58" s="61"/>
      <c r="AO58" s="63"/>
      <c r="AP58" s="62"/>
      <c r="AQ58" s="63"/>
      <c r="AR58" s="62">
        <v>6.9</v>
      </c>
      <c r="AS58" s="61"/>
      <c r="AT58" s="61"/>
      <c r="AU58" s="61"/>
      <c r="AV58" s="61">
        <v>0</v>
      </c>
      <c r="AW58" s="61">
        <v>0</v>
      </c>
      <c r="AX58" s="61">
        <v>10.3</v>
      </c>
      <c r="AY58" s="61"/>
      <c r="AZ58" s="63"/>
      <c r="BA58" s="62"/>
      <c r="BB58" s="61"/>
      <c r="BC58" s="61"/>
      <c r="BD58" s="63"/>
      <c r="BE58" s="62"/>
      <c r="BF58" s="61"/>
      <c r="BG58" s="60"/>
      <c r="BH58" s="814">
        <f>SUM(AK59:AO59)</f>
        <v>0</v>
      </c>
      <c r="BI58" s="814">
        <f>SUM(AP59:BD59)</f>
        <v>0</v>
      </c>
      <c r="BJ58" s="814">
        <f>SUM(BH58+BI58)</f>
        <v>0</v>
      </c>
      <c r="BK58" s="1026">
        <f t="shared" ref="BK58" si="74">AD58</f>
        <v>24</v>
      </c>
      <c r="BL58" s="973">
        <f>SUM(BH58*BK58)</f>
        <v>0</v>
      </c>
      <c r="BM58" s="973">
        <f>SUM(BI58*BK58)</f>
        <v>0</v>
      </c>
      <c r="BN58" s="973">
        <f>SUM(BL58:BM59)</f>
        <v>0</v>
      </c>
      <c r="BO58" s="925"/>
      <c r="BP58" s="926"/>
      <c r="BQ58" s="927"/>
      <c r="BR58" s="871"/>
      <c r="BS58" s="871"/>
      <c r="BT58" s="871"/>
      <c r="BU58" s="871"/>
      <c r="BV58" s="871"/>
      <c r="BW58" s="871"/>
      <c r="BX58" s="871"/>
      <c r="BY58" s="871"/>
      <c r="BZ58" s="871"/>
      <c r="CA58" s="871"/>
      <c r="CB58" s="871"/>
      <c r="CC58" s="871"/>
      <c r="CD58" s="871"/>
      <c r="CE58" s="871"/>
      <c r="CF58" s="871"/>
      <c r="CG58" s="916"/>
      <c r="CH58" s="916"/>
      <c r="CI58" s="916"/>
      <c r="CJ58" s="916"/>
    </row>
    <row r="59" spans="1:130" ht="18.75" customHeight="1" thickBot="1">
      <c r="A59" s="932"/>
      <c r="B59" s="813"/>
      <c r="C59" s="20" t="s">
        <v>34</v>
      </c>
      <c r="D59" s="76">
        <f t="shared" ref="D59:Z59" si="75">(D$19*D58)/1000</f>
        <v>0</v>
      </c>
      <c r="E59" s="76">
        <f t="shared" si="75"/>
        <v>0</v>
      </c>
      <c r="F59" s="76">
        <f t="shared" si="75"/>
        <v>0</v>
      </c>
      <c r="G59" s="76">
        <f t="shared" si="75"/>
        <v>0</v>
      </c>
      <c r="H59" s="76">
        <f t="shared" si="75"/>
        <v>0</v>
      </c>
      <c r="I59" s="76">
        <f t="shared" si="75"/>
        <v>0</v>
      </c>
      <c r="J59" s="76">
        <f t="shared" si="75"/>
        <v>0</v>
      </c>
      <c r="K59" s="76">
        <f t="shared" si="75"/>
        <v>2.4E-2</v>
      </c>
      <c r="L59" s="76">
        <f t="shared" si="75"/>
        <v>0.01</v>
      </c>
      <c r="M59" s="76">
        <f t="shared" si="75"/>
        <v>0</v>
      </c>
      <c r="N59" s="76">
        <f t="shared" si="75"/>
        <v>6.0000000000000001E-3</v>
      </c>
      <c r="O59" s="76">
        <f t="shared" si="75"/>
        <v>0</v>
      </c>
      <c r="P59" s="76">
        <f t="shared" si="75"/>
        <v>0</v>
      </c>
      <c r="Q59" s="76">
        <f t="shared" si="75"/>
        <v>0</v>
      </c>
      <c r="R59" s="76">
        <f t="shared" si="75"/>
        <v>0</v>
      </c>
      <c r="S59" s="76">
        <f t="shared" si="75"/>
        <v>0</v>
      </c>
      <c r="T59" s="76">
        <f t="shared" si="75"/>
        <v>0</v>
      </c>
      <c r="U59" s="76">
        <f t="shared" si="75"/>
        <v>0</v>
      </c>
      <c r="V59" s="76">
        <f t="shared" si="75"/>
        <v>0</v>
      </c>
      <c r="W59" s="76">
        <f t="shared" si="75"/>
        <v>0</v>
      </c>
      <c r="X59" s="76">
        <f t="shared" si="75"/>
        <v>0</v>
      </c>
      <c r="Y59" s="76">
        <f t="shared" si="75"/>
        <v>0</v>
      </c>
      <c r="Z59" s="76">
        <f t="shared" si="75"/>
        <v>0</v>
      </c>
      <c r="AA59" s="814"/>
      <c r="AB59" s="814"/>
      <c r="AC59" s="814"/>
      <c r="AD59" s="816"/>
      <c r="AE59" s="818"/>
      <c r="AF59" s="818"/>
      <c r="AG59" s="818"/>
      <c r="AH59" s="932"/>
      <c r="AI59" s="813"/>
      <c r="AJ59" s="20" t="s">
        <v>34</v>
      </c>
      <c r="AK59" s="76">
        <f t="shared" ref="AK59" si="76">(AK$19*AK58)/1000</f>
        <v>0</v>
      </c>
      <c r="AL59" s="76">
        <f t="shared" ref="AL59:BG59" si="77">(AL$19*AL58)/1000</f>
        <v>0</v>
      </c>
      <c r="AM59" s="76">
        <f t="shared" si="77"/>
        <v>0</v>
      </c>
      <c r="AN59" s="76">
        <f t="shared" si="77"/>
        <v>0</v>
      </c>
      <c r="AO59" s="76">
        <f t="shared" si="77"/>
        <v>0</v>
      </c>
      <c r="AP59" s="76">
        <f t="shared" si="77"/>
        <v>0</v>
      </c>
      <c r="AQ59" s="76">
        <f t="shared" si="77"/>
        <v>0</v>
      </c>
      <c r="AR59" s="76">
        <f t="shared" si="77"/>
        <v>0</v>
      </c>
      <c r="AS59" s="76">
        <f t="shared" si="77"/>
        <v>0</v>
      </c>
      <c r="AT59" s="76">
        <f t="shared" si="77"/>
        <v>0</v>
      </c>
      <c r="AU59" s="76">
        <f t="shared" si="77"/>
        <v>0</v>
      </c>
      <c r="AV59" s="76">
        <f t="shared" si="77"/>
        <v>0</v>
      </c>
      <c r="AW59" s="76">
        <f t="shared" si="77"/>
        <v>0</v>
      </c>
      <c r="AX59" s="76">
        <f t="shared" si="77"/>
        <v>0</v>
      </c>
      <c r="AY59" s="76">
        <f t="shared" si="77"/>
        <v>0</v>
      </c>
      <c r="AZ59" s="76">
        <f t="shared" si="77"/>
        <v>0</v>
      </c>
      <c r="BA59" s="76">
        <f t="shared" si="77"/>
        <v>0</v>
      </c>
      <c r="BB59" s="76">
        <f t="shared" si="77"/>
        <v>0</v>
      </c>
      <c r="BC59" s="76">
        <f t="shared" si="77"/>
        <v>0</v>
      </c>
      <c r="BD59" s="76">
        <f t="shared" si="77"/>
        <v>0</v>
      </c>
      <c r="BE59" s="76">
        <f t="shared" si="77"/>
        <v>0</v>
      </c>
      <c r="BF59" s="76">
        <f t="shared" si="77"/>
        <v>0</v>
      </c>
      <c r="BG59" s="76">
        <f t="shared" si="77"/>
        <v>0</v>
      </c>
      <c r="BH59" s="814"/>
      <c r="BI59" s="814"/>
      <c r="BJ59" s="814"/>
      <c r="BK59" s="816"/>
      <c r="BL59" s="818"/>
      <c r="BM59" s="818"/>
      <c r="BN59" s="818"/>
      <c r="BO59" s="922" t="s">
        <v>20</v>
      </c>
      <c r="BP59" s="923"/>
      <c r="BQ59" s="924"/>
      <c r="BR59" s="871"/>
      <c r="BS59" s="914">
        <f>E63+AL63</f>
        <v>0</v>
      </c>
      <c r="BT59" s="871"/>
      <c r="BU59" s="871"/>
      <c r="BV59" s="871"/>
      <c r="BW59" s="871"/>
      <c r="BX59" s="871"/>
      <c r="BY59" s="871"/>
      <c r="BZ59" s="871"/>
      <c r="CA59" s="871"/>
      <c r="CB59" s="871"/>
      <c r="CC59" s="871"/>
      <c r="CD59" s="871"/>
      <c r="CE59" s="871"/>
      <c r="CF59" s="871"/>
      <c r="CG59" s="871"/>
      <c r="CH59" s="871"/>
      <c r="CI59" s="871"/>
      <c r="CJ59" s="871"/>
    </row>
    <row r="60" spans="1:130" s="55" customFormat="1" ht="18.75" customHeight="1">
      <c r="A60" s="932" t="s">
        <v>10</v>
      </c>
      <c r="B60" s="813"/>
      <c r="C60" s="64" t="s">
        <v>35</v>
      </c>
      <c r="D60" s="62"/>
      <c r="E60" s="61">
        <v>0</v>
      </c>
      <c r="F60" s="61"/>
      <c r="G60" s="61"/>
      <c r="H60" s="63"/>
      <c r="I60" s="62"/>
      <c r="J60" s="63"/>
      <c r="K60" s="62">
        <v>15</v>
      </c>
      <c r="L60" s="61"/>
      <c r="M60" s="61"/>
      <c r="N60" s="61">
        <v>5</v>
      </c>
      <c r="O60" s="61">
        <v>0</v>
      </c>
      <c r="P60" s="61">
        <v>0</v>
      </c>
      <c r="Q60" s="61"/>
      <c r="R60" s="61"/>
      <c r="S60" s="63"/>
      <c r="T60" s="62"/>
      <c r="U60" s="61"/>
      <c r="V60" s="61"/>
      <c r="W60" s="63"/>
      <c r="X60" s="62"/>
      <c r="Y60" s="61"/>
      <c r="Z60" s="60"/>
      <c r="AA60" s="814">
        <f>SUM(D61:H61)</f>
        <v>0</v>
      </c>
      <c r="AB60" s="814">
        <f>SUM(I61:W61)</f>
        <v>0.04</v>
      </c>
      <c r="AC60" s="814">
        <f>SUM(AA60+AB60)</f>
        <v>0.04</v>
      </c>
      <c r="AD60" s="816">
        <v>35</v>
      </c>
      <c r="AE60" s="973">
        <f>SUM(AA60*AD60)</f>
        <v>0</v>
      </c>
      <c r="AF60" s="973">
        <f>SUM(AB60*AD60)</f>
        <v>1.4</v>
      </c>
      <c r="AG60" s="973">
        <f>SUM(AE60:AF61)</f>
        <v>1.4</v>
      </c>
      <c r="AH60" s="932" t="s">
        <v>10</v>
      </c>
      <c r="AI60" s="813"/>
      <c r="AJ60" s="64" t="s">
        <v>35</v>
      </c>
      <c r="AK60" s="62"/>
      <c r="AL60" s="61">
        <v>0</v>
      </c>
      <c r="AM60" s="61"/>
      <c r="AN60" s="61"/>
      <c r="AO60" s="63"/>
      <c r="AP60" s="62"/>
      <c r="AQ60" s="63"/>
      <c r="AR60" s="62">
        <v>14.4</v>
      </c>
      <c r="AS60" s="61"/>
      <c r="AT60" s="61"/>
      <c r="AU60" s="61"/>
      <c r="AV60" s="61">
        <v>0</v>
      </c>
      <c r="AW60" s="61">
        <v>0</v>
      </c>
      <c r="AX60" s="61">
        <v>55</v>
      </c>
      <c r="AY60" s="61"/>
      <c r="AZ60" s="63"/>
      <c r="BA60" s="62"/>
      <c r="BB60" s="61"/>
      <c r="BC60" s="61"/>
      <c r="BD60" s="63"/>
      <c r="BE60" s="62"/>
      <c r="BF60" s="61"/>
      <c r="BG60" s="60"/>
      <c r="BH60" s="814">
        <f>SUM(AK61:AO61)</f>
        <v>0</v>
      </c>
      <c r="BI60" s="814">
        <f>SUM(AP61:BD61)</f>
        <v>0</v>
      </c>
      <c r="BJ60" s="814">
        <f>SUM(BH60+BI60)</f>
        <v>0</v>
      </c>
      <c r="BK60" s="1026">
        <f t="shared" ref="BK60" si="78">AD60</f>
        <v>35</v>
      </c>
      <c r="BL60" s="973">
        <f>SUM(BH60*BK60)</f>
        <v>0</v>
      </c>
      <c r="BM60" s="973">
        <f>SUM(BI60*BK60)</f>
        <v>0</v>
      </c>
      <c r="BN60" s="973">
        <f>SUM(BL60:BM61)</f>
        <v>0</v>
      </c>
      <c r="BO60" s="925"/>
      <c r="BP60" s="926"/>
      <c r="BQ60" s="927"/>
      <c r="BR60" s="871"/>
      <c r="BS60" s="871"/>
      <c r="BT60" s="871"/>
      <c r="BU60" s="871"/>
      <c r="BV60" s="871"/>
      <c r="BW60" s="871"/>
      <c r="BX60" s="871"/>
      <c r="BY60" s="871"/>
      <c r="BZ60" s="871"/>
      <c r="CA60" s="871"/>
      <c r="CB60" s="871"/>
      <c r="CC60" s="871"/>
      <c r="CD60" s="871"/>
      <c r="CE60" s="871"/>
      <c r="CF60" s="871"/>
      <c r="CG60" s="871"/>
      <c r="CH60" s="871"/>
      <c r="CI60" s="871"/>
      <c r="CJ60" s="871"/>
    </row>
    <row r="61" spans="1:130" ht="18.75" customHeight="1" thickBot="1">
      <c r="A61" s="932"/>
      <c r="B61" s="813"/>
      <c r="C61" s="20" t="s">
        <v>34</v>
      </c>
      <c r="D61" s="76">
        <f t="shared" ref="D61:Z61" si="79">(D$19*D60)/1000</f>
        <v>0</v>
      </c>
      <c r="E61" s="76">
        <f t="shared" si="79"/>
        <v>0</v>
      </c>
      <c r="F61" s="76">
        <f t="shared" si="79"/>
        <v>0</v>
      </c>
      <c r="G61" s="76">
        <f t="shared" si="79"/>
        <v>0</v>
      </c>
      <c r="H61" s="76">
        <f t="shared" si="79"/>
        <v>0</v>
      </c>
      <c r="I61" s="76">
        <f t="shared" si="79"/>
        <v>0</v>
      </c>
      <c r="J61" s="76">
        <f t="shared" si="79"/>
        <v>0</v>
      </c>
      <c r="K61" s="76">
        <f t="shared" si="79"/>
        <v>0.03</v>
      </c>
      <c r="L61" s="76">
        <f t="shared" si="79"/>
        <v>0</v>
      </c>
      <c r="M61" s="76">
        <f t="shared" si="79"/>
        <v>0</v>
      </c>
      <c r="N61" s="76">
        <f t="shared" si="79"/>
        <v>0.01</v>
      </c>
      <c r="O61" s="76">
        <f t="shared" si="79"/>
        <v>0</v>
      </c>
      <c r="P61" s="76">
        <f t="shared" si="79"/>
        <v>0</v>
      </c>
      <c r="Q61" s="76">
        <f t="shared" si="79"/>
        <v>0</v>
      </c>
      <c r="R61" s="76">
        <f t="shared" si="79"/>
        <v>0</v>
      </c>
      <c r="S61" s="76">
        <f t="shared" si="79"/>
        <v>0</v>
      </c>
      <c r="T61" s="76">
        <f t="shared" si="79"/>
        <v>0</v>
      </c>
      <c r="U61" s="76">
        <f t="shared" si="79"/>
        <v>0</v>
      </c>
      <c r="V61" s="76">
        <f t="shared" si="79"/>
        <v>0</v>
      </c>
      <c r="W61" s="76">
        <f t="shared" si="79"/>
        <v>0</v>
      </c>
      <c r="X61" s="76">
        <f t="shared" si="79"/>
        <v>0</v>
      </c>
      <c r="Y61" s="76">
        <f t="shared" si="79"/>
        <v>0</v>
      </c>
      <c r="Z61" s="76">
        <f t="shared" si="79"/>
        <v>0</v>
      </c>
      <c r="AA61" s="814"/>
      <c r="AB61" s="814"/>
      <c r="AC61" s="814"/>
      <c r="AD61" s="816"/>
      <c r="AE61" s="818"/>
      <c r="AF61" s="818"/>
      <c r="AG61" s="818"/>
      <c r="AH61" s="932"/>
      <c r="AI61" s="813"/>
      <c r="AJ61" s="20" t="s">
        <v>34</v>
      </c>
      <c r="AK61" s="76">
        <f t="shared" ref="AK61" si="80">(AK$19*AK60)/1000</f>
        <v>0</v>
      </c>
      <c r="AL61" s="76">
        <f t="shared" ref="AL61:BG61" si="81">(AL$19*AL60)/1000</f>
        <v>0</v>
      </c>
      <c r="AM61" s="76">
        <f t="shared" si="81"/>
        <v>0</v>
      </c>
      <c r="AN61" s="76">
        <f t="shared" si="81"/>
        <v>0</v>
      </c>
      <c r="AO61" s="76">
        <f t="shared" si="81"/>
        <v>0</v>
      </c>
      <c r="AP61" s="76">
        <f t="shared" si="81"/>
        <v>0</v>
      </c>
      <c r="AQ61" s="76">
        <f t="shared" si="81"/>
        <v>0</v>
      </c>
      <c r="AR61" s="76">
        <f t="shared" si="81"/>
        <v>0</v>
      </c>
      <c r="AS61" s="76">
        <f t="shared" si="81"/>
        <v>0</v>
      </c>
      <c r="AT61" s="76">
        <f t="shared" si="81"/>
        <v>0</v>
      </c>
      <c r="AU61" s="76">
        <f t="shared" si="81"/>
        <v>0</v>
      </c>
      <c r="AV61" s="76">
        <f t="shared" si="81"/>
        <v>0</v>
      </c>
      <c r="AW61" s="76">
        <f t="shared" si="81"/>
        <v>0</v>
      </c>
      <c r="AX61" s="76">
        <f t="shared" si="81"/>
        <v>0</v>
      </c>
      <c r="AY61" s="76">
        <f t="shared" si="81"/>
        <v>0</v>
      </c>
      <c r="AZ61" s="76">
        <f t="shared" si="81"/>
        <v>0</v>
      </c>
      <c r="BA61" s="76">
        <f t="shared" si="81"/>
        <v>0</v>
      </c>
      <c r="BB61" s="76">
        <f t="shared" si="81"/>
        <v>0</v>
      </c>
      <c r="BC61" s="76">
        <f t="shared" si="81"/>
        <v>0</v>
      </c>
      <c r="BD61" s="76">
        <f t="shared" si="81"/>
        <v>0</v>
      </c>
      <c r="BE61" s="76">
        <f t="shared" si="81"/>
        <v>0</v>
      </c>
      <c r="BF61" s="76">
        <f t="shared" si="81"/>
        <v>0</v>
      </c>
      <c r="BG61" s="76">
        <f t="shared" si="81"/>
        <v>0</v>
      </c>
      <c r="BH61" s="814"/>
      <c r="BI61" s="814"/>
      <c r="BJ61" s="814"/>
      <c r="BK61" s="816"/>
      <c r="BL61" s="818"/>
      <c r="BM61" s="818"/>
      <c r="BN61" s="818"/>
      <c r="BO61" s="922" t="s">
        <v>117</v>
      </c>
      <c r="BP61" s="923"/>
      <c r="BQ61" s="924"/>
      <c r="BR61" s="871"/>
      <c r="BS61" s="871"/>
      <c r="BT61" s="871"/>
      <c r="BU61" s="871"/>
      <c r="BV61" s="871"/>
      <c r="BW61" s="871"/>
      <c r="BX61" s="871"/>
      <c r="BY61" s="871"/>
      <c r="BZ61" s="871"/>
      <c r="CA61" s="871"/>
      <c r="CB61" s="871"/>
      <c r="CC61" s="871"/>
      <c r="CD61" s="871"/>
      <c r="CE61" s="914">
        <f>T73+BA73</f>
        <v>0</v>
      </c>
      <c r="CF61" s="871"/>
      <c r="CG61" s="871"/>
      <c r="CH61" s="914">
        <f>T65+BA65</f>
        <v>0.1</v>
      </c>
      <c r="CI61" s="871"/>
      <c r="CJ61" s="871">
        <v>0.1</v>
      </c>
    </row>
    <row r="62" spans="1:130" s="55" customFormat="1" ht="18.75" customHeight="1">
      <c r="A62" s="932" t="s">
        <v>20</v>
      </c>
      <c r="B62" s="813"/>
      <c r="C62" s="64" t="s">
        <v>35</v>
      </c>
      <c r="D62" s="62"/>
      <c r="E62" s="61"/>
      <c r="F62" s="61"/>
      <c r="G62" s="61"/>
      <c r="H62" s="63"/>
      <c r="I62" s="62"/>
      <c r="J62" s="63"/>
      <c r="K62" s="62"/>
      <c r="L62" s="61"/>
      <c r="M62" s="61"/>
      <c r="N62" s="61"/>
      <c r="O62" s="61">
        <v>0</v>
      </c>
      <c r="P62" s="61">
        <v>0</v>
      </c>
      <c r="Q62" s="61">
        <v>0</v>
      </c>
      <c r="R62" s="61"/>
      <c r="S62" s="63"/>
      <c r="T62" s="62"/>
      <c r="U62" s="61"/>
      <c r="V62" s="61"/>
      <c r="W62" s="63"/>
      <c r="X62" s="62"/>
      <c r="Y62" s="61"/>
      <c r="Z62" s="60"/>
      <c r="AA62" s="814">
        <f>SUM(D63:H63)</f>
        <v>0</v>
      </c>
      <c r="AB62" s="814">
        <f>SUM(I63:W63)</f>
        <v>0</v>
      </c>
      <c r="AC62" s="814">
        <f>SUM(AA62+AB62)</f>
        <v>0</v>
      </c>
      <c r="AD62" s="816"/>
      <c r="AE62" s="973">
        <f>SUM(AA62*AD62)</f>
        <v>0</v>
      </c>
      <c r="AF62" s="973">
        <f>SUM(AB62*AD62)</f>
        <v>0</v>
      </c>
      <c r="AG62" s="973">
        <f>SUM(AE62:AF63)</f>
        <v>0</v>
      </c>
      <c r="AH62" s="932" t="s">
        <v>20</v>
      </c>
      <c r="AI62" s="813"/>
      <c r="AJ62" s="64" t="s">
        <v>35</v>
      </c>
      <c r="AK62" s="62"/>
      <c r="AL62" s="61">
        <v>4.8</v>
      </c>
      <c r="AM62" s="61"/>
      <c r="AN62" s="61"/>
      <c r="AO62" s="63"/>
      <c r="AP62" s="62"/>
      <c r="AQ62" s="63"/>
      <c r="AR62" s="62"/>
      <c r="AS62" s="61"/>
      <c r="AT62" s="61"/>
      <c r="AU62" s="61"/>
      <c r="AV62" s="61">
        <v>0</v>
      </c>
      <c r="AW62" s="61">
        <v>0</v>
      </c>
      <c r="AX62" s="61">
        <v>0</v>
      </c>
      <c r="AY62" s="61"/>
      <c r="AZ62" s="63"/>
      <c r="BA62" s="62"/>
      <c r="BB62" s="61"/>
      <c r="BC62" s="61"/>
      <c r="BD62" s="63"/>
      <c r="BE62" s="62"/>
      <c r="BF62" s="61"/>
      <c r="BG62" s="60"/>
      <c r="BH62" s="814">
        <f>SUM(AK63:AO63)</f>
        <v>0</v>
      </c>
      <c r="BI62" s="814">
        <f>SUM(AP63:BD63)</f>
        <v>0</v>
      </c>
      <c r="BJ62" s="814">
        <f>SUM(BH62+BI62)</f>
        <v>0</v>
      </c>
      <c r="BK62" s="1026">
        <f t="shared" ref="BK62" si="82">AD62</f>
        <v>0</v>
      </c>
      <c r="BL62" s="973">
        <f>SUM(BH62*BK62)</f>
        <v>0</v>
      </c>
      <c r="BM62" s="973">
        <f>SUM(BI62*BK62)</f>
        <v>0</v>
      </c>
      <c r="BN62" s="973">
        <f>SUM(BL62:BM63)</f>
        <v>0</v>
      </c>
      <c r="BO62" s="925"/>
      <c r="BP62" s="926"/>
      <c r="BQ62" s="927"/>
      <c r="BR62" s="871"/>
      <c r="BS62" s="871"/>
      <c r="BT62" s="871"/>
      <c r="BU62" s="871"/>
      <c r="BV62" s="871"/>
      <c r="BW62" s="871"/>
      <c r="BX62" s="871"/>
      <c r="BY62" s="871"/>
      <c r="BZ62" s="871"/>
      <c r="CA62" s="871"/>
      <c r="CB62" s="871"/>
      <c r="CC62" s="871"/>
      <c r="CD62" s="871"/>
      <c r="CE62" s="871"/>
      <c r="CF62" s="871"/>
      <c r="CG62" s="871"/>
      <c r="CH62" s="871"/>
      <c r="CI62" s="871"/>
      <c r="CJ62" s="871"/>
    </row>
    <row r="63" spans="1:130" ht="18.75" customHeight="1" thickBot="1">
      <c r="A63" s="932"/>
      <c r="B63" s="813"/>
      <c r="C63" s="20" t="s">
        <v>34</v>
      </c>
      <c r="D63" s="76">
        <f t="shared" ref="D63:Z63" si="83">(D$19*D62)/1000</f>
        <v>0</v>
      </c>
      <c r="E63" s="76">
        <f t="shared" si="83"/>
        <v>0</v>
      </c>
      <c r="F63" s="76">
        <f t="shared" si="83"/>
        <v>0</v>
      </c>
      <c r="G63" s="76">
        <f t="shared" si="83"/>
        <v>0</v>
      </c>
      <c r="H63" s="76">
        <f t="shared" si="83"/>
        <v>0</v>
      </c>
      <c r="I63" s="76">
        <f t="shared" si="83"/>
        <v>0</v>
      </c>
      <c r="J63" s="76">
        <f t="shared" si="83"/>
        <v>0</v>
      </c>
      <c r="K63" s="76">
        <f t="shared" si="83"/>
        <v>0</v>
      </c>
      <c r="L63" s="76">
        <f t="shared" si="83"/>
        <v>0</v>
      </c>
      <c r="M63" s="76">
        <f t="shared" si="83"/>
        <v>0</v>
      </c>
      <c r="N63" s="76">
        <f t="shared" si="83"/>
        <v>0</v>
      </c>
      <c r="O63" s="76">
        <f t="shared" si="83"/>
        <v>0</v>
      </c>
      <c r="P63" s="76">
        <f t="shared" si="83"/>
        <v>0</v>
      </c>
      <c r="Q63" s="76">
        <f t="shared" si="83"/>
        <v>0</v>
      </c>
      <c r="R63" s="76">
        <f t="shared" si="83"/>
        <v>0</v>
      </c>
      <c r="S63" s="76">
        <f t="shared" si="83"/>
        <v>0</v>
      </c>
      <c r="T63" s="76">
        <f t="shared" si="83"/>
        <v>0</v>
      </c>
      <c r="U63" s="76">
        <f t="shared" si="83"/>
        <v>0</v>
      </c>
      <c r="V63" s="76">
        <f t="shared" si="83"/>
        <v>0</v>
      </c>
      <c r="W63" s="76">
        <f t="shared" si="83"/>
        <v>0</v>
      </c>
      <c r="X63" s="76">
        <f t="shared" si="83"/>
        <v>0</v>
      </c>
      <c r="Y63" s="76">
        <f t="shared" si="83"/>
        <v>0</v>
      </c>
      <c r="Z63" s="76">
        <f t="shared" si="83"/>
        <v>0</v>
      </c>
      <c r="AA63" s="814"/>
      <c r="AB63" s="814"/>
      <c r="AC63" s="814"/>
      <c r="AD63" s="816"/>
      <c r="AE63" s="818"/>
      <c r="AF63" s="818"/>
      <c r="AG63" s="818"/>
      <c r="AH63" s="932"/>
      <c r="AI63" s="813"/>
      <c r="AJ63" s="20" t="s">
        <v>34</v>
      </c>
      <c r="AK63" s="76">
        <f t="shared" ref="AK63" si="84">(AK$19*AK62)/1000</f>
        <v>0</v>
      </c>
      <c r="AL63" s="76">
        <f t="shared" ref="AL63:BG63" si="85">(AL$19*AL62)/1000</f>
        <v>0</v>
      </c>
      <c r="AM63" s="76">
        <f t="shared" si="85"/>
        <v>0</v>
      </c>
      <c r="AN63" s="76">
        <f t="shared" si="85"/>
        <v>0</v>
      </c>
      <c r="AO63" s="76">
        <f t="shared" si="85"/>
        <v>0</v>
      </c>
      <c r="AP63" s="76">
        <f t="shared" si="85"/>
        <v>0</v>
      </c>
      <c r="AQ63" s="76">
        <f t="shared" si="85"/>
        <v>0</v>
      </c>
      <c r="AR63" s="76">
        <f t="shared" si="85"/>
        <v>0</v>
      </c>
      <c r="AS63" s="76">
        <f t="shared" si="85"/>
        <v>0</v>
      </c>
      <c r="AT63" s="76">
        <f t="shared" si="85"/>
        <v>0</v>
      </c>
      <c r="AU63" s="76">
        <f t="shared" si="85"/>
        <v>0</v>
      </c>
      <c r="AV63" s="76">
        <f t="shared" si="85"/>
        <v>0</v>
      </c>
      <c r="AW63" s="76">
        <f t="shared" si="85"/>
        <v>0</v>
      </c>
      <c r="AX63" s="76">
        <f t="shared" si="85"/>
        <v>0</v>
      </c>
      <c r="AY63" s="76">
        <f t="shared" si="85"/>
        <v>0</v>
      </c>
      <c r="AZ63" s="76">
        <f t="shared" si="85"/>
        <v>0</v>
      </c>
      <c r="BA63" s="76">
        <f t="shared" si="85"/>
        <v>0</v>
      </c>
      <c r="BB63" s="76">
        <f t="shared" si="85"/>
        <v>0</v>
      </c>
      <c r="BC63" s="76">
        <f t="shared" si="85"/>
        <v>0</v>
      </c>
      <c r="BD63" s="76">
        <f t="shared" si="85"/>
        <v>0</v>
      </c>
      <c r="BE63" s="76">
        <f t="shared" si="85"/>
        <v>0</v>
      </c>
      <c r="BF63" s="76">
        <f t="shared" si="85"/>
        <v>0</v>
      </c>
      <c r="BG63" s="76">
        <f t="shared" si="85"/>
        <v>0</v>
      </c>
      <c r="BH63" s="814"/>
      <c r="BI63" s="814"/>
      <c r="BJ63" s="814"/>
      <c r="BK63" s="816"/>
      <c r="BL63" s="818"/>
      <c r="BM63" s="818"/>
      <c r="BN63" s="818"/>
      <c r="BO63" s="922" t="s">
        <v>370</v>
      </c>
      <c r="BP63" s="923"/>
      <c r="BQ63" s="924"/>
      <c r="BR63" s="871"/>
      <c r="BS63" s="871"/>
      <c r="BT63" s="871"/>
      <c r="BU63" s="871"/>
      <c r="BV63" s="871"/>
      <c r="BW63" s="871"/>
      <c r="BX63" s="871"/>
      <c r="BY63" s="871"/>
      <c r="BZ63" s="871"/>
      <c r="CA63" s="871"/>
      <c r="CB63" s="871"/>
      <c r="CC63" s="914">
        <v>5.0000000000000001E-3</v>
      </c>
      <c r="CD63" s="871"/>
      <c r="CE63" s="914">
        <f>T73+BA73</f>
        <v>0</v>
      </c>
      <c r="CF63" s="914"/>
      <c r="CG63" s="871"/>
      <c r="CH63" s="871"/>
      <c r="CI63" s="871"/>
      <c r="CJ63" s="871">
        <v>5.0000000000000001E-3</v>
      </c>
    </row>
    <row r="64" spans="1:130" s="55" customFormat="1" ht="18.75" customHeight="1">
      <c r="A64" s="932" t="s">
        <v>117</v>
      </c>
      <c r="B64" s="813"/>
      <c r="C64" s="64" t="s">
        <v>35</v>
      </c>
      <c r="D64" s="62"/>
      <c r="E64" s="517">
        <v>0</v>
      </c>
      <c r="F64" s="517"/>
      <c r="G64" s="517"/>
      <c r="H64" s="63"/>
      <c r="I64" s="62"/>
      <c r="J64" s="63"/>
      <c r="K64" s="62"/>
      <c r="L64" s="517"/>
      <c r="M64" s="517"/>
      <c r="N64" s="517"/>
      <c r="O64" s="517">
        <v>0</v>
      </c>
      <c r="P64" s="517">
        <v>0</v>
      </c>
      <c r="Q64" s="517">
        <v>0</v>
      </c>
      <c r="R64" s="517"/>
      <c r="S64" s="63"/>
      <c r="T64" s="62">
        <v>50</v>
      </c>
      <c r="U64" s="517"/>
      <c r="V64" s="517"/>
      <c r="W64" s="63"/>
      <c r="X64" s="62"/>
      <c r="Y64" s="517"/>
      <c r="Z64" s="60"/>
      <c r="AA64" s="814">
        <f>SUM(D65:H65)</f>
        <v>0</v>
      </c>
      <c r="AB64" s="814">
        <f>SUM(I65:W65)</f>
        <v>0.1</v>
      </c>
      <c r="AC64" s="814">
        <f>SUM(AA64+AB64)</f>
        <v>0.1</v>
      </c>
      <c r="AD64" s="816">
        <v>80</v>
      </c>
      <c r="AE64" s="973">
        <f>SUM(AA64*AD64)</f>
        <v>0</v>
      </c>
      <c r="AF64" s="973">
        <f>SUM(AB64*AD64)</f>
        <v>8</v>
      </c>
      <c r="AG64" s="973">
        <f>SUM(AE64:AF65)</f>
        <v>8</v>
      </c>
      <c r="AH64" s="932" t="s">
        <v>21</v>
      </c>
      <c r="AI64" s="813"/>
      <c r="AJ64" s="64" t="s">
        <v>35</v>
      </c>
      <c r="AK64" s="62"/>
      <c r="AL64" s="517">
        <v>0</v>
      </c>
      <c r="AM64" s="517"/>
      <c r="AN64" s="517"/>
      <c r="AO64" s="63"/>
      <c r="AP64" s="62"/>
      <c r="AQ64" s="63"/>
      <c r="AR64" s="62"/>
      <c r="AS64" s="517"/>
      <c r="AT64" s="517"/>
      <c r="AU64" s="517"/>
      <c r="AV64" s="517">
        <v>0</v>
      </c>
      <c r="AW64" s="517">
        <v>0</v>
      </c>
      <c r="AX64" s="517">
        <v>0</v>
      </c>
      <c r="AY64" s="517"/>
      <c r="AZ64" s="63"/>
      <c r="BA64" s="62">
        <v>64.666600000000003</v>
      </c>
      <c r="BB64" s="517"/>
      <c r="BC64" s="517"/>
      <c r="BD64" s="63"/>
      <c r="BE64" s="62"/>
      <c r="BF64" s="517"/>
      <c r="BG64" s="60"/>
      <c r="BH64" s="814">
        <f>SUM(AK65:AO65)</f>
        <v>0</v>
      </c>
      <c r="BI64" s="814">
        <f>SUM(AP65:BD65)</f>
        <v>0</v>
      </c>
      <c r="BJ64" s="814">
        <f>SUM(BH64+BI64)</f>
        <v>0</v>
      </c>
      <c r="BK64" s="1026">
        <f t="shared" ref="BK64" si="86">AD64</f>
        <v>80</v>
      </c>
      <c r="BL64" s="973">
        <f>SUM(BH64*BK64)</f>
        <v>0</v>
      </c>
      <c r="BM64" s="973">
        <f>SUM(BI64*BK64)</f>
        <v>0</v>
      </c>
      <c r="BN64" s="973">
        <f>SUM(BL64:BM65)</f>
        <v>0</v>
      </c>
      <c r="BO64" s="925"/>
      <c r="BP64" s="926"/>
      <c r="BQ64" s="927"/>
      <c r="BR64" s="871"/>
      <c r="BS64" s="871"/>
      <c r="BT64" s="871"/>
      <c r="BU64" s="871"/>
      <c r="BV64" s="871"/>
      <c r="BW64" s="871"/>
      <c r="BX64" s="871"/>
      <c r="BY64" s="871"/>
      <c r="BZ64" s="871"/>
      <c r="CA64" s="871"/>
      <c r="CB64" s="871"/>
      <c r="CC64" s="871"/>
      <c r="CD64" s="871"/>
      <c r="CE64" s="871"/>
      <c r="CF64" s="871"/>
      <c r="CG64" s="871"/>
      <c r="CH64" s="871"/>
      <c r="CI64" s="871"/>
      <c r="CJ64" s="871"/>
    </row>
    <row r="65" spans="1:111" ht="18.75" customHeight="1" thickBot="1">
      <c r="A65" s="932"/>
      <c r="B65" s="813"/>
      <c r="C65" s="20" t="s">
        <v>34</v>
      </c>
      <c r="D65" s="76">
        <f t="shared" ref="D65:Z65" si="87">(D$19*D64)/1000</f>
        <v>0</v>
      </c>
      <c r="E65" s="76">
        <f t="shared" si="87"/>
        <v>0</v>
      </c>
      <c r="F65" s="76">
        <f t="shared" si="87"/>
        <v>0</v>
      </c>
      <c r="G65" s="76">
        <f t="shared" si="87"/>
        <v>0</v>
      </c>
      <c r="H65" s="76">
        <f t="shared" si="87"/>
        <v>0</v>
      </c>
      <c r="I65" s="76">
        <f t="shared" si="87"/>
        <v>0</v>
      </c>
      <c r="J65" s="76">
        <f t="shared" si="87"/>
        <v>0</v>
      </c>
      <c r="K65" s="76">
        <f t="shared" si="87"/>
        <v>0</v>
      </c>
      <c r="L65" s="76">
        <f t="shared" si="87"/>
        <v>0</v>
      </c>
      <c r="M65" s="76">
        <f t="shared" si="87"/>
        <v>0</v>
      </c>
      <c r="N65" s="76">
        <f t="shared" si="87"/>
        <v>0</v>
      </c>
      <c r="O65" s="76">
        <f t="shared" si="87"/>
        <v>0</v>
      </c>
      <c r="P65" s="76">
        <f t="shared" si="87"/>
        <v>0</v>
      </c>
      <c r="Q65" s="76">
        <f t="shared" si="87"/>
        <v>0</v>
      </c>
      <c r="R65" s="76">
        <f t="shared" si="87"/>
        <v>0</v>
      </c>
      <c r="S65" s="76">
        <f t="shared" si="87"/>
        <v>0</v>
      </c>
      <c r="T65" s="76">
        <f t="shared" si="87"/>
        <v>0.1</v>
      </c>
      <c r="U65" s="76">
        <f t="shared" si="87"/>
        <v>0</v>
      </c>
      <c r="V65" s="76">
        <f t="shared" si="87"/>
        <v>0</v>
      </c>
      <c r="W65" s="76">
        <f t="shared" si="87"/>
        <v>0</v>
      </c>
      <c r="X65" s="76">
        <f t="shared" si="87"/>
        <v>0</v>
      </c>
      <c r="Y65" s="76">
        <f t="shared" si="87"/>
        <v>0</v>
      </c>
      <c r="Z65" s="76">
        <f t="shared" si="87"/>
        <v>0</v>
      </c>
      <c r="AA65" s="814"/>
      <c r="AB65" s="814"/>
      <c r="AC65" s="814"/>
      <c r="AD65" s="816"/>
      <c r="AE65" s="818"/>
      <c r="AF65" s="818"/>
      <c r="AG65" s="818"/>
      <c r="AH65" s="932"/>
      <c r="AI65" s="813"/>
      <c r="AJ65" s="20" t="s">
        <v>34</v>
      </c>
      <c r="AK65" s="76">
        <f t="shared" ref="AK65:AZ65" si="88">(AK$19*AK64)/1000</f>
        <v>0</v>
      </c>
      <c r="AL65" s="76">
        <f t="shared" si="88"/>
        <v>0</v>
      </c>
      <c r="AM65" s="76">
        <f t="shared" si="88"/>
        <v>0</v>
      </c>
      <c r="AN65" s="76">
        <f t="shared" si="88"/>
        <v>0</v>
      </c>
      <c r="AO65" s="76">
        <f t="shared" si="88"/>
        <v>0</v>
      </c>
      <c r="AP65" s="76">
        <f t="shared" si="88"/>
        <v>0</v>
      </c>
      <c r="AQ65" s="76">
        <f t="shared" si="88"/>
        <v>0</v>
      </c>
      <c r="AR65" s="76">
        <f t="shared" si="88"/>
        <v>0</v>
      </c>
      <c r="AS65" s="76">
        <f t="shared" si="88"/>
        <v>0</v>
      </c>
      <c r="AT65" s="76">
        <f t="shared" si="88"/>
        <v>0</v>
      </c>
      <c r="AU65" s="76">
        <f t="shared" si="88"/>
        <v>0</v>
      </c>
      <c r="AV65" s="76">
        <f t="shared" si="88"/>
        <v>0</v>
      </c>
      <c r="AW65" s="76">
        <f t="shared" si="88"/>
        <v>0</v>
      </c>
      <c r="AX65" s="76">
        <f t="shared" si="88"/>
        <v>0</v>
      </c>
      <c r="AY65" s="76">
        <f t="shared" si="88"/>
        <v>0</v>
      </c>
      <c r="AZ65" s="76">
        <f t="shared" si="88"/>
        <v>0</v>
      </c>
      <c r="BA65" s="76">
        <f t="shared" ref="BA65:BG65" si="89">(BA$19*BA64)/1000</f>
        <v>0</v>
      </c>
      <c r="BB65" s="76">
        <f t="shared" si="89"/>
        <v>0</v>
      </c>
      <c r="BC65" s="76">
        <f t="shared" si="89"/>
        <v>0</v>
      </c>
      <c r="BD65" s="76">
        <f t="shared" si="89"/>
        <v>0</v>
      </c>
      <c r="BE65" s="76">
        <f t="shared" si="89"/>
        <v>0</v>
      </c>
      <c r="BF65" s="76">
        <f t="shared" si="89"/>
        <v>0</v>
      </c>
      <c r="BG65" s="76">
        <f t="shared" si="89"/>
        <v>0</v>
      </c>
      <c r="BH65" s="814"/>
      <c r="BI65" s="814"/>
      <c r="BJ65" s="814"/>
      <c r="BK65" s="816"/>
      <c r="BL65" s="818"/>
      <c r="BM65" s="818"/>
      <c r="BN65" s="818"/>
      <c r="BO65" s="922" t="s">
        <v>307</v>
      </c>
      <c r="BP65" s="923"/>
      <c r="BQ65" s="924"/>
      <c r="BR65" s="871"/>
      <c r="BS65" s="871"/>
      <c r="BT65" s="871"/>
      <c r="BU65" s="871"/>
      <c r="BV65" s="871"/>
      <c r="BW65" s="871"/>
      <c r="BX65" s="871"/>
      <c r="BY65" s="871"/>
      <c r="BZ65" s="871"/>
      <c r="CA65" s="871"/>
      <c r="CB65" s="871"/>
      <c r="CC65" s="914">
        <f>N67+AU67</f>
        <v>0</v>
      </c>
      <c r="CD65" s="871"/>
      <c r="CE65" s="914">
        <f>T73+BA73</f>
        <v>0</v>
      </c>
      <c r="CF65" s="871"/>
      <c r="CG65" s="871"/>
      <c r="CH65" s="871"/>
      <c r="CI65" s="871"/>
      <c r="CJ65" s="914">
        <f>V73+BC73</f>
        <v>0</v>
      </c>
    </row>
    <row r="66" spans="1:111" s="55" customFormat="1" ht="18.75" customHeight="1">
      <c r="A66" s="932" t="s">
        <v>400</v>
      </c>
      <c r="B66" s="813"/>
      <c r="C66" s="64" t="s">
        <v>35</v>
      </c>
      <c r="D66" s="62"/>
      <c r="E66" s="517">
        <v>0</v>
      </c>
      <c r="F66" s="517"/>
      <c r="G66" s="517"/>
      <c r="H66" s="63"/>
      <c r="I66" s="62"/>
      <c r="J66" s="63"/>
      <c r="K66" s="62"/>
      <c r="L66" s="517"/>
      <c r="M66" s="517"/>
      <c r="N66" s="517"/>
      <c r="O66" s="517">
        <v>0</v>
      </c>
      <c r="P66" s="517">
        <v>0</v>
      </c>
      <c r="Q66" s="517">
        <v>0</v>
      </c>
      <c r="R66" s="517"/>
      <c r="S66" s="63"/>
      <c r="T66" s="62"/>
      <c r="U66" s="517"/>
      <c r="V66" s="517"/>
      <c r="W66" s="63"/>
      <c r="X66" s="62"/>
      <c r="Y66" s="517"/>
      <c r="Z66" s="60"/>
      <c r="AA66" s="814">
        <f>SUM(D67:H67)</f>
        <v>0</v>
      </c>
      <c r="AB66" s="814">
        <f>SUM(I67:W67)</f>
        <v>0</v>
      </c>
      <c r="AC66" s="814">
        <f>SUM(AA66+AB66)</f>
        <v>0</v>
      </c>
      <c r="AD66" s="816"/>
      <c r="AE66" s="973">
        <f>SUM(AA66*AD66)</f>
        <v>0</v>
      </c>
      <c r="AF66" s="973">
        <f>SUM(AB66*AD66)</f>
        <v>0</v>
      </c>
      <c r="AG66" s="973">
        <f>SUM(AE66:AF67)</f>
        <v>0</v>
      </c>
      <c r="AH66" s="932" t="s">
        <v>400</v>
      </c>
      <c r="AI66" s="813"/>
      <c r="AJ66" s="64" t="s">
        <v>35</v>
      </c>
      <c r="AK66" s="62"/>
      <c r="AL66" s="517">
        <v>0</v>
      </c>
      <c r="AM66" s="517"/>
      <c r="AN66" s="517"/>
      <c r="AO66" s="63"/>
      <c r="AP66" s="62"/>
      <c r="AQ66" s="63"/>
      <c r="AR66" s="62">
        <v>28</v>
      </c>
      <c r="AS66" s="517"/>
      <c r="AT66" s="517"/>
      <c r="AU66" s="517"/>
      <c r="AV66" s="517">
        <v>0</v>
      </c>
      <c r="AW66" s="517">
        <v>0</v>
      </c>
      <c r="AX66" s="517">
        <v>0</v>
      </c>
      <c r="AY66" s="517"/>
      <c r="AZ66" s="63"/>
      <c r="BA66" s="62"/>
      <c r="BB66" s="517"/>
      <c r="BC66" s="517"/>
      <c r="BD66" s="63"/>
      <c r="BE66" s="62"/>
      <c r="BF66" s="517"/>
      <c r="BG66" s="60"/>
      <c r="BH66" s="814">
        <f>SUM(AK67:AO67)</f>
        <v>0</v>
      </c>
      <c r="BI66" s="814">
        <f>SUM(AP67:BD67)</f>
        <v>0</v>
      </c>
      <c r="BJ66" s="814">
        <f>SUM(BH66+BI66)</f>
        <v>0</v>
      </c>
      <c r="BK66" s="1026">
        <f t="shared" ref="BK66" si="90">AD66</f>
        <v>0</v>
      </c>
      <c r="BL66" s="973">
        <f>SUM(BH66*BK66)</f>
        <v>0</v>
      </c>
      <c r="BM66" s="973">
        <f>SUM(BI66*BK66)</f>
        <v>0</v>
      </c>
      <c r="BN66" s="973">
        <f>SUM(BL66:BM67)</f>
        <v>0</v>
      </c>
      <c r="BO66" s="925"/>
      <c r="BP66" s="926"/>
      <c r="BQ66" s="927"/>
      <c r="BR66" s="871"/>
      <c r="BS66" s="871"/>
      <c r="BT66" s="871"/>
      <c r="BU66" s="871"/>
      <c r="BV66" s="871"/>
      <c r="BW66" s="871"/>
      <c r="BX66" s="871"/>
      <c r="BY66" s="871"/>
      <c r="BZ66" s="871"/>
      <c r="CA66" s="871"/>
      <c r="CB66" s="871"/>
      <c r="CC66" s="871"/>
      <c r="CD66" s="871"/>
      <c r="CE66" s="871"/>
      <c r="CF66" s="871"/>
      <c r="CG66" s="871"/>
      <c r="CH66" s="871"/>
      <c r="CI66" s="871"/>
      <c r="CJ66" s="871"/>
    </row>
    <row r="67" spans="1:111" ht="18.75" customHeight="1" thickBot="1">
      <c r="A67" s="932"/>
      <c r="B67" s="813"/>
      <c r="C67" s="20" t="s">
        <v>34</v>
      </c>
      <c r="D67" s="76">
        <f t="shared" ref="D67:Z67" si="91">(D$19*D66)/1000</f>
        <v>0</v>
      </c>
      <c r="E67" s="76">
        <f t="shared" si="91"/>
        <v>0</v>
      </c>
      <c r="F67" s="76">
        <f t="shared" si="91"/>
        <v>0</v>
      </c>
      <c r="G67" s="76">
        <f t="shared" si="91"/>
        <v>0</v>
      </c>
      <c r="H67" s="76">
        <f t="shared" si="91"/>
        <v>0</v>
      </c>
      <c r="I67" s="76">
        <f t="shared" si="91"/>
        <v>0</v>
      </c>
      <c r="J67" s="76">
        <f t="shared" si="91"/>
        <v>0</v>
      </c>
      <c r="K67" s="76">
        <f t="shared" si="91"/>
        <v>0</v>
      </c>
      <c r="L67" s="76">
        <f t="shared" si="91"/>
        <v>0</v>
      </c>
      <c r="M67" s="76">
        <f t="shared" si="91"/>
        <v>0</v>
      </c>
      <c r="N67" s="76">
        <f t="shared" si="91"/>
        <v>0</v>
      </c>
      <c r="O67" s="76">
        <f t="shared" si="91"/>
        <v>0</v>
      </c>
      <c r="P67" s="76">
        <f t="shared" si="91"/>
        <v>0</v>
      </c>
      <c r="Q67" s="76">
        <f t="shared" si="91"/>
        <v>0</v>
      </c>
      <c r="R67" s="76">
        <f t="shared" si="91"/>
        <v>0</v>
      </c>
      <c r="S67" s="76">
        <f t="shared" si="91"/>
        <v>0</v>
      </c>
      <c r="T67" s="76">
        <f t="shared" si="91"/>
        <v>0</v>
      </c>
      <c r="U67" s="76">
        <f t="shared" si="91"/>
        <v>0</v>
      </c>
      <c r="V67" s="76">
        <f t="shared" si="91"/>
        <v>0</v>
      </c>
      <c r="W67" s="76">
        <f t="shared" si="91"/>
        <v>0</v>
      </c>
      <c r="X67" s="76">
        <f t="shared" si="91"/>
        <v>0</v>
      </c>
      <c r="Y67" s="76">
        <f t="shared" si="91"/>
        <v>0</v>
      </c>
      <c r="Z67" s="76">
        <f t="shared" si="91"/>
        <v>0</v>
      </c>
      <c r="AA67" s="814"/>
      <c r="AB67" s="814"/>
      <c r="AC67" s="814"/>
      <c r="AD67" s="816"/>
      <c r="AE67" s="818"/>
      <c r="AF67" s="818"/>
      <c r="AG67" s="818"/>
      <c r="AH67" s="932"/>
      <c r="AI67" s="813"/>
      <c r="AJ67" s="20" t="s">
        <v>34</v>
      </c>
      <c r="AK67" s="76">
        <f t="shared" ref="AK67:BG67" si="92">(AK$19*AK66)/1000</f>
        <v>0</v>
      </c>
      <c r="AL67" s="76">
        <f t="shared" si="92"/>
        <v>0</v>
      </c>
      <c r="AM67" s="76">
        <f t="shared" si="92"/>
        <v>0</v>
      </c>
      <c r="AN67" s="76">
        <f t="shared" si="92"/>
        <v>0</v>
      </c>
      <c r="AO67" s="76">
        <f t="shared" si="92"/>
        <v>0</v>
      </c>
      <c r="AP67" s="76">
        <f t="shared" si="92"/>
        <v>0</v>
      </c>
      <c r="AQ67" s="76">
        <f t="shared" si="92"/>
        <v>0</v>
      </c>
      <c r="AR67" s="76">
        <f t="shared" si="92"/>
        <v>0</v>
      </c>
      <c r="AS67" s="76">
        <f t="shared" si="92"/>
        <v>0</v>
      </c>
      <c r="AT67" s="76">
        <f t="shared" si="92"/>
        <v>0</v>
      </c>
      <c r="AU67" s="76">
        <f t="shared" si="92"/>
        <v>0</v>
      </c>
      <c r="AV67" s="76">
        <f t="shared" si="92"/>
        <v>0</v>
      </c>
      <c r="AW67" s="76">
        <f t="shared" si="92"/>
        <v>0</v>
      </c>
      <c r="AX67" s="76">
        <f t="shared" si="92"/>
        <v>0</v>
      </c>
      <c r="AY67" s="76">
        <f t="shared" si="92"/>
        <v>0</v>
      </c>
      <c r="AZ67" s="76">
        <f t="shared" si="92"/>
        <v>0</v>
      </c>
      <c r="BA67" s="76">
        <f t="shared" si="92"/>
        <v>0</v>
      </c>
      <c r="BB67" s="76">
        <f t="shared" si="92"/>
        <v>0</v>
      </c>
      <c r="BC67" s="76">
        <f t="shared" si="92"/>
        <v>0</v>
      </c>
      <c r="BD67" s="76">
        <f t="shared" si="92"/>
        <v>0</v>
      </c>
      <c r="BE67" s="76">
        <f t="shared" si="92"/>
        <v>0</v>
      </c>
      <c r="BF67" s="76">
        <f t="shared" si="92"/>
        <v>0</v>
      </c>
      <c r="BG67" s="76">
        <f t="shared" si="92"/>
        <v>0</v>
      </c>
      <c r="BH67" s="814"/>
      <c r="BI67" s="814"/>
      <c r="BJ67" s="814"/>
      <c r="BK67" s="816"/>
      <c r="BL67" s="818"/>
      <c r="BM67" s="818"/>
      <c r="BN67" s="818"/>
      <c r="BO67" s="922" t="s">
        <v>400</v>
      </c>
      <c r="BP67" s="923"/>
      <c r="BQ67" s="924"/>
      <c r="BR67" s="871"/>
      <c r="BS67" s="871"/>
      <c r="BT67" s="871"/>
      <c r="BU67" s="871"/>
      <c r="BV67" s="871"/>
      <c r="BW67" s="871"/>
      <c r="BX67" s="871"/>
      <c r="BY67" s="871"/>
      <c r="BZ67" s="914">
        <f>K67+AR67</f>
        <v>0</v>
      </c>
      <c r="CA67" s="871"/>
      <c r="CB67" s="871"/>
      <c r="CC67" s="914">
        <f>N67+AU67</f>
        <v>0</v>
      </c>
      <c r="CD67" s="871"/>
      <c r="CE67" s="914">
        <f>T73+BA73</f>
        <v>0</v>
      </c>
      <c r="CF67" s="871"/>
      <c r="CG67" s="871"/>
      <c r="CH67" s="871"/>
      <c r="CI67" s="871"/>
      <c r="CJ67" s="871"/>
    </row>
    <row r="68" spans="1:111" s="55" customFormat="1" ht="18.75" customHeight="1">
      <c r="A68" s="932" t="s">
        <v>17</v>
      </c>
      <c r="B68" s="813"/>
      <c r="C68" s="64" t="s">
        <v>35</v>
      </c>
      <c r="D68" s="62"/>
      <c r="E68" s="517">
        <v>0</v>
      </c>
      <c r="F68" s="517"/>
      <c r="G68" s="517"/>
      <c r="H68" s="63"/>
      <c r="I68" s="62"/>
      <c r="J68" s="63"/>
      <c r="K68" s="62"/>
      <c r="L68" s="517"/>
      <c r="M68" s="517"/>
      <c r="N68" s="517"/>
      <c r="O68" s="517">
        <v>0</v>
      </c>
      <c r="P68" s="517">
        <v>0</v>
      </c>
      <c r="Q68" s="517">
        <v>0</v>
      </c>
      <c r="R68" s="517"/>
      <c r="S68" s="63"/>
      <c r="T68" s="62"/>
      <c r="U68" s="517"/>
      <c r="V68" s="517"/>
      <c r="W68" s="63"/>
      <c r="X68" s="62"/>
      <c r="Y68" s="517"/>
      <c r="Z68" s="60"/>
      <c r="AA68" s="814">
        <f>SUM(D69:H69)</f>
        <v>0</v>
      </c>
      <c r="AB68" s="814">
        <f>SUM(I69:W69)</f>
        <v>0</v>
      </c>
      <c r="AC68" s="814">
        <f>SUM(AA68+AB68)</f>
        <v>0</v>
      </c>
      <c r="AD68" s="816"/>
      <c r="AE68" s="973">
        <f>SUM(AA68*AD68)</f>
        <v>0</v>
      </c>
      <c r="AF68" s="973">
        <f>SUM(AB68*AD68)</f>
        <v>0</v>
      </c>
      <c r="AG68" s="973">
        <f>SUM(AE68:AF69)</f>
        <v>0</v>
      </c>
      <c r="AH68" s="932" t="s">
        <v>17</v>
      </c>
      <c r="AI68" s="813"/>
      <c r="AJ68" s="64" t="s">
        <v>35</v>
      </c>
      <c r="AK68" s="62"/>
      <c r="AL68" s="517">
        <v>0</v>
      </c>
      <c r="AM68" s="517"/>
      <c r="AN68" s="517"/>
      <c r="AO68" s="63"/>
      <c r="AP68" s="62"/>
      <c r="AQ68" s="63"/>
      <c r="AR68" s="62"/>
      <c r="AS68" s="517"/>
      <c r="AT68" s="517"/>
      <c r="AU68" s="517">
        <v>7.2</v>
      </c>
      <c r="AV68" s="517">
        <v>0</v>
      </c>
      <c r="AW68" s="517">
        <v>0</v>
      </c>
      <c r="AX68" s="517">
        <v>0</v>
      </c>
      <c r="AY68" s="517"/>
      <c r="AZ68" s="63"/>
      <c r="BA68" s="62"/>
      <c r="BB68" s="517"/>
      <c r="BC68" s="517"/>
      <c r="BD68" s="63"/>
      <c r="BE68" s="62"/>
      <c r="BF68" s="517"/>
      <c r="BG68" s="60"/>
      <c r="BH68" s="814">
        <f>SUM(AK69:AO69)</f>
        <v>0</v>
      </c>
      <c r="BI68" s="814">
        <f>SUM(AP69:BD69)</f>
        <v>0</v>
      </c>
      <c r="BJ68" s="814">
        <f>SUM(BH68+BI68)</f>
        <v>0</v>
      </c>
      <c r="BK68" s="1026">
        <f t="shared" ref="BK68" si="93">AD68</f>
        <v>0</v>
      </c>
      <c r="BL68" s="973">
        <f>SUM(BH68*BK68)</f>
        <v>0</v>
      </c>
      <c r="BM68" s="973">
        <f>SUM(BI68*BK68)</f>
        <v>0</v>
      </c>
      <c r="BN68" s="973">
        <f>SUM(BL68:BM69)</f>
        <v>0</v>
      </c>
      <c r="BO68" s="925"/>
      <c r="BP68" s="926"/>
      <c r="BQ68" s="927"/>
      <c r="BR68" s="871"/>
      <c r="BS68" s="871"/>
      <c r="BT68" s="871"/>
      <c r="BU68" s="871"/>
      <c r="BV68" s="871"/>
      <c r="BW68" s="871"/>
      <c r="BX68" s="871"/>
      <c r="BY68" s="871"/>
      <c r="BZ68" s="871"/>
      <c r="CA68" s="871"/>
      <c r="CB68" s="871"/>
      <c r="CC68" s="871"/>
      <c r="CD68" s="871"/>
      <c r="CE68" s="871"/>
      <c r="CF68" s="871"/>
      <c r="CG68" s="871"/>
      <c r="CH68" s="871"/>
      <c r="CI68" s="871"/>
      <c r="CJ68" s="871"/>
    </row>
    <row r="69" spans="1:111" ht="18.75" customHeight="1" thickBot="1">
      <c r="A69" s="932"/>
      <c r="B69" s="813"/>
      <c r="C69" s="20" t="s">
        <v>34</v>
      </c>
      <c r="D69" s="76">
        <f t="shared" ref="D69:Z69" si="94">(D$19*D68)/1000</f>
        <v>0</v>
      </c>
      <c r="E69" s="76">
        <f t="shared" si="94"/>
        <v>0</v>
      </c>
      <c r="F69" s="76">
        <f t="shared" si="94"/>
        <v>0</v>
      </c>
      <c r="G69" s="76">
        <f t="shared" si="94"/>
        <v>0</v>
      </c>
      <c r="H69" s="76">
        <f t="shared" si="94"/>
        <v>0</v>
      </c>
      <c r="I69" s="76">
        <f t="shared" si="94"/>
        <v>0</v>
      </c>
      <c r="J69" s="76">
        <f t="shared" si="94"/>
        <v>0</v>
      </c>
      <c r="K69" s="76">
        <f t="shared" si="94"/>
        <v>0</v>
      </c>
      <c r="L69" s="76">
        <f t="shared" si="94"/>
        <v>0</v>
      </c>
      <c r="M69" s="76">
        <f t="shared" si="94"/>
        <v>0</v>
      </c>
      <c r="N69" s="76">
        <f t="shared" si="94"/>
        <v>0</v>
      </c>
      <c r="O69" s="76">
        <f t="shared" si="94"/>
        <v>0</v>
      </c>
      <c r="P69" s="76">
        <f t="shared" si="94"/>
        <v>0</v>
      </c>
      <c r="Q69" s="76">
        <f t="shared" si="94"/>
        <v>0</v>
      </c>
      <c r="R69" s="76">
        <f t="shared" si="94"/>
        <v>0</v>
      </c>
      <c r="S69" s="76">
        <f t="shared" si="94"/>
        <v>0</v>
      </c>
      <c r="T69" s="76">
        <f t="shared" si="94"/>
        <v>0</v>
      </c>
      <c r="U69" s="76">
        <f t="shared" si="94"/>
        <v>0</v>
      </c>
      <c r="V69" s="76">
        <f t="shared" si="94"/>
        <v>0</v>
      </c>
      <c r="W69" s="76">
        <f t="shared" si="94"/>
        <v>0</v>
      </c>
      <c r="X69" s="76">
        <f t="shared" si="94"/>
        <v>0</v>
      </c>
      <c r="Y69" s="76">
        <f t="shared" si="94"/>
        <v>0</v>
      </c>
      <c r="Z69" s="76">
        <f t="shared" si="94"/>
        <v>0</v>
      </c>
      <c r="AA69" s="814"/>
      <c r="AB69" s="814"/>
      <c r="AC69" s="814"/>
      <c r="AD69" s="816"/>
      <c r="AE69" s="818"/>
      <c r="AF69" s="818"/>
      <c r="AG69" s="818"/>
      <c r="AH69" s="932"/>
      <c r="AI69" s="813"/>
      <c r="AJ69" s="20" t="s">
        <v>34</v>
      </c>
      <c r="AK69" s="76">
        <f t="shared" ref="AK69:BG69" si="95">(AK$19*AK68)/1000</f>
        <v>0</v>
      </c>
      <c r="AL69" s="76">
        <f t="shared" si="95"/>
        <v>0</v>
      </c>
      <c r="AM69" s="76">
        <f t="shared" si="95"/>
        <v>0</v>
      </c>
      <c r="AN69" s="76">
        <f t="shared" si="95"/>
        <v>0</v>
      </c>
      <c r="AO69" s="76">
        <f t="shared" si="95"/>
        <v>0</v>
      </c>
      <c r="AP69" s="76">
        <f t="shared" si="95"/>
        <v>0</v>
      </c>
      <c r="AQ69" s="76">
        <f t="shared" si="95"/>
        <v>0</v>
      </c>
      <c r="AR69" s="76">
        <f t="shared" si="95"/>
        <v>0</v>
      </c>
      <c r="AS69" s="76">
        <f t="shared" si="95"/>
        <v>0</v>
      </c>
      <c r="AT69" s="76">
        <f t="shared" si="95"/>
        <v>0</v>
      </c>
      <c r="AU69" s="76">
        <f t="shared" si="95"/>
        <v>0</v>
      </c>
      <c r="AV69" s="76">
        <f t="shared" si="95"/>
        <v>0</v>
      </c>
      <c r="AW69" s="76">
        <f t="shared" si="95"/>
        <v>0</v>
      </c>
      <c r="AX69" s="76">
        <f t="shared" si="95"/>
        <v>0</v>
      </c>
      <c r="AY69" s="76">
        <f t="shared" si="95"/>
        <v>0</v>
      </c>
      <c r="AZ69" s="76">
        <f t="shared" si="95"/>
        <v>0</v>
      </c>
      <c r="BA69" s="76">
        <f t="shared" si="95"/>
        <v>0</v>
      </c>
      <c r="BB69" s="76">
        <f t="shared" si="95"/>
        <v>0</v>
      </c>
      <c r="BC69" s="76">
        <f t="shared" si="95"/>
        <v>0</v>
      </c>
      <c r="BD69" s="76">
        <f t="shared" si="95"/>
        <v>0</v>
      </c>
      <c r="BE69" s="76">
        <f t="shared" si="95"/>
        <v>0</v>
      </c>
      <c r="BF69" s="76">
        <f t="shared" si="95"/>
        <v>0</v>
      </c>
      <c r="BG69" s="76">
        <f t="shared" si="95"/>
        <v>0</v>
      </c>
      <c r="BH69" s="814"/>
      <c r="BI69" s="814"/>
      <c r="BJ69" s="814"/>
      <c r="BK69" s="816"/>
      <c r="BL69" s="818"/>
      <c r="BM69" s="818"/>
      <c r="BN69" s="818"/>
      <c r="BO69" s="922" t="s">
        <v>17</v>
      </c>
      <c r="BP69" s="923"/>
      <c r="BQ69" s="924"/>
      <c r="BR69" s="871"/>
      <c r="BS69" s="871"/>
      <c r="BT69" s="871"/>
      <c r="BU69" s="871"/>
      <c r="BV69" s="871"/>
      <c r="BW69" s="871"/>
      <c r="BX69" s="871"/>
      <c r="BY69" s="871"/>
      <c r="BZ69" s="871"/>
      <c r="CA69" s="871"/>
      <c r="CB69" s="871"/>
      <c r="CC69" s="914">
        <f>N69+AU69</f>
        <v>0</v>
      </c>
      <c r="CD69" s="871"/>
      <c r="CE69" s="914"/>
      <c r="CF69" s="871"/>
      <c r="CG69" s="871"/>
      <c r="CH69" s="871"/>
      <c r="CI69" s="871"/>
      <c r="CJ69" s="871"/>
    </row>
    <row r="70" spans="1:111" s="55" customFormat="1" ht="18.75" customHeight="1">
      <c r="A70" s="932" t="s">
        <v>388</v>
      </c>
      <c r="B70" s="813"/>
      <c r="C70" s="64" t="s">
        <v>35</v>
      </c>
      <c r="D70" s="62"/>
      <c r="E70" s="517">
        <v>0</v>
      </c>
      <c r="F70" s="517"/>
      <c r="G70" s="517"/>
      <c r="H70" s="63"/>
      <c r="I70" s="62"/>
      <c r="J70" s="63"/>
      <c r="K70" s="62">
        <v>0.8</v>
      </c>
      <c r="L70" s="517"/>
      <c r="M70" s="517"/>
      <c r="N70" s="517">
        <v>1.1000000000000001</v>
      </c>
      <c r="O70" s="517">
        <v>0</v>
      </c>
      <c r="P70" s="517">
        <v>0</v>
      </c>
      <c r="Q70" s="517">
        <v>0</v>
      </c>
      <c r="R70" s="517"/>
      <c r="S70" s="63"/>
      <c r="T70" s="62"/>
      <c r="U70" s="517"/>
      <c r="V70" s="517"/>
      <c r="W70" s="63"/>
      <c r="X70" s="62"/>
      <c r="Y70" s="517"/>
      <c r="Z70" s="60"/>
      <c r="AA70" s="814">
        <f>SUM(D71:H71)</f>
        <v>0</v>
      </c>
      <c r="AB70" s="814">
        <f>SUM(I71:W71)</f>
        <v>4.0000000000000001E-3</v>
      </c>
      <c r="AC70" s="814">
        <f>SUM(AA70+AB70)</f>
        <v>4.0000000000000001E-3</v>
      </c>
      <c r="AD70" s="816">
        <v>210</v>
      </c>
      <c r="AE70" s="973">
        <f>SUM(AA70*AD70)</f>
        <v>0</v>
      </c>
      <c r="AF70" s="973">
        <f>SUM(AB70*AD70)</f>
        <v>0.84</v>
      </c>
      <c r="AG70" s="973">
        <f>SUM(AE70:AF71)</f>
        <v>0.84</v>
      </c>
      <c r="AH70" s="932" t="s">
        <v>307</v>
      </c>
      <c r="AI70" s="813"/>
      <c r="AJ70" s="64" t="s">
        <v>35</v>
      </c>
      <c r="AK70" s="62"/>
      <c r="AL70" s="517">
        <v>0</v>
      </c>
      <c r="AM70" s="517"/>
      <c r="AN70" s="517"/>
      <c r="AO70" s="63"/>
      <c r="AP70" s="62"/>
      <c r="AQ70" s="63"/>
      <c r="AR70" s="62"/>
      <c r="AS70" s="517"/>
      <c r="AT70" s="517"/>
      <c r="AU70" s="517"/>
      <c r="AV70" s="517">
        <v>0</v>
      </c>
      <c r="AW70" s="517">
        <v>0</v>
      </c>
      <c r="AX70" s="517">
        <v>0</v>
      </c>
      <c r="AY70" s="517"/>
      <c r="AZ70" s="63"/>
      <c r="BA70" s="62"/>
      <c r="BB70" s="517"/>
      <c r="BC70" s="517">
        <v>100</v>
      </c>
      <c r="BD70" s="63"/>
      <c r="BE70" s="62"/>
      <c r="BF70" s="517"/>
      <c r="BG70" s="60"/>
      <c r="BH70" s="814">
        <f>SUM(AK71:AO71)</f>
        <v>0</v>
      </c>
      <c r="BI70" s="814">
        <f>SUM(AP71:BD71)</f>
        <v>0</v>
      </c>
      <c r="BJ70" s="814">
        <f>SUM(BH70+BI70)</f>
        <v>0</v>
      </c>
      <c r="BK70" s="1026">
        <f t="shared" ref="BK70" si="96">AD70</f>
        <v>210</v>
      </c>
      <c r="BL70" s="973">
        <f>SUM(BH70*BK70)</f>
        <v>0</v>
      </c>
      <c r="BM70" s="973">
        <f>SUM(BI70*BK70)</f>
        <v>0</v>
      </c>
      <c r="BN70" s="973">
        <f>SUM(BL70:BM71)</f>
        <v>0</v>
      </c>
      <c r="BO70" s="1027"/>
      <c r="BP70" s="1028"/>
      <c r="BQ70" s="1029"/>
      <c r="BR70" s="871"/>
      <c r="BS70" s="871"/>
      <c r="BT70" s="871"/>
      <c r="BU70" s="871"/>
      <c r="BV70" s="871"/>
      <c r="BW70" s="871"/>
      <c r="BX70" s="871"/>
      <c r="BY70" s="871"/>
      <c r="BZ70" s="871"/>
      <c r="CA70" s="871"/>
      <c r="CB70" s="871"/>
      <c r="CC70" s="914"/>
      <c r="CD70" s="871"/>
      <c r="CE70" s="914"/>
      <c r="CF70" s="871"/>
      <c r="CG70" s="871"/>
      <c r="CH70" s="871"/>
      <c r="CI70" s="871"/>
      <c r="CJ70" s="871"/>
    </row>
    <row r="71" spans="1:111" ht="18.75" customHeight="1" thickBot="1">
      <c r="A71" s="932"/>
      <c r="B71" s="813"/>
      <c r="C71" s="20" t="s">
        <v>34</v>
      </c>
      <c r="D71" s="76">
        <f t="shared" ref="D71:Z71" si="97">(D$19*D70)/1000</f>
        <v>0</v>
      </c>
      <c r="E71" s="76">
        <f t="shared" si="97"/>
        <v>0</v>
      </c>
      <c r="F71" s="76">
        <f t="shared" si="97"/>
        <v>0</v>
      </c>
      <c r="G71" s="76">
        <f t="shared" si="97"/>
        <v>0</v>
      </c>
      <c r="H71" s="76">
        <f t="shared" si="97"/>
        <v>0</v>
      </c>
      <c r="I71" s="76">
        <f t="shared" si="97"/>
        <v>0</v>
      </c>
      <c r="J71" s="76">
        <f t="shared" si="97"/>
        <v>0</v>
      </c>
      <c r="K71" s="76">
        <f t="shared" si="97"/>
        <v>2E-3</v>
      </c>
      <c r="L71" s="76">
        <f t="shared" si="97"/>
        <v>0</v>
      </c>
      <c r="M71" s="76">
        <f t="shared" si="97"/>
        <v>0</v>
      </c>
      <c r="N71" s="76">
        <f t="shared" si="97"/>
        <v>2E-3</v>
      </c>
      <c r="O71" s="76">
        <f t="shared" si="97"/>
        <v>0</v>
      </c>
      <c r="P71" s="76">
        <f t="shared" si="97"/>
        <v>0</v>
      </c>
      <c r="Q71" s="76">
        <f t="shared" si="97"/>
        <v>0</v>
      </c>
      <c r="R71" s="76">
        <f t="shared" si="97"/>
        <v>0</v>
      </c>
      <c r="S71" s="76">
        <f t="shared" si="97"/>
        <v>0</v>
      </c>
      <c r="T71" s="76">
        <f t="shared" si="97"/>
        <v>0</v>
      </c>
      <c r="U71" s="76">
        <f t="shared" si="97"/>
        <v>0</v>
      </c>
      <c r="V71" s="76">
        <f t="shared" si="97"/>
        <v>0</v>
      </c>
      <c r="W71" s="76">
        <f t="shared" si="97"/>
        <v>0</v>
      </c>
      <c r="X71" s="76">
        <f t="shared" si="97"/>
        <v>0</v>
      </c>
      <c r="Y71" s="76">
        <f t="shared" si="97"/>
        <v>0</v>
      </c>
      <c r="Z71" s="76">
        <f t="shared" si="97"/>
        <v>0</v>
      </c>
      <c r="AA71" s="814"/>
      <c r="AB71" s="814"/>
      <c r="AC71" s="814"/>
      <c r="AD71" s="816"/>
      <c r="AE71" s="818"/>
      <c r="AF71" s="818"/>
      <c r="AG71" s="818"/>
      <c r="AH71" s="932"/>
      <c r="AI71" s="813"/>
      <c r="AJ71" s="20" t="s">
        <v>34</v>
      </c>
      <c r="AK71" s="76">
        <f t="shared" ref="AK71:BG71" si="98">(AK$19*AK70)/1000</f>
        <v>0</v>
      </c>
      <c r="AL71" s="76">
        <f t="shared" si="98"/>
        <v>0</v>
      </c>
      <c r="AM71" s="76">
        <f t="shared" si="98"/>
        <v>0</v>
      </c>
      <c r="AN71" s="76">
        <f t="shared" si="98"/>
        <v>0</v>
      </c>
      <c r="AO71" s="76">
        <f t="shared" si="98"/>
        <v>0</v>
      </c>
      <c r="AP71" s="76">
        <f t="shared" si="98"/>
        <v>0</v>
      </c>
      <c r="AQ71" s="76">
        <f t="shared" si="98"/>
        <v>0</v>
      </c>
      <c r="AR71" s="76">
        <f t="shared" si="98"/>
        <v>0</v>
      </c>
      <c r="AS71" s="76">
        <f t="shared" si="98"/>
        <v>0</v>
      </c>
      <c r="AT71" s="76">
        <f t="shared" si="98"/>
        <v>0</v>
      </c>
      <c r="AU71" s="76">
        <f t="shared" si="98"/>
        <v>0</v>
      </c>
      <c r="AV71" s="76">
        <f t="shared" si="98"/>
        <v>0</v>
      </c>
      <c r="AW71" s="76">
        <f t="shared" si="98"/>
        <v>0</v>
      </c>
      <c r="AX71" s="76">
        <f t="shared" si="98"/>
        <v>0</v>
      </c>
      <c r="AY71" s="76">
        <f t="shared" si="98"/>
        <v>0</v>
      </c>
      <c r="AZ71" s="76">
        <f t="shared" si="98"/>
        <v>0</v>
      </c>
      <c r="BA71" s="76">
        <f t="shared" si="98"/>
        <v>0</v>
      </c>
      <c r="BB71" s="76">
        <f t="shared" si="98"/>
        <v>0</v>
      </c>
      <c r="BC71" s="76">
        <f t="shared" si="98"/>
        <v>0</v>
      </c>
      <c r="BD71" s="76">
        <f t="shared" si="98"/>
        <v>0</v>
      </c>
      <c r="BE71" s="76">
        <f t="shared" si="98"/>
        <v>0</v>
      </c>
      <c r="BF71" s="76">
        <f t="shared" si="98"/>
        <v>0</v>
      </c>
      <c r="BG71" s="76">
        <f t="shared" si="98"/>
        <v>0</v>
      </c>
      <c r="BH71" s="814"/>
      <c r="BI71" s="814"/>
      <c r="BJ71" s="814"/>
      <c r="BK71" s="816"/>
      <c r="BL71" s="818"/>
      <c r="BM71" s="818"/>
      <c r="BN71" s="818"/>
      <c r="BO71" s="1027"/>
      <c r="BP71" s="1028"/>
      <c r="BQ71" s="1029"/>
      <c r="BR71" s="871"/>
      <c r="BS71" s="871"/>
      <c r="BT71" s="871"/>
      <c r="BU71" s="871"/>
      <c r="BV71" s="871"/>
      <c r="BW71" s="871"/>
      <c r="BX71" s="871"/>
      <c r="BY71" s="871"/>
      <c r="BZ71" s="871"/>
      <c r="CA71" s="871"/>
      <c r="CB71" s="871"/>
      <c r="CC71" s="914"/>
      <c r="CD71" s="871"/>
      <c r="CE71" s="914"/>
      <c r="CF71" s="871"/>
      <c r="CG71" s="871"/>
      <c r="CH71" s="871"/>
      <c r="CI71" s="871"/>
      <c r="CJ71" s="871"/>
    </row>
    <row r="72" spans="1:111" s="55" customFormat="1" ht="18.75" customHeight="1">
      <c r="A72" s="932" t="s">
        <v>370</v>
      </c>
      <c r="B72" s="813"/>
      <c r="C72" s="64" t="s">
        <v>35</v>
      </c>
      <c r="D72" s="62"/>
      <c r="E72" s="517">
        <v>0</v>
      </c>
      <c r="F72" s="517"/>
      <c r="G72" s="517"/>
      <c r="H72" s="63"/>
      <c r="I72" s="62"/>
      <c r="J72" s="63"/>
      <c r="K72" s="62"/>
      <c r="L72" s="517"/>
      <c r="M72" s="517"/>
      <c r="N72" s="517">
        <v>2.5</v>
      </c>
      <c r="O72" s="517">
        <v>0</v>
      </c>
      <c r="P72" s="517">
        <v>0</v>
      </c>
      <c r="Q72" s="517"/>
      <c r="R72" s="517"/>
      <c r="S72" s="63"/>
      <c r="T72" s="62"/>
      <c r="U72" s="517"/>
      <c r="V72" s="517"/>
      <c r="W72" s="63"/>
      <c r="X72" s="62"/>
      <c r="Y72" s="517"/>
      <c r="Z72" s="60"/>
      <c r="AA72" s="814">
        <f>SUM(D73:H73)</f>
        <v>0</v>
      </c>
      <c r="AB72" s="814">
        <f>SUM(I73:W73)</f>
        <v>5.0000000000000001E-3</v>
      </c>
      <c r="AC72" s="814">
        <f>SUM(AA72+AB72)</f>
        <v>5.0000000000000001E-3</v>
      </c>
      <c r="AD72" s="816">
        <v>90</v>
      </c>
      <c r="AE72" s="973">
        <f>SUM(AA72*AD72)</f>
        <v>0</v>
      </c>
      <c r="AF72" s="973">
        <f>SUM(AB72*AD72)</f>
        <v>0.45</v>
      </c>
      <c r="AG72" s="973">
        <f>SUM(AE72:AF73)</f>
        <v>0.45</v>
      </c>
      <c r="AH72" s="932" t="s">
        <v>370</v>
      </c>
      <c r="AI72" s="813"/>
      <c r="AJ72" s="64" t="s">
        <v>35</v>
      </c>
      <c r="AK72" s="62"/>
      <c r="AL72" s="517">
        <v>0</v>
      </c>
      <c r="AM72" s="517"/>
      <c r="AN72" s="517"/>
      <c r="AO72" s="63"/>
      <c r="AP72" s="62"/>
      <c r="AQ72" s="63"/>
      <c r="AR72" s="62"/>
      <c r="AS72" s="517"/>
      <c r="AT72" s="517"/>
      <c r="AU72" s="517"/>
      <c r="AV72" s="517">
        <v>0</v>
      </c>
      <c r="AW72" s="517">
        <v>0</v>
      </c>
      <c r="AX72" s="517">
        <v>7</v>
      </c>
      <c r="AY72" s="517"/>
      <c r="AZ72" s="63"/>
      <c r="BA72" s="62"/>
      <c r="BB72" s="517"/>
      <c r="BC72" s="517"/>
      <c r="BD72" s="63"/>
      <c r="BE72" s="62"/>
      <c r="BF72" s="517"/>
      <c r="BG72" s="60"/>
      <c r="BH72" s="814">
        <f>SUM(AK73:AO73)</f>
        <v>0</v>
      </c>
      <c r="BI72" s="814">
        <f>SUM(AP73:BD73)</f>
        <v>0</v>
      </c>
      <c r="BJ72" s="814">
        <f>SUM(BH72+BI72)</f>
        <v>0</v>
      </c>
      <c r="BK72" s="1026">
        <f t="shared" ref="BK72" si="99">AD72</f>
        <v>90</v>
      </c>
      <c r="BL72" s="973">
        <f>SUM(BH72*BK72)</f>
        <v>0</v>
      </c>
      <c r="BM72" s="973">
        <f>SUM(BI72*BK72)</f>
        <v>0</v>
      </c>
      <c r="BN72" s="973">
        <f>SUM(BL72:BM73)</f>
        <v>0</v>
      </c>
      <c r="BO72" s="925"/>
      <c r="BP72" s="926"/>
      <c r="BQ72" s="927"/>
      <c r="BR72" s="871"/>
      <c r="BS72" s="871"/>
      <c r="BT72" s="871"/>
      <c r="BU72" s="871"/>
      <c r="BV72" s="871"/>
      <c r="BW72" s="871"/>
      <c r="BX72" s="871"/>
      <c r="BY72" s="871"/>
      <c r="BZ72" s="871"/>
      <c r="CA72" s="871"/>
      <c r="CB72" s="871"/>
      <c r="CC72" s="871"/>
      <c r="CD72" s="871"/>
      <c r="CE72" s="871"/>
      <c r="CF72" s="871"/>
      <c r="CG72" s="871"/>
      <c r="CH72" s="871"/>
      <c r="CI72" s="871"/>
      <c r="CJ72" s="871"/>
    </row>
    <row r="73" spans="1:111" ht="18.75" customHeight="1" thickBot="1">
      <c r="A73" s="932"/>
      <c r="B73" s="813"/>
      <c r="C73" s="20" t="s">
        <v>34</v>
      </c>
      <c r="D73" s="76">
        <f t="shared" ref="D73:Z73" si="100">(D$19*D72)/1000</f>
        <v>0</v>
      </c>
      <c r="E73" s="76">
        <f t="shared" si="100"/>
        <v>0</v>
      </c>
      <c r="F73" s="76">
        <f t="shared" si="100"/>
        <v>0</v>
      </c>
      <c r="G73" s="76">
        <f t="shared" si="100"/>
        <v>0</v>
      </c>
      <c r="H73" s="76">
        <f t="shared" si="100"/>
        <v>0</v>
      </c>
      <c r="I73" s="76">
        <f t="shared" si="100"/>
        <v>0</v>
      </c>
      <c r="J73" s="76">
        <f t="shared" si="100"/>
        <v>0</v>
      </c>
      <c r="K73" s="76">
        <f t="shared" si="100"/>
        <v>0</v>
      </c>
      <c r="L73" s="76">
        <f t="shared" si="100"/>
        <v>0</v>
      </c>
      <c r="M73" s="76">
        <f t="shared" si="100"/>
        <v>0</v>
      </c>
      <c r="N73" s="76">
        <f t="shared" si="100"/>
        <v>5.0000000000000001E-3</v>
      </c>
      <c r="O73" s="76">
        <f t="shared" si="100"/>
        <v>0</v>
      </c>
      <c r="P73" s="76">
        <f t="shared" si="100"/>
        <v>0</v>
      </c>
      <c r="Q73" s="76">
        <f t="shared" si="100"/>
        <v>0</v>
      </c>
      <c r="R73" s="76">
        <f t="shared" si="100"/>
        <v>0</v>
      </c>
      <c r="S73" s="76">
        <f t="shared" si="100"/>
        <v>0</v>
      </c>
      <c r="T73" s="76">
        <f t="shared" si="100"/>
        <v>0</v>
      </c>
      <c r="U73" s="76">
        <f t="shared" si="100"/>
        <v>0</v>
      </c>
      <c r="V73" s="76">
        <f t="shared" si="100"/>
        <v>0</v>
      </c>
      <c r="W73" s="76">
        <f t="shared" si="100"/>
        <v>0</v>
      </c>
      <c r="X73" s="76">
        <f t="shared" si="100"/>
        <v>0</v>
      </c>
      <c r="Y73" s="76">
        <f t="shared" si="100"/>
        <v>0</v>
      </c>
      <c r="Z73" s="76">
        <f t="shared" si="100"/>
        <v>0</v>
      </c>
      <c r="AA73" s="814"/>
      <c r="AB73" s="814"/>
      <c r="AC73" s="814"/>
      <c r="AD73" s="816"/>
      <c r="AE73" s="818"/>
      <c r="AF73" s="818"/>
      <c r="AG73" s="818"/>
      <c r="AH73" s="932"/>
      <c r="AI73" s="813"/>
      <c r="AJ73" s="20" t="s">
        <v>34</v>
      </c>
      <c r="AK73" s="76">
        <f t="shared" ref="AK73:BG73" si="101">(AK$19*AK72)/1000</f>
        <v>0</v>
      </c>
      <c r="AL73" s="76">
        <f t="shared" si="101"/>
        <v>0</v>
      </c>
      <c r="AM73" s="76">
        <f t="shared" si="101"/>
        <v>0</v>
      </c>
      <c r="AN73" s="76">
        <f t="shared" si="101"/>
        <v>0</v>
      </c>
      <c r="AO73" s="76">
        <f t="shared" si="101"/>
        <v>0</v>
      </c>
      <c r="AP73" s="76">
        <f t="shared" si="101"/>
        <v>0</v>
      </c>
      <c r="AQ73" s="76">
        <f t="shared" si="101"/>
        <v>0</v>
      </c>
      <c r="AR73" s="76">
        <f t="shared" si="101"/>
        <v>0</v>
      </c>
      <c r="AS73" s="76">
        <f t="shared" si="101"/>
        <v>0</v>
      </c>
      <c r="AT73" s="76">
        <f t="shared" si="101"/>
        <v>0</v>
      </c>
      <c r="AU73" s="76">
        <f t="shared" si="101"/>
        <v>0</v>
      </c>
      <c r="AV73" s="76">
        <f t="shared" si="101"/>
        <v>0</v>
      </c>
      <c r="AW73" s="76">
        <f t="shared" si="101"/>
        <v>0</v>
      </c>
      <c r="AX73" s="76">
        <f t="shared" si="101"/>
        <v>0</v>
      </c>
      <c r="AY73" s="76">
        <f t="shared" si="101"/>
        <v>0</v>
      </c>
      <c r="AZ73" s="76">
        <f t="shared" si="101"/>
        <v>0</v>
      </c>
      <c r="BA73" s="76">
        <f t="shared" si="101"/>
        <v>0</v>
      </c>
      <c r="BB73" s="76">
        <f t="shared" si="101"/>
        <v>0</v>
      </c>
      <c r="BC73" s="76">
        <f t="shared" si="101"/>
        <v>0</v>
      </c>
      <c r="BD73" s="76">
        <f t="shared" si="101"/>
        <v>0</v>
      </c>
      <c r="BE73" s="76">
        <f t="shared" si="101"/>
        <v>0</v>
      </c>
      <c r="BF73" s="76">
        <f t="shared" si="101"/>
        <v>0</v>
      </c>
      <c r="BG73" s="76">
        <f t="shared" si="101"/>
        <v>0</v>
      </c>
      <c r="BH73" s="814"/>
      <c r="BI73" s="814"/>
      <c r="BJ73" s="814"/>
      <c r="BK73" s="816"/>
      <c r="BL73" s="818"/>
      <c r="BM73" s="818"/>
      <c r="BN73" s="818"/>
      <c r="BO73" s="504"/>
      <c r="BP73" s="504"/>
      <c r="BQ73" s="504"/>
      <c r="BR73" s="504"/>
      <c r="BS73" s="504"/>
      <c r="BT73" s="504"/>
      <c r="BU73" s="504"/>
      <c r="BV73" s="504"/>
      <c r="BW73" s="504"/>
      <c r="BX73" s="504"/>
      <c r="BY73" s="504"/>
      <c r="BZ73" s="504"/>
      <c r="CA73" s="504"/>
      <c r="CB73" s="504"/>
      <c r="CC73" s="504"/>
      <c r="CD73" s="504"/>
      <c r="CE73" s="504"/>
      <c r="CF73" s="504"/>
      <c r="CG73" s="504"/>
      <c r="CH73" s="504"/>
      <c r="CI73" s="504"/>
      <c r="CJ73" s="504"/>
    </row>
    <row r="74" spans="1:111" s="55" customFormat="1" ht="18.75" customHeight="1">
      <c r="A74" s="947"/>
      <c r="B74" s="948"/>
      <c r="C74" s="58"/>
      <c r="D74" s="59"/>
      <c r="E74" s="59"/>
      <c r="F74" s="59"/>
      <c r="G74" s="59"/>
      <c r="H74" s="59"/>
      <c r="I74" s="59"/>
      <c r="J74" s="59"/>
      <c r="K74" s="59"/>
      <c r="L74" s="59"/>
      <c r="M74" s="59"/>
      <c r="N74" s="59"/>
      <c r="O74" s="59"/>
      <c r="P74" s="59"/>
      <c r="Q74" s="59"/>
      <c r="R74" s="59"/>
      <c r="S74" s="59"/>
      <c r="T74" s="59"/>
      <c r="U74" s="59"/>
      <c r="V74" s="59"/>
      <c r="W74" s="59"/>
      <c r="X74" s="59"/>
      <c r="Y74" s="59"/>
      <c r="Z74" s="59"/>
      <c r="AA74" s="998" t="s">
        <v>75</v>
      </c>
      <c r="AB74" s="999"/>
      <c r="AC74" s="999"/>
      <c r="AD74" s="1000"/>
      <c r="AE74" s="973">
        <f>SUM(AE20:AE73)</f>
        <v>30.01</v>
      </c>
      <c r="AF74" s="973">
        <f>SUM(AF20:AF73)</f>
        <v>86.11</v>
      </c>
      <c r="AG74" s="973">
        <f>SUM(AG20:AG73)</f>
        <v>116.12</v>
      </c>
      <c r="AH74" s="947"/>
      <c r="AI74" s="948"/>
      <c r="AJ74" s="58"/>
      <c r="AK74" s="59"/>
      <c r="AL74" s="59"/>
      <c r="AM74" s="59"/>
      <c r="AN74" s="59"/>
      <c r="AO74" s="59"/>
      <c r="AP74" s="59"/>
      <c r="AQ74" s="59"/>
      <c r="AR74" s="59"/>
      <c r="AS74" s="59"/>
      <c r="AT74" s="59"/>
      <c r="AU74" s="59"/>
      <c r="AV74" s="59"/>
      <c r="AW74" s="59"/>
      <c r="AX74" s="59"/>
      <c r="AY74" s="59"/>
      <c r="AZ74" s="59"/>
      <c r="BA74" s="59"/>
      <c r="BB74" s="59"/>
      <c r="BC74" s="59"/>
      <c r="BD74" s="59"/>
      <c r="BE74" s="59"/>
      <c r="BF74" s="59"/>
      <c r="BG74" s="59"/>
      <c r="BH74" s="998" t="s">
        <v>75</v>
      </c>
      <c r="BI74" s="999"/>
      <c r="BJ74" s="999"/>
      <c r="BK74" s="1000"/>
      <c r="BL74" s="973">
        <f>SUM(BL20:BL73)</f>
        <v>0</v>
      </c>
      <c r="BM74" s="973">
        <f>SUM(BM20:BM73)</f>
        <v>0</v>
      </c>
      <c r="BN74" s="973">
        <f>SUM(BN20:BN73)+0.02</f>
        <v>0.02</v>
      </c>
      <c r="BO74" s="504"/>
      <c r="BP74" s="504"/>
      <c r="BQ74" s="504"/>
      <c r="BR74" s="504"/>
      <c r="BS74" s="504"/>
      <c r="BT74" s="504"/>
      <c r="BU74" s="504"/>
      <c r="BV74" s="504"/>
      <c r="BW74" s="504"/>
      <c r="BX74" s="504"/>
      <c r="BY74" s="504"/>
      <c r="BZ74" s="504"/>
      <c r="CA74" s="504"/>
      <c r="CB74" s="504"/>
      <c r="CC74" s="504"/>
      <c r="CD74" s="504"/>
      <c r="CE74" s="504"/>
      <c r="CF74" s="504"/>
      <c r="CG74" s="504"/>
      <c r="CH74" s="504"/>
      <c r="CI74" s="504"/>
      <c r="CJ74" s="504"/>
    </row>
    <row r="75" spans="1:111" ht="18.75" customHeight="1">
      <c r="A75" s="947"/>
      <c r="B75" s="948"/>
      <c r="C75" s="58"/>
      <c r="D75" s="57"/>
      <c r="E75" s="57"/>
      <c r="F75" s="57"/>
      <c r="G75" s="57"/>
      <c r="H75" s="57"/>
      <c r="I75" s="57"/>
      <c r="J75" s="57"/>
      <c r="K75" s="57"/>
      <c r="L75" s="57"/>
      <c r="M75" s="57"/>
      <c r="N75" s="57"/>
      <c r="O75" s="57"/>
      <c r="P75" s="57"/>
      <c r="Q75" s="57"/>
      <c r="R75" s="57"/>
      <c r="S75" s="57"/>
      <c r="T75" s="57"/>
      <c r="U75" s="57"/>
      <c r="V75" s="57"/>
      <c r="W75" s="57"/>
      <c r="X75" s="57"/>
      <c r="Y75" s="57"/>
      <c r="Z75" s="57"/>
      <c r="AA75" s="952"/>
      <c r="AB75" s="953"/>
      <c r="AC75" s="953"/>
      <c r="AD75" s="954"/>
      <c r="AE75" s="818"/>
      <c r="AF75" s="818"/>
      <c r="AG75" s="818"/>
      <c r="AH75" s="947"/>
      <c r="AI75" s="948"/>
      <c r="AJ75" s="58"/>
      <c r="AK75" s="57"/>
      <c r="AL75" s="57"/>
      <c r="AM75" s="57"/>
      <c r="AN75" s="57"/>
      <c r="AO75" s="57"/>
      <c r="AP75" s="57"/>
      <c r="AQ75" s="57"/>
      <c r="AR75" s="57"/>
      <c r="AS75" s="57"/>
      <c r="AT75" s="57"/>
      <c r="AU75" s="57"/>
      <c r="AV75" s="57"/>
      <c r="AW75" s="57"/>
      <c r="AX75" s="57"/>
      <c r="AY75" s="57"/>
      <c r="AZ75" s="57"/>
      <c r="BA75" s="57"/>
      <c r="BB75" s="57"/>
      <c r="BC75" s="57"/>
      <c r="BD75" s="57"/>
      <c r="BE75" s="57"/>
      <c r="BF75" s="57"/>
      <c r="BG75" s="57"/>
      <c r="BH75" s="952"/>
      <c r="BI75" s="953"/>
      <c r="BJ75" s="953"/>
      <c r="BK75" s="954"/>
      <c r="BL75" s="818"/>
      <c r="BM75" s="818"/>
      <c r="BN75" s="818"/>
      <c r="BO75" s="504"/>
      <c r="BP75" s="504"/>
      <c r="BQ75" s="504"/>
      <c r="BR75" s="504"/>
      <c r="BS75" s="504"/>
      <c r="BT75" s="504"/>
      <c r="BU75" s="504"/>
      <c r="BV75" s="504"/>
      <c r="BW75" s="504"/>
      <c r="BX75" s="504"/>
      <c r="BY75" s="504"/>
      <c r="BZ75" s="504"/>
      <c r="CA75" s="504"/>
      <c r="CB75" s="504"/>
      <c r="CC75" s="504"/>
      <c r="CD75" s="504"/>
      <c r="CE75" s="504"/>
      <c r="CF75" s="504"/>
      <c r="CG75" s="504"/>
      <c r="CH75" s="504"/>
      <c r="CI75" s="504"/>
      <c r="CJ75" s="504"/>
      <c r="DD75" s="16"/>
      <c r="DE75" s="16"/>
      <c r="DF75" s="16"/>
      <c r="DG75" s="16"/>
    </row>
    <row r="76" spans="1:111">
      <c r="D76" s="6"/>
      <c r="E76" s="6"/>
      <c r="F76" s="19"/>
      <c r="G76" s="6"/>
      <c r="H76" s="6"/>
      <c r="I76" s="6"/>
      <c r="J76" s="6"/>
      <c r="K76" s="6"/>
      <c r="L76" s="14"/>
      <c r="M76" s="9"/>
      <c r="N76" s="14"/>
      <c r="O76" s="6"/>
      <c r="P76" s="19">
        <v>0</v>
      </c>
      <c r="Q76" s="19">
        <v>0</v>
      </c>
      <c r="R76" s="6"/>
      <c r="S76" s="6"/>
      <c r="T76" s="56"/>
      <c r="U76" s="56"/>
      <c r="V76" s="19"/>
      <c r="W76" s="19"/>
      <c r="X76" s="56"/>
      <c r="Y76" s="56"/>
      <c r="Z76" s="56"/>
      <c r="AA76" s="6"/>
      <c r="AB76" s="6"/>
      <c r="AC76" s="6"/>
      <c r="AD76" s="7"/>
      <c r="AE76" s="48"/>
      <c r="AF76" s="48"/>
      <c r="AG76" s="48"/>
      <c r="AK76" s="6"/>
      <c r="AL76" s="6"/>
      <c r="AM76" s="19"/>
      <c r="AN76" s="6"/>
      <c r="AO76" s="6"/>
      <c r="AP76" s="6"/>
      <c r="AQ76" s="6"/>
      <c r="AR76" s="6"/>
      <c r="AS76" s="14"/>
      <c r="AT76" s="9"/>
      <c r="AU76" s="14"/>
      <c r="AV76" s="6"/>
      <c r="AW76" s="19">
        <v>0</v>
      </c>
      <c r="AX76" s="19">
        <v>0</v>
      </c>
      <c r="AY76" s="6"/>
      <c r="AZ76" s="6"/>
      <c r="BA76" s="56"/>
      <c r="BB76" s="56"/>
      <c r="BC76" s="19"/>
      <c r="BD76" s="19"/>
      <c r="BE76" s="56"/>
      <c r="BF76" s="56"/>
      <c r="BG76" s="56"/>
      <c r="BH76" s="6"/>
      <c r="BI76" s="6"/>
      <c r="BJ76" s="6"/>
      <c r="BK76" s="7"/>
      <c r="BL76" s="48"/>
      <c r="BM76" s="48"/>
      <c r="BN76" s="48"/>
      <c r="BO76" s="504"/>
      <c r="BP76" s="504"/>
      <c r="BQ76" s="504"/>
      <c r="BR76" s="504"/>
      <c r="BS76" s="504"/>
      <c r="BT76" s="504"/>
      <c r="BU76" s="504"/>
      <c r="BV76" s="504"/>
      <c r="BW76" s="504"/>
      <c r="BX76" s="504"/>
      <c r="BY76" s="504"/>
      <c r="BZ76" s="504"/>
      <c r="CA76" s="504"/>
      <c r="CB76" s="504"/>
      <c r="CC76" s="504"/>
      <c r="CD76" s="504"/>
      <c r="CE76" s="504"/>
      <c r="CF76" s="504"/>
      <c r="CG76" s="504"/>
      <c r="CH76" s="504"/>
      <c r="CI76" s="504"/>
      <c r="CJ76" s="504"/>
    </row>
    <row r="77" spans="1:111" ht="27" customHeight="1">
      <c r="A77" s="417" t="s">
        <v>33</v>
      </c>
      <c r="B77" s="825"/>
      <c r="C77" s="825"/>
      <c r="D77" s="10"/>
      <c r="E77" s="961"/>
      <c r="F77" s="961"/>
      <c r="G77" s="961"/>
      <c r="H77" s="10"/>
      <c r="I77" s="13"/>
      <c r="J77" s="13"/>
      <c r="K77" s="13"/>
      <c r="L77" s="10"/>
      <c r="M77" s="8"/>
      <c r="N77" s="10"/>
      <c r="O77" s="10"/>
      <c r="P77" s="414">
        <f>(P$19*P76)/1000</f>
        <v>0</v>
      </c>
      <c r="Q77" s="414">
        <f>(Q$19*Q76)/1000</f>
        <v>0</v>
      </c>
      <c r="R77" s="955" t="s">
        <v>32</v>
      </c>
      <c r="S77" s="955"/>
      <c r="T77" s="956"/>
      <c r="U77" s="956"/>
      <c r="V77" s="414">
        <f>(V$19*V76)/1000</f>
        <v>0</v>
      </c>
      <c r="W77" s="957"/>
      <c r="X77" s="957"/>
      <c r="Y77" s="957"/>
      <c r="Z77" s="54"/>
      <c r="AA77" s="10"/>
      <c r="AB77" s="10"/>
      <c r="AC77" s="10"/>
      <c r="AD77" s="49"/>
      <c r="AE77" s="18"/>
      <c r="AF77" s="18"/>
      <c r="AG77" s="18"/>
      <c r="AH77" s="579" t="s">
        <v>33</v>
      </c>
      <c r="AI77" s="825"/>
      <c r="AJ77" s="825"/>
      <c r="AK77" s="10"/>
      <c r="AL77" s="961"/>
      <c r="AM77" s="961"/>
      <c r="AN77" s="961"/>
      <c r="AO77" s="10"/>
      <c r="AP77" s="13"/>
      <c r="AQ77" s="13"/>
      <c r="AR77" s="13"/>
      <c r="AS77" s="10"/>
      <c r="AT77" s="8"/>
      <c r="AU77" s="10"/>
      <c r="AV77" s="10"/>
      <c r="AW77" s="414">
        <f>(AW$19*AW76)/1000</f>
        <v>0</v>
      </c>
      <c r="AX77" s="414">
        <f>(AX$19*AX76)/1000</f>
        <v>0</v>
      </c>
      <c r="AY77" s="955" t="s">
        <v>32</v>
      </c>
      <c r="AZ77" s="955"/>
      <c r="BA77" s="956"/>
      <c r="BB77" s="956"/>
      <c r="BC77" s="414">
        <f>(BC$19*BC76)/1000</f>
        <v>0</v>
      </c>
      <c r="BD77" s="957"/>
      <c r="BE77" s="957"/>
      <c r="BF77" s="957"/>
      <c r="BG77" s="54"/>
      <c r="BH77" s="10"/>
      <c r="BI77" s="10"/>
      <c r="BJ77" s="10"/>
      <c r="BK77" s="49"/>
      <c r="BL77" s="18"/>
      <c r="BM77" s="18"/>
      <c r="BN77" s="18"/>
      <c r="BO77" s="504"/>
      <c r="BP77" s="504"/>
      <c r="BQ77" s="504"/>
      <c r="BR77" s="504"/>
      <c r="BS77" s="504"/>
      <c r="BT77" s="504"/>
      <c r="BU77" s="504"/>
      <c r="BV77" s="504"/>
      <c r="BW77" s="504"/>
      <c r="BX77" s="504"/>
      <c r="BY77" s="504"/>
      <c r="BZ77" s="504"/>
      <c r="CA77" s="504"/>
      <c r="CB77" s="504"/>
      <c r="CC77" s="504"/>
      <c r="CD77" s="504"/>
      <c r="CE77" s="504"/>
      <c r="CF77" s="504"/>
      <c r="CG77" s="504"/>
      <c r="CH77" s="504"/>
      <c r="CI77" s="504"/>
      <c r="CJ77" s="504"/>
    </row>
    <row r="78" spans="1:111" s="16" customFormat="1" ht="27" customHeight="1">
      <c r="A78" s="38"/>
      <c r="B78" s="996" t="s">
        <v>30</v>
      </c>
      <c r="C78" s="996"/>
      <c r="D78" s="14"/>
      <c r="E78" s="35" t="s">
        <v>72</v>
      </c>
      <c r="F78" s="35"/>
      <c r="G78" s="38"/>
      <c r="H78" s="14"/>
      <c r="I78" s="38"/>
      <c r="J78" s="38"/>
      <c r="K78" s="38"/>
      <c r="L78" s="10"/>
      <c r="M78" s="8"/>
      <c r="N78" s="10"/>
      <c r="O78" s="14"/>
      <c r="P78" s="19">
        <v>0</v>
      </c>
      <c r="Q78" s="19">
        <v>0</v>
      </c>
      <c r="R78" s="38"/>
      <c r="S78" s="38"/>
      <c r="T78" s="959" t="s">
        <v>30</v>
      </c>
      <c r="U78" s="959"/>
      <c r="V78" s="19"/>
      <c r="W78" s="960" t="s">
        <v>72</v>
      </c>
      <c r="X78" s="960"/>
      <c r="Y78" s="960"/>
      <c r="Z78" s="960"/>
      <c r="AA78" s="14"/>
      <c r="AB78" s="14"/>
      <c r="AC78" s="14"/>
      <c r="AD78" s="53"/>
      <c r="AE78" s="52"/>
      <c r="AF78" s="52"/>
      <c r="AG78" s="52"/>
      <c r="AH78" s="38"/>
      <c r="AI78" s="996" t="s">
        <v>30</v>
      </c>
      <c r="AJ78" s="996"/>
      <c r="AK78" s="14"/>
      <c r="AL78" s="35" t="s">
        <v>72</v>
      </c>
      <c r="AM78" s="35"/>
      <c r="AN78" s="38"/>
      <c r="AO78" s="14"/>
      <c r="AP78" s="38"/>
      <c r="AQ78" s="38"/>
      <c r="AR78" s="38"/>
      <c r="AS78" s="10"/>
      <c r="AT78" s="8"/>
      <c r="AU78" s="10"/>
      <c r="AV78" s="14"/>
      <c r="AW78" s="19">
        <v>0</v>
      </c>
      <c r="AX78" s="19">
        <v>0</v>
      </c>
      <c r="AY78" s="38"/>
      <c r="AZ78" s="38"/>
      <c r="BA78" s="959" t="s">
        <v>30</v>
      </c>
      <c r="BB78" s="959"/>
      <c r="BC78" s="19"/>
      <c r="BD78" s="960" t="s">
        <v>72</v>
      </c>
      <c r="BE78" s="960"/>
      <c r="BF78" s="960"/>
      <c r="BG78" s="960"/>
      <c r="BH78" s="14"/>
      <c r="BI78" s="14"/>
      <c r="BJ78" s="14"/>
      <c r="BK78" s="53"/>
      <c r="BL78" s="52"/>
      <c r="BM78" s="52"/>
      <c r="BN78" s="52"/>
      <c r="BO78" s="504"/>
      <c r="BP78" s="504"/>
      <c r="BQ78" s="504"/>
      <c r="BR78" s="504"/>
      <c r="BS78" s="504"/>
      <c r="BT78" s="504"/>
      <c r="BU78" s="504"/>
      <c r="BV78" s="504"/>
      <c r="BW78" s="504"/>
      <c r="BX78" s="504"/>
      <c r="BY78" s="504"/>
      <c r="BZ78" s="504"/>
      <c r="CA78" s="504"/>
      <c r="CB78" s="504"/>
      <c r="CC78" s="504"/>
      <c r="CD78" s="504"/>
      <c r="CE78" s="504"/>
      <c r="CF78" s="504"/>
      <c r="CG78" s="504"/>
      <c r="CH78" s="504"/>
      <c r="CI78" s="504"/>
      <c r="CJ78" s="504"/>
      <c r="CK78" s="3"/>
      <c r="CL78" s="3"/>
      <c r="CM78" s="3"/>
      <c r="CN78" s="3"/>
      <c r="CO78" s="3"/>
      <c r="CP78" s="3"/>
      <c r="CQ78" s="3"/>
      <c r="CR78" s="3"/>
      <c r="CS78" s="3"/>
      <c r="CT78" s="3"/>
      <c r="CU78" s="3"/>
      <c r="CV78" s="3"/>
      <c r="CW78" s="3"/>
      <c r="CX78" s="3"/>
      <c r="CY78" s="3"/>
      <c r="CZ78" s="3"/>
      <c r="DA78" s="3"/>
      <c r="DB78" s="3"/>
      <c r="DC78" s="3"/>
      <c r="DD78" s="3"/>
      <c r="DE78" s="3"/>
      <c r="DF78" s="3"/>
      <c r="DG78" s="3"/>
    </row>
    <row r="79" spans="1:111" ht="27" customHeight="1">
      <c r="A79" s="417" t="s">
        <v>74</v>
      </c>
      <c r="B79" s="825"/>
      <c r="C79" s="825"/>
      <c r="D79" s="10"/>
      <c r="E79" s="957"/>
      <c r="F79" s="957"/>
      <c r="G79" s="957"/>
      <c r="H79" s="10"/>
      <c r="I79" s="13"/>
      <c r="J79" s="13"/>
      <c r="K79" s="13"/>
      <c r="L79" s="10"/>
      <c r="M79" s="8"/>
      <c r="N79" s="10"/>
      <c r="O79" s="10"/>
      <c r="P79" s="6"/>
      <c r="Q79" s="6"/>
      <c r="R79" s="955" t="s">
        <v>488</v>
      </c>
      <c r="S79" s="955"/>
      <c r="T79" s="956"/>
      <c r="U79" s="956"/>
      <c r="V79" s="19"/>
      <c r="W79" s="957" t="s">
        <v>483</v>
      </c>
      <c r="X79" s="957"/>
      <c r="Y79" s="957"/>
      <c r="Z79" s="50"/>
      <c r="AA79" s="10"/>
      <c r="AB79" s="10"/>
      <c r="AC79" s="10"/>
      <c r="AD79" s="49"/>
      <c r="AE79" s="18"/>
      <c r="AF79" s="18"/>
      <c r="AG79" s="18"/>
      <c r="AH79" s="579" t="s">
        <v>74</v>
      </c>
      <c r="AI79" s="825"/>
      <c r="AJ79" s="825"/>
      <c r="AK79" s="10"/>
      <c r="AL79" s="957"/>
      <c r="AM79" s="957"/>
      <c r="AN79" s="957"/>
      <c r="AO79" s="10"/>
      <c r="AP79" s="13"/>
      <c r="AQ79" s="13"/>
      <c r="AR79" s="13"/>
      <c r="AS79" s="10"/>
      <c r="AT79" s="8"/>
      <c r="AU79" s="10"/>
      <c r="AV79" s="10"/>
      <c r="AW79" s="6"/>
      <c r="AX79" s="6"/>
      <c r="AY79" s="955" t="s">
        <v>488</v>
      </c>
      <c r="AZ79" s="955"/>
      <c r="BA79" s="956"/>
      <c r="BB79" s="956"/>
      <c r="BC79" s="19"/>
      <c r="BD79" s="957" t="s">
        <v>513</v>
      </c>
      <c r="BE79" s="957"/>
      <c r="BF79" s="957"/>
      <c r="BG79" s="50"/>
      <c r="BH79" s="10"/>
      <c r="BI79" s="10"/>
      <c r="BJ79" s="10"/>
      <c r="BK79" s="49"/>
      <c r="BL79" s="18"/>
      <c r="BM79" s="18"/>
      <c r="BN79" s="18"/>
      <c r="BO79" s="504"/>
      <c r="BP79" s="504"/>
      <c r="BQ79" s="504"/>
      <c r="BR79" s="504"/>
      <c r="BS79" s="504"/>
      <c r="BT79" s="504"/>
      <c r="BU79" s="504"/>
      <c r="BV79" s="504"/>
      <c r="BW79" s="504"/>
      <c r="BX79" s="504"/>
      <c r="BY79" s="504"/>
      <c r="BZ79" s="504"/>
      <c r="CA79" s="504"/>
      <c r="CB79" s="504"/>
      <c r="CC79" s="504"/>
      <c r="CD79" s="504"/>
      <c r="CE79" s="504"/>
      <c r="CF79" s="504"/>
      <c r="CG79" s="504"/>
      <c r="CH79" s="504"/>
      <c r="CI79" s="504"/>
      <c r="CJ79" s="504"/>
    </row>
    <row r="80" spans="1:111" ht="27" customHeight="1">
      <c r="A80" s="11"/>
      <c r="B80" s="996" t="s">
        <v>30</v>
      </c>
      <c r="C80" s="996"/>
      <c r="D80" s="10"/>
      <c r="E80" s="997" t="s">
        <v>72</v>
      </c>
      <c r="F80" s="997"/>
      <c r="G80" s="997"/>
      <c r="H80" s="10"/>
      <c r="I80" s="13"/>
      <c r="J80" s="13"/>
      <c r="K80" s="13"/>
      <c r="L80" s="6"/>
      <c r="M80" s="6"/>
      <c r="N80" s="6"/>
      <c r="O80" s="10"/>
      <c r="P80" s="10"/>
      <c r="Q80" s="10"/>
      <c r="R80" s="13"/>
      <c r="S80" s="13"/>
      <c r="T80" s="996" t="s">
        <v>30</v>
      </c>
      <c r="U80" s="996"/>
      <c r="V80" s="414">
        <f>(V$19*V79)/1000</f>
        <v>0</v>
      </c>
      <c r="W80" s="962" t="s">
        <v>72</v>
      </c>
      <c r="X80" s="962"/>
      <c r="Y80" s="962"/>
      <c r="Z80" s="962"/>
      <c r="AA80" s="10"/>
      <c r="AB80" s="10"/>
      <c r="AC80" s="10"/>
      <c r="AD80" s="49"/>
      <c r="AE80" s="18"/>
      <c r="AF80" s="18"/>
      <c r="AG80" s="18"/>
      <c r="AH80" s="11"/>
      <c r="AI80" s="996" t="s">
        <v>30</v>
      </c>
      <c r="AJ80" s="996"/>
      <c r="AK80" s="10"/>
      <c r="AL80" s="997" t="s">
        <v>72</v>
      </c>
      <c r="AM80" s="997"/>
      <c r="AN80" s="997"/>
      <c r="AO80" s="10"/>
      <c r="AP80" s="13"/>
      <c r="AQ80" s="13"/>
      <c r="AR80" s="13"/>
      <c r="AS80" s="6"/>
      <c r="AT80" s="6"/>
      <c r="AU80" s="6"/>
      <c r="AV80" s="10"/>
      <c r="AW80" s="10"/>
      <c r="AX80" s="10"/>
      <c r="AY80" s="13"/>
      <c r="AZ80" s="13"/>
      <c r="BA80" s="996" t="s">
        <v>30</v>
      </c>
      <c r="BB80" s="996"/>
      <c r="BC80" s="414">
        <f>(BC$19*BC79)/1000</f>
        <v>0</v>
      </c>
      <c r="BD80" s="962" t="s">
        <v>72</v>
      </c>
      <c r="BE80" s="962"/>
      <c r="BF80" s="962"/>
      <c r="BG80" s="962"/>
      <c r="BH80" s="10"/>
      <c r="BI80" s="10"/>
      <c r="BJ80" s="10"/>
      <c r="BK80" s="49"/>
      <c r="BL80" s="18"/>
      <c r="BM80" s="18"/>
      <c r="BN80" s="18"/>
      <c r="BO80" s="504"/>
      <c r="BP80" s="504"/>
      <c r="BQ80" s="504"/>
      <c r="BR80" s="504"/>
      <c r="BS80" s="504"/>
      <c r="BT80" s="504"/>
      <c r="BU80" s="504"/>
      <c r="BV80" s="504"/>
      <c r="BW80" s="504"/>
      <c r="BX80" s="504"/>
      <c r="BY80" s="504"/>
      <c r="BZ80" s="504"/>
      <c r="CA80" s="504"/>
      <c r="CB80" s="504"/>
      <c r="CC80" s="504"/>
      <c r="CD80" s="504"/>
      <c r="CE80" s="504"/>
      <c r="CF80" s="504"/>
      <c r="CG80" s="504"/>
      <c r="CH80" s="504"/>
      <c r="CI80" s="504"/>
      <c r="CJ80" s="504"/>
    </row>
    <row r="81" spans="1:88" s="573" customFormat="1" ht="36.75" customHeight="1">
      <c r="BO81" s="504"/>
      <c r="BP81" s="504"/>
      <c r="BQ81" s="504"/>
      <c r="BR81" s="504"/>
      <c r="BS81" s="504"/>
      <c r="BT81" s="504"/>
      <c r="BU81" s="504"/>
      <c r="BV81" s="504"/>
      <c r="BW81" s="504"/>
      <c r="BX81" s="504"/>
      <c r="BY81" s="504"/>
      <c r="BZ81" s="504"/>
      <c r="CA81" s="504"/>
      <c r="CB81" s="504"/>
      <c r="CC81" s="504"/>
      <c r="CD81" s="504"/>
      <c r="CE81" s="504"/>
      <c r="CF81" s="504"/>
      <c r="CG81" s="504"/>
      <c r="CH81" s="504"/>
      <c r="CI81" s="504"/>
      <c r="CJ81" s="504"/>
    </row>
    <row r="82" spans="1:88" s="573" customFormat="1" ht="26.25" customHeight="1">
      <c r="BO82" s="504"/>
      <c r="BP82" s="504"/>
      <c r="BQ82" s="504"/>
      <c r="BR82" s="504"/>
      <c r="BS82" s="504"/>
      <c r="BT82" s="504"/>
      <c r="BU82" s="504"/>
      <c r="BV82" s="504"/>
      <c r="BW82" s="504"/>
      <c r="BX82" s="504"/>
      <c r="BY82" s="504"/>
      <c r="BZ82" s="504"/>
      <c r="CA82" s="504"/>
      <c r="CB82" s="504"/>
      <c r="CC82" s="504"/>
      <c r="CD82" s="504"/>
      <c r="CE82" s="504"/>
      <c r="CF82" s="504"/>
      <c r="CG82" s="504"/>
      <c r="CH82" s="504"/>
      <c r="CI82" s="504"/>
      <c r="CJ82" s="504"/>
    </row>
    <row r="83" spans="1:88" customFormat="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AH83" s="4"/>
      <c r="AP83" s="4"/>
      <c r="AQ83" s="4"/>
      <c r="BO83" s="504"/>
      <c r="BP83" s="504"/>
      <c r="BQ83" s="504"/>
      <c r="BR83" s="504"/>
      <c r="BS83" s="504"/>
      <c r="BT83" s="504"/>
      <c r="BU83" s="504"/>
      <c r="BV83" s="504"/>
      <c r="BW83" s="504"/>
      <c r="BX83" s="504"/>
      <c r="BY83" s="504"/>
      <c r="BZ83" s="504"/>
      <c r="CA83" s="504"/>
      <c r="CB83" s="504"/>
      <c r="CC83" s="504"/>
      <c r="CD83" s="504"/>
      <c r="CE83" s="504"/>
      <c r="CF83" s="504"/>
      <c r="CG83" s="504"/>
      <c r="CH83" s="504"/>
      <c r="CI83" s="504"/>
      <c r="CJ83" s="504"/>
    </row>
    <row r="84" spans="1:88" customFormat="1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AH84" s="4"/>
      <c r="AP84" s="4"/>
      <c r="AQ84" s="4"/>
      <c r="BO84" s="504"/>
      <c r="BP84" s="504"/>
      <c r="BQ84" s="504"/>
      <c r="BR84" s="504"/>
      <c r="BS84" s="504"/>
      <c r="BT84" s="504"/>
      <c r="BU84" s="504"/>
      <c r="BV84" s="504"/>
      <c r="BW84" s="504"/>
      <c r="BX84" s="504"/>
      <c r="BY84" s="504"/>
      <c r="BZ84" s="504"/>
      <c r="CA84" s="504"/>
      <c r="CB84" s="504"/>
      <c r="CC84" s="504"/>
      <c r="CD84" s="504"/>
      <c r="CE84" s="504"/>
      <c r="CF84" s="504"/>
      <c r="CG84" s="504"/>
      <c r="CH84" s="504"/>
      <c r="CI84" s="504"/>
      <c r="CJ84" s="504"/>
    </row>
    <row r="85" spans="1:88" customFormat="1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AH85" s="4"/>
      <c r="AP85" s="4"/>
      <c r="AQ85" s="4"/>
      <c r="BO85" s="504"/>
      <c r="BP85" s="504"/>
      <c r="BQ85" s="504"/>
      <c r="BR85" s="504"/>
      <c r="BS85" s="504"/>
      <c r="BT85" s="504"/>
      <c r="BU85" s="504"/>
      <c r="BV85" s="504"/>
      <c r="BW85" s="504"/>
      <c r="BX85" s="504"/>
      <c r="BY85" s="504"/>
      <c r="BZ85" s="504"/>
      <c r="CA85" s="504"/>
      <c r="CB85" s="504"/>
      <c r="CC85" s="504"/>
      <c r="CD85" s="504"/>
      <c r="CE85" s="504"/>
      <c r="CF85" s="504"/>
      <c r="CG85" s="504"/>
      <c r="CH85" s="504"/>
      <c r="CI85" s="504"/>
      <c r="CJ85" s="504"/>
    </row>
    <row r="86" spans="1:88" customForma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AH86" s="4"/>
      <c r="AP86" s="4"/>
      <c r="AQ86" s="4"/>
      <c r="BO86" s="504"/>
      <c r="BP86" s="504"/>
      <c r="BQ86" s="504"/>
      <c r="BR86" s="504"/>
      <c r="BS86" s="504"/>
      <c r="BT86" s="504"/>
      <c r="BU86" s="504"/>
      <c r="BV86" s="504"/>
      <c r="BW86" s="504"/>
      <c r="BX86" s="504"/>
      <c r="BY86" s="504"/>
      <c r="BZ86" s="504"/>
      <c r="CA86" s="504"/>
      <c r="CB86" s="504"/>
      <c r="CC86" s="504"/>
      <c r="CD86" s="504"/>
      <c r="CE86" s="504"/>
      <c r="CF86" s="504"/>
      <c r="CG86" s="504"/>
      <c r="CH86" s="504"/>
      <c r="CI86" s="504"/>
      <c r="CJ86" s="504"/>
    </row>
    <row r="87" spans="1:88" customForma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AH87" s="4"/>
      <c r="AP87" s="4"/>
      <c r="AQ87" s="4"/>
      <c r="BO87" s="16"/>
      <c r="BP87" s="16"/>
      <c r="BQ87" s="16"/>
      <c r="BR87" s="16"/>
      <c r="BS87" s="16"/>
      <c r="BT87" s="16"/>
      <c r="BU87" s="16"/>
      <c r="BV87" s="16"/>
      <c r="BW87" s="16"/>
      <c r="BX87" s="16"/>
      <c r="BY87" s="16"/>
      <c r="BZ87" s="16"/>
      <c r="CA87" s="16"/>
      <c r="CB87" s="16"/>
      <c r="CC87" s="16"/>
      <c r="CD87" s="16"/>
      <c r="CE87" s="16"/>
      <c r="CF87" s="16"/>
      <c r="CG87" s="3"/>
      <c r="CH87" s="3"/>
      <c r="CI87" s="3"/>
      <c r="CJ87" s="3"/>
    </row>
    <row r="88" spans="1:88" customForma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AH88" s="4"/>
      <c r="AP88" s="4"/>
      <c r="AQ88" s="4"/>
      <c r="BO88" s="3"/>
      <c r="BP88" s="3"/>
      <c r="BQ88" s="3"/>
      <c r="BR88" s="3"/>
      <c r="BS88" s="3"/>
      <c r="BT88" s="3"/>
      <c r="BU88" s="3"/>
      <c r="BV88" s="3"/>
      <c r="BW88" s="3"/>
      <c r="BX88" s="3"/>
      <c r="BY88" s="3"/>
      <c r="BZ88" s="3"/>
      <c r="CA88" s="3"/>
      <c r="CB88" s="3"/>
      <c r="CC88" s="3"/>
      <c r="CD88" s="3"/>
      <c r="CE88" s="3"/>
      <c r="CF88" s="3"/>
      <c r="CG88" s="3"/>
      <c r="CH88" s="3"/>
      <c r="CI88" s="3"/>
      <c r="CJ88" s="3"/>
    </row>
    <row r="89" spans="1:88" customFormat="1" ht="1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AH89" s="4"/>
      <c r="AP89" s="4"/>
      <c r="AQ89" s="4"/>
      <c r="BO89" s="3"/>
      <c r="BP89" s="3"/>
      <c r="BQ89" s="3"/>
      <c r="BR89" s="3"/>
      <c r="BS89" s="3"/>
      <c r="BT89" s="3"/>
      <c r="BU89" s="3"/>
      <c r="BV89" s="3"/>
      <c r="BW89" s="3"/>
      <c r="BX89" s="3"/>
      <c r="BY89" s="3"/>
      <c r="BZ89" s="3"/>
      <c r="CA89" s="3"/>
      <c r="CB89" s="3"/>
      <c r="CC89" s="3"/>
      <c r="CD89" s="3"/>
      <c r="CE89" s="3"/>
      <c r="CF89" s="3"/>
      <c r="CG89" s="3"/>
      <c r="CH89" s="3"/>
      <c r="CI89" s="3"/>
      <c r="CJ89" s="3"/>
    </row>
    <row r="90" spans="1:88" customFormat="1" ht="35.2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AH90" s="4"/>
      <c r="AP90" s="4"/>
      <c r="AQ90" s="4"/>
      <c r="BO90" s="3"/>
      <c r="BP90" s="3"/>
      <c r="BQ90" s="3"/>
      <c r="BR90" s="3"/>
      <c r="BS90" s="3"/>
      <c r="BT90" s="3"/>
      <c r="BU90" s="3"/>
      <c r="BV90" s="3"/>
      <c r="BW90" s="3"/>
      <c r="BX90" s="3"/>
      <c r="BY90" s="3"/>
      <c r="BZ90" s="3"/>
      <c r="CA90" s="3"/>
      <c r="CB90" s="3"/>
      <c r="CC90" s="3"/>
      <c r="CD90" s="3"/>
      <c r="CE90" s="3"/>
      <c r="CF90" s="3"/>
      <c r="CG90" s="3"/>
      <c r="CH90" s="3"/>
      <c r="CI90" s="3"/>
      <c r="CJ90" s="3"/>
    </row>
    <row r="91" spans="1:88" customFormat="1" ht="30" customHeight="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AH91" s="4"/>
      <c r="AP91" s="4"/>
      <c r="AQ91" s="4"/>
      <c r="BO91" s="3"/>
      <c r="BP91" s="3"/>
      <c r="BQ91" s="3"/>
      <c r="BR91" s="3"/>
      <c r="BS91" s="3"/>
      <c r="BT91" s="3"/>
      <c r="BU91" s="3"/>
      <c r="BV91" s="3"/>
      <c r="BW91" s="3"/>
      <c r="BX91" s="3"/>
      <c r="BY91" s="3"/>
      <c r="BZ91" s="3"/>
      <c r="CA91" s="3"/>
      <c r="CB91" s="3"/>
      <c r="CC91" s="3"/>
      <c r="CD91" s="3"/>
      <c r="CE91" s="3"/>
      <c r="CF91" s="3"/>
      <c r="CG91" s="3"/>
      <c r="CH91" s="3"/>
      <c r="CI91" s="3"/>
      <c r="CJ91" s="3"/>
    </row>
    <row r="92" spans="1:88" customFormat="1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AH92" s="4"/>
      <c r="AP92" s="4"/>
      <c r="AQ92" s="4"/>
      <c r="BO92" s="3"/>
      <c r="BP92" s="3"/>
      <c r="BQ92" s="3"/>
      <c r="BR92" s="3"/>
      <c r="BS92" s="3"/>
      <c r="BT92" s="3"/>
      <c r="BU92" s="3"/>
      <c r="BV92" s="3"/>
      <c r="BW92" s="3"/>
      <c r="BX92" s="3"/>
      <c r="BY92" s="3"/>
      <c r="BZ92" s="3"/>
      <c r="CA92" s="3"/>
      <c r="CB92" s="3"/>
      <c r="CC92" s="3"/>
      <c r="CD92" s="3"/>
      <c r="CE92" s="3"/>
      <c r="CF92" s="3"/>
      <c r="CG92" s="3"/>
      <c r="CH92" s="3"/>
      <c r="CI92" s="3"/>
      <c r="CJ92" s="3"/>
    </row>
    <row r="93" spans="1:88" customFormat="1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AH93" s="4"/>
      <c r="AP93" s="4"/>
      <c r="AQ93" s="4"/>
      <c r="BO93" s="573"/>
      <c r="BP93" s="573"/>
      <c r="BQ93" s="573"/>
      <c r="BR93" s="573"/>
      <c r="BS93" s="573"/>
      <c r="BT93" s="573"/>
      <c r="BU93" s="573"/>
      <c r="BV93" s="573"/>
      <c r="BW93" s="573"/>
      <c r="BX93" s="573"/>
      <c r="BY93" s="573"/>
      <c r="BZ93" s="573"/>
      <c r="CA93" s="573"/>
      <c r="CB93" s="573"/>
      <c r="CC93" s="573"/>
      <c r="CD93" s="573"/>
      <c r="CE93" s="573"/>
      <c r="CF93" s="573"/>
      <c r="CG93" s="573"/>
      <c r="CH93" s="573"/>
      <c r="CI93" s="573"/>
      <c r="CJ93" s="573"/>
    </row>
    <row r="94" spans="1:88" customFormat="1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AH94" s="4"/>
      <c r="AP94" s="4"/>
      <c r="AQ94" s="4"/>
      <c r="BO94" s="573"/>
      <c r="BP94" s="573"/>
      <c r="BQ94" s="573"/>
      <c r="BR94" s="573"/>
      <c r="BS94" s="573"/>
      <c r="BT94" s="573"/>
      <c r="BU94" s="573"/>
      <c r="BV94" s="573"/>
      <c r="BW94" s="573"/>
      <c r="BX94" s="573"/>
      <c r="BY94" s="573"/>
      <c r="BZ94" s="573"/>
      <c r="CA94" s="573"/>
      <c r="CB94" s="573"/>
      <c r="CC94" s="573"/>
      <c r="CD94" s="573"/>
      <c r="CE94" s="573"/>
      <c r="CF94" s="573"/>
      <c r="CG94" s="573"/>
      <c r="CH94" s="573"/>
      <c r="CI94" s="573"/>
      <c r="CJ94" s="573"/>
    </row>
    <row r="95" spans="1:88" customFormat="1" ht="15.75" customHeight="1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AH95" s="4"/>
      <c r="AP95" s="4"/>
      <c r="AQ95" s="4"/>
    </row>
    <row r="96" spans="1:88" customFormat="1" ht="15.75" customHeight="1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AH96" s="4"/>
      <c r="AP96" s="4"/>
      <c r="AQ96" s="4"/>
    </row>
    <row r="97" spans="1:43" customFormat="1" ht="15.75" customHeight="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AH97" s="4"/>
      <c r="AP97" s="4"/>
      <c r="AQ97" s="4"/>
    </row>
    <row r="98" spans="1:43" customFormat="1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AH98" s="4"/>
      <c r="AP98" s="4"/>
      <c r="AQ98" s="4"/>
    </row>
    <row r="99" spans="1:43" customFormat="1" ht="15.75" customHeight="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AH99" s="4"/>
      <c r="AP99" s="4"/>
      <c r="AQ99" s="4"/>
    </row>
    <row r="100" spans="1:43" customFormat="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AH100" s="4"/>
      <c r="AP100" s="4"/>
      <c r="AQ100" s="4"/>
    </row>
    <row r="101" spans="1:43" customFormat="1" ht="15.75" customHeight="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AH101" s="4"/>
      <c r="AP101" s="4"/>
      <c r="AQ101" s="4"/>
    </row>
    <row r="102" spans="1:43" customForma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AH102" s="4"/>
      <c r="AP102" s="4"/>
      <c r="AQ102" s="4"/>
    </row>
    <row r="103" spans="1:43" customFormat="1" ht="15.7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AH103" s="4"/>
      <c r="AP103" s="4"/>
      <c r="AQ103" s="4"/>
    </row>
    <row r="104" spans="1:43" customForma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AH104" s="4"/>
      <c r="AP104" s="4"/>
      <c r="AQ104" s="4"/>
    </row>
    <row r="105" spans="1:43" customFormat="1" ht="15.7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AH105" s="4"/>
      <c r="AP105" s="4"/>
      <c r="AQ105" s="4"/>
    </row>
    <row r="106" spans="1:43" customFormat="1" ht="15.7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AH106" s="4"/>
      <c r="AP106" s="4"/>
      <c r="AQ106" s="4"/>
    </row>
    <row r="107" spans="1:43" customFormat="1" ht="15.7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AH107" s="4"/>
      <c r="AP107" s="4"/>
      <c r="AQ107" s="4"/>
    </row>
    <row r="108" spans="1:43" customForma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AH108" s="4"/>
      <c r="AP108" s="4"/>
      <c r="AQ108" s="4"/>
    </row>
    <row r="109" spans="1:43" customFormat="1" ht="15.7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AH109" s="4"/>
      <c r="AP109" s="4"/>
      <c r="AQ109" s="4"/>
    </row>
    <row r="110" spans="1:43" customFormat="1" ht="15.7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AH110" s="4"/>
      <c r="AP110" s="4"/>
      <c r="AQ110" s="4"/>
    </row>
    <row r="111" spans="1:43" customFormat="1" ht="15.75" customHeight="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AH111" s="4"/>
      <c r="AP111" s="4"/>
      <c r="AQ111" s="4"/>
    </row>
    <row r="112" spans="1:43" customFormat="1" ht="15.75" customHeight="1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AH112" s="4"/>
      <c r="AP112" s="4"/>
      <c r="AQ112" s="4"/>
    </row>
    <row r="113" spans="1:43" customFormat="1" ht="15.75" customHeight="1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AH113" s="4"/>
      <c r="AP113" s="4"/>
      <c r="AQ113" s="4"/>
    </row>
    <row r="114" spans="1:43" customFormat="1" ht="15.75" customHeight="1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AH114" s="4"/>
      <c r="AP114" s="4"/>
      <c r="AQ114" s="4"/>
    </row>
    <row r="115" spans="1:43" customFormat="1" ht="15.75" customHeight="1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AH115" s="4"/>
      <c r="AP115" s="4"/>
      <c r="AQ115" s="4"/>
    </row>
    <row r="116" spans="1:43" customFormat="1" ht="15.75" customHeight="1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AH116" s="4"/>
      <c r="AP116" s="4"/>
      <c r="AQ116" s="4"/>
    </row>
    <row r="117" spans="1:43" customFormat="1" ht="15.7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AH117" s="4"/>
      <c r="AP117" s="4"/>
      <c r="AQ117" s="4"/>
    </row>
    <row r="118" spans="1:43" customFormat="1" ht="15.75" customHeight="1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AH118" s="4"/>
      <c r="AP118" s="4"/>
      <c r="AQ118" s="4"/>
    </row>
    <row r="119" spans="1:43" customFormat="1" ht="15.75" customHeight="1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AH119" s="4"/>
      <c r="AP119" s="4"/>
      <c r="AQ119" s="4"/>
    </row>
    <row r="120" spans="1:43" customFormat="1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AH120" s="4"/>
      <c r="AP120" s="4"/>
      <c r="AQ120" s="4"/>
    </row>
    <row r="121" spans="1:43" customFormat="1" ht="15.75" customHeight="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AH121" s="4"/>
      <c r="AP121" s="4"/>
      <c r="AQ121" s="4"/>
    </row>
    <row r="122" spans="1:43" customFormat="1" ht="16.5" customHeight="1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AH122" s="4"/>
      <c r="AP122" s="4"/>
      <c r="AQ122" s="4"/>
    </row>
    <row r="123" spans="1:43" customFormat="1" ht="15.75" customHeight="1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AH123" s="4"/>
      <c r="AP123" s="4"/>
      <c r="AQ123" s="4"/>
    </row>
    <row r="124" spans="1:43" customFormat="1" ht="15.75" customHeight="1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AH124" s="4"/>
      <c r="AP124" s="4"/>
      <c r="AQ124" s="4"/>
    </row>
    <row r="125" spans="1:43" customFormat="1" ht="15.75" customHeight="1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AH125" s="4"/>
      <c r="AP125" s="4"/>
      <c r="AQ125" s="4"/>
    </row>
    <row r="126" spans="1:43" customFormat="1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AH126" s="4"/>
      <c r="AP126" s="4"/>
      <c r="AQ126" s="4"/>
    </row>
    <row r="127" spans="1:43" customFormat="1" ht="15.75" customHeight="1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AH127" s="4"/>
      <c r="AP127" s="4"/>
      <c r="AQ127" s="4"/>
    </row>
    <row r="128" spans="1:43" customFormat="1" ht="15.7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AH128" s="4"/>
      <c r="AP128" s="4"/>
      <c r="AQ128" s="4"/>
    </row>
    <row r="129" spans="1:88" customFormat="1" ht="15.7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AH129" s="4"/>
      <c r="AP129" s="4"/>
      <c r="AQ129" s="4"/>
    </row>
    <row r="130" spans="1:88" customFormat="1" ht="15.7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AH130" s="4"/>
      <c r="AP130" s="4"/>
      <c r="AQ130" s="4"/>
    </row>
    <row r="131" spans="1:88" customFormat="1" ht="15.7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AH131" s="4"/>
      <c r="AP131" s="4"/>
      <c r="AQ131" s="4"/>
    </row>
    <row r="132" spans="1:88" customFormat="1" ht="15.7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AH132" s="4"/>
      <c r="AP132" s="4"/>
      <c r="AQ132" s="4"/>
    </row>
    <row r="133" spans="1:88" customFormat="1" ht="15.7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AH133" s="4"/>
      <c r="AP133" s="4"/>
      <c r="AQ133" s="4"/>
    </row>
    <row r="134" spans="1:88" customForma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AH134" s="4"/>
      <c r="AP134" s="4"/>
      <c r="AQ134" s="4"/>
    </row>
    <row r="135" spans="1:88" customFormat="1" ht="15.7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AH135" s="4"/>
      <c r="AP135" s="4"/>
      <c r="AQ135" s="4"/>
    </row>
    <row r="136" spans="1:88" customForma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AH136" s="4"/>
      <c r="AP136" s="4"/>
      <c r="AQ136" s="4"/>
    </row>
    <row r="137" spans="1:88">
      <c r="D137" s="6"/>
      <c r="E137" s="6"/>
      <c r="F137" s="10"/>
      <c r="G137" s="6"/>
      <c r="H137" s="6"/>
      <c r="I137" s="6"/>
      <c r="J137" s="6"/>
      <c r="K137" s="6"/>
      <c r="L137" s="6"/>
      <c r="M137" s="6"/>
      <c r="N137" s="6"/>
      <c r="O137" s="6"/>
      <c r="P137" s="10"/>
      <c r="Q137" s="10"/>
      <c r="R137" s="6"/>
      <c r="S137" s="6"/>
      <c r="T137" s="6"/>
      <c r="U137" s="6"/>
      <c r="V137" s="10"/>
      <c r="W137" s="10"/>
      <c r="X137" s="6"/>
      <c r="Y137" s="6"/>
      <c r="Z137" s="6"/>
      <c r="AA137" s="6"/>
      <c r="AB137" s="6"/>
      <c r="AC137" s="6"/>
      <c r="AD137" s="7"/>
      <c r="AE137" s="48"/>
      <c r="AF137" s="48"/>
      <c r="AG137" s="48"/>
      <c r="AK137" s="6"/>
      <c r="AL137" s="6"/>
      <c r="AM137" s="10"/>
      <c r="AN137" s="6"/>
      <c r="AO137" s="6"/>
      <c r="AP137" s="6"/>
      <c r="AQ137" s="6"/>
      <c r="AR137" s="6"/>
      <c r="AS137" s="6"/>
      <c r="AT137" s="6"/>
      <c r="AU137" s="6"/>
      <c r="AV137" s="6"/>
      <c r="AW137" s="10"/>
      <c r="AX137" s="10"/>
      <c r="AY137" s="6"/>
      <c r="AZ137" s="6"/>
      <c r="BA137" s="6"/>
      <c r="BB137" s="6"/>
      <c r="BC137" s="10"/>
      <c r="BD137" s="10"/>
      <c r="BE137" s="6"/>
      <c r="BF137" s="6"/>
      <c r="BG137" s="6"/>
      <c r="BH137" s="6"/>
      <c r="BI137" s="6"/>
      <c r="BJ137" s="6"/>
      <c r="BK137" s="7"/>
      <c r="BL137" s="48"/>
      <c r="BM137" s="48"/>
      <c r="BN137" s="48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</row>
    <row r="138" spans="1:88">
      <c r="D138" s="6"/>
      <c r="E138" s="6"/>
      <c r="F138" s="10"/>
      <c r="G138" s="6"/>
      <c r="H138" s="6"/>
      <c r="I138" s="6"/>
      <c r="J138" s="6"/>
      <c r="K138" s="6"/>
      <c r="L138" s="6"/>
      <c r="M138" s="6"/>
      <c r="N138" s="6"/>
      <c r="O138" s="6"/>
      <c r="P138" s="10"/>
      <c r="Q138" s="6"/>
      <c r="R138" s="6"/>
      <c r="S138" s="6"/>
      <c r="T138" s="6"/>
      <c r="U138" s="6"/>
      <c r="V138" s="14"/>
      <c r="W138" s="14"/>
      <c r="X138" s="6"/>
      <c r="Y138" s="6"/>
      <c r="Z138" s="6"/>
      <c r="AA138" s="6"/>
      <c r="AB138" s="6"/>
      <c r="AC138" s="6"/>
      <c r="AD138" s="7"/>
      <c r="AE138" s="48"/>
      <c r="AF138" s="48"/>
      <c r="AG138" s="48"/>
      <c r="AK138" s="6"/>
      <c r="AL138" s="6"/>
      <c r="AM138" s="10"/>
      <c r="AN138" s="6"/>
      <c r="AO138" s="6"/>
      <c r="AP138" s="6"/>
      <c r="AQ138" s="6"/>
      <c r="AR138" s="6"/>
      <c r="AS138" s="6"/>
      <c r="AT138" s="6"/>
      <c r="AU138" s="6"/>
      <c r="AV138" s="6"/>
      <c r="AW138" s="10"/>
      <c r="AX138" s="6"/>
      <c r="AY138" s="6"/>
      <c r="AZ138" s="6"/>
      <c r="BA138" s="6"/>
      <c r="BB138" s="6"/>
      <c r="BC138" s="14"/>
      <c r="BD138" s="14"/>
      <c r="BE138" s="6"/>
      <c r="BF138" s="6"/>
      <c r="BG138" s="6"/>
      <c r="BH138" s="6"/>
      <c r="BI138" s="6"/>
      <c r="BJ138" s="6"/>
      <c r="BK138" s="7"/>
      <c r="BL138" s="48"/>
      <c r="BM138" s="48"/>
      <c r="BN138" s="4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</row>
    <row r="139" spans="1:88">
      <c r="D139" s="6"/>
      <c r="E139" s="6"/>
      <c r="F139" s="10"/>
      <c r="G139" s="6"/>
      <c r="H139" s="6"/>
      <c r="I139" s="6"/>
      <c r="J139" s="6"/>
      <c r="K139" s="6"/>
      <c r="L139" s="6"/>
      <c r="M139" s="6"/>
      <c r="N139" s="6"/>
      <c r="O139" s="6"/>
      <c r="P139" s="10"/>
      <c r="Q139" s="6"/>
      <c r="R139" s="6"/>
      <c r="S139" s="6"/>
      <c r="T139" s="6"/>
      <c r="U139" s="6"/>
      <c r="V139" s="10"/>
      <c r="W139" s="10"/>
      <c r="X139" s="6"/>
      <c r="Y139" s="6"/>
      <c r="Z139" s="6"/>
      <c r="AA139" s="6"/>
      <c r="AB139" s="6"/>
      <c r="AC139" s="6"/>
      <c r="AD139" s="7"/>
      <c r="AE139" s="48"/>
      <c r="AF139" s="48"/>
      <c r="AG139" s="48"/>
      <c r="AK139" s="6"/>
      <c r="AL139" s="6"/>
      <c r="AM139" s="10"/>
      <c r="AN139" s="6"/>
      <c r="AO139" s="6"/>
      <c r="AP139" s="6"/>
      <c r="AQ139" s="6"/>
      <c r="AR139" s="6"/>
      <c r="AS139" s="6"/>
      <c r="AT139" s="6"/>
      <c r="AU139" s="6"/>
      <c r="AV139" s="6"/>
      <c r="AW139" s="10"/>
      <c r="AX139" s="6"/>
      <c r="AY139" s="6"/>
      <c r="AZ139" s="6"/>
      <c r="BA139" s="6"/>
      <c r="BB139" s="6"/>
      <c r="BC139" s="10"/>
      <c r="BD139" s="10"/>
      <c r="BE139" s="6"/>
      <c r="BF139" s="6"/>
      <c r="BG139" s="6"/>
      <c r="BH139" s="6"/>
      <c r="BI139" s="6"/>
      <c r="BJ139" s="6"/>
      <c r="BK139" s="7"/>
      <c r="BL139" s="48"/>
      <c r="BM139" s="48"/>
      <c r="BN139" s="48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</row>
    <row r="140" spans="1:88">
      <c r="D140" s="6"/>
      <c r="E140" s="6"/>
      <c r="F140" s="10"/>
      <c r="G140" s="6"/>
      <c r="H140" s="6"/>
      <c r="I140" s="6"/>
      <c r="J140" s="6"/>
      <c r="K140" s="6"/>
      <c r="L140" s="6"/>
      <c r="M140" s="6"/>
      <c r="N140" s="6"/>
      <c r="O140" s="6"/>
      <c r="P140" s="10"/>
      <c r="Q140" s="10"/>
      <c r="R140" s="6"/>
      <c r="S140" s="6"/>
      <c r="T140" s="6"/>
      <c r="U140" s="6"/>
      <c r="V140" s="10"/>
      <c r="W140" s="10"/>
      <c r="X140" s="6"/>
      <c r="Y140" s="6"/>
      <c r="Z140" s="6"/>
      <c r="AA140" s="6"/>
      <c r="AB140" s="6"/>
      <c r="AC140" s="6"/>
      <c r="AD140" s="7"/>
      <c r="AE140" s="48"/>
      <c r="AF140" s="48"/>
      <c r="AG140" s="48"/>
      <c r="AK140" s="6"/>
      <c r="AL140" s="6"/>
      <c r="AM140" s="10"/>
      <c r="AN140" s="6"/>
      <c r="AO140" s="6"/>
      <c r="AP140" s="6"/>
      <c r="AQ140" s="6"/>
      <c r="AR140" s="6"/>
      <c r="AS140" s="6"/>
      <c r="AT140" s="6"/>
      <c r="AU140" s="6"/>
      <c r="AV140" s="6"/>
      <c r="AW140" s="10"/>
      <c r="AX140" s="10"/>
      <c r="AY140" s="6"/>
      <c r="AZ140" s="6"/>
      <c r="BA140" s="6"/>
      <c r="BB140" s="6"/>
      <c r="BC140" s="10"/>
      <c r="BD140" s="10"/>
      <c r="BE140" s="6"/>
      <c r="BF140" s="6"/>
      <c r="BG140" s="6"/>
      <c r="BH140" s="6"/>
      <c r="BI140" s="6"/>
      <c r="BJ140" s="6"/>
      <c r="BK140" s="7"/>
      <c r="BL140" s="48"/>
      <c r="BM140" s="48"/>
      <c r="BN140" s="48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</row>
    <row r="141" spans="1:88"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10"/>
      <c r="W141" s="10"/>
      <c r="X141" s="6"/>
      <c r="Y141" s="6"/>
      <c r="Z141" s="6"/>
      <c r="AA141" s="6"/>
      <c r="AB141" s="6"/>
      <c r="AC141" s="6"/>
      <c r="AD141" s="7"/>
      <c r="AE141" s="48"/>
      <c r="AF141" s="48"/>
      <c r="AG141" s="48"/>
      <c r="AK141" s="6"/>
      <c r="AL141" s="6"/>
      <c r="AM141" s="6"/>
      <c r="AN141" s="6"/>
      <c r="AO141" s="6"/>
      <c r="AP141" s="6"/>
      <c r="AQ141" s="6"/>
      <c r="AR141" s="6"/>
      <c r="AS141" s="6"/>
      <c r="AT141" s="6"/>
      <c r="AU141" s="6"/>
      <c r="AV141" s="6"/>
      <c r="AW141" s="6"/>
      <c r="AX141" s="6"/>
      <c r="AY141" s="6"/>
      <c r="AZ141" s="6"/>
      <c r="BA141" s="6"/>
      <c r="BB141" s="6"/>
      <c r="BC141" s="10"/>
      <c r="BD141" s="10"/>
      <c r="BE141" s="6"/>
      <c r="BF141" s="6"/>
      <c r="BG141" s="6"/>
      <c r="BH141" s="6"/>
      <c r="BI141" s="6"/>
      <c r="BJ141" s="6"/>
      <c r="BK141" s="7"/>
      <c r="BL141" s="48"/>
      <c r="BM141" s="48"/>
      <c r="BN141" s="48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</row>
    <row r="142" spans="1:88"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10"/>
      <c r="W142" s="10"/>
      <c r="X142" s="6"/>
      <c r="Y142" s="6"/>
      <c r="Z142" s="6"/>
      <c r="AA142" s="6"/>
      <c r="AB142" s="6"/>
      <c r="AC142" s="6"/>
      <c r="AD142" s="7"/>
      <c r="AE142" s="48"/>
      <c r="AF142" s="48"/>
      <c r="AG142" s="48"/>
      <c r="AK142" s="6"/>
      <c r="AL142" s="6"/>
      <c r="AM142" s="6"/>
      <c r="AN142" s="6"/>
      <c r="AO142" s="6"/>
      <c r="AP142" s="6"/>
      <c r="AQ142" s="6"/>
      <c r="AR142" s="6"/>
      <c r="AS142" s="6"/>
      <c r="AT142" s="6"/>
      <c r="AU142" s="6"/>
      <c r="AV142" s="6"/>
      <c r="AW142" s="6"/>
      <c r="AX142" s="6"/>
      <c r="AY142" s="6"/>
      <c r="AZ142" s="6"/>
      <c r="BA142" s="6"/>
      <c r="BB142" s="6"/>
      <c r="BC142" s="10"/>
      <c r="BD142" s="10"/>
      <c r="BE142" s="6"/>
      <c r="BF142" s="6"/>
      <c r="BG142" s="6"/>
      <c r="BH142" s="6"/>
      <c r="BI142" s="6"/>
      <c r="BJ142" s="6"/>
      <c r="BK142" s="7"/>
      <c r="BL142" s="48"/>
      <c r="BM142" s="48"/>
      <c r="BN142" s="48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</row>
    <row r="143" spans="1:88"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  <c r="AC143" s="6"/>
      <c r="AD143" s="7"/>
      <c r="AE143" s="48"/>
      <c r="AF143" s="48"/>
      <c r="AG143" s="48"/>
      <c r="AK143" s="6"/>
      <c r="AL143" s="6"/>
      <c r="AM143" s="6"/>
      <c r="AN143" s="6"/>
      <c r="AO143" s="6"/>
      <c r="AP143" s="6"/>
      <c r="AQ143" s="6"/>
      <c r="AR143" s="6"/>
      <c r="AS143" s="6"/>
      <c r="AT143" s="6"/>
      <c r="AU143" s="6"/>
      <c r="AV143" s="6"/>
      <c r="AW143" s="6"/>
      <c r="AX143" s="6"/>
      <c r="AY143" s="6"/>
      <c r="AZ143" s="6"/>
      <c r="BA143" s="6"/>
      <c r="BB143" s="6"/>
      <c r="BC143" s="6"/>
      <c r="BD143" s="6"/>
      <c r="BE143" s="6"/>
      <c r="BF143" s="6"/>
      <c r="BG143" s="6"/>
      <c r="BH143" s="6"/>
      <c r="BI143" s="6"/>
      <c r="BJ143" s="6"/>
      <c r="BK143" s="7"/>
      <c r="BL143" s="48"/>
      <c r="BM143" s="48"/>
      <c r="BN143" s="48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</row>
    <row r="144" spans="1:88"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  <c r="AC144" s="6"/>
      <c r="AD144" s="7"/>
      <c r="AE144" s="48"/>
      <c r="AF144" s="48"/>
      <c r="AG144" s="48"/>
      <c r="AK144" s="6"/>
      <c r="AL144" s="6"/>
      <c r="AM144" s="6"/>
      <c r="AN144" s="6"/>
      <c r="AO144" s="6"/>
      <c r="AP144" s="6"/>
      <c r="AQ144" s="6"/>
      <c r="AR144" s="6"/>
      <c r="AS144" s="6"/>
      <c r="AT144" s="6"/>
      <c r="AU144" s="6"/>
      <c r="AV144" s="6"/>
      <c r="AW144" s="6"/>
      <c r="AX144" s="6"/>
      <c r="AY144" s="6"/>
      <c r="AZ144" s="6"/>
      <c r="BA144" s="6"/>
      <c r="BB144" s="6"/>
      <c r="BC144" s="6"/>
      <c r="BD144" s="6"/>
      <c r="BE144" s="6"/>
      <c r="BF144" s="6"/>
      <c r="BG144" s="6"/>
      <c r="BH144" s="6"/>
      <c r="BI144" s="6"/>
      <c r="BJ144" s="6"/>
      <c r="BK144" s="7"/>
      <c r="BL144" s="48"/>
      <c r="BM144" s="48"/>
      <c r="BN144" s="48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</row>
    <row r="145" spans="4:88"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  <c r="AC145" s="6"/>
      <c r="AD145" s="7"/>
      <c r="AE145" s="48"/>
      <c r="AF145" s="48"/>
      <c r="AG145" s="48"/>
      <c r="AK145" s="6"/>
      <c r="AL145" s="6"/>
      <c r="AM145" s="6"/>
      <c r="AN145" s="6"/>
      <c r="AO145" s="6"/>
      <c r="AP145" s="6"/>
      <c r="AQ145" s="6"/>
      <c r="AR145" s="6"/>
      <c r="AS145" s="6"/>
      <c r="AT145" s="6"/>
      <c r="AU145" s="6"/>
      <c r="AV145" s="6"/>
      <c r="AW145" s="6"/>
      <c r="AX145" s="6"/>
      <c r="AY145" s="6"/>
      <c r="AZ145" s="6"/>
      <c r="BA145" s="6"/>
      <c r="BB145" s="6"/>
      <c r="BC145" s="6"/>
      <c r="BD145" s="6"/>
      <c r="BE145" s="6"/>
      <c r="BF145" s="6"/>
      <c r="BG145" s="6"/>
      <c r="BH145" s="6"/>
      <c r="BI145" s="6"/>
      <c r="BJ145" s="6"/>
      <c r="BK145" s="7"/>
      <c r="BL145" s="48"/>
      <c r="BM145" s="48"/>
      <c r="BN145" s="48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</row>
    <row r="146" spans="4:88"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  <c r="AC146" s="6"/>
      <c r="AD146" s="7"/>
      <c r="AE146" s="48"/>
      <c r="AF146" s="48"/>
      <c r="AG146" s="48"/>
      <c r="AK146" s="6"/>
      <c r="AL146" s="6"/>
      <c r="AM146" s="6"/>
      <c r="AN146" s="6"/>
      <c r="AO146" s="6"/>
      <c r="AP146" s="6"/>
      <c r="AQ146" s="6"/>
      <c r="AR146" s="6"/>
      <c r="AS146" s="6"/>
      <c r="AT146" s="6"/>
      <c r="AU146" s="6"/>
      <c r="AV146" s="6"/>
      <c r="AW146" s="6"/>
      <c r="AX146" s="6"/>
      <c r="AY146" s="6"/>
      <c r="AZ146" s="6"/>
      <c r="BA146" s="6"/>
      <c r="BB146" s="6"/>
      <c r="BC146" s="6"/>
      <c r="BD146" s="6"/>
      <c r="BE146" s="6"/>
      <c r="BF146" s="6"/>
      <c r="BG146" s="6"/>
      <c r="BH146" s="6"/>
      <c r="BI146" s="6"/>
      <c r="BJ146" s="6"/>
      <c r="BK146" s="7"/>
      <c r="BL146" s="48"/>
      <c r="BM146" s="48"/>
      <c r="BN146" s="48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</row>
    <row r="147" spans="4:88"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  <c r="AC147" s="6"/>
      <c r="AD147" s="7"/>
      <c r="AE147" s="48"/>
      <c r="AF147" s="48"/>
      <c r="AG147" s="48"/>
      <c r="AK147" s="6"/>
      <c r="AL147" s="6"/>
      <c r="AM147" s="6"/>
      <c r="AN147" s="6"/>
      <c r="AO147" s="6"/>
      <c r="AP147" s="6"/>
      <c r="AQ147" s="6"/>
      <c r="AR147" s="6"/>
      <c r="AS147" s="6"/>
      <c r="AT147" s="6"/>
      <c r="AU147" s="6"/>
      <c r="AV147" s="6"/>
      <c r="AW147" s="6"/>
      <c r="AX147" s="6"/>
      <c r="AY147" s="6"/>
      <c r="AZ147" s="6"/>
      <c r="BA147" s="6"/>
      <c r="BB147" s="6"/>
      <c r="BC147" s="6"/>
      <c r="BD147" s="6"/>
      <c r="BE147" s="6"/>
      <c r="BF147" s="6"/>
      <c r="BG147" s="6"/>
      <c r="BH147" s="6"/>
      <c r="BI147" s="6"/>
      <c r="BJ147" s="6"/>
      <c r="BK147" s="7"/>
      <c r="BL147" s="48"/>
      <c r="BM147" s="48"/>
      <c r="BN147" s="48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</row>
    <row r="148" spans="4:88"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  <c r="AC148" s="6"/>
      <c r="AD148" s="7"/>
      <c r="AE148" s="48"/>
      <c r="AF148" s="48"/>
      <c r="AG148" s="48"/>
      <c r="AK148" s="6"/>
      <c r="AL148" s="6"/>
      <c r="AM148" s="6"/>
      <c r="AN148" s="6"/>
      <c r="AO148" s="6"/>
      <c r="AP148" s="6"/>
      <c r="AQ148" s="6"/>
      <c r="AR148" s="6"/>
      <c r="AS148" s="6"/>
      <c r="AT148" s="6"/>
      <c r="AU148" s="6"/>
      <c r="AV148" s="6"/>
      <c r="AW148" s="6"/>
      <c r="AX148" s="6"/>
      <c r="AY148" s="6"/>
      <c r="AZ148" s="6"/>
      <c r="BA148" s="6"/>
      <c r="BB148" s="6"/>
      <c r="BC148" s="6"/>
      <c r="BD148" s="6"/>
      <c r="BE148" s="6"/>
      <c r="BF148" s="6"/>
      <c r="BG148" s="6"/>
      <c r="BH148" s="6"/>
      <c r="BI148" s="6"/>
      <c r="BJ148" s="6"/>
      <c r="BK148" s="7"/>
      <c r="BL148" s="48"/>
      <c r="BM148" s="48"/>
      <c r="BN148" s="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</row>
    <row r="149" spans="4:88"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  <c r="AC149" s="6"/>
      <c r="AD149" s="7"/>
      <c r="AE149" s="48"/>
      <c r="AF149" s="48"/>
      <c r="AG149" s="48"/>
      <c r="AK149" s="6"/>
      <c r="AL149" s="6"/>
      <c r="AM149" s="6"/>
      <c r="AN149" s="6"/>
      <c r="AO149" s="6"/>
      <c r="AP149" s="6"/>
      <c r="AQ149" s="6"/>
      <c r="AR149" s="6"/>
      <c r="AS149" s="6"/>
      <c r="AT149" s="6"/>
      <c r="AU149" s="6"/>
      <c r="AV149" s="6"/>
      <c r="AW149" s="6"/>
      <c r="AX149" s="6"/>
      <c r="AY149" s="6"/>
      <c r="AZ149" s="6"/>
      <c r="BA149" s="6"/>
      <c r="BB149" s="6"/>
      <c r="BC149" s="6"/>
      <c r="BD149" s="6"/>
      <c r="BE149" s="6"/>
      <c r="BF149" s="6"/>
      <c r="BG149" s="6"/>
      <c r="BH149" s="6"/>
      <c r="BI149" s="6"/>
      <c r="BJ149" s="6"/>
      <c r="BK149" s="7"/>
      <c r="BL149" s="48"/>
      <c r="BM149" s="48"/>
      <c r="BN149" s="48"/>
    </row>
    <row r="150" spans="4:88"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  <c r="AC150" s="6"/>
      <c r="AD150" s="7"/>
      <c r="AE150" s="48"/>
      <c r="AF150" s="48"/>
      <c r="AG150" s="48"/>
      <c r="AK150" s="6"/>
      <c r="AL150" s="6"/>
      <c r="AM150" s="6"/>
      <c r="AN150" s="6"/>
      <c r="AO150" s="6"/>
      <c r="AP150" s="6"/>
      <c r="AQ150" s="6"/>
      <c r="AR150" s="6"/>
      <c r="AS150" s="6"/>
      <c r="AT150" s="6"/>
      <c r="AU150" s="6"/>
      <c r="AV150" s="6"/>
      <c r="AW150" s="6"/>
      <c r="AX150" s="6"/>
      <c r="AY150" s="6"/>
      <c r="AZ150" s="6"/>
      <c r="BA150" s="6"/>
      <c r="BB150" s="6"/>
      <c r="BC150" s="6"/>
      <c r="BD150" s="6"/>
      <c r="BE150" s="6"/>
      <c r="BF150" s="6"/>
      <c r="BG150" s="6"/>
      <c r="BH150" s="6"/>
      <c r="BI150" s="6"/>
      <c r="BJ150" s="6"/>
      <c r="BK150" s="7"/>
      <c r="BL150" s="48"/>
      <c r="BM150" s="48"/>
      <c r="BN150" s="48"/>
    </row>
    <row r="151" spans="4:88"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  <c r="AC151" s="6"/>
      <c r="AD151" s="7"/>
      <c r="AE151" s="48"/>
      <c r="AF151" s="48"/>
      <c r="AG151" s="48"/>
      <c r="AK151" s="6"/>
      <c r="AL151" s="6"/>
      <c r="AM151" s="6"/>
      <c r="AN151" s="6"/>
      <c r="AO151" s="6"/>
      <c r="AP151" s="6"/>
      <c r="AQ151" s="6"/>
      <c r="AR151" s="6"/>
      <c r="AS151" s="6"/>
      <c r="AT151" s="6"/>
      <c r="AU151" s="6"/>
      <c r="AV151" s="6"/>
      <c r="AW151" s="6"/>
      <c r="AX151" s="6"/>
      <c r="AY151" s="6"/>
      <c r="AZ151" s="6"/>
      <c r="BA151" s="6"/>
      <c r="BB151" s="6"/>
      <c r="BC151" s="6"/>
      <c r="BD151" s="6"/>
      <c r="BE151" s="6"/>
      <c r="BF151" s="6"/>
      <c r="BG151" s="6"/>
      <c r="BH151" s="6"/>
      <c r="BI151" s="6"/>
      <c r="BJ151" s="6"/>
      <c r="BK151" s="7"/>
      <c r="BL151" s="48"/>
      <c r="BM151" s="48"/>
      <c r="BN151" s="48"/>
    </row>
    <row r="152" spans="4:88"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  <c r="AC152" s="6"/>
      <c r="AD152" s="7"/>
      <c r="AE152" s="48"/>
      <c r="AF152" s="48"/>
      <c r="AG152" s="48"/>
      <c r="AK152" s="6"/>
      <c r="AL152" s="6"/>
      <c r="AM152" s="6"/>
      <c r="AN152" s="6"/>
      <c r="AO152" s="6"/>
      <c r="AP152" s="6"/>
      <c r="AQ152" s="6"/>
      <c r="AR152" s="6"/>
      <c r="AS152" s="6"/>
      <c r="AT152" s="6"/>
      <c r="AU152" s="6"/>
      <c r="AV152" s="6"/>
      <c r="AW152" s="6"/>
      <c r="AX152" s="6"/>
      <c r="AY152" s="6"/>
      <c r="AZ152" s="6"/>
      <c r="BA152" s="6"/>
      <c r="BB152" s="6"/>
      <c r="BC152" s="6"/>
      <c r="BD152" s="6"/>
      <c r="BE152" s="6"/>
      <c r="BF152" s="6"/>
      <c r="BG152" s="6"/>
      <c r="BH152" s="6"/>
      <c r="BI152" s="6"/>
      <c r="BJ152" s="6"/>
      <c r="BK152" s="7"/>
      <c r="BL152" s="48"/>
      <c r="BM152" s="48"/>
      <c r="BN152" s="48"/>
    </row>
    <row r="153" spans="4:88"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  <c r="AC153" s="6"/>
      <c r="AD153" s="7"/>
      <c r="AE153" s="48"/>
      <c r="AF153" s="48"/>
      <c r="AG153" s="48"/>
      <c r="AK153" s="6"/>
      <c r="AL153" s="6"/>
      <c r="AM153" s="6"/>
      <c r="AN153" s="6"/>
      <c r="AO153" s="6"/>
      <c r="AP153" s="6"/>
      <c r="AQ153" s="6"/>
      <c r="AR153" s="6"/>
      <c r="AS153" s="6"/>
      <c r="AT153" s="6"/>
      <c r="AU153" s="6"/>
      <c r="AV153" s="6"/>
      <c r="AW153" s="6"/>
      <c r="AX153" s="6"/>
      <c r="AY153" s="6"/>
      <c r="AZ153" s="6"/>
      <c r="BA153" s="6"/>
      <c r="BB153" s="6"/>
      <c r="BC153" s="6"/>
      <c r="BD153" s="6"/>
      <c r="BE153" s="6"/>
      <c r="BF153" s="6"/>
      <c r="BG153" s="6"/>
      <c r="BH153" s="6"/>
      <c r="BI153" s="6"/>
      <c r="BJ153" s="6"/>
      <c r="BK153" s="7"/>
      <c r="BL153" s="48"/>
      <c r="BM153" s="48"/>
      <c r="BN153" s="48"/>
    </row>
    <row r="154" spans="4:88"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  <c r="AC154" s="6"/>
      <c r="AD154" s="7"/>
      <c r="AE154" s="48"/>
      <c r="AF154" s="48"/>
      <c r="AG154" s="48"/>
      <c r="AK154" s="6"/>
      <c r="AL154" s="6"/>
      <c r="AM154" s="6"/>
      <c r="AN154" s="6"/>
      <c r="AO154" s="6"/>
      <c r="AP154" s="6"/>
      <c r="AQ154" s="6"/>
      <c r="AR154" s="6"/>
      <c r="AS154" s="6"/>
      <c r="AT154" s="6"/>
      <c r="AU154" s="6"/>
      <c r="AV154" s="6"/>
      <c r="AW154" s="6"/>
      <c r="AX154" s="6"/>
      <c r="AY154" s="6"/>
      <c r="AZ154" s="6"/>
      <c r="BA154" s="6"/>
      <c r="BB154" s="6"/>
      <c r="BC154" s="6"/>
      <c r="BD154" s="6"/>
      <c r="BE154" s="6"/>
      <c r="BF154" s="6"/>
      <c r="BG154" s="6"/>
      <c r="BH154" s="6"/>
      <c r="BI154" s="6"/>
      <c r="BJ154" s="6"/>
      <c r="BK154" s="7"/>
      <c r="BL154" s="48"/>
      <c r="BM154" s="48"/>
      <c r="BN154" s="48"/>
    </row>
    <row r="155" spans="4:88"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  <c r="AC155" s="6"/>
      <c r="AD155" s="7"/>
      <c r="AE155" s="48"/>
      <c r="AF155" s="48"/>
      <c r="AG155" s="48"/>
      <c r="AK155" s="6"/>
      <c r="AL155" s="6"/>
      <c r="AM155" s="6"/>
      <c r="AN155" s="6"/>
      <c r="AO155" s="6"/>
      <c r="AP155" s="6"/>
      <c r="AQ155" s="6"/>
      <c r="AR155" s="6"/>
      <c r="AS155" s="6"/>
      <c r="AT155" s="6"/>
      <c r="AU155" s="6"/>
      <c r="AV155" s="6"/>
      <c r="AW155" s="6"/>
      <c r="AX155" s="6"/>
      <c r="AY155" s="6"/>
      <c r="AZ155" s="6"/>
      <c r="BA155" s="6"/>
      <c r="BB155" s="6"/>
      <c r="BC155" s="6"/>
      <c r="BD155" s="6"/>
      <c r="BE155" s="6"/>
      <c r="BF155" s="6"/>
      <c r="BG155" s="6"/>
      <c r="BH155" s="6"/>
      <c r="BI155" s="6"/>
      <c r="BJ155" s="6"/>
      <c r="BK155" s="7"/>
      <c r="BL155" s="48"/>
      <c r="BM155" s="48"/>
      <c r="BN155" s="48"/>
    </row>
    <row r="156" spans="4:88"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  <c r="AC156" s="6"/>
      <c r="AD156" s="7"/>
      <c r="AE156" s="48"/>
      <c r="AF156" s="48"/>
      <c r="AG156" s="48"/>
      <c r="AK156" s="6"/>
      <c r="AL156" s="6"/>
      <c r="AM156" s="6"/>
      <c r="AN156" s="6"/>
      <c r="AO156" s="6"/>
      <c r="AP156" s="6"/>
      <c r="AQ156" s="6"/>
      <c r="AR156" s="6"/>
      <c r="AS156" s="6"/>
      <c r="AT156" s="6"/>
      <c r="AU156" s="6"/>
      <c r="AV156" s="6"/>
      <c r="AW156" s="6"/>
      <c r="AX156" s="6"/>
      <c r="AY156" s="6"/>
      <c r="AZ156" s="6"/>
      <c r="BA156" s="6"/>
      <c r="BB156" s="6"/>
      <c r="BC156" s="6"/>
      <c r="BD156" s="6"/>
      <c r="BE156" s="6"/>
      <c r="BF156" s="6"/>
      <c r="BG156" s="6"/>
      <c r="BH156" s="6"/>
      <c r="BI156" s="6"/>
      <c r="BJ156" s="6"/>
      <c r="BK156" s="7"/>
      <c r="BL156" s="48"/>
      <c r="BM156" s="48"/>
      <c r="BN156" s="48"/>
    </row>
    <row r="157" spans="4:88"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  <c r="AC157" s="6"/>
      <c r="AD157" s="7"/>
      <c r="AE157" s="48"/>
      <c r="AF157" s="48"/>
      <c r="AG157" s="48"/>
      <c r="AK157" s="6"/>
      <c r="AL157" s="6"/>
      <c r="AM157" s="6"/>
      <c r="AN157" s="6"/>
      <c r="AO157" s="6"/>
      <c r="AP157" s="6"/>
      <c r="AQ157" s="6"/>
      <c r="AR157" s="6"/>
      <c r="AS157" s="6"/>
      <c r="AT157" s="6"/>
      <c r="AU157" s="6"/>
      <c r="AV157" s="6"/>
      <c r="AW157" s="6"/>
      <c r="AX157" s="6"/>
      <c r="AY157" s="6"/>
      <c r="AZ157" s="6"/>
      <c r="BA157" s="6"/>
      <c r="BB157" s="6"/>
      <c r="BC157" s="6"/>
      <c r="BD157" s="6"/>
      <c r="BE157" s="6"/>
      <c r="BF157" s="6"/>
      <c r="BG157" s="6"/>
      <c r="BH157" s="6"/>
      <c r="BI157" s="6"/>
      <c r="BJ157" s="6"/>
      <c r="BK157" s="7"/>
      <c r="BL157" s="48"/>
      <c r="BM157" s="48"/>
      <c r="BN157" s="48"/>
    </row>
    <row r="158" spans="4:88"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  <c r="AC158" s="6"/>
      <c r="AD158" s="7"/>
      <c r="AE158" s="48"/>
      <c r="AF158" s="48"/>
      <c r="AG158" s="48"/>
      <c r="AK158" s="6"/>
      <c r="AL158" s="6"/>
      <c r="AM158" s="6"/>
      <c r="AN158" s="6"/>
      <c r="AO158" s="6"/>
      <c r="AP158" s="6"/>
      <c r="AQ158" s="6"/>
      <c r="AR158" s="6"/>
      <c r="AS158" s="6"/>
      <c r="AT158" s="6"/>
      <c r="AU158" s="6"/>
      <c r="AV158" s="6"/>
      <c r="AW158" s="6"/>
      <c r="AX158" s="6"/>
      <c r="AY158" s="6"/>
      <c r="AZ158" s="6"/>
      <c r="BA158" s="6"/>
      <c r="BB158" s="6"/>
      <c r="BC158" s="6"/>
      <c r="BD158" s="6"/>
      <c r="BE158" s="6"/>
      <c r="BF158" s="6"/>
      <c r="BG158" s="6"/>
      <c r="BH158" s="6"/>
      <c r="BI158" s="6"/>
      <c r="BJ158" s="6"/>
      <c r="BK158" s="7"/>
      <c r="BL158" s="48"/>
      <c r="BM158" s="48"/>
      <c r="BN158" s="48"/>
    </row>
    <row r="159" spans="4:88"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  <c r="AC159" s="6"/>
      <c r="AD159" s="7"/>
      <c r="AE159" s="48"/>
      <c r="AF159" s="48"/>
      <c r="AG159" s="48"/>
      <c r="AK159" s="6"/>
      <c r="AL159" s="6"/>
      <c r="AM159" s="6"/>
      <c r="AN159" s="6"/>
      <c r="AO159" s="6"/>
      <c r="AP159" s="6"/>
      <c r="AQ159" s="6"/>
      <c r="AR159" s="6"/>
      <c r="AS159" s="6"/>
      <c r="AT159" s="6"/>
      <c r="AU159" s="6"/>
      <c r="AV159" s="6"/>
      <c r="AW159" s="6"/>
      <c r="AX159" s="6"/>
      <c r="AY159" s="6"/>
      <c r="AZ159" s="6"/>
      <c r="BA159" s="6"/>
      <c r="BB159" s="6"/>
      <c r="BC159" s="6"/>
      <c r="BD159" s="6"/>
      <c r="BE159" s="6"/>
      <c r="BF159" s="6"/>
      <c r="BG159" s="6"/>
      <c r="BH159" s="6"/>
      <c r="BI159" s="6"/>
      <c r="BJ159" s="6"/>
      <c r="BK159" s="7"/>
      <c r="BL159" s="48"/>
      <c r="BM159" s="48"/>
      <c r="BN159" s="48"/>
    </row>
    <row r="160" spans="4:88"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  <c r="AC160" s="6"/>
      <c r="AD160" s="7"/>
      <c r="AE160" s="48"/>
      <c r="AF160" s="48"/>
      <c r="AG160" s="48"/>
      <c r="AK160" s="6"/>
      <c r="AL160" s="6"/>
      <c r="AM160" s="6"/>
      <c r="AN160" s="6"/>
      <c r="AO160" s="6"/>
      <c r="AP160" s="6"/>
      <c r="AQ160" s="6"/>
      <c r="AR160" s="6"/>
      <c r="AS160" s="6"/>
      <c r="AT160" s="6"/>
      <c r="AU160" s="6"/>
      <c r="AV160" s="6"/>
      <c r="AW160" s="6"/>
      <c r="AX160" s="6"/>
      <c r="AY160" s="6"/>
      <c r="AZ160" s="6"/>
      <c r="BA160" s="6"/>
      <c r="BB160" s="6"/>
      <c r="BC160" s="6"/>
      <c r="BD160" s="6"/>
      <c r="BE160" s="6"/>
      <c r="BF160" s="6"/>
      <c r="BG160" s="6"/>
      <c r="BH160" s="6"/>
      <c r="BI160" s="6"/>
      <c r="BJ160" s="6"/>
      <c r="BK160" s="7"/>
      <c r="BL160" s="48"/>
      <c r="BM160" s="48"/>
      <c r="BN160" s="48"/>
    </row>
    <row r="161" spans="4:66"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  <c r="AC161" s="6"/>
      <c r="AD161" s="7"/>
      <c r="AE161" s="48"/>
      <c r="AF161" s="48"/>
      <c r="AG161" s="48"/>
      <c r="AK161" s="6"/>
      <c r="AL161" s="6"/>
      <c r="AM161" s="6"/>
      <c r="AN161" s="6"/>
      <c r="AO161" s="6"/>
      <c r="AP161" s="6"/>
      <c r="AQ161" s="6"/>
      <c r="AR161" s="6"/>
      <c r="AS161" s="6"/>
      <c r="AT161" s="6"/>
      <c r="AU161" s="6"/>
      <c r="AV161" s="6"/>
      <c r="AW161" s="6"/>
      <c r="AX161" s="6"/>
      <c r="AY161" s="6"/>
      <c r="AZ161" s="6"/>
      <c r="BA161" s="6"/>
      <c r="BB161" s="6"/>
      <c r="BC161" s="6"/>
      <c r="BD161" s="6"/>
      <c r="BE161" s="6"/>
      <c r="BF161" s="6"/>
      <c r="BG161" s="6"/>
      <c r="BH161" s="6"/>
      <c r="BI161" s="6"/>
      <c r="BJ161" s="6"/>
      <c r="BK161" s="7"/>
      <c r="BL161" s="48"/>
      <c r="BM161" s="48"/>
      <c r="BN161" s="48"/>
    </row>
    <row r="162" spans="4:66"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  <c r="AC162" s="6"/>
      <c r="AD162" s="7"/>
      <c r="AE162" s="48"/>
      <c r="AF162" s="48"/>
      <c r="AG162" s="48"/>
      <c r="AK162" s="6"/>
      <c r="AL162" s="6"/>
      <c r="AM162" s="6"/>
      <c r="AN162" s="6"/>
      <c r="AO162" s="6"/>
      <c r="AP162" s="6"/>
      <c r="AQ162" s="6"/>
      <c r="AR162" s="6"/>
      <c r="AS162" s="6"/>
      <c r="AT162" s="6"/>
      <c r="AU162" s="6"/>
      <c r="AV162" s="6"/>
      <c r="AW162" s="6"/>
      <c r="AX162" s="6"/>
      <c r="AY162" s="6"/>
      <c r="AZ162" s="6"/>
      <c r="BA162" s="6"/>
      <c r="BB162" s="6"/>
      <c r="BC162" s="6"/>
      <c r="BD162" s="6"/>
      <c r="BE162" s="6"/>
      <c r="BF162" s="6"/>
      <c r="BG162" s="6"/>
      <c r="BH162" s="6"/>
      <c r="BI162" s="6"/>
      <c r="BJ162" s="6"/>
      <c r="BK162" s="7"/>
      <c r="BL162" s="48"/>
      <c r="BM162" s="48"/>
      <c r="BN162" s="48"/>
    </row>
    <row r="163" spans="4:66"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  <c r="AC163" s="6"/>
      <c r="AD163" s="7"/>
      <c r="AE163" s="48"/>
      <c r="AF163" s="48"/>
      <c r="AG163" s="48"/>
      <c r="AK163" s="6"/>
      <c r="AL163" s="6"/>
      <c r="AM163" s="6"/>
      <c r="AN163" s="6"/>
      <c r="AO163" s="6"/>
      <c r="AP163" s="6"/>
      <c r="AQ163" s="6"/>
      <c r="AR163" s="6"/>
      <c r="AS163" s="6"/>
      <c r="AT163" s="6"/>
      <c r="AU163" s="6"/>
      <c r="AV163" s="6"/>
      <c r="AW163" s="6"/>
      <c r="AX163" s="6"/>
      <c r="AY163" s="6"/>
      <c r="AZ163" s="6"/>
      <c r="BA163" s="6"/>
      <c r="BB163" s="6"/>
      <c r="BC163" s="6"/>
      <c r="BD163" s="6"/>
      <c r="BE163" s="6"/>
      <c r="BF163" s="6"/>
      <c r="BG163" s="6"/>
      <c r="BH163" s="6"/>
      <c r="BI163" s="6"/>
      <c r="BJ163" s="6"/>
      <c r="BK163" s="7"/>
      <c r="BL163" s="48"/>
      <c r="BM163" s="48"/>
      <c r="BN163" s="48"/>
    </row>
    <row r="164" spans="4:66"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  <c r="AC164" s="6"/>
      <c r="AD164" s="7"/>
      <c r="AE164" s="48"/>
      <c r="AF164" s="48"/>
      <c r="AG164" s="48"/>
      <c r="AK164" s="6"/>
      <c r="AL164" s="6"/>
      <c r="AM164" s="6"/>
      <c r="AN164" s="6"/>
      <c r="AO164" s="6"/>
      <c r="AP164" s="6"/>
      <c r="AQ164" s="6"/>
      <c r="AR164" s="6"/>
      <c r="AS164" s="6"/>
      <c r="AT164" s="6"/>
      <c r="AU164" s="6"/>
      <c r="AV164" s="6"/>
      <c r="AW164" s="6"/>
      <c r="AX164" s="6"/>
      <c r="AY164" s="6"/>
      <c r="AZ164" s="6"/>
      <c r="BA164" s="6"/>
      <c r="BB164" s="6"/>
      <c r="BC164" s="6"/>
      <c r="BD164" s="6"/>
      <c r="BE164" s="6"/>
      <c r="BF164" s="6"/>
      <c r="BG164" s="6"/>
      <c r="BH164" s="6"/>
      <c r="BI164" s="6"/>
      <c r="BJ164" s="6"/>
      <c r="BK164" s="7"/>
      <c r="BL164" s="48"/>
      <c r="BM164" s="48"/>
      <c r="BN164" s="48"/>
    </row>
    <row r="165" spans="4:66"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  <c r="AC165" s="6"/>
      <c r="AD165" s="7"/>
      <c r="AE165" s="48"/>
      <c r="AF165" s="48"/>
      <c r="AG165" s="48"/>
      <c r="AK165" s="6"/>
      <c r="AL165" s="6"/>
      <c r="AM165" s="6"/>
      <c r="AN165" s="6"/>
      <c r="AO165" s="6"/>
      <c r="AP165" s="6"/>
      <c r="AQ165" s="6"/>
      <c r="AR165" s="6"/>
      <c r="AS165" s="6"/>
      <c r="AT165" s="6"/>
      <c r="AU165" s="6"/>
      <c r="AV165" s="6"/>
      <c r="AW165" s="6"/>
      <c r="AX165" s="6"/>
      <c r="AY165" s="6"/>
      <c r="AZ165" s="6"/>
      <c r="BA165" s="6"/>
      <c r="BB165" s="6"/>
      <c r="BC165" s="6"/>
      <c r="BD165" s="6"/>
      <c r="BE165" s="6"/>
      <c r="BF165" s="6"/>
      <c r="BG165" s="6"/>
      <c r="BH165" s="6"/>
      <c r="BI165" s="6"/>
      <c r="BJ165" s="6"/>
      <c r="BK165" s="7"/>
      <c r="BL165" s="48"/>
      <c r="BM165" s="48"/>
      <c r="BN165" s="48"/>
    </row>
    <row r="166" spans="4:66"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  <c r="AC166" s="6"/>
      <c r="AD166" s="7"/>
      <c r="AE166" s="48"/>
      <c r="AF166" s="48"/>
      <c r="AG166" s="48"/>
      <c r="AK166" s="6"/>
      <c r="AL166" s="6"/>
      <c r="AM166" s="6"/>
      <c r="AN166" s="6"/>
      <c r="AO166" s="6"/>
      <c r="AP166" s="6"/>
      <c r="AQ166" s="6"/>
      <c r="AR166" s="6"/>
      <c r="AS166" s="6"/>
      <c r="AT166" s="6"/>
      <c r="AU166" s="6"/>
      <c r="AV166" s="6"/>
      <c r="AW166" s="6"/>
      <c r="AX166" s="6"/>
      <c r="AY166" s="6"/>
      <c r="AZ166" s="6"/>
      <c r="BA166" s="6"/>
      <c r="BB166" s="6"/>
      <c r="BC166" s="6"/>
      <c r="BD166" s="6"/>
      <c r="BE166" s="6"/>
      <c r="BF166" s="6"/>
      <c r="BG166" s="6"/>
      <c r="BH166" s="6"/>
      <c r="BI166" s="6"/>
      <c r="BJ166" s="6"/>
      <c r="BK166" s="7"/>
      <c r="BL166" s="48"/>
      <c r="BM166" s="48"/>
      <c r="BN166" s="48"/>
    </row>
    <row r="167" spans="4:66"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  <c r="AC167" s="6"/>
      <c r="AD167" s="7"/>
      <c r="AE167" s="48"/>
      <c r="AF167" s="48"/>
      <c r="AG167" s="48"/>
      <c r="AK167" s="6"/>
      <c r="AL167" s="6"/>
      <c r="AM167" s="6"/>
      <c r="AN167" s="6"/>
      <c r="AO167" s="6"/>
      <c r="AP167" s="6"/>
      <c r="AQ167" s="6"/>
      <c r="AR167" s="6"/>
      <c r="AS167" s="6"/>
      <c r="AT167" s="6"/>
      <c r="AU167" s="6"/>
      <c r="AV167" s="6"/>
      <c r="AW167" s="6"/>
      <c r="AX167" s="6"/>
      <c r="AY167" s="6"/>
      <c r="AZ167" s="6"/>
      <c r="BA167" s="6"/>
      <c r="BB167" s="6"/>
      <c r="BC167" s="6"/>
      <c r="BD167" s="6"/>
      <c r="BE167" s="6"/>
      <c r="BF167" s="6"/>
      <c r="BG167" s="6"/>
      <c r="BH167" s="6"/>
      <c r="BI167" s="6"/>
      <c r="BJ167" s="6"/>
      <c r="BK167" s="7"/>
      <c r="BL167" s="48"/>
      <c r="BM167" s="48"/>
      <c r="BN167" s="48"/>
    </row>
    <row r="168" spans="4:66"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  <c r="AC168" s="6"/>
      <c r="AD168" s="7"/>
      <c r="AE168" s="48"/>
      <c r="AF168" s="48"/>
      <c r="AG168" s="48"/>
      <c r="AK168" s="6"/>
      <c r="AL168" s="6"/>
      <c r="AM168" s="6"/>
      <c r="AN168" s="6"/>
      <c r="AO168" s="6"/>
      <c r="AP168" s="6"/>
      <c r="AQ168" s="6"/>
      <c r="AR168" s="6"/>
      <c r="AS168" s="6"/>
      <c r="AT168" s="6"/>
      <c r="AU168" s="6"/>
      <c r="AV168" s="6"/>
      <c r="AW168" s="6"/>
      <c r="AX168" s="6"/>
      <c r="AY168" s="6"/>
      <c r="AZ168" s="6"/>
      <c r="BA168" s="6"/>
      <c r="BB168" s="6"/>
      <c r="BC168" s="6"/>
      <c r="BD168" s="6"/>
      <c r="BE168" s="6"/>
      <c r="BF168" s="6"/>
      <c r="BG168" s="6"/>
      <c r="BH168" s="6"/>
      <c r="BI168" s="6"/>
      <c r="BJ168" s="6"/>
      <c r="BK168" s="7"/>
      <c r="BL168" s="48"/>
      <c r="BM168" s="48"/>
      <c r="BN168" s="48"/>
    </row>
    <row r="169" spans="4:66"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  <c r="AC169" s="6"/>
      <c r="AD169" s="7"/>
      <c r="AE169" s="48"/>
      <c r="AF169" s="48"/>
      <c r="AG169" s="48"/>
      <c r="AK169" s="6"/>
      <c r="AL169" s="6"/>
      <c r="AM169" s="6"/>
      <c r="AN169" s="6"/>
      <c r="AO169" s="6"/>
      <c r="AP169" s="6"/>
      <c r="AQ169" s="6"/>
      <c r="AR169" s="6"/>
      <c r="AS169" s="6"/>
      <c r="AT169" s="6"/>
      <c r="AU169" s="6"/>
      <c r="AV169" s="6"/>
      <c r="AW169" s="6"/>
      <c r="AX169" s="6"/>
      <c r="AY169" s="6"/>
      <c r="AZ169" s="6"/>
      <c r="BA169" s="6"/>
      <c r="BB169" s="6"/>
      <c r="BC169" s="6"/>
      <c r="BD169" s="6"/>
      <c r="BE169" s="6"/>
      <c r="BF169" s="6"/>
      <c r="BG169" s="6"/>
      <c r="BH169" s="6"/>
      <c r="BI169" s="6"/>
      <c r="BJ169" s="6"/>
      <c r="BK169" s="7"/>
      <c r="BL169" s="48"/>
      <c r="BM169" s="48"/>
      <c r="BN169" s="48"/>
    </row>
    <row r="170" spans="4:66"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  <c r="AC170" s="6"/>
      <c r="AD170" s="7"/>
      <c r="AE170" s="48"/>
      <c r="AF170" s="48"/>
      <c r="AG170" s="48"/>
      <c r="AK170" s="6"/>
      <c r="AL170" s="6"/>
      <c r="AM170" s="6"/>
      <c r="AN170" s="6"/>
      <c r="AO170" s="6"/>
      <c r="AP170" s="6"/>
      <c r="AQ170" s="6"/>
      <c r="AR170" s="6"/>
      <c r="AS170" s="6"/>
      <c r="AT170" s="6"/>
      <c r="AU170" s="6"/>
      <c r="AV170" s="6"/>
      <c r="AW170" s="6"/>
      <c r="AX170" s="6"/>
      <c r="AY170" s="6"/>
      <c r="AZ170" s="6"/>
      <c r="BA170" s="6"/>
      <c r="BB170" s="6"/>
      <c r="BC170" s="6"/>
      <c r="BD170" s="6"/>
      <c r="BE170" s="6"/>
      <c r="BF170" s="6"/>
      <c r="BG170" s="6"/>
      <c r="BH170" s="6"/>
      <c r="BI170" s="6"/>
      <c r="BJ170" s="6"/>
      <c r="BK170" s="7"/>
      <c r="BL170" s="48"/>
      <c r="BM170" s="48"/>
      <c r="BN170" s="48"/>
    </row>
    <row r="171" spans="4:66"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  <c r="AC171" s="6"/>
      <c r="AD171" s="7"/>
      <c r="AE171" s="48"/>
      <c r="AF171" s="48"/>
      <c r="AG171" s="48"/>
      <c r="AK171" s="6"/>
      <c r="AL171" s="6"/>
      <c r="AM171" s="6"/>
      <c r="AN171" s="6"/>
      <c r="AO171" s="6"/>
      <c r="AP171" s="6"/>
      <c r="AQ171" s="6"/>
      <c r="AR171" s="6"/>
      <c r="AS171" s="6"/>
      <c r="AT171" s="6"/>
      <c r="AU171" s="6"/>
      <c r="AV171" s="6"/>
      <c r="AW171" s="6"/>
      <c r="AX171" s="6"/>
      <c r="AY171" s="6"/>
      <c r="AZ171" s="6"/>
      <c r="BA171" s="6"/>
      <c r="BB171" s="6"/>
      <c r="BC171" s="6"/>
      <c r="BD171" s="6"/>
      <c r="BE171" s="6"/>
      <c r="BF171" s="6"/>
      <c r="BG171" s="6"/>
      <c r="BH171" s="6"/>
      <c r="BI171" s="6"/>
      <c r="BJ171" s="6"/>
      <c r="BK171" s="7"/>
      <c r="BL171" s="48"/>
      <c r="BM171" s="48"/>
      <c r="BN171" s="48"/>
    </row>
    <row r="172" spans="4:66"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  <c r="AC172" s="6"/>
      <c r="AD172" s="7"/>
      <c r="AE172" s="48"/>
      <c r="AF172" s="48"/>
      <c r="AG172" s="48"/>
      <c r="AK172" s="6"/>
      <c r="AL172" s="6"/>
      <c r="AM172" s="6"/>
      <c r="AN172" s="6"/>
      <c r="AO172" s="6"/>
      <c r="AP172" s="6"/>
      <c r="AQ172" s="6"/>
      <c r="AR172" s="6"/>
      <c r="AS172" s="6"/>
      <c r="AT172" s="6"/>
      <c r="AU172" s="6"/>
      <c r="AV172" s="6"/>
      <c r="AW172" s="6"/>
      <c r="AX172" s="6"/>
      <c r="AY172" s="6"/>
      <c r="AZ172" s="6"/>
      <c r="BA172" s="6"/>
      <c r="BB172" s="6"/>
      <c r="BC172" s="6"/>
      <c r="BD172" s="6"/>
      <c r="BE172" s="6"/>
      <c r="BF172" s="6"/>
      <c r="BG172" s="6"/>
      <c r="BH172" s="6"/>
      <c r="BI172" s="6"/>
      <c r="BJ172" s="6"/>
      <c r="BK172" s="7"/>
      <c r="BL172" s="48"/>
      <c r="BM172" s="48"/>
      <c r="BN172" s="48"/>
    </row>
    <row r="173" spans="4:66"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  <c r="AC173" s="6"/>
      <c r="AD173" s="7"/>
      <c r="AE173" s="48"/>
      <c r="AF173" s="48"/>
      <c r="AG173" s="48"/>
      <c r="AK173" s="6"/>
      <c r="AL173" s="6"/>
      <c r="AM173" s="6"/>
      <c r="AN173" s="6"/>
      <c r="AO173" s="6"/>
      <c r="AP173" s="6"/>
      <c r="AQ173" s="6"/>
      <c r="AR173" s="6"/>
      <c r="AS173" s="6"/>
      <c r="AT173" s="6"/>
      <c r="AU173" s="6"/>
      <c r="AV173" s="6"/>
      <c r="AW173" s="6"/>
      <c r="AX173" s="6"/>
      <c r="AY173" s="6"/>
      <c r="AZ173" s="6"/>
      <c r="BA173" s="6"/>
      <c r="BB173" s="6"/>
      <c r="BC173" s="6"/>
      <c r="BD173" s="6"/>
      <c r="BE173" s="6"/>
      <c r="BF173" s="6"/>
      <c r="BG173" s="6"/>
      <c r="BH173" s="6"/>
      <c r="BI173" s="6"/>
      <c r="BJ173" s="6"/>
      <c r="BK173" s="7"/>
      <c r="BL173" s="48"/>
      <c r="BM173" s="48"/>
      <c r="BN173" s="48"/>
    </row>
    <row r="174" spans="4:66"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  <c r="AC174" s="6"/>
      <c r="AD174" s="7"/>
      <c r="AE174" s="48"/>
      <c r="AF174" s="48"/>
      <c r="AG174" s="48"/>
      <c r="AK174" s="6"/>
      <c r="AL174" s="6"/>
      <c r="AM174" s="6"/>
      <c r="AN174" s="6"/>
      <c r="AO174" s="6"/>
      <c r="AP174" s="6"/>
      <c r="AQ174" s="6"/>
      <c r="AR174" s="6"/>
      <c r="AS174" s="6"/>
      <c r="AT174" s="6"/>
      <c r="AU174" s="6"/>
      <c r="AV174" s="6"/>
      <c r="AW174" s="6"/>
      <c r="AX174" s="6"/>
      <c r="AY174" s="6"/>
      <c r="AZ174" s="6"/>
      <c r="BA174" s="6"/>
      <c r="BB174" s="6"/>
      <c r="BC174" s="6"/>
      <c r="BD174" s="6"/>
      <c r="BE174" s="6"/>
      <c r="BF174" s="6"/>
      <c r="BG174" s="6"/>
      <c r="BH174" s="6"/>
      <c r="BI174" s="6"/>
      <c r="BJ174" s="6"/>
      <c r="BK174" s="7"/>
      <c r="BL174" s="48"/>
      <c r="BM174" s="48"/>
      <c r="BN174" s="48"/>
    </row>
    <row r="175" spans="4:66"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  <c r="AC175" s="6"/>
      <c r="AD175" s="7"/>
      <c r="AE175" s="48"/>
      <c r="AF175" s="48"/>
      <c r="AG175" s="48"/>
      <c r="AK175" s="6"/>
      <c r="AL175" s="6"/>
      <c r="AM175" s="6"/>
      <c r="AN175" s="6"/>
      <c r="AO175" s="6"/>
      <c r="AP175" s="6"/>
      <c r="AQ175" s="6"/>
      <c r="AR175" s="6"/>
      <c r="AS175" s="6"/>
      <c r="AT175" s="6"/>
      <c r="AU175" s="6"/>
      <c r="AV175" s="6"/>
      <c r="AW175" s="6"/>
      <c r="AX175" s="6"/>
      <c r="AY175" s="6"/>
      <c r="AZ175" s="6"/>
      <c r="BA175" s="6"/>
      <c r="BB175" s="6"/>
      <c r="BC175" s="6"/>
      <c r="BD175" s="6"/>
      <c r="BE175" s="6"/>
      <c r="BF175" s="6"/>
      <c r="BG175" s="6"/>
      <c r="BH175" s="6"/>
      <c r="BI175" s="6"/>
      <c r="BJ175" s="6"/>
      <c r="BK175" s="7"/>
      <c r="BL175" s="48"/>
      <c r="BM175" s="48"/>
      <c r="BN175" s="48"/>
    </row>
    <row r="176" spans="4:66"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  <c r="AC176" s="6"/>
      <c r="AD176" s="7"/>
      <c r="AE176" s="48"/>
      <c r="AF176" s="48"/>
      <c r="AG176" s="48"/>
      <c r="AK176" s="6"/>
      <c r="AL176" s="6"/>
      <c r="AM176" s="6"/>
      <c r="AN176" s="6"/>
      <c r="AO176" s="6"/>
      <c r="AP176" s="6"/>
      <c r="AQ176" s="6"/>
      <c r="AR176" s="6"/>
      <c r="AS176" s="6"/>
      <c r="AT176" s="6"/>
      <c r="AU176" s="6"/>
      <c r="AV176" s="6"/>
      <c r="AW176" s="6"/>
      <c r="AX176" s="6"/>
      <c r="AY176" s="6"/>
      <c r="AZ176" s="6"/>
      <c r="BA176" s="6"/>
      <c r="BB176" s="6"/>
      <c r="BC176" s="6"/>
      <c r="BD176" s="6"/>
      <c r="BE176" s="6"/>
      <c r="BF176" s="6"/>
      <c r="BG176" s="6"/>
      <c r="BH176" s="6"/>
      <c r="BI176" s="6"/>
      <c r="BJ176" s="6"/>
      <c r="BK176" s="7"/>
      <c r="BL176" s="48"/>
      <c r="BM176" s="48"/>
      <c r="BN176" s="48"/>
    </row>
    <row r="177" spans="4:66"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  <c r="AC177" s="6"/>
      <c r="AD177" s="7"/>
      <c r="AE177" s="48"/>
      <c r="AF177" s="48"/>
      <c r="AG177" s="48"/>
      <c r="AK177" s="6"/>
      <c r="AL177" s="6"/>
      <c r="AM177" s="6"/>
      <c r="AN177" s="6"/>
      <c r="AO177" s="6"/>
      <c r="AP177" s="6"/>
      <c r="AQ177" s="6"/>
      <c r="AR177" s="6"/>
      <c r="AS177" s="6"/>
      <c r="AT177" s="6"/>
      <c r="AU177" s="6"/>
      <c r="AV177" s="6"/>
      <c r="AW177" s="6"/>
      <c r="AX177" s="6"/>
      <c r="AY177" s="6"/>
      <c r="AZ177" s="6"/>
      <c r="BA177" s="6"/>
      <c r="BB177" s="6"/>
      <c r="BC177" s="6"/>
      <c r="BD177" s="6"/>
      <c r="BE177" s="6"/>
      <c r="BF177" s="6"/>
      <c r="BG177" s="6"/>
      <c r="BH177" s="6"/>
      <c r="BI177" s="6"/>
      <c r="BJ177" s="6"/>
      <c r="BK177" s="7"/>
      <c r="BL177" s="48"/>
      <c r="BM177" s="48"/>
      <c r="BN177" s="48"/>
    </row>
    <row r="178" spans="4:66"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  <c r="AC178" s="6"/>
      <c r="AD178" s="7"/>
      <c r="AE178" s="48"/>
      <c r="AF178" s="48"/>
      <c r="AG178" s="48"/>
      <c r="AK178" s="6"/>
      <c r="AL178" s="6"/>
      <c r="AM178" s="6"/>
      <c r="AN178" s="6"/>
      <c r="AO178" s="6"/>
      <c r="AP178" s="6"/>
      <c r="AQ178" s="6"/>
      <c r="AR178" s="6"/>
      <c r="AS178" s="6"/>
      <c r="AT178" s="6"/>
      <c r="AU178" s="6"/>
      <c r="AV178" s="6"/>
      <c r="AW178" s="6"/>
      <c r="AX178" s="6"/>
      <c r="AY178" s="6"/>
      <c r="AZ178" s="6"/>
      <c r="BA178" s="6"/>
      <c r="BB178" s="6"/>
      <c r="BC178" s="6"/>
      <c r="BD178" s="6"/>
      <c r="BE178" s="6"/>
      <c r="BF178" s="6"/>
      <c r="BG178" s="6"/>
      <c r="BH178" s="6"/>
      <c r="BI178" s="6"/>
      <c r="BJ178" s="6"/>
      <c r="BK178" s="7"/>
      <c r="BL178" s="48"/>
      <c r="BM178" s="48"/>
      <c r="BN178" s="48"/>
    </row>
    <row r="179" spans="4:66"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  <c r="AC179" s="6"/>
      <c r="AD179" s="7"/>
      <c r="AE179" s="48"/>
      <c r="AF179" s="48"/>
      <c r="AG179" s="48"/>
      <c r="AK179" s="6"/>
      <c r="AL179" s="6"/>
      <c r="AM179" s="6"/>
      <c r="AN179" s="6"/>
      <c r="AO179" s="6"/>
      <c r="AP179" s="6"/>
      <c r="AQ179" s="6"/>
      <c r="AR179" s="6"/>
      <c r="AS179" s="6"/>
      <c r="AT179" s="6"/>
      <c r="AU179" s="6"/>
      <c r="AV179" s="6"/>
      <c r="AW179" s="6"/>
      <c r="AX179" s="6"/>
      <c r="AY179" s="6"/>
      <c r="AZ179" s="6"/>
      <c r="BA179" s="6"/>
      <c r="BB179" s="6"/>
      <c r="BC179" s="6"/>
      <c r="BD179" s="6"/>
      <c r="BE179" s="6"/>
      <c r="BF179" s="6"/>
      <c r="BG179" s="6"/>
      <c r="BH179" s="6"/>
      <c r="BI179" s="6"/>
      <c r="BJ179" s="6"/>
      <c r="BK179" s="7"/>
      <c r="BL179" s="48"/>
      <c r="BM179" s="48"/>
      <c r="BN179" s="48"/>
    </row>
    <row r="180" spans="4:66"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  <c r="AC180" s="6"/>
      <c r="AD180" s="7"/>
      <c r="AE180" s="48"/>
      <c r="AF180" s="48"/>
      <c r="AG180" s="48"/>
      <c r="AK180" s="6"/>
      <c r="AL180" s="6"/>
      <c r="AM180" s="6"/>
      <c r="AN180" s="6"/>
      <c r="AO180" s="6"/>
      <c r="AP180" s="6"/>
      <c r="AQ180" s="6"/>
      <c r="AR180" s="6"/>
      <c r="AS180" s="6"/>
      <c r="AT180" s="6"/>
      <c r="AU180" s="6"/>
      <c r="AV180" s="6"/>
      <c r="AW180" s="6"/>
      <c r="AX180" s="6"/>
      <c r="AY180" s="6"/>
      <c r="AZ180" s="6"/>
      <c r="BA180" s="6"/>
      <c r="BB180" s="6"/>
      <c r="BC180" s="6"/>
      <c r="BD180" s="6"/>
      <c r="BE180" s="6"/>
      <c r="BF180" s="6"/>
      <c r="BG180" s="6"/>
      <c r="BH180" s="6"/>
      <c r="BI180" s="6"/>
      <c r="BJ180" s="6"/>
      <c r="BK180" s="7"/>
      <c r="BL180" s="48"/>
      <c r="BM180" s="48"/>
      <c r="BN180" s="48"/>
    </row>
    <row r="181" spans="4:66"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  <c r="AC181" s="6"/>
      <c r="AD181" s="7"/>
      <c r="AE181" s="48"/>
      <c r="AF181" s="48"/>
      <c r="AG181" s="48"/>
      <c r="AK181" s="6"/>
      <c r="AL181" s="6"/>
      <c r="AM181" s="6"/>
      <c r="AN181" s="6"/>
      <c r="AO181" s="6"/>
      <c r="AP181" s="6"/>
      <c r="AQ181" s="6"/>
      <c r="AR181" s="6"/>
      <c r="AS181" s="6"/>
      <c r="AT181" s="6"/>
      <c r="AU181" s="6"/>
      <c r="AV181" s="6"/>
      <c r="AW181" s="6"/>
      <c r="AX181" s="6"/>
      <c r="AY181" s="6"/>
      <c r="AZ181" s="6"/>
      <c r="BA181" s="6"/>
      <c r="BB181" s="6"/>
      <c r="BC181" s="6"/>
      <c r="BD181" s="6"/>
      <c r="BE181" s="6"/>
      <c r="BF181" s="6"/>
      <c r="BG181" s="6"/>
      <c r="BH181" s="6"/>
      <c r="BI181" s="6"/>
      <c r="BJ181" s="6"/>
      <c r="BK181" s="7"/>
      <c r="BL181" s="48"/>
      <c r="BM181" s="48"/>
      <c r="BN181" s="48"/>
    </row>
    <row r="182" spans="4:66"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  <c r="AC182" s="6"/>
      <c r="AD182" s="7"/>
      <c r="AE182" s="48"/>
      <c r="AF182" s="48"/>
      <c r="AG182" s="48"/>
      <c r="AK182" s="6"/>
      <c r="AL182" s="6"/>
      <c r="AM182" s="6"/>
      <c r="AN182" s="6"/>
      <c r="AO182" s="6"/>
      <c r="AP182" s="6"/>
      <c r="AQ182" s="6"/>
      <c r="AR182" s="6"/>
      <c r="AS182" s="6"/>
      <c r="AT182" s="6"/>
      <c r="AU182" s="6"/>
      <c r="AV182" s="6"/>
      <c r="AW182" s="6"/>
      <c r="AX182" s="6"/>
      <c r="AY182" s="6"/>
      <c r="AZ182" s="6"/>
      <c r="BA182" s="6"/>
      <c r="BB182" s="6"/>
      <c r="BC182" s="6"/>
      <c r="BD182" s="6"/>
      <c r="BE182" s="6"/>
      <c r="BF182" s="6"/>
      <c r="BG182" s="6"/>
      <c r="BH182" s="6"/>
      <c r="BI182" s="6"/>
      <c r="BJ182" s="6"/>
      <c r="BK182" s="7"/>
      <c r="BL182" s="48"/>
      <c r="BM182" s="48"/>
      <c r="BN182" s="48"/>
    </row>
    <row r="183" spans="4:66"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  <c r="AC183" s="6"/>
      <c r="AD183" s="7"/>
      <c r="AE183" s="48"/>
      <c r="AF183" s="48"/>
      <c r="AG183" s="48"/>
      <c r="AK183" s="6"/>
      <c r="AL183" s="6"/>
      <c r="AM183" s="6"/>
      <c r="AN183" s="6"/>
      <c r="AO183" s="6"/>
      <c r="AP183" s="6"/>
      <c r="AQ183" s="6"/>
      <c r="AR183" s="6"/>
      <c r="AS183" s="6"/>
      <c r="AT183" s="6"/>
      <c r="AU183" s="6"/>
      <c r="AV183" s="6"/>
      <c r="AW183" s="6"/>
      <c r="AX183" s="6"/>
      <c r="AY183" s="6"/>
      <c r="AZ183" s="6"/>
      <c r="BA183" s="6"/>
      <c r="BB183" s="6"/>
      <c r="BC183" s="6"/>
      <c r="BD183" s="6"/>
      <c r="BE183" s="6"/>
      <c r="BF183" s="6"/>
      <c r="BG183" s="6"/>
      <c r="BH183" s="6"/>
      <c r="BI183" s="6"/>
      <c r="BJ183" s="6"/>
      <c r="BK183" s="7"/>
      <c r="BL183" s="48"/>
      <c r="BM183" s="48"/>
      <c r="BN183" s="48"/>
    </row>
    <row r="184" spans="4:66"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  <c r="AC184" s="6"/>
      <c r="AD184" s="7"/>
      <c r="AE184" s="48"/>
      <c r="AF184" s="48"/>
      <c r="AG184" s="48"/>
      <c r="AK184" s="6"/>
      <c r="AL184" s="6"/>
      <c r="AM184" s="6"/>
      <c r="AN184" s="6"/>
      <c r="AO184" s="6"/>
      <c r="AP184" s="6"/>
      <c r="AQ184" s="6"/>
      <c r="AR184" s="6"/>
      <c r="AS184" s="6"/>
      <c r="AT184" s="6"/>
      <c r="AU184" s="6"/>
      <c r="AV184" s="6"/>
      <c r="AW184" s="6"/>
      <c r="AX184" s="6"/>
      <c r="AY184" s="6"/>
      <c r="AZ184" s="6"/>
      <c r="BA184" s="6"/>
      <c r="BB184" s="6"/>
      <c r="BC184" s="6"/>
      <c r="BD184" s="6"/>
      <c r="BE184" s="6"/>
      <c r="BF184" s="6"/>
      <c r="BG184" s="6"/>
      <c r="BH184" s="6"/>
      <c r="BI184" s="6"/>
      <c r="BJ184" s="6"/>
      <c r="BK184" s="7"/>
      <c r="BL184" s="48"/>
      <c r="BM184" s="48"/>
      <c r="BN184" s="48"/>
    </row>
    <row r="185" spans="4:66"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  <c r="AC185" s="6"/>
      <c r="AD185" s="7"/>
      <c r="AE185" s="48"/>
      <c r="AF185" s="48"/>
      <c r="AG185" s="48"/>
      <c r="AK185" s="6"/>
      <c r="AL185" s="6"/>
      <c r="AM185" s="6"/>
      <c r="AN185" s="6"/>
      <c r="AO185" s="6"/>
      <c r="AP185" s="6"/>
      <c r="AQ185" s="6"/>
      <c r="AR185" s="6"/>
      <c r="AS185" s="6"/>
      <c r="AT185" s="6"/>
      <c r="AU185" s="6"/>
      <c r="AV185" s="6"/>
      <c r="AW185" s="6"/>
      <c r="AX185" s="6"/>
      <c r="AY185" s="6"/>
      <c r="AZ185" s="6"/>
      <c r="BA185" s="6"/>
      <c r="BB185" s="6"/>
      <c r="BC185" s="6"/>
      <c r="BD185" s="6"/>
      <c r="BE185" s="6"/>
      <c r="BF185" s="6"/>
      <c r="BG185" s="6"/>
      <c r="BH185" s="6"/>
      <c r="BI185" s="6"/>
      <c r="BJ185" s="6"/>
      <c r="BK185" s="7"/>
      <c r="BL185" s="48"/>
      <c r="BM185" s="48"/>
      <c r="BN185" s="48"/>
    </row>
    <row r="186" spans="4:66"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  <c r="AC186" s="6"/>
      <c r="AD186" s="7"/>
      <c r="AE186" s="48"/>
      <c r="AF186" s="48"/>
      <c r="AG186" s="48"/>
      <c r="AK186" s="6"/>
      <c r="AL186" s="6"/>
      <c r="AM186" s="6"/>
      <c r="AN186" s="6"/>
      <c r="AO186" s="6"/>
      <c r="AP186" s="6"/>
      <c r="AQ186" s="6"/>
      <c r="AR186" s="6"/>
      <c r="AS186" s="6"/>
      <c r="AT186" s="6"/>
      <c r="AU186" s="6"/>
      <c r="AV186" s="6"/>
      <c r="AW186" s="6"/>
      <c r="AX186" s="6"/>
      <c r="AY186" s="6"/>
      <c r="AZ186" s="6"/>
      <c r="BA186" s="6"/>
      <c r="BB186" s="6"/>
      <c r="BC186" s="6"/>
      <c r="BD186" s="6"/>
      <c r="BE186" s="6"/>
      <c r="BF186" s="6"/>
      <c r="BG186" s="6"/>
      <c r="BH186" s="6"/>
      <c r="BI186" s="6"/>
      <c r="BJ186" s="6"/>
      <c r="BK186" s="7"/>
      <c r="BL186" s="48"/>
      <c r="BM186" s="48"/>
      <c r="BN186" s="48"/>
    </row>
    <row r="187" spans="4:66"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  <c r="AC187" s="6"/>
      <c r="AD187" s="7"/>
      <c r="AE187" s="48"/>
      <c r="AF187" s="48"/>
      <c r="AG187" s="48"/>
      <c r="AK187" s="6"/>
      <c r="AL187" s="6"/>
      <c r="AM187" s="6"/>
      <c r="AN187" s="6"/>
      <c r="AO187" s="6"/>
      <c r="AP187" s="6"/>
      <c r="AQ187" s="6"/>
      <c r="AR187" s="6"/>
      <c r="AS187" s="6"/>
      <c r="AT187" s="6"/>
      <c r="AU187" s="6"/>
      <c r="AV187" s="6"/>
      <c r="AW187" s="6"/>
      <c r="AX187" s="6"/>
      <c r="AY187" s="6"/>
      <c r="AZ187" s="6"/>
      <c r="BA187" s="6"/>
      <c r="BB187" s="6"/>
      <c r="BC187" s="6"/>
      <c r="BD187" s="6"/>
      <c r="BE187" s="6"/>
      <c r="BF187" s="6"/>
      <c r="BG187" s="6"/>
      <c r="BH187" s="6"/>
      <c r="BI187" s="6"/>
      <c r="BJ187" s="6"/>
      <c r="BK187" s="7"/>
      <c r="BL187" s="48"/>
      <c r="BM187" s="48"/>
      <c r="BN187" s="48"/>
    </row>
    <row r="188" spans="4:66"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  <c r="AC188" s="6"/>
      <c r="AD188" s="7"/>
      <c r="AE188" s="48"/>
      <c r="AF188" s="48"/>
      <c r="AG188" s="48"/>
      <c r="AK188" s="6"/>
      <c r="AL188" s="6"/>
      <c r="AM188" s="6"/>
      <c r="AN188" s="6"/>
      <c r="AO188" s="6"/>
      <c r="AP188" s="6"/>
      <c r="AQ188" s="6"/>
      <c r="AR188" s="6"/>
      <c r="AS188" s="6"/>
      <c r="AT188" s="6"/>
      <c r="AU188" s="6"/>
      <c r="AV188" s="6"/>
      <c r="AW188" s="6"/>
      <c r="AX188" s="6"/>
      <c r="AY188" s="6"/>
      <c r="AZ188" s="6"/>
      <c r="BA188" s="6"/>
      <c r="BB188" s="6"/>
      <c r="BC188" s="6"/>
      <c r="BD188" s="6"/>
      <c r="BE188" s="6"/>
      <c r="BF188" s="6"/>
      <c r="BG188" s="6"/>
      <c r="BH188" s="6"/>
      <c r="BI188" s="6"/>
      <c r="BJ188" s="6"/>
      <c r="BK188" s="7"/>
      <c r="BL188" s="48"/>
      <c r="BM188" s="48"/>
      <c r="BN188" s="48"/>
    </row>
    <row r="189" spans="4:66"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  <c r="AC189" s="6"/>
      <c r="AD189" s="7"/>
      <c r="AE189" s="48"/>
      <c r="AF189" s="48"/>
      <c r="AG189" s="48"/>
      <c r="AK189" s="6"/>
      <c r="AL189" s="6"/>
      <c r="AM189" s="6"/>
      <c r="AN189" s="6"/>
      <c r="AO189" s="6"/>
      <c r="AP189" s="6"/>
      <c r="AQ189" s="6"/>
      <c r="AR189" s="6"/>
      <c r="AS189" s="6"/>
      <c r="AT189" s="6"/>
      <c r="AU189" s="6"/>
      <c r="AV189" s="6"/>
      <c r="AW189" s="6"/>
      <c r="AX189" s="6"/>
      <c r="AY189" s="6"/>
      <c r="AZ189" s="6"/>
      <c r="BA189" s="6"/>
      <c r="BB189" s="6"/>
      <c r="BC189" s="6"/>
      <c r="BD189" s="6"/>
      <c r="BE189" s="6"/>
      <c r="BF189" s="6"/>
      <c r="BG189" s="6"/>
      <c r="BH189" s="6"/>
      <c r="BI189" s="6"/>
      <c r="BJ189" s="6"/>
      <c r="BK189" s="7"/>
      <c r="BL189" s="48"/>
      <c r="BM189" s="48"/>
      <c r="BN189" s="48"/>
    </row>
    <row r="190" spans="4:66"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  <c r="AC190" s="6"/>
      <c r="AD190" s="7"/>
      <c r="AE190" s="48"/>
      <c r="AF190" s="48"/>
      <c r="AG190" s="48"/>
      <c r="AK190" s="6"/>
      <c r="AL190" s="6"/>
      <c r="AM190" s="6"/>
      <c r="AN190" s="6"/>
      <c r="AO190" s="6"/>
      <c r="AP190" s="6"/>
      <c r="AQ190" s="6"/>
      <c r="AR190" s="6"/>
      <c r="AS190" s="6"/>
      <c r="AT190" s="6"/>
      <c r="AU190" s="6"/>
      <c r="AV190" s="6"/>
      <c r="AW190" s="6"/>
      <c r="AX190" s="6"/>
      <c r="AY190" s="6"/>
      <c r="AZ190" s="6"/>
      <c r="BA190" s="6"/>
      <c r="BB190" s="6"/>
      <c r="BC190" s="6"/>
      <c r="BD190" s="6"/>
      <c r="BE190" s="6"/>
      <c r="BF190" s="6"/>
      <c r="BG190" s="6"/>
      <c r="BH190" s="6"/>
      <c r="BI190" s="6"/>
      <c r="BJ190" s="6"/>
      <c r="BK190" s="7"/>
      <c r="BL190" s="48"/>
      <c r="BM190" s="48"/>
      <c r="BN190" s="48"/>
    </row>
    <row r="191" spans="4:66"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  <c r="AC191" s="6"/>
      <c r="AD191" s="7"/>
      <c r="AE191" s="48"/>
      <c r="AF191" s="48"/>
      <c r="AG191" s="48"/>
      <c r="AK191" s="6"/>
      <c r="AL191" s="6"/>
      <c r="AM191" s="6"/>
      <c r="AN191" s="6"/>
      <c r="AO191" s="6"/>
      <c r="AP191" s="6"/>
      <c r="AQ191" s="6"/>
      <c r="AR191" s="6"/>
      <c r="AS191" s="6"/>
      <c r="AT191" s="6"/>
      <c r="AU191" s="6"/>
      <c r="AV191" s="6"/>
      <c r="AW191" s="6"/>
      <c r="AX191" s="6"/>
      <c r="AY191" s="6"/>
      <c r="AZ191" s="6"/>
      <c r="BA191" s="6"/>
      <c r="BB191" s="6"/>
      <c r="BC191" s="6"/>
      <c r="BD191" s="6"/>
      <c r="BE191" s="6"/>
      <c r="BF191" s="6"/>
      <c r="BG191" s="6"/>
      <c r="BH191" s="6"/>
      <c r="BI191" s="6"/>
      <c r="BJ191" s="6"/>
      <c r="BK191" s="7"/>
      <c r="BL191" s="48"/>
      <c r="BM191" s="48"/>
      <c r="BN191" s="48"/>
    </row>
    <row r="192" spans="4:66"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  <c r="AC192" s="6"/>
      <c r="AD192" s="7"/>
      <c r="AE192" s="48"/>
      <c r="AF192" s="48"/>
      <c r="AG192" s="48"/>
      <c r="AK192" s="6"/>
      <c r="AL192" s="6"/>
      <c r="AM192" s="6"/>
      <c r="AN192" s="6"/>
      <c r="AO192" s="6"/>
      <c r="AP192" s="6"/>
      <c r="AQ192" s="6"/>
      <c r="AR192" s="6"/>
      <c r="AS192" s="6"/>
      <c r="AT192" s="6"/>
      <c r="AU192" s="6"/>
      <c r="AV192" s="6"/>
      <c r="AW192" s="6"/>
      <c r="AX192" s="6"/>
      <c r="AY192" s="6"/>
      <c r="AZ192" s="6"/>
      <c r="BA192" s="6"/>
      <c r="BB192" s="6"/>
      <c r="BC192" s="6"/>
      <c r="BD192" s="6"/>
      <c r="BE192" s="6"/>
      <c r="BF192" s="6"/>
      <c r="BG192" s="6"/>
      <c r="BH192" s="6"/>
      <c r="BI192" s="6"/>
      <c r="BJ192" s="6"/>
      <c r="BK192" s="7"/>
      <c r="BL192" s="48"/>
      <c r="BM192" s="48"/>
      <c r="BN192" s="48"/>
    </row>
    <row r="193" spans="4:66"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  <c r="AC193" s="6"/>
      <c r="AD193" s="7"/>
      <c r="AE193" s="48"/>
      <c r="AF193" s="48"/>
      <c r="AG193" s="48"/>
      <c r="AK193" s="6"/>
      <c r="AL193" s="6"/>
      <c r="AM193" s="6"/>
      <c r="AN193" s="6"/>
      <c r="AO193" s="6"/>
      <c r="AP193" s="6"/>
      <c r="AQ193" s="6"/>
      <c r="AR193" s="6"/>
      <c r="AS193" s="6"/>
      <c r="AT193" s="6"/>
      <c r="AU193" s="6"/>
      <c r="AV193" s="6"/>
      <c r="AW193" s="6"/>
      <c r="AX193" s="6"/>
      <c r="AY193" s="6"/>
      <c r="AZ193" s="6"/>
      <c r="BA193" s="6"/>
      <c r="BB193" s="6"/>
      <c r="BC193" s="6"/>
      <c r="BD193" s="6"/>
      <c r="BE193" s="6"/>
      <c r="BF193" s="6"/>
      <c r="BG193" s="6"/>
      <c r="BH193" s="6"/>
      <c r="BI193" s="6"/>
      <c r="BJ193" s="6"/>
      <c r="BK193" s="7"/>
      <c r="BL193" s="48"/>
      <c r="BM193" s="48"/>
      <c r="BN193" s="48"/>
    </row>
    <row r="194" spans="4:66"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  <c r="AC194" s="6"/>
      <c r="AD194" s="7"/>
      <c r="AE194" s="48"/>
      <c r="AF194" s="48"/>
      <c r="AG194" s="48"/>
      <c r="AK194" s="6"/>
      <c r="AL194" s="6"/>
      <c r="AM194" s="6"/>
      <c r="AN194" s="6"/>
      <c r="AO194" s="6"/>
      <c r="AP194" s="6"/>
      <c r="AQ194" s="6"/>
      <c r="AR194" s="6"/>
      <c r="AS194" s="6"/>
      <c r="AT194" s="6"/>
      <c r="AU194" s="6"/>
      <c r="AV194" s="6"/>
      <c r="AW194" s="6"/>
      <c r="AX194" s="6"/>
      <c r="AY194" s="6"/>
      <c r="AZ194" s="6"/>
      <c r="BA194" s="6"/>
      <c r="BB194" s="6"/>
      <c r="BC194" s="6"/>
      <c r="BD194" s="6"/>
      <c r="BE194" s="6"/>
      <c r="BF194" s="6"/>
      <c r="BG194" s="6"/>
      <c r="BH194" s="6"/>
      <c r="BI194" s="6"/>
      <c r="BJ194" s="6"/>
      <c r="BK194" s="7"/>
      <c r="BL194" s="48"/>
      <c r="BM194" s="48"/>
      <c r="BN194" s="48"/>
    </row>
    <row r="195" spans="4:66"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  <c r="AC195" s="6"/>
      <c r="AD195" s="7"/>
      <c r="AE195" s="48"/>
      <c r="AF195" s="48"/>
      <c r="AG195" s="48"/>
      <c r="AK195" s="6"/>
      <c r="AL195" s="6"/>
      <c r="AM195" s="6"/>
      <c r="AN195" s="6"/>
      <c r="AO195" s="6"/>
      <c r="AP195" s="6"/>
      <c r="AQ195" s="6"/>
      <c r="AR195" s="6"/>
      <c r="AS195" s="6"/>
      <c r="AT195" s="6"/>
      <c r="AU195" s="6"/>
      <c r="AV195" s="6"/>
      <c r="AW195" s="6"/>
      <c r="AX195" s="6"/>
      <c r="AY195" s="6"/>
      <c r="AZ195" s="6"/>
      <c r="BA195" s="6"/>
      <c r="BB195" s="6"/>
      <c r="BC195" s="6"/>
      <c r="BD195" s="6"/>
      <c r="BE195" s="6"/>
      <c r="BF195" s="6"/>
      <c r="BG195" s="6"/>
      <c r="BH195" s="6"/>
      <c r="BI195" s="6"/>
      <c r="BJ195" s="6"/>
      <c r="BK195" s="7"/>
      <c r="BL195" s="48"/>
      <c r="BM195" s="48"/>
      <c r="BN195" s="48"/>
    </row>
    <row r="196" spans="4:66"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  <c r="AC196" s="6"/>
      <c r="AD196" s="7"/>
      <c r="AE196" s="48"/>
      <c r="AF196" s="48"/>
      <c r="AG196" s="48"/>
      <c r="AK196" s="6"/>
      <c r="AL196" s="6"/>
      <c r="AM196" s="6"/>
      <c r="AN196" s="6"/>
      <c r="AO196" s="6"/>
      <c r="AP196" s="6"/>
      <c r="AQ196" s="6"/>
      <c r="AR196" s="6"/>
      <c r="AS196" s="6"/>
      <c r="AT196" s="6"/>
      <c r="AU196" s="6"/>
      <c r="AV196" s="6"/>
      <c r="AW196" s="6"/>
      <c r="AX196" s="6"/>
      <c r="AY196" s="6"/>
      <c r="AZ196" s="6"/>
      <c r="BA196" s="6"/>
      <c r="BB196" s="6"/>
      <c r="BC196" s="6"/>
      <c r="BD196" s="6"/>
      <c r="BE196" s="6"/>
      <c r="BF196" s="6"/>
      <c r="BG196" s="6"/>
      <c r="BH196" s="6"/>
      <c r="BI196" s="6"/>
      <c r="BJ196" s="6"/>
      <c r="BK196" s="7"/>
      <c r="BL196" s="48"/>
      <c r="BM196" s="48"/>
      <c r="BN196" s="48"/>
    </row>
    <row r="197" spans="4:66"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  <c r="AC197" s="6"/>
      <c r="AD197" s="7"/>
      <c r="AE197" s="48"/>
      <c r="AF197" s="48"/>
      <c r="AG197" s="48"/>
      <c r="AK197" s="6"/>
      <c r="AL197" s="6"/>
      <c r="AM197" s="6"/>
      <c r="AN197" s="6"/>
      <c r="AO197" s="6"/>
      <c r="AP197" s="6"/>
      <c r="AQ197" s="6"/>
      <c r="AR197" s="6"/>
      <c r="AS197" s="6"/>
      <c r="AT197" s="6"/>
      <c r="AU197" s="6"/>
      <c r="AV197" s="6"/>
      <c r="AW197" s="6"/>
      <c r="AX197" s="6"/>
      <c r="AY197" s="6"/>
      <c r="AZ197" s="6"/>
      <c r="BA197" s="6"/>
      <c r="BB197" s="6"/>
      <c r="BC197" s="6"/>
      <c r="BD197" s="6"/>
      <c r="BE197" s="6"/>
      <c r="BF197" s="6"/>
      <c r="BG197" s="6"/>
      <c r="BH197" s="6"/>
      <c r="BI197" s="6"/>
      <c r="BJ197" s="6"/>
      <c r="BK197" s="7"/>
      <c r="BL197" s="48"/>
      <c r="BM197" s="48"/>
      <c r="BN197" s="48"/>
    </row>
    <row r="198" spans="4:66"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  <c r="AC198" s="6"/>
      <c r="AD198" s="7"/>
      <c r="AE198" s="48"/>
      <c r="AF198" s="48"/>
      <c r="AG198" s="48"/>
      <c r="AK198" s="6"/>
      <c r="AL198" s="6"/>
      <c r="AM198" s="6"/>
      <c r="AN198" s="6"/>
      <c r="AO198" s="6"/>
      <c r="AP198" s="6"/>
      <c r="AQ198" s="6"/>
      <c r="AR198" s="6"/>
      <c r="AS198" s="6"/>
      <c r="AT198" s="6"/>
      <c r="AU198" s="6"/>
      <c r="AV198" s="6"/>
      <c r="AW198" s="6"/>
      <c r="AX198" s="6"/>
      <c r="AY198" s="6"/>
      <c r="AZ198" s="6"/>
      <c r="BA198" s="6"/>
      <c r="BB198" s="6"/>
      <c r="BC198" s="6"/>
      <c r="BD198" s="6"/>
      <c r="BE198" s="6"/>
      <c r="BF198" s="6"/>
      <c r="BG198" s="6"/>
      <c r="BH198" s="6"/>
      <c r="BI198" s="6"/>
      <c r="BJ198" s="6"/>
      <c r="BK198" s="7"/>
      <c r="BL198" s="48"/>
      <c r="BM198" s="48"/>
      <c r="BN198" s="48"/>
    </row>
    <row r="199" spans="4:66"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  <c r="AC199" s="6"/>
      <c r="AD199" s="7"/>
      <c r="AE199" s="48"/>
      <c r="AF199" s="48"/>
      <c r="AG199" s="48"/>
      <c r="AK199" s="6"/>
      <c r="AL199" s="6"/>
      <c r="AM199" s="6"/>
      <c r="AN199" s="6"/>
      <c r="AO199" s="6"/>
      <c r="AP199" s="6"/>
      <c r="AQ199" s="6"/>
      <c r="AR199" s="6"/>
      <c r="AS199" s="6"/>
      <c r="AT199" s="6"/>
      <c r="AU199" s="6"/>
      <c r="AV199" s="6"/>
      <c r="AW199" s="6"/>
      <c r="AX199" s="6"/>
      <c r="AY199" s="6"/>
      <c r="AZ199" s="6"/>
      <c r="BA199" s="6"/>
      <c r="BB199" s="6"/>
      <c r="BC199" s="6"/>
      <c r="BD199" s="6"/>
      <c r="BE199" s="6"/>
      <c r="BF199" s="6"/>
      <c r="BG199" s="6"/>
      <c r="BH199" s="6"/>
      <c r="BI199" s="6"/>
      <c r="BJ199" s="6"/>
      <c r="BK199" s="7"/>
      <c r="BL199" s="48"/>
      <c r="BM199" s="48"/>
      <c r="BN199" s="48"/>
    </row>
    <row r="200" spans="4:66"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  <c r="AC200" s="6"/>
      <c r="AD200" s="7"/>
      <c r="AE200" s="48"/>
      <c r="AF200" s="48"/>
      <c r="AG200" s="48"/>
      <c r="AK200" s="6"/>
      <c r="AL200" s="6"/>
      <c r="AM200" s="6"/>
      <c r="AN200" s="6"/>
      <c r="AO200" s="6"/>
      <c r="AP200" s="6"/>
      <c r="AQ200" s="6"/>
      <c r="AR200" s="6"/>
      <c r="AS200" s="6"/>
      <c r="AT200" s="6"/>
      <c r="AU200" s="6"/>
      <c r="AV200" s="6"/>
      <c r="AW200" s="6"/>
      <c r="AX200" s="6"/>
      <c r="AY200" s="6"/>
      <c r="AZ200" s="6"/>
      <c r="BA200" s="6"/>
      <c r="BB200" s="6"/>
      <c r="BC200" s="6"/>
      <c r="BD200" s="6"/>
      <c r="BE200" s="6"/>
      <c r="BF200" s="6"/>
      <c r="BG200" s="6"/>
      <c r="BH200" s="6"/>
      <c r="BI200" s="6"/>
      <c r="BJ200" s="6"/>
      <c r="BK200" s="7"/>
      <c r="BL200" s="48"/>
      <c r="BM200" s="48"/>
      <c r="BN200" s="48"/>
    </row>
    <row r="201" spans="4:66"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  <c r="AC201" s="6"/>
      <c r="AD201" s="7"/>
      <c r="AE201" s="48"/>
      <c r="AF201" s="48"/>
      <c r="AG201" s="48"/>
      <c r="AK201" s="6"/>
      <c r="AL201" s="6"/>
      <c r="AM201" s="6"/>
      <c r="AN201" s="6"/>
      <c r="AO201" s="6"/>
      <c r="AP201" s="6"/>
      <c r="AQ201" s="6"/>
      <c r="AR201" s="6"/>
      <c r="AS201" s="6"/>
      <c r="AT201" s="6"/>
      <c r="AU201" s="6"/>
      <c r="AV201" s="6"/>
      <c r="AW201" s="6"/>
      <c r="AX201" s="6"/>
      <c r="AY201" s="6"/>
      <c r="AZ201" s="6"/>
      <c r="BA201" s="6"/>
      <c r="BB201" s="6"/>
      <c r="BC201" s="6"/>
      <c r="BD201" s="6"/>
      <c r="BE201" s="6"/>
      <c r="BF201" s="6"/>
      <c r="BG201" s="6"/>
      <c r="BH201" s="6"/>
      <c r="BI201" s="6"/>
      <c r="BJ201" s="6"/>
      <c r="BK201" s="7"/>
      <c r="BL201" s="48"/>
      <c r="BM201" s="48"/>
      <c r="BN201" s="48"/>
    </row>
    <row r="202" spans="4:66"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  <c r="AC202" s="6"/>
      <c r="AD202" s="7"/>
      <c r="AE202" s="48"/>
      <c r="AF202" s="48"/>
      <c r="AG202" s="48"/>
      <c r="AK202" s="6"/>
      <c r="AL202" s="6"/>
      <c r="AM202" s="6"/>
      <c r="AN202" s="6"/>
      <c r="AO202" s="6"/>
      <c r="AP202" s="6"/>
      <c r="AQ202" s="6"/>
      <c r="AR202" s="6"/>
      <c r="AS202" s="6"/>
      <c r="AT202" s="6"/>
      <c r="AU202" s="6"/>
      <c r="AV202" s="6"/>
      <c r="AW202" s="6"/>
      <c r="AX202" s="6"/>
      <c r="AY202" s="6"/>
      <c r="AZ202" s="6"/>
      <c r="BA202" s="6"/>
      <c r="BB202" s="6"/>
      <c r="BC202" s="6"/>
      <c r="BD202" s="6"/>
      <c r="BE202" s="6"/>
      <c r="BF202" s="6"/>
      <c r="BG202" s="6"/>
      <c r="BH202" s="6"/>
      <c r="BI202" s="6"/>
      <c r="BJ202" s="6"/>
      <c r="BK202" s="7"/>
      <c r="BL202" s="48"/>
      <c r="BM202" s="48"/>
      <c r="BN202" s="48"/>
    </row>
    <row r="203" spans="4:66"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  <c r="AC203" s="6"/>
      <c r="AD203" s="7"/>
      <c r="AE203" s="48"/>
      <c r="AF203" s="48"/>
      <c r="AG203" s="48"/>
      <c r="AK203" s="6"/>
      <c r="AL203" s="6"/>
      <c r="AM203" s="6"/>
      <c r="AN203" s="6"/>
      <c r="AO203" s="6"/>
      <c r="AP203" s="6"/>
      <c r="AQ203" s="6"/>
      <c r="AR203" s="6"/>
      <c r="AS203" s="6"/>
      <c r="AT203" s="6"/>
      <c r="AU203" s="6"/>
      <c r="AV203" s="6"/>
      <c r="AW203" s="6"/>
      <c r="AX203" s="6"/>
      <c r="AY203" s="6"/>
      <c r="AZ203" s="6"/>
      <c r="BA203" s="6"/>
      <c r="BB203" s="6"/>
      <c r="BC203" s="6"/>
      <c r="BD203" s="6"/>
      <c r="BE203" s="6"/>
      <c r="BF203" s="6"/>
      <c r="BG203" s="6"/>
      <c r="BH203" s="6"/>
      <c r="BI203" s="6"/>
      <c r="BJ203" s="6"/>
      <c r="BK203" s="7"/>
      <c r="BL203" s="48"/>
      <c r="BM203" s="48"/>
      <c r="BN203" s="48"/>
    </row>
    <row r="204" spans="4:66"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  <c r="AC204" s="6"/>
      <c r="AD204" s="7"/>
      <c r="AE204" s="48"/>
      <c r="AF204" s="48"/>
      <c r="AG204" s="48"/>
      <c r="AK204" s="6"/>
      <c r="AL204" s="6"/>
      <c r="AM204" s="6"/>
      <c r="AN204" s="6"/>
      <c r="AO204" s="6"/>
      <c r="AP204" s="6"/>
      <c r="AQ204" s="6"/>
      <c r="AR204" s="6"/>
      <c r="AS204" s="6"/>
      <c r="AT204" s="6"/>
      <c r="AU204" s="6"/>
      <c r="AV204" s="6"/>
      <c r="AW204" s="6"/>
      <c r="AX204" s="6"/>
      <c r="AY204" s="6"/>
      <c r="AZ204" s="6"/>
      <c r="BA204" s="6"/>
      <c r="BB204" s="6"/>
      <c r="BC204" s="6"/>
      <c r="BD204" s="6"/>
      <c r="BE204" s="6"/>
      <c r="BF204" s="6"/>
      <c r="BG204" s="6"/>
      <c r="BH204" s="6"/>
      <c r="BI204" s="6"/>
      <c r="BJ204" s="6"/>
      <c r="BK204" s="7"/>
      <c r="BL204" s="48"/>
      <c r="BM204" s="48"/>
      <c r="BN204" s="48"/>
    </row>
    <row r="205" spans="4:66"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  <c r="AC205" s="6"/>
      <c r="AD205" s="7"/>
      <c r="AE205" s="48"/>
      <c r="AF205" s="48"/>
      <c r="AG205" s="48"/>
      <c r="AK205" s="6"/>
      <c r="AL205" s="6"/>
      <c r="AM205" s="6"/>
      <c r="AN205" s="6"/>
      <c r="AO205" s="6"/>
      <c r="AP205" s="6"/>
      <c r="AQ205" s="6"/>
      <c r="AR205" s="6"/>
      <c r="AS205" s="6"/>
      <c r="AT205" s="6"/>
      <c r="AU205" s="6"/>
      <c r="AV205" s="6"/>
      <c r="AW205" s="6"/>
      <c r="AX205" s="6"/>
      <c r="AY205" s="6"/>
      <c r="AZ205" s="6"/>
      <c r="BA205" s="6"/>
      <c r="BB205" s="6"/>
      <c r="BC205" s="6"/>
      <c r="BD205" s="6"/>
      <c r="BE205" s="6"/>
      <c r="BF205" s="6"/>
      <c r="BG205" s="6"/>
      <c r="BH205" s="6"/>
      <c r="BI205" s="6"/>
      <c r="BJ205" s="6"/>
      <c r="BK205" s="7"/>
      <c r="BL205" s="48"/>
      <c r="BM205" s="48"/>
      <c r="BN205" s="48"/>
    </row>
    <row r="206" spans="4:66"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  <c r="AC206" s="6"/>
      <c r="AD206" s="7"/>
      <c r="AE206" s="48"/>
      <c r="AF206" s="48"/>
      <c r="AG206" s="48"/>
      <c r="AK206" s="6"/>
      <c r="AL206" s="6"/>
      <c r="AM206" s="6"/>
      <c r="AN206" s="6"/>
      <c r="AO206" s="6"/>
      <c r="AP206" s="6"/>
      <c r="AQ206" s="6"/>
      <c r="AR206" s="6"/>
      <c r="AS206" s="6"/>
      <c r="AT206" s="6"/>
      <c r="AU206" s="6"/>
      <c r="AV206" s="6"/>
      <c r="AW206" s="6"/>
      <c r="AX206" s="6"/>
      <c r="AY206" s="6"/>
      <c r="AZ206" s="6"/>
      <c r="BA206" s="6"/>
      <c r="BB206" s="6"/>
      <c r="BC206" s="6"/>
      <c r="BD206" s="6"/>
      <c r="BE206" s="6"/>
      <c r="BF206" s="6"/>
      <c r="BG206" s="6"/>
      <c r="BH206" s="6"/>
      <c r="BI206" s="6"/>
      <c r="BJ206" s="6"/>
      <c r="BK206" s="7"/>
      <c r="BL206" s="48"/>
      <c r="BM206" s="48"/>
      <c r="BN206" s="48"/>
    </row>
    <row r="207" spans="4:66"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  <c r="AC207" s="6"/>
      <c r="AD207" s="7"/>
      <c r="AE207" s="48"/>
      <c r="AF207" s="48"/>
      <c r="AG207" s="48"/>
      <c r="AK207" s="6"/>
      <c r="AL207" s="6"/>
      <c r="AM207" s="6"/>
      <c r="AN207" s="6"/>
      <c r="AO207" s="6"/>
      <c r="AP207" s="6"/>
      <c r="AQ207" s="6"/>
      <c r="AR207" s="6"/>
      <c r="AS207" s="6"/>
      <c r="AT207" s="6"/>
      <c r="AU207" s="6"/>
      <c r="AV207" s="6"/>
      <c r="AW207" s="6"/>
      <c r="AX207" s="6"/>
      <c r="AY207" s="6"/>
      <c r="AZ207" s="6"/>
      <c r="BA207" s="6"/>
      <c r="BB207" s="6"/>
      <c r="BC207" s="6"/>
      <c r="BD207" s="6"/>
      <c r="BE207" s="6"/>
      <c r="BF207" s="6"/>
      <c r="BG207" s="6"/>
      <c r="BH207" s="6"/>
      <c r="BI207" s="6"/>
      <c r="BJ207" s="6"/>
      <c r="BK207" s="7"/>
      <c r="BL207" s="48"/>
      <c r="BM207" s="48"/>
      <c r="BN207" s="48"/>
    </row>
    <row r="208" spans="4:66"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  <c r="AC208" s="6"/>
      <c r="AD208" s="7"/>
      <c r="AE208" s="48"/>
      <c r="AF208" s="48"/>
      <c r="AG208" s="48"/>
      <c r="AK208" s="6"/>
      <c r="AL208" s="6"/>
      <c r="AM208" s="6"/>
      <c r="AN208" s="6"/>
      <c r="AO208" s="6"/>
      <c r="AP208" s="6"/>
      <c r="AQ208" s="6"/>
      <c r="AR208" s="6"/>
      <c r="AS208" s="6"/>
      <c r="AT208" s="6"/>
      <c r="AU208" s="6"/>
      <c r="AV208" s="6"/>
      <c r="AW208" s="6"/>
      <c r="AX208" s="6"/>
      <c r="AY208" s="6"/>
      <c r="AZ208" s="6"/>
      <c r="BA208" s="6"/>
      <c r="BB208" s="6"/>
      <c r="BC208" s="6"/>
      <c r="BD208" s="6"/>
      <c r="BE208" s="6"/>
      <c r="BF208" s="6"/>
      <c r="BG208" s="6"/>
      <c r="BH208" s="6"/>
      <c r="BI208" s="6"/>
      <c r="BJ208" s="6"/>
      <c r="BK208" s="7"/>
      <c r="BL208" s="48"/>
      <c r="BM208" s="48"/>
      <c r="BN208" s="48"/>
    </row>
    <row r="209" spans="4:66"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  <c r="AC209" s="6"/>
      <c r="AD209" s="7"/>
      <c r="AE209" s="48"/>
      <c r="AF209" s="48"/>
      <c r="AG209" s="48"/>
      <c r="AK209" s="6"/>
      <c r="AL209" s="6"/>
      <c r="AM209" s="6"/>
      <c r="AN209" s="6"/>
      <c r="AO209" s="6"/>
      <c r="AP209" s="6"/>
      <c r="AQ209" s="6"/>
      <c r="AR209" s="6"/>
      <c r="AS209" s="6"/>
      <c r="AT209" s="6"/>
      <c r="AU209" s="6"/>
      <c r="AV209" s="6"/>
      <c r="AW209" s="6"/>
      <c r="AX209" s="6"/>
      <c r="AY209" s="6"/>
      <c r="AZ209" s="6"/>
      <c r="BA209" s="6"/>
      <c r="BB209" s="6"/>
      <c r="BC209" s="6"/>
      <c r="BD209" s="6"/>
      <c r="BE209" s="6"/>
      <c r="BF209" s="6"/>
      <c r="BG209" s="6"/>
      <c r="BH209" s="6"/>
      <c r="BI209" s="6"/>
      <c r="BJ209" s="6"/>
      <c r="BK209" s="7"/>
      <c r="BL209" s="48"/>
      <c r="BM209" s="48"/>
      <c r="BN209" s="48"/>
    </row>
    <row r="210" spans="4:66"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  <c r="AC210" s="6"/>
      <c r="AD210" s="7"/>
      <c r="AE210" s="48"/>
      <c r="AF210" s="48"/>
      <c r="AG210" s="48"/>
      <c r="AK210" s="6"/>
      <c r="AL210" s="6"/>
      <c r="AM210" s="6"/>
      <c r="AN210" s="6"/>
      <c r="AO210" s="6"/>
      <c r="AP210" s="6"/>
      <c r="AQ210" s="6"/>
      <c r="AR210" s="6"/>
      <c r="AS210" s="6"/>
      <c r="AT210" s="6"/>
      <c r="AU210" s="6"/>
      <c r="AV210" s="6"/>
      <c r="AW210" s="6"/>
      <c r="AX210" s="6"/>
      <c r="AY210" s="6"/>
      <c r="AZ210" s="6"/>
      <c r="BA210" s="6"/>
      <c r="BB210" s="6"/>
      <c r="BC210" s="6"/>
      <c r="BD210" s="6"/>
      <c r="BE210" s="6"/>
      <c r="BF210" s="6"/>
      <c r="BG210" s="6"/>
      <c r="BH210" s="6"/>
      <c r="BI210" s="6"/>
      <c r="BJ210" s="6"/>
      <c r="BK210" s="7"/>
      <c r="BL210" s="48"/>
      <c r="BM210" s="48"/>
      <c r="BN210" s="48"/>
    </row>
    <row r="211" spans="4:66"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  <c r="AC211" s="6"/>
      <c r="AD211" s="7"/>
      <c r="AE211" s="48"/>
      <c r="AF211" s="48"/>
      <c r="AG211" s="48"/>
      <c r="AK211" s="6"/>
      <c r="AL211" s="6"/>
      <c r="AM211" s="6"/>
      <c r="AN211" s="6"/>
      <c r="AO211" s="6"/>
      <c r="AP211" s="6"/>
      <c r="AQ211" s="6"/>
      <c r="AR211" s="6"/>
      <c r="AS211" s="6"/>
      <c r="AT211" s="6"/>
      <c r="AU211" s="6"/>
      <c r="AV211" s="6"/>
      <c r="AW211" s="6"/>
      <c r="AX211" s="6"/>
      <c r="AY211" s="6"/>
      <c r="AZ211" s="6"/>
      <c r="BA211" s="6"/>
      <c r="BB211" s="6"/>
      <c r="BC211" s="6"/>
      <c r="BD211" s="6"/>
      <c r="BE211" s="6"/>
      <c r="BF211" s="6"/>
      <c r="BG211" s="6"/>
      <c r="BH211" s="6"/>
      <c r="BI211" s="6"/>
      <c r="BJ211" s="6"/>
      <c r="BK211" s="7"/>
      <c r="BL211" s="48"/>
      <c r="BM211" s="48"/>
      <c r="BN211" s="48"/>
    </row>
    <row r="212" spans="4:66"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  <c r="AC212" s="6"/>
      <c r="AD212" s="7"/>
      <c r="AE212" s="48"/>
      <c r="AF212" s="48"/>
      <c r="AG212" s="48"/>
      <c r="AK212" s="6"/>
      <c r="AL212" s="6"/>
      <c r="AM212" s="6"/>
      <c r="AN212" s="6"/>
      <c r="AO212" s="6"/>
      <c r="AP212" s="6"/>
      <c r="AQ212" s="6"/>
      <c r="AR212" s="6"/>
      <c r="AS212" s="6"/>
      <c r="AT212" s="6"/>
      <c r="AU212" s="6"/>
      <c r="AV212" s="6"/>
      <c r="AW212" s="6"/>
      <c r="AX212" s="6"/>
      <c r="AY212" s="6"/>
      <c r="AZ212" s="6"/>
      <c r="BA212" s="6"/>
      <c r="BB212" s="6"/>
      <c r="BC212" s="6"/>
      <c r="BD212" s="6"/>
      <c r="BE212" s="6"/>
      <c r="BF212" s="6"/>
      <c r="BG212" s="6"/>
      <c r="BH212" s="6"/>
      <c r="BI212" s="6"/>
      <c r="BJ212" s="6"/>
      <c r="BK212" s="7"/>
      <c r="BL212" s="48"/>
      <c r="BM212" s="48"/>
      <c r="BN212" s="48"/>
    </row>
    <row r="213" spans="4:66"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  <c r="AC213" s="6"/>
      <c r="AD213" s="7"/>
      <c r="AE213" s="48"/>
      <c r="AF213" s="48"/>
      <c r="AG213" s="48"/>
      <c r="AK213" s="6"/>
      <c r="AL213" s="6"/>
      <c r="AM213" s="6"/>
      <c r="AN213" s="6"/>
      <c r="AO213" s="6"/>
      <c r="AP213" s="6"/>
      <c r="AQ213" s="6"/>
      <c r="AR213" s="6"/>
      <c r="AS213" s="6"/>
      <c r="AT213" s="6"/>
      <c r="AU213" s="6"/>
      <c r="AV213" s="6"/>
      <c r="AW213" s="6"/>
      <c r="AX213" s="6"/>
      <c r="AY213" s="6"/>
      <c r="AZ213" s="6"/>
      <c r="BA213" s="6"/>
      <c r="BB213" s="6"/>
      <c r="BC213" s="6"/>
      <c r="BD213" s="6"/>
      <c r="BE213" s="6"/>
      <c r="BF213" s="6"/>
      <c r="BG213" s="6"/>
      <c r="BH213" s="6"/>
      <c r="BI213" s="6"/>
      <c r="BJ213" s="6"/>
      <c r="BK213" s="7"/>
      <c r="BL213" s="48"/>
      <c r="BM213" s="48"/>
      <c r="BN213" s="48"/>
    </row>
    <row r="214" spans="4:66"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  <c r="AC214" s="6"/>
      <c r="AD214" s="7"/>
      <c r="AE214" s="48"/>
      <c r="AF214" s="48"/>
      <c r="AG214" s="48"/>
      <c r="AK214" s="6"/>
      <c r="AL214" s="6"/>
      <c r="AM214" s="6"/>
      <c r="AN214" s="6"/>
      <c r="AO214" s="6"/>
      <c r="AP214" s="6"/>
      <c r="AQ214" s="6"/>
      <c r="AR214" s="6"/>
      <c r="AS214" s="6"/>
      <c r="AT214" s="6"/>
      <c r="AU214" s="6"/>
      <c r="AV214" s="6"/>
      <c r="AW214" s="6"/>
      <c r="AX214" s="6"/>
      <c r="AY214" s="6"/>
      <c r="AZ214" s="6"/>
      <c r="BA214" s="6"/>
      <c r="BB214" s="6"/>
      <c r="BC214" s="6"/>
      <c r="BD214" s="6"/>
      <c r="BE214" s="6"/>
      <c r="BF214" s="6"/>
      <c r="BG214" s="6"/>
      <c r="BH214" s="6"/>
      <c r="BI214" s="6"/>
      <c r="BJ214" s="6"/>
      <c r="BK214" s="7"/>
      <c r="BL214" s="48"/>
      <c r="BM214" s="48"/>
      <c r="BN214" s="48"/>
    </row>
    <row r="215" spans="4:66"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  <c r="AC215" s="6"/>
      <c r="AD215" s="7"/>
      <c r="AE215" s="48"/>
      <c r="AF215" s="48"/>
      <c r="AG215" s="48"/>
      <c r="AK215" s="6"/>
      <c r="AL215" s="6"/>
      <c r="AM215" s="6"/>
      <c r="AN215" s="6"/>
      <c r="AO215" s="6"/>
      <c r="AP215" s="6"/>
      <c r="AQ215" s="6"/>
      <c r="AR215" s="6"/>
      <c r="AS215" s="6"/>
      <c r="AT215" s="6"/>
      <c r="AU215" s="6"/>
      <c r="AV215" s="6"/>
      <c r="AW215" s="6"/>
      <c r="AX215" s="6"/>
      <c r="AY215" s="6"/>
      <c r="AZ215" s="6"/>
      <c r="BA215" s="6"/>
      <c r="BB215" s="6"/>
      <c r="BC215" s="6"/>
      <c r="BD215" s="6"/>
      <c r="BE215" s="6"/>
      <c r="BF215" s="6"/>
      <c r="BG215" s="6"/>
      <c r="BH215" s="6"/>
      <c r="BI215" s="6"/>
      <c r="BJ215" s="6"/>
      <c r="BK215" s="7"/>
      <c r="BL215" s="48"/>
      <c r="BM215" s="48"/>
      <c r="BN215" s="48"/>
    </row>
    <row r="216" spans="4:66"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  <c r="AC216" s="6"/>
      <c r="AD216" s="7"/>
      <c r="AE216" s="48"/>
      <c r="AF216" s="48"/>
      <c r="AG216" s="48"/>
      <c r="AK216" s="6"/>
      <c r="AL216" s="6"/>
      <c r="AM216" s="6"/>
      <c r="AN216" s="6"/>
      <c r="AO216" s="6"/>
      <c r="AP216" s="6"/>
      <c r="AQ216" s="6"/>
      <c r="AR216" s="6"/>
      <c r="AS216" s="6"/>
      <c r="AT216" s="6"/>
      <c r="AU216" s="6"/>
      <c r="AV216" s="6"/>
      <c r="AW216" s="6"/>
      <c r="AX216" s="6"/>
      <c r="AY216" s="6"/>
      <c r="AZ216" s="6"/>
      <c r="BA216" s="6"/>
      <c r="BB216" s="6"/>
      <c r="BC216" s="6"/>
      <c r="BD216" s="6"/>
      <c r="BE216" s="6"/>
      <c r="BF216" s="6"/>
      <c r="BG216" s="6"/>
      <c r="BH216" s="6"/>
      <c r="BI216" s="6"/>
      <c r="BJ216" s="6"/>
      <c r="BK216" s="7"/>
      <c r="BL216" s="48"/>
      <c r="BM216" s="48"/>
      <c r="BN216" s="48"/>
    </row>
    <row r="217" spans="4:66"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  <c r="AC217" s="6"/>
      <c r="AD217" s="7"/>
      <c r="AE217" s="48"/>
      <c r="AF217" s="48"/>
      <c r="AG217" s="48"/>
      <c r="AK217" s="6"/>
      <c r="AL217" s="6"/>
      <c r="AM217" s="6"/>
      <c r="AN217" s="6"/>
      <c r="AO217" s="6"/>
      <c r="AP217" s="6"/>
      <c r="AQ217" s="6"/>
      <c r="AR217" s="6"/>
      <c r="AS217" s="6"/>
      <c r="AT217" s="6"/>
      <c r="AU217" s="6"/>
      <c r="AV217" s="6"/>
      <c r="AW217" s="6"/>
      <c r="AX217" s="6"/>
      <c r="AY217" s="6"/>
      <c r="AZ217" s="6"/>
      <c r="BA217" s="6"/>
      <c r="BB217" s="6"/>
      <c r="BC217" s="6"/>
      <c r="BD217" s="6"/>
      <c r="BE217" s="6"/>
      <c r="BF217" s="6"/>
      <c r="BG217" s="6"/>
      <c r="BH217" s="6"/>
      <c r="BI217" s="6"/>
      <c r="BJ217" s="6"/>
      <c r="BK217" s="7"/>
      <c r="BL217" s="48"/>
      <c r="BM217" s="48"/>
      <c r="BN217" s="48"/>
    </row>
    <row r="218" spans="4:66"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  <c r="AC218" s="6"/>
      <c r="AD218" s="7"/>
      <c r="AE218" s="48"/>
      <c r="AF218" s="48"/>
      <c r="AG218" s="48"/>
      <c r="AK218" s="6"/>
      <c r="AL218" s="6"/>
      <c r="AM218" s="6"/>
      <c r="AN218" s="6"/>
      <c r="AO218" s="6"/>
      <c r="AP218" s="6"/>
      <c r="AQ218" s="6"/>
      <c r="AR218" s="6"/>
      <c r="AS218" s="6"/>
      <c r="AT218" s="6"/>
      <c r="AU218" s="6"/>
      <c r="AV218" s="6"/>
      <c r="AW218" s="6"/>
      <c r="AX218" s="6"/>
      <c r="AY218" s="6"/>
      <c r="AZ218" s="6"/>
      <c r="BA218" s="6"/>
      <c r="BB218" s="6"/>
      <c r="BC218" s="6"/>
      <c r="BD218" s="6"/>
      <c r="BE218" s="6"/>
      <c r="BF218" s="6"/>
      <c r="BG218" s="6"/>
      <c r="BH218" s="6"/>
      <c r="BI218" s="6"/>
      <c r="BJ218" s="6"/>
      <c r="BK218" s="7"/>
      <c r="BL218" s="48"/>
      <c r="BM218" s="48"/>
      <c r="BN218" s="48"/>
    </row>
    <row r="219" spans="4:66"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  <c r="AC219" s="6"/>
      <c r="AD219" s="7"/>
      <c r="AE219" s="48"/>
      <c r="AF219" s="48"/>
      <c r="AG219" s="48"/>
      <c r="AK219" s="6"/>
      <c r="AL219" s="6"/>
      <c r="AM219" s="6"/>
      <c r="AN219" s="6"/>
      <c r="AO219" s="6"/>
      <c r="AP219" s="6"/>
      <c r="AQ219" s="6"/>
      <c r="AR219" s="6"/>
      <c r="AS219" s="6"/>
      <c r="AT219" s="6"/>
      <c r="AU219" s="6"/>
      <c r="AV219" s="6"/>
      <c r="AW219" s="6"/>
      <c r="AX219" s="6"/>
      <c r="AY219" s="6"/>
      <c r="AZ219" s="6"/>
      <c r="BA219" s="6"/>
      <c r="BB219" s="6"/>
      <c r="BC219" s="6"/>
      <c r="BD219" s="6"/>
      <c r="BE219" s="6"/>
      <c r="BF219" s="6"/>
      <c r="BG219" s="6"/>
      <c r="BH219" s="6"/>
      <c r="BI219" s="6"/>
      <c r="BJ219" s="6"/>
      <c r="BK219" s="7"/>
      <c r="BL219" s="48"/>
      <c r="BM219" s="48"/>
      <c r="BN219" s="48"/>
    </row>
    <row r="220" spans="4:66"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  <c r="AC220" s="6"/>
      <c r="AD220" s="7"/>
      <c r="AE220" s="48"/>
      <c r="AF220" s="48"/>
      <c r="AG220" s="48"/>
      <c r="AK220" s="6"/>
      <c r="AL220" s="6"/>
      <c r="AM220" s="6"/>
      <c r="AN220" s="6"/>
      <c r="AO220" s="6"/>
      <c r="AP220" s="6"/>
      <c r="AQ220" s="6"/>
      <c r="AR220" s="6"/>
      <c r="AS220" s="6"/>
      <c r="AT220" s="6"/>
      <c r="AU220" s="6"/>
      <c r="AV220" s="6"/>
      <c r="AW220" s="6"/>
      <c r="AX220" s="6"/>
      <c r="AY220" s="6"/>
      <c r="AZ220" s="6"/>
      <c r="BA220" s="6"/>
      <c r="BB220" s="6"/>
      <c r="BC220" s="6"/>
      <c r="BD220" s="6"/>
      <c r="BE220" s="6"/>
      <c r="BF220" s="6"/>
      <c r="BG220" s="6"/>
      <c r="BH220" s="6"/>
      <c r="BI220" s="6"/>
      <c r="BJ220" s="6"/>
      <c r="BK220" s="7"/>
      <c r="BL220" s="48"/>
      <c r="BM220" s="48"/>
      <c r="BN220" s="48"/>
    </row>
    <row r="221" spans="4:66"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  <c r="AA221" s="6"/>
      <c r="AB221" s="6"/>
      <c r="AC221" s="6"/>
      <c r="AD221" s="7"/>
      <c r="AE221" s="48"/>
      <c r="AF221" s="48"/>
      <c r="AG221" s="48"/>
      <c r="AK221" s="6"/>
      <c r="AL221" s="6"/>
      <c r="AM221" s="6"/>
      <c r="AN221" s="6"/>
      <c r="AO221" s="6"/>
      <c r="AP221" s="6"/>
      <c r="AQ221" s="6"/>
      <c r="AR221" s="6"/>
      <c r="AS221" s="6"/>
      <c r="AT221" s="6"/>
      <c r="AU221" s="6"/>
      <c r="AV221" s="6"/>
      <c r="AW221" s="6"/>
      <c r="AX221" s="6"/>
      <c r="AY221" s="6"/>
      <c r="AZ221" s="6"/>
      <c r="BA221" s="6"/>
      <c r="BB221" s="6"/>
      <c r="BC221" s="6"/>
      <c r="BD221" s="6"/>
      <c r="BE221" s="6"/>
      <c r="BF221" s="6"/>
      <c r="BG221" s="6"/>
      <c r="BH221" s="6"/>
      <c r="BI221" s="6"/>
      <c r="BJ221" s="6"/>
      <c r="BK221" s="7"/>
      <c r="BL221" s="48"/>
      <c r="BM221" s="48"/>
      <c r="BN221" s="48"/>
    </row>
    <row r="222" spans="4:66"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  <c r="AC222" s="6"/>
      <c r="AD222" s="7"/>
      <c r="AE222" s="48"/>
      <c r="AF222" s="48"/>
      <c r="AG222" s="48"/>
      <c r="AK222" s="6"/>
      <c r="AL222" s="6"/>
      <c r="AM222" s="6"/>
      <c r="AN222" s="6"/>
      <c r="AO222" s="6"/>
      <c r="AP222" s="6"/>
      <c r="AQ222" s="6"/>
      <c r="AR222" s="6"/>
      <c r="AS222" s="6"/>
      <c r="AT222" s="6"/>
      <c r="AU222" s="6"/>
      <c r="AV222" s="6"/>
      <c r="AW222" s="6"/>
      <c r="AX222" s="6"/>
      <c r="AY222" s="6"/>
      <c r="AZ222" s="6"/>
      <c r="BA222" s="6"/>
      <c r="BB222" s="6"/>
      <c r="BC222" s="6"/>
      <c r="BD222" s="6"/>
      <c r="BE222" s="6"/>
      <c r="BF222" s="6"/>
      <c r="BG222" s="6"/>
      <c r="BH222" s="6"/>
      <c r="BI222" s="6"/>
      <c r="BJ222" s="6"/>
      <c r="BK222" s="7"/>
      <c r="BL222" s="48"/>
      <c r="BM222" s="48"/>
      <c r="BN222" s="48"/>
    </row>
    <row r="223" spans="4:66"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/>
      <c r="AC223" s="6"/>
      <c r="AD223" s="7"/>
      <c r="AE223" s="48"/>
      <c r="AF223" s="48"/>
      <c r="AG223" s="48"/>
      <c r="AK223" s="6"/>
      <c r="AL223" s="6"/>
      <c r="AM223" s="6"/>
      <c r="AN223" s="6"/>
      <c r="AO223" s="6"/>
      <c r="AP223" s="6"/>
      <c r="AQ223" s="6"/>
      <c r="AR223" s="6"/>
      <c r="AS223" s="6"/>
      <c r="AT223" s="6"/>
      <c r="AU223" s="6"/>
      <c r="AV223" s="6"/>
      <c r="AW223" s="6"/>
      <c r="AX223" s="6"/>
      <c r="AY223" s="6"/>
      <c r="AZ223" s="6"/>
      <c r="BA223" s="6"/>
      <c r="BB223" s="6"/>
      <c r="BC223" s="6"/>
      <c r="BD223" s="6"/>
      <c r="BE223" s="6"/>
      <c r="BF223" s="6"/>
      <c r="BG223" s="6"/>
      <c r="BH223" s="6"/>
      <c r="BI223" s="6"/>
      <c r="BJ223" s="6"/>
      <c r="BK223" s="7"/>
      <c r="BL223" s="48"/>
      <c r="BM223" s="48"/>
      <c r="BN223" s="48"/>
    </row>
    <row r="224" spans="4:66"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  <c r="AA224" s="6"/>
      <c r="AB224" s="6"/>
      <c r="AC224" s="6"/>
      <c r="AD224" s="7"/>
      <c r="AE224" s="48"/>
      <c r="AF224" s="48"/>
      <c r="AG224" s="48"/>
      <c r="AK224" s="6"/>
      <c r="AL224" s="6"/>
      <c r="AM224" s="6"/>
      <c r="AN224" s="6"/>
      <c r="AO224" s="6"/>
      <c r="AP224" s="6"/>
      <c r="AQ224" s="6"/>
      <c r="AR224" s="6"/>
      <c r="AS224" s="6"/>
      <c r="AT224" s="6"/>
      <c r="AU224" s="6"/>
      <c r="AV224" s="6"/>
      <c r="AW224" s="6"/>
      <c r="AX224" s="6"/>
      <c r="AY224" s="6"/>
      <c r="AZ224" s="6"/>
      <c r="BA224" s="6"/>
      <c r="BB224" s="6"/>
      <c r="BC224" s="6"/>
      <c r="BD224" s="6"/>
      <c r="BE224" s="6"/>
      <c r="BF224" s="6"/>
      <c r="BG224" s="6"/>
      <c r="BH224" s="6"/>
      <c r="BI224" s="6"/>
      <c r="BJ224" s="6"/>
      <c r="BK224" s="7"/>
      <c r="BL224" s="48"/>
      <c r="BM224" s="48"/>
      <c r="BN224" s="48"/>
    </row>
    <row r="225" spans="4:66"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  <c r="AC225" s="6"/>
      <c r="AD225" s="7"/>
      <c r="AE225" s="48"/>
      <c r="AF225" s="48"/>
      <c r="AG225" s="48"/>
      <c r="AK225" s="6"/>
      <c r="AL225" s="6"/>
      <c r="AM225" s="6"/>
      <c r="AN225" s="6"/>
      <c r="AO225" s="6"/>
      <c r="AP225" s="6"/>
      <c r="AQ225" s="6"/>
      <c r="AR225" s="6"/>
      <c r="AS225" s="6"/>
      <c r="AT225" s="6"/>
      <c r="AU225" s="6"/>
      <c r="AV225" s="6"/>
      <c r="AW225" s="6"/>
      <c r="AX225" s="6"/>
      <c r="AY225" s="6"/>
      <c r="AZ225" s="6"/>
      <c r="BA225" s="6"/>
      <c r="BB225" s="6"/>
      <c r="BC225" s="6"/>
      <c r="BD225" s="6"/>
      <c r="BE225" s="6"/>
      <c r="BF225" s="6"/>
      <c r="BG225" s="6"/>
      <c r="BH225" s="6"/>
      <c r="BI225" s="6"/>
      <c r="BJ225" s="6"/>
      <c r="BK225" s="7"/>
      <c r="BL225" s="48"/>
      <c r="BM225" s="48"/>
      <c r="BN225" s="48"/>
    </row>
    <row r="226" spans="4:66"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  <c r="AC226" s="6"/>
      <c r="AD226" s="7"/>
      <c r="AE226" s="48"/>
      <c r="AF226" s="48"/>
      <c r="AG226" s="48"/>
      <c r="AK226" s="6"/>
      <c r="AL226" s="6"/>
      <c r="AM226" s="6"/>
      <c r="AN226" s="6"/>
      <c r="AO226" s="6"/>
      <c r="AP226" s="6"/>
      <c r="AQ226" s="6"/>
      <c r="AR226" s="6"/>
      <c r="AS226" s="6"/>
      <c r="AT226" s="6"/>
      <c r="AU226" s="6"/>
      <c r="AV226" s="6"/>
      <c r="AW226" s="6"/>
      <c r="AX226" s="6"/>
      <c r="AY226" s="6"/>
      <c r="AZ226" s="6"/>
      <c r="BA226" s="6"/>
      <c r="BB226" s="6"/>
      <c r="BC226" s="6"/>
      <c r="BD226" s="6"/>
      <c r="BE226" s="6"/>
      <c r="BF226" s="6"/>
      <c r="BG226" s="6"/>
      <c r="BH226" s="6"/>
      <c r="BI226" s="6"/>
      <c r="BJ226" s="6"/>
      <c r="BK226" s="7"/>
      <c r="BL226" s="48"/>
      <c r="BM226" s="48"/>
      <c r="BN226" s="48"/>
    </row>
    <row r="227" spans="4:66"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  <c r="AA227" s="6"/>
      <c r="AB227" s="6"/>
      <c r="AC227" s="6"/>
      <c r="AD227" s="7"/>
      <c r="AE227" s="48"/>
      <c r="AF227" s="48"/>
      <c r="AG227" s="48"/>
      <c r="AK227" s="6"/>
      <c r="AL227" s="6"/>
      <c r="AM227" s="6"/>
      <c r="AN227" s="6"/>
      <c r="AO227" s="6"/>
      <c r="AP227" s="6"/>
      <c r="AQ227" s="6"/>
      <c r="AR227" s="6"/>
      <c r="AS227" s="6"/>
      <c r="AT227" s="6"/>
      <c r="AU227" s="6"/>
      <c r="AV227" s="6"/>
      <c r="AW227" s="6"/>
      <c r="AX227" s="6"/>
      <c r="AY227" s="6"/>
      <c r="AZ227" s="6"/>
      <c r="BA227" s="6"/>
      <c r="BB227" s="6"/>
      <c r="BC227" s="6"/>
      <c r="BD227" s="6"/>
      <c r="BE227" s="6"/>
      <c r="BF227" s="6"/>
      <c r="BG227" s="6"/>
      <c r="BH227" s="6"/>
      <c r="BI227" s="6"/>
      <c r="BJ227" s="6"/>
      <c r="BK227" s="7"/>
      <c r="BL227" s="48"/>
      <c r="BM227" s="48"/>
      <c r="BN227" s="48"/>
    </row>
    <row r="228" spans="4:66"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  <c r="AC228" s="6"/>
      <c r="AD228" s="7"/>
      <c r="AE228" s="48"/>
      <c r="AF228" s="48"/>
      <c r="AG228" s="48"/>
      <c r="AK228" s="6"/>
      <c r="AL228" s="6"/>
      <c r="AM228" s="6"/>
      <c r="AN228" s="6"/>
      <c r="AO228" s="6"/>
      <c r="AP228" s="6"/>
      <c r="AQ228" s="6"/>
      <c r="AR228" s="6"/>
      <c r="AS228" s="6"/>
      <c r="AT228" s="6"/>
      <c r="AU228" s="6"/>
      <c r="AV228" s="6"/>
      <c r="AW228" s="6"/>
      <c r="AX228" s="6"/>
      <c r="AY228" s="6"/>
      <c r="AZ228" s="6"/>
      <c r="BA228" s="6"/>
      <c r="BB228" s="6"/>
      <c r="BC228" s="6"/>
      <c r="BD228" s="6"/>
      <c r="BE228" s="6"/>
      <c r="BF228" s="6"/>
      <c r="BG228" s="6"/>
      <c r="BH228" s="6"/>
      <c r="BI228" s="6"/>
      <c r="BJ228" s="6"/>
      <c r="BK228" s="7"/>
      <c r="BL228" s="48"/>
      <c r="BM228" s="48"/>
      <c r="BN228" s="48"/>
    </row>
    <row r="229" spans="4:66"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  <c r="AA229" s="6"/>
      <c r="AB229" s="6"/>
      <c r="AC229" s="6"/>
      <c r="AD229" s="7"/>
      <c r="AE229" s="48"/>
      <c r="AF229" s="48"/>
      <c r="AG229" s="48"/>
      <c r="AK229" s="6"/>
      <c r="AL229" s="6"/>
      <c r="AM229" s="6"/>
      <c r="AN229" s="6"/>
      <c r="AO229" s="6"/>
      <c r="AP229" s="6"/>
      <c r="AQ229" s="6"/>
      <c r="AR229" s="6"/>
      <c r="AS229" s="6"/>
      <c r="AT229" s="6"/>
      <c r="AU229" s="6"/>
      <c r="AV229" s="6"/>
      <c r="AW229" s="6"/>
      <c r="AX229" s="6"/>
      <c r="AY229" s="6"/>
      <c r="AZ229" s="6"/>
      <c r="BA229" s="6"/>
      <c r="BB229" s="6"/>
      <c r="BC229" s="6"/>
      <c r="BD229" s="6"/>
      <c r="BE229" s="6"/>
      <c r="BF229" s="6"/>
      <c r="BG229" s="6"/>
      <c r="BH229" s="6"/>
      <c r="BI229" s="6"/>
      <c r="BJ229" s="6"/>
      <c r="BK229" s="7"/>
      <c r="BL229" s="48"/>
      <c r="BM229" s="48"/>
      <c r="BN229" s="48"/>
    </row>
    <row r="230" spans="4:66"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  <c r="AA230" s="6"/>
      <c r="AB230" s="6"/>
      <c r="AC230" s="6"/>
      <c r="AD230" s="7"/>
      <c r="AE230" s="48"/>
      <c r="AF230" s="48"/>
      <c r="AG230" s="48"/>
      <c r="AK230" s="6"/>
      <c r="AL230" s="6"/>
      <c r="AM230" s="6"/>
      <c r="AN230" s="6"/>
      <c r="AO230" s="6"/>
      <c r="AP230" s="6"/>
      <c r="AQ230" s="6"/>
      <c r="AR230" s="6"/>
      <c r="AS230" s="6"/>
      <c r="AT230" s="6"/>
      <c r="AU230" s="6"/>
      <c r="AV230" s="6"/>
      <c r="AW230" s="6"/>
      <c r="AX230" s="6"/>
      <c r="AY230" s="6"/>
      <c r="AZ230" s="6"/>
      <c r="BA230" s="6"/>
      <c r="BB230" s="6"/>
      <c r="BC230" s="6"/>
      <c r="BD230" s="6"/>
      <c r="BE230" s="6"/>
      <c r="BF230" s="6"/>
      <c r="BG230" s="6"/>
      <c r="BH230" s="6"/>
      <c r="BI230" s="6"/>
      <c r="BJ230" s="6"/>
      <c r="BK230" s="7"/>
      <c r="BL230" s="48"/>
      <c r="BM230" s="48"/>
      <c r="BN230" s="48"/>
    </row>
    <row r="231" spans="4:66"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  <c r="AA231" s="6"/>
      <c r="AB231" s="6"/>
      <c r="AC231" s="6"/>
      <c r="AD231" s="7"/>
      <c r="AE231" s="48"/>
      <c r="AF231" s="48"/>
      <c r="AG231" s="48"/>
      <c r="AK231" s="6"/>
      <c r="AL231" s="6"/>
      <c r="AM231" s="6"/>
      <c r="AN231" s="6"/>
      <c r="AO231" s="6"/>
      <c r="AP231" s="6"/>
      <c r="AQ231" s="6"/>
      <c r="AR231" s="6"/>
      <c r="AS231" s="6"/>
      <c r="AT231" s="6"/>
      <c r="AU231" s="6"/>
      <c r="AV231" s="6"/>
      <c r="AW231" s="6"/>
      <c r="AX231" s="6"/>
      <c r="AY231" s="6"/>
      <c r="AZ231" s="6"/>
      <c r="BA231" s="6"/>
      <c r="BB231" s="6"/>
      <c r="BC231" s="6"/>
      <c r="BD231" s="6"/>
      <c r="BE231" s="6"/>
      <c r="BF231" s="6"/>
      <c r="BG231" s="6"/>
      <c r="BH231" s="6"/>
      <c r="BI231" s="6"/>
      <c r="BJ231" s="6"/>
      <c r="BK231" s="7"/>
      <c r="BL231" s="48"/>
      <c r="BM231" s="48"/>
      <c r="BN231" s="48"/>
    </row>
    <row r="232" spans="4:66"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  <c r="AA232" s="6"/>
      <c r="AB232" s="6"/>
      <c r="AC232" s="6"/>
      <c r="AD232" s="7"/>
      <c r="AE232" s="48"/>
      <c r="AF232" s="48"/>
      <c r="AG232" s="48"/>
      <c r="AK232" s="6"/>
      <c r="AL232" s="6"/>
      <c r="AM232" s="6"/>
      <c r="AN232" s="6"/>
      <c r="AO232" s="6"/>
      <c r="AP232" s="6"/>
      <c r="AQ232" s="6"/>
      <c r="AR232" s="6"/>
      <c r="AS232" s="6"/>
      <c r="AT232" s="6"/>
      <c r="AU232" s="6"/>
      <c r="AV232" s="6"/>
      <c r="AW232" s="6"/>
      <c r="AX232" s="6"/>
      <c r="AY232" s="6"/>
      <c r="AZ232" s="6"/>
      <c r="BA232" s="6"/>
      <c r="BB232" s="6"/>
      <c r="BC232" s="6"/>
      <c r="BD232" s="6"/>
      <c r="BE232" s="6"/>
      <c r="BF232" s="6"/>
      <c r="BG232" s="6"/>
      <c r="BH232" s="6"/>
      <c r="BI232" s="6"/>
      <c r="BJ232" s="6"/>
      <c r="BK232" s="7"/>
      <c r="BL232" s="48"/>
      <c r="BM232" s="48"/>
      <c r="BN232" s="48"/>
    </row>
    <row r="233" spans="4:66"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  <c r="AA233" s="6"/>
      <c r="AB233" s="6"/>
      <c r="AC233" s="6"/>
      <c r="AD233" s="7"/>
      <c r="AE233" s="48"/>
      <c r="AF233" s="48"/>
      <c r="AG233" s="48"/>
      <c r="AK233" s="6"/>
      <c r="AL233" s="6"/>
      <c r="AM233" s="6"/>
      <c r="AN233" s="6"/>
      <c r="AO233" s="6"/>
      <c r="AP233" s="6"/>
      <c r="AQ233" s="6"/>
      <c r="AR233" s="6"/>
      <c r="AS233" s="6"/>
      <c r="AT233" s="6"/>
      <c r="AU233" s="6"/>
      <c r="AV233" s="6"/>
      <c r="AW233" s="6"/>
      <c r="AX233" s="6"/>
      <c r="AY233" s="6"/>
      <c r="AZ233" s="6"/>
      <c r="BA233" s="6"/>
      <c r="BB233" s="6"/>
      <c r="BC233" s="6"/>
      <c r="BD233" s="6"/>
      <c r="BE233" s="6"/>
      <c r="BF233" s="6"/>
      <c r="BG233" s="6"/>
      <c r="BH233" s="6"/>
      <c r="BI233" s="6"/>
      <c r="BJ233" s="6"/>
      <c r="BK233" s="7"/>
      <c r="BL233" s="48"/>
      <c r="BM233" s="48"/>
      <c r="BN233" s="48"/>
    </row>
    <row r="234" spans="4:66"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  <c r="AA234" s="6"/>
      <c r="AB234" s="6"/>
      <c r="AC234" s="6"/>
      <c r="AD234" s="7"/>
      <c r="AE234" s="48"/>
      <c r="AF234" s="48"/>
      <c r="AG234" s="48"/>
      <c r="AK234" s="6"/>
      <c r="AL234" s="6"/>
      <c r="AM234" s="6"/>
      <c r="AN234" s="6"/>
      <c r="AO234" s="6"/>
      <c r="AP234" s="6"/>
      <c r="AQ234" s="6"/>
      <c r="AR234" s="6"/>
      <c r="AS234" s="6"/>
      <c r="AT234" s="6"/>
      <c r="AU234" s="6"/>
      <c r="AV234" s="6"/>
      <c r="AW234" s="6"/>
      <c r="AX234" s="6"/>
      <c r="AY234" s="6"/>
      <c r="AZ234" s="6"/>
      <c r="BA234" s="6"/>
      <c r="BB234" s="6"/>
      <c r="BC234" s="6"/>
      <c r="BD234" s="6"/>
      <c r="BE234" s="6"/>
      <c r="BF234" s="6"/>
      <c r="BG234" s="6"/>
      <c r="BH234" s="6"/>
      <c r="BI234" s="6"/>
      <c r="BJ234" s="6"/>
      <c r="BK234" s="7"/>
      <c r="BL234" s="48"/>
      <c r="BM234" s="48"/>
      <c r="BN234" s="48"/>
    </row>
    <row r="235" spans="4:66"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  <c r="AA235" s="6"/>
      <c r="AB235" s="6"/>
      <c r="AC235" s="6"/>
      <c r="AD235" s="7"/>
      <c r="AE235" s="48"/>
      <c r="AF235" s="48"/>
      <c r="AG235" s="48"/>
      <c r="AK235" s="6"/>
      <c r="AL235" s="6"/>
      <c r="AM235" s="6"/>
      <c r="AN235" s="6"/>
      <c r="AO235" s="6"/>
      <c r="AP235" s="6"/>
      <c r="AQ235" s="6"/>
      <c r="AR235" s="6"/>
      <c r="AS235" s="6"/>
      <c r="AT235" s="6"/>
      <c r="AU235" s="6"/>
      <c r="AV235" s="6"/>
      <c r="AW235" s="6"/>
      <c r="AX235" s="6"/>
      <c r="AY235" s="6"/>
      <c r="AZ235" s="6"/>
      <c r="BA235" s="6"/>
      <c r="BB235" s="6"/>
      <c r="BC235" s="6"/>
      <c r="BD235" s="6"/>
      <c r="BE235" s="6"/>
      <c r="BF235" s="6"/>
      <c r="BG235" s="6"/>
      <c r="BH235" s="6"/>
      <c r="BI235" s="6"/>
      <c r="BJ235" s="6"/>
      <c r="BK235" s="7"/>
      <c r="BL235" s="48"/>
      <c r="BM235" s="48"/>
      <c r="BN235" s="48"/>
    </row>
    <row r="236" spans="4:66"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  <c r="AA236" s="6"/>
      <c r="AB236" s="6"/>
      <c r="AC236" s="6"/>
      <c r="AD236" s="7"/>
      <c r="AE236" s="48"/>
      <c r="AF236" s="48"/>
      <c r="AG236" s="48"/>
      <c r="AK236" s="6"/>
      <c r="AL236" s="6"/>
      <c r="AM236" s="6"/>
      <c r="AN236" s="6"/>
      <c r="AO236" s="6"/>
      <c r="AP236" s="6"/>
      <c r="AQ236" s="6"/>
      <c r="AR236" s="6"/>
      <c r="AS236" s="6"/>
      <c r="AT236" s="6"/>
      <c r="AU236" s="6"/>
      <c r="AV236" s="6"/>
      <c r="AW236" s="6"/>
      <c r="AX236" s="6"/>
      <c r="AY236" s="6"/>
      <c r="AZ236" s="6"/>
      <c r="BA236" s="6"/>
      <c r="BB236" s="6"/>
      <c r="BC236" s="6"/>
      <c r="BD236" s="6"/>
      <c r="BE236" s="6"/>
      <c r="BF236" s="6"/>
      <c r="BG236" s="6"/>
      <c r="BH236" s="6"/>
      <c r="BI236" s="6"/>
      <c r="BJ236" s="6"/>
      <c r="BK236" s="7"/>
      <c r="BL236" s="48"/>
      <c r="BM236" s="48"/>
      <c r="BN236" s="48"/>
    </row>
    <row r="237" spans="4:66"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  <c r="AA237" s="6"/>
      <c r="AB237" s="6"/>
      <c r="AC237" s="6"/>
      <c r="AD237" s="7"/>
      <c r="AE237" s="48"/>
      <c r="AF237" s="48"/>
      <c r="AG237" s="48"/>
      <c r="AK237" s="6"/>
      <c r="AL237" s="6"/>
      <c r="AM237" s="6"/>
      <c r="AN237" s="6"/>
      <c r="AO237" s="6"/>
      <c r="AP237" s="6"/>
      <c r="AQ237" s="6"/>
      <c r="AR237" s="6"/>
      <c r="AS237" s="6"/>
      <c r="AT237" s="6"/>
      <c r="AU237" s="6"/>
      <c r="AV237" s="6"/>
      <c r="AW237" s="6"/>
      <c r="AX237" s="6"/>
      <c r="AY237" s="6"/>
      <c r="AZ237" s="6"/>
      <c r="BA237" s="6"/>
      <c r="BB237" s="6"/>
      <c r="BC237" s="6"/>
      <c r="BD237" s="6"/>
      <c r="BE237" s="6"/>
      <c r="BF237" s="6"/>
      <c r="BG237" s="6"/>
      <c r="BH237" s="6"/>
      <c r="BI237" s="6"/>
      <c r="BJ237" s="6"/>
      <c r="BK237" s="7"/>
      <c r="BL237" s="48"/>
      <c r="BM237" s="48"/>
      <c r="BN237" s="48"/>
    </row>
    <row r="238" spans="4:66"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  <c r="AA238" s="6"/>
      <c r="AB238" s="6"/>
      <c r="AC238" s="6"/>
      <c r="AD238" s="7"/>
      <c r="AE238" s="48"/>
      <c r="AF238" s="48"/>
      <c r="AG238" s="48"/>
      <c r="AK238" s="6"/>
      <c r="AL238" s="6"/>
      <c r="AM238" s="6"/>
      <c r="AN238" s="6"/>
      <c r="AO238" s="6"/>
      <c r="AP238" s="6"/>
      <c r="AQ238" s="6"/>
      <c r="AR238" s="6"/>
      <c r="AS238" s="6"/>
      <c r="AT238" s="6"/>
      <c r="AU238" s="6"/>
      <c r="AV238" s="6"/>
      <c r="AW238" s="6"/>
      <c r="AX238" s="6"/>
      <c r="AY238" s="6"/>
      <c r="AZ238" s="6"/>
      <c r="BA238" s="6"/>
      <c r="BB238" s="6"/>
      <c r="BC238" s="6"/>
      <c r="BD238" s="6"/>
      <c r="BE238" s="6"/>
      <c r="BF238" s="6"/>
      <c r="BG238" s="6"/>
      <c r="BH238" s="6"/>
      <c r="BI238" s="6"/>
      <c r="BJ238" s="6"/>
      <c r="BK238" s="7"/>
      <c r="BL238" s="48"/>
      <c r="BM238" s="48"/>
      <c r="BN238" s="48"/>
    </row>
    <row r="239" spans="4:66"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  <c r="AA239" s="6"/>
      <c r="AB239" s="6"/>
      <c r="AC239" s="6"/>
      <c r="AD239" s="7"/>
      <c r="AE239" s="48"/>
      <c r="AF239" s="48"/>
      <c r="AG239" s="48"/>
      <c r="AK239" s="6"/>
      <c r="AL239" s="6"/>
      <c r="AM239" s="6"/>
      <c r="AN239" s="6"/>
      <c r="AO239" s="6"/>
      <c r="AP239" s="6"/>
      <c r="AQ239" s="6"/>
      <c r="AR239" s="6"/>
      <c r="AS239" s="6"/>
      <c r="AT239" s="6"/>
      <c r="AU239" s="6"/>
      <c r="AV239" s="6"/>
      <c r="AW239" s="6"/>
      <c r="AX239" s="6"/>
      <c r="AY239" s="6"/>
      <c r="AZ239" s="6"/>
      <c r="BA239" s="6"/>
      <c r="BB239" s="6"/>
      <c r="BC239" s="6"/>
      <c r="BD239" s="6"/>
      <c r="BE239" s="6"/>
      <c r="BF239" s="6"/>
      <c r="BG239" s="6"/>
      <c r="BH239" s="6"/>
      <c r="BI239" s="6"/>
      <c r="BJ239" s="6"/>
      <c r="BK239" s="7"/>
      <c r="BL239" s="48"/>
      <c r="BM239" s="48"/>
      <c r="BN239" s="48"/>
    </row>
    <row r="240" spans="4:66"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  <c r="AA240" s="6"/>
      <c r="AB240" s="6"/>
      <c r="AC240" s="6"/>
      <c r="AD240" s="7"/>
      <c r="AE240" s="48"/>
      <c r="AF240" s="48"/>
      <c r="AG240" s="48"/>
      <c r="AK240" s="6"/>
      <c r="AL240" s="6"/>
      <c r="AM240" s="6"/>
      <c r="AN240" s="6"/>
      <c r="AO240" s="6"/>
      <c r="AP240" s="6"/>
      <c r="AQ240" s="6"/>
      <c r="AR240" s="6"/>
      <c r="AS240" s="6"/>
      <c r="AT240" s="6"/>
      <c r="AU240" s="6"/>
      <c r="AV240" s="6"/>
      <c r="AW240" s="6"/>
      <c r="AX240" s="6"/>
      <c r="AY240" s="6"/>
      <c r="AZ240" s="6"/>
      <c r="BA240" s="6"/>
      <c r="BB240" s="6"/>
      <c r="BC240" s="6"/>
      <c r="BD240" s="6"/>
      <c r="BE240" s="6"/>
      <c r="BF240" s="6"/>
      <c r="BG240" s="6"/>
      <c r="BH240" s="6"/>
      <c r="BI240" s="6"/>
      <c r="BJ240" s="6"/>
      <c r="BK240" s="7"/>
      <c r="BL240" s="48"/>
      <c r="BM240" s="48"/>
      <c r="BN240" s="48"/>
    </row>
    <row r="241" spans="4:66"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  <c r="AA241" s="6"/>
      <c r="AB241" s="6"/>
      <c r="AC241" s="6"/>
      <c r="AD241" s="7"/>
      <c r="AE241" s="48"/>
      <c r="AF241" s="48"/>
      <c r="AG241" s="48"/>
      <c r="AK241" s="6"/>
      <c r="AL241" s="6"/>
      <c r="AM241" s="6"/>
      <c r="AN241" s="6"/>
      <c r="AO241" s="6"/>
      <c r="AP241" s="6"/>
      <c r="AQ241" s="6"/>
      <c r="AR241" s="6"/>
      <c r="AS241" s="6"/>
      <c r="AT241" s="6"/>
      <c r="AU241" s="6"/>
      <c r="AV241" s="6"/>
      <c r="AW241" s="6"/>
      <c r="AX241" s="6"/>
      <c r="AY241" s="6"/>
      <c r="AZ241" s="6"/>
      <c r="BA241" s="6"/>
      <c r="BB241" s="6"/>
      <c r="BC241" s="6"/>
      <c r="BD241" s="6"/>
      <c r="BE241" s="6"/>
      <c r="BF241" s="6"/>
      <c r="BG241" s="6"/>
      <c r="BH241" s="6"/>
      <c r="BI241" s="6"/>
      <c r="BJ241" s="6"/>
      <c r="BK241" s="7"/>
      <c r="BL241" s="48"/>
      <c r="BM241" s="48"/>
      <c r="BN241" s="48"/>
    </row>
    <row r="242" spans="4:66"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  <c r="AA242" s="6"/>
      <c r="AB242" s="6"/>
      <c r="AC242" s="6"/>
      <c r="AD242" s="7"/>
      <c r="AE242" s="48"/>
      <c r="AF242" s="48"/>
      <c r="AG242" s="48"/>
      <c r="AK242" s="6"/>
      <c r="AL242" s="6"/>
      <c r="AM242" s="6"/>
      <c r="AN242" s="6"/>
      <c r="AO242" s="6"/>
      <c r="AP242" s="6"/>
      <c r="AQ242" s="6"/>
      <c r="AR242" s="6"/>
      <c r="AS242" s="6"/>
      <c r="AT242" s="6"/>
      <c r="AU242" s="6"/>
      <c r="AV242" s="6"/>
      <c r="AW242" s="6"/>
      <c r="AX242" s="6"/>
      <c r="AY242" s="6"/>
      <c r="AZ242" s="6"/>
      <c r="BA242" s="6"/>
      <c r="BB242" s="6"/>
      <c r="BC242" s="6"/>
      <c r="BD242" s="6"/>
      <c r="BE242" s="6"/>
      <c r="BF242" s="6"/>
      <c r="BG242" s="6"/>
      <c r="BH242" s="6"/>
      <c r="BI242" s="6"/>
      <c r="BJ242" s="6"/>
      <c r="BK242" s="7"/>
      <c r="BL242" s="48"/>
      <c r="BM242" s="48"/>
      <c r="BN242" s="48"/>
    </row>
    <row r="243" spans="4:66"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  <c r="AA243" s="6"/>
      <c r="AB243" s="6"/>
      <c r="AC243" s="6"/>
      <c r="AD243" s="7"/>
      <c r="AE243" s="48"/>
      <c r="AF243" s="48"/>
      <c r="AG243" s="48"/>
      <c r="AK243" s="6"/>
      <c r="AL243" s="6"/>
      <c r="AM243" s="6"/>
      <c r="AN243" s="6"/>
      <c r="AO243" s="6"/>
      <c r="AP243" s="6"/>
      <c r="AQ243" s="6"/>
      <c r="AR243" s="6"/>
      <c r="AS243" s="6"/>
      <c r="AT243" s="6"/>
      <c r="AU243" s="6"/>
      <c r="AV243" s="6"/>
      <c r="AW243" s="6"/>
      <c r="AX243" s="6"/>
      <c r="AY243" s="6"/>
      <c r="AZ243" s="6"/>
      <c r="BA243" s="6"/>
      <c r="BB243" s="6"/>
      <c r="BC243" s="6"/>
      <c r="BD243" s="6"/>
      <c r="BE243" s="6"/>
      <c r="BF243" s="6"/>
      <c r="BG243" s="6"/>
      <c r="BH243" s="6"/>
      <c r="BI243" s="6"/>
      <c r="BJ243" s="6"/>
      <c r="BK243" s="7"/>
      <c r="BL243" s="48"/>
      <c r="BM243" s="48"/>
      <c r="BN243" s="48"/>
    </row>
    <row r="244" spans="4:66"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  <c r="AA244" s="6"/>
      <c r="AB244" s="6"/>
      <c r="AC244" s="6"/>
      <c r="AD244" s="7"/>
      <c r="AE244" s="48"/>
      <c r="AF244" s="48"/>
      <c r="AG244" s="48"/>
      <c r="AK244" s="6"/>
      <c r="AL244" s="6"/>
      <c r="AM244" s="6"/>
      <c r="AN244" s="6"/>
      <c r="AO244" s="6"/>
      <c r="AP244" s="6"/>
      <c r="AQ244" s="6"/>
      <c r="AR244" s="6"/>
      <c r="AS244" s="6"/>
      <c r="AT244" s="6"/>
      <c r="AU244" s="6"/>
      <c r="AV244" s="6"/>
      <c r="AW244" s="6"/>
      <c r="AX244" s="6"/>
      <c r="AY244" s="6"/>
      <c r="AZ244" s="6"/>
      <c r="BA244" s="6"/>
      <c r="BB244" s="6"/>
      <c r="BC244" s="6"/>
      <c r="BD244" s="6"/>
      <c r="BE244" s="6"/>
      <c r="BF244" s="6"/>
      <c r="BG244" s="6"/>
      <c r="BH244" s="6"/>
      <c r="BI244" s="6"/>
      <c r="BJ244" s="6"/>
      <c r="BK244" s="7"/>
      <c r="BL244" s="48"/>
      <c r="BM244" s="48"/>
      <c r="BN244" s="48"/>
    </row>
    <row r="245" spans="4:66"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  <c r="AA245" s="6"/>
      <c r="AB245" s="6"/>
      <c r="AC245" s="6"/>
      <c r="AD245" s="7"/>
      <c r="AE245" s="48"/>
      <c r="AF245" s="48"/>
      <c r="AG245" s="48"/>
      <c r="AK245" s="6"/>
      <c r="AL245" s="6"/>
      <c r="AM245" s="6"/>
      <c r="AN245" s="6"/>
      <c r="AO245" s="6"/>
      <c r="AP245" s="6"/>
      <c r="AQ245" s="6"/>
      <c r="AR245" s="6"/>
      <c r="AS245" s="6"/>
      <c r="AT245" s="6"/>
      <c r="AU245" s="6"/>
      <c r="AV245" s="6"/>
      <c r="AW245" s="6"/>
      <c r="AX245" s="6"/>
      <c r="AY245" s="6"/>
      <c r="AZ245" s="6"/>
      <c r="BA245" s="6"/>
      <c r="BB245" s="6"/>
      <c r="BC245" s="6"/>
      <c r="BD245" s="6"/>
      <c r="BE245" s="6"/>
      <c r="BF245" s="6"/>
      <c r="BG245" s="6"/>
      <c r="BH245" s="6"/>
      <c r="BI245" s="6"/>
      <c r="BJ245" s="6"/>
      <c r="BK245" s="7"/>
      <c r="BL245" s="48"/>
      <c r="BM245" s="48"/>
      <c r="BN245" s="48"/>
    </row>
    <row r="246" spans="4:66"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  <c r="AA246" s="6"/>
      <c r="AB246" s="6"/>
      <c r="AC246" s="6"/>
      <c r="AD246" s="7"/>
      <c r="AE246" s="48"/>
      <c r="AF246" s="48"/>
      <c r="AG246" s="48"/>
      <c r="AK246" s="6"/>
      <c r="AL246" s="6"/>
      <c r="AM246" s="6"/>
      <c r="AN246" s="6"/>
      <c r="AO246" s="6"/>
      <c r="AP246" s="6"/>
      <c r="AQ246" s="6"/>
      <c r="AR246" s="6"/>
      <c r="AS246" s="6"/>
      <c r="AT246" s="6"/>
      <c r="AU246" s="6"/>
      <c r="AV246" s="6"/>
      <c r="AW246" s="6"/>
      <c r="AX246" s="6"/>
      <c r="AY246" s="6"/>
      <c r="AZ246" s="6"/>
      <c r="BA246" s="6"/>
      <c r="BB246" s="6"/>
      <c r="BC246" s="6"/>
      <c r="BD246" s="6"/>
      <c r="BE246" s="6"/>
      <c r="BF246" s="6"/>
      <c r="BG246" s="6"/>
      <c r="BH246" s="6"/>
      <c r="BI246" s="6"/>
      <c r="BJ246" s="6"/>
      <c r="BK246" s="7"/>
      <c r="BL246" s="48"/>
      <c r="BM246" s="48"/>
      <c r="BN246" s="48"/>
    </row>
    <row r="247" spans="4:66"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  <c r="AA247" s="6"/>
      <c r="AB247" s="6"/>
      <c r="AC247" s="6"/>
      <c r="AD247" s="7"/>
      <c r="AE247" s="48"/>
      <c r="AF247" s="48"/>
      <c r="AG247" s="48"/>
      <c r="AK247" s="6"/>
      <c r="AL247" s="6"/>
      <c r="AM247" s="6"/>
      <c r="AN247" s="6"/>
      <c r="AO247" s="6"/>
      <c r="AP247" s="6"/>
      <c r="AQ247" s="6"/>
      <c r="AR247" s="6"/>
      <c r="AS247" s="6"/>
      <c r="AT247" s="6"/>
      <c r="AU247" s="6"/>
      <c r="AV247" s="6"/>
      <c r="AW247" s="6"/>
      <c r="AX247" s="6"/>
      <c r="AY247" s="6"/>
      <c r="AZ247" s="6"/>
      <c r="BA247" s="6"/>
      <c r="BB247" s="6"/>
      <c r="BC247" s="6"/>
      <c r="BD247" s="6"/>
      <c r="BE247" s="6"/>
      <c r="BF247" s="6"/>
      <c r="BG247" s="6"/>
      <c r="BH247" s="6"/>
      <c r="BI247" s="6"/>
      <c r="BJ247" s="6"/>
      <c r="BK247" s="7"/>
      <c r="BL247" s="48"/>
      <c r="BM247" s="48"/>
      <c r="BN247" s="48"/>
    </row>
    <row r="248" spans="4:66"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  <c r="AA248" s="6"/>
      <c r="AB248" s="6"/>
      <c r="AC248" s="6"/>
      <c r="AD248" s="7"/>
      <c r="AE248" s="48"/>
      <c r="AF248" s="48"/>
      <c r="AG248" s="48"/>
      <c r="AK248" s="6"/>
      <c r="AL248" s="6"/>
      <c r="AM248" s="6"/>
      <c r="AN248" s="6"/>
      <c r="AO248" s="6"/>
      <c r="AP248" s="6"/>
      <c r="AQ248" s="6"/>
      <c r="AR248" s="6"/>
      <c r="AS248" s="6"/>
      <c r="AT248" s="6"/>
      <c r="AU248" s="6"/>
      <c r="AV248" s="6"/>
      <c r="AW248" s="6"/>
      <c r="AX248" s="6"/>
      <c r="AY248" s="6"/>
      <c r="AZ248" s="6"/>
      <c r="BA248" s="6"/>
      <c r="BB248" s="6"/>
      <c r="BC248" s="6"/>
      <c r="BD248" s="6"/>
      <c r="BE248" s="6"/>
      <c r="BF248" s="6"/>
      <c r="BG248" s="6"/>
      <c r="BH248" s="6"/>
      <c r="BI248" s="6"/>
      <c r="BJ248" s="6"/>
      <c r="BK248" s="7"/>
      <c r="BL248" s="48"/>
      <c r="BM248" s="48"/>
      <c r="BN248" s="48"/>
    </row>
    <row r="249" spans="4:66"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  <c r="AA249" s="6"/>
      <c r="AB249" s="6"/>
      <c r="AC249" s="6"/>
      <c r="AD249" s="7"/>
      <c r="AE249" s="48"/>
      <c r="AF249" s="48"/>
      <c r="AG249" s="48"/>
      <c r="AK249" s="6"/>
      <c r="AL249" s="6"/>
      <c r="AM249" s="6"/>
      <c r="AN249" s="6"/>
      <c r="AO249" s="6"/>
      <c r="AP249" s="6"/>
      <c r="AQ249" s="6"/>
      <c r="AR249" s="6"/>
      <c r="AS249" s="6"/>
      <c r="AT249" s="6"/>
      <c r="AU249" s="6"/>
      <c r="AV249" s="6"/>
      <c r="AW249" s="6"/>
      <c r="AX249" s="6"/>
      <c r="AY249" s="6"/>
      <c r="AZ249" s="6"/>
      <c r="BA249" s="6"/>
      <c r="BB249" s="6"/>
      <c r="BC249" s="6"/>
      <c r="BD249" s="6"/>
      <c r="BE249" s="6"/>
      <c r="BF249" s="6"/>
      <c r="BG249" s="6"/>
      <c r="BH249" s="6"/>
      <c r="BI249" s="6"/>
      <c r="BJ249" s="6"/>
      <c r="BK249" s="7"/>
      <c r="BL249" s="48"/>
      <c r="BM249" s="48"/>
      <c r="BN249" s="48"/>
    </row>
    <row r="250" spans="4:66"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  <c r="AC250" s="6"/>
      <c r="AD250" s="7"/>
      <c r="AE250" s="48"/>
      <c r="AF250" s="48"/>
      <c r="AG250" s="48"/>
      <c r="AK250" s="6"/>
      <c r="AL250" s="6"/>
      <c r="AM250" s="6"/>
      <c r="AN250" s="6"/>
      <c r="AO250" s="6"/>
      <c r="AP250" s="6"/>
      <c r="AQ250" s="6"/>
      <c r="AR250" s="6"/>
      <c r="AS250" s="6"/>
      <c r="AT250" s="6"/>
      <c r="AU250" s="6"/>
      <c r="AV250" s="6"/>
      <c r="AW250" s="6"/>
      <c r="AX250" s="6"/>
      <c r="AY250" s="6"/>
      <c r="AZ250" s="6"/>
      <c r="BA250" s="6"/>
      <c r="BB250" s="6"/>
      <c r="BC250" s="6"/>
      <c r="BD250" s="6"/>
      <c r="BE250" s="6"/>
      <c r="BF250" s="6"/>
      <c r="BG250" s="6"/>
      <c r="BH250" s="6"/>
      <c r="BI250" s="6"/>
      <c r="BJ250" s="6"/>
      <c r="BK250" s="7"/>
      <c r="BL250" s="48"/>
      <c r="BM250" s="48"/>
      <c r="BN250" s="48"/>
    </row>
    <row r="251" spans="4:66"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  <c r="AA251" s="6"/>
      <c r="AB251" s="6"/>
      <c r="AC251" s="6"/>
      <c r="AD251" s="7"/>
      <c r="AE251" s="48"/>
      <c r="AF251" s="48"/>
      <c r="AG251" s="48"/>
      <c r="AK251" s="6"/>
      <c r="AL251" s="6"/>
      <c r="AM251" s="6"/>
      <c r="AN251" s="6"/>
      <c r="AO251" s="6"/>
      <c r="AP251" s="6"/>
      <c r="AQ251" s="6"/>
      <c r="AR251" s="6"/>
      <c r="AS251" s="6"/>
      <c r="AT251" s="6"/>
      <c r="AU251" s="6"/>
      <c r="AV251" s="6"/>
      <c r="AW251" s="6"/>
      <c r="AX251" s="6"/>
      <c r="AY251" s="6"/>
      <c r="AZ251" s="6"/>
      <c r="BA251" s="6"/>
      <c r="BB251" s="6"/>
      <c r="BC251" s="6"/>
      <c r="BD251" s="6"/>
      <c r="BE251" s="6"/>
      <c r="BF251" s="6"/>
      <c r="BG251" s="6"/>
      <c r="BH251" s="6"/>
      <c r="BI251" s="6"/>
      <c r="BJ251" s="6"/>
      <c r="BK251" s="7"/>
      <c r="BL251" s="48"/>
      <c r="BM251" s="48"/>
      <c r="BN251" s="48"/>
    </row>
    <row r="252" spans="4:66"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  <c r="AA252" s="6"/>
      <c r="AB252" s="6"/>
      <c r="AC252" s="6"/>
      <c r="AD252" s="7"/>
      <c r="AE252" s="48"/>
      <c r="AF252" s="48"/>
      <c r="AG252" s="48"/>
      <c r="AK252" s="6"/>
      <c r="AL252" s="6"/>
      <c r="AM252" s="6"/>
      <c r="AN252" s="6"/>
      <c r="AO252" s="6"/>
      <c r="AP252" s="6"/>
      <c r="AQ252" s="6"/>
      <c r="AR252" s="6"/>
      <c r="AS252" s="6"/>
      <c r="AT252" s="6"/>
      <c r="AU252" s="6"/>
      <c r="AV252" s="6"/>
      <c r="AW252" s="6"/>
      <c r="AX252" s="6"/>
      <c r="AY252" s="6"/>
      <c r="AZ252" s="6"/>
      <c r="BA252" s="6"/>
      <c r="BB252" s="6"/>
      <c r="BC252" s="6"/>
      <c r="BD252" s="6"/>
      <c r="BE252" s="6"/>
      <c r="BF252" s="6"/>
      <c r="BG252" s="6"/>
      <c r="BH252" s="6"/>
      <c r="BI252" s="6"/>
      <c r="BJ252" s="6"/>
      <c r="BK252" s="7"/>
      <c r="BL252" s="48"/>
      <c r="BM252" s="48"/>
      <c r="BN252" s="48"/>
    </row>
    <row r="253" spans="4:66"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  <c r="AA253" s="6"/>
      <c r="AB253" s="6"/>
      <c r="AC253" s="6"/>
      <c r="AD253" s="7"/>
      <c r="AE253" s="48"/>
      <c r="AF253" s="48"/>
      <c r="AG253" s="48"/>
      <c r="AK253" s="6"/>
      <c r="AL253" s="6"/>
      <c r="AM253" s="6"/>
      <c r="AN253" s="6"/>
      <c r="AO253" s="6"/>
      <c r="AP253" s="6"/>
      <c r="AQ253" s="6"/>
      <c r="AR253" s="6"/>
      <c r="AS253" s="6"/>
      <c r="AT253" s="6"/>
      <c r="AU253" s="6"/>
      <c r="AV253" s="6"/>
      <c r="AW253" s="6"/>
      <c r="AX253" s="6"/>
      <c r="AY253" s="6"/>
      <c r="AZ253" s="6"/>
      <c r="BA253" s="6"/>
      <c r="BB253" s="6"/>
      <c r="BC253" s="6"/>
      <c r="BD253" s="6"/>
      <c r="BE253" s="6"/>
      <c r="BF253" s="6"/>
      <c r="BG253" s="6"/>
      <c r="BH253" s="6"/>
      <c r="BI253" s="6"/>
      <c r="BJ253" s="6"/>
      <c r="BK253" s="7"/>
      <c r="BL253" s="48"/>
      <c r="BM253" s="48"/>
      <c r="BN253" s="48"/>
    </row>
    <row r="254" spans="4:66"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  <c r="AA254" s="6"/>
      <c r="AB254" s="6"/>
      <c r="AC254" s="6"/>
      <c r="AD254" s="7"/>
      <c r="AE254" s="48"/>
      <c r="AF254" s="48"/>
      <c r="AG254" s="48"/>
      <c r="AK254" s="6"/>
      <c r="AL254" s="6"/>
      <c r="AM254" s="6"/>
      <c r="AN254" s="6"/>
      <c r="AO254" s="6"/>
      <c r="AP254" s="6"/>
      <c r="AQ254" s="6"/>
      <c r="AR254" s="6"/>
      <c r="AS254" s="6"/>
      <c r="AT254" s="6"/>
      <c r="AU254" s="6"/>
      <c r="AV254" s="6"/>
      <c r="AW254" s="6"/>
      <c r="AX254" s="6"/>
      <c r="AY254" s="6"/>
      <c r="AZ254" s="6"/>
      <c r="BA254" s="6"/>
      <c r="BB254" s="6"/>
      <c r="BC254" s="6"/>
      <c r="BD254" s="6"/>
      <c r="BE254" s="6"/>
      <c r="BF254" s="6"/>
      <c r="BG254" s="6"/>
      <c r="BH254" s="6"/>
      <c r="BI254" s="6"/>
      <c r="BJ254" s="6"/>
      <c r="BK254" s="7"/>
      <c r="BL254" s="48"/>
      <c r="BM254" s="48"/>
      <c r="BN254" s="48"/>
    </row>
    <row r="255" spans="4:66"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  <c r="AA255" s="6"/>
      <c r="AB255" s="6"/>
      <c r="AC255" s="6"/>
      <c r="AD255" s="7"/>
      <c r="AE255" s="48"/>
      <c r="AF255" s="48"/>
      <c r="AG255" s="48"/>
      <c r="AK255" s="6"/>
      <c r="AL255" s="6"/>
      <c r="AM255" s="6"/>
      <c r="AN255" s="6"/>
      <c r="AO255" s="6"/>
      <c r="AP255" s="6"/>
      <c r="AQ255" s="6"/>
      <c r="AR255" s="6"/>
      <c r="AS255" s="6"/>
      <c r="AT255" s="6"/>
      <c r="AU255" s="6"/>
      <c r="AV255" s="6"/>
      <c r="AW255" s="6"/>
      <c r="AX255" s="6"/>
      <c r="AY255" s="6"/>
      <c r="AZ255" s="6"/>
      <c r="BA255" s="6"/>
      <c r="BB255" s="6"/>
      <c r="BC255" s="6"/>
      <c r="BD255" s="6"/>
      <c r="BE255" s="6"/>
      <c r="BF255" s="6"/>
      <c r="BG255" s="6"/>
      <c r="BH255" s="6"/>
      <c r="BI255" s="6"/>
      <c r="BJ255" s="6"/>
      <c r="BK255" s="7"/>
      <c r="BL255" s="48"/>
      <c r="BM255" s="48"/>
      <c r="BN255" s="48"/>
    </row>
    <row r="256" spans="4:66"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  <c r="AA256" s="6"/>
      <c r="AB256" s="6"/>
      <c r="AC256" s="6"/>
      <c r="AD256" s="7"/>
      <c r="AE256" s="48"/>
      <c r="AF256" s="48"/>
      <c r="AG256" s="48"/>
      <c r="AK256" s="6"/>
      <c r="AL256" s="6"/>
      <c r="AM256" s="6"/>
      <c r="AN256" s="6"/>
      <c r="AO256" s="6"/>
      <c r="AP256" s="6"/>
      <c r="AQ256" s="6"/>
      <c r="AR256" s="6"/>
      <c r="AS256" s="6"/>
      <c r="AT256" s="6"/>
      <c r="AU256" s="6"/>
      <c r="AV256" s="6"/>
      <c r="AW256" s="6"/>
      <c r="AX256" s="6"/>
      <c r="AY256" s="6"/>
      <c r="AZ256" s="6"/>
      <c r="BA256" s="6"/>
      <c r="BB256" s="6"/>
      <c r="BC256" s="6"/>
      <c r="BD256" s="6"/>
      <c r="BE256" s="6"/>
      <c r="BF256" s="6"/>
      <c r="BG256" s="6"/>
      <c r="BH256" s="6"/>
      <c r="BI256" s="6"/>
      <c r="BJ256" s="6"/>
      <c r="BK256" s="7"/>
      <c r="BL256" s="48"/>
      <c r="BM256" s="48"/>
      <c r="BN256" s="48"/>
    </row>
    <row r="257" spans="4:66"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  <c r="AA257" s="6"/>
      <c r="AB257" s="6"/>
      <c r="AC257" s="6"/>
      <c r="AD257" s="7"/>
      <c r="AE257" s="48"/>
      <c r="AF257" s="48"/>
      <c r="AG257" s="48"/>
      <c r="AK257" s="6"/>
      <c r="AL257" s="6"/>
      <c r="AM257" s="6"/>
      <c r="AN257" s="6"/>
      <c r="AO257" s="6"/>
      <c r="AP257" s="6"/>
      <c r="AQ257" s="6"/>
      <c r="AR257" s="6"/>
      <c r="AS257" s="6"/>
      <c r="AT257" s="6"/>
      <c r="AU257" s="6"/>
      <c r="AV257" s="6"/>
      <c r="AW257" s="6"/>
      <c r="AX257" s="6"/>
      <c r="AY257" s="6"/>
      <c r="AZ257" s="6"/>
      <c r="BA257" s="6"/>
      <c r="BB257" s="6"/>
      <c r="BC257" s="6"/>
      <c r="BD257" s="6"/>
      <c r="BE257" s="6"/>
      <c r="BF257" s="6"/>
      <c r="BG257" s="6"/>
      <c r="BH257" s="6"/>
      <c r="BI257" s="6"/>
      <c r="BJ257" s="6"/>
      <c r="BK257" s="7"/>
      <c r="BL257" s="48"/>
      <c r="BM257" s="48"/>
      <c r="BN257" s="48"/>
    </row>
    <row r="258" spans="4:66"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  <c r="AA258" s="6"/>
      <c r="AB258" s="6"/>
      <c r="AC258" s="6"/>
      <c r="AD258" s="7"/>
      <c r="AE258" s="48"/>
      <c r="AF258" s="48"/>
      <c r="AG258" s="48"/>
      <c r="AK258" s="6"/>
      <c r="AL258" s="6"/>
      <c r="AM258" s="6"/>
      <c r="AN258" s="6"/>
      <c r="AO258" s="6"/>
      <c r="AP258" s="6"/>
      <c r="AQ258" s="6"/>
      <c r="AR258" s="6"/>
      <c r="AS258" s="6"/>
      <c r="AT258" s="6"/>
      <c r="AU258" s="6"/>
      <c r="AV258" s="6"/>
      <c r="AW258" s="6"/>
      <c r="AX258" s="6"/>
      <c r="AY258" s="6"/>
      <c r="AZ258" s="6"/>
      <c r="BA258" s="6"/>
      <c r="BB258" s="6"/>
      <c r="BC258" s="6"/>
      <c r="BD258" s="6"/>
      <c r="BE258" s="6"/>
      <c r="BF258" s="6"/>
      <c r="BG258" s="6"/>
      <c r="BH258" s="6"/>
      <c r="BI258" s="6"/>
      <c r="BJ258" s="6"/>
      <c r="BK258" s="7"/>
      <c r="BL258" s="48"/>
      <c r="BM258" s="48"/>
      <c r="BN258" s="48"/>
    </row>
    <row r="259" spans="4:66"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  <c r="AA259" s="6"/>
      <c r="AB259" s="6"/>
      <c r="AC259" s="6"/>
      <c r="AD259" s="7"/>
      <c r="AE259" s="48"/>
      <c r="AF259" s="48"/>
      <c r="AG259" s="48"/>
      <c r="AK259" s="6"/>
      <c r="AL259" s="6"/>
      <c r="AM259" s="6"/>
      <c r="AN259" s="6"/>
      <c r="AO259" s="6"/>
      <c r="AP259" s="6"/>
      <c r="AQ259" s="6"/>
      <c r="AR259" s="6"/>
      <c r="AS259" s="6"/>
      <c r="AT259" s="6"/>
      <c r="AU259" s="6"/>
      <c r="AV259" s="6"/>
      <c r="AW259" s="6"/>
      <c r="AX259" s="6"/>
      <c r="AY259" s="6"/>
      <c r="AZ259" s="6"/>
      <c r="BA259" s="6"/>
      <c r="BB259" s="6"/>
      <c r="BC259" s="6"/>
      <c r="BD259" s="6"/>
      <c r="BE259" s="6"/>
      <c r="BF259" s="6"/>
      <c r="BG259" s="6"/>
      <c r="BH259" s="6"/>
      <c r="BI259" s="6"/>
      <c r="BJ259" s="6"/>
      <c r="BK259" s="7"/>
      <c r="BL259" s="48"/>
      <c r="BM259" s="48"/>
      <c r="BN259" s="48"/>
    </row>
    <row r="260" spans="4:66"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  <c r="AA260" s="6"/>
      <c r="AB260" s="6"/>
      <c r="AC260" s="6"/>
      <c r="AD260" s="7"/>
      <c r="AE260" s="48"/>
      <c r="AF260" s="48"/>
      <c r="AG260" s="48"/>
      <c r="AK260" s="6"/>
      <c r="AL260" s="6"/>
      <c r="AM260" s="6"/>
      <c r="AN260" s="6"/>
      <c r="AO260" s="6"/>
      <c r="AP260" s="6"/>
      <c r="AQ260" s="6"/>
      <c r="AR260" s="6"/>
      <c r="AS260" s="6"/>
      <c r="AT260" s="6"/>
      <c r="AU260" s="6"/>
      <c r="AV260" s="6"/>
      <c r="AW260" s="6"/>
      <c r="AX260" s="6"/>
      <c r="AY260" s="6"/>
      <c r="AZ260" s="6"/>
      <c r="BA260" s="6"/>
      <c r="BB260" s="6"/>
      <c r="BC260" s="6"/>
      <c r="BD260" s="6"/>
      <c r="BE260" s="6"/>
      <c r="BF260" s="6"/>
      <c r="BG260" s="6"/>
      <c r="BH260" s="6"/>
      <c r="BI260" s="6"/>
      <c r="BJ260" s="6"/>
      <c r="BK260" s="7"/>
      <c r="BL260" s="48"/>
      <c r="BM260" s="48"/>
      <c r="BN260" s="48"/>
    </row>
    <row r="261" spans="4:66"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  <c r="AA261" s="6"/>
      <c r="AB261" s="6"/>
      <c r="AC261" s="6"/>
      <c r="AD261" s="7"/>
      <c r="AE261" s="48"/>
      <c r="AF261" s="48"/>
      <c r="AG261" s="48"/>
      <c r="AK261" s="6"/>
      <c r="AL261" s="6"/>
      <c r="AM261" s="6"/>
      <c r="AN261" s="6"/>
      <c r="AO261" s="6"/>
      <c r="AP261" s="6"/>
      <c r="AQ261" s="6"/>
      <c r="AR261" s="6"/>
      <c r="AS261" s="6"/>
      <c r="AT261" s="6"/>
      <c r="AU261" s="6"/>
      <c r="AV261" s="6"/>
      <c r="AW261" s="6"/>
      <c r="AX261" s="6"/>
      <c r="AY261" s="6"/>
      <c r="AZ261" s="6"/>
      <c r="BA261" s="6"/>
      <c r="BB261" s="6"/>
      <c r="BC261" s="6"/>
      <c r="BD261" s="6"/>
      <c r="BE261" s="6"/>
      <c r="BF261" s="6"/>
      <c r="BG261" s="6"/>
      <c r="BH261" s="6"/>
      <c r="BI261" s="6"/>
      <c r="BJ261" s="6"/>
      <c r="BK261" s="7"/>
      <c r="BL261" s="48"/>
      <c r="BM261" s="48"/>
      <c r="BN261" s="48"/>
    </row>
    <row r="262" spans="4:66"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  <c r="AA262" s="6"/>
      <c r="AB262" s="6"/>
      <c r="AC262" s="6"/>
      <c r="AD262" s="7"/>
      <c r="AE262" s="48"/>
      <c r="AF262" s="48"/>
      <c r="AG262" s="48"/>
      <c r="AK262" s="6"/>
      <c r="AL262" s="6"/>
      <c r="AM262" s="6"/>
      <c r="AN262" s="6"/>
      <c r="AO262" s="6"/>
      <c r="AP262" s="6"/>
      <c r="AQ262" s="6"/>
      <c r="AR262" s="6"/>
      <c r="AS262" s="6"/>
      <c r="AT262" s="6"/>
      <c r="AU262" s="6"/>
      <c r="AV262" s="6"/>
      <c r="AW262" s="6"/>
      <c r="AX262" s="6"/>
      <c r="AY262" s="6"/>
      <c r="AZ262" s="6"/>
      <c r="BA262" s="6"/>
      <c r="BB262" s="6"/>
      <c r="BC262" s="6"/>
      <c r="BD262" s="6"/>
      <c r="BE262" s="6"/>
      <c r="BF262" s="6"/>
      <c r="BG262" s="6"/>
      <c r="BH262" s="6"/>
      <c r="BI262" s="6"/>
      <c r="BJ262" s="6"/>
      <c r="BK262" s="7"/>
      <c r="BL262" s="48"/>
      <c r="BM262" s="48"/>
      <c r="BN262" s="48"/>
    </row>
    <row r="263" spans="4:66"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  <c r="AA263" s="6"/>
      <c r="AB263" s="6"/>
      <c r="AC263" s="6"/>
      <c r="AD263" s="7"/>
      <c r="AE263" s="48"/>
      <c r="AF263" s="48"/>
      <c r="AG263" s="48"/>
      <c r="AK263" s="6"/>
      <c r="AL263" s="6"/>
      <c r="AM263" s="6"/>
      <c r="AN263" s="6"/>
      <c r="AO263" s="6"/>
      <c r="AP263" s="6"/>
      <c r="AQ263" s="6"/>
      <c r="AR263" s="6"/>
      <c r="AS263" s="6"/>
      <c r="AT263" s="6"/>
      <c r="AU263" s="6"/>
      <c r="AV263" s="6"/>
      <c r="AW263" s="6"/>
      <c r="AX263" s="6"/>
      <c r="AY263" s="6"/>
      <c r="AZ263" s="6"/>
      <c r="BA263" s="6"/>
      <c r="BB263" s="6"/>
      <c r="BC263" s="6"/>
      <c r="BD263" s="6"/>
      <c r="BE263" s="6"/>
      <c r="BF263" s="6"/>
      <c r="BG263" s="6"/>
      <c r="BH263" s="6"/>
      <c r="BI263" s="6"/>
      <c r="BJ263" s="6"/>
      <c r="BK263" s="7"/>
      <c r="BL263" s="48"/>
      <c r="BM263" s="48"/>
      <c r="BN263" s="48"/>
    </row>
    <row r="264" spans="4:66"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  <c r="AA264" s="6"/>
      <c r="AB264" s="6"/>
      <c r="AC264" s="6"/>
      <c r="AD264" s="7"/>
      <c r="AE264" s="48"/>
      <c r="AF264" s="48"/>
      <c r="AG264" s="48"/>
      <c r="AK264" s="6"/>
      <c r="AL264" s="6"/>
      <c r="AM264" s="6"/>
      <c r="AN264" s="6"/>
      <c r="AO264" s="6"/>
      <c r="AP264" s="6"/>
      <c r="AQ264" s="6"/>
      <c r="AR264" s="6"/>
      <c r="AS264" s="6"/>
      <c r="AT264" s="6"/>
      <c r="AU264" s="6"/>
      <c r="AV264" s="6"/>
      <c r="AW264" s="6"/>
      <c r="AX264" s="6"/>
      <c r="AY264" s="6"/>
      <c r="AZ264" s="6"/>
      <c r="BA264" s="6"/>
      <c r="BB264" s="6"/>
      <c r="BC264" s="6"/>
      <c r="BD264" s="6"/>
      <c r="BE264" s="6"/>
      <c r="BF264" s="6"/>
      <c r="BG264" s="6"/>
      <c r="BH264" s="6"/>
      <c r="BI264" s="6"/>
      <c r="BJ264" s="6"/>
      <c r="BK264" s="7"/>
      <c r="BL264" s="48"/>
      <c r="BM264" s="48"/>
      <c r="BN264" s="48"/>
    </row>
    <row r="265" spans="4:66"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  <c r="AA265" s="6"/>
      <c r="AB265" s="6"/>
      <c r="AC265" s="6"/>
      <c r="AD265" s="7"/>
      <c r="AE265" s="48"/>
      <c r="AF265" s="48"/>
      <c r="AG265" s="48"/>
      <c r="AK265" s="6"/>
      <c r="AL265" s="6"/>
      <c r="AM265" s="6"/>
      <c r="AN265" s="6"/>
      <c r="AO265" s="6"/>
      <c r="AP265" s="6"/>
      <c r="AQ265" s="6"/>
      <c r="AR265" s="6"/>
      <c r="AS265" s="6"/>
      <c r="AT265" s="6"/>
      <c r="AU265" s="6"/>
      <c r="AV265" s="6"/>
      <c r="AW265" s="6"/>
      <c r="AX265" s="6"/>
      <c r="AY265" s="6"/>
      <c r="AZ265" s="6"/>
      <c r="BA265" s="6"/>
      <c r="BB265" s="6"/>
      <c r="BC265" s="6"/>
      <c r="BD265" s="6"/>
      <c r="BE265" s="6"/>
      <c r="BF265" s="6"/>
      <c r="BG265" s="6"/>
      <c r="BH265" s="6"/>
      <c r="BI265" s="6"/>
      <c r="BJ265" s="6"/>
      <c r="BK265" s="7"/>
      <c r="BL265" s="48"/>
      <c r="BM265" s="48"/>
      <c r="BN265" s="48"/>
    </row>
    <row r="266" spans="4:66"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  <c r="AA266" s="6"/>
      <c r="AB266" s="6"/>
      <c r="AC266" s="6"/>
      <c r="AD266" s="7"/>
      <c r="AE266" s="48"/>
      <c r="AF266" s="48"/>
      <c r="AG266" s="48"/>
      <c r="AK266" s="6"/>
      <c r="AL266" s="6"/>
      <c r="AM266" s="6"/>
      <c r="AN266" s="6"/>
      <c r="AO266" s="6"/>
      <c r="AP266" s="6"/>
      <c r="AQ266" s="6"/>
      <c r="AR266" s="6"/>
      <c r="AS266" s="6"/>
      <c r="AT266" s="6"/>
      <c r="AU266" s="6"/>
      <c r="AV266" s="6"/>
      <c r="AW266" s="6"/>
      <c r="AX266" s="6"/>
      <c r="AY266" s="6"/>
      <c r="AZ266" s="6"/>
      <c r="BA266" s="6"/>
      <c r="BB266" s="6"/>
      <c r="BC266" s="6"/>
      <c r="BD266" s="6"/>
      <c r="BE266" s="6"/>
      <c r="BF266" s="6"/>
      <c r="BG266" s="6"/>
      <c r="BH266" s="6"/>
      <c r="BI266" s="6"/>
      <c r="BJ266" s="6"/>
      <c r="BK266" s="7"/>
      <c r="BL266" s="48"/>
      <c r="BM266" s="48"/>
      <c r="BN266" s="48"/>
    </row>
    <row r="267" spans="4:66"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  <c r="AA267" s="6"/>
      <c r="AB267" s="6"/>
      <c r="AC267" s="6"/>
      <c r="AD267" s="7"/>
      <c r="AE267" s="48"/>
      <c r="AF267" s="48"/>
      <c r="AG267" s="48"/>
      <c r="AK267" s="6"/>
      <c r="AL267" s="6"/>
      <c r="AM267" s="6"/>
      <c r="AN267" s="6"/>
      <c r="AO267" s="6"/>
      <c r="AP267" s="6"/>
      <c r="AQ267" s="6"/>
      <c r="AR267" s="6"/>
      <c r="AS267" s="6"/>
      <c r="AT267" s="6"/>
      <c r="AU267" s="6"/>
      <c r="AV267" s="6"/>
      <c r="AW267" s="6"/>
      <c r="AX267" s="6"/>
      <c r="AY267" s="6"/>
      <c r="AZ267" s="6"/>
      <c r="BA267" s="6"/>
      <c r="BB267" s="6"/>
      <c r="BC267" s="6"/>
      <c r="BD267" s="6"/>
      <c r="BE267" s="6"/>
      <c r="BF267" s="6"/>
      <c r="BG267" s="6"/>
      <c r="BH267" s="6"/>
      <c r="BI267" s="6"/>
      <c r="BJ267" s="6"/>
      <c r="BK267" s="7"/>
      <c r="BL267" s="48"/>
      <c r="BM267" s="48"/>
      <c r="BN267" s="48"/>
    </row>
    <row r="268" spans="4:66"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  <c r="AA268" s="6"/>
      <c r="AB268" s="6"/>
      <c r="AC268" s="6"/>
      <c r="AD268" s="7"/>
      <c r="AE268" s="48"/>
      <c r="AF268" s="48"/>
      <c r="AG268" s="48"/>
      <c r="AK268" s="6"/>
      <c r="AL268" s="6"/>
      <c r="AM268" s="6"/>
      <c r="AN268" s="6"/>
      <c r="AO268" s="6"/>
      <c r="AP268" s="6"/>
      <c r="AQ268" s="6"/>
      <c r="AR268" s="6"/>
      <c r="AS268" s="6"/>
      <c r="AT268" s="6"/>
      <c r="AU268" s="6"/>
      <c r="AV268" s="6"/>
      <c r="AW268" s="6"/>
      <c r="AX268" s="6"/>
      <c r="AY268" s="6"/>
      <c r="AZ268" s="6"/>
      <c r="BA268" s="6"/>
      <c r="BB268" s="6"/>
      <c r="BC268" s="6"/>
      <c r="BD268" s="6"/>
      <c r="BE268" s="6"/>
      <c r="BF268" s="6"/>
      <c r="BG268" s="6"/>
      <c r="BH268" s="6"/>
      <c r="BI268" s="6"/>
      <c r="BJ268" s="6"/>
      <c r="BK268" s="7"/>
      <c r="BL268" s="48"/>
      <c r="BM268" s="48"/>
      <c r="BN268" s="48"/>
    </row>
    <row r="269" spans="4:66"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  <c r="AA269" s="6"/>
      <c r="AB269" s="6"/>
      <c r="AC269" s="6"/>
      <c r="AD269" s="7"/>
      <c r="AE269" s="48"/>
      <c r="AF269" s="48"/>
      <c r="AG269" s="48"/>
      <c r="AK269" s="6"/>
      <c r="AL269" s="6"/>
      <c r="AM269" s="6"/>
      <c r="AN269" s="6"/>
      <c r="AO269" s="6"/>
      <c r="AP269" s="6"/>
      <c r="AQ269" s="6"/>
      <c r="AR269" s="6"/>
      <c r="AS269" s="6"/>
      <c r="AT269" s="6"/>
      <c r="AU269" s="6"/>
      <c r="AV269" s="6"/>
      <c r="AW269" s="6"/>
      <c r="AX269" s="6"/>
      <c r="AY269" s="6"/>
      <c r="AZ269" s="6"/>
      <c r="BA269" s="6"/>
      <c r="BB269" s="6"/>
      <c r="BC269" s="6"/>
      <c r="BD269" s="6"/>
      <c r="BE269" s="6"/>
      <c r="BF269" s="6"/>
      <c r="BG269" s="6"/>
      <c r="BH269" s="6"/>
      <c r="BI269" s="6"/>
      <c r="BJ269" s="6"/>
      <c r="BK269" s="7"/>
      <c r="BL269" s="48"/>
      <c r="BM269" s="48"/>
      <c r="BN269" s="48"/>
    </row>
    <row r="270" spans="4:66"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  <c r="AA270" s="6"/>
      <c r="AB270" s="6"/>
      <c r="AC270" s="6"/>
      <c r="AD270" s="7"/>
      <c r="AE270" s="48"/>
      <c r="AF270" s="48"/>
      <c r="AG270" s="48"/>
      <c r="AK270" s="6"/>
      <c r="AL270" s="6"/>
      <c r="AM270" s="6"/>
      <c r="AN270" s="6"/>
      <c r="AO270" s="6"/>
      <c r="AP270" s="6"/>
      <c r="AQ270" s="6"/>
      <c r="AR270" s="6"/>
      <c r="AS270" s="6"/>
      <c r="AT270" s="6"/>
      <c r="AU270" s="6"/>
      <c r="AV270" s="6"/>
      <c r="AW270" s="6"/>
      <c r="AX270" s="6"/>
      <c r="AY270" s="6"/>
      <c r="AZ270" s="6"/>
      <c r="BA270" s="6"/>
      <c r="BB270" s="6"/>
      <c r="BC270" s="6"/>
      <c r="BD270" s="6"/>
      <c r="BE270" s="6"/>
      <c r="BF270" s="6"/>
      <c r="BG270" s="6"/>
      <c r="BH270" s="6"/>
      <c r="BI270" s="6"/>
      <c r="BJ270" s="6"/>
      <c r="BK270" s="7"/>
      <c r="BL270" s="48"/>
      <c r="BM270" s="48"/>
      <c r="BN270" s="48"/>
    </row>
    <row r="271" spans="4:66"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  <c r="AA271" s="6"/>
      <c r="AB271" s="6"/>
      <c r="AC271" s="6"/>
      <c r="AD271" s="7"/>
      <c r="AE271" s="48"/>
      <c r="AF271" s="48"/>
      <c r="AG271" s="48"/>
      <c r="AK271" s="6"/>
      <c r="AL271" s="6"/>
      <c r="AM271" s="6"/>
      <c r="AN271" s="6"/>
      <c r="AO271" s="6"/>
      <c r="AP271" s="6"/>
      <c r="AQ271" s="6"/>
      <c r="AR271" s="6"/>
      <c r="AS271" s="6"/>
      <c r="AT271" s="6"/>
      <c r="AU271" s="6"/>
      <c r="AV271" s="6"/>
      <c r="AW271" s="6"/>
      <c r="AX271" s="6"/>
      <c r="AY271" s="6"/>
      <c r="AZ271" s="6"/>
      <c r="BA271" s="6"/>
      <c r="BB271" s="6"/>
      <c r="BC271" s="6"/>
      <c r="BD271" s="6"/>
      <c r="BE271" s="6"/>
      <c r="BF271" s="6"/>
      <c r="BG271" s="6"/>
      <c r="BH271" s="6"/>
      <c r="BI271" s="6"/>
      <c r="BJ271" s="6"/>
      <c r="BK271" s="7"/>
      <c r="BL271" s="48"/>
      <c r="BM271" s="48"/>
      <c r="BN271" s="48"/>
    </row>
    <row r="272" spans="4:66"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  <c r="AA272" s="6"/>
      <c r="AB272" s="6"/>
      <c r="AC272" s="6"/>
      <c r="AD272" s="7"/>
      <c r="AE272" s="48"/>
      <c r="AF272" s="48"/>
      <c r="AG272" s="48"/>
      <c r="AK272" s="6"/>
      <c r="AL272" s="6"/>
      <c r="AM272" s="6"/>
      <c r="AN272" s="6"/>
      <c r="AO272" s="6"/>
      <c r="AP272" s="6"/>
      <c r="AQ272" s="6"/>
      <c r="AR272" s="6"/>
      <c r="AS272" s="6"/>
      <c r="AT272" s="6"/>
      <c r="AU272" s="6"/>
      <c r="AV272" s="6"/>
      <c r="AW272" s="6"/>
      <c r="AX272" s="6"/>
      <c r="AY272" s="6"/>
      <c r="AZ272" s="6"/>
      <c r="BA272" s="6"/>
      <c r="BB272" s="6"/>
      <c r="BC272" s="6"/>
      <c r="BD272" s="6"/>
      <c r="BE272" s="6"/>
      <c r="BF272" s="6"/>
      <c r="BG272" s="6"/>
      <c r="BH272" s="6"/>
      <c r="BI272" s="6"/>
      <c r="BJ272" s="6"/>
      <c r="BK272" s="7"/>
      <c r="BL272" s="48"/>
      <c r="BM272" s="48"/>
      <c r="BN272" s="48"/>
    </row>
    <row r="273" spans="4:66"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  <c r="AA273" s="6"/>
      <c r="AB273" s="6"/>
      <c r="AC273" s="6"/>
      <c r="AD273" s="7"/>
      <c r="AE273" s="48"/>
      <c r="AF273" s="48"/>
      <c r="AG273" s="48"/>
      <c r="AK273" s="6"/>
      <c r="AL273" s="6"/>
      <c r="AM273" s="6"/>
      <c r="AN273" s="6"/>
      <c r="AO273" s="6"/>
      <c r="AP273" s="6"/>
      <c r="AQ273" s="6"/>
      <c r="AR273" s="6"/>
      <c r="AS273" s="6"/>
      <c r="AT273" s="6"/>
      <c r="AU273" s="6"/>
      <c r="AV273" s="6"/>
      <c r="AW273" s="6"/>
      <c r="AX273" s="6"/>
      <c r="AY273" s="6"/>
      <c r="AZ273" s="6"/>
      <c r="BA273" s="6"/>
      <c r="BB273" s="6"/>
      <c r="BC273" s="6"/>
      <c r="BD273" s="6"/>
      <c r="BE273" s="6"/>
      <c r="BF273" s="6"/>
      <c r="BG273" s="6"/>
      <c r="BH273" s="6"/>
      <c r="BI273" s="6"/>
      <c r="BJ273" s="6"/>
      <c r="BK273" s="7"/>
      <c r="BL273" s="48"/>
      <c r="BM273" s="48"/>
      <c r="BN273" s="48"/>
    </row>
    <row r="274" spans="4:66"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  <c r="AA274" s="6"/>
      <c r="AB274" s="6"/>
      <c r="AC274" s="6"/>
      <c r="AD274" s="7"/>
      <c r="AE274" s="48"/>
      <c r="AF274" s="48"/>
      <c r="AG274" s="48"/>
      <c r="AK274" s="6"/>
      <c r="AL274" s="6"/>
      <c r="AM274" s="6"/>
      <c r="AN274" s="6"/>
      <c r="AO274" s="6"/>
      <c r="AP274" s="6"/>
      <c r="AQ274" s="6"/>
      <c r="AR274" s="6"/>
      <c r="AS274" s="6"/>
      <c r="AT274" s="6"/>
      <c r="AU274" s="6"/>
      <c r="AV274" s="6"/>
      <c r="AW274" s="6"/>
      <c r="AX274" s="6"/>
      <c r="AY274" s="6"/>
      <c r="AZ274" s="6"/>
      <c r="BA274" s="6"/>
      <c r="BB274" s="6"/>
      <c r="BC274" s="6"/>
      <c r="BD274" s="6"/>
      <c r="BE274" s="6"/>
      <c r="BF274" s="6"/>
      <c r="BG274" s="6"/>
      <c r="BH274" s="6"/>
      <c r="BI274" s="6"/>
      <c r="BJ274" s="6"/>
      <c r="BK274" s="7"/>
      <c r="BL274" s="48"/>
      <c r="BM274" s="48"/>
      <c r="BN274" s="48"/>
    </row>
    <row r="275" spans="4:66"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  <c r="AA275" s="6"/>
      <c r="AB275" s="6"/>
      <c r="AC275" s="6"/>
      <c r="AD275" s="7"/>
      <c r="AE275" s="48"/>
      <c r="AF275" s="48"/>
      <c r="AG275" s="48"/>
      <c r="AK275" s="6"/>
      <c r="AL275" s="6"/>
      <c r="AM275" s="6"/>
      <c r="AN275" s="6"/>
      <c r="AO275" s="6"/>
      <c r="AP275" s="6"/>
      <c r="AQ275" s="6"/>
      <c r="AR275" s="6"/>
      <c r="AS275" s="6"/>
      <c r="AT275" s="6"/>
      <c r="AU275" s="6"/>
      <c r="AV275" s="6"/>
      <c r="AW275" s="6"/>
      <c r="AX275" s="6"/>
      <c r="AY275" s="6"/>
      <c r="AZ275" s="6"/>
      <c r="BA275" s="6"/>
      <c r="BB275" s="6"/>
      <c r="BC275" s="6"/>
      <c r="BD275" s="6"/>
      <c r="BE275" s="6"/>
      <c r="BF275" s="6"/>
      <c r="BG275" s="6"/>
      <c r="BH275" s="6"/>
      <c r="BI275" s="6"/>
      <c r="BJ275" s="6"/>
      <c r="BK275" s="7"/>
      <c r="BL275" s="48"/>
      <c r="BM275" s="48"/>
      <c r="BN275" s="48"/>
    </row>
    <row r="276" spans="4:66"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  <c r="AA276" s="6"/>
      <c r="AB276" s="6"/>
      <c r="AC276" s="6"/>
      <c r="AD276" s="7"/>
      <c r="AE276" s="48"/>
      <c r="AF276" s="48"/>
      <c r="AG276" s="48"/>
      <c r="AK276" s="6"/>
      <c r="AL276" s="6"/>
      <c r="AM276" s="6"/>
      <c r="AN276" s="6"/>
      <c r="AO276" s="6"/>
      <c r="AP276" s="6"/>
      <c r="AQ276" s="6"/>
      <c r="AR276" s="6"/>
      <c r="AS276" s="6"/>
      <c r="AT276" s="6"/>
      <c r="AU276" s="6"/>
      <c r="AV276" s="6"/>
      <c r="AW276" s="6"/>
      <c r="AX276" s="6"/>
      <c r="AY276" s="6"/>
      <c r="AZ276" s="6"/>
      <c r="BA276" s="6"/>
      <c r="BB276" s="6"/>
      <c r="BC276" s="6"/>
      <c r="BD276" s="6"/>
      <c r="BE276" s="6"/>
      <c r="BF276" s="6"/>
      <c r="BG276" s="6"/>
      <c r="BH276" s="6"/>
      <c r="BI276" s="6"/>
      <c r="BJ276" s="6"/>
      <c r="BK276" s="7"/>
      <c r="BL276" s="48"/>
      <c r="BM276" s="48"/>
      <c r="BN276" s="48"/>
    </row>
    <row r="277" spans="4:66"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  <c r="AA277" s="6"/>
      <c r="AB277" s="6"/>
      <c r="AC277" s="6"/>
      <c r="AD277" s="7"/>
      <c r="AE277" s="48"/>
      <c r="AF277" s="48"/>
      <c r="AG277" s="48"/>
      <c r="AK277" s="6"/>
      <c r="AL277" s="6"/>
      <c r="AM277" s="6"/>
      <c r="AN277" s="6"/>
      <c r="AO277" s="6"/>
      <c r="AP277" s="6"/>
      <c r="AQ277" s="6"/>
      <c r="AR277" s="6"/>
      <c r="AS277" s="6"/>
      <c r="AT277" s="6"/>
      <c r="AU277" s="6"/>
      <c r="AV277" s="6"/>
      <c r="AW277" s="6"/>
      <c r="AX277" s="6"/>
      <c r="AY277" s="6"/>
      <c r="AZ277" s="6"/>
      <c r="BA277" s="6"/>
      <c r="BB277" s="6"/>
      <c r="BC277" s="6"/>
      <c r="BD277" s="6"/>
      <c r="BE277" s="6"/>
      <c r="BF277" s="6"/>
      <c r="BG277" s="6"/>
      <c r="BH277" s="6"/>
      <c r="BI277" s="6"/>
      <c r="BJ277" s="6"/>
      <c r="BK277" s="7"/>
      <c r="BL277" s="48"/>
      <c r="BM277" s="48"/>
      <c r="BN277" s="48"/>
    </row>
    <row r="278" spans="4:66"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  <c r="AA278" s="6"/>
      <c r="AB278" s="6"/>
      <c r="AC278" s="6"/>
      <c r="AD278" s="7"/>
      <c r="AE278" s="48"/>
      <c r="AF278" s="48"/>
      <c r="AG278" s="48"/>
      <c r="AK278" s="6"/>
      <c r="AL278" s="6"/>
      <c r="AM278" s="6"/>
      <c r="AN278" s="6"/>
      <c r="AO278" s="6"/>
      <c r="AP278" s="6"/>
      <c r="AQ278" s="6"/>
      <c r="AR278" s="6"/>
      <c r="AS278" s="6"/>
      <c r="AT278" s="6"/>
      <c r="AU278" s="6"/>
      <c r="AV278" s="6"/>
      <c r="AW278" s="6"/>
      <c r="AX278" s="6"/>
      <c r="AY278" s="6"/>
      <c r="AZ278" s="6"/>
      <c r="BA278" s="6"/>
      <c r="BB278" s="6"/>
      <c r="BC278" s="6"/>
      <c r="BD278" s="6"/>
      <c r="BE278" s="6"/>
      <c r="BF278" s="6"/>
      <c r="BG278" s="6"/>
      <c r="BH278" s="6"/>
      <c r="BI278" s="6"/>
      <c r="BJ278" s="6"/>
      <c r="BK278" s="7"/>
      <c r="BL278" s="48"/>
      <c r="BM278" s="48"/>
      <c r="BN278" s="48"/>
    </row>
    <row r="279" spans="4:66"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  <c r="AA279" s="6"/>
      <c r="AB279" s="6"/>
      <c r="AC279" s="6"/>
      <c r="AD279" s="7"/>
      <c r="AE279" s="48"/>
      <c r="AF279" s="48"/>
      <c r="AG279" s="48"/>
      <c r="AK279" s="6"/>
      <c r="AL279" s="6"/>
      <c r="AM279" s="6"/>
      <c r="AN279" s="6"/>
      <c r="AO279" s="6"/>
      <c r="AP279" s="6"/>
      <c r="AQ279" s="6"/>
      <c r="AR279" s="6"/>
      <c r="AS279" s="6"/>
      <c r="AT279" s="6"/>
      <c r="AU279" s="6"/>
      <c r="AV279" s="6"/>
      <c r="AW279" s="6"/>
      <c r="AX279" s="6"/>
      <c r="AY279" s="6"/>
      <c r="AZ279" s="6"/>
      <c r="BA279" s="6"/>
      <c r="BB279" s="6"/>
      <c r="BC279" s="6"/>
      <c r="BD279" s="6"/>
      <c r="BE279" s="6"/>
      <c r="BF279" s="6"/>
      <c r="BG279" s="6"/>
      <c r="BH279" s="6"/>
      <c r="BI279" s="6"/>
      <c r="BJ279" s="6"/>
      <c r="BK279" s="7"/>
      <c r="BL279" s="48"/>
      <c r="BM279" s="48"/>
      <c r="BN279" s="48"/>
    </row>
    <row r="280" spans="4:66"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  <c r="AA280" s="6"/>
      <c r="AB280" s="6"/>
      <c r="AC280" s="6"/>
      <c r="AD280" s="7"/>
      <c r="AE280" s="48"/>
      <c r="AF280" s="48"/>
      <c r="AG280" s="48"/>
      <c r="AK280" s="6"/>
      <c r="AL280" s="6"/>
      <c r="AM280" s="6"/>
      <c r="AN280" s="6"/>
      <c r="AO280" s="6"/>
      <c r="AP280" s="6"/>
      <c r="AQ280" s="6"/>
      <c r="AR280" s="6"/>
      <c r="AS280" s="6"/>
      <c r="AT280" s="6"/>
      <c r="AU280" s="6"/>
      <c r="AV280" s="6"/>
      <c r="AW280" s="6"/>
      <c r="AX280" s="6"/>
      <c r="AY280" s="6"/>
      <c r="AZ280" s="6"/>
      <c r="BA280" s="6"/>
      <c r="BB280" s="6"/>
      <c r="BC280" s="6"/>
      <c r="BD280" s="6"/>
      <c r="BE280" s="6"/>
      <c r="BF280" s="6"/>
      <c r="BG280" s="6"/>
      <c r="BH280" s="6"/>
      <c r="BI280" s="6"/>
      <c r="BJ280" s="6"/>
      <c r="BK280" s="7"/>
      <c r="BL280" s="48"/>
      <c r="BM280" s="48"/>
      <c r="BN280" s="48"/>
    </row>
    <row r="281" spans="4:66"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  <c r="AA281" s="6"/>
      <c r="AB281" s="6"/>
      <c r="AC281" s="6"/>
      <c r="AD281" s="7"/>
      <c r="AE281" s="48"/>
      <c r="AF281" s="48"/>
      <c r="AG281" s="48"/>
      <c r="AK281" s="6"/>
      <c r="AL281" s="6"/>
      <c r="AM281" s="6"/>
      <c r="AN281" s="6"/>
      <c r="AO281" s="6"/>
      <c r="AP281" s="6"/>
      <c r="AQ281" s="6"/>
      <c r="AR281" s="6"/>
      <c r="AS281" s="6"/>
      <c r="AT281" s="6"/>
      <c r="AU281" s="6"/>
      <c r="AV281" s="6"/>
      <c r="AW281" s="6"/>
      <c r="AX281" s="6"/>
      <c r="AY281" s="6"/>
      <c r="AZ281" s="6"/>
      <c r="BA281" s="6"/>
      <c r="BB281" s="6"/>
      <c r="BC281" s="6"/>
      <c r="BD281" s="6"/>
      <c r="BE281" s="6"/>
      <c r="BF281" s="6"/>
      <c r="BG281" s="6"/>
      <c r="BH281" s="6"/>
      <c r="BI281" s="6"/>
      <c r="BJ281" s="6"/>
      <c r="BK281" s="7"/>
      <c r="BL281" s="48"/>
      <c r="BM281" s="48"/>
      <c r="BN281" s="48"/>
    </row>
    <row r="282" spans="4:66"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  <c r="AA282" s="6"/>
      <c r="AB282" s="6"/>
      <c r="AC282" s="6"/>
      <c r="AD282" s="7"/>
      <c r="AE282" s="48"/>
      <c r="AF282" s="48"/>
      <c r="AG282" s="48"/>
      <c r="AK282" s="6"/>
      <c r="AL282" s="6"/>
      <c r="AM282" s="6"/>
      <c r="AN282" s="6"/>
      <c r="AO282" s="6"/>
      <c r="AP282" s="6"/>
      <c r="AQ282" s="6"/>
      <c r="AR282" s="6"/>
      <c r="AS282" s="6"/>
      <c r="AT282" s="6"/>
      <c r="AU282" s="6"/>
      <c r="AV282" s="6"/>
      <c r="AW282" s="6"/>
      <c r="AX282" s="6"/>
      <c r="AY282" s="6"/>
      <c r="AZ282" s="6"/>
      <c r="BA282" s="6"/>
      <c r="BB282" s="6"/>
      <c r="BC282" s="6"/>
      <c r="BD282" s="6"/>
      <c r="BE282" s="6"/>
      <c r="BF282" s="6"/>
      <c r="BG282" s="6"/>
      <c r="BH282" s="6"/>
      <c r="BI282" s="6"/>
      <c r="BJ282" s="6"/>
      <c r="BK282" s="7"/>
      <c r="BL282" s="48"/>
      <c r="BM282" s="48"/>
      <c r="BN282" s="48"/>
    </row>
    <row r="283" spans="4:66"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  <c r="AA283" s="6"/>
      <c r="AB283" s="6"/>
      <c r="AC283" s="6"/>
      <c r="AD283" s="7"/>
      <c r="AE283" s="48"/>
      <c r="AF283" s="48"/>
      <c r="AG283" s="48"/>
      <c r="AK283" s="6"/>
      <c r="AL283" s="6"/>
      <c r="AM283" s="6"/>
      <c r="AN283" s="6"/>
      <c r="AO283" s="6"/>
      <c r="AP283" s="6"/>
      <c r="AQ283" s="6"/>
      <c r="AR283" s="6"/>
      <c r="AS283" s="6"/>
      <c r="AT283" s="6"/>
      <c r="AU283" s="6"/>
      <c r="AV283" s="6"/>
      <c r="AW283" s="6"/>
      <c r="AX283" s="6"/>
      <c r="AY283" s="6"/>
      <c r="AZ283" s="6"/>
      <c r="BA283" s="6"/>
      <c r="BB283" s="6"/>
      <c r="BC283" s="6"/>
      <c r="BD283" s="6"/>
      <c r="BE283" s="6"/>
      <c r="BF283" s="6"/>
      <c r="BG283" s="6"/>
      <c r="BH283" s="6"/>
      <c r="BI283" s="6"/>
      <c r="BJ283" s="6"/>
      <c r="BK283" s="7"/>
      <c r="BL283" s="48"/>
      <c r="BM283" s="48"/>
      <c r="BN283" s="48"/>
    </row>
    <row r="284" spans="4:66"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  <c r="AA284" s="6"/>
      <c r="AB284" s="6"/>
      <c r="AC284" s="6"/>
      <c r="AD284" s="7"/>
      <c r="AE284" s="48"/>
      <c r="AF284" s="48"/>
      <c r="AG284" s="48"/>
      <c r="AK284" s="6"/>
      <c r="AL284" s="6"/>
      <c r="AM284" s="6"/>
      <c r="AN284" s="6"/>
      <c r="AO284" s="6"/>
      <c r="AP284" s="6"/>
      <c r="AQ284" s="6"/>
      <c r="AR284" s="6"/>
      <c r="AS284" s="6"/>
      <c r="AT284" s="6"/>
      <c r="AU284" s="6"/>
      <c r="AV284" s="6"/>
      <c r="AW284" s="6"/>
      <c r="AX284" s="6"/>
      <c r="AY284" s="6"/>
      <c r="AZ284" s="6"/>
      <c r="BA284" s="6"/>
      <c r="BB284" s="6"/>
      <c r="BC284" s="6"/>
      <c r="BD284" s="6"/>
      <c r="BE284" s="6"/>
      <c r="BF284" s="6"/>
      <c r="BG284" s="6"/>
      <c r="BH284" s="6"/>
      <c r="BI284" s="6"/>
      <c r="BJ284" s="6"/>
      <c r="BK284" s="7"/>
      <c r="BL284" s="48"/>
      <c r="BM284" s="48"/>
      <c r="BN284" s="48"/>
    </row>
    <row r="285" spans="4:66"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  <c r="AA285" s="6"/>
      <c r="AB285" s="6"/>
      <c r="AC285" s="6"/>
      <c r="AD285" s="7"/>
      <c r="AE285" s="48"/>
      <c r="AF285" s="48"/>
      <c r="AG285" s="48"/>
      <c r="AK285" s="6"/>
      <c r="AL285" s="6"/>
      <c r="AM285" s="6"/>
      <c r="AN285" s="6"/>
      <c r="AO285" s="6"/>
      <c r="AP285" s="6"/>
      <c r="AQ285" s="6"/>
      <c r="AR285" s="6"/>
      <c r="AS285" s="6"/>
      <c r="AT285" s="6"/>
      <c r="AU285" s="6"/>
      <c r="AV285" s="6"/>
      <c r="AW285" s="6"/>
      <c r="AX285" s="6"/>
      <c r="AY285" s="6"/>
      <c r="AZ285" s="6"/>
      <c r="BA285" s="6"/>
      <c r="BB285" s="6"/>
      <c r="BC285" s="6"/>
      <c r="BD285" s="6"/>
      <c r="BE285" s="6"/>
      <c r="BF285" s="6"/>
      <c r="BG285" s="6"/>
      <c r="BH285" s="6"/>
      <c r="BI285" s="6"/>
      <c r="BJ285" s="6"/>
      <c r="BK285" s="7"/>
      <c r="BL285" s="48"/>
      <c r="BM285" s="48"/>
      <c r="BN285" s="48"/>
    </row>
    <row r="286" spans="4:66"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  <c r="AA286" s="6"/>
      <c r="AB286" s="6"/>
      <c r="AC286" s="6"/>
      <c r="AD286" s="7"/>
      <c r="AE286" s="48"/>
      <c r="AF286" s="48"/>
      <c r="AG286" s="48"/>
      <c r="AK286" s="6"/>
      <c r="AL286" s="6"/>
      <c r="AM286" s="6"/>
      <c r="AN286" s="6"/>
      <c r="AO286" s="6"/>
      <c r="AP286" s="6"/>
      <c r="AQ286" s="6"/>
      <c r="AR286" s="6"/>
      <c r="AS286" s="6"/>
      <c r="AT286" s="6"/>
      <c r="AU286" s="6"/>
      <c r="AV286" s="6"/>
      <c r="AW286" s="6"/>
      <c r="AX286" s="6"/>
      <c r="AY286" s="6"/>
      <c r="AZ286" s="6"/>
      <c r="BA286" s="6"/>
      <c r="BB286" s="6"/>
      <c r="BC286" s="6"/>
      <c r="BD286" s="6"/>
      <c r="BE286" s="6"/>
      <c r="BF286" s="6"/>
      <c r="BG286" s="6"/>
      <c r="BH286" s="6"/>
      <c r="BI286" s="6"/>
      <c r="BJ286" s="6"/>
      <c r="BK286" s="7"/>
      <c r="BL286" s="48"/>
      <c r="BM286" s="48"/>
      <c r="BN286" s="48"/>
    </row>
    <row r="287" spans="4:66"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  <c r="AA287" s="6"/>
      <c r="AB287" s="6"/>
      <c r="AC287" s="6"/>
      <c r="AD287" s="7"/>
      <c r="AE287" s="48"/>
      <c r="AF287" s="48"/>
      <c r="AG287" s="48"/>
      <c r="AK287" s="6"/>
      <c r="AL287" s="6"/>
      <c r="AM287" s="6"/>
      <c r="AN287" s="6"/>
      <c r="AO287" s="6"/>
      <c r="AP287" s="6"/>
      <c r="AQ287" s="6"/>
      <c r="AR287" s="6"/>
      <c r="AS287" s="6"/>
      <c r="AT287" s="6"/>
      <c r="AU287" s="6"/>
      <c r="AV287" s="6"/>
      <c r="AW287" s="6"/>
      <c r="AX287" s="6"/>
      <c r="AY287" s="6"/>
      <c r="AZ287" s="6"/>
      <c r="BA287" s="6"/>
      <c r="BB287" s="6"/>
      <c r="BC287" s="6"/>
      <c r="BD287" s="6"/>
      <c r="BE287" s="6"/>
      <c r="BF287" s="6"/>
      <c r="BG287" s="6"/>
      <c r="BH287" s="6"/>
      <c r="BI287" s="6"/>
      <c r="BJ287" s="6"/>
      <c r="BK287" s="7"/>
      <c r="BL287" s="48"/>
      <c r="BM287" s="48"/>
      <c r="BN287" s="48"/>
    </row>
    <row r="288" spans="4:66"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  <c r="AA288" s="6"/>
      <c r="AB288" s="6"/>
      <c r="AC288" s="6"/>
      <c r="AD288" s="7"/>
      <c r="AE288" s="48"/>
      <c r="AF288" s="48"/>
      <c r="AG288" s="48"/>
      <c r="AK288" s="6"/>
      <c r="AL288" s="6"/>
      <c r="AM288" s="6"/>
      <c r="AN288" s="6"/>
      <c r="AO288" s="6"/>
      <c r="AP288" s="6"/>
      <c r="AQ288" s="6"/>
      <c r="AR288" s="6"/>
      <c r="AS288" s="6"/>
      <c r="AT288" s="6"/>
      <c r="AU288" s="6"/>
      <c r="AV288" s="6"/>
      <c r="AW288" s="6"/>
      <c r="AX288" s="6"/>
      <c r="AY288" s="6"/>
      <c r="AZ288" s="6"/>
      <c r="BA288" s="6"/>
      <c r="BB288" s="6"/>
      <c r="BC288" s="6"/>
      <c r="BD288" s="6"/>
      <c r="BE288" s="6"/>
      <c r="BF288" s="6"/>
      <c r="BG288" s="6"/>
      <c r="BH288" s="6"/>
      <c r="BI288" s="6"/>
      <c r="BJ288" s="6"/>
      <c r="BK288" s="7"/>
      <c r="BL288" s="48"/>
      <c r="BM288" s="48"/>
      <c r="BN288" s="48"/>
    </row>
    <row r="289" spans="4:66"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  <c r="AA289" s="6"/>
      <c r="AB289" s="6"/>
      <c r="AC289" s="6"/>
      <c r="AD289" s="7"/>
      <c r="AE289" s="48"/>
      <c r="AF289" s="48"/>
      <c r="AG289" s="48"/>
      <c r="AK289" s="6"/>
      <c r="AL289" s="6"/>
      <c r="AM289" s="6"/>
      <c r="AN289" s="6"/>
      <c r="AO289" s="6"/>
      <c r="AP289" s="6"/>
      <c r="AQ289" s="6"/>
      <c r="AR289" s="6"/>
      <c r="AS289" s="6"/>
      <c r="AT289" s="6"/>
      <c r="AU289" s="6"/>
      <c r="AV289" s="6"/>
      <c r="AW289" s="6"/>
      <c r="AX289" s="6"/>
      <c r="AY289" s="6"/>
      <c r="AZ289" s="6"/>
      <c r="BA289" s="6"/>
      <c r="BB289" s="6"/>
      <c r="BC289" s="6"/>
      <c r="BD289" s="6"/>
      <c r="BE289" s="6"/>
      <c r="BF289" s="6"/>
      <c r="BG289" s="6"/>
      <c r="BH289" s="6"/>
      <c r="BI289" s="6"/>
      <c r="BJ289" s="6"/>
      <c r="BK289" s="7"/>
      <c r="BL289" s="48"/>
      <c r="BM289" s="48"/>
      <c r="BN289" s="48"/>
    </row>
    <row r="290" spans="4:66"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  <c r="AA290" s="6"/>
      <c r="AB290" s="6"/>
      <c r="AC290" s="6"/>
      <c r="AD290" s="7"/>
      <c r="AE290" s="48"/>
      <c r="AF290" s="48"/>
      <c r="AG290" s="48"/>
      <c r="AK290" s="6"/>
      <c r="AL290" s="6"/>
      <c r="AM290" s="6"/>
      <c r="AN290" s="6"/>
      <c r="AO290" s="6"/>
      <c r="AP290" s="6"/>
      <c r="AQ290" s="6"/>
      <c r="AR290" s="6"/>
      <c r="AS290" s="6"/>
      <c r="AT290" s="6"/>
      <c r="AU290" s="6"/>
      <c r="AV290" s="6"/>
      <c r="AW290" s="6"/>
      <c r="AX290" s="6"/>
      <c r="AY290" s="6"/>
      <c r="AZ290" s="6"/>
      <c r="BA290" s="6"/>
      <c r="BB290" s="6"/>
      <c r="BC290" s="6"/>
      <c r="BD290" s="6"/>
      <c r="BE290" s="6"/>
      <c r="BF290" s="6"/>
      <c r="BG290" s="6"/>
      <c r="BH290" s="6"/>
      <c r="BI290" s="6"/>
      <c r="BJ290" s="6"/>
      <c r="BK290" s="7"/>
      <c r="BL290" s="48"/>
      <c r="BM290" s="48"/>
      <c r="BN290" s="48"/>
    </row>
    <row r="291" spans="4:66"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  <c r="AA291" s="6"/>
      <c r="AB291" s="6"/>
      <c r="AC291" s="6"/>
      <c r="AD291" s="7"/>
      <c r="AE291" s="48"/>
      <c r="AF291" s="48"/>
      <c r="AG291" s="48"/>
      <c r="AK291" s="6"/>
      <c r="AL291" s="6"/>
      <c r="AM291" s="6"/>
      <c r="AN291" s="6"/>
      <c r="AO291" s="6"/>
      <c r="AP291" s="6"/>
      <c r="AQ291" s="6"/>
      <c r="AR291" s="6"/>
      <c r="AS291" s="6"/>
      <c r="AT291" s="6"/>
      <c r="AU291" s="6"/>
      <c r="AV291" s="6"/>
      <c r="AW291" s="6"/>
      <c r="AX291" s="6"/>
      <c r="AY291" s="6"/>
      <c r="AZ291" s="6"/>
      <c r="BA291" s="6"/>
      <c r="BB291" s="6"/>
      <c r="BC291" s="6"/>
      <c r="BD291" s="6"/>
      <c r="BE291" s="6"/>
      <c r="BF291" s="6"/>
      <c r="BG291" s="6"/>
      <c r="BH291" s="6"/>
      <c r="BI291" s="6"/>
      <c r="BJ291" s="6"/>
      <c r="BK291" s="7"/>
      <c r="BL291" s="48"/>
      <c r="BM291" s="48"/>
      <c r="BN291" s="48"/>
    </row>
    <row r="292" spans="4:66"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  <c r="AA292" s="6"/>
      <c r="AB292" s="6"/>
      <c r="AC292" s="6"/>
      <c r="AD292" s="7"/>
      <c r="AE292" s="48"/>
      <c r="AF292" s="48"/>
      <c r="AG292" s="48"/>
      <c r="AK292" s="6"/>
      <c r="AL292" s="6"/>
      <c r="AM292" s="6"/>
      <c r="AN292" s="6"/>
      <c r="AO292" s="6"/>
      <c r="AP292" s="6"/>
      <c r="AQ292" s="6"/>
      <c r="AR292" s="6"/>
      <c r="AS292" s="6"/>
      <c r="AT292" s="6"/>
      <c r="AU292" s="6"/>
      <c r="AV292" s="6"/>
      <c r="AW292" s="6"/>
      <c r="AX292" s="6"/>
      <c r="AY292" s="6"/>
      <c r="AZ292" s="6"/>
      <c r="BA292" s="6"/>
      <c r="BB292" s="6"/>
      <c r="BC292" s="6"/>
      <c r="BD292" s="6"/>
      <c r="BE292" s="6"/>
      <c r="BF292" s="6"/>
      <c r="BG292" s="6"/>
      <c r="BH292" s="6"/>
      <c r="BI292" s="6"/>
      <c r="BJ292" s="6"/>
      <c r="BK292" s="7"/>
      <c r="BL292" s="48"/>
      <c r="BM292" s="48"/>
      <c r="BN292" s="48"/>
    </row>
    <row r="293" spans="4:66"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  <c r="AA293" s="6"/>
      <c r="AB293" s="6"/>
      <c r="AC293" s="6"/>
      <c r="AD293" s="7"/>
      <c r="AE293" s="48"/>
      <c r="AF293" s="48"/>
      <c r="AG293" s="48"/>
      <c r="AK293" s="6"/>
      <c r="AL293" s="6"/>
      <c r="AM293" s="6"/>
      <c r="AN293" s="6"/>
      <c r="AO293" s="6"/>
      <c r="AP293" s="6"/>
      <c r="AQ293" s="6"/>
      <c r="AR293" s="6"/>
      <c r="AS293" s="6"/>
      <c r="AT293" s="6"/>
      <c r="AU293" s="6"/>
      <c r="AV293" s="6"/>
      <c r="AW293" s="6"/>
      <c r="AX293" s="6"/>
      <c r="AY293" s="6"/>
      <c r="AZ293" s="6"/>
      <c r="BA293" s="6"/>
      <c r="BB293" s="6"/>
      <c r="BC293" s="6"/>
      <c r="BD293" s="6"/>
      <c r="BE293" s="6"/>
      <c r="BF293" s="6"/>
      <c r="BG293" s="6"/>
      <c r="BH293" s="6"/>
      <c r="BI293" s="6"/>
      <c r="BJ293" s="6"/>
      <c r="BK293" s="7"/>
      <c r="BL293" s="48"/>
      <c r="BM293" s="48"/>
      <c r="BN293" s="48"/>
    </row>
    <row r="294" spans="4:66"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  <c r="AA294" s="6"/>
      <c r="AB294" s="6"/>
      <c r="AC294" s="6"/>
      <c r="AD294" s="7"/>
      <c r="AE294" s="48"/>
      <c r="AF294" s="48"/>
      <c r="AG294" s="48"/>
      <c r="AK294" s="6"/>
      <c r="AL294" s="6"/>
      <c r="AM294" s="6"/>
      <c r="AN294" s="6"/>
      <c r="AO294" s="6"/>
      <c r="AP294" s="6"/>
      <c r="AQ294" s="6"/>
      <c r="AR294" s="6"/>
      <c r="AS294" s="6"/>
      <c r="AT294" s="6"/>
      <c r="AU294" s="6"/>
      <c r="AV294" s="6"/>
      <c r="AW294" s="6"/>
      <c r="AX294" s="6"/>
      <c r="AY294" s="6"/>
      <c r="AZ294" s="6"/>
      <c r="BA294" s="6"/>
      <c r="BB294" s="6"/>
      <c r="BC294" s="6"/>
      <c r="BD294" s="6"/>
      <c r="BE294" s="6"/>
      <c r="BF294" s="6"/>
      <c r="BG294" s="6"/>
      <c r="BH294" s="6"/>
      <c r="BI294" s="6"/>
      <c r="BJ294" s="6"/>
      <c r="BK294" s="7"/>
      <c r="BL294" s="48"/>
      <c r="BM294" s="48"/>
      <c r="BN294" s="48"/>
    </row>
    <row r="295" spans="4:66"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  <c r="AA295" s="6"/>
      <c r="AB295" s="6"/>
      <c r="AC295" s="6"/>
      <c r="AD295" s="7"/>
      <c r="AE295" s="48"/>
      <c r="AF295" s="48"/>
      <c r="AG295" s="48"/>
      <c r="AK295" s="6"/>
      <c r="AL295" s="6"/>
      <c r="AM295" s="6"/>
      <c r="AN295" s="6"/>
      <c r="AO295" s="6"/>
      <c r="AP295" s="6"/>
      <c r="AQ295" s="6"/>
      <c r="AR295" s="6"/>
      <c r="AS295" s="6"/>
      <c r="AT295" s="6"/>
      <c r="AU295" s="6"/>
      <c r="AV295" s="6"/>
      <c r="AW295" s="6"/>
      <c r="AX295" s="6"/>
      <c r="AY295" s="6"/>
      <c r="AZ295" s="6"/>
      <c r="BA295" s="6"/>
      <c r="BB295" s="6"/>
      <c r="BC295" s="6"/>
      <c r="BD295" s="6"/>
      <c r="BE295" s="6"/>
      <c r="BF295" s="6"/>
      <c r="BG295" s="6"/>
      <c r="BH295" s="6"/>
      <c r="BI295" s="6"/>
      <c r="BJ295" s="6"/>
      <c r="BK295" s="7"/>
      <c r="BL295" s="48"/>
      <c r="BM295" s="48"/>
      <c r="BN295" s="48"/>
    </row>
    <row r="296" spans="4:66"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  <c r="AA296" s="6"/>
      <c r="AB296" s="6"/>
      <c r="AC296" s="6"/>
      <c r="AD296" s="7"/>
      <c r="AE296" s="48"/>
      <c r="AF296" s="48"/>
      <c r="AG296" s="48"/>
      <c r="AK296" s="6"/>
      <c r="AL296" s="6"/>
      <c r="AM296" s="6"/>
      <c r="AN296" s="6"/>
      <c r="AO296" s="6"/>
      <c r="AP296" s="6"/>
      <c r="AQ296" s="6"/>
      <c r="AR296" s="6"/>
      <c r="AS296" s="6"/>
      <c r="AT296" s="6"/>
      <c r="AU296" s="6"/>
      <c r="AV296" s="6"/>
      <c r="AW296" s="6"/>
      <c r="AX296" s="6"/>
      <c r="AY296" s="6"/>
      <c r="AZ296" s="6"/>
      <c r="BA296" s="6"/>
      <c r="BB296" s="6"/>
      <c r="BC296" s="6"/>
      <c r="BD296" s="6"/>
      <c r="BE296" s="6"/>
      <c r="BF296" s="6"/>
      <c r="BG296" s="6"/>
      <c r="BH296" s="6"/>
      <c r="BI296" s="6"/>
      <c r="BJ296" s="6"/>
      <c r="BK296" s="7"/>
      <c r="BL296" s="48"/>
      <c r="BM296" s="48"/>
      <c r="BN296" s="48"/>
    </row>
    <row r="297" spans="4:66"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  <c r="AA297" s="6"/>
      <c r="AB297" s="6"/>
      <c r="AC297" s="6"/>
      <c r="AD297" s="7"/>
      <c r="AE297" s="48"/>
      <c r="AF297" s="48"/>
      <c r="AG297" s="48"/>
      <c r="AK297" s="6"/>
      <c r="AL297" s="6"/>
      <c r="AM297" s="6"/>
      <c r="AN297" s="6"/>
      <c r="AO297" s="6"/>
      <c r="AP297" s="6"/>
      <c r="AQ297" s="6"/>
      <c r="AR297" s="6"/>
      <c r="AS297" s="6"/>
      <c r="AT297" s="6"/>
      <c r="AU297" s="6"/>
      <c r="AV297" s="6"/>
      <c r="AW297" s="6"/>
      <c r="AX297" s="6"/>
      <c r="AY297" s="6"/>
      <c r="AZ297" s="6"/>
      <c r="BA297" s="6"/>
      <c r="BB297" s="6"/>
      <c r="BC297" s="6"/>
      <c r="BD297" s="6"/>
      <c r="BE297" s="6"/>
      <c r="BF297" s="6"/>
      <c r="BG297" s="6"/>
      <c r="BH297" s="6"/>
      <c r="BI297" s="6"/>
      <c r="BJ297" s="6"/>
      <c r="BK297" s="7"/>
      <c r="BL297" s="48"/>
      <c r="BM297" s="48"/>
      <c r="BN297" s="48"/>
    </row>
    <row r="298" spans="4:66"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  <c r="AA298" s="6"/>
      <c r="AB298" s="6"/>
      <c r="AC298" s="6"/>
      <c r="AD298" s="7"/>
      <c r="AE298" s="48"/>
      <c r="AF298" s="48"/>
      <c r="AG298" s="48"/>
      <c r="AK298" s="6"/>
      <c r="AL298" s="6"/>
      <c r="AM298" s="6"/>
      <c r="AN298" s="6"/>
      <c r="AO298" s="6"/>
      <c r="AP298" s="6"/>
      <c r="AQ298" s="6"/>
      <c r="AR298" s="6"/>
      <c r="AS298" s="6"/>
      <c r="AT298" s="6"/>
      <c r="AU298" s="6"/>
      <c r="AV298" s="6"/>
      <c r="AW298" s="6"/>
      <c r="AX298" s="6"/>
      <c r="AY298" s="6"/>
      <c r="AZ298" s="6"/>
      <c r="BA298" s="6"/>
      <c r="BB298" s="6"/>
      <c r="BC298" s="6"/>
      <c r="BD298" s="6"/>
      <c r="BE298" s="6"/>
      <c r="BF298" s="6"/>
      <c r="BG298" s="6"/>
      <c r="BH298" s="6"/>
      <c r="BI298" s="6"/>
      <c r="BJ298" s="6"/>
      <c r="BK298" s="7"/>
      <c r="BL298" s="48"/>
      <c r="BM298" s="48"/>
      <c r="BN298" s="48"/>
    </row>
    <row r="299" spans="4:66"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  <c r="AA299" s="6"/>
      <c r="AB299" s="6"/>
      <c r="AC299" s="6"/>
      <c r="AD299" s="7"/>
      <c r="AE299" s="48"/>
      <c r="AF299" s="48"/>
      <c r="AG299" s="48"/>
      <c r="AK299" s="6"/>
      <c r="AL299" s="6"/>
      <c r="AM299" s="6"/>
      <c r="AN299" s="6"/>
      <c r="AO299" s="6"/>
      <c r="AP299" s="6"/>
      <c r="AQ299" s="6"/>
      <c r="AR299" s="6"/>
      <c r="AS299" s="6"/>
      <c r="AT299" s="6"/>
      <c r="AU299" s="6"/>
      <c r="AV299" s="6"/>
      <c r="AW299" s="6"/>
      <c r="AX299" s="6"/>
      <c r="AY299" s="6"/>
      <c r="AZ299" s="6"/>
      <c r="BA299" s="6"/>
      <c r="BB299" s="6"/>
      <c r="BC299" s="6"/>
      <c r="BD299" s="6"/>
      <c r="BE299" s="6"/>
      <c r="BF299" s="6"/>
      <c r="BG299" s="6"/>
      <c r="BH299" s="6"/>
      <c r="BI299" s="6"/>
      <c r="BJ299" s="6"/>
      <c r="BK299" s="7"/>
      <c r="BL299" s="48"/>
      <c r="BM299" s="48"/>
      <c r="BN299" s="48"/>
    </row>
    <row r="300" spans="4:66"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  <c r="AA300" s="6"/>
      <c r="AB300" s="6"/>
      <c r="AC300" s="6"/>
      <c r="AD300" s="7"/>
      <c r="AE300" s="48"/>
      <c r="AF300" s="48"/>
      <c r="AG300" s="48"/>
      <c r="AK300" s="6"/>
      <c r="AL300" s="6"/>
      <c r="AM300" s="6"/>
      <c r="AN300" s="6"/>
      <c r="AO300" s="6"/>
      <c r="AP300" s="6"/>
      <c r="AQ300" s="6"/>
      <c r="AR300" s="6"/>
      <c r="AS300" s="6"/>
      <c r="AT300" s="6"/>
      <c r="AU300" s="6"/>
      <c r="AV300" s="6"/>
      <c r="AW300" s="6"/>
      <c r="AX300" s="6"/>
      <c r="AY300" s="6"/>
      <c r="AZ300" s="6"/>
      <c r="BA300" s="6"/>
      <c r="BB300" s="6"/>
      <c r="BC300" s="6"/>
      <c r="BD300" s="6"/>
      <c r="BE300" s="6"/>
      <c r="BF300" s="6"/>
      <c r="BG300" s="6"/>
      <c r="BH300" s="6"/>
      <c r="BI300" s="6"/>
      <c r="BJ300" s="6"/>
      <c r="BK300" s="7"/>
      <c r="BL300" s="48"/>
      <c r="BM300" s="48"/>
      <c r="BN300" s="48"/>
    </row>
    <row r="301" spans="4:66"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  <c r="AA301" s="6"/>
      <c r="AB301" s="6"/>
      <c r="AC301" s="6"/>
      <c r="AD301" s="7"/>
      <c r="AE301" s="48"/>
      <c r="AF301" s="48"/>
      <c r="AG301" s="48"/>
      <c r="AK301" s="6"/>
      <c r="AL301" s="6"/>
      <c r="AM301" s="6"/>
      <c r="AN301" s="6"/>
      <c r="AO301" s="6"/>
      <c r="AP301" s="6"/>
      <c r="AQ301" s="6"/>
      <c r="AR301" s="6"/>
      <c r="AS301" s="6"/>
      <c r="AT301" s="6"/>
      <c r="AU301" s="6"/>
      <c r="AV301" s="6"/>
      <c r="AW301" s="6"/>
      <c r="AX301" s="6"/>
      <c r="AY301" s="6"/>
      <c r="AZ301" s="6"/>
      <c r="BA301" s="6"/>
      <c r="BB301" s="6"/>
      <c r="BC301" s="6"/>
      <c r="BD301" s="6"/>
      <c r="BE301" s="6"/>
      <c r="BF301" s="6"/>
      <c r="BG301" s="6"/>
      <c r="BH301" s="6"/>
      <c r="BI301" s="6"/>
      <c r="BJ301" s="6"/>
      <c r="BK301" s="7"/>
      <c r="BL301" s="48"/>
      <c r="BM301" s="48"/>
      <c r="BN301" s="48"/>
    </row>
    <row r="302" spans="4:66"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  <c r="AA302" s="6"/>
      <c r="AB302" s="6"/>
      <c r="AC302" s="6"/>
      <c r="AD302" s="7"/>
      <c r="AE302" s="48"/>
      <c r="AF302" s="48"/>
      <c r="AG302" s="48"/>
      <c r="AK302" s="6"/>
      <c r="AL302" s="6"/>
      <c r="AM302" s="6"/>
      <c r="AN302" s="6"/>
      <c r="AO302" s="6"/>
      <c r="AP302" s="6"/>
      <c r="AQ302" s="6"/>
      <c r="AR302" s="6"/>
      <c r="AS302" s="6"/>
      <c r="AT302" s="6"/>
      <c r="AU302" s="6"/>
      <c r="AV302" s="6"/>
      <c r="AW302" s="6"/>
      <c r="AX302" s="6"/>
      <c r="AY302" s="6"/>
      <c r="AZ302" s="6"/>
      <c r="BA302" s="6"/>
      <c r="BB302" s="6"/>
      <c r="BC302" s="6"/>
      <c r="BD302" s="6"/>
      <c r="BE302" s="6"/>
      <c r="BF302" s="6"/>
      <c r="BG302" s="6"/>
      <c r="BH302" s="6"/>
      <c r="BI302" s="6"/>
      <c r="BJ302" s="6"/>
      <c r="BK302" s="7"/>
      <c r="BL302" s="48"/>
      <c r="BM302" s="48"/>
      <c r="BN302" s="48"/>
    </row>
    <row r="303" spans="4:66"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  <c r="AA303" s="6"/>
      <c r="AB303" s="6"/>
      <c r="AC303" s="6"/>
      <c r="AD303" s="7"/>
      <c r="AE303" s="48"/>
      <c r="AF303" s="48"/>
      <c r="AG303" s="48"/>
      <c r="AK303" s="6"/>
      <c r="AL303" s="6"/>
      <c r="AM303" s="6"/>
      <c r="AN303" s="6"/>
      <c r="AO303" s="6"/>
      <c r="AP303" s="6"/>
      <c r="AQ303" s="6"/>
      <c r="AR303" s="6"/>
      <c r="AS303" s="6"/>
      <c r="AT303" s="6"/>
      <c r="AU303" s="6"/>
      <c r="AV303" s="6"/>
      <c r="AW303" s="6"/>
      <c r="AX303" s="6"/>
      <c r="AY303" s="6"/>
      <c r="AZ303" s="6"/>
      <c r="BA303" s="6"/>
      <c r="BB303" s="6"/>
      <c r="BC303" s="6"/>
      <c r="BD303" s="6"/>
      <c r="BE303" s="6"/>
      <c r="BF303" s="6"/>
      <c r="BG303" s="6"/>
      <c r="BH303" s="6"/>
      <c r="BI303" s="6"/>
      <c r="BJ303" s="6"/>
      <c r="BK303" s="7"/>
      <c r="BL303" s="48"/>
      <c r="BM303" s="48"/>
      <c r="BN303" s="48"/>
    </row>
    <row r="304" spans="4:66"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  <c r="AA304" s="6"/>
      <c r="AB304" s="6"/>
      <c r="AC304" s="6"/>
      <c r="AD304" s="7"/>
      <c r="AE304" s="48"/>
      <c r="AF304" s="48"/>
      <c r="AG304" s="48"/>
      <c r="AK304" s="6"/>
      <c r="AL304" s="6"/>
      <c r="AM304" s="6"/>
      <c r="AN304" s="6"/>
      <c r="AO304" s="6"/>
      <c r="AP304" s="6"/>
      <c r="AQ304" s="6"/>
      <c r="AR304" s="6"/>
      <c r="AS304" s="6"/>
      <c r="AT304" s="6"/>
      <c r="AU304" s="6"/>
      <c r="AV304" s="6"/>
      <c r="AW304" s="6"/>
      <c r="AX304" s="6"/>
      <c r="AY304" s="6"/>
      <c r="AZ304" s="6"/>
      <c r="BA304" s="6"/>
      <c r="BB304" s="6"/>
      <c r="BC304" s="6"/>
      <c r="BD304" s="6"/>
      <c r="BE304" s="6"/>
      <c r="BF304" s="6"/>
      <c r="BG304" s="6"/>
      <c r="BH304" s="6"/>
      <c r="BI304" s="6"/>
      <c r="BJ304" s="6"/>
      <c r="BK304" s="7"/>
      <c r="BL304" s="48"/>
      <c r="BM304" s="48"/>
      <c r="BN304" s="48"/>
    </row>
    <row r="305" spans="4:66"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  <c r="AA305" s="6"/>
      <c r="AB305" s="6"/>
      <c r="AC305" s="6"/>
      <c r="AD305" s="7"/>
      <c r="AE305" s="48"/>
      <c r="AF305" s="48"/>
      <c r="AG305" s="48"/>
      <c r="AK305" s="6"/>
      <c r="AL305" s="6"/>
      <c r="AM305" s="6"/>
      <c r="AN305" s="6"/>
      <c r="AO305" s="6"/>
      <c r="AP305" s="6"/>
      <c r="AQ305" s="6"/>
      <c r="AR305" s="6"/>
      <c r="AS305" s="6"/>
      <c r="AT305" s="6"/>
      <c r="AU305" s="6"/>
      <c r="AV305" s="6"/>
      <c r="AW305" s="6"/>
      <c r="AX305" s="6"/>
      <c r="AY305" s="6"/>
      <c r="AZ305" s="6"/>
      <c r="BA305" s="6"/>
      <c r="BB305" s="6"/>
      <c r="BC305" s="6"/>
      <c r="BD305" s="6"/>
      <c r="BE305" s="6"/>
      <c r="BF305" s="6"/>
      <c r="BG305" s="6"/>
      <c r="BH305" s="6"/>
      <c r="BI305" s="6"/>
      <c r="BJ305" s="6"/>
      <c r="BK305" s="7"/>
      <c r="BL305" s="48"/>
      <c r="BM305" s="48"/>
      <c r="BN305" s="48"/>
    </row>
    <row r="306" spans="4:66"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  <c r="AA306" s="6"/>
      <c r="AB306" s="6"/>
      <c r="AC306" s="6"/>
      <c r="AD306" s="7"/>
      <c r="AE306" s="48"/>
      <c r="AF306" s="48"/>
      <c r="AG306" s="48"/>
      <c r="AK306" s="6"/>
      <c r="AL306" s="6"/>
      <c r="AM306" s="6"/>
      <c r="AN306" s="6"/>
      <c r="AO306" s="6"/>
      <c r="AP306" s="6"/>
      <c r="AQ306" s="6"/>
      <c r="AR306" s="6"/>
      <c r="AS306" s="6"/>
      <c r="AT306" s="6"/>
      <c r="AU306" s="6"/>
      <c r="AV306" s="6"/>
      <c r="AW306" s="6"/>
      <c r="AX306" s="6"/>
      <c r="AY306" s="6"/>
      <c r="AZ306" s="6"/>
      <c r="BA306" s="6"/>
      <c r="BB306" s="6"/>
      <c r="BC306" s="6"/>
      <c r="BD306" s="6"/>
      <c r="BE306" s="6"/>
      <c r="BF306" s="6"/>
      <c r="BG306" s="6"/>
      <c r="BH306" s="6"/>
      <c r="BI306" s="6"/>
      <c r="BJ306" s="6"/>
      <c r="BK306" s="7"/>
      <c r="BL306" s="48"/>
      <c r="BM306" s="48"/>
      <c r="BN306" s="48"/>
    </row>
    <row r="307" spans="4:66"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  <c r="AA307" s="6"/>
      <c r="AB307" s="6"/>
      <c r="AC307" s="6"/>
      <c r="AD307" s="7"/>
      <c r="AE307" s="48"/>
      <c r="AF307" s="48"/>
      <c r="AG307" s="48"/>
      <c r="AK307" s="6"/>
      <c r="AL307" s="6"/>
      <c r="AM307" s="6"/>
      <c r="AN307" s="6"/>
      <c r="AO307" s="6"/>
      <c r="AP307" s="6"/>
      <c r="AQ307" s="6"/>
      <c r="AR307" s="6"/>
      <c r="AS307" s="6"/>
      <c r="AT307" s="6"/>
      <c r="AU307" s="6"/>
      <c r="AV307" s="6"/>
      <c r="AW307" s="6"/>
      <c r="AX307" s="6"/>
      <c r="AY307" s="6"/>
      <c r="AZ307" s="6"/>
      <c r="BA307" s="6"/>
      <c r="BB307" s="6"/>
      <c r="BC307" s="6"/>
      <c r="BD307" s="6"/>
      <c r="BE307" s="6"/>
      <c r="BF307" s="6"/>
      <c r="BG307" s="6"/>
      <c r="BH307" s="6"/>
      <c r="BI307" s="6"/>
      <c r="BJ307" s="6"/>
      <c r="BK307" s="7"/>
      <c r="BL307" s="48"/>
      <c r="BM307" s="48"/>
      <c r="BN307" s="48"/>
    </row>
    <row r="308" spans="4:66"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  <c r="AA308" s="6"/>
      <c r="AB308" s="6"/>
      <c r="AC308" s="6"/>
      <c r="AD308" s="7"/>
      <c r="AE308" s="48"/>
      <c r="AF308" s="48"/>
      <c r="AG308" s="48"/>
      <c r="AK308" s="6"/>
      <c r="AL308" s="6"/>
      <c r="AM308" s="6"/>
      <c r="AN308" s="6"/>
      <c r="AO308" s="6"/>
      <c r="AP308" s="6"/>
      <c r="AQ308" s="6"/>
      <c r="AR308" s="6"/>
      <c r="AS308" s="6"/>
      <c r="AT308" s="6"/>
      <c r="AU308" s="6"/>
      <c r="AV308" s="6"/>
      <c r="AW308" s="6"/>
      <c r="AX308" s="6"/>
      <c r="AY308" s="6"/>
      <c r="AZ308" s="6"/>
      <c r="BA308" s="6"/>
      <c r="BB308" s="6"/>
      <c r="BC308" s="6"/>
      <c r="BD308" s="6"/>
      <c r="BE308" s="6"/>
      <c r="BF308" s="6"/>
      <c r="BG308" s="6"/>
      <c r="BH308" s="6"/>
      <c r="BI308" s="6"/>
      <c r="BJ308" s="6"/>
      <c r="BK308" s="7"/>
      <c r="BL308" s="48"/>
      <c r="BM308" s="48"/>
      <c r="BN308" s="48"/>
    </row>
    <row r="309" spans="4:66"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  <c r="AA309" s="6"/>
      <c r="AB309" s="6"/>
      <c r="AC309" s="6"/>
      <c r="AD309" s="7"/>
      <c r="AE309" s="48"/>
      <c r="AF309" s="48"/>
      <c r="AG309" s="48"/>
      <c r="AK309" s="6"/>
      <c r="AL309" s="6"/>
      <c r="AM309" s="6"/>
      <c r="AN309" s="6"/>
      <c r="AO309" s="6"/>
      <c r="AP309" s="6"/>
      <c r="AQ309" s="6"/>
      <c r="AR309" s="6"/>
      <c r="AS309" s="6"/>
      <c r="AT309" s="6"/>
      <c r="AU309" s="6"/>
      <c r="AV309" s="6"/>
      <c r="AW309" s="6"/>
      <c r="AX309" s="6"/>
      <c r="AY309" s="6"/>
      <c r="AZ309" s="6"/>
      <c r="BA309" s="6"/>
      <c r="BB309" s="6"/>
      <c r="BC309" s="6"/>
      <c r="BD309" s="6"/>
      <c r="BE309" s="6"/>
      <c r="BF309" s="6"/>
      <c r="BG309" s="6"/>
      <c r="BH309" s="6"/>
      <c r="BI309" s="6"/>
      <c r="BJ309" s="6"/>
      <c r="BK309" s="7"/>
      <c r="BL309" s="48"/>
      <c r="BM309" s="48"/>
      <c r="BN309" s="48"/>
    </row>
    <row r="310" spans="4:66"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  <c r="AA310" s="6"/>
      <c r="AB310" s="6"/>
      <c r="AC310" s="6"/>
      <c r="AD310" s="7"/>
      <c r="AE310" s="48"/>
      <c r="AF310" s="48"/>
      <c r="AG310" s="48"/>
      <c r="AK310" s="6"/>
      <c r="AL310" s="6"/>
      <c r="AM310" s="6"/>
      <c r="AN310" s="6"/>
      <c r="AO310" s="6"/>
      <c r="AP310" s="6"/>
      <c r="AQ310" s="6"/>
      <c r="AR310" s="6"/>
      <c r="AS310" s="6"/>
      <c r="AT310" s="6"/>
      <c r="AU310" s="6"/>
      <c r="AV310" s="6"/>
      <c r="AW310" s="6"/>
      <c r="AX310" s="6"/>
      <c r="AY310" s="6"/>
      <c r="AZ310" s="6"/>
      <c r="BA310" s="6"/>
      <c r="BB310" s="6"/>
      <c r="BC310" s="6"/>
      <c r="BD310" s="6"/>
      <c r="BE310" s="6"/>
      <c r="BF310" s="6"/>
      <c r="BG310" s="6"/>
      <c r="BH310" s="6"/>
      <c r="BI310" s="6"/>
      <c r="BJ310" s="6"/>
      <c r="BK310" s="7"/>
      <c r="BL310" s="48"/>
      <c r="BM310" s="48"/>
      <c r="BN310" s="48"/>
    </row>
    <row r="311" spans="4:66"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  <c r="AA311" s="6"/>
      <c r="AB311" s="6"/>
      <c r="AC311" s="6"/>
      <c r="AD311" s="7"/>
      <c r="AE311" s="48"/>
      <c r="AF311" s="48"/>
      <c r="AG311" s="48"/>
      <c r="AK311" s="6"/>
      <c r="AL311" s="6"/>
      <c r="AM311" s="6"/>
      <c r="AN311" s="6"/>
      <c r="AO311" s="6"/>
      <c r="AP311" s="6"/>
      <c r="AQ311" s="6"/>
      <c r="AR311" s="6"/>
      <c r="AS311" s="6"/>
      <c r="AT311" s="6"/>
      <c r="AU311" s="6"/>
      <c r="AV311" s="6"/>
      <c r="AW311" s="6"/>
      <c r="AX311" s="6"/>
      <c r="AY311" s="6"/>
      <c r="AZ311" s="6"/>
      <c r="BA311" s="6"/>
      <c r="BB311" s="6"/>
      <c r="BC311" s="6"/>
      <c r="BD311" s="6"/>
      <c r="BE311" s="6"/>
      <c r="BF311" s="6"/>
      <c r="BG311" s="6"/>
      <c r="BH311" s="6"/>
      <c r="BI311" s="6"/>
      <c r="BJ311" s="6"/>
      <c r="BK311" s="7"/>
      <c r="BL311" s="48"/>
      <c r="BM311" s="48"/>
      <c r="BN311" s="48"/>
    </row>
    <row r="312" spans="4:66"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  <c r="AA312" s="6"/>
      <c r="AB312" s="6"/>
      <c r="AC312" s="6"/>
      <c r="AD312" s="7"/>
      <c r="AE312" s="48"/>
      <c r="AF312" s="48"/>
      <c r="AG312" s="48"/>
      <c r="AK312" s="6"/>
      <c r="AL312" s="6"/>
      <c r="AM312" s="6"/>
      <c r="AN312" s="6"/>
      <c r="AO312" s="6"/>
      <c r="AP312" s="6"/>
      <c r="AQ312" s="6"/>
      <c r="AR312" s="6"/>
      <c r="AS312" s="6"/>
      <c r="AT312" s="6"/>
      <c r="AU312" s="6"/>
      <c r="AV312" s="6"/>
      <c r="AW312" s="6"/>
      <c r="AX312" s="6"/>
      <c r="AY312" s="6"/>
      <c r="AZ312" s="6"/>
      <c r="BA312" s="6"/>
      <c r="BB312" s="6"/>
      <c r="BC312" s="6"/>
      <c r="BD312" s="6"/>
      <c r="BE312" s="6"/>
      <c r="BF312" s="6"/>
      <c r="BG312" s="6"/>
      <c r="BH312" s="6"/>
      <c r="BI312" s="6"/>
      <c r="BJ312" s="6"/>
      <c r="BK312" s="7"/>
      <c r="BL312" s="48"/>
      <c r="BM312" s="48"/>
      <c r="BN312" s="48"/>
    </row>
    <row r="313" spans="4:66"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  <c r="AA313" s="6"/>
      <c r="AB313" s="6"/>
      <c r="AC313" s="6"/>
      <c r="AD313" s="7"/>
      <c r="AE313" s="48"/>
      <c r="AF313" s="48"/>
      <c r="AG313" s="48"/>
      <c r="AK313" s="6"/>
      <c r="AL313" s="6"/>
      <c r="AM313" s="6"/>
      <c r="AN313" s="6"/>
      <c r="AO313" s="6"/>
      <c r="AP313" s="6"/>
      <c r="AQ313" s="6"/>
      <c r="AR313" s="6"/>
      <c r="AS313" s="6"/>
      <c r="AT313" s="6"/>
      <c r="AU313" s="6"/>
      <c r="AV313" s="6"/>
      <c r="AW313" s="6"/>
      <c r="AX313" s="6"/>
      <c r="AY313" s="6"/>
      <c r="AZ313" s="6"/>
      <c r="BA313" s="6"/>
      <c r="BB313" s="6"/>
      <c r="BC313" s="6"/>
      <c r="BD313" s="6"/>
      <c r="BE313" s="6"/>
      <c r="BF313" s="6"/>
      <c r="BG313" s="6"/>
      <c r="BH313" s="6"/>
      <c r="BI313" s="6"/>
      <c r="BJ313" s="6"/>
      <c r="BK313" s="7"/>
      <c r="BL313" s="48"/>
      <c r="BM313" s="48"/>
      <c r="BN313" s="48"/>
    </row>
    <row r="314" spans="4:66"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  <c r="AA314" s="6"/>
      <c r="AB314" s="6"/>
      <c r="AC314" s="6"/>
      <c r="AD314" s="7"/>
      <c r="AE314" s="48"/>
      <c r="AF314" s="48"/>
      <c r="AG314" s="48"/>
      <c r="AK314" s="6"/>
      <c r="AL314" s="6"/>
      <c r="AM314" s="6"/>
      <c r="AN314" s="6"/>
      <c r="AO314" s="6"/>
      <c r="AP314" s="6"/>
      <c r="AQ314" s="6"/>
      <c r="AR314" s="6"/>
      <c r="AS314" s="6"/>
      <c r="AT314" s="6"/>
      <c r="AU314" s="6"/>
      <c r="AV314" s="6"/>
      <c r="AW314" s="6"/>
      <c r="AX314" s="6"/>
      <c r="AY314" s="6"/>
      <c r="AZ314" s="6"/>
      <c r="BA314" s="6"/>
      <c r="BB314" s="6"/>
      <c r="BC314" s="6"/>
      <c r="BD314" s="6"/>
      <c r="BE314" s="6"/>
      <c r="BF314" s="6"/>
      <c r="BG314" s="6"/>
      <c r="BH314" s="6"/>
      <c r="BI314" s="6"/>
      <c r="BJ314" s="6"/>
      <c r="BK314" s="7"/>
      <c r="BL314" s="48"/>
      <c r="BM314" s="48"/>
      <c r="BN314" s="48"/>
    </row>
    <row r="315" spans="4:66"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  <c r="AA315" s="6"/>
      <c r="AB315" s="6"/>
      <c r="AC315" s="6"/>
      <c r="AD315" s="7"/>
      <c r="AE315" s="48"/>
      <c r="AF315" s="48"/>
      <c r="AG315" s="48"/>
      <c r="AK315" s="6"/>
      <c r="AL315" s="6"/>
      <c r="AM315" s="6"/>
      <c r="AN315" s="6"/>
      <c r="AO315" s="6"/>
      <c r="AP315" s="6"/>
      <c r="AQ315" s="6"/>
      <c r="AR315" s="6"/>
      <c r="AS315" s="6"/>
      <c r="AT315" s="6"/>
      <c r="AU315" s="6"/>
      <c r="AV315" s="6"/>
      <c r="AW315" s="6"/>
      <c r="AX315" s="6"/>
      <c r="AY315" s="6"/>
      <c r="AZ315" s="6"/>
      <c r="BA315" s="6"/>
      <c r="BB315" s="6"/>
      <c r="BC315" s="6"/>
      <c r="BD315" s="6"/>
      <c r="BE315" s="6"/>
      <c r="BF315" s="6"/>
      <c r="BG315" s="6"/>
      <c r="BH315" s="6"/>
      <c r="BI315" s="6"/>
      <c r="BJ315" s="6"/>
      <c r="BK315" s="7"/>
      <c r="BL315" s="48"/>
      <c r="BM315" s="48"/>
      <c r="BN315" s="48"/>
    </row>
    <row r="316" spans="4:66"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  <c r="AA316" s="6"/>
      <c r="AB316" s="6"/>
      <c r="AC316" s="6"/>
      <c r="AD316" s="7"/>
      <c r="AE316" s="48"/>
      <c r="AF316" s="48"/>
      <c r="AG316" s="48"/>
      <c r="AK316" s="6"/>
      <c r="AL316" s="6"/>
      <c r="AM316" s="6"/>
      <c r="AN316" s="6"/>
      <c r="AO316" s="6"/>
      <c r="AP316" s="6"/>
      <c r="AQ316" s="6"/>
      <c r="AR316" s="6"/>
      <c r="AS316" s="6"/>
      <c r="AT316" s="6"/>
      <c r="AU316" s="6"/>
      <c r="AV316" s="6"/>
      <c r="AW316" s="6"/>
      <c r="AX316" s="6"/>
      <c r="AY316" s="6"/>
      <c r="AZ316" s="6"/>
      <c r="BA316" s="6"/>
      <c r="BB316" s="6"/>
      <c r="BC316" s="6"/>
      <c r="BD316" s="6"/>
      <c r="BE316" s="6"/>
      <c r="BF316" s="6"/>
      <c r="BG316" s="6"/>
      <c r="BH316" s="6"/>
      <c r="BI316" s="6"/>
      <c r="BJ316" s="6"/>
      <c r="BK316" s="7"/>
      <c r="BL316" s="48"/>
      <c r="BM316" s="48"/>
      <c r="BN316" s="48"/>
    </row>
    <row r="317" spans="4:66"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  <c r="AA317" s="6"/>
      <c r="AB317" s="6"/>
      <c r="AC317" s="6"/>
      <c r="AD317" s="7"/>
      <c r="AE317" s="48"/>
      <c r="AF317" s="48"/>
      <c r="AG317" s="48"/>
      <c r="AK317" s="6"/>
      <c r="AL317" s="6"/>
      <c r="AM317" s="6"/>
      <c r="AN317" s="6"/>
      <c r="AO317" s="6"/>
      <c r="AP317" s="6"/>
      <c r="AQ317" s="6"/>
      <c r="AR317" s="6"/>
      <c r="AS317" s="6"/>
      <c r="AT317" s="6"/>
      <c r="AU317" s="6"/>
      <c r="AV317" s="6"/>
      <c r="AW317" s="6"/>
      <c r="AX317" s="6"/>
      <c r="AY317" s="6"/>
      <c r="AZ317" s="6"/>
      <c r="BA317" s="6"/>
      <c r="BB317" s="6"/>
      <c r="BC317" s="6"/>
      <c r="BD317" s="6"/>
      <c r="BE317" s="6"/>
      <c r="BF317" s="6"/>
      <c r="BG317" s="6"/>
      <c r="BH317" s="6"/>
      <c r="BI317" s="6"/>
      <c r="BJ317" s="6"/>
      <c r="BK317" s="7"/>
      <c r="BL317" s="48"/>
      <c r="BM317" s="48"/>
      <c r="BN317" s="48"/>
    </row>
    <row r="318" spans="4:66"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  <c r="AA318" s="6"/>
      <c r="AB318" s="6"/>
      <c r="AC318" s="6"/>
      <c r="AD318" s="7"/>
      <c r="AE318" s="48"/>
      <c r="AF318" s="48"/>
      <c r="AG318" s="48"/>
      <c r="AK318" s="6"/>
      <c r="AL318" s="6"/>
      <c r="AM318" s="6"/>
      <c r="AN318" s="6"/>
      <c r="AO318" s="6"/>
      <c r="AP318" s="6"/>
      <c r="AQ318" s="6"/>
      <c r="AR318" s="6"/>
      <c r="AS318" s="6"/>
      <c r="AT318" s="6"/>
      <c r="AU318" s="6"/>
      <c r="AV318" s="6"/>
      <c r="AW318" s="6"/>
      <c r="AX318" s="6"/>
      <c r="AY318" s="6"/>
      <c r="AZ318" s="6"/>
      <c r="BA318" s="6"/>
      <c r="BB318" s="6"/>
      <c r="BC318" s="6"/>
      <c r="BD318" s="6"/>
      <c r="BE318" s="6"/>
      <c r="BF318" s="6"/>
      <c r="BG318" s="6"/>
      <c r="BH318" s="6"/>
      <c r="BI318" s="6"/>
      <c r="BJ318" s="6"/>
      <c r="BK318" s="7"/>
      <c r="BL318" s="48"/>
      <c r="BM318" s="48"/>
      <c r="BN318" s="48"/>
    </row>
    <row r="319" spans="4:66"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  <c r="AA319" s="6"/>
      <c r="AB319" s="6"/>
      <c r="AC319" s="6"/>
      <c r="AD319" s="7"/>
      <c r="AE319" s="48"/>
      <c r="AF319" s="48"/>
      <c r="AG319" s="48"/>
      <c r="AK319" s="6"/>
      <c r="AL319" s="6"/>
      <c r="AM319" s="6"/>
      <c r="AN319" s="6"/>
      <c r="AO319" s="6"/>
      <c r="AP319" s="6"/>
      <c r="AQ319" s="6"/>
      <c r="AR319" s="6"/>
      <c r="AS319" s="6"/>
      <c r="AT319" s="6"/>
      <c r="AU319" s="6"/>
      <c r="AV319" s="6"/>
      <c r="AW319" s="6"/>
      <c r="AX319" s="6"/>
      <c r="AY319" s="6"/>
      <c r="AZ319" s="6"/>
      <c r="BA319" s="6"/>
      <c r="BB319" s="6"/>
      <c r="BC319" s="6"/>
      <c r="BD319" s="6"/>
      <c r="BE319" s="6"/>
      <c r="BF319" s="6"/>
      <c r="BG319" s="6"/>
      <c r="BH319" s="6"/>
      <c r="BI319" s="6"/>
      <c r="BJ319" s="6"/>
      <c r="BK319" s="7"/>
      <c r="BL319" s="48"/>
      <c r="BM319" s="48"/>
      <c r="BN319" s="48"/>
    </row>
    <row r="320" spans="4:66"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  <c r="AA320" s="6"/>
      <c r="AB320" s="6"/>
      <c r="AC320" s="6"/>
      <c r="AD320" s="7"/>
      <c r="AE320" s="48"/>
      <c r="AF320" s="48"/>
      <c r="AG320" s="48"/>
      <c r="AK320" s="6"/>
      <c r="AL320" s="6"/>
      <c r="AM320" s="6"/>
      <c r="AN320" s="6"/>
      <c r="AO320" s="6"/>
      <c r="AP320" s="6"/>
      <c r="AQ320" s="6"/>
      <c r="AR320" s="6"/>
      <c r="AS320" s="6"/>
      <c r="AT320" s="6"/>
      <c r="AU320" s="6"/>
      <c r="AV320" s="6"/>
      <c r="AW320" s="6"/>
      <c r="AX320" s="6"/>
      <c r="AY320" s="6"/>
      <c r="AZ320" s="6"/>
      <c r="BA320" s="6"/>
      <c r="BB320" s="6"/>
      <c r="BC320" s="6"/>
      <c r="BD320" s="6"/>
      <c r="BE320" s="6"/>
      <c r="BF320" s="6"/>
      <c r="BG320" s="6"/>
      <c r="BH320" s="6"/>
      <c r="BI320" s="6"/>
      <c r="BJ320" s="6"/>
      <c r="BK320" s="7"/>
      <c r="BL320" s="48"/>
      <c r="BM320" s="48"/>
      <c r="BN320" s="48"/>
    </row>
    <row r="321" spans="4:66"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  <c r="AA321" s="6"/>
      <c r="AB321" s="6"/>
      <c r="AC321" s="6"/>
      <c r="AD321" s="7"/>
      <c r="AE321" s="48"/>
      <c r="AF321" s="48"/>
      <c r="AG321" s="48"/>
      <c r="AK321" s="6"/>
      <c r="AL321" s="6"/>
      <c r="AM321" s="6"/>
      <c r="AN321" s="6"/>
      <c r="AO321" s="6"/>
      <c r="AP321" s="6"/>
      <c r="AQ321" s="6"/>
      <c r="AR321" s="6"/>
      <c r="AS321" s="6"/>
      <c r="AT321" s="6"/>
      <c r="AU321" s="6"/>
      <c r="AV321" s="6"/>
      <c r="AW321" s="6"/>
      <c r="AX321" s="6"/>
      <c r="AY321" s="6"/>
      <c r="AZ321" s="6"/>
      <c r="BA321" s="6"/>
      <c r="BB321" s="6"/>
      <c r="BC321" s="6"/>
      <c r="BD321" s="6"/>
      <c r="BE321" s="6"/>
      <c r="BF321" s="6"/>
      <c r="BG321" s="6"/>
      <c r="BH321" s="6"/>
      <c r="BI321" s="6"/>
      <c r="BJ321" s="6"/>
      <c r="BK321" s="7"/>
      <c r="BL321" s="48"/>
      <c r="BM321" s="48"/>
      <c r="BN321" s="48"/>
    </row>
    <row r="322" spans="4:66"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  <c r="AA322" s="6"/>
      <c r="AB322" s="6"/>
      <c r="AC322" s="6"/>
      <c r="AD322" s="7"/>
      <c r="AE322" s="48"/>
      <c r="AF322" s="48"/>
      <c r="AG322" s="48"/>
      <c r="AK322" s="6"/>
      <c r="AL322" s="6"/>
      <c r="AM322" s="6"/>
      <c r="AN322" s="6"/>
      <c r="AO322" s="6"/>
      <c r="AP322" s="6"/>
      <c r="AQ322" s="6"/>
      <c r="AR322" s="6"/>
      <c r="AS322" s="6"/>
      <c r="AT322" s="6"/>
      <c r="AU322" s="6"/>
      <c r="AV322" s="6"/>
      <c r="AW322" s="6"/>
      <c r="AX322" s="6"/>
      <c r="AY322" s="6"/>
      <c r="AZ322" s="6"/>
      <c r="BA322" s="6"/>
      <c r="BB322" s="6"/>
      <c r="BC322" s="6"/>
      <c r="BD322" s="6"/>
      <c r="BE322" s="6"/>
      <c r="BF322" s="6"/>
      <c r="BG322" s="6"/>
      <c r="BH322" s="6"/>
      <c r="BI322" s="6"/>
      <c r="BJ322" s="6"/>
      <c r="BK322" s="7"/>
      <c r="BL322" s="48"/>
      <c r="BM322" s="48"/>
      <c r="BN322" s="48"/>
    </row>
    <row r="323" spans="4:66"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  <c r="AA323" s="6"/>
      <c r="AB323" s="6"/>
      <c r="AC323" s="6"/>
      <c r="AD323" s="7"/>
      <c r="AE323" s="48"/>
      <c r="AF323" s="48"/>
      <c r="AG323" s="48"/>
      <c r="AK323" s="6"/>
      <c r="AL323" s="6"/>
      <c r="AM323" s="6"/>
      <c r="AN323" s="6"/>
      <c r="AO323" s="6"/>
      <c r="AP323" s="6"/>
      <c r="AQ323" s="6"/>
      <c r="AR323" s="6"/>
      <c r="AS323" s="6"/>
      <c r="AT323" s="6"/>
      <c r="AU323" s="6"/>
      <c r="AV323" s="6"/>
      <c r="AW323" s="6"/>
      <c r="AX323" s="6"/>
      <c r="AY323" s="6"/>
      <c r="AZ323" s="6"/>
      <c r="BA323" s="6"/>
      <c r="BB323" s="6"/>
      <c r="BC323" s="6"/>
      <c r="BD323" s="6"/>
      <c r="BE323" s="6"/>
      <c r="BF323" s="6"/>
      <c r="BG323" s="6"/>
      <c r="BH323" s="6"/>
      <c r="BI323" s="6"/>
      <c r="BJ323" s="6"/>
      <c r="BK323" s="7"/>
      <c r="BL323" s="48"/>
      <c r="BM323" s="48"/>
      <c r="BN323" s="48"/>
    </row>
    <row r="324" spans="4:66"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  <c r="AA324" s="6"/>
      <c r="AB324" s="6"/>
      <c r="AC324" s="6"/>
      <c r="AD324" s="7"/>
      <c r="AE324" s="48"/>
      <c r="AF324" s="48"/>
      <c r="AG324" s="48"/>
      <c r="AK324" s="6"/>
      <c r="AL324" s="6"/>
      <c r="AM324" s="6"/>
      <c r="AN324" s="6"/>
      <c r="AO324" s="6"/>
      <c r="AP324" s="6"/>
      <c r="AQ324" s="6"/>
      <c r="AR324" s="6"/>
      <c r="AS324" s="6"/>
      <c r="AT324" s="6"/>
      <c r="AU324" s="6"/>
      <c r="AV324" s="6"/>
      <c r="AW324" s="6"/>
      <c r="AX324" s="6"/>
      <c r="AY324" s="6"/>
      <c r="AZ324" s="6"/>
      <c r="BA324" s="6"/>
      <c r="BB324" s="6"/>
      <c r="BC324" s="6"/>
      <c r="BD324" s="6"/>
      <c r="BE324" s="6"/>
      <c r="BF324" s="6"/>
      <c r="BG324" s="6"/>
      <c r="BH324" s="6"/>
      <c r="BI324" s="6"/>
      <c r="BJ324" s="6"/>
      <c r="BK324" s="7"/>
      <c r="BL324" s="48"/>
      <c r="BM324" s="48"/>
      <c r="BN324" s="48"/>
    </row>
    <row r="325" spans="4:66"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  <c r="AA325" s="6"/>
      <c r="AB325" s="6"/>
      <c r="AC325" s="6"/>
      <c r="AD325" s="7"/>
      <c r="AE325" s="48"/>
      <c r="AF325" s="48"/>
      <c r="AG325" s="48"/>
      <c r="AK325" s="6"/>
      <c r="AL325" s="6"/>
      <c r="AM325" s="6"/>
      <c r="AN325" s="6"/>
      <c r="AO325" s="6"/>
      <c r="AP325" s="6"/>
      <c r="AQ325" s="6"/>
      <c r="AR325" s="6"/>
      <c r="AS325" s="6"/>
      <c r="AT325" s="6"/>
      <c r="AU325" s="6"/>
      <c r="AV325" s="6"/>
      <c r="AW325" s="6"/>
      <c r="AX325" s="6"/>
      <c r="AY325" s="6"/>
      <c r="AZ325" s="6"/>
      <c r="BA325" s="6"/>
      <c r="BB325" s="6"/>
      <c r="BC325" s="6"/>
      <c r="BD325" s="6"/>
      <c r="BE325" s="6"/>
      <c r="BF325" s="6"/>
      <c r="BG325" s="6"/>
      <c r="BH325" s="6"/>
      <c r="BI325" s="6"/>
      <c r="BJ325" s="6"/>
      <c r="BK325" s="7"/>
      <c r="BL325" s="48"/>
      <c r="BM325" s="48"/>
      <c r="BN325" s="48"/>
    </row>
    <row r="326" spans="4:66"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  <c r="AA326" s="6"/>
      <c r="AB326" s="6"/>
      <c r="AC326" s="6"/>
      <c r="AD326" s="7"/>
      <c r="AE326" s="48"/>
      <c r="AF326" s="48"/>
      <c r="AG326" s="48"/>
      <c r="AK326" s="6"/>
      <c r="AL326" s="6"/>
      <c r="AM326" s="6"/>
      <c r="AN326" s="6"/>
      <c r="AO326" s="6"/>
      <c r="AP326" s="6"/>
      <c r="AQ326" s="6"/>
      <c r="AR326" s="6"/>
      <c r="AS326" s="6"/>
      <c r="AT326" s="6"/>
      <c r="AU326" s="6"/>
      <c r="AV326" s="6"/>
      <c r="AW326" s="6"/>
      <c r="AX326" s="6"/>
      <c r="AY326" s="6"/>
      <c r="AZ326" s="6"/>
      <c r="BA326" s="6"/>
      <c r="BB326" s="6"/>
      <c r="BC326" s="6"/>
      <c r="BD326" s="6"/>
      <c r="BE326" s="6"/>
      <c r="BF326" s="6"/>
      <c r="BG326" s="6"/>
      <c r="BH326" s="6"/>
      <c r="BI326" s="6"/>
      <c r="BJ326" s="6"/>
      <c r="BK326" s="7"/>
      <c r="BL326" s="48"/>
      <c r="BM326" s="48"/>
      <c r="BN326" s="48"/>
    </row>
    <row r="327" spans="4:66"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  <c r="AA327" s="6"/>
      <c r="AB327" s="6"/>
      <c r="AC327" s="6"/>
      <c r="AD327" s="7"/>
      <c r="AE327" s="48"/>
      <c r="AF327" s="48"/>
      <c r="AG327" s="48"/>
      <c r="AK327" s="6"/>
      <c r="AL327" s="6"/>
      <c r="AM327" s="6"/>
      <c r="AN327" s="6"/>
      <c r="AO327" s="6"/>
      <c r="AP327" s="6"/>
      <c r="AQ327" s="6"/>
      <c r="AR327" s="6"/>
      <c r="AS327" s="6"/>
      <c r="AT327" s="6"/>
      <c r="AU327" s="6"/>
      <c r="AV327" s="6"/>
      <c r="AW327" s="6"/>
      <c r="AX327" s="6"/>
      <c r="AY327" s="6"/>
      <c r="AZ327" s="6"/>
      <c r="BA327" s="6"/>
      <c r="BB327" s="6"/>
      <c r="BC327" s="6"/>
      <c r="BD327" s="6"/>
      <c r="BE327" s="6"/>
      <c r="BF327" s="6"/>
      <c r="BG327" s="6"/>
      <c r="BH327" s="6"/>
      <c r="BI327" s="6"/>
      <c r="BJ327" s="6"/>
      <c r="BK327" s="7"/>
      <c r="BL327" s="48"/>
      <c r="BM327" s="48"/>
      <c r="BN327" s="48"/>
    </row>
    <row r="328" spans="4:66"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  <c r="AA328" s="6"/>
      <c r="AB328" s="6"/>
      <c r="AC328" s="6"/>
      <c r="AD328" s="7"/>
      <c r="AE328" s="48"/>
      <c r="AF328" s="48"/>
      <c r="AG328" s="48"/>
      <c r="AK328" s="6"/>
      <c r="AL328" s="6"/>
      <c r="AM328" s="6"/>
      <c r="AN328" s="6"/>
      <c r="AO328" s="6"/>
      <c r="AP328" s="6"/>
      <c r="AQ328" s="6"/>
      <c r="AR328" s="6"/>
      <c r="AS328" s="6"/>
      <c r="AT328" s="6"/>
      <c r="AU328" s="6"/>
      <c r="AV328" s="6"/>
      <c r="AW328" s="6"/>
      <c r="AX328" s="6"/>
      <c r="AY328" s="6"/>
      <c r="AZ328" s="6"/>
      <c r="BA328" s="6"/>
      <c r="BB328" s="6"/>
      <c r="BC328" s="6"/>
      <c r="BD328" s="6"/>
      <c r="BE328" s="6"/>
      <c r="BF328" s="6"/>
      <c r="BG328" s="6"/>
      <c r="BH328" s="6"/>
      <c r="BI328" s="6"/>
      <c r="BJ328" s="6"/>
      <c r="BK328" s="7"/>
      <c r="BL328" s="48"/>
      <c r="BM328" s="48"/>
      <c r="BN328" s="48"/>
    </row>
    <row r="329" spans="4:66"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  <c r="AA329" s="6"/>
      <c r="AB329" s="6"/>
      <c r="AC329" s="6"/>
      <c r="AD329" s="7"/>
      <c r="AE329" s="48"/>
      <c r="AF329" s="48"/>
      <c r="AG329" s="48"/>
      <c r="AK329" s="6"/>
      <c r="AL329" s="6"/>
      <c r="AM329" s="6"/>
      <c r="AN329" s="6"/>
      <c r="AO329" s="6"/>
      <c r="AP329" s="6"/>
      <c r="AQ329" s="6"/>
      <c r="AR329" s="6"/>
      <c r="AS329" s="6"/>
      <c r="AT329" s="6"/>
      <c r="AU329" s="6"/>
      <c r="AV329" s="6"/>
      <c r="AW329" s="6"/>
      <c r="AX329" s="6"/>
      <c r="AY329" s="6"/>
      <c r="AZ329" s="6"/>
      <c r="BA329" s="6"/>
      <c r="BB329" s="6"/>
      <c r="BC329" s="6"/>
      <c r="BD329" s="6"/>
      <c r="BE329" s="6"/>
      <c r="BF329" s="6"/>
      <c r="BG329" s="6"/>
      <c r="BH329" s="6"/>
      <c r="BI329" s="6"/>
      <c r="BJ329" s="6"/>
      <c r="BK329" s="7"/>
      <c r="BL329" s="48"/>
      <c r="BM329" s="48"/>
      <c r="BN329" s="48"/>
    </row>
    <row r="330" spans="4:66"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  <c r="AA330" s="6"/>
      <c r="AB330" s="6"/>
      <c r="AC330" s="6"/>
      <c r="AD330" s="7"/>
      <c r="AE330" s="48"/>
      <c r="AF330" s="48"/>
      <c r="AG330" s="48"/>
      <c r="AK330" s="6"/>
      <c r="AL330" s="6"/>
      <c r="AM330" s="6"/>
      <c r="AN330" s="6"/>
      <c r="AO330" s="6"/>
      <c r="AP330" s="6"/>
      <c r="AQ330" s="6"/>
      <c r="AR330" s="6"/>
      <c r="AS330" s="6"/>
      <c r="AT330" s="6"/>
      <c r="AU330" s="6"/>
      <c r="AV330" s="6"/>
      <c r="AW330" s="6"/>
      <c r="AX330" s="6"/>
      <c r="AY330" s="6"/>
      <c r="AZ330" s="6"/>
      <c r="BA330" s="6"/>
      <c r="BB330" s="6"/>
      <c r="BC330" s="6"/>
      <c r="BD330" s="6"/>
      <c r="BE330" s="6"/>
      <c r="BF330" s="6"/>
      <c r="BG330" s="6"/>
      <c r="BH330" s="6"/>
      <c r="BI330" s="6"/>
      <c r="BJ330" s="6"/>
      <c r="BK330" s="7"/>
      <c r="BL330" s="48"/>
      <c r="BM330" s="48"/>
      <c r="BN330" s="48"/>
    </row>
    <row r="331" spans="4:66"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  <c r="AA331" s="6"/>
      <c r="AB331" s="6"/>
      <c r="AC331" s="6"/>
      <c r="AD331" s="7"/>
      <c r="AE331" s="48"/>
      <c r="AF331" s="48"/>
      <c r="AG331" s="48"/>
      <c r="AK331" s="6"/>
      <c r="AL331" s="6"/>
      <c r="AM331" s="6"/>
      <c r="AN331" s="6"/>
      <c r="AO331" s="6"/>
      <c r="AP331" s="6"/>
      <c r="AQ331" s="6"/>
      <c r="AR331" s="6"/>
      <c r="AS331" s="6"/>
      <c r="AT331" s="6"/>
      <c r="AU331" s="6"/>
      <c r="AV331" s="6"/>
      <c r="AW331" s="6"/>
      <c r="AX331" s="6"/>
      <c r="AY331" s="6"/>
      <c r="AZ331" s="6"/>
      <c r="BA331" s="6"/>
      <c r="BB331" s="6"/>
      <c r="BC331" s="6"/>
      <c r="BD331" s="6"/>
      <c r="BE331" s="6"/>
      <c r="BF331" s="6"/>
      <c r="BG331" s="6"/>
      <c r="BH331" s="6"/>
      <c r="BI331" s="6"/>
      <c r="BJ331" s="6"/>
      <c r="BK331" s="7"/>
      <c r="BL331" s="48"/>
      <c r="BM331" s="48"/>
      <c r="BN331" s="48"/>
    </row>
    <row r="332" spans="4:66"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  <c r="AA332" s="6"/>
      <c r="AB332" s="6"/>
      <c r="AC332" s="6"/>
      <c r="AD332" s="7"/>
      <c r="AE332" s="48"/>
      <c r="AF332" s="48"/>
      <c r="AG332" s="48"/>
      <c r="AK332" s="6"/>
      <c r="AL332" s="6"/>
      <c r="AM332" s="6"/>
      <c r="AN332" s="6"/>
      <c r="AO332" s="6"/>
      <c r="AP332" s="6"/>
      <c r="AQ332" s="6"/>
      <c r="AR332" s="6"/>
      <c r="AS332" s="6"/>
      <c r="AT332" s="6"/>
      <c r="AU332" s="6"/>
      <c r="AV332" s="6"/>
      <c r="AW332" s="6"/>
      <c r="AX332" s="6"/>
      <c r="AY332" s="6"/>
      <c r="AZ332" s="6"/>
      <c r="BA332" s="6"/>
      <c r="BB332" s="6"/>
      <c r="BC332" s="6"/>
      <c r="BD332" s="6"/>
      <c r="BE332" s="6"/>
      <c r="BF332" s="6"/>
      <c r="BG332" s="6"/>
      <c r="BH332" s="6"/>
      <c r="BI332" s="6"/>
      <c r="BJ332" s="6"/>
      <c r="BK332" s="7"/>
      <c r="BL332" s="48"/>
      <c r="BM332" s="48"/>
      <c r="BN332" s="48"/>
    </row>
    <row r="333" spans="4:66"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  <c r="AA333" s="6"/>
      <c r="AB333" s="6"/>
      <c r="AC333" s="6"/>
      <c r="AD333" s="7"/>
      <c r="AE333" s="48"/>
      <c r="AF333" s="48"/>
      <c r="AG333" s="48"/>
      <c r="AK333" s="6"/>
      <c r="AL333" s="6"/>
      <c r="AM333" s="6"/>
      <c r="AN333" s="6"/>
      <c r="AO333" s="6"/>
      <c r="AP333" s="6"/>
      <c r="AQ333" s="6"/>
      <c r="AR333" s="6"/>
      <c r="AS333" s="6"/>
      <c r="AT333" s="6"/>
      <c r="AU333" s="6"/>
      <c r="AV333" s="6"/>
      <c r="AW333" s="6"/>
      <c r="AX333" s="6"/>
      <c r="AY333" s="6"/>
      <c r="AZ333" s="6"/>
      <c r="BA333" s="6"/>
      <c r="BB333" s="6"/>
      <c r="BC333" s="6"/>
      <c r="BD333" s="6"/>
      <c r="BE333" s="6"/>
      <c r="BF333" s="6"/>
      <c r="BG333" s="6"/>
      <c r="BH333" s="6"/>
      <c r="BI333" s="6"/>
      <c r="BJ333" s="6"/>
      <c r="BK333" s="7"/>
      <c r="BL333" s="48"/>
      <c r="BM333" s="48"/>
      <c r="BN333" s="48"/>
    </row>
    <row r="334" spans="4:66"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  <c r="AA334" s="6"/>
      <c r="AB334" s="6"/>
      <c r="AC334" s="6"/>
      <c r="AD334" s="7"/>
      <c r="AE334" s="48"/>
      <c r="AF334" s="48"/>
      <c r="AG334" s="48"/>
      <c r="AK334" s="6"/>
      <c r="AL334" s="6"/>
      <c r="AM334" s="6"/>
      <c r="AN334" s="6"/>
      <c r="AO334" s="6"/>
      <c r="AP334" s="6"/>
      <c r="AQ334" s="6"/>
      <c r="AR334" s="6"/>
      <c r="AS334" s="6"/>
      <c r="AT334" s="6"/>
      <c r="AU334" s="6"/>
      <c r="AV334" s="6"/>
      <c r="AW334" s="6"/>
      <c r="AX334" s="6"/>
      <c r="AY334" s="6"/>
      <c r="AZ334" s="6"/>
      <c r="BA334" s="6"/>
      <c r="BB334" s="6"/>
      <c r="BC334" s="6"/>
      <c r="BD334" s="6"/>
      <c r="BE334" s="6"/>
      <c r="BF334" s="6"/>
      <c r="BG334" s="6"/>
      <c r="BH334" s="6"/>
      <c r="BI334" s="6"/>
      <c r="BJ334" s="6"/>
      <c r="BK334" s="7"/>
      <c r="BL334" s="48"/>
      <c r="BM334" s="48"/>
      <c r="BN334" s="48"/>
    </row>
    <row r="335" spans="4:66"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  <c r="AC335" s="6"/>
      <c r="AD335" s="7"/>
      <c r="AE335" s="48"/>
      <c r="AF335" s="48"/>
      <c r="AG335" s="48"/>
      <c r="AK335" s="6"/>
      <c r="AL335" s="6"/>
      <c r="AM335" s="6"/>
      <c r="AN335" s="6"/>
      <c r="AO335" s="6"/>
      <c r="AP335" s="6"/>
      <c r="AQ335" s="6"/>
      <c r="AR335" s="6"/>
      <c r="AS335" s="6"/>
      <c r="AT335" s="6"/>
      <c r="AU335" s="6"/>
      <c r="AV335" s="6"/>
      <c r="AW335" s="6"/>
      <c r="AX335" s="6"/>
      <c r="AY335" s="6"/>
      <c r="AZ335" s="6"/>
      <c r="BA335" s="6"/>
      <c r="BB335" s="6"/>
      <c r="BC335" s="6"/>
      <c r="BD335" s="6"/>
      <c r="BE335" s="6"/>
      <c r="BF335" s="6"/>
      <c r="BG335" s="6"/>
      <c r="BH335" s="6"/>
      <c r="BI335" s="6"/>
      <c r="BJ335" s="6"/>
      <c r="BK335" s="7"/>
      <c r="BL335" s="48"/>
      <c r="BM335" s="48"/>
      <c r="BN335" s="48"/>
    </row>
    <row r="336" spans="4:66"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  <c r="AA336" s="6"/>
      <c r="AB336" s="6"/>
      <c r="AC336" s="6"/>
      <c r="AD336" s="7"/>
      <c r="AE336" s="48"/>
      <c r="AF336" s="48"/>
      <c r="AG336" s="48"/>
      <c r="AK336" s="6"/>
      <c r="AL336" s="6"/>
      <c r="AM336" s="6"/>
      <c r="AN336" s="6"/>
      <c r="AO336" s="6"/>
      <c r="AP336" s="6"/>
      <c r="AQ336" s="6"/>
      <c r="AR336" s="6"/>
      <c r="AS336" s="6"/>
      <c r="AT336" s="6"/>
      <c r="AU336" s="6"/>
      <c r="AV336" s="6"/>
      <c r="AW336" s="6"/>
      <c r="AX336" s="6"/>
      <c r="AY336" s="6"/>
      <c r="AZ336" s="6"/>
      <c r="BA336" s="6"/>
      <c r="BB336" s="6"/>
      <c r="BC336" s="6"/>
      <c r="BD336" s="6"/>
      <c r="BE336" s="6"/>
      <c r="BF336" s="6"/>
      <c r="BG336" s="6"/>
      <c r="BH336" s="6"/>
      <c r="BI336" s="6"/>
      <c r="BJ336" s="6"/>
      <c r="BK336" s="7"/>
      <c r="BL336" s="48"/>
      <c r="BM336" s="48"/>
      <c r="BN336" s="48"/>
    </row>
    <row r="337" spans="4:66"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  <c r="AA337" s="6"/>
      <c r="AB337" s="6"/>
      <c r="AC337" s="6"/>
      <c r="AD337" s="7"/>
      <c r="AE337" s="48"/>
      <c r="AF337" s="48"/>
      <c r="AG337" s="48"/>
      <c r="AK337" s="6"/>
      <c r="AL337" s="6"/>
      <c r="AM337" s="6"/>
      <c r="AN337" s="6"/>
      <c r="AO337" s="6"/>
      <c r="AP337" s="6"/>
      <c r="AQ337" s="6"/>
      <c r="AR337" s="6"/>
      <c r="AS337" s="6"/>
      <c r="AT337" s="6"/>
      <c r="AU337" s="6"/>
      <c r="AV337" s="6"/>
      <c r="AW337" s="6"/>
      <c r="AX337" s="6"/>
      <c r="AY337" s="6"/>
      <c r="AZ337" s="6"/>
      <c r="BA337" s="6"/>
      <c r="BB337" s="6"/>
      <c r="BC337" s="6"/>
      <c r="BD337" s="6"/>
      <c r="BE337" s="6"/>
      <c r="BF337" s="6"/>
      <c r="BG337" s="6"/>
      <c r="BH337" s="6"/>
      <c r="BI337" s="6"/>
      <c r="BJ337" s="6"/>
      <c r="BK337" s="7"/>
      <c r="BL337" s="48"/>
      <c r="BM337" s="48"/>
      <c r="BN337" s="48"/>
    </row>
    <row r="338" spans="4:66"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  <c r="AA338" s="6"/>
      <c r="AB338" s="6"/>
      <c r="AC338" s="6"/>
      <c r="AD338" s="7"/>
      <c r="AE338" s="48"/>
      <c r="AF338" s="48"/>
      <c r="AG338" s="48"/>
      <c r="AK338" s="6"/>
      <c r="AL338" s="6"/>
      <c r="AM338" s="6"/>
      <c r="AN338" s="6"/>
      <c r="AO338" s="6"/>
      <c r="AP338" s="6"/>
      <c r="AQ338" s="6"/>
      <c r="AR338" s="6"/>
      <c r="AS338" s="6"/>
      <c r="AT338" s="6"/>
      <c r="AU338" s="6"/>
      <c r="AV338" s="6"/>
      <c r="AW338" s="6"/>
      <c r="AX338" s="6"/>
      <c r="AY338" s="6"/>
      <c r="AZ338" s="6"/>
      <c r="BA338" s="6"/>
      <c r="BB338" s="6"/>
      <c r="BC338" s="6"/>
      <c r="BD338" s="6"/>
      <c r="BE338" s="6"/>
      <c r="BF338" s="6"/>
      <c r="BG338" s="6"/>
      <c r="BH338" s="6"/>
      <c r="BI338" s="6"/>
      <c r="BJ338" s="6"/>
      <c r="BK338" s="7"/>
      <c r="BL338" s="48"/>
      <c r="BM338" s="48"/>
      <c r="BN338" s="48"/>
    </row>
    <row r="339" spans="4:66"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  <c r="AA339" s="6"/>
      <c r="AB339" s="6"/>
      <c r="AC339" s="6"/>
      <c r="AD339" s="7"/>
      <c r="AE339" s="48"/>
      <c r="AF339" s="48"/>
      <c r="AG339" s="48"/>
      <c r="AK339" s="6"/>
      <c r="AL339" s="6"/>
      <c r="AM339" s="6"/>
      <c r="AN339" s="6"/>
      <c r="AO339" s="6"/>
      <c r="AP339" s="6"/>
      <c r="AQ339" s="6"/>
      <c r="AR339" s="6"/>
      <c r="AS339" s="6"/>
      <c r="AT339" s="6"/>
      <c r="AU339" s="6"/>
      <c r="AV339" s="6"/>
      <c r="AW339" s="6"/>
      <c r="AX339" s="6"/>
      <c r="AY339" s="6"/>
      <c r="AZ339" s="6"/>
      <c r="BA339" s="6"/>
      <c r="BB339" s="6"/>
      <c r="BC339" s="6"/>
      <c r="BD339" s="6"/>
      <c r="BE339" s="6"/>
      <c r="BF339" s="6"/>
      <c r="BG339" s="6"/>
      <c r="BH339" s="6"/>
      <c r="BI339" s="6"/>
      <c r="BJ339" s="6"/>
      <c r="BK339" s="7"/>
      <c r="BL339" s="48"/>
      <c r="BM339" s="48"/>
      <c r="BN339" s="48"/>
    </row>
    <row r="340" spans="4:66"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  <c r="AA340" s="6"/>
      <c r="AB340" s="6"/>
      <c r="AC340" s="6"/>
      <c r="AD340" s="7"/>
      <c r="AE340" s="48"/>
      <c r="AF340" s="48"/>
      <c r="AG340" s="48"/>
      <c r="AK340" s="6"/>
      <c r="AL340" s="6"/>
      <c r="AM340" s="6"/>
      <c r="AN340" s="6"/>
      <c r="AO340" s="6"/>
      <c r="AP340" s="6"/>
      <c r="AQ340" s="6"/>
      <c r="AR340" s="6"/>
      <c r="AS340" s="6"/>
      <c r="AT340" s="6"/>
      <c r="AU340" s="6"/>
      <c r="AV340" s="6"/>
      <c r="AW340" s="6"/>
      <c r="AX340" s="6"/>
      <c r="AY340" s="6"/>
      <c r="AZ340" s="6"/>
      <c r="BA340" s="6"/>
      <c r="BB340" s="6"/>
      <c r="BC340" s="6"/>
      <c r="BD340" s="6"/>
      <c r="BE340" s="6"/>
      <c r="BF340" s="6"/>
      <c r="BG340" s="6"/>
      <c r="BH340" s="6"/>
      <c r="BI340" s="6"/>
      <c r="BJ340" s="6"/>
      <c r="BK340" s="7"/>
      <c r="BL340" s="48"/>
      <c r="BM340" s="48"/>
      <c r="BN340" s="48"/>
    </row>
    <row r="341" spans="4:66"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  <c r="AA341" s="6"/>
      <c r="AB341" s="6"/>
      <c r="AC341" s="6"/>
      <c r="AD341" s="7"/>
      <c r="AE341" s="48"/>
      <c r="AF341" s="48"/>
      <c r="AG341" s="48"/>
      <c r="AK341" s="6"/>
      <c r="AL341" s="6"/>
      <c r="AM341" s="6"/>
      <c r="AN341" s="6"/>
      <c r="AO341" s="6"/>
      <c r="AP341" s="6"/>
      <c r="AQ341" s="6"/>
      <c r="AR341" s="6"/>
      <c r="AS341" s="6"/>
      <c r="AT341" s="6"/>
      <c r="AU341" s="6"/>
      <c r="AV341" s="6"/>
      <c r="AW341" s="6"/>
      <c r="AX341" s="6"/>
      <c r="AY341" s="6"/>
      <c r="AZ341" s="6"/>
      <c r="BA341" s="6"/>
      <c r="BB341" s="6"/>
      <c r="BC341" s="6"/>
      <c r="BD341" s="6"/>
      <c r="BE341" s="6"/>
      <c r="BF341" s="6"/>
      <c r="BG341" s="6"/>
      <c r="BH341" s="6"/>
      <c r="BI341" s="6"/>
      <c r="BJ341" s="6"/>
      <c r="BK341" s="7"/>
      <c r="BL341" s="48"/>
      <c r="BM341" s="48"/>
      <c r="BN341" s="48"/>
    </row>
    <row r="342" spans="4:66"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  <c r="AA342" s="6"/>
      <c r="AB342" s="6"/>
      <c r="AC342" s="6"/>
      <c r="AD342" s="7"/>
      <c r="AE342" s="48"/>
      <c r="AF342" s="48"/>
      <c r="AG342" s="48"/>
      <c r="AK342" s="6"/>
      <c r="AL342" s="6"/>
      <c r="AM342" s="6"/>
      <c r="AN342" s="6"/>
      <c r="AO342" s="6"/>
      <c r="AP342" s="6"/>
      <c r="AQ342" s="6"/>
      <c r="AR342" s="6"/>
      <c r="AS342" s="6"/>
      <c r="AT342" s="6"/>
      <c r="AU342" s="6"/>
      <c r="AV342" s="6"/>
      <c r="AW342" s="6"/>
      <c r="AX342" s="6"/>
      <c r="AY342" s="6"/>
      <c r="AZ342" s="6"/>
      <c r="BA342" s="6"/>
      <c r="BB342" s="6"/>
      <c r="BC342" s="6"/>
      <c r="BD342" s="6"/>
      <c r="BE342" s="6"/>
      <c r="BF342" s="6"/>
      <c r="BG342" s="6"/>
      <c r="BH342" s="6"/>
      <c r="BI342" s="6"/>
      <c r="BJ342" s="6"/>
      <c r="BK342" s="7"/>
      <c r="BL342" s="48"/>
      <c r="BM342" s="48"/>
      <c r="BN342" s="48"/>
    </row>
    <row r="343" spans="4:66"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  <c r="AA343" s="6"/>
      <c r="AB343" s="6"/>
      <c r="AC343" s="6"/>
      <c r="AD343" s="7"/>
      <c r="AE343" s="48"/>
      <c r="AF343" s="48"/>
      <c r="AG343" s="48"/>
      <c r="AK343" s="6"/>
      <c r="AL343" s="6"/>
      <c r="AM343" s="6"/>
      <c r="AN343" s="6"/>
      <c r="AO343" s="6"/>
      <c r="AP343" s="6"/>
      <c r="AQ343" s="6"/>
      <c r="AR343" s="6"/>
      <c r="AS343" s="6"/>
      <c r="AT343" s="6"/>
      <c r="AU343" s="6"/>
      <c r="AV343" s="6"/>
      <c r="AW343" s="6"/>
      <c r="AX343" s="6"/>
      <c r="AY343" s="6"/>
      <c r="AZ343" s="6"/>
      <c r="BA343" s="6"/>
      <c r="BB343" s="6"/>
      <c r="BC343" s="6"/>
      <c r="BD343" s="6"/>
      <c r="BE343" s="6"/>
      <c r="BF343" s="6"/>
      <c r="BG343" s="6"/>
      <c r="BH343" s="6"/>
      <c r="BI343" s="6"/>
      <c r="BJ343" s="6"/>
      <c r="BK343" s="7"/>
      <c r="BL343" s="48"/>
      <c r="BM343" s="48"/>
      <c r="BN343" s="48"/>
    </row>
    <row r="344" spans="4:66"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  <c r="AA344" s="6"/>
      <c r="AB344" s="6"/>
      <c r="AC344" s="6"/>
      <c r="AD344" s="7"/>
      <c r="AE344" s="48"/>
      <c r="AF344" s="48"/>
      <c r="AG344" s="48"/>
      <c r="AK344" s="6"/>
      <c r="AL344" s="6"/>
      <c r="AM344" s="6"/>
      <c r="AN344" s="6"/>
      <c r="AO344" s="6"/>
      <c r="AP344" s="6"/>
      <c r="AQ344" s="6"/>
      <c r="AR344" s="6"/>
      <c r="AS344" s="6"/>
      <c r="AT344" s="6"/>
      <c r="AU344" s="6"/>
      <c r="AV344" s="6"/>
      <c r="AW344" s="6"/>
      <c r="AX344" s="6"/>
      <c r="AY344" s="6"/>
      <c r="AZ344" s="6"/>
      <c r="BA344" s="6"/>
      <c r="BB344" s="6"/>
      <c r="BC344" s="6"/>
      <c r="BD344" s="6"/>
      <c r="BE344" s="6"/>
      <c r="BF344" s="6"/>
      <c r="BG344" s="6"/>
      <c r="BH344" s="6"/>
      <c r="BI344" s="6"/>
      <c r="BJ344" s="6"/>
      <c r="BK344" s="7"/>
      <c r="BL344" s="48"/>
      <c r="BM344" s="48"/>
      <c r="BN344" s="48"/>
    </row>
    <row r="345" spans="4:66"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  <c r="AA345" s="6"/>
      <c r="AB345" s="6"/>
      <c r="AC345" s="6"/>
      <c r="AD345" s="7"/>
      <c r="AE345" s="48"/>
      <c r="AF345" s="48"/>
      <c r="AG345" s="48"/>
      <c r="AK345" s="6"/>
      <c r="AL345" s="6"/>
      <c r="AM345" s="6"/>
      <c r="AN345" s="6"/>
      <c r="AO345" s="6"/>
      <c r="AP345" s="6"/>
      <c r="AQ345" s="6"/>
      <c r="AR345" s="6"/>
      <c r="AS345" s="6"/>
      <c r="AT345" s="6"/>
      <c r="AU345" s="6"/>
      <c r="AV345" s="6"/>
      <c r="AW345" s="6"/>
      <c r="AX345" s="6"/>
      <c r="AY345" s="6"/>
      <c r="AZ345" s="6"/>
      <c r="BA345" s="6"/>
      <c r="BB345" s="6"/>
      <c r="BC345" s="6"/>
      <c r="BD345" s="6"/>
      <c r="BE345" s="6"/>
      <c r="BF345" s="6"/>
      <c r="BG345" s="6"/>
      <c r="BH345" s="6"/>
      <c r="BI345" s="6"/>
      <c r="BJ345" s="6"/>
      <c r="BK345" s="7"/>
      <c r="BL345" s="48"/>
      <c r="BM345" s="48"/>
      <c r="BN345" s="48"/>
    </row>
    <row r="346" spans="4:66"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  <c r="AA346" s="6"/>
      <c r="AB346" s="6"/>
      <c r="AC346" s="6"/>
      <c r="AD346" s="7"/>
      <c r="AE346" s="48"/>
      <c r="AF346" s="48"/>
      <c r="AG346" s="48"/>
      <c r="AK346" s="6"/>
      <c r="AL346" s="6"/>
      <c r="AM346" s="6"/>
      <c r="AN346" s="6"/>
      <c r="AO346" s="6"/>
      <c r="AP346" s="6"/>
      <c r="AQ346" s="6"/>
      <c r="AR346" s="6"/>
      <c r="AS346" s="6"/>
      <c r="AT346" s="6"/>
      <c r="AU346" s="6"/>
      <c r="AV346" s="6"/>
      <c r="AW346" s="6"/>
      <c r="AX346" s="6"/>
      <c r="AY346" s="6"/>
      <c r="AZ346" s="6"/>
      <c r="BA346" s="6"/>
      <c r="BB346" s="6"/>
      <c r="BC346" s="6"/>
      <c r="BD346" s="6"/>
      <c r="BE346" s="6"/>
      <c r="BF346" s="6"/>
      <c r="BG346" s="6"/>
      <c r="BH346" s="6"/>
      <c r="BI346" s="6"/>
      <c r="BJ346" s="6"/>
      <c r="BK346" s="7"/>
      <c r="BL346" s="48"/>
      <c r="BM346" s="48"/>
      <c r="BN346" s="48"/>
    </row>
    <row r="347" spans="4:66"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  <c r="AA347" s="6"/>
      <c r="AB347" s="6"/>
      <c r="AC347" s="6"/>
      <c r="AD347" s="7"/>
      <c r="AE347" s="48"/>
      <c r="AF347" s="48"/>
      <c r="AG347" s="48"/>
      <c r="AK347" s="6"/>
      <c r="AL347" s="6"/>
      <c r="AM347" s="6"/>
      <c r="AN347" s="6"/>
      <c r="AO347" s="6"/>
      <c r="AP347" s="6"/>
      <c r="AQ347" s="6"/>
      <c r="AR347" s="6"/>
      <c r="AS347" s="6"/>
      <c r="AT347" s="6"/>
      <c r="AU347" s="6"/>
      <c r="AV347" s="6"/>
      <c r="AW347" s="6"/>
      <c r="AX347" s="6"/>
      <c r="AY347" s="6"/>
      <c r="AZ347" s="6"/>
      <c r="BA347" s="6"/>
      <c r="BB347" s="6"/>
      <c r="BC347" s="6"/>
      <c r="BD347" s="6"/>
      <c r="BE347" s="6"/>
      <c r="BF347" s="6"/>
      <c r="BG347" s="6"/>
      <c r="BH347" s="6"/>
      <c r="BI347" s="6"/>
      <c r="BJ347" s="6"/>
      <c r="BK347" s="7"/>
      <c r="BL347" s="48"/>
      <c r="BM347" s="48"/>
      <c r="BN347" s="48"/>
    </row>
    <row r="348" spans="4:66"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  <c r="AA348" s="6"/>
      <c r="AB348" s="6"/>
      <c r="AC348" s="6"/>
      <c r="AD348" s="7"/>
      <c r="AE348" s="48"/>
      <c r="AF348" s="48"/>
      <c r="AG348" s="48"/>
      <c r="AK348" s="6"/>
      <c r="AL348" s="6"/>
      <c r="AM348" s="6"/>
      <c r="AN348" s="6"/>
      <c r="AO348" s="6"/>
      <c r="AP348" s="6"/>
      <c r="AQ348" s="6"/>
      <c r="AR348" s="6"/>
      <c r="AS348" s="6"/>
      <c r="AT348" s="6"/>
      <c r="AU348" s="6"/>
      <c r="AV348" s="6"/>
      <c r="AW348" s="6"/>
      <c r="AX348" s="6"/>
      <c r="AY348" s="6"/>
      <c r="AZ348" s="6"/>
      <c r="BA348" s="6"/>
      <c r="BB348" s="6"/>
      <c r="BC348" s="6"/>
      <c r="BD348" s="6"/>
      <c r="BE348" s="6"/>
      <c r="BF348" s="6"/>
      <c r="BG348" s="6"/>
      <c r="BH348" s="6"/>
      <c r="BI348" s="6"/>
      <c r="BJ348" s="6"/>
      <c r="BK348" s="7"/>
      <c r="BL348" s="48"/>
      <c r="BM348" s="48"/>
      <c r="BN348" s="48"/>
    </row>
    <row r="349" spans="4:66"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  <c r="AA349" s="6"/>
      <c r="AB349" s="6"/>
      <c r="AC349" s="6"/>
      <c r="AD349" s="7"/>
      <c r="AE349" s="48"/>
      <c r="AF349" s="48"/>
      <c r="AG349" s="48"/>
      <c r="AK349" s="6"/>
      <c r="AL349" s="6"/>
      <c r="AM349" s="6"/>
      <c r="AN349" s="6"/>
      <c r="AO349" s="6"/>
      <c r="AP349" s="6"/>
      <c r="AQ349" s="6"/>
      <c r="AR349" s="6"/>
      <c r="AS349" s="6"/>
      <c r="AT349" s="6"/>
      <c r="AU349" s="6"/>
      <c r="AV349" s="6"/>
      <c r="AW349" s="6"/>
      <c r="AX349" s="6"/>
      <c r="AY349" s="6"/>
      <c r="AZ349" s="6"/>
      <c r="BA349" s="6"/>
      <c r="BB349" s="6"/>
      <c r="BC349" s="6"/>
      <c r="BD349" s="6"/>
      <c r="BE349" s="6"/>
      <c r="BF349" s="6"/>
      <c r="BG349" s="6"/>
      <c r="BH349" s="6"/>
      <c r="BI349" s="6"/>
      <c r="BJ349" s="6"/>
      <c r="BK349" s="7"/>
      <c r="BL349" s="48"/>
      <c r="BM349" s="48"/>
      <c r="BN349" s="48"/>
    </row>
    <row r="350" spans="4:66"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  <c r="AA350" s="6"/>
      <c r="AB350" s="6"/>
      <c r="AC350" s="6"/>
      <c r="AD350" s="7"/>
      <c r="AE350" s="48"/>
      <c r="AF350" s="48"/>
      <c r="AG350" s="48"/>
      <c r="AK350" s="6"/>
      <c r="AL350" s="6"/>
      <c r="AM350" s="6"/>
      <c r="AN350" s="6"/>
      <c r="AO350" s="6"/>
      <c r="AP350" s="6"/>
      <c r="AQ350" s="6"/>
      <c r="AR350" s="6"/>
      <c r="AS350" s="6"/>
      <c r="AT350" s="6"/>
      <c r="AU350" s="6"/>
      <c r="AV350" s="6"/>
      <c r="AW350" s="6"/>
      <c r="AX350" s="6"/>
      <c r="AY350" s="6"/>
      <c r="AZ350" s="6"/>
      <c r="BA350" s="6"/>
      <c r="BB350" s="6"/>
      <c r="BC350" s="6"/>
      <c r="BD350" s="6"/>
      <c r="BE350" s="6"/>
      <c r="BF350" s="6"/>
      <c r="BG350" s="6"/>
      <c r="BH350" s="6"/>
      <c r="BI350" s="6"/>
      <c r="BJ350" s="6"/>
      <c r="BK350" s="7"/>
      <c r="BL350" s="48"/>
      <c r="BM350" s="48"/>
      <c r="BN350" s="48"/>
    </row>
    <row r="351" spans="4:66"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  <c r="AA351" s="6"/>
      <c r="AB351" s="6"/>
      <c r="AC351" s="6"/>
      <c r="AD351" s="7"/>
      <c r="AE351" s="48"/>
      <c r="AF351" s="48"/>
      <c r="AG351" s="48"/>
      <c r="AK351" s="6"/>
      <c r="AL351" s="6"/>
      <c r="AM351" s="6"/>
      <c r="AN351" s="6"/>
      <c r="AO351" s="6"/>
      <c r="AP351" s="6"/>
      <c r="AQ351" s="6"/>
      <c r="AR351" s="6"/>
      <c r="AS351" s="6"/>
      <c r="AT351" s="6"/>
      <c r="AU351" s="6"/>
      <c r="AV351" s="6"/>
      <c r="AW351" s="6"/>
      <c r="AX351" s="6"/>
      <c r="AY351" s="6"/>
      <c r="AZ351" s="6"/>
      <c r="BA351" s="6"/>
      <c r="BB351" s="6"/>
      <c r="BC351" s="6"/>
      <c r="BD351" s="6"/>
      <c r="BE351" s="6"/>
      <c r="BF351" s="6"/>
      <c r="BG351" s="6"/>
      <c r="BH351" s="6"/>
      <c r="BI351" s="6"/>
      <c r="BJ351" s="6"/>
      <c r="BK351" s="7"/>
      <c r="BL351" s="48"/>
      <c r="BM351" s="48"/>
      <c r="BN351" s="48"/>
    </row>
    <row r="352" spans="4:66"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  <c r="AA352" s="6"/>
      <c r="AB352" s="6"/>
      <c r="AC352" s="6"/>
      <c r="AD352" s="7"/>
      <c r="AE352" s="48"/>
      <c r="AF352" s="48"/>
      <c r="AG352" s="48"/>
      <c r="AK352" s="6"/>
      <c r="AL352" s="6"/>
      <c r="AM352" s="6"/>
      <c r="AN352" s="6"/>
      <c r="AO352" s="6"/>
      <c r="AP352" s="6"/>
      <c r="AQ352" s="6"/>
      <c r="AR352" s="6"/>
      <c r="AS352" s="6"/>
      <c r="AT352" s="6"/>
      <c r="AU352" s="6"/>
      <c r="AV352" s="6"/>
      <c r="AW352" s="6"/>
      <c r="AX352" s="6"/>
      <c r="AY352" s="6"/>
      <c r="AZ352" s="6"/>
      <c r="BA352" s="6"/>
      <c r="BB352" s="6"/>
      <c r="BC352" s="6"/>
      <c r="BD352" s="6"/>
      <c r="BE352" s="6"/>
      <c r="BF352" s="6"/>
      <c r="BG352" s="6"/>
      <c r="BH352" s="6"/>
      <c r="BI352" s="6"/>
      <c r="BJ352" s="6"/>
      <c r="BK352" s="7"/>
      <c r="BL352" s="48"/>
      <c r="BM352" s="48"/>
      <c r="BN352" s="48"/>
    </row>
    <row r="353" spans="4:66"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  <c r="AA353" s="6"/>
      <c r="AB353" s="6"/>
      <c r="AC353" s="6"/>
      <c r="AD353" s="7"/>
      <c r="AE353" s="48"/>
      <c r="AF353" s="48"/>
      <c r="AG353" s="48"/>
      <c r="AK353" s="6"/>
      <c r="AL353" s="6"/>
      <c r="AM353" s="6"/>
      <c r="AN353" s="6"/>
      <c r="AO353" s="6"/>
      <c r="AP353" s="6"/>
      <c r="AQ353" s="6"/>
      <c r="AR353" s="6"/>
      <c r="AS353" s="6"/>
      <c r="AT353" s="6"/>
      <c r="AU353" s="6"/>
      <c r="AV353" s="6"/>
      <c r="AW353" s="6"/>
      <c r="AX353" s="6"/>
      <c r="AY353" s="6"/>
      <c r="AZ353" s="6"/>
      <c r="BA353" s="6"/>
      <c r="BB353" s="6"/>
      <c r="BC353" s="6"/>
      <c r="BD353" s="6"/>
      <c r="BE353" s="6"/>
      <c r="BF353" s="6"/>
      <c r="BG353" s="6"/>
      <c r="BH353" s="6"/>
      <c r="BI353" s="6"/>
      <c r="BJ353" s="6"/>
      <c r="BK353" s="7"/>
      <c r="BL353" s="48"/>
      <c r="BM353" s="48"/>
      <c r="BN353" s="48"/>
    </row>
    <row r="354" spans="4:66"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  <c r="AA354" s="6"/>
      <c r="AB354" s="6"/>
      <c r="AC354" s="6"/>
      <c r="AD354" s="7"/>
      <c r="AE354" s="48"/>
      <c r="AF354" s="48"/>
      <c r="AG354" s="48"/>
      <c r="AK354" s="6"/>
      <c r="AL354" s="6"/>
      <c r="AM354" s="6"/>
      <c r="AN354" s="6"/>
      <c r="AO354" s="6"/>
      <c r="AP354" s="6"/>
      <c r="AQ354" s="6"/>
      <c r="AR354" s="6"/>
      <c r="AS354" s="6"/>
      <c r="AT354" s="6"/>
      <c r="AU354" s="6"/>
      <c r="AV354" s="6"/>
      <c r="AW354" s="6"/>
      <c r="AX354" s="6"/>
      <c r="AY354" s="6"/>
      <c r="AZ354" s="6"/>
      <c r="BA354" s="6"/>
      <c r="BB354" s="6"/>
      <c r="BC354" s="6"/>
      <c r="BD354" s="6"/>
      <c r="BE354" s="6"/>
      <c r="BF354" s="6"/>
      <c r="BG354" s="6"/>
      <c r="BH354" s="6"/>
      <c r="BI354" s="6"/>
      <c r="BJ354" s="6"/>
      <c r="BK354" s="7"/>
      <c r="BL354" s="48"/>
      <c r="BM354" s="48"/>
      <c r="BN354" s="48"/>
    </row>
    <row r="355" spans="4:66"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  <c r="AA355" s="6"/>
      <c r="AB355" s="6"/>
      <c r="AC355" s="6"/>
      <c r="AD355" s="7"/>
      <c r="AE355" s="48"/>
      <c r="AF355" s="48"/>
      <c r="AG355" s="48"/>
      <c r="AK355" s="6"/>
      <c r="AL355" s="6"/>
      <c r="AM355" s="6"/>
      <c r="AN355" s="6"/>
      <c r="AO355" s="6"/>
      <c r="AP355" s="6"/>
      <c r="AQ355" s="6"/>
      <c r="AR355" s="6"/>
      <c r="AS355" s="6"/>
      <c r="AT355" s="6"/>
      <c r="AU355" s="6"/>
      <c r="AV355" s="6"/>
      <c r="AW355" s="6"/>
      <c r="AX355" s="6"/>
      <c r="AY355" s="6"/>
      <c r="AZ355" s="6"/>
      <c r="BA355" s="6"/>
      <c r="BB355" s="6"/>
      <c r="BC355" s="6"/>
      <c r="BD355" s="6"/>
      <c r="BE355" s="6"/>
      <c r="BF355" s="6"/>
      <c r="BG355" s="6"/>
      <c r="BH355" s="6"/>
      <c r="BI355" s="6"/>
      <c r="BJ355" s="6"/>
      <c r="BK355" s="7"/>
      <c r="BL355" s="48"/>
      <c r="BM355" s="48"/>
      <c r="BN355" s="48"/>
    </row>
    <row r="356" spans="4:66"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  <c r="AA356" s="6"/>
      <c r="AB356" s="6"/>
      <c r="AC356" s="6"/>
      <c r="AD356" s="7"/>
      <c r="AE356" s="48"/>
      <c r="AF356" s="48"/>
      <c r="AG356" s="48"/>
      <c r="AK356" s="6"/>
      <c r="AL356" s="6"/>
      <c r="AM356" s="6"/>
      <c r="AN356" s="6"/>
      <c r="AO356" s="6"/>
      <c r="AP356" s="6"/>
      <c r="AQ356" s="6"/>
      <c r="AR356" s="6"/>
      <c r="AS356" s="6"/>
      <c r="AT356" s="6"/>
      <c r="AU356" s="6"/>
      <c r="AV356" s="6"/>
      <c r="AW356" s="6"/>
      <c r="AX356" s="6"/>
      <c r="AY356" s="6"/>
      <c r="AZ356" s="6"/>
      <c r="BA356" s="6"/>
      <c r="BB356" s="6"/>
      <c r="BC356" s="6"/>
      <c r="BD356" s="6"/>
      <c r="BE356" s="6"/>
      <c r="BF356" s="6"/>
      <c r="BG356" s="6"/>
      <c r="BH356" s="6"/>
      <c r="BI356" s="6"/>
      <c r="BJ356" s="6"/>
      <c r="BK356" s="7"/>
      <c r="BL356" s="48"/>
      <c r="BM356" s="48"/>
      <c r="BN356" s="48"/>
    </row>
    <row r="357" spans="4:66"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  <c r="AA357" s="6"/>
      <c r="AB357" s="6"/>
      <c r="AC357" s="6"/>
      <c r="AD357" s="7"/>
      <c r="AE357" s="48"/>
      <c r="AF357" s="48"/>
      <c r="AG357" s="48"/>
      <c r="AK357" s="6"/>
      <c r="AL357" s="6"/>
      <c r="AM357" s="6"/>
      <c r="AN357" s="6"/>
      <c r="AO357" s="6"/>
      <c r="AP357" s="6"/>
      <c r="AQ357" s="6"/>
      <c r="AR357" s="6"/>
      <c r="AS357" s="6"/>
      <c r="AT357" s="6"/>
      <c r="AU357" s="6"/>
      <c r="AV357" s="6"/>
      <c r="AW357" s="6"/>
      <c r="AX357" s="6"/>
      <c r="AY357" s="6"/>
      <c r="AZ357" s="6"/>
      <c r="BA357" s="6"/>
      <c r="BB357" s="6"/>
      <c r="BC357" s="6"/>
      <c r="BD357" s="6"/>
      <c r="BE357" s="6"/>
      <c r="BF357" s="6"/>
      <c r="BG357" s="6"/>
      <c r="BH357" s="6"/>
      <c r="BI357" s="6"/>
      <c r="BJ357" s="6"/>
      <c r="BK357" s="7"/>
      <c r="BL357" s="48"/>
      <c r="BM357" s="48"/>
      <c r="BN357" s="48"/>
    </row>
    <row r="358" spans="4:66"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  <c r="AA358" s="6"/>
      <c r="AB358" s="6"/>
      <c r="AC358" s="6"/>
      <c r="AD358" s="7"/>
      <c r="AE358" s="48"/>
      <c r="AF358" s="48"/>
      <c r="AG358" s="48"/>
      <c r="AK358" s="6"/>
      <c r="AL358" s="6"/>
      <c r="AM358" s="6"/>
      <c r="AN358" s="6"/>
      <c r="AO358" s="6"/>
      <c r="AP358" s="6"/>
      <c r="AQ358" s="6"/>
      <c r="AR358" s="6"/>
      <c r="AS358" s="6"/>
      <c r="AT358" s="6"/>
      <c r="AU358" s="6"/>
      <c r="AV358" s="6"/>
      <c r="AW358" s="6"/>
      <c r="AX358" s="6"/>
      <c r="AY358" s="6"/>
      <c r="AZ358" s="6"/>
      <c r="BA358" s="6"/>
      <c r="BB358" s="6"/>
      <c r="BC358" s="6"/>
      <c r="BD358" s="6"/>
      <c r="BE358" s="6"/>
      <c r="BF358" s="6"/>
      <c r="BG358" s="6"/>
      <c r="BH358" s="6"/>
      <c r="BI358" s="6"/>
      <c r="BJ358" s="6"/>
      <c r="BK358" s="7"/>
      <c r="BL358" s="48"/>
      <c r="BM358" s="48"/>
      <c r="BN358" s="48"/>
    </row>
    <row r="359" spans="4:66"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  <c r="AA359" s="6"/>
      <c r="AB359" s="6"/>
      <c r="AC359" s="6"/>
      <c r="AD359" s="7"/>
      <c r="AE359" s="48"/>
      <c r="AF359" s="48"/>
      <c r="AG359" s="48"/>
      <c r="AK359" s="6"/>
      <c r="AL359" s="6"/>
      <c r="AM359" s="6"/>
      <c r="AN359" s="6"/>
      <c r="AO359" s="6"/>
      <c r="AP359" s="6"/>
      <c r="AQ359" s="6"/>
      <c r="AR359" s="6"/>
      <c r="AS359" s="6"/>
      <c r="AT359" s="6"/>
      <c r="AU359" s="6"/>
      <c r="AV359" s="6"/>
      <c r="AW359" s="6"/>
      <c r="AX359" s="6"/>
      <c r="AY359" s="6"/>
      <c r="AZ359" s="6"/>
      <c r="BA359" s="6"/>
      <c r="BB359" s="6"/>
      <c r="BC359" s="6"/>
      <c r="BD359" s="6"/>
      <c r="BE359" s="6"/>
      <c r="BF359" s="6"/>
      <c r="BG359" s="6"/>
      <c r="BH359" s="6"/>
      <c r="BI359" s="6"/>
      <c r="BJ359" s="6"/>
      <c r="BK359" s="7"/>
      <c r="BL359" s="48"/>
      <c r="BM359" s="48"/>
      <c r="BN359" s="48"/>
    </row>
    <row r="360" spans="4:66"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  <c r="AA360" s="6"/>
      <c r="AB360" s="6"/>
      <c r="AC360" s="6"/>
      <c r="AD360" s="7"/>
      <c r="AE360" s="48"/>
      <c r="AF360" s="48"/>
      <c r="AG360" s="48"/>
      <c r="AK360" s="6"/>
      <c r="AL360" s="6"/>
      <c r="AM360" s="6"/>
      <c r="AN360" s="6"/>
      <c r="AO360" s="6"/>
      <c r="AP360" s="6"/>
      <c r="AQ360" s="6"/>
      <c r="AR360" s="6"/>
      <c r="AS360" s="6"/>
      <c r="AT360" s="6"/>
      <c r="AU360" s="6"/>
      <c r="AV360" s="6"/>
      <c r="AW360" s="6"/>
      <c r="AX360" s="6"/>
      <c r="AY360" s="6"/>
      <c r="AZ360" s="6"/>
      <c r="BA360" s="6"/>
      <c r="BB360" s="6"/>
      <c r="BC360" s="6"/>
      <c r="BD360" s="6"/>
      <c r="BE360" s="6"/>
      <c r="BF360" s="6"/>
      <c r="BG360" s="6"/>
      <c r="BH360" s="6"/>
      <c r="BI360" s="6"/>
      <c r="BJ360" s="6"/>
      <c r="BK360" s="7"/>
      <c r="BL360" s="48"/>
      <c r="BM360" s="48"/>
      <c r="BN360" s="48"/>
    </row>
    <row r="361" spans="4:66"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  <c r="AA361" s="6"/>
      <c r="AB361" s="6"/>
      <c r="AC361" s="6"/>
      <c r="AD361" s="7"/>
      <c r="AE361" s="48"/>
      <c r="AF361" s="48"/>
      <c r="AG361" s="48"/>
      <c r="AK361" s="6"/>
      <c r="AL361" s="6"/>
      <c r="AM361" s="6"/>
      <c r="AN361" s="6"/>
      <c r="AO361" s="6"/>
      <c r="AP361" s="6"/>
      <c r="AQ361" s="6"/>
      <c r="AR361" s="6"/>
      <c r="AS361" s="6"/>
      <c r="AT361" s="6"/>
      <c r="AU361" s="6"/>
      <c r="AV361" s="6"/>
      <c r="AW361" s="6"/>
      <c r="AX361" s="6"/>
      <c r="AY361" s="6"/>
      <c r="AZ361" s="6"/>
      <c r="BA361" s="6"/>
      <c r="BB361" s="6"/>
      <c r="BC361" s="6"/>
      <c r="BD361" s="6"/>
      <c r="BE361" s="6"/>
      <c r="BF361" s="6"/>
      <c r="BG361" s="6"/>
      <c r="BH361" s="6"/>
      <c r="BI361" s="6"/>
      <c r="BJ361" s="6"/>
      <c r="BK361" s="7"/>
      <c r="BL361" s="48"/>
      <c r="BM361" s="48"/>
      <c r="BN361" s="48"/>
    </row>
    <row r="362" spans="4:66"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  <c r="AA362" s="6"/>
      <c r="AB362" s="6"/>
      <c r="AC362" s="6"/>
      <c r="AD362" s="7"/>
      <c r="AE362" s="48"/>
      <c r="AF362" s="48"/>
      <c r="AG362" s="48"/>
      <c r="AK362" s="6"/>
      <c r="AL362" s="6"/>
      <c r="AM362" s="6"/>
      <c r="AN362" s="6"/>
      <c r="AO362" s="6"/>
      <c r="AP362" s="6"/>
      <c r="AQ362" s="6"/>
      <c r="AR362" s="6"/>
      <c r="AS362" s="6"/>
      <c r="AT362" s="6"/>
      <c r="AU362" s="6"/>
      <c r="AV362" s="6"/>
      <c r="AW362" s="6"/>
      <c r="AX362" s="6"/>
      <c r="AY362" s="6"/>
      <c r="AZ362" s="6"/>
      <c r="BA362" s="6"/>
      <c r="BB362" s="6"/>
      <c r="BC362" s="6"/>
      <c r="BD362" s="6"/>
      <c r="BE362" s="6"/>
      <c r="BF362" s="6"/>
      <c r="BG362" s="6"/>
      <c r="BH362" s="6"/>
      <c r="BI362" s="6"/>
      <c r="BJ362" s="6"/>
      <c r="BK362" s="7"/>
      <c r="BL362" s="48"/>
      <c r="BM362" s="48"/>
      <c r="BN362" s="48"/>
    </row>
    <row r="363" spans="4:66"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  <c r="AA363" s="6"/>
      <c r="AB363" s="6"/>
      <c r="AC363" s="6"/>
      <c r="AD363" s="7"/>
      <c r="AE363" s="48"/>
      <c r="AF363" s="48"/>
      <c r="AG363" s="48"/>
      <c r="AK363" s="6"/>
      <c r="AL363" s="6"/>
      <c r="AM363" s="6"/>
      <c r="AN363" s="6"/>
      <c r="AO363" s="6"/>
      <c r="AP363" s="6"/>
      <c r="AQ363" s="6"/>
      <c r="AR363" s="6"/>
      <c r="AS363" s="6"/>
      <c r="AT363" s="6"/>
      <c r="AU363" s="6"/>
      <c r="AV363" s="6"/>
      <c r="AW363" s="6"/>
      <c r="AX363" s="6"/>
      <c r="AY363" s="6"/>
      <c r="AZ363" s="6"/>
      <c r="BA363" s="6"/>
      <c r="BB363" s="6"/>
      <c r="BC363" s="6"/>
      <c r="BD363" s="6"/>
      <c r="BE363" s="6"/>
      <c r="BF363" s="6"/>
      <c r="BG363" s="6"/>
      <c r="BH363" s="6"/>
      <c r="BI363" s="6"/>
      <c r="BJ363" s="6"/>
      <c r="BK363" s="7"/>
      <c r="BL363" s="48"/>
      <c r="BM363" s="48"/>
      <c r="BN363" s="48"/>
    </row>
    <row r="364" spans="4:66"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  <c r="AA364" s="6"/>
      <c r="AB364" s="6"/>
      <c r="AC364" s="6"/>
      <c r="AD364" s="7"/>
      <c r="AE364" s="48"/>
      <c r="AF364" s="48"/>
      <c r="AG364" s="48"/>
      <c r="AK364" s="6"/>
      <c r="AL364" s="6"/>
      <c r="AM364" s="6"/>
      <c r="AN364" s="6"/>
      <c r="AO364" s="6"/>
      <c r="AP364" s="6"/>
      <c r="AQ364" s="6"/>
      <c r="AR364" s="6"/>
      <c r="AS364" s="6"/>
      <c r="AT364" s="6"/>
      <c r="AU364" s="6"/>
      <c r="AV364" s="6"/>
      <c r="AW364" s="6"/>
      <c r="AX364" s="6"/>
      <c r="AY364" s="6"/>
      <c r="AZ364" s="6"/>
      <c r="BA364" s="6"/>
      <c r="BB364" s="6"/>
      <c r="BC364" s="6"/>
      <c r="BD364" s="6"/>
      <c r="BE364" s="6"/>
      <c r="BF364" s="6"/>
      <c r="BG364" s="6"/>
      <c r="BH364" s="6"/>
      <c r="BI364" s="6"/>
      <c r="BJ364" s="6"/>
      <c r="BK364" s="7"/>
      <c r="BL364" s="48"/>
      <c r="BM364" s="48"/>
      <c r="BN364" s="48"/>
    </row>
    <row r="365" spans="4:66"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  <c r="AA365" s="6"/>
      <c r="AB365" s="6"/>
      <c r="AC365" s="6"/>
      <c r="AD365" s="7"/>
      <c r="AE365" s="48"/>
      <c r="AF365" s="48"/>
      <c r="AG365" s="48"/>
      <c r="AK365" s="6"/>
      <c r="AL365" s="6"/>
      <c r="AM365" s="6"/>
      <c r="AN365" s="6"/>
      <c r="AO365" s="6"/>
      <c r="AP365" s="6"/>
      <c r="AQ365" s="6"/>
      <c r="AR365" s="6"/>
      <c r="AS365" s="6"/>
      <c r="AT365" s="6"/>
      <c r="AU365" s="6"/>
      <c r="AV365" s="6"/>
      <c r="AW365" s="6"/>
      <c r="AX365" s="6"/>
      <c r="AY365" s="6"/>
      <c r="AZ365" s="6"/>
      <c r="BA365" s="6"/>
      <c r="BB365" s="6"/>
      <c r="BC365" s="6"/>
      <c r="BD365" s="6"/>
      <c r="BE365" s="6"/>
      <c r="BF365" s="6"/>
      <c r="BG365" s="6"/>
      <c r="BH365" s="6"/>
      <c r="BI365" s="6"/>
      <c r="BJ365" s="6"/>
      <c r="BK365" s="7"/>
      <c r="BL365" s="48"/>
      <c r="BM365" s="48"/>
      <c r="BN365" s="48"/>
    </row>
    <row r="366" spans="4:66"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  <c r="AA366" s="6"/>
      <c r="AB366" s="6"/>
      <c r="AC366" s="6"/>
      <c r="AD366" s="7"/>
      <c r="AE366" s="48"/>
      <c r="AF366" s="48"/>
      <c r="AG366" s="48"/>
      <c r="AK366" s="6"/>
      <c r="AL366" s="6"/>
      <c r="AM366" s="6"/>
      <c r="AN366" s="6"/>
      <c r="AO366" s="6"/>
      <c r="AP366" s="6"/>
      <c r="AQ366" s="6"/>
      <c r="AR366" s="6"/>
      <c r="AS366" s="6"/>
      <c r="AT366" s="6"/>
      <c r="AU366" s="6"/>
      <c r="AV366" s="6"/>
      <c r="AW366" s="6"/>
      <c r="AX366" s="6"/>
      <c r="AY366" s="6"/>
      <c r="AZ366" s="6"/>
      <c r="BA366" s="6"/>
      <c r="BB366" s="6"/>
      <c r="BC366" s="6"/>
      <c r="BD366" s="6"/>
      <c r="BE366" s="6"/>
      <c r="BF366" s="6"/>
      <c r="BG366" s="6"/>
      <c r="BH366" s="6"/>
      <c r="BI366" s="6"/>
      <c r="BJ366" s="6"/>
      <c r="BK366" s="7"/>
      <c r="BL366" s="48"/>
      <c r="BM366" s="48"/>
      <c r="BN366" s="48"/>
    </row>
    <row r="367" spans="4:66"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  <c r="AA367" s="6"/>
      <c r="AB367" s="6"/>
      <c r="AC367" s="6"/>
      <c r="AD367" s="7"/>
      <c r="AE367" s="48"/>
      <c r="AF367" s="48"/>
      <c r="AG367" s="48"/>
      <c r="AK367" s="6"/>
      <c r="AL367" s="6"/>
      <c r="AM367" s="6"/>
      <c r="AN367" s="6"/>
      <c r="AO367" s="6"/>
      <c r="AP367" s="6"/>
      <c r="AQ367" s="6"/>
      <c r="AR367" s="6"/>
      <c r="AS367" s="6"/>
      <c r="AT367" s="6"/>
      <c r="AU367" s="6"/>
      <c r="AV367" s="6"/>
      <c r="AW367" s="6"/>
      <c r="AX367" s="6"/>
      <c r="AY367" s="6"/>
      <c r="AZ367" s="6"/>
      <c r="BA367" s="6"/>
      <c r="BB367" s="6"/>
      <c r="BC367" s="6"/>
      <c r="BD367" s="6"/>
      <c r="BE367" s="6"/>
      <c r="BF367" s="6"/>
      <c r="BG367" s="6"/>
      <c r="BH367" s="6"/>
      <c r="BI367" s="6"/>
      <c r="BJ367" s="6"/>
      <c r="BK367" s="7"/>
      <c r="BL367" s="48"/>
      <c r="BM367" s="48"/>
      <c r="BN367" s="48"/>
    </row>
    <row r="368" spans="4:66"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  <c r="AA368" s="6"/>
      <c r="AB368" s="6"/>
      <c r="AC368" s="6"/>
      <c r="AD368" s="7"/>
      <c r="AE368" s="48"/>
      <c r="AF368" s="48"/>
      <c r="AG368" s="48"/>
      <c r="AK368" s="6"/>
      <c r="AL368" s="6"/>
      <c r="AM368" s="6"/>
      <c r="AN368" s="6"/>
      <c r="AO368" s="6"/>
      <c r="AP368" s="6"/>
      <c r="AQ368" s="6"/>
      <c r="AR368" s="6"/>
      <c r="AS368" s="6"/>
      <c r="AT368" s="6"/>
      <c r="AU368" s="6"/>
      <c r="AV368" s="6"/>
      <c r="AW368" s="6"/>
      <c r="AX368" s="6"/>
      <c r="AY368" s="6"/>
      <c r="AZ368" s="6"/>
      <c r="BA368" s="6"/>
      <c r="BB368" s="6"/>
      <c r="BC368" s="6"/>
      <c r="BD368" s="6"/>
      <c r="BE368" s="6"/>
      <c r="BF368" s="6"/>
      <c r="BG368" s="6"/>
      <c r="BH368" s="6"/>
      <c r="BI368" s="6"/>
      <c r="BJ368" s="6"/>
      <c r="BK368" s="7"/>
      <c r="BL368" s="48"/>
      <c r="BM368" s="48"/>
      <c r="BN368" s="48"/>
    </row>
    <row r="369" spans="4:66"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  <c r="AA369" s="6"/>
      <c r="AB369" s="6"/>
      <c r="AC369" s="6"/>
      <c r="AD369" s="7"/>
      <c r="AE369" s="48"/>
      <c r="AF369" s="48"/>
      <c r="AG369" s="48"/>
      <c r="AK369" s="6"/>
      <c r="AL369" s="6"/>
      <c r="AM369" s="6"/>
      <c r="AN369" s="6"/>
      <c r="AO369" s="6"/>
      <c r="AP369" s="6"/>
      <c r="AQ369" s="6"/>
      <c r="AR369" s="6"/>
      <c r="AS369" s="6"/>
      <c r="AT369" s="6"/>
      <c r="AU369" s="6"/>
      <c r="AV369" s="6"/>
      <c r="AW369" s="6"/>
      <c r="AX369" s="6"/>
      <c r="AY369" s="6"/>
      <c r="AZ369" s="6"/>
      <c r="BA369" s="6"/>
      <c r="BB369" s="6"/>
      <c r="BC369" s="6"/>
      <c r="BD369" s="6"/>
      <c r="BE369" s="6"/>
      <c r="BF369" s="6"/>
      <c r="BG369" s="6"/>
      <c r="BH369" s="6"/>
      <c r="BI369" s="6"/>
      <c r="BJ369" s="6"/>
      <c r="BK369" s="7"/>
      <c r="BL369" s="48"/>
      <c r="BM369" s="48"/>
      <c r="BN369" s="48"/>
    </row>
    <row r="370" spans="4:66"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  <c r="AA370" s="6"/>
      <c r="AB370" s="6"/>
      <c r="AC370" s="6"/>
      <c r="AD370" s="7"/>
      <c r="AE370" s="48"/>
      <c r="AF370" s="48"/>
      <c r="AG370" s="48"/>
      <c r="AK370" s="6"/>
      <c r="AL370" s="6"/>
      <c r="AM370" s="6"/>
      <c r="AN370" s="6"/>
      <c r="AO370" s="6"/>
      <c r="AP370" s="6"/>
      <c r="AQ370" s="6"/>
      <c r="AR370" s="6"/>
      <c r="AS370" s="6"/>
      <c r="AT370" s="6"/>
      <c r="AU370" s="6"/>
      <c r="AV370" s="6"/>
      <c r="AW370" s="6"/>
      <c r="AX370" s="6"/>
      <c r="AY370" s="6"/>
      <c r="AZ370" s="6"/>
      <c r="BA370" s="6"/>
      <c r="BB370" s="6"/>
      <c r="BC370" s="6"/>
      <c r="BD370" s="6"/>
      <c r="BE370" s="6"/>
      <c r="BF370" s="6"/>
      <c r="BG370" s="6"/>
      <c r="BH370" s="6"/>
      <c r="BI370" s="6"/>
      <c r="BJ370" s="6"/>
      <c r="BK370" s="7"/>
      <c r="BL370" s="48"/>
      <c r="BM370" s="48"/>
      <c r="BN370" s="48"/>
    </row>
    <row r="371" spans="4:66"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  <c r="AA371" s="6"/>
      <c r="AB371" s="6"/>
      <c r="AC371" s="6"/>
      <c r="AD371" s="7"/>
      <c r="AE371" s="48"/>
      <c r="AF371" s="48"/>
      <c r="AG371" s="48"/>
      <c r="AK371" s="6"/>
      <c r="AL371" s="6"/>
      <c r="AM371" s="6"/>
      <c r="AN371" s="6"/>
      <c r="AO371" s="6"/>
      <c r="AP371" s="6"/>
      <c r="AQ371" s="6"/>
      <c r="AR371" s="6"/>
      <c r="AS371" s="6"/>
      <c r="AT371" s="6"/>
      <c r="AU371" s="6"/>
      <c r="AV371" s="6"/>
      <c r="AW371" s="6"/>
      <c r="AX371" s="6"/>
      <c r="AY371" s="6"/>
      <c r="AZ371" s="6"/>
      <c r="BA371" s="6"/>
      <c r="BB371" s="6"/>
      <c r="BC371" s="6"/>
      <c r="BD371" s="6"/>
      <c r="BE371" s="6"/>
      <c r="BF371" s="6"/>
      <c r="BG371" s="6"/>
      <c r="BH371" s="6"/>
      <c r="BI371" s="6"/>
      <c r="BJ371" s="6"/>
      <c r="BK371" s="7"/>
      <c r="BL371" s="48"/>
      <c r="BM371" s="48"/>
      <c r="BN371" s="48"/>
    </row>
    <row r="372" spans="4:66"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  <c r="AA372" s="6"/>
      <c r="AB372" s="6"/>
      <c r="AC372" s="6"/>
      <c r="AD372" s="7"/>
      <c r="AE372" s="48"/>
      <c r="AF372" s="48"/>
      <c r="AG372" s="48"/>
      <c r="AK372" s="6"/>
      <c r="AL372" s="6"/>
      <c r="AM372" s="6"/>
      <c r="AN372" s="6"/>
      <c r="AO372" s="6"/>
      <c r="AP372" s="6"/>
      <c r="AQ372" s="6"/>
      <c r="AR372" s="6"/>
      <c r="AS372" s="6"/>
      <c r="AT372" s="6"/>
      <c r="AU372" s="6"/>
      <c r="AV372" s="6"/>
      <c r="AW372" s="6"/>
      <c r="AX372" s="6"/>
      <c r="AY372" s="6"/>
      <c r="AZ372" s="6"/>
      <c r="BA372" s="6"/>
      <c r="BB372" s="6"/>
      <c r="BC372" s="6"/>
      <c r="BD372" s="6"/>
      <c r="BE372" s="6"/>
      <c r="BF372" s="6"/>
      <c r="BG372" s="6"/>
      <c r="BH372" s="6"/>
      <c r="BI372" s="6"/>
      <c r="BJ372" s="6"/>
      <c r="BK372" s="7"/>
      <c r="BL372" s="48"/>
      <c r="BM372" s="48"/>
      <c r="BN372" s="48"/>
    </row>
    <row r="373" spans="4:66"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  <c r="AA373" s="6"/>
      <c r="AB373" s="6"/>
      <c r="AC373" s="6"/>
      <c r="AD373" s="7"/>
      <c r="AE373" s="48"/>
      <c r="AF373" s="48"/>
      <c r="AG373" s="48"/>
      <c r="AK373" s="6"/>
      <c r="AL373" s="6"/>
      <c r="AM373" s="6"/>
      <c r="AN373" s="6"/>
      <c r="AO373" s="6"/>
      <c r="AP373" s="6"/>
      <c r="AQ373" s="6"/>
      <c r="AR373" s="6"/>
      <c r="AS373" s="6"/>
      <c r="AT373" s="6"/>
      <c r="AU373" s="6"/>
      <c r="AV373" s="6"/>
      <c r="AW373" s="6"/>
      <c r="AX373" s="6"/>
      <c r="AY373" s="6"/>
      <c r="AZ373" s="6"/>
      <c r="BA373" s="6"/>
      <c r="BB373" s="6"/>
      <c r="BC373" s="6"/>
      <c r="BD373" s="6"/>
      <c r="BE373" s="6"/>
      <c r="BF373" s="6"/>
      <c r="BG373" s="6"/>
      <c r="BH373" s="6"/>
      <c r="BI373" s="6"/>
      <c r="BJ373" s="6"/>
      <c r="BK373" s="7"/>
      <c r="BL373" s="48"/>
      <c r="BM373" s="48"/>
      <c r="BN373" s="48"/>
    </row>
    <row r="374" spans="4:66"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  <c r="AA374" s="6"/>
      <c r="AB374" s="6"/>
      <c r="AC374" s="6"/>
      <c r="AD374" s="7"/>
      <c r="AE374" s="48"/>
      <c r="AF374" s="48"/>
      <c r="AG374" s="48"/>
      <c r="AK374" s="6"/>
      <c r="AL374" s="6"/>
      <c r="AM374" s="6"/>
      <c r="AN374" s="6"/>
      <c r="AO374" s="6"/>
      <c r="AP374" s="6"/>
      <c r="AQ374" s="6"/>
      <c r="AR374" s="6"/>
      <c r="AS374" s="6"/>
      <c r="AT374" s="6"/>
      <c r="AU374" s="6"/>
      <c r="AV374" s="6"/>
      <c r="AW374" s="6"/>
      <c r="AX374" s="6"/>
      <c r="AY374" s="6"/>
      <c r="AZ374" s="6"/>
      <c r="BA374" s="6"/>
      <c r="BB374" s="6"/>
      <c r="BC374" s="6"/>
      <c r="BD374" s="6"/>
      <c r="BE374" s="6"/>
      <c r="BF374" s="6"/>
      <c r="BG374" s="6"/>
      <c r="BH374" s="6"/>
      <c r="BI374" s="6"/>
      <c r="BJ374" s="6"/>
      <c r="BK374" s="7"/>
      <c r="BL374" s="48"/>
      <c r="BM374" s="48"/>
      <c r="BN374" s="48"/>
    </row>
    <row r="375" spans="4:66"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  <c r="AA375" s="6"/>
      <c r="AB375" s="6"/>
      <c r="AC375" s="6"/>
      <c r="AD375" s="7"/>
      <c r="AE375" s="48"/>
      <c r="AF375" s="48"/>
      <c r="AG375" s="48"/>
      <c r="AK375" s="6"/>
      <c r="AL375" s="6"/>
      <c r="AM375" s="6"/>
      <c r="AN375" s="6"/>
      <c r="AO375" s="6"/>
      <c r="AP375" s="6"/>
      <c r="AQ375" s="6"/>
      <c r="AR375" s="6"/>
      <c r="AS375" s="6"/>
      <c r="AT375" s="6"/>
      <c r="AU375" s="6"/>
      <c r="AV375" s="6"/>
      <c r="AW375" s="6"/>
      <c r="AX375" s="6"/>
      <c r="AY375" s="6"/>
      <c r="AZ375" s="6"/>
      <c r="BA375" s="6"/>
      <c r="BB375" s="6"/>
      <c r="BC375" s="6"/>
      <c r="BD375" s="6"/>
      <c r="BE375" s="6"/>
      <c r="BF375" s="6"/>
      <c r="BG375" s="6"/>
      <c r="BH375" s="6"/>
      <c r="BI375" s="6"/>
      <c r="BJ375" s="6"/>
      <c r="BK375" s="7"/>
      <c r="BL375" s="48"/>
      <c r="BM375" s="48"/>
      <c r="BN375" s="48"/>
    </row>
    <row r="376" spans="4:66"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  <c r="AA376" s="6"/>
      <c r="AB376" s="6"/>
      <c r="AC376" s="6"/>
      <c r="AD376" s="7"/>
      <c r="AE376" s="48"/>
      <c r="AF376" s="48"/>
      <c r="AG376" s="48"/>
      <c r="AK376" s="6"/>
      <c r="AL376" s="6"/>
      <c r="AM376" s="6"/>
      <c r="AN376" s="6"/>
      <c r="AO376" s="6"/>
      <c r="AP376" s="6"/>
      <c r="AQ376" s="6"/>
      <c r="AR376" s="6"/>
      <c r="AS376" s="6"/>
      <c r="AT376" s="6"/>
      <c r="AU376" s="6"/>
      <c r="AV376" s="6"/>
      <c r="AW376" s="6"/>
      <c r="AX376" s="6"/>
      <c r="AY376" s="6"/>
      <c r="AZ376" s="6"/>
      <c r="BA376" s="6"/>
      <c r="BB376" s="6"/>
      <c r="BC376" s="6"/>
      <c r="BD376" s="6"/>
      <c r="BE376" s="6"/>
      <c r="BF376" s="6"/>
      <c r="BG376" s="6"/>
      <c r="BH376" s="6"/>
      <c r="BI376" s="6"/>
      <c r="BJ376" s="6"/>
      <c r="BK376" s="7"/>
      <c r="BL376" s="48"/>
      <c r="BM376" s="48"/>
      <c r="BN376" s="48"/>
    </row>
    <row r="377" spans="4:66"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  <c r="AA377" s="6"/>
      <c r="AB377" s="6"/>
      <c r="AC377" s="6"/>
      <c r="AD377" s="7"/>
      <c r="AE377" s="48"/>
      <c r="AF377" s="48"/>
      <c r="AG377" s="48"/>
      <c r="AK377" s="6"/>
      <c r="AL377" s="6"/>
      <c r="AM377" s="6"/>
      <c r="AN377" s="6"/>
      <c r="AO377" s="6"/>
      <c r="AP377" s="6"/>
      <c r="AQ377" s="6"/>
      <c r="AR377" s="6"/>
      <c r="AS377" s="6"/>
      <c r="AT377" s="6"/>
      <c r="AU377" s="6"/>
      <c r="AV377" s="6"/>
      <c r="AW377" s="6"/>
      <c r="AX377" s="6"/>
      <c r="AY377" s="6"/>
      <c r="AZ377" s="6"/>
      <c r="BA377" s="6"/>
      <c r="BB377" s="6"/>
      <c r="BC377" s="6"/>
      <c r="BD377" s="6"/>
      <c r="BE377" s="6"/>
      <c r="BF377" s="6"/>
      <c r="BG377" s="6"/>
      <c r="BH377" s="6"/>
      <c r="BI377" s="6"/>
      <c r="BJ377" s="6"/>
      <c r="BK377" s="7"/>
      <c r="BL377" s="48"/>
      <c r="BM377" s="48"/>
      <c r="BN377" s="48"/>
    </row>
    <row r="378" spans="4:66"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  <c r="AA378" s="6"/>
      <c r="AB378" s="6"/>
      <c r="AC378" s="6"/>
      <c r="AD378" s="7"/>
      <c r="AE378" s="48"/>
      <c r="AF378" s="48"/>
      <c r="AG378" s="48"/>
      <c r="AK378" s="6"/>
      <c r="AL378" s="6"/>
      <c r="AM378" s="6"/>
      <c r="AN378" s="6"/>
      <c r="AO378" s="6"/>
      <c r="AP378" s="6"/>
      <c r="AQ378" s="6"/>
      <c r="AR378" s="6"/>
      <c r="AS378" s="6"/>
      <c r="AT378" s="6"/>
      <c r="AU378" s="6"/>
      <c r="AV378" s="6"/>
      <c r="AW378" s="6"/>
      <c r="AX378" s="6"/>
      <c r="AY378" s="6"/>
      <c r="AZ378" s="6"/>
      <c r="BA378" s="6"/>
      <c r="BB378" s="6"/>
      <c r="BC378" s="6"/>
      <c r="BD378" s="6"/>
      <c r="BE378" s="6"/>
      <c r="BF378" s="6"/>
      <c r="BG378" s="6"/>
      <c r="BH378" s="6"/>
      <c r="BI378" s="6"/>
      <c r="BJ378" s="6"/>
      <c r="BK378" s="7"/>
      <c r="BL378" s="48"/>
      <c r="BM378" s="48"/>
      <c r="BN378" s="48"/>
    </row>
    <row r="379" spans="4:66"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  <c r="AA379" s="6"/>
      <c r="AB379" s="6"/>
      <c r="AC379" s="6"/>
      <c r="AD379" s="7"/>
      <c r="AE379" s="48"/>
      <c r="AF379" s="48"/>
      <c r="AG379" s="48"/>
      <c r="AK379" s="6"/>
      <c r="AL379" s="6"/>
      <c r="AM379" s="6"/>
      <c r="AN379" s="6"/>
      <c r="AO379" s="6"/>
      <c r="AP379" s="6"/>
      <c r="AQ379" s="6"/>
      <c r="AR379" s="6"/>
      <c r="AS379" s="6"/>
      <c r="AT379" s="6"/>
      <c r="AU379" s="6"/>
      <c r="AV379" s="6"/>
      <c r="AW379" s="6"/>
      <c r="AX379" s="6"/>
      <c r="AY379" s="6"/>
      <c r="AZ379" s="6"/>
      <c r="BA379" s="6"/>
      <c r="BB379" s="6"/>
      <c r="BC379" s="6"/>
      <c r="BD379" s="6"/>
      <c r="BE379" s="6"/>
      <c r="BF379" s="6"/>
      <c r="BG379" s="6"/>
      <c r="BH379" s="6"/>
      <c r="BI379" s="6"/>
      <c r="BJ379" s="6"/>
      <c r="BK379" s="7"/>
      <c r="BL379" s="48"/>
      <c r="BM379" s="48"/>
      <c r="BN379" s="48"/>
    </row>
    <row r="380" spans="4:66"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  <c r="AA380" s="6"/>
      <c r="AB380" s="6"/>
      <c r="AC380" s="6"/>
      <c r="AD380" s="7"/>
      <c r="AE380" s="48"/>
      <c r="AF380" s="48"/>
      <c r="AG380" s="48"/>
      <c r="AK380" s="6"/>
      <c r="AL380" s="6"/>
      <c r="AM380" s="6"/>
      <c r="AN380" s="6"/>
      <c r="AO380" s="6"/>
      <c r="AP380" s="6"/>
      <c r="AQ380" s="6"/>
      <c r="AR380" s="6"/>
      <c r="AS380" s="6"/>
      <c r="AT380" s="6"/>
      <c r="AU380" s="6"/>
      <c r="AV380" s="6"/>
      <c r="AW380" s="6"/>
      <c r="AX380" s="6"/>
      <c r="AY380" s="6"/>
      <c r="AZ380" s="6"/>
      <c r="BA380" s="6"/>
      <c r="BB380" s="6"/>
      <c r="BC380" s="6"/>
      <c r="BD380" s="6"/>
      <c r="BE380" s="6"/>
      <c r="BF380" s="6"/>
      <c r="BG380" s="6"/>
      <c r="BH380" s="6"/>
      <c r="BI380" s="6"/>
      <c r="BJ380" s="6"/>
      <c r="BK380" s="7"/>
      <c r="BL380" s="48"/>
      <c r="BM380" s="48"/>
      <c r="BN380" s="48"/>
    </row>
    <row r="381" spans="4:66"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  <c r="AA381" s="6"/>
      <c r="AB381" s="6"/>
      <c r="AC381" s="6"/>
      <c r="AD381" s="7"/>
      <c r="AE381" s="48"/>
      <c r="AF381" s="48"/>
      <c r="AG381" s="48"/>
      <c r="AK381" s="6"/>
      <c r="AL381" s="6"/>
      <c r="AM381" s="6"/>
      <c r="AN381" s="6"/>
      <c r="AO381" s="6"/>
      <c r="AP381" s="6"/>
      <c r="AQ381" s="6"/>
      <c r="AR381" s="6"/>
      <c r="AS381" s="6"/>
      <c r="AT381" s="6"/>
      <c r="AU381" s="6"/>
      <c r="AV381" s="6"/>
      <c r="AW381" s="6"/>
      <c r="AX381" s="6"/>
      <c r="AY381" s="6"/>
      <c r="AZ381" s="6"/>
      <c r="BA381" s="6"/>
      <c r="BB381" s="6"/>
      <c r="BC381" s="6"/>
      <c r="BD381" s="6"/>
      <c r="BE381" s="6"/>
      <c r="BF381" s="6"/>
      <c r="BG381" s="6"/>
      <c r="BH381" s="6"/>
      <c r="BI381" s="6"/>
      <c r="BJ381" s="6"/>
      <c r="BK381" s="7"/>
      <c r="BL381" s="48"/>
      <c r="BM381" s="48"/>
      <c r="BN381" s="48"/>
    </row>
    <row r="382" spans="4:66"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  <c r="AA382" s="6"/>
      <c r="AB382" s="6"/>
      <c r="AC382" s="6"/>
      <c r="AD382" s="7"/>
      <c r="AE382" s="48"/>
      <c r="AF382" s="48"/>
      <c r="AG382" s="48"/>
      <c r="AK382" s="6"/>
      <c r="AL382" s="6"/>
      <c r="AM382" s="6"/>
      <c r="AN382" s="6"/>
      <c r="AO382" s="6"/>
      <c r="AP382" s="6"/>
      <c r="AQ382" s="6"/>
      <c r="AR382" s="6"/>
      <c r="AS382" s="6"/>
      <c r="AT382" s="6"/>
      <c r="AU382" s="6"/>
      <c r="AV382" s="6"/>
      <c r="AW382" s="6"/>
      <c r="AX382" s="6"/>
      <c r="AY382" s="6"/>
      <c r="AZ382" s="6"/>
      <c r="BA382" s="6"/>
      <c r="BB382" s="6"/>
      <c r="BC382" s="6"/>
      <c r="BD382" s="6"/>
      <c r="BE382" s="6"/>
      <c r="BF382" s="6"/>
      <c r="BG382" s="6"/>
      <c r="BH382" s="6"/>
      <c r="BI382" s="6"/>
      <c r="BJ382" s="6"/>
      <c r="BK382" s="7"/>
      <c r="BL382" s="48"/>
      <c r="BM382" s="48"/>
      <c r="BN382" s="48"/>
    </row>
    <row r="383" spans="4:66"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  <c r="AA383" s="6"/>
      <c r="AB383" s="6"/>
      <c r="AC383" s="6"/>
      <c r="AD383" s="7"/>
      <c r="AE383" s="48"/>
      <c r="AF383" s="48"/>
      <c r="AG383" s="48"/>
      <c r="AK383" s="6"/>
      <c r="AL383" s="6"/>
      <c r="AM383" s="6"/>
      <c r="AN383" s="6"/>
      <c r="AO383" s="6"/>
      <c r="AP383" s="6"/>
      <c r="AQ383" s="6"/>
      <c r="AR383" s="6"/>
      <c r="AS383" s="6"/>
      <c r="AT383" s="6"/>
      <c r="AU383" s="6"/>
      <c r="AV383" s="6"/>
      <c r="AW383" s="6"/>
      <c r="AX383" s="6"/>
      <c r="AY383" s="6"/>
      <c r="AZ383" s="6"/>
      <c r="BA383" s="6"/>
      <c r="BB383" s="6"/>
      <c r="BC383" s="6"/>
      <c r="BD383" s="6"/>
      <c r="BE383" s="6"/>
      <c r="BF383" s="6"/>
      <c r="BG383" s="6"/>
      <c r="BH383" s="6"/>
      <c r="BI383" s="6"/>
      <c r="BJ383" s="6"/>
      <c r="BK383" s="7"/>
      <c r="BL383" s="48"/>
      <c r="BM383" s="48"/>
      <c r="BN383" s="48"/>
    </row>
    <row r="384" spans="4:66"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  <c r="AA384" s="6"/>
      <c r="AB384" s="6"/>
      <c r="AC384" s="6"/>
      <c r="AD384" s="7"/>
      <c r="AE384" s="48"/>
      <c r="AF384" s="48"/>
      <c r="AG384" s="48"/>
      <c r="AK384" s="6"/>
      <c r="AL384" s="6"/>
      <c r="AM384" s="6"/>
      <c r="AN384" s="6"/>
      <c r="AO384" s="6"/>
      <c r="AP384" s="6"/>
      <c r="AQ384" s="6"/>
      <c r="AR384" s="6"/>
      <c r="AS384" s="6"/>
      <c r="AT384" s="6"/>
      <c r="AU384" s="6"/>
      <c r="AV384" s="6"/>
      <c r="AW384" s="6"/>
      <c r="AX384" s="6"/>
      <c r="AY384" s="6"/>
      <c r="AZ384" s="6"/>
      <c r="BA384" s="6"/>
      <c r="BB384" s="6"/>
      <c r="BC384" s="6"/>
      <c r="BD384" s="6"/>
      <c r="BE384" s="6"/>
      <c r="BF384" s="6"/>
      <c r="BG384" s="6"/>
      <c r="BH384" s="6"/>
      <c r="BI384" s="6"/>
      <c r="BJ384" s="6"/>
      <c r="BK384" s="7"/>
      <c r="BL384" s="48"/>
      <c r="BM384" s="48"/>
      <c r="BN384" s="48"/>
    </row>
    <row r="385" spans="4:66"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  <c r="AA385" s="6"/>
      <c r="AB385" s="6"/>
      <c r="AC385" s="6"/>
      <c r="AD385" s="7"/>
      <c r="AE385" s="48"/>
      <c r="AF385" s="48"/>
      <c r="AG385" s="48"/>
      <c r="AK385" s="6"/>
      <c r="AL385" s="6"/>
      <c r="AM385" s="6"/>
      <c r="AN385" s="6"/>
      <c r="AO385" s="6"/>
      <c r="AP385" s="6"/>
      <c r="AQ385" s="6"/>
      <c r="AR385" s="6"/>
      <c r="AS385" s="6"/>
      <c r="AT385" s="6"/>
      <c r="AU385" s="6"/>
      <c r="AV385" s="6"/>
      <c r="AW385" s="6"/>
      <c r="AX385" s="6"/>
      <c r="AY385" s="6"/>
      <c r="AZ385" s="6"/>
      <c r="BA385" s="6"/>
      <c r="BB385" s="6"/>
      <c r="BC385" s="6"/>
      <c r="BD385" s="6"/>
      <c r="BE385" s="6"/>
      <c r="BF385" s="6"/>
      <c r="BG385" s="6"/>
      <c r="BH385" s="6"/>
      <c r="BI385" s="6"/>
      <c r="BJ385" s="6"/>
      <c r="BK385" s="7"/>
      <c r="BL385" s="48"/>
      <c r="BM385" s="48"/>
      <c r="BN385" s="48"/>
    </row>
    <row r="386" spans="4:66"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  <c r="AA386" s="6"/>
      <c r="AB386" s="6"/>
      <c r="AC386" s="6"/>
      <c r="AD386" s="7"/>
      <c r="AE386" s="48"/>
      <c r="AF386" s="48"/>
      <c r="AG386" s="48"/>
      <c r="AK386" s="6"/>
      <c r="AL386" s="6"/>
      <c r="AM386" s="6"/>
      <c r="AN386" s="6"/>
      <c r="AO386" s="6"/>
      <c r="AP386" s="6"/>
      <c r="AQ386" s="6"/>
      <c r="AR386" s="6"/>
      <c r="AS386" s="6"/>
      <c r="AT386" s="6"/>
      <c r="AU386" s="6"/>
      <c r="AV386" s="6"/>
      <c r="AW386" s="6"/>
      <c r="AX386" s="6"/>
      <c r="AY386" s="6"/>
      <c r="AZ386" s="6"/>
      <c r="BA386" s="6"/>
      <c r="BB386" s="6"/>
      <c r="BC386" s="6"/>
      <c r="BD386" s="6"/>
      <c r="BE386" s="6"/>
      <c r="BF386" s="6"/>
      <c r="BG386" s="6"/>
      <c r="BH386" s="6"/>
      <c r="BI386" s="6"/>
      <c r="BJ386" s="6"/>
      <c r="BK386" s="7"/>
      <c r="BL386" s="48"/>
      <c r="BM386" s="48"/>
      <c r="BN386" s="48"/>
    </row>
    <row r="387" spans="4:66"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  <c r="AA387" s="6"/>
      <c r="AB387" s="6"/>
      <c r="AC387" s="6"/>
      <c r="AD387" s="7"/>
      <c r="AE387" s="48"/>
      <c r="AF387" s="48"/>
      <c r="AG387" s="48"/>
      <c r="AK387" s="6"/>
      <c r="AL387" s="6"/>
      <c r="AM387" s="6"/>
      <c r="AN387" s="6"/>
      <c r="AO387" s="6"/>
      <c r="AP387" s="6"/>
      <c r="AQ387" s="6"/>
      <c r="AR387" s="6"/>
      <c r="AS387" s="6"/>
      <c r="AT387" s="6"/>
      <c r="AU387" s="6"/>
      <c r="AV387" s="6"/>
      <c r="AW387" s="6"/>
      <c r="AX387" s="6"/>
      <c r="AY387" s="6"/>
      <c r="AZ387" s="6"/>
      <c r="BA387" s="6"/>
      <c r="BB387" s="6"/>
      <c r="BC387" s="6"/>
      <c r="BD387" s="6"/>
      <c r="BE387" s="6"/>
      <c r="BF387" s="6"/>
      <c r="BG387" s="6"/>
      <c r="BH387" s="6"/>
      <c r="BI387" s="6"/>
      <c r="BJ387" s="6"/>
      <c r="BK387" s="7"/>
      <c r="BL387" s="48"/>
      <c r="BM387" s="48"/>
      <c r="BN387" s="48"/>
    </row>
    <row r="388" spans="4:66"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  <c r="AA388" s="6"/>
      <c r="AB388" s="6"/>
      <c r="AC388" s="6"/>
      <c r="AD388" s="7"/>
      <c r="AE388" s="48"/>
      <c r="AF388" s="48"/>
      <c r="AG388" s="48"/>
      <c r="AK388" s="6"/>
      <c r="AL388" s="6"/>
      <c r="AM388" s="6"/>
      <c r="AN388" s="6"/>
      <c r="AO388" s="6"/>
      <c r="AP388" s="6"/>
      <c r="AQ388" s="6"/>
      <c r="AR388" s="6"/>
      <c r="AS388" s="6"/>
      <c r="AT388" s="6"/>
      <c r="AU388" s="6"/>
      <c r="AV388" s="6"/>
      <c r="AW388" s="6"/>
      <c r="AX388" s="6"/>
      <c r="AY388" s="6"/>
      <c r="AZ388" s="6"/>
      <c r="BA388" s="6"/>
      <c r="BB388" s="6"/>
      <c r="BC388" s="6"/>
      <c r="BD388" s="6"/>
      <c r="BE388" s="6"/>
      <c r="BF388" s="6"/>
      <c r="BG388" s="6"/>
      <c r="BH388" s="6"/>
      <c r="BI388" s="6"/>
      <c r="BJ388" s="6"/>
      <c r="BK388" s="7"/>
      <c r="BL388" s="48"/>
      <c r="BM388" s="48"/>
      <c r="BN388" s="48"/>
    </row>
    <row r="389" spans="4:66"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  <c r="AA389" s="6"/>
      <c r="AB389" s="6"/>
      <c r="AC389" s="6"/>
      <c r="AD389" s="7"/>
      <c r="AE389" s="48"/>
      <c r="AF389" s="48"/>
      <c r="AG389" s="48"/>
      <c r="AK389" s="6"/>
      <c r="AL389" s="6"/>
      <c r="AM389" s="6"/>
      <c r="AN389" s="6"/>
      <c r="AO389" s="6"/>
      <c r="AP389" s="6"/>
      <c r="AQ389" s="6"/>
      <c r="AR389" s="6"/>
      <c r="AS389" s="6"/>
      <c r="AT389" s="6"/>
      <c r="AU389" s="6"/>
      <c r="AV389" s="6"/>
      <c r="AW389" s="6"/>
      <c r="AX389" s="6"/>
      <c r="AY389" s="6"/>
      <c r="AZ389" s="6"/>
      <c r="BA389" s="6"/>
      <c r="BB389" s="6"/>
      <c r="BC389" s="6"/>
      <c r="BD389" s="6"/>
      <c r="BE389" s="6"/>
      <c r="BF389" s="6"/>
      <c r="BG389" s="6"/>
      <c r="BH389" s="6"/>
      <c r="BI389" s="6"/>
      <c r="BJ389" s="6"/>
      <c r="BK389" s="7"/>
      <c r="BL389" s="48"/>
      <c r="BM389" s="48"/>
      <c r="BN389" s="48"/>
    </row>
    <row r="390" spans="4:66"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  <c r="AA390" s="6"/>
      <c r="AB390" s="6"/>
      <c r="AC390" s="6"/>
      <c r="AD390" s="7"/>
      <c r="AE390" s="48"/>
      <c r="AF390" s="48"/>
      <c r="AG390" s="48"/>
      <c r="AK390" s="6"/>
      <c r="AL390" s="6"/>
      <c r="AM390" s="6"/>
      <c r="AN390" s="6"/>
      <c r="AO390" s="6"/>
      <c r="AP390" s="6"/>
      <c r="AQ390" s="6"/>
      <c r="AR390" s="6"/>
      <c r="AS390" s="6"/>
      <c r="AT390" s="6"/>
      <c r="AU390" s="6"/>
      <c r="AV390" s="6"/>
      <c r="AW390" s="6"/>
      <c r="AX390" s="6"/>
      <c r="AY390" s="6"/>
      <c r="AZ390" s="6"/>
      <c r="BA390" s="6"/>
      <c r="BB390" s="6"/>
      <c r="BC390" s="6"/>
      <c r="BD390" s="6"/>
      <c r="BE390" s="6"/>
      <c r="BF390" s="6"/>
      <c r="BG390" s="6"/>
      <c r="BH390" s="6"/>
      <c r="BI390" s="6"/>
      <c r="BJ390" s="6"/>
      <c r="BK390" s="7"/>
      <c r="BL390" s="48"/>
      <c r="BM390" s="48"/>
      <c r="BN390" s="48"/>
    </row>
    <row r="391" spans="4:66"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  <c r="AA391" s="6"/>
      <c r="AB391" s="6"/>
      <c r="AC391" s="6"/>
      <c r="AD391" s="7"/>
      <c r="AE391" s="48"/>
      <c r="AF391" s="48"/>
      <c r="AG391" s="48"/>
      <c r="AK391" s="6"/>
      <c r="AL391" s="6"/>
      <c r="AM391" s="6"/>
      <c r="AN391" s="6"/>
      <c r="AO391" s="6"/>
      <c r="AP391" s="6"/>
      <c r="AQ391" s="6"/>
      <c r="AR391" s="6"/>
      <c r="AS391" s="6"/>
      <c r="AT391" s="6"/>
      <c r="AU391" s="6"/>
      <c r="AV391" s="6"/>
      <c r="AW391" s="6"/>
      <c r="AX391" s="6"/>
      <c r="AY391" s="6"/>
      <c r="AZ391" s="6"/>
      <c r="BA391" s="6"/>
      <c r="BB391" s="6"/>
      <c r="BC391" s="6"/>
      <c r="BD391" s="6"/>
      <c r="BE391" s="6"/>
      <c r="BF391" s="6"/>
      <c r="BG391" s="6"/>
      <c r="BH391" s="6"/>
      <c r="BI391" s="6"/>
      <c r="BJ391" s="6"/>
      <c r="BK391" s="7"/>
      <c r="BL391" s="48"/>
      <c r="BM391" s="48"/>
      <c r="BN391" s="48"/>
    </row>
    <row r="392" spans="4:66"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  <c r="AA392" s="6"/>
      <c r="AB392" s="6"/>
      <c r="AC392" s="6"/>
      <c r="AD392" s="7"/>
      <c r="AE392" s="48"/>
      <c r="AF392" s="48"/>
      <c r="AG392" s="48"/>
      <c r="AK392" s="6"/>
      <c r="AL392" s="6"/>
      <c r="AM392" s="6"/>
      <c r="AN392" s="6"/>
      <c r="AO392" s="6"/>
      <c r="AP392" s="6"/>
      <c r="AQ392" s="6"/>
      <c r="AR392" s="6"/>
      <c r="AS392" s="6"/>
      <c r="AT392" s="6"/>
      <c r="AU392" s="6"/>
      <c r="AV392" s="6"/>
      <c r="AW392" s="6"/>
      <c r="AX392" s="6"/>
      <c r="AY392" s="6"/>
      <c r="AZ392" s="6"/>
      <c r="BA392" s="6"/>
      <c r="BB392" s="6"/>
      <c r="BC392" s="6"/>
      <c r="BD392" s="6"/>
      <c r="BE392" s="6"/>
      <c r="BF392" s="6"/>
      <c r="BG392" s="6"/>
      <c r="BH392" s="6"/>
      <c r="BI392" s="6"/>
      <c r="BJ392" s="6"/>
      <c r="BK392" s="7"/>
      <c r="BL392" s="48"/>
      <c r="BM392" s="48"/>
      <c r="BN392" s="48"/>
    </row>
    <row r="393" spans="4:66"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  <c r="AA393" s="6"/>
      <c r="AB393" s="6"/>
      <c r="AC393" s="6"/>
      <c r="AD393" s="7"/>
      <c r="AE393" s="48"/>
      <c r="AF393" s="48"/>
      <c r="AG393" s="48"/>
      <c r="AK393" s="6"/>
      <c r="AL393" s="6"/>
      <c r="AM393" s="6"/>
      <c r="AN393" s="6"/>
      <c r="AO393" s="6"/>
      <c r="AP393" s="6"/>
      <c r="AQ393" s="6"/>
      <c r="AR393" s="6"/>
      <c r="AS393" s="6"/>
      <c r="AT393" s="6"/>
      <c r="AU393" s="6"/>
      <c r="AV393" s="6"/>
      <c r="AW393" s="6"/>
      <c r="AX393" s="6"/>
      <c r="AY393" s="6"/>
      <c r="AZ393" s="6"/>
      <c r="BA393" s="6"/>
      <c r="BB393" s="6"/>
      <c r="BC393" s="6"/>
      <c r="BD393" s="6"/>
      <c r="BE393" s="6"/>
      <c r="BF393" s="6"/>
      <c r="BG393" s="6"/>
      <c r="BH393" s="6"/>
      <c r="BI393" s="6"/>
      <c r="BJ393" s="6"/>
      <c r="BK393" s="7"/>
      <c r="BL393" s="48"/>
      <c r="BM393" s="48"/>
      <c r="BN393" s="48"/>
    </row>
    <row r="394" spans="4:66"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  <c r="AA394" s="6"/>
      <c r="AB394" s="6"/>
      <c r="AC394" s="6"/>
      <c r="AD394" s="7"/>
      <c r="AE394" s="48"/>
      <c r="AF394" s="48"/>
      <c r="AG394" s="48"/>
      <c r="AK394" s="6"/>
      <c r="AL394" s="6"/>
      <c r="AM394" s="6"/>
      <c r="AN394" s="6"/>
      <c r="AO394" s="6"/>
      <c r="AP394" s="6"/>
      <c r="AQ394" s="6"/>
      <c r="AR394" s="6"/>
      <c r="AS394" s="6"/>
      <c r="AT394" s="6"/>
      <c r="AU394" s="6"/>
      <c r="AV394" s="6"/>
      <c r="AW394" s="6"/>
      <c r="AX394" s="6"/>
      <c r="AY394" s="6"/>
      <c r="AZ394" s="6"/>
      <c r="BA394" s="6"/>
      <c r="BB394" s="6"/>
      <c r="BC394" s="6"/>
      <c r="BD394" s="6"/>
      <c r="BE394" s="6"/>
      <c r="BF394" s="6"/>
      <c r="BG394" s="6"/>
      <c r="BH394" s="6"/>
      <c r="BI394" s="6"/>
      <c r="BJ394" s="6"/>
      <c r="BK394" s="7"/>
      <c r="BL394" s="48"/>
      <c r="BM394" s="48"/>
      <c r="BN394" s="48"/>
    </row>
    <row r="395" spans="4:66"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  <c r="AA395" s="6"/>
      <c r="AB395" s="6"/>
      <c r="AC395" s="6"/>
      <c r="AD395" s="7"/>
      <c r="AE395" s="48"/>
      <c r="AF395" s="48"/>
      <c r="AG395" s="48"/>
      <c r="AK395" s="6"/>
      <c r="AL395" s="6"/>
      <c r="AM395" s="6"/>
      <c r="AN395" s="6"/>
      <c r="AO395" s="6"/>
      <c r="AP395" s="6"/>
      <c r="AQ395" s="6"/>
      <c r="AR395" s="6"/>
      <c r="AS395" s="6"/>
      <c r="AT395" s="6"/>
      <c r="AU395" s="6"/>
      <c r="AV395" s="6"/>
      <c r="AW395" s="6"/>
      <c r="AX395" s="6"/>
      <c r="AY395" s="6"/>
      <c r="AZ395" s="6"/>
      <c r="BA395" s="6"/>
      <c r="BB395" s="6"/>
      <c r="BC395" s="6"/>
      <c r="BD395" s="6"/>
      <c r="BE395" s="6"/>
      <c r="BF395" s="6"/>
      <c r="BG395" s="6"/>
      <c r="BH395" s="6"/>
      <c r="BI395" s="6"/>
      <c r="BJ395" s="6"/>
      <c r="BK395" s="7"/>
      <c r="BL395" s="48"/>
      <c r="BM395" s="48"/>
      <c r="BN395" s="48"/>
    </row>
    <row r="396" spans="4:66"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  <c r="AA396" s="6"/>
      <c r="AB396" s="6"/>
      <c r="AC396" s="6"/>
      <c r="AD396" s="7"/>
      <c r="AE396" s="48"/>
      <c r="AF396" s="48"/>
      <c r="AG396" s="48"/>
      <c r="AK396" s="6"/>
      <c r="AL396" s="6"/>
      <c r="AM396" s="6"/>
      <c r="AN396" s="6"/>
      <c r="AO396" s="6"/>
      <c r="AP396" s="6"/>
      <c r="AQ396" s="6"/>
      <c r="AR396" s="6"/>
      <c r="AS396" s="6"/>
      <c r="AT396" s="6"/>
      <c r="AU396" s="6"/>
      <c r="AV396" s="6"/>
      <c r="AW396" s="6"/>
      <c r="AX396" s="6"/>
      <c r="AY396" s="6"/>
      <c r="AZ396" s="6"/>
      <c r="BA396" s="6"/>
      <c r="BB396" s="6"/>
      <c r="BC396" s="6"/>
      <c r="BD396" s="6"/>
      <c r="BE396" s="6"/>
      <c r="BF396" s="6"/>
      <c r="BG396" s="6"/>
      <c r="BH396" s="6"/>
      <c r="BI396" s="6"/>
      <c r="BJ396" s="6"/>
      <c r="BK396" s="7"/>
      <c r="BL396" s="48"/>
      <c r="BM396" s="48"/>
      <c r="BN396" s="48"/>
    </row>
    <row r="397" spans="4:66"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  <c r="AA397" s="6"/>
      <c r="AB397" s="6"/>
      <c r="AC397" s="6"/>
      <c r="AD397" s="7"/>
      <c r="AE397" s="48"/>
      <c r="AF397" s="48"/>
      <c r="AG397" s="48"/>
      <c r="AK397" s="6"/>
      <c r="AL397" s="6"/>
      <c r="AM397" s="6"/>
      <c r="AN397" s="6"/>
      <c r="AO397" s="6"/>
      <c r="AP397" s="6"/>
      <c r="AQ397" s="6"/>
      <c r="AR397" s="6"/>
      <c r="AS397" s="6"/>
      <c r="AT397" s="6"/>
      <c r="AU397" s="6"/>
      <c r="AV397" s="6"/>
      <c r="AW397" s="6"/>
      <c r="AX397" s="6"/>
      <c r="AY397" s="6"/>
      <c r="AZ397" s="6"/>
      <c r="BA397" s="6"/>
      <c r="BB397" s="6"/>
      <c r="BC397" s="6"/>
      <c r="BD397" s="6"/>
      <c r="BE397" s="6"/>
      <c r="BF397" s="6"/>
      <c r="BG397" s="6"/>
      <c r="BH397" s="6"/>
      <c r="BI397" s="6"/>
      <c r="BJ397" s="6"/>
      <c r="BK397" s="7"/>
      <c r="BL397" s="48"/>
      <c r="BM397" s="48"/>
      <c r="BN397" s="48"/>
    </row>
    <row r="398" spans="4:66"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  <c r="AA398" s="6"/>
      <c r="AB398" s="6"/>
      <c r="AC398" s="6"/>
      <c r="AD398" s="7"/>
      <c r="AE398" s="48"/>
      <c r="AF398" s="48"/>
      <c r="AG398" s="48"/>
      <c r="AK398" s="6"/>
      <c r="AL398" s="6"/>
      <c r="AM398" s="6"/>
      <c r="AN398" s="6"/>
      <c r="AO398" s="6"/>
      <c r="AP398" s="6"/>
      <c r="AQ398" s="6"/>
      <c r="AR398" s="6"/>
      <c r="AS398" s="6"/>
      <c r="AT398" s="6"/>
      <c r="AU398" s="6"/>
      <c r="AV398" s="6"/>
      <c r="AW398" s="6"/>
      <c r="AX398" s="6"/>
      <c r="AY398" s="6"/>
      <c r="AZ398" s="6"/>
      <c r="BA398" s="6"/>
      <c r="BB398" s="6"/>
      <c r="BC398" s="6"/>
      <c r="BD398" s="6"/>
      <c r="BE398" s="6"/>
      <c r="BF398" s="6"/>
      <c r="BG398" s="6"/>
      <c r="BH398" s="6"/>
      <c r="BI398" s="6"/>
      <c r="BJ398" s="6"/>
      <c r="BK398" s="7"/>
      <c r="BL398" s="48"/>
      <c r="BM398" s="48"/>
      <c r="BN398" s="48"/>
    </row>
    <row r="399" spans="4:66"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  <c r="AA399" s="6"/>
      <c r="AB399" s="6"/>
      <c r="AC399" s="6"/>
      <c r="AD399" s="7"/>
      <c r="AE399" s="48"/>
      <c r="AF399" s="48"/>
      <c r="AG399" s="48"/>
      <c r="AK399" s="6"/>
      <c r="AL399" s="6"/>
      <c r="AM399" s="6"/>
      <c r="AN399" s="6"/>
      <c r="AO399" s="6"/>
      <c r="AP399" s="6"/>
      <c r="AQ399" s="6"/>
      <c r="AR399" s="6"/>
      <c r="AS399" s="6"/>
      <c r="AT399" s="6"/>
      <c r="AU399" s="6"/>
      <c r="AV399" s="6"/>
      <c r="AW399" s="6"/>
      <c r="AX399" s="6"/>
      <c r="AY399" s="6"/>
      <c r="AZ399" s="6"/>
      <c r="BA399" s="6"/>
      <c r="BB399" s="6"/>
      <c r="BC399" s="6"/>
      <c r="BD399" s="6"/>
      <c r="BE399" s="6"/>
      <c r="BF399" s="6"/>
      <c r="BG399" s="6"/>
      <c r="BH399" s="6"/>
      <c r="BI399" s="6"/>
      <c r="BJ399" s="6"/>
      <c r="BK399" s="7"/>
      <c r="BL399" s="48"/>
      <c r="BM399" s="48"/>
      <c r="BN399" s="48"/>
    </row>
    <row r="400" spans="4:66"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  <c r="AA400" s="6"/>
      <c r="AB400" s="6"/>
      <c r="AC400" s="6"/>
      <c r="AD400" s="7"/>
      <c r="AE400" s="48"/>
      <c r="AF400" s="48"/>
      <c r="AG400" s="48"/>
      <c r="AK400" s="6"/>
      <c r="AL400" s="6"/>
      <c r="AM400" s="6"/>
      <c r="AN400" s="6"/>
      <c r="AO400" s="6"/>
      <c r="AP400" s="6"/>
      <c r="AQ400" s="6"/>
      <c r="AR400" s="6"/>
      <c r="AS400" s="6"/>
      <c r="AT400" s="6"/>
      <c r="AU400" s="6"/>
      <c r="AV400" s="6"/>
      <c r="AW400" s="6"/>
      <c r="AX400" s="6"/>
      <c r="AY400" s="6"/>
      <c r="AZ400" s="6"/>
      <c r="BA400" s="6"/>
      <c r="BB400" s="6"/>
      <c r="BC400" s="6"/>
      <c r="BD400" s="6"/>
      <c r="BE400" s="6"/>
      <c r="BF400" s="6"/>
      <c r="BG400" s="6"/>
      <c r="BH400" s="6"/>
      <c r="BI400" s="6"/>
      <c r="BJ400" s="6"/>
      <c r="BK400" s="7"/>
      <c r="BL400" s="48"/>
      <c r="BM400" s="48"/>
      <c r="BN400" s="48"/>
    </row>
    <row r="401" spans="4:66"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  <c r="AA401" s="6"/>
      <c r="AB401" s="6"/>
      <c r="AC401" s="6"/>
      <c r="AD401" s="7"/>
      <c r="AE401" s="48"/>
      <c r="AF401" s="48"/>
      <c r="AG401" s="48"/>
      <c r="AK401" s="6"/>
      <c r="AL401" s="6"/>
      <c r="AM401" s="6"/>
      <c r="AN401" s="6"/>
      <c r="AO401" s="6"/>
      <c r="AP401" s="6"/>
      <c r="AQ401" s="6"/>
      <c r="AR401" s="6"/>
      <c r="AS401" s="6"/>
      <c r="AT401" s="6"/>
      <c r="AU401" s="6"/>
      <c r="AV401" s="6"/>
      <c r="AW401" s="6"/>
      <c r="AX401" s="6"/>
      <c r="AY401" s="6"/>
      <c r="AZ401" s="6"/>
      <c r="BA401" s="6"/>
      <c r="BB401" s="6"/>
      <c r="BC401" s="6"/>
      <c r="BD401" s="6"/>
      <c r="BE401" s="6"/>
      <c r="BF401" s="6"/>
      <c r="BG401" s="6"/>
      <c r="BH401" s="6"/>
      <c r="BI401" s="6"/>
      <c r="BJ401" s="6"/>
      <c r="BK401" s="7"/>
      <c r="BL401" s="48"/>
      <c r="BM401" s="48"/>
      <c r="BN401" s="48"/>
    </row>
    <row r="402" spans="4:66"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  <c r="AA402" s="6"/>
      <c r="AB402" s="6"/>
      <c r="AC402" s="6"/>
      <c r="AD402" s="7"/>
      <c r="AE402" s="48"/>
      <c r="AF402" s="48"/>
      <c r="AG402" s="48"/>
      <c r="AK402" s="6"/>
      <c r="AL402" s="6"/>
      <c r="AM402" s="6"/>
      <c r="AN402" s="6"/>
      <c r="AO402" s="6"/>
      <c r="AP402" s="6"/>
      <c r="AQ402" s="6"/>
      <c r="AR402" s="6"/>
      <c r="AS402" s="6"/>
      <c r="AT402" s="6"/>
      <c r="AU402" s="6"/>
      <c r="AV402" s="6"/>
      <c r="AW402" s="6"/>
      <c r="AX402" s="6"/>
      <c r="AY402" s="6"/>
      <c r="AZ402" s="6"/>
      <c r="BA402" s="6"/>
      <c r="BB402" s="6"/>
      <c r="BC402" s="6"/>
      <c r="BD402" s="6"/>
      <c r="BE402" s="6"/>
      <c r="BF402" s="6"/>
      <c r="BG402" s="6"/>
      <c r="BH402" s="6"/>
      <c r="BI402" s="6"/>
      <c r="BJ402" s="6"/>
      <c r="BK402" s="7"/>
      <c r="BL402" s="48"/>
      <c r="BM402" s="48"/>
      <c r="BN402" s="48"/>
    </row>
    <row r="403" spans="4:66"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  <c r="AA403" s="6"/>
      <c r="AB403" s="6"/>
      <c r="AC403" s="6"/>
      <c r="AD403" s="7"/>
      <c r="AE403" s="48"/>
      <c r="AF403" s="48"/>
      <c r="AG403" s="48"/>
      <c r="AK403" s="6"/>
      <c r="AL403" s="6"/>
      <c r="AM403" s="6"/>
      <c r="AN403" s="6"/>
      <c r="AO403" s="6"/>
      <c r="AP403" s="6"/>
      <c r="AQ403" s="6"/>
      <c r="AR403" s="6"/>
      <c r="AS403" s="6"/>
      <c r="AT403" s="6"/>
      <c r="AU403" s="6"/>
      <c r="AV403" s="6"/>
      <c r="AW403" s="6"/>
      <c r="AX403" s="6"/>
      <c r="AY403" s="6"/>
      <c r="AZ403" s="6"/>
      <c r="BA403" s="6"/>
      <c r="BB403" s="6"/>
      <c r="BC403" s="6"/>
      <c r="BD403" s="6"/>
      <c r="BE403" s="6"/>
      <c r="BF403" s="6"/>
      <c r="BG403" s="6"/>
      <c r="BH403" s="6"/>
      <c r="BI403" s="6"/>
      <c r="BJ403" s="6"/>
      <c r="BK403" s="7"/>
      <c r="BL403" s="48"/>
      <c r="BM403" s="48"/>
      <c r="BN403" s="48"/>
    </row>
    <row r="404" spans="4:66"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  <c r="AA404" s="6"/>
      <c r="AB404" s="6"/>
      <c r="AC404" s="6"/>
      <c r="AD404" s="7"/>
      <c r="AE404" s="48"/>
      <c r="AF404" s="48"/>
      <c r="AG404" s="48"/>
      <c r="AK404" s="6"/>
      <c r="AL404" s="6"/>
      <c r="AM404" s="6"/>
      <c r="AN404" s="6"/>
      <c r="AO404" s="6"/>
      <c r="AP404" s="6"/>
      <c r="AQ404" s="6"/>
      <c r="AR404" s="6"/>
      <c r="AS404" s="6"/>
      <c r="AT404" s="6"/>
      <c r="AU404" s="6"/>
      <c r="AV404" s="6"/>
      <c r="AW404" s="6"/>
      <c r="AX404" s="6"/>
      <c r="AY404" s="6"/>
      <c r="AZ404" s="6"/>
      <c r="BA404" s="6"/>
      <c r="BB404" s="6"/>
      <c r="BC404" s="6"/>
      <c r="BD404" s="6"/>
      <c r="BE404" s="6"/>
      <c r="BF404" s="6"/>
      <c r="BG404" s="6"/>
      <c r="BH404" s="6"/>
      <c r="BI404" s="6"/>
      <c r="BJ404" s="6"/>
      <c r="BK404" s="7"/>
      <c r="BL404" s="48"/>
      <c r="BM404" s="48"/>
      <c r="BN404" s="48"/>
    </row>
    <row r="405" spans="4:66"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  <c r="AA405" s="6"/>
      <c r="AB405" s="6"/>
      <c r="AC405" s="6"/>
      <c r="AD405" s="7"/>
      <c r="AE405" s="48"/>
      <c r="AF405" s="48"/>
      <c r="AG405" s="48"/>
      <c r="AK405" s="6"/>
      <c r="AL405" s="6"/>
      <c r="AM405" s="6"/>
      <c r="AN405" s="6"/>
      <c r="AO405" s="6"/>
      <c r="AP405" s="6"/>
      <c r="AQ405" s="6"/>
      <c r="AR405" s="6"/>
      <c r="AS405" s="6"/>
      <c r="AT405" s="6"/>
      <c r="AU405" s="6"/>
      <c r="AV405" s="6"/>
      <c r="AW405" s="6"/>
      <c r="AX405" s="6"/>
      <c r="AY405" s="6"/>
      <c r="AZ405" s="6"/>
      <c r="BA405" s="6"/>
      <c r="BB405" s="6"/>
      <c r="BC405" s="6"/>
      <c r="BD405" s="6"/>
      <c r="BE405" s="6"/>
      <c r="BF405" s="6"/>
      <c r="BG405" s="6"/>
      <c r="BH405" s="6"/>
      <c r="BI405" s="6"/>
      <c r="BJ405" s="6"/>
      <c r="BK405" s="7"/>
      <c r="BL405" s="48"/>
      <c r="BM405" s="48"/>
      <c r="BN405" s="48"/>
    </row>
    <row r="406" spans="4:66"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  <c r="AA406" s="6"/>
      <c r="AB406" s="6"/>
      <c r="AC406" s="6"/>
      <c r="AD406" s="7"/>
      <c r="AE406" s="48"/>
      <c r="AF406" s="48"/>
      <c r="AG406" s="48"/>
      <c r="AK406" s="6"/>
      <c r="AL406" s="6"/>
      <c r="AM406" s="6"/>
      <c r="AN406" s="6"/>
      <c r="AO406" s="6"/>
      <c r="AP406" s="6"/>
      <c r="AQ406" s="6"/>
      <c r="AR406" s="6"/>
      <c r="AS406" s="6"/>
      <c r="AT406" s="6"/>
      <c r="AU406" s="6"/>
      <c r="AV406" s="6"/>
      <c r="AW406" s="6"/>
      <c r="AX406" s="6"/>
      <c r="AY406" s="6"/>
      <c r="AZ406" s="6"/>
      <c r="BA406" s="6"/>
      <c r="BB406" s="6"/>
      <c r="BC406" s="6"/>
      <c r="BD406" s="6"/>
      <c r="BE406" s="6"/>
      <c r="BF406" s="6"/>
      <c r="BG406" s="6"/>
      <c r="BH406" s="6"/>
      <c r="BI406" s="6"/>
      <c r="BJ406" s="6"/>
      <c r="BK406" s="7"/>
      <c r="BL406" s="48"/>
      <c r="BM406" s="48"/>
      <c r="BN406" s="48"/>
    </row>
    <row r="407" spans="4:66"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  <c r="AA407" s="6"/>
      <c r="AB407" s="6"/>
      <c r="AC407" s="6"/>
      <c r="AD407" s="7"/>
      <c r="AE407" s="48"/>
      <c r="AF407" s="48"/>
      <c r="AG407" s="48"/>
      <c r="AK407" s="6"/>
      <c r="AL407" s="6"/>
      <c r="AM407" s="6"/>
      <c r="AN407" s="6"/>
      <c r="AO407" s="6"/>
      <c r="AP407" s="6"/>
      <c r="AQ407" s="6"/>
      <c r="AR407" s="6"/>
      <c r="AS407" s="6"/>
      <c r="AT407" s="6"/>
      <c r="AU407" s="6"/>
      <c r="AV407" s="6"/>
      <c r="AW407" s="6"/>
      <c r="AX407" s="6"/>
      <c r="AY407" s="6"/>
      <c r="AZ407" s="6"/>
      <c r="BA407" s="6"/>
      <c r="BB407" s="6"/>
      <c r="BC407" s="6"/>
      <c r="BD407" s="6"/>
      <c r="BE407" s="6"/>
      <c r="BF407" s="6"/>
      <c r="BG407" s="6"/>
      <c r="BH407" s="6"/>
      <c r="BI407" s="6"/>
      <c r="BJ407" s="6"/>
      <c r="BK407" s="7"/>
      <c r="BL407" s="48"/>
      <c r="BM407" s="48"/>
      <c r="BN407" s="48"/>
    </row>
    <row r="408" spans="4:66"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  <c r="AA408" s="6"/>
      <c r="AB408" s="6"/>
      <c r="AC408" s="6"/>
      <c r="AD408" s="7"/>
      <c r="AE408" s="48"/>
      <c r="AF408" s="48"/>
      <c r="AG408" s="48"/>
      <c r="AK408" s="6"/>
      <c r="AL408" s="6"/>
      <c r="AM408" s="6"/>
      <c r="AN408" s="6"/>
      <c r="AO408" s="6"/>
      <c r="AP408" s="6"/>
      <c r="AQ408" s="6"/>
      <c r="AR408" s="6"/>
      <c r="AS408" s="6"/>
      <c r="AT408" s="6"/>
      <c r="AU408" s="6"/>
      <c r="AV408" s="6"/>
      <c r="AW408" s="6"/>
      <c r="AX408" s="6"/>
      <c r="AY408" s="6"/>
      <c r="AZ408" s="6"/>
      <c r="BA408" s="6"/>
      <c r="BB408" s="6"/>
      <c r="BC408" s="6"/>
      <c r="BD408" s="6"/>
      <c r="BE408" s="6"/>
      <c r="BF408" s="6"/>
      <c r="BG408" s="6"/>
      <c r="BH408" s="6"/>
      <c r="BI408" s="6"/>
      <c r="BJ408" s="6"/>
      <c r="BK408" s="7"/>
      <c r="BL408" s="48"/>
      <c r="BM408" s="48"/>
      <c r="BN408" s="48"/>
    </row>
    <row r="409" spans="4:66"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  <c r="AA409" s="6"/>
      <c r="AB409" s="6"/>
      <c r="AC409" s="6"/>
      <c r="AD409" s="7"/>
      <c r="AE409" s="48"/>
      <c r="AF409" s="48"/>
      <c r="AG409" s="48"/>
      <c r="AK409" s="6"/>
      <c r="AL409" s="6"/>
      <c r="AM409" s="6"/>
      <c r="AN409" s="6"/>
      <c r="AO409" s="6"/>
      <c r="AP409" s="6"/>
      <c r="AQ409" s="6"/>
      <c r="AR409" s="6"/>
      <c r="AS409" s="6"/>
      <c r="AT409" s="6"/>
      <c r="AU409" s="6"/>
      <c r="AV409" s="6"/>
      <c r="AW409" s="6"/>
      <c r="AX409" s="6"/>
      <c r="AY409" s="6"/>
      <c r="AZ409" s="6"/>
      <c r="BA409" s="6"/>
      <c r="BB409" s="6"/>
      <c r="BC409" s="6"/>
      <c r="BD409" s="6"/>
      <c r="BE409" s="6"/>
      <c r="BF409" s="6"/>
      <c r="BG409" s="6"/>
      <c r="BH409" s="6"/>
      <c r="BI409" s="6"/>
      <c r="BJ409" s="6"/>
      <c r="BK409" s="7"/>
      <c r="BL409" s="48"/>
      <c r="BM409" s="48"/>
      <c r="BN409" s="48"/>
    </row>
    <row r="410" spans="4:66"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  <c r="AA410" s="6"/>
      <c r="AB410" s="6"/>
      <c r="AC410" s="6"/>
      <c r="AD410" s="7"/>
      <c r="AE410" s="48"/>
      <c r="AF410" s="48"/>
      <c r="AG410" s="48"/>
      <c r="AK410" s="6"/>
      <c r="AL410" s="6"/>
      <c r="AM410" s="6"/>
      <c r="AN410" s="6"/>
      <c r="AO410" s="6"/>
      <c r="AP410" s="6"/>
      <c r="AQ410" s="6"/>
      <c r="AR410" s="6"/>
      <c r="AS410" s="6"/>
      <c r="AT410" s="6"/>
      <c r="AU410" s="6"/>
      <c r="AV410" s="6"/>
      <c r="AW410" s="6"/>
      <c r="AX410" s="6"/>
      <c r="AY410" s="6"/>
      <c r="AZ410" s="6"/>
      <c r="BA410" s="6"/>
      <c r="BB410" s="6"/>
      <c r="BC410" s="6"/>
      <c r="BD410" s="6"/>
      <c r="BE410" s="6"/>
      <c r="BF410" s="6"/>
      <c r="BG410" s="6"/>
      <c r="BH410" s="6"/>
      <c r="BI410" s="6"/>
      <c r="BJ410" s="6"/>
      <c r="BK410" s="7"/>
      <c r="BL410" s="48"/>
      <c r="BM410" s="48"/>
      <c r="BN410" s="48"/>
    </row>
    <row r="411" spans="4:66"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  <c r="AA411" s="6"/>
      <c r="AB411" s="6"/>
      <c r="AC411" s="6"/>
      <c r="AD411" s="7"/>
      <c r="AE411" s="48"/>
      <c r="AF411" s="48"/>
      <c r="AG411" s="48"/>
      <c r="AK411" s="6"/>
      <c r="AL411" s="6"/>
      <c r="AM411" s="6"/>
      <c r="AN411" s="6"/>
      <c r="AO411" s="6"/>
      <c r="AP411" s="6"/>
      <c r="AQ411" s="6"/>
      <c r="AR411" s="6"/>
      <c r="AS411" s="6"/>
      <c r="AT411" s="6"/>
      <c r="AU411" s="6"/>
      <c r="AV411" s="6"/>
      <c r="AW411" s="6"/>
      <c r="AX411" s="6"/>
      <c r="AY411" s="6"/>
      <c r="AZ411" s="6"/>
      <c r="BA411" s="6"/>
      <c r="BB411" s="6"/>
      <c r="BC411" s="6"/>
      <c r="BD411" s="6"/>
      <c r="BE411" s="6"/>
      <c r="BF411" s="6"/>
      <c r="BG411" s="6"/>
      <c r="BH411" s="6"/>
      <c r="BI411" s="6"/>
      <c r="BJ411" s="6"/>
      <c r="BK411" s="7"/>
      <c r="BL411" s="48"/>
      <c r="BM411" s="48"/>
      <c r="BN411" s="48"/>
    </row>
    <row r="412" spans="4:66"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  <c r="AA412" s="6"/>
      <c r="AB412" s="6"/>
      <c r="AC412" s="6"/>
      <c r="AD412" s="7"/>
      <c r="AE412" s="48"/>
      <c r="AF412" s="48"/>
      <c r="AG412" s="48"/>
      <c r="AK412" s="6"/>
      <c r="AL412" s="6"/>
      <c r="AM412" s="6"/>
      <c r="AN412" s="6"/>
      <c r="AO412" s="6"/>
      <c r="AP412" s="6"/>
      <c r="AQ412" s="6"/>
      <c r="AR412" s="6"/>
      <c r="AS412" s="6"/>
      <c r="AT412" s="6"/>
      <c r="AU412" s="6"/>
      <c r="AV412" s="6"/>
      <c r="AW412" s="6"/>
      <c r="AX412" s="6"/>
      <c r="AY412" s="6"/>
      <c r="AZ412" s="6"/>
      <c r="BA412" s="6"/>
      <c r="BB412" s="6"/>
      <c r="BC412" s="6"/>
      <c r="BD412" s="6"/>
      <c r="BE412" s="6"/>
      <c r="BF412" s="6"/>
      <c r="BG412" s="6"/>
      <c r="BH412" s="6"/>
      <c r="BI412" s="6"/>
      <c r="BJ412" s="6"/>
      <c r="BK412" s="7"/>
      <c r="BL412" s="48"/>
      <c r="BM412" s="48"/>
      <c r="BN412" s="48"/>
    </row>
    <row r="413" spans="4:66"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  <c r="AA413" s="6"/>
      <c r="AB413" s="6"/>
      <c r="AC413" s="6"/>
      <c r="AD413" s="7"/>
      <c r="AE413" s="48"/>
      <c r="AF413" s="48"/>
      <c r="AG413" s="48"/>
      <c r="AK413" s="6"/>
      <c r="AL413" s="6"/>
      <c r="AM413" s="6"/>
      <c r="AN413" s="6"/>
      <c r="AO413" s="6"/>
      <c r="AP413" s="6"/>
      <c r="AQ413" s="6"/>
      <c r="AR413" s="6"/>
      <c r="AS413" s="6"/>
      <c r="AT413" s="6"/>
      <c r="AU413" s="6"/>
      <c r="AV413" s="6"/>
      <c r="AW413" s="6"/>
      <c r="AX413" s="6"/>
      <c r="AY413" s="6"/>
      <c r="AZ413" s="6"/>
      <c r="BA413" s="6"/>
      <c r="BB413" s="6"/>
      <c r="BC413" s="6"/>
      <c r="BD413" s="6"/>
      <c r="BE413" s="6"/>
      <c r="BF413" s="6"/>
      <c r="BG413" s="6"/>
      <c r="BH413" s="6"/>
      <c r="BI413" s="6"/>
      <c r="BJ413" s="6"/>
      <c r="BK413" s="7"/>
      <c r="BL413" s="48"/>
      <c r="BM413" s="48"/>
      <c r="BN413" s="48"/>
    </row>
    <row r="414" spans="4:66"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  <c r="AA414" s="6"/>
      <c r="AB414" s="6"/>
      <c r="AC414" s="6"/>
      <c r="AD414" s="7"/>
      <c r="AE414" s="48"/>
      <c r="AF414" s="48"/>
      <c r="AG414" s="48"/>
      <c r="AK414" s="6"/>
      <c r="AL414" s="6"/>
      <c r="AM414" s="6"/>
      <c r="AN414" s="6"/>
      <c r="AO414" s="6"/>
      <c r="AP414" s="6"/>
      <c r="AQ414" s="6"/>
      <c r="AR414" s="6"/>
      <c r="AS414" s="6"/>
      <c r="AT414" s="6"/>
      <c r="AU414" s="6"/>
      <c r="AV414" s="6"/>
      <c r="AW414" s="6"/>
      <c r="AX414" s="6"/>
      <c r="AY414" s="6"/>
      <c r="AZ414" s="6"/>
      <c r="BA414" s="6"/>
      <c r="BB414" s="6"/>
      <c r="BC414" s="6"/>
      <c r="BD414" s="6"/>
      <c r="BE414" s="6"/>
      <c r="BF414" s="6"/>
      <c r="BG414" s="6"/>
      <c r="BH414" s="6"/>
      <c r="BI414" s="6"/>
      <c r="BJ414" s="6"/>
      <c r="BK414" s="7"/>
      <c r="BL414" s="48"/>
      <c r="BM414" s="48"/>
      <c r="BN414" s="48"/>
    </row>
    <row r="415" spans="4:66"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  <c r="AA415" s="6"/>
      <c r="AB415" s="6"/>
      <c r="AC415" s="6"/>
      <c r="AD415" s="7"/>
      <c r="AE415" s="48"/>
      <c r="AF415" s="48"/>
      <c r="AG415" s="48"/>
      <c r="AK415" s="6"/>
      <c r="AL415" s="6"/>
      <c r="AM415" s="6"/>
      <c r="AN415" s="6"/>
      <c r="AO415" s="6"/>
      <c r="AP415" s="6"/>
      <c r="AQ415" s="6"/>
      <c r="AR415" s="6"/>
      <c r="AS415" s="6"/>
      <c r="AT415" s="6"/>
      <c r="AU415" s="6"/>
      <c r="AV415" s="6"/>
      <c r="AW415" s="6"/>
      <c r="AX415" s="6"/>
      <c r="AY415" s="6"/>
      <c r="AZ415" s="6"/>
      <c r="BA415" s="6"/>
      <c r="BB415" s="6"/>
      <c r="BC415" s="6"/>
      <c r="BD415" s="6"/>
      <c r="BE415" s="6"/>
      <c r="BF415" s="6"/>
      <c r="BG415" s="6"/>
      <c r="BH415" s="6"/>
      <c r="BI415" s="6"/>
      <c r="BJ415" s="6"/>
      <c r="BK415" s="7"/>
      <c r="BL415" s="48"/>
      <c r="BM415" s="48"/>
      <c r="BN415" s="48"/>
    </row>
    <row r="416" spans="4:66"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  <c r="AA416" s="6"/>
      <c r="AB416" s="6"/>
      <c r="AC416" s="6"/>
      <c r="AD416" s="7"/>
      <c r="AE416" s="48"/>
      <c r="AF416" s="48"/>
      <c r="AG416" s="48"/>
      <c r="AK416" s="6"/>
      <c r="AL416" s="6"/>
      <c r="AM416" s="6"/>
      <c r="AN416" s="6"/>
      <c r="AO416" s="6"/>
      <c r="AP416" s="6"/>
      <c r="AQ416" s="6"/>
      <c r="AR416" s="6"/>
      <c r="AS416" s="6"/>
      <c r="AT416" s="6"/>
      <c r="AU416" s="6"/>
      <c r="AV416" s="6"/>
      <c r="AW416" s="6"/>
      <c r="AX416" s="6"/>
      <c r="AY416" s="6"/>
      <c r="AZ416" s="6"/>
      <c r="BA416" s="6"/>
      <c r="BB416" s="6"/>
      <c r="BC416" s="6"/>
      <c r="BD416" s="6"/>
      <c r="BE416" s="6"/>
      <c r="BF416" s="6"/>
      <c r="BG416" s="6"/>
      <c r="BH416" s="6"/>
      <c r="BI416" s="6"/>
      <c r="BJ416" s="6"/>
      <c r="BK416" s="7"/>
      <c r="BL416" s="48"/>
      <c r="BM416" s="48"/>
      <c r="BN416" s="48"/>
    </row>
    <row r="417" spans="4:66"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  <c r="AA417" s="6"/>
      <c r="AB417" s="6"/>
      <c r="AC417" s="6"/>
      <c r="AD417" s="7"/>
      <c r="AE417" s="48"/>
      <c r="AF417" s="48"/>
      <c r="AG417" s="48"/>
      <c r="AK417" s="6"/>
      <c r="AL417" s="6"/>
      <c r="AM417" s="6"/>
      <c r="AN417" s="6"/>
      <c r="AO417" s="6"/>
      <c r="AP417" s="6"/>
      <c r="AQ417" s="6"/>
      <c r="AR417" s="6"/>
      <c r="AS417" s="6"/>
      <c r="AT417" s="6"/>
      <c r="AU417" s="6"/>
      <c r="AV417" s="6"/>
      <c r="AW417" s="6"/>
      <c r="AX417" s="6"/>
      <c r="AY417" s="6"/>
      <c r="AZ417" s="6"/>
      <c r="BA417" s="6"/>
      <c r="BB417" s="6"/>
      <c r="BC417" s="6"/>
      <c r="BD417" s="6"/>
      <c r="BE417" s="6"/>
      <c r="BF417" s="6"/>
      <c r="BG417" s="6"/>
      <c r="BH417" s="6"/>
      <c r="BI417" s="6"/>
      <c r="BJ417" s="6"/>
      <c r="BK417" s="7"/>
      <c r="BL417" s="48"/>
      <c r="BM417" s="48"/>
      <c r="BN417" s="48"/>
    </row>
    <row r="418" spans="4:66"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  <c r="AA418" s="6"/>
      <c r="AB418" s="6"/>
      <c r="AC418" s="6"/>
      <c r="AD418" s="7"/>
      <c r="AE418" s="48"/>
      <c r="AF418" s="48"/>
      <c r="AG418" s="48"/>
      <c r="AK418" s="6"/>
      <c r="AL418" s="6"/>
      <c r="AM418" s="6"/>
      <c r="AN418" s="6"/>
      <c r="AO418" s="6"/>
      <c r="AP418" s="6"/>
      <c r="AQ418" s="6"/>
      <c r="AR418" s="6"/>
      <c r="AS418" s="6"/>
      <c r="AT418" s="6"/>
      <c r="AU418" s="6"/>
      <c r="AV418" s="6"/>
      <c r="AW418" s="6"/>
      <c r="AX418" s="6"/>
      <c r="AY418" s="6"/>
      <c r="AZ418" s="6"/>
      <c r="BA418" s="6"/>
      <c r="BB418" s="6"/>
      <c r="BC418" s="6"/>
      <c r="BD418" s="6"/>
      <c r="BE418" s="6"/>
      <c r="BF418" s="6"/>
      <c r="BG418" s="6"/>
      <c r="BH418" s="6"/>
      <c r="BI418" s="6"/>
      <c r="BJ418" s="6"/>
      <c r="BK418" s="7"/>
      <c r="BL418" s="48"/>
      <c r="BM418" s="48"/>
      <c r="BN418" s="48"/>
    </row>
    <row r="419" spans="4:66"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  <c r="AA419" s="6"/>
      <c r="AB419" s="6"/>
      <c r="AC419" s="6"/>
      <c r="AD419" s="7"/>
      <c r="AE419" s="48"/>
      <c r="AF419" s="48"/>
      <c r="AG419" s="48"/>
      <c r="AK419" s="6"/>
      <c r="AL419" s="6"/>
      <c r="AM419" s="6"/>
      <c r="AN419" s="6"/>
      <c r="AO419" s="6"/>
      <c r="AP419" s="6"/>
      <c r="AQ419" s="6"/>
      <c r="AR419" s="6"/>
      <c r="AS419" s="6"/>
      <c r="AT419" s="6"/>
      <c r="AU419" s="6"/>
      <c r="AV419" s="6"/>
      <c r="AW419" s="6"/>
      <c r="AX419" s="6"/>
      <c r="AY419" s="6"/>
      <c r="AZ419" s="6"/>
      <c r="BA419" s="6"/>
      <c r="BB419" s="6"/>
      <c r="BC419" s="6"/>
      <c r="BD419" s="6"/>
      <c r="BE419" s="6"/>
      <c r="BF419" s="6"/>
      <c r="BG419" s="6"/>
      <c r="BH419" s="6"/>
      <c r="BI419" s="6"/>
      <c r="BJ419" s="6"/>
      <c r="BK419" s="7"/>
      <c r="BL419" s="48"/>
      <c r="BM419" s="48"/>
      <c r="BN419" s="48"/>
    </row>
    <row r="420" spans="4:66"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  <c r="AA420" s="6"/>
      <c r="AB420" s="6"/>
      <c r="AC420" s="6"/>
      <c r="AD420" s="7"/>
      <c r="AE420" s="48"/>
      <c r="AF420" s="48"/>
      <c r="AG420" s="48"/>
      <c r="AK420" s="6"/>
      <c r="AL420" s="6"/>
      <c r="AM420" s="6"/>
      <c r="AN420" s="6"/>
      <c r="AO420" s="6"/>
      <c r="AP420" s="6"/>
      <c r="AQ420" s="6"/>
      <c r="AR420" s="6"/>
      <c r="AS420" s="6"/>
      <c r="AT420" s="6"/>
      <c r="AU420" s="6"/>
      <c r="AV420" s="6"/>
      <c r="AW420" s="6"/>
      <c r="AX420" s="6"/>
      <c r="AY420" s="6"/>
      <c r="AZ420" s="6"/>
      <c r="BA420" s="6"/>
      <c r="BB420" s="6"/>
      <c r="BC420" s="6"/>
      <c r="BD420" s="6"/>
      <c r="BE420" s="6"/>
      <c r="BF420" s="6"/>
      <c r="BG420" s="6"/>
      <c r="BH420" s="6"/>
      <c r="BI420" s="6"/>
      <c r="BJ420" s="6"/>
      <c r="BK420" s="7"/>
      <c r="BL420" s="48"/>
      <c r="BM420" s="48"/>
      <c r="BN420" s="48"/>
    </row>
    <row r="421" spans="4:66"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  <c r="AA421" s="6"/>
      <c r="AB421" s="6"/>
      <c r="AC421" s="6"/>
      <c r="AD421" s="7"/>
      <c r="AE421" s="48"/>
      <c r="AF421" s="48"/>
      <c r="AG421" s="48"/>
      <c r="AK421" s="6"/>
      <c r="AL421" s="6"/>
      <c r="AM421" s="6"/>
      <c r="AN421" s="6"/>
      <c r="AO421" s="6"/>
      <c r="AP421" s="6"/>
      <c r="AQ421" s="6"/>
      <c r="AR421" s="6"/>
      <c r="AS421" s="6"/>
      <c r="AT421" s="6"/>
      <c r="AU421" s="6"/>
      <c r="AV421" s="6"/>
      <c r="AW421" s="6"/>
      <c r="AX421" s="6"/>
      <c r="AY421" s="6"/>
      <c r="AZ421" s="6"/>
      <c r="BA421" s="6"/>
      <c r="BB421" s="6"/>
      <c r="BC421" s="6"/>
      <c r="BD421" s="6"/>
      <c r="BE421" s="6"/>
      <c r="BF421" s="6"/>
      <c r="BG421" s="6"/>
      <c r="BH421" s="6"/>
      <c r="BI421" s="6"/>
      <c r="BJ421" s="6"/>
      <c r="BK421" s="7"/>
      <c r="BL421" s="48"/>
      <c r="BM421" s="48"/>
      <c r="BN421" s="48"/>
    </row>
    <row r="422" spans="4:66"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  <c r="AA422" s="6"/>
      <c r="AB422" s="6"/>
      <c r="AC422" s="6"/>
      <c r="AD422" s="7"/>
      <c r="AE422" s="48"/>
      <c r="AF422" s="48"/>
      <c r="AG422" s="48"/>
      <c r="AK422" s="6"/>
      <c r="AL422" s="6"/>
      <c r="AM422" s="6"/>
      <c r="AN422" s="6"/>
      <c r="AO422" s="6"/>
      <c r="AP422" s="6"/>
      <c r="AQ422" s="6"/>
      <c r="AR422" s="6"/>
      <c r="AS422" s="6"/>
      <c r="AT422" s="6"/>
      <c r="AU422" s="6"/>
      <c r="AV422" s="6"/>
      <c r="AW422" s="6"/>
      <c r="AX422" s="6"/>
      <c r="AY422" s="6"/>
      <c r="AZ422" s="6"/>
      <c r="BA422" s="6"/>
      <c r="BB422" s="6"/>
      <c r="BC422" s="6"/>
      <c r="BD422" s="6"/>
      <c r="BE422" s="6"/>
      <c r="BF422" s="6"/>
      <c r="BG422" s="6"/>
      <c r="BH422" s="6"/>
      <c r="BI422" s="6"/>
      <c r="BJ422" s="6"/>
      <c r="BK422" s="7"/>
      <c r="BL422" s="48"/>
      <c r="BM422" s="48"/>
      <c r="BN422" s="48"/>
    </row>
    <row r="423" spans="4:66"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  <c r="AA423" s="6"/>
      <c r="AB423" s="6"/>
      <c r="AC423" s="6"/>
      <c r="AD423" s="7"/>
      <c r="AE423" s="48"/>
      <c r="AF423" s="48"/>
      <c r="AG423" s="48"/>
      <c r="AK423" s="6"/>
      <c r="AL423" s="6"/>
      <c r="AM423" s="6"/>
      <c r="AN423" s="6"/>
      <c r="AO423" s="6"/>
      <c r="AP423" s="6"/>
      <c r="AQ423" s="6"/>
      <c r="AR423" s="6"/>
      <c r="AS423" s="6"/>
      <c r="AT423" s="6"/>
      <c r="AU423" s="6"/>
      <c r="AV423" s="6"/>
      <c r="AW423" s="6"/>
      <c r="AX423" s="6"/>
      <c r="AY423" s="6"/>
      <c r="AZ423" s="6"/>
      <c r="BA423" s="6"/>
      <c r="BB423" s="6"/>
      <c r="BC423" s="6"/>
      <c r="BD423" s="6"/>
      <c r="BE423" s="6"/>
      <c r="BF423" s="6"/>
      <c r="BG423" s="6"/>
      <c r="BH423" s="6"/>
      <c r="BI423" s="6"/>
      <c r="BJ423" s="6"/>
      <c r="BK423" s="7"/>
      <c r="BL423" s="48"/>
      <c r="BM423" s="48"/>
      <c r="BN423" s="48"/>
    </row>
    <row r="424" spans="4:66"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  <c r="AA424" s="6"/>
      <c r="AB424" s="6"/>
      <c r="AC424" s="6"/>
      <c r="AD424" s="7"/>
      <c r="AE424" s="48"/>
      <c r="AF424" s="48"/>
      <c r="AG424" s="48"/>
      <c r="AK424" s="6"/>
      <c r="AL424" s="6"/>
      <c r="AM424" s="6"/>
      <c r="AN424" s="6"/>
      <c r="AO424" s="6"/>
      <c r="AP424" s="6"/>
      <c r="AQ424" s="6"/>
      <c r="AR424" s="6"/>
      <c r="AS424" s="6"/>
      <c r="AT424" s="6"/>
      <c r="AU424" s="6"/>
      <c r="AV424" s="6"/>
      <c r="AW424" s="6"/>
      <c r="AX424" s="6"/>
      <c r="AY424" s="6"/>
      <c r="AZ424" s="6"/>
      <c r="BA424" s="6"/>
      <c r="BB424" s="6"/>
      <c r="BC424" s="6"/>
      <c r="BD424" s="6"/>
      <c r="BE424" s="6"/>
      <c r="BF424" s="6"/>
      <c r="BG424" s="6"/>
      <c r="BH424" s="6"/>
      <c r="BI424" s="6"/>
      <c r="BJ424" s="6"/>
      <c r="BK424" s="7"/>
      <c r="BL424" s="48"/>
      <c r="BM424" s="48"/>
      <c r="BN424" s="48"/>
    </row>
    <row r="425" spans="4:66"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  <c r="AA425" s="6"/>
      <c r="AB425" s="6"/>
      <c r="AC425" s="6"/>
      <c r="AD425" s="7"/>
      <c r="AE425" s="48"/>
      <c r="AF425" s="48"/>
      <c r="AG425" s="48"/>
      <c r="AK425" s="6"/>
      <c r="AL425" s="6"/>
      <c r="AM425" s="6"/>
      <c r="AN425" s="6"/>
      <c r="AO425" s="6"/>
      <c r="AP425" s="6"/>
      <c r="AQ425" s="6"/>
      <c r="AR425" s="6"/>
      <c r="AS425" s="6"/>
      <c r="AT425" s="6"/>
      <c r="AU425" s="6"/>
      <c r="AV425" s="6"/>
      <c r="AW425" s="6"/>
      <c r="AX425" s="6"/>
      <c r="AY425" s="6"/>
      <c r="AZ425" s="6"/>
      <c r="BA425" s="6"/>
      <c r="BB425" s="6"/>
      <c r="BC425" s="6"/>
      <c r="BD425" s="6"/>
      <c r="BE425" s="6"/>
      <c r="BF425" s="6"/>
      <c r="BG425" s="6"/>
      <c r="BH425" s="6"/>
      <c r="BI425" s="6"/>
      <c r="BJ425" s="6"/>
      <c r="BK425" s="7"/>
      <c r="BL425" s="48"/>
      <c r="BM425" s="48"/>
      <c r="BN425" s="48"/>
    </row>
    <row r="426" spans="4:66"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  <c r="AA426" s="6"/>
      <c r="AB426" s="6"/>
      <c r="AC426" s="6"/>
      <c r="AD426" s="7"/>
      <c r="AE426" s="48"/>
      <c r="AF426" s="48"/>
      <c r="AG426" s="48"/>
      <c r="AK426" s="6"/>
      <c r="AL426" s="6"/>
      <c r="AM426" s="6"/>
      <c r="AN426" s="6"/>
      <c r="AO426" s="6"/>
      <c r="AP426" s="6"/>
      <c r="AQ426" s="6"/>
      <c r="AR426" s="6"/>
      <c r="AS426" s="6"/>
      <c r="AT426" s="6"/>
      <c r="AU426" s="6"/>
      <c r="AV426" s="6"/>
      <c r="AW426" s="6"/>
      <c r="AX426" s="6"/>
      <c r="AY426" s="6"/>
      <c r="AZ426" s="6"/>
      <c r="BA426" s="6"/>
      <c r="BB426" s="6"/>
      <c r="BC426" s="6"/>
      <c r="BD426" s="6"/>
      <c r="BE426" s="6"/>
      <c r="BF426" s="6"/>
      <c r="BG426" s="6"/>
      <c r="BH426" s="6"/>
      <c r="BI426" s="6"/>
      <c r="BJ426" s="6"/>
      <c r="BK426" s="7"/>
      <c r="BL426" s="48"/>
      <c r="BM426" s="48"/>
      <c r="BN426" s="48"/>
    </row>
    <row r="427" spans="4:66"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  <c r="AA427" s="6"/>
      <c r="AB427" s="6"/>
      <c r="AC427" s="6"/>
      <c r="AD427" s="7"/>
      <c r="AE427" s="48"/>
      <c r="AF427" s="48"/>
      <c r="AG427" s="48"/>
      <c r="AK427" s="6"/>
      <c r="AL427" s="6"/>
      <c r="AM427" s="6"/>
      <c r="AN427" s="6"/>
      <c r="AO427" s="6"/>
      <c r="AP427" s="6"/>
      <c r="AQ427" s="6"/>
      <c r="AR427" s="6"/>
      <c r="AS427" s="6"/>
      <c r="AT427" s="6"/>
      <c r="AU427" s="6"/>
      <c r="AV427" s="6"/>
      <c r="AW427" s="6"/>
      <c r="AX427" s="6"/>
      <c r="AY427" s="6"/>
      <c r="AZ427" s="6"/>
      <c r="BA427" s="6"/>
      <c r="BB427" s="6"/>
      <c r="BC427" s="6"/>
      <c r="BD427" s="6"/>
      <c r="BE427" s="6"/>
      <c r="BF427" s="6"/>
      <c r="BG427" s="6"/>
      <c r="BH427" s="6"/>
      <c r="BI427" s="6"/>
      <c r="BJ427" s="6"/>
      <c r="BK427" s="7"/>
      <c r="BL427" s="48"/>
      <c r="BM427" s="48"/>
      <c r="BN427" s="48"/>
    </row>
    <row r="428" spans="4:66"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  <c r="AA428" s="6"/>
      <c r="AB428" s="6"/>
      <c r="AC428" s="6"/>
      <c r="AD428" s="7"/>
      <c r="AE428" s="48"/>
      <c r="AF428" s="48"/>
      <c r="AG428" s="48"/>
      <c r="AK428" s="6"/>
      <c r="AL428" s="6"/>
      <c r="AM428" s="6"/>
      <c r="AN428" s="6"/>
      <c r="AO428" s="6"/>
      <c r="AP428" s="6"/>
      <c r="AQ428" s="6"/>
      <c r="AR428" s="6"/>
      <c r="AS428" s="6"/>
      <c r="AT428" s="6"/>
      <c r="AU428" s="6"/>
      <c r="AV428" s="6"/>
      <c r="AW428" s="6"/>
      <c r="AX428" s="6"/>
      <c r="AY428" s="6"/>
      <c r="AZ428" s="6"/>
      <c r="BA428" s="6"/>
      <c r="BB428" s="6"/>
      <c r="BC428" s="6"/>
      <c r="BD428" s="6"/>
      <c r="BE428" s="6"/>
      <c r="BF428" s="6"/>
      <c r="BG428" s="6"/>
      <c r="BH428" s="6"/>
      <c r="BI428" s="6"/>
      <c r="BJ428" s="6"/>
      <c r="BK428" s="7"/>
      <c r="BL428" s="48"/>
      <c r="BM428" s="48"/>
      <c r="BN428" s="48"/>
    </row>
    <row r="429" spans="4:66"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  <c r="AA429" s="6"/>
      <c r="AB429" s="6"/>
      <c r="AC429" s="6"/>
      <c r="AD429" s="7"/>
      <c r="AE429" s="48"/>
      <c r="AF429" s="48"/>
      <c r="AG429" s="48"/>
      <c r="AK429" s="6"/>
      <c r="AL429" s="6"/>
      <c r="AM429" s="6"/>
      <c r="AN429" s="6"/>
      <c r="AO429" s="6"/>
      <c r="AP429" s="6"/>
      <c r="AQ429" s="6"/>
      <c r="AR429" s="6"/>
      <c r="AS429" s="6"/>
      <c r="AT429" s="6"/>
      <c r="AU429" s="6"/>
      <c r="AV429" s="6"/>
      <c r="AW429" s="6"/>
      <c r="AX429" s="6"/>
      <c r="AY429" s="6"/>
      <c r="AZ429" s="6"/>
      <c r="BA429" s="6"/>
      <c r="BB429" s="6"/>
      <c r="BC429" s="6"/>
      <c r="BD429" s="6"/>
      <c r="BE429" s="6"/>
      <c r="BF429" s="6"/>
      <c r="BG429" s="6"/>
      <c r="BH429" s="6"/>
      <c r="BI429" s="6"/>
      <c r="BJ429" s="6"/>
      <c r="BK429" s="7"/>
      <c r="BL429" s="48"/>
      <c r="BM429" s="48"/>
      <c r="BN429" s="48"/>
    </row>
    <row r="430" spans="4:66"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  <c r="AA430" s="6"/>
      <c r="AB430" s="6"/>
      <c r="AC430" s="6"/>
      <c r="AD430" s="7"/>
      <c r="AE430" s="48"/>
      <c r="AF430" s="48"/>
      <c r="AG430" s="48"/>
      <c r="AK430" s="6"/>
      <c r="AL430" s="6"/>
      <c r="AM430" s="6"/>
      <c r="AN430" s="6"/>
      <c r="AO430" s="6"/>
      <c r="AP430" s="6"/>
      <c r="AQ430" s="6"/>
      <c r="AR430" s="6"/>
      <c r="AS430" s="6"/>
      <c r="AT430" s="6"/>
      <c r="AU430" s="6"/>
      <c r="AV430" s="6"/>
      <c r="AW430" s="6"/>
      <c r="AX430" s="6"/>
      <c r="AY430" s="6"/>
      <c r="AZ430" s="6"/>
      <c r="BA430" s="6"/>
      <c r="BB430" s="6"/>
      <c r="BC430" s="6"/>
      <c r="BD430" s="6"/>
      <c r="BE430" s="6"/>
      <c r="BF430" s="6"/>
      <c r="BG430" s="6"/>
      <c r="BH430" s="6"/>
      <c r="BI430" s="6"/>
      <c r="BJ430" s="6"/>
      <c r="BK430" s="7"/>
      <c r="BL430" s="48"/>
      <c r="BM430" s="48"/>
      <c r="BN430" s="48"/>
    </row>
    <row r="431" spans="4:66"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  <c r="AA431" s="6"/>
      <c r="AB431" s="6"/>
      <c r="AC431" s="6"/>
      <c r="AD431" s="7"/>
      <c r="AE431" s="48"/>
      <c r="AF431" s="48"/>
      <c r="AG431" s="48"/>
      <c r="AK431" s="6"/>
      <c r="AL431" s="6"/>
      <c r="AM431" s="6"/>
      <c r="AN431" s="6"/>
      <c r="AO431" s="6"/>
      <c r="AP431" s="6"/>
      <c r="AQ431" s="6"/>
      <c r="AR431" s="6"/>
      <c r="AS431" s="6"/>
      <c r="AT431" s="6"/>
      <c r="AU431" s="6"/>
      <c r="AV431" s="6"/>
      <c r="AW431" s="6"/>
      <c r="AX431" s="6"/>
      <c r="AY431" s="6"/>
      <c r="AZ431" s="6"/>
      <c r="BA431" s="6"/>
      <c r="BB431" s="6"/>
      <c r="BC431" s="6"/>
      <c r="BD431" s="6"/>
      <c r="BE431" s="6"/>
      <c r="BF431" s="6"/>
      <c r="BG431" s="6"/>
      <c r="BH431" s="6"/>
      <c r="BI431" s="6"/>
      <c r="BJ431" s="6"/>
      <c r="BK431" s="7"/>
      <c r="BL431" s="48"/>
      <c r="BM431" s="48"/>
      <c r="BN431" s="48"/>
    </row>
    <row r="432" spans="4:66"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  <c r="AA432" s="6"/>
      <c r="AB432" s="6"/>
      <c r="AC432" s="6"/>
      <c r="AD432" s="7"/>
      <c r="AE432" s="48"/>
      <c r="AF432" s="48"/>
      <c r="AG432" s="48"/>
      <c r="AK432" s="6"/>
      <c r="AL432" s="6"/>
      <c r="AM432" s="6"/>
      <c r="AN432" s="6"/>
      <c r="AO432" s="6"/>
      <c r="AP432" s="6"/>
      <c r="AQ432" s="6"/>
      <c r="AR432" s="6"/>
      <c r="AS432" s="6"/>
      <c r="AT432" s="6"/>
      <c r="AU432" s="6"/>
      <c r="AV432" s="6"/>
      <c r="AW432" s="6"/>
      <c r="AX432" s="6"/>
      <c r="AY432" s="6"/>
      <c r="AZ432" s="6"/>
      <c r="BA432" s="6"/>
      <c r="BB432" s="6"/>
      <c r="BC432" s="6"/>
      <c r="BD432" s="6"/>
      <c r="BE432" s="6"/>
      <c r="BF432" s="6"/>
      <c r="BG432" s="6"/>
      <c r="BH432" s="6"/>
      <c r="BI432" s="6"/>
      <c r="BJ432" s="6"/>
      <c r="BK432" s="7"/>
      <c r="BL432" s="48"/>
      <c r="BM432" s="48"/>
      <c r="BN432" s="48"/>
    </row>
    <row r="433" spans="4:66"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  <c r="AA433" s="6"/>
      <c r="AB433" s="6"/>
      <c r="AC433" s="6"/>
      <c r="AD433" s="7"/>
      <c r="AE433" s="48"/>
      <c r="AF433" s="48"/>
      <c r="AG433" s="48"/>
      <c r="AK433" s="6"/>
      <c r="AL433" s="6"/>
      <c r="AM433" s="6"/>
      <c r="AN433" s="6"/>
      <c r="AO433" s="6"/>
      <c r="AP433" s="6"/>
      <c r="AQ433" s="6"/>
      <c r="AR433" s="6"/>
      <c r="AS433" s="6"/>
      <c r="AT433" s="6"/>
      <c r="AU433" s="6"/>
      <c r="AV433" s="6"/>
      <c r="AW433" s="6"/>
      <c r="AX433" s="6"/>
      <c r="AY433" s="6"/>
      <c r="AZ433" s="6"/>
      <c r="BA433" s="6"/>
      <c r="BB433" s="6"/>
      <c r="BC433" s="6"/>
      <c r="BD433" s="6"/>
      <c r="BE433" s="6"/>
      <c r="BF433" s="6"/>
      <c r="BG433" s="6"/>
      <c r="BH433" s="6"/>
      <c r="BI433" s="6"/>
      <c r="BJ433" s="6"/>
      <c r="BK433" s="7"/>
      <c r="BL433" s="48"/>
      <c r="BM433" s="48"/>
      <c r="BN433" s="48"/>
    </row>
    <row r="434" spans="4:66"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  <c r="AA434" s="6"/>
      <c r="AB434" s="6"/>
      <c r="AC434" s="6"/>
      <c r="AD434" s="7"/>
      <c r="AE434" s="48"/>
      <c r="AF434" s="48"/>
      <c r="AG434" s="48"/>
      <c r="AK434" s="6"/>
      <c r="AL434" s="6"/>
      <c r="AM434" s="6"/>
      <c r="AN434" s="6"/>
      <c r="AO434" s="6"/>
      <c r="AP434" s="6"/>
      <c r="AQ434" s="6"/>
      <c r="AR434" s="6"/>
      <c r="AS434" s="6"/>
      <c r="AT434" s="6"/>
      <c r="AU434" s="6"/>
      <c r="AV434" s="6"/>
      <c r="AW434" s="6"/>
      <c r="AX434" s="6"/>
      <c r="AY434" s="6"/>
      <c r="AZ434" s="6"/>
      <c r="BA434" s="6"/>
      <c r="BB434" s="6"/>
      <c r="BC434" s="6"/>
      <c r="BD434" s="6"/>
      <c r="BE434" s="6"/>
      <c r="BF434" s="6"/>
      <c r="BG434" s="6"/>
      <c r="BH434" s="6"/>
      <c r="BI434" s="6"/>
      <c r="BJ434" s="6"/>
      <c r="BK434" s="7"/>
      <c r="BL434" s="48"/>
      <c r="BM434" s="48"/>
      <c r="BN434" s="48"/>
    </row>
    <row r="435" spans="4:66"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  <c r="AA435" s="6"/>
      <c r="AB435" s="6"/>
      <c r="AC435" s="6"/>
      <c r="AD435" s="7"/>
      <c r="AE435" s="48"/>
      <c r="AF435" s="48"/>
      <c r="AG435" s="48"/>
      <c r="AK435" s="6"/>
      <c r="AL435" s="6"/>
      <c r="AM435" s="6"/>
      <c r="AN435" s="6"/>
      <c r="AO435" s="6"/>
      <c r="AP435" s="6"/>
      <c r="AQ435" s="6"/>
      <c r="AR435" s="6"/>
      <c r="AS435" s="6"/>
      <c r="AT435" s="6"/>
      <c r="AU435" s="6"/>
      <c r="AV435" s="6"/>
      <c r="AW435" s="6"/>
      <c r="AX435" s="6"/>
      <c r="AY435" s="6"/>
      <c r="AZ435" s="6"/>
      <c r="BA435" s="6"/>
      <c r="BB435" s="6"/>
      <c r="BC435" s="6"/>
      <c r="BD435" s="6"/>
      <c r="BE435" s="6"/>
      <c r="BF435" s="6"/>
      <c r="BG435" s="6"/>
      <c r="BH435" s="6"/>
      <c r="BI435" s="6"/>
      <c r="BJ435" s="6"/>
      <c r="BK435" s="7"/>
      <c r="BL435" s="48"/>
      <c r="BM435" s="48"/>
      <c r="BN435" s="48"/>
    </row>
    <row r="436" spans="4:66"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  <c r="AA436" s="6"/>
      <c r="AB436" s="6"/>
      <c r="AC436" s="6"/>
      <c r="AD436" s="7"/>
      <c r="AE436" s="48"/>
      <c r="AF436" s="48"/>
      <c r="AG436" s="48"/>
      <c r="AK436" s="6"/>
      <c r="AL436" s="6"/>
      <c r="AM436" s="6"/>
      <c r="AN436" s="6"/>
      <c r="AO436" s="6"/>
      <c r="AP436" s="6"/>
      <c r="AQ436" s="6"/>
      <c r="AR436" s="6"/>
      <c r="AS436" s="6"/>
      <c r="AT436" s="6"/>
      <c r="AU436" s="6"/>
      <c r="AV436" s="6"/>
      <c r="AW436" s="6"/>
      <c r="AX436" s="6"/>
      <c r="AY436" s="6"/>
      <c r="AZ436" s="6"/>
      <c r="BA436" s="6"/>
      <c r="BB436" s="6"/>
      <c r="BC436" s="6"/>
      <c r="BD436" s="6"/>
      <c r="BE436" s="6"/>
      <c r="BF436" s="6"/>
      <c r="BG436" s="6"/>
      <c r="BH436" s="6"/>
      <c r="BI436" s="6"/>
      <c r="BJ436" s="6"/>
      <c r="BK436" s="7"/>
      <c r="BL436" s="48"/>
      <c r="BM436" s="48"/>
      <c r="BN436" s="48"/>
    </row>
    <row r="437" spans="4:66"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  <c r="AA437" s="6"/>
      <c r="AB437" s="6"/>
      <c r="AC437" s="6"/>
      <c r="AD437" s="7"/>
      <c r="AE437" s="48"/>
      <c r="AF437" s="48"/>
      <c r="AG437" s="48"/>
      <c r="AK437" s="6"/>
      <c r="AL437" s="6"/>
      <c r="AM437" s="6"/>
      <c r="AN437" s="6"/>
      <c r="AO437" s="6"/>
      <c r="AP437" s="6"/>
      <c r="AQ437" s="6"/>
      <c r="AR437" s="6"/>
      <c r="AS437" s="6"/>
      <c r="AT437" s="6"/>
      <c r="AU437" s="6"/>
      <c r="AV437" s="6"/>
      <c r="AW437" s="6"/>
      <c r="AX437" s="6"/>
      <c r="AY437" s="6"/>
      <c r="AZ437" s="6"/>
      <c r="BA437" s="6"/>
      <c r="BB437" s="6"/>
      <c r="BC437" s="6"/>
      <c r="BD437" s="6"/>
      <c r="BE437" s="6"/>
      <c r="BF437" s="6"/>
      <c r="BG437" s="6"/>
      <c r="BH437" s="6"/>
      <c r="BI437" s="6"/>
      <c r="BJ437" s="6"/>
      <c r="BK437" s="7"/>
      <c r="BL437" s="48"/>
      <c r="BM437" s="48"/>
      <c r="BN437" s="48"/>
    </row>
    <row r="438" spans="4:66"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  <c r="AA438" s="6"/>
      <c r="AB438" s="6"/>
      <c r="AC438" s="6"/>
      <c r="AD438" s="7"/>
      <c r="AE438" s="48"/>
      <c r="AF438" s="48"/>
      <c r="AG438" s="48"/>
      <c r="AK438" s="6"/>
      <c r="AL438" s="6"/>
      <c r="AM438" s="6"/>
      <c r="AN438" s="6"/>
      <c r="AO438" s="6"/>
      <c r="AP438" s="6"/>
      <c r="AQ438" s="6"/>
      <c r="AR438" s="6"/>
      <c r="AS438" s="6"/>
      <c r="AT438" s="6"/>
      <c r="AU438" s="6"/>
      <c r="AV438" s="6"/>
      <c r="AW438" s="6"/>
      <c r="AX438" s="6"/>
      <c r="AY438" s="6"/>
      <c r="AZ438" s="6"/>
      <c r="BA438" s="6"/>
      <c r="BB438" s="6"/>
      <c r="BC438" s="6"/>
      <c r="BD438" s="6"/>
      <c r="BE438" s="6"/>
      <c r="BF438" s="6"/>
      <c r="BG438" s="6"/>
      <c r="BH438" s="6"/>
      <c r="BI438" s="6"/>
      <c r="BJ438" s="6"/>
      <c r="BK438" s="7"/>
      <c r="BL438" s="48"/>
      <c r="BM438" s="48"/>
      <c r="BN438" s="48"/>
    </row>
    <row r="439" spans="4:66"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  <c r="AA439" s="6"/>
      <c r="AB439" s="6"/>
      <c r="AC439" s="6"/>
      <c r="AD439" s="7"/>
      <c r="AE439" s="48"/>
      <c r="AF439" s="48"/>
      <c r="AG439" s="48"/>
      <c r="AK439" s="6"/>
      <c r="AL439" s="6"/>
      <c r="AM439" s="6"/>
      <c r="AN439" s="6"/>
      <c r="AO439" s="6"/>
      <c r="AP439" s="6"/>
      <c r="AQ439" s="6"/>
      <c r="AR439" s="6"/>
      <c r="AS439" s="6"/>
      <c r="AT439" s="6"/>
      <c r="AU439" s="6"/>
      <c r="AV439" s="6"/>
      <c r="AW439" s="6"/>
      <c r="AX439" s="6"/>
      <c r="AY439" s="6"/>
      <c r="AZ439" s="6"/>
      <c r="BA439" s="6"/>
      <c r="BB439" s="6"/>
      <c r="BC439" s="6"/>
      <c r="BD439" s="6"/>
      <c r="BE439" s="6"/>
      <c r="BF439" s="6"/>
      <c r="BG439" s="6"/>
      <c r="BH439" s="6"/>
      <c r="BI439" s="6"/>
      <c r="BJ439" s="6"/>
      <c r="BK439" s="7"/>
      <c r="BL439" s="48"/>
      <c r="BM439" s="48"/>
      <c r="BN439" s="48"/>
    </row>
    <row r="440" spans="4:66"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  <c r="AA440" s="6"/>
      <c r="AB440" s="6"/>
      <c r="AC440" s="6"/>
      <c r="AD440" s="7"/>
      <c r="AE440" s="48"/>
      <c r="AF440" s="48"/>
      <c r="AG440" s="48"/>
      <c r="AK440" s="6"/>
      <c r="AL440" s="6"/>
      <c r="AM440" s="6"/>
      <c r="AN440" s="6"/>
      <c r="AO440" s="6"/>
      <c r="AP440" s="6"/>
      <c r="AQ440" s="6"/>
      <c r="AR440" s="6"/>
      <c r="AS440" s="6"/>
      <c r="AT440" s="6"/>
      <c r="AU440" s="6"/>
      <c r="AV440" s="6"/>
      <c r="AW440" s="6"/>
      <c r="AX440" s="6"/>
      <c r="AY440" s="6"/>
      <c r="AZ440" s="6"/>
      <c r="BA440" s="6"/>
      <c r="BB440" s="6"/>
      <c r="BC440" s="6"/>
      <c r="BD440" s="6"/>
      <c r="BE440" s="6"/>
      <c r="BF440" s="6"/>
      <c r="BG440" s="6"/>
      <c r="BH440" s="6"/>
      <c r="BI440" s="6"/>
      <c r="BJ440" s="6"/>
      <c r="BK440" s="7"/>
      <c r="BL440" s="48"/>
      <c r="BM440" s="48"/>
      <c r="BN440" s="48"/>
    </row>
    <row r="441" spans="4:66"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  <c r="AA441" s="6"/>
      <c r="AB441" s="6"/>
      <c r="AC441" s="6"/>
      <c r="AD441" s="7"/>
      <c r="AE441" s="48"/>
      <c r="AF441" s="48"/>
      <c r="AG441" s="48"/>
      <c r="AK441" s="6"/>
      <c r="AL441" s="6"/>
      <c r="AM441" s="6"/>
      <c r="AN441" s="6"/>
      <c r="AO441" s="6"/>
      <c r="AP441" s="6"/>
      <c r="AQ441" s="6"/>
      <c r="AR441" s="6"/>
      <c r="AS441" s="6"/>
      <c r="AT441" s="6"/>
      <c r="AU441" s="6"/>
      <c r="AV441" s="6"/>
      <c r="AW441" s="6"/>
      <c r="AX441" s="6"/>
      <c r="AY441" s="6"/>
      <c r="AZ441" s="6"/>
      <c r="BA441" s="6"/>
      <c r="BB441" s="6"/>
      <c r="BC441" s="6"/>
      <c r="BD441" s="6"/>
      <c r="BE441" s="6"/>
      <c r="BF441" s="6"/>
      <c r="BG441" s="6"/>
      <c r="BH441" s="6"/>
      <c r="BI441" s="6"/>
      <c r="BJ441" s="6"/>
      <c r="BK441" s="7"/>
      <c r="BL441" s="48"/>
      <c r="BM441" s="48"/>
      <c r="BN441" s="48"/>
    </row>
    <row r="442" spans="4:66"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  <c r="AA442" s="6"/>
      <c r="AB442" s="6"/>
      <c r="AC442" s="6"/>
      <c r="AD442" s="7"/>
      <c r="AE442" s="48"/>
      <c r="AF442" s="48"/>
      <c r="AG442" s="48"/>
      <c r="AK442" s="6"/>
      <c r="AL442" s="6"/>
      <c r="AM442" s="6"/>
      <c r="AN442" s="6"/>
      <c r="AO442" s="6"/>
      <c r="AP442" s="6"/>
      <c r="AQ442" s="6"/>
      <c r="AR442" s="6"/>
      <c r="AS442" s="6"/>
      <c r="AT442" s="6"/>
      <c r="AU442" s="6"/>
      <c r="AV442" s="6"/>
      <c r="AW442" s="6"/>
      <c r="AX442" s="6"/>
      <c r="AY442" s="6"/>
      <c r="AZ442" s="6"/>
      <c r="BA442" s="6"/>
      <c r="BB442" s="6"/>
      <c r="BC442" s="6"/>
      <c r="BD442" s="6"/>
      <c r="BE442" s="6"/>
      <c r="BF442" s="6"/>
      <c r="BG442" s="6"/>
      <c r="BH442" s="6"/>
      <c r="BI442" s="6"/>
      <c r="BJ442" s="6"/>
      <c r="BK442" s="7"/>
      <c r="BL442" s="48"/>
      <c r="BM442" s="48"/>
      <c r="BN442" s="48"/>
    </row>
    <row r="443" spans="4:66"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  <c r="AA443" s="6"/>
      <c r="AB443" s="6"/>
      <c r="AC443" s="6"/>
      <c r="AD443" s="7"/>
      <c r="AE443" s="48"/>
      <c r="AF443" s="48"/>
      <c r="AG443" s="48"/>
      <c r="AK443" s="6"/>
      <c r="AL443" s="6"/>
      <c r="AM443" s="6"/>
      <c r="AN443" s="6"/>
      <c r="AO443" s="6"/>
      <c r="AP443" s="6"/>
      <c r="AQ443" s="6"/>
      <c r="AR443" s="6"/>
      <c r="AS443" s="6"/>
      <c r="AT443" s="6"/>
      <c r="AU443" s="6"/>
      <c r="AV443" s="6"/>
      <c r="AW443" s="6"/>
      <c r="AX443" s="6"/>
      <c r="AY443" s="6"/>
      <c r="AZ443" s="6"/>
      <c r="BA443" s="6"/>
      <c r="BB443" s="6"/>
      <c r="BC443" s="6"/>
      <c r="BD443" s="6"/>
      <c r="BE443" s="6"/>
      <c r="BF443" s="6"/>
      <c r="BG443" s="6"/>
      <c r="BH443" s="6"/>
      <c r="BI443" s="6"/>
      <c r="BJ443" s="6"/>
      <c r="BK443" s="7"/>
      <c r="BL443" s="48"/>
      <c r="BM443" s="48"/>
      <c r="BN443" s="48"/>
    </row>
    <row r="444" spans="4:66"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  <c r="AA444" s="6"/>
      <c r="AB444" s="6"/>
      <c r="AC444" s="6"/>
      <c r="AD444" s="7"/>
      <c r="AE444" s="48"/>
      <c r="AF444" s="48"/>
      <c r="AG444" s="48"/>
      <c r="AK444" s="6"/>
      <c r="AL444" s="6"/>
      <c r="AM444" s="6"/>
      <c r="AN444" s="6"/>
      <c r="AO444" s="6"/>
      <c r="AP444" s="6"/>
      <c r="AQ444" s="6"/>
      <c r="AR444" s="6"/>
      <c r="AS444" s="6"/>
      <c r="AT444" s="6"/>
      <c r="AU444" s="6"/>
      <c r="AV444" s="6"/>
      <c r="AW444" s="6"/>
      <c r="AX444" s="6"/>
      <c r="AY444" s="6"/>
      <c r="AZ444" s="6"/>
      <c r="BA444" s="6"/>
      <c r="BB444" s="6"/>
      <c r="BC444" s="6"/>
      <c r="BD444" s="6"/>
      <c r="BE444" s="6"/>
      <c r="BF444" s="6"/>
      <c r="BG444" s="6"/>
      <c r="BH444" s="6"/>
      <c r="BI444" s="6"/>
      <c r="BJ444" s="6"/>
      <c r="BK444" s="7"/>
      <c r="BL444" s="48"/>
      <c r="BM444" s="48"/>
      <c r="BN444" s="48"/>
    </row>
    <row r="445" spans="4:66"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  <c r="AA445" s="6"/>
      <c r="AB445" s="6"/>
      <c r="AC445" s="6"/>
      <c r="AD445" s="7"/>
      <c r="AE445" s="48"/>
      <c r="AF445" s="48"/>
      <c r="AG445" s="48"/>
      <c r="AK445" s="6"/>
      <c r="AL445" s="6"/>
      <c r="AM445" s="6"/>
      <c r="AN445" s="6"/>
      <c r="AO445" s="6"/>
      <c r="AP445" s="6"/>
      <c r="AQ445" s="6"/>
      <c r="AR445" s="6"/>
      <c r="AS445" s="6"/>
      <c r="AT445" s="6"/>
      <c r="AU445" s="6"/>
      <c r="AV445" s="6"/>
      <c r="AW445" s="6"/>
      <c r="AX445" s="6"/>
      <c r="AY445" s="6"/>
      <c r="AZ445" s="6"/>
      <c r="BA445" s="6"/>
      <c r="BB445" s="6"/>
      <c r="BC445" s="6"/>
      <c r="BD445" s="6"/>
      <c r="BE445" s="6"/>
      <c r="BF445" s="6"/>
      <c r="BG445" s="6"/>
      <c r="BH445" s="6"/>
      <c r="BI445" s="6"/>
      <c r="BJ445" s="6"/>
      <c r="BK445" s="7"/>
      <c r="BL445" s="48"/>
      <c r="BM445" s="48"/>
      <c r="BN445" s="48"/>
    </row>
    <row r="446" spans="4:66"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  <c r="AA446" s="6"/>
      <c r="AB446" s="6"/>
      <c r="AC446" s="6"/>
      <c r="AD446" s="7"/>
      <c r="AE446" s="48"/>
      <c r="AF446" s="48"/>
      <c r="AG446" s="48"/>
      <c r="AK446" s="6"/>
      <c r="AL446" s="6"/>
      <c r="AM446" s="6"/>
      <c r="AN446" s="6"/>
      <c r="AO446" s="6"/>
      <c r="AP446" s="6"/>
      <c r="AQ446" s="6"/>
      <c r="AR446" s="6"/>
      <c r="AS446" s="6"/>
      <c r="AT446" s="6"/>
      <c r="AU446" s="6"/>
      <c r="AV446" s="6"/>
      <c r="AW446" s="6"/>
      <c r="AX446" s="6"/>
      <c r="AY446" s="6"/>
      <c r="AZ446" s="6"/>
      <c r="BA446" s="6"/>
      <c r="BB446" s="6"/>
      <c r="BC446" s="6"/>
      <c r="BD446" s="6"/>
      <c r="BE446" s="6"/>
      <c r="BF446" s="6"/>
      <c r="BG446" s="6"/>
      <c r="BH446" s="6"/>
      <c r="BI446" s="6"/>
      <c r="BJ446" s="6"/>
      <c r="BK446" s="7"/>
      <c r="BL446" s="48"/>
      <c r="BM446" s="48"/>
      <c r="BN446" s="48"/>
    </row>
    <row r="447" spans="4:66"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  <c r="AA447" s="6"/>
      <c r="AB447" s="6"/>
      <c r="AC447" s="6"/>
      <c r="AD447" s="7"/>
      <c r="AE447" s="48"/>
      <c r="AF447" s="48"/>
      <c r="AG447" s="48"/>
      <c r="AK447" s="6"/>
      <c r="AL447" s="6"/>
      <c r="AM447" s="6"/>
      <c r="AN447" s="6"/>
      <c r="AO447" s="6"/>
      <c r="AP447" s="6"/>
      <c r="AQ447" s="6"/>
      <c r="AR447" s="6"/>
      <c r="AS447" s="6"/>
      <c r="AT447" s="6"/>
      <c r="AU447" s="6"/>
      <c r="AV447" s="6"/>
      <c r="AW447" s="6"/>
      <c r="AX447" s="6"/>
      <c r="AY447" s="6"/>
      <c r="AZ447" s="6"/>
      <c r="BA447" s="6"/>
      <c r="BB447" s="6"/>
      <c r="BC447" s="6"/>
      <c r="BD447" s="6"/>
      <c r="BE447" s="6"/>
      <c r="BF447" s="6"/>
      <c r="BG447" s="6"/>
      <c r="BH447" s="6"/>
      <c r="BI447" s="6"/>
      <c r="BJ447" s="6"/>
      <c r="BK447" s="7"/>
      <c r="BL447" s="48"/>
      <c r="BM447" s="48"/>
      <c r="BN447" s="48"/>
    </row>
    <row r="448" spans="4:66"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  <c r="AA448" s="6"/>
      <c r="AB448" s="6"/>
      <c r="AC448" s="6"/>
      <c r="AD448" s="7"/>
      <c r="AE448" s="48"/>
      <c r="AF448" s="48"/>
      <c r="AG448" s="48"/>
      <c r="AK448" s="6"/>
      <c r="AL448" s="6"/>
      <c r="AM448" s="6"/>
      <c r="AN448" s="6"/>
      <c r="AO448" s="6"/>
      <c r="AP448" s="6"/>
      <c r="AQ448" s="6"/>
      <c r="AR448" s="6"/>
      <c r="AS448" s="6"/>
      <c r="AT448" s="6"/>
      <c r="AU448" s="6"/>
      <c r="AV448" s="6"/>
      <c r="AW448" s="6"/>
      <c r="AX448" s="6"/>
      <c r="AY448" s="6"/>
      <c r="AZ448" s="6"/>
      <c r="BA448" s="6"/>
      <c r="BB448" s="6"/>
      <c r="BC448" s="6"/>
      <c r="BD448" s="6"/>
      <c r="BE448" s="6"/>
      <c r="BF448" s="6"/>
      <c r="BG448" s="6"/>
      <c r="BH448" s="6"/>
      <c r="BI448" s="6"/>
      <c r="BJ448" s="6"/>
      <c r="BK448" s="7"/>
      <c r="BL448" s="48"/>
      <c r="BM448" s="48"/>
      <c r="BN448" s="48"/>
    </row>
    <row r="449" spans="4:66"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  <c r="AA449" s="6"/>
      <c r="AB449" s="6"/>
      <c r="AC449" s="6"/>
      <c r="AD449" s="7"/>
      <c r="AE449" s="48"/>
      <c r="AF449" s="48"/>
      <c r="AG449" s="48"/>
      <c r="AK449" s="6"/>
      <c r="AL449" s="6"/>
      <c r="AM449" s="6"/>
      <c r="AN449" s="6"/>
      <c r="AO449" s="6"/>
      <c r="AP449" s="6"/>
      <c r="AQ449" s="6"/>
      <c r="AR449" s="6"/>
      <c r="AS449" s="6"/>
      <c r="AT449" s="6"/>
      <c r="AU449" s="6"/>
      <c r="AV449" s="6"/>
      <c r="AW449" s="6"/>
      <c r="AX449" s="6"/>
      <c r="AY449" s="6"/>
      <c r="AZ449" s="6"/>
      <c r="BA449" s="6"/>
      <c r="BB449" s="6"/>
      <c r="BC449" s="6"/>
      <c r="BD449" s="6"/>
      <c r="BE449" s="6"/>
      <c r="BF449" s="6"/>
      <c r="BG449" s="6"/>
      <c r="BH449" s="6"/>
      <c r="BI449" s="6"/>
      <c r="BJ449" s="6"/>
      <c r="BK449" s="7"/>
      <c r="BL449" s="48"/>
      <c r="BM449" s="48"/>
      <c r="BN449" s="48"/>
    </row>
    <row r="450" spans="4:66"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  <c r="AA450" s="6"/>
      <c r="AB450" s="6"/>
      <c r="AC450" s="6"/>
      <c r="AD450" s="7"/>
      <c r="AE450" s="48"/>
      <c r="AF450" s="48"/>
      <c r="AG450" s="48"/>
      <c r="AK450" s="6"/>
      <c r="AL450" s="6"/>
      <c r="AM450" s="6"/>
      <c r="AN450" s="6"/>
      <c r="AO450" s="6"/>
      <c r="AP450" s="6"/>
      <c r="AQ450" s="6"/>
      <c r="AR450" s="6"/>
      <c r="AS450" s="6"/>
      <c r="AT450" s="6"/>
      <c r="AU450" s="6"/>
      <c r="AV450" s="6"/>
      <c r="AW450" s="6"/>
      <c r="AX450" s="6"/>
      <c r="AY450" s="6"/>
      <c r="AZ450" s="6"/>
      <c r="BA450" s="6"/>
      <c r="BB450" s="6"/>
      <c r="BC450" s="6"/>
      <c r="BD450" s="6"/>
      <c r="BE450" s="6"/>
      <c r="BF450" s="6"/>
      <c r="BG450" s="6"/>
      <c r="BH450" s="6"/>
      <c r="BI450" s="6"/>
      <c r="BJ450" s="6"/>
      <c r="BK450" s="7"/>
      <c r="BL450" s="48"/>
      <c r="BM450" s="48"/>
      <c r="BN450" s="48"/>
    </row>
    <row r="451" spans="4:66"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  <c r="AA451" s="6"/>
      <c r="AB451" s="6"/>
      <c r="AC451" s="6"/>
      <c r="AD451" s="7"/>
      <c r="AE451" s="48"/>
      <c r="AF451" s="48"/>
      <c r="AG451" s="48"/>
      <c r="AK451" s="6"/>
      <c r="AL451" s="6"/>
      <c r="AM451" s="6"/>
      <c r="AN451" s="6"/>
      <c r="AO451" s="6"/>
      <c r="AP451" s="6"/>
      <c r="AQ451" s="6"/>
      <c r="AR451" s="6"/>
      <c r="AS451" s="6"/>
      <c r="AT451" s="6"/>
      <c r="AU451" s="6"/>
      <c r="AV451" s="6"/>
      <c r="AW451" s="6"/>
      <c r="AX451" s="6"/>
      <c r="AY451" s="6"/>
      <c r="AZ451" s="6"/>
      <c r="BA451" s="6"/>
      <c r="BB451" s="6"/>
      <c r="BC451" s="6"/>
      <c r="BD451" s="6"/>
      <c r="BE451" s="6"/>
      <c r="BF451" s="6"/>
      <c r="BG451" s="6"/>
      <c r="BH451" s="6"/>
      <c r="BI451" s="6"/>
      <c r="BJ451" s="6"/>
      <c r="BK451" s="7"/>
      <c r="BL451" s="48"/>
      <c r="BM451" s="48"/>
      <c r="BN451" s="48"/>
    </row>
    <row r="452" spans="4:66"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  <c r="AA452" s="6"/>
      <c r="AB452" s="6"/>
      <c r="AC452" s="6"/>
      <c r="AD452" s="7"/>
      <c r="AE452" s="48"/>
      <c r="AF452" s="48"/>
      <c r="AG452" s="48"/>
      <c r="AK452" s="6"/>
      <c r="AL452" s="6"/>
      <c r="AM452" s="6"/>
      <c r="AN452" s="6"/>
      <c r="AO452" s="6"/>
      <c r="AP452" s="6"/>
      <c r="AQ452" s="6"/>
      <c r="AR452" s="6"/>
      <c r="AS452" s="6"/>
      <c r="AT452" s="6"/>
      <c r="AU452" s="6"/>
      <c r="AV452" s="6"/>
      <c r="AW452" s="6"/>
      <c r="AX452" s="6"/>
      <c r="AY452" s="6"/>
      <c r="AZ452" s="6"/>
      <c r="BA452" s="6"/>
      <c r="BB452" s="6"/>
      <c r="BC452" s="6"/>
      <c r="BD452" s="6"/>
      <c r="BE452" s="6"/>
      <c r="BF452" s="6"/>
      <c r="BG452" s="6"/>
      <c r="BH452" s="6"/>
      <c r="BI452" s="6"/>
      <c r="BJ452" s="6"/>
      <c r="BK452" s="7"/>
      <c r="BL452" s="48"/>
      <c r="BM452" s="48"/>
      <c r="BN452" s="48"/>
    </row>
    <row r="453" spans="4:66"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  <c r="AA453" s="6"/>
      <c r="AB453" s="6"/>
      <c r="AC453" s="6"/>
      <c r="AD453" s="7"/>
      <c r="AE453" s="48"/>
      <c r="AF453" s="48"/>
      <c r="AG453" s="48"/>
      <c r="AK453" s="6"/>
      <c r="AL453" s="6"/>
      <c r="AM453" s="6"/>
      <c r="AN453" s="6"/>
      <c r="AO453" s="6"/>
      <c r="AP453" s="6"/>
      <c r="AQ453" s="6"/>
      <c r="AR453" s="6"/>
      <c r="AS453" s="6"/>
      <c r="AT453" s="6"/>
      <c r="AU453" s="6"/>
      <c r="AV453" s="6"/>
      <c r="AW453" s="6"/>
      <c r="AX453" s="6"/>
      <c r="AY453" s="6"/>
      <c r="AZ453" s="6"/>
      <c r="BA453" s="6"/>
      <c r="BB453" s="6"/>
      <c r="BC453" s="6"/>
      <c r="BD453" s="6"/>
      <c r="BE453" s="6"/>
      <c r="BF453" s="6"/>
      <c r="BG453" s="6"/>
      <c r="BH453" s="6"/>
      <c r="BI453" s="6"/>
      <c r="BJ453" s="6"/>
      <c r="BK453" s="7"/>
      <c r="BL453" s="48"/>
      <c r="BM453" s="48"/>
      <c r="BN453" s="48"/>
    </row>
    <row r="454" spans="4:66"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  <c r="AA454" s="6"/>
      <c r="AB454" s="6"/>
      <c r="AC454" s="6"/>
      <c r="AD454" s="7"/>
      <c r="AE454" s="48"/>
      <c r="AF454" s="48"/>
      <c r="AG454" s="48"/>
      <c r="AK454" s="6"/>
      <c r="AL454" s="6"/>
      <c r="AM454" s="6"/>
      <c r="AN454" s="6"/>
      <c r="AO454" s="6"/>
      <c r="AP454" s="6"/>
      <c r="AQ454" s="6"/>
      <c r="AR454" s="6"/>
      <c r="AS454" s="6"/>
      <c r="AT454" s="6"/>
      <c r="AU454" s="6"/>
      <c r="AV454" s="6"/>
      <c r="AW454" s="6"/>
      <c r="AX454" s="6"/>
      <c r="AY454" s="6"/>
      <c r="AZ454" s="6"/>
      <c r="BA454" s="6"/>
      <c r="BB454" s="6"/>
      <c r="BC454" s="6"/>
      <c r="BD454" s="6"/>
      <c r="BE454" s="6"/>
      <c r="BF454" s="6"/>
      <c r="BG454" s="6"/>
      <c r="BH454" s="6"/>
      <c r="BI454" s="6"/>
      <c r="BJ454" s="6"/>
      <c r="BK454" s="7"/>
      <c r="BL454" s="48"/>
      <c r="BM454" s="48"/>
      <c r="BN454" s="48"/>
    </row>
    <row r="455" spans="4:66"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  <c r="AA455" s="6"/>
      <c r="AB455" s="6"/>
      <c r="AC455" s="6"/>
      <c r="AD455" s="7"/>
      <c r="AE455" s="48"/>
      <c r="AF455" s="48"/>
      <c r="AG455" s="48"/>
      <c r="AK455" s="6"/>
      <c r="AL455" s="6"/>
      <c r="AM455" s="6"/>
      <c r="AN455" s="6"/>
      <c r="AO455" s="6"/>
      <c r="AP455" s="6"/>
      <c r="AQ455" s="6"/>
      <c r="AR455" s="6"/>
      <c r="AS455" s="6"/>
      <c r="AT455" s="6"/>
      <c r="AU455" s="6"/>
      <c r="AV455" s="6"/>
      <c r="AW455" s="6"/>
      <c r="AX455" s="6"/>
      <c r="AY455" s="6"/>
      <c r="AZ455" s="6"/>
      <c r="BA455" s="6"/>
      <c r="BB455" s="6"/>
      <c r="BC455" s="6"/>
      <c r="BD455" s="6"/>
      <c r="BE455" s="6"/>
      <c r="BF455" s="6"/>
      <c r="BG455" s="6"/>
      <c r="BH455" s="6"/>
      <c r="BI455" s="6"/>
      <c r="BJ455" s="6"/>
      <c r="BK455" s="7"/>
      <c r="BL455" s="48"/>
      <c r="BM455" s="48"/>
      <c r="BN455" s="48"/>
    </row>
    <row r="456" spans="4:66"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  <c r="AA456" s="6"/>
      <c r="AB456" s="6"/>
      <c r="AC456" s="6"/>
      <c r="AD456" s="7"/>
      <c r="AE456" s="48"/>
      <c r="AF456" s="48"/>
      <c r="AG456" s="48"/>
      <c r="AK456" s="6"/>
      <c r="AL456" s="6"/>
      <c r="AM456" s="6"/>
      <c r="AN456" s="6"/>
      <c r="AO456" s="6"/>
      <c r="AP456" s="6"/>
      <c r="AQ456" s="6"/>
      <c r="AR456" s="6"/>
      <c r="AS456" s="6"/>
      <c r="AT456" s="6"/>
      <c r="AU456" s="6"/>
      <c r="AV456" s="6"/>
      <c r="AW456" s="6"/>
      <c r="AX456" s="6"/>
      <c r="AY456" s="6"/>
      <c r="AZ456" s="6"/>
      <c r="BA456" s="6"/>
      <c r="BB456" s="6"/>
      <c r="BC456" s="6"/>
      <c r="BD456" s="6"/>
      <c r="BE456" s="6"/>
      <c r="BF456" s="6"/>
      <c r="BG456" s="6"/>
      <c r="BH456" s="6"/>
      <c r="BI456" s="6"/>
      <c r="BJ456" s="6"/>
      <c r="BK456" s="7"/>
      <c r="BL456" s="48"/>
      <c r="BM456" s="48"/>
      <c r="BN456" s="48"/>
    </row>
    <row r="457" spans="4:66"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  <c r="AA457" s="6"/>
      <c r="AB457" s="6"/>
      <c r="AC457" s="6"/>
      <c r="AD457" s="7"/>
      <c r="AE457" s="48"/>
      <c r="AF457" s="48"/>
      <c r="AG457" s="48"/>
      <c r="AK457" s="6"/>
      <c r="AL457" s="6"/>
      <c r="AM457" s="6"/>
      <c r="AN457" s="6"/>
      <c r="AO457" s="6"/>
      <c r="AP457" s="6"/>
      <c r="AQ457" s="6"/>
      <c r="AR457" s="6"/>
      <c r="AS457" s="6"/>
      <c r="AT457" s="6"/>
      <c r="AU457" s="6"/>
      <c r="AV457" s="6"/>
      <c r="AW457" s="6"/>
      <c r="AX457" s="6"/>
      <c r="AY457" s="6"/>
      <c r="AZ457" s="6"/>
      <c r="BA457" s="6"/>
      <c r="BB457" s="6"/>
      <c r="BC457" s="6"/>
      <c r="BD457" s="6"/>
      <c r="BE457" s="6"/>
      <c r="BF457" s="6"/>
      <c r="BG457" s="6"/>
      <c r="BH457" s="6"/>
      <c r="BI457" s="6"/>
      <c r="BJ457" s="6"/>
      <c r="BK457" s="7"/>
      <c r="BL457" s="48"/>
      <c r="BM457" s="48"/>
      <c r="BN457" s="48"/>
    </row>
    <row r="458" spans="4:66"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  <c r="AA458" s="6"/>
      <c r="AB458" s="6"/>
      <c r="AC458" s="6"/>
      <c r="AD458" s="7"/>
      <c r="AE458" s="48"/>
      <c r="AF458" s="48"/>
      <c r="AG458" s="48"/>
      <c r="AK458" s="6"/>
      <c r="AL458" s="6"/>
      <c r="AM458" s="6"/>
      <c r="AN458" s="6"/>
      <c r="AO458" s="6"/>
      <c r="AP458" s="6"/>
      <c r="AQ458" s="6"/>
      <c r="AR458" s="6"/>
      <c r="AS458" s="6"/>
      <c r="AT458" s="6"/>
      <c r="AU458" s="6"/>
      <c r="AV458" s="6"/>
      <c r="AW458" s="6"/>
      <c r="AX458" s="6"/>
      <c r="AY458" s="6"/>
      <c r="AZ458" s="6"/>
      <c r="BA458" s="6"/>
      <c r="BB458" s="6"/>
      <c r="BC458" s="6"/>
      <c r="BD458" s="6"/>
      <c r="BE458" s="6"/>
      <c r="BF458" s="6"/>
      <c r="BG458" s="6"/>
      <c r="BH458" s="6"/>
      <c r="BI458" s="6"/>
      <c r="BJ458" s="6"/>
      <c r="BK458" s="7"/>
      <c r="BL458" s="48"/>
      <c r="BM458" s="48"/>
      <c r="BN458" s="48"/>
    </row>
    <row r="459" spans="4:66"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  <c r="AA459" s="6"/>
      <c r="AB459" s="6"/>
      <c r="AC459" s="6"/>
      <c r="AD459" s="7"/>
      <c r="AE459" s="48"/>
      <c r="AF459" s="48"/>
      <c r="AG459" s="48"/>
      <c r="AK459" s="6"/>
      <c r="AL459" s="6"/>
      <c r="AM459" s="6"/>
      <c r="AN459" s="6"/>
      <c r="AO459" s="6"/>
      <c r="AP459" s="6"/>
      <c r="AQ459" s="6"/>
      <c r="AR459" s="6"/>
      <c r="AS459" s="6"/>
      <c r="AT459" s="6"/>
      <c r="AU459" s="6"/>
      <c r="AV459" s="6"/>
      <c r="AW459" s="6"/>
      <c r="AX459" s="6"/>
      <c r="AY459" s="6"/>
      <c r="AZ459" s="6"/>
      <c r="BA459" s="6"/>
      <c r="BB459" s="6"/>
      <c r="BC459" s="6"/>
      <c r="BD459" s="6"/>
      <c r="BE459" s="6"/>
      <c r="BF459" s="6"/>
      <c r="BG459" s="6"/>
      <c r="BH459" s="6"/>
      <c r="BI459" s="6"/>
      <c r="BJ459" s="6"/>
      <c r="BK459" s="7"/>
      <c r="BL459" s="48"/>
      <c r="BM459" s="48"/>
      <c r="BN459" s="48"/>
    </row>
    <row r="460" spans="4:66"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  <c r="AA460" s="6"/>
      <c r="AB460" s="6"/>
      <c r="AC460" s="6"/>
      <c r="AD460" s="7"/>
      <c r="AE460" s="48"/>
      <c r="AF460" s="48"/>
      <c r="AG460" s="48"/>
      <c r="AK460" s="6"/>
      <c r="AL460" s="6"/>
      <c r="AM460" s="6"/>
      <c r="AN460" s="6"/>
      <c r="AO460" s="6"/>
      <c r="AP460" s="6"/>
      <c r="AQ460" s="6"/>
      <c r="AR460" s="6"/>
      <c r="AS460" s="6"/>
      <c r="AT460" s="6"/>
      <c r="AU460" s="6"/>
      <c r="AV460" s="6"/>
      <c r="AW460" s="6"/>
      <c r="AX460" s="6"/>
      <c r="AY460" s="6"/>
      <c r="AZ460" s="6"/>
      <c r="BA460" s="6"/>
      <c r="BB460" s="6"/>
      <c r="BC460" s="6"/>
      <c r="BD460" s="6"/>
      <c r="BE460" s="6"/>
      <c r="BF460" s="6"/>
      <c r="BG460" s="6"/>
      <c r="BH460" s="6"/>
      <c r="BI460" s="6"/>
      <c r="BJ460" s="6"/>
      <c r="BK460" s="7"/>
      <c r="BL460" s="48"/>
      <c r="BM460" s="48"/>
      <c r="BN460" s="48"/>
    </row>
    <row r="461" spans="4:66"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  <c r="AA461" s="6"/>
      <c r="AB461" s="6"/>
      <c r="AC461" s="6"/>
      <c r="AD461" s="7"/>
      <c r="AE461" s="48"/>
      <c r="AF461" s="48"/>
      <c r="AG461" s="48"/>
      <c r="AK461" s="6"/>
      <c r="AL461" s="6"/>
      <c r="AM461" s="6"/>
      <c r="AN461" s="6"/>
      <c r="AO461" s="6"/>
      <c r="AP461" s="6"/>
      <c r="AQ461" s="6"/>
      <c r="AR461" s="6"/>
      <c r="AS461" s="6"/>
      <c r="AT461" s="6"/>
      <c r="AU461" s="6"/>
      <c r="AV461" s="6"/>
      <c r="AW461" s="6"/>
      <c r="AX461" s="6"/>
      <c r="AY461" s="6"/>
      <c r="AZ461" s="6"/>
      <c r="BA461" s="6"/>
      <c r="BB461" s="6"/>
      <c r="BC461" s="6"/>
      <c r="BD461" s="6"/>
      <c r="BE461" s="6"/>
      <c r="BF461" s="6"/>
      <c r="BG461" s="6"/>
      <c r="BH461" s="6"/>
      <c r="BI461" s="6"/>
      <c r="BJ461" s="6"/>
      <c r="BK461" s="7"/>
      <c r="BL461" s="48"/>
      <c r="BM461" s="48"/>
      <c r="BN461" s="48"/>
    </row>
    <row r="462" spans="4:66"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  <c r="AA462" s="6"/>
      <c r="AB462" s="6"/>
      <c r="AC462" s="6"/>
      <c r="AD462" s="7"/>
      <c r="AE462" s="48"/>
      <c r="AF462" s="48"/>
      <c r="AG462" s="48"/>
      <c r="AK462" s="6"/>
      <c r="AL462" s="6"/>
      <c r="AM462" s="6"/>
      <c r="AN462" s="6"/>
      <c r="AO462" s="6"/>
      <c r="AP462" s="6"/>
      <c r="AQ462" s="6"/>
      <c r="AR462" s="6"/>
      <c r="AS462" s="6"/>
      <c r="AT462" s="6"/>
      <c r="AU462" s="6"/>
      <c r="AV462" s="6"/>
      <c r="AW462" s="6"/>
      <c r="AX462" s="6"/>
      <c r="AY462" s="6"/>
      <c r="AZ462" s="6"/>
      <c r="BA462" s="6"/>
      <c r="BB462" s="6"/>
      <c r="BC462" s="6"/>
      <c r="BD462" s="6"/>
      <c r="BE462" s="6"/>
      <c r="BF462" s="6"/>
      <c r="BG462" s="6"/>
      <c r="BH462" s="6"/>
      <c r="BI462" s="6"/>
      <c r="BJ462" s="6"/>
      <c r="BK462" s="7"/>
      <c r="BL462" s="48"/>
      <c r="BM462" s="48"/>
      <c r="BN462" s="48"/>
    </row>
    <row r="463" spans="4:66"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  <c r="AA463" s="6"/>
      <c r="AB463" s="6"/>
      <c r="AC463" s="6"/>
      <c r="AD463" s="7"/>
      <c r="AE463" s="48"/>
      <c r="AF463" s="48"/>
      <c r="AG463" s="48"/>
      <c r="AK463" s="6"/>
      <c r="AL463" s="6"/>
      <c r="AM463" s="6"/>
      <c r="AN463" s="6"/>
      <c r="AO463" s="6"/>
      <c r="AP463" s="6"/>
      <c r="AQ463" s="6"/>
      <c r="AR463" s="6"/>
      <c r="AS463" s="6"/>
      <c r="AT463" s="6"/>
      <c r="AU463" s="6"/>
      <c r="AV463" s="6"/>
      <c r="AW463" s="6"/>
      <c r="AX463" s="6"/>
      <c r="AY463" s="6"/>
      <c r="AZ463" s="6"/>
      <c r="BA463" s="6"/>
      <c r="BB463" s="6"/>
      <c r="BC463" s="6"/>
      <c r="BD463" s="6"/>
      <c r="BE463" s="6"/>
      <c r="BF463" s="6"/>
      <c r="BG463" s="6"/>
      <c r="BH463" s="6"/>
      <c r="BI463" s="6"/>
      <c r="BJ463" s="6"/>
      <c r="BK463" s="7"/>
      <c r="BL463" s="48"/>
      <c r="BM463" s="48"/>
      <c r="BN463" s="48"/>
    </row>
    <row r="464" spans="4:66"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  <c r="AA464" s="6"/>
      <c r="AB464" s="6"/>
      <c r="AC464" s="6"/>
      <c r="AD464" s="7"/>
      <c r="AE464" s="48"/>
      <c r="AF464" s="48"/>
      <c r="AG464" s="48"/>
      <c r="AK464" s="6"/>
      <c r="AL464" s="6"/>
      <c r="AM464" s="6"/>
      <c r="AN464" s="6"/>
      <c r="AO464" s="6"/>
      <c r="AP464" s="6"/>
      <c r="AQ464" s="6"/>
      <c r="AR464" s="6"/>
      <c r="AS464" s="6"/>
      <c r="AT464" s="6"/>
      <c r="AU464" s="6"/>
      <c r="AV464" s="6"/>
      <c r="AW464" s="6"/>
      <c r="AX464" s="6"/>
      <c r="AY464" s="6"/>
      <c r="AZ464" s="6"/>
      <c r="BA464" s="6"/>
      <c r="BB464" s="6"/>
      <c r="BC464" s="6"/>
      <c r="BD464" s="6"/>
      <c r="BE464" s="6"/>
      <c r="BF464" s="6"/>
      <c r="BG464" s="6"/>
      <c r="BH464" s="6"/>
      <c r="BI464" s="6"/>
      <c r="BJ464" s="6"/>
      <c r="BK464" s="7"/>
      <c r="BL464" s="48"/>
      <c r="BM464" s="48"/>
      <c r="BN464" s="48"/>
    </row>
    <row r="465" spans="4:66"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  <c r="AA465" s="6"/>
      <c r="AB465" s="6"/>
      <c r="AC465" s="6"/>
      <c r="AD465" s="7"/>
      <c r="AE465" s="48"/>
      <c r="AF465" s="48"/>
      <c r="AG465" s="48"/>
      <c r="AK465" s="6"/>
      <c r="AL465" s="6"/>
      <c r="AM465" s="6"/>
      <c r="AN465" s="6"/>
      <c r="AO465" s="6"/>
      <c r="AP465" s="6"/>
      <c r="AQ465" s="6"/>
      <c r="AR465" s="6"/>
      <c r="AS465" s="6"/>
      <c r="AT465" s="6"/>
      <c r="AU465" s="6"/>
      <c r="AV465" s="6"/>
      <c r="AW465" s="6"/>
      <c r="AX465" s="6"/>
      <c r="AY465" s="6"/>
      <c r="AZ465" s="6"/>
      <c r="BA465" s="6"/>
      <c r="BB465" s="6"/>
      <c r="BC465" s="6"/>
      <c r="BD465" s="6"/>
      <c r="BE465" s="6"/>
      <c r="BF465" s="6"/>
      <c r="BG465" s="6"/>
      <c r="BH465" s="6"/>
      <c r="BI465" s="6"/>
      <c r="BJ465" s="6"/>
      <c r="BK465" s="7"/>
      <c r="BL465" s="48"/>
      <c r="BM465" s="48"/>
      <c r="BN465" s="48"/>
    </row>
    <row r="466" spans="4:66"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  <c r="AA466" s="6"/>
      <c r="AB466" s="6"/>
      <c r="AC466" s="6"/>
      <c r="AD466" s="7"/>
      <c r="AE466" s="48"/>
      <c r="AF466" s="48"/>
      <c r="AG466" s="48"/>
      <c r="AK466" s="6"/>
      <c r="AL466" s="6"/>
      <c r="AM466" s="6"/>
      <c r="AN466" s="6"/>
      <c r="AO466" s="6"/>
      <c r="AP466" s="6"/>
      <c r="AQ466" s="6"/>
      <c r="AR466" s="6"/>
      <c r="AS466" s="6"/>
      <c r="AT466" s="6"/>
      <c r="AU466" s="6"/>
      <c r="AV466" s="6"/>
      <c r="AW466" s="6"/>
      <c r="AX466" s="6"/>
      <c r="AY466" s="6"/>
      <c r="AZ466" s="6"/>
      <c r="BA466" s="6"/>
      <c r="BB466" s="6"/>
      <c r="BC466" s="6"/>
      <c r="BD466" s="6"/>
      <c r="BE466" s="6"/>
      <c r="BF466" s="6"/>
      <c r="BG466" s="6"/>
      <c r="BH466" s="6"/>
      <c r="BI466" s="6"/>
      <c r="BJ466" s="6"/>
      <c r="BK466" s="7"/>
      <c r="BL466" s="48"/>
      <c r="BM466" s="48"/>
      <c r="BN466" s="48"/>
    </row>
    <row r="467" spans="4:66"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  <c r="AA467" s="6"/>
      <c r="AB467" s="6"/>
      <c r="AC467" s="6"/>
      <c r="AD467" s="7"/>
      <c r="AE467" s="48"/>
      <c r="AF467" s="48"/>
      <c r="AG467" s="48"/>
      <c r="AK467" s="6"/>
      <c r="AL467" s="6"/>
      <c r="AM467" s="6"/>
      <c r="AN467" s="6"/>
      <c r="AO467" s="6"/>
      <c r="AP467" s="6"/>
      <c r="AQ467" s="6"/>
      <c r="AR467" s="6"/>
      <c r="AS467" s="6"/>
      <c r="AT467" s="6"/>
      <c r="AU467" s="6"/>
      <c r="AV467" s="6"/>
      <c r="AW467" s="6"/>
      <c r="AX467" s="6"/>
      <c r="AY467" s="6"/>
      <c r="AZ467" s="6"/>
      <c r="BA467" s="6"/>
      <c r="BB467" s="6"/>
      <c r="BC467" s="6"/>
      <c r="BD467" s="6"/>
      <c r="BE467" s="6"/>
      <c r="BF467" s="6"/>
      <c r="BG467" s="6"/>
      <c r="BH467" s="6"/>
      <c r="BI467" s="6"/>
      <c r="BJ467" s="6"/>
      <c r="BK467" s="7"/>
      <c r="BL467" s="48"/>
      <c r="BM467" s="48"/>
      <c r="BN467" s="48"/>
    </row>
    <row r="468" spans="4:66"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  <c r="AA468" s="6"/>
      <c r="AB468" s="6"/>
      <c r="AC468" s="6"/>
      <c r="AD468" s="7"/>
      <c r="AE468" s="48"/>
      <c r="AF468" s="48"/>
      <c r="AG468" s="48"/>
      <c r="AK468" s="6"/>
      <c r="AL468" s="6"/>
      <c r="AM468" s="6"/>
      <c r="AN468" s="6"/>
      <c r="AO468" s="6"/>
      <c r="AP468" s="6"/>
      <c r="AQ468" s="6"/>
      <c r="AR468" s="6"/>
      <c r="AS468" s="6"/>
      <c r="AT468" s="6"/>
      <c r="AU468" s="6"/>
      <c r="AV468" s="6"/>
      <c r="AW468" s="6"/>
      <c r="AX468" s="6"/>
      <c r="AY468" s="6"/>
      <c r="AZ468" s="6"/>
      <c r="BA468" s="6"/>
      <c r="BB468" s="6"/>
      <c r="BC468" s="6"/>
      <c r="BD468" s="6"/>
      <c r="BE468" s="6"/>
      <c r="BF468" s="6"/>
      <c r="BG468" s="6"/>
      <c r="BH468" s="6"/>
      <c r="BI468" s="6"/>
      <c r="BJ468" s="6"/>
      <c r="BK468" s="7"/>
      <c r="BL468" s="48"/>
      <c r="BM468" s="48"/>
      <c r="BN468" s="48"/>
    </row>
    <row r="469" spans="4:66"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  <c r="AA469" s="6"/>
      <c r="AB469" s="6"/>
      <c r="AC469" s="6"/>
      <c r="AD469" s="7"/>
      <c r="AE469" s="48"/>
      <c r="AF469" s="48"/>
      <c r="AG469" s="48"/>
      <c r="AK469" s="6"/>
      <c r="AL469" s="6"/>
      <c r="AM469" s="6"/>
      <c r="AN469" s="6"/>
      <c r="AO469" s="6"/>
      <c r="AP469" s="6"/>
      <c r="AQ469" s="6"/>
      <c r="AR469" s="6"/>
      <c r="AS469" s="6"/>
      <c r="AT469" s="6"/>
      <c r="AU469" s="6"/>
      <c r="AV469" s="6"/>
      <c r="AW469" s="6"/>
      <c r="AX469" s="6"/>
      <c r="AY469" s="6"/>
      <c r="AZ469" s="6"/>
      <c r="BA469" s="6"/>
      <c r="BB469" s="6"/>
      <c r="BC469" s="6"/>
      <c r="BD469" s="6"/>
      <c r="BE469" s="6"/>
      <c r="BF469" s="6"/>
      <c r="BG469" s="6"/>
      <c r="BH469" s="6"/>
      <c r="BI469" s="6"/>
      <c r="BJ469" s="6"/>
      <c r="BK469" s="7"/>
      <c r="BL469" s="48"/>
      <c r="BM469" s="48"/>
      <c r="BN469" s="48"/>
    </row>
    <row r="470" spans="4:66"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  <c r="AA470" s="6"/>
      <c r="AB470" s="6"/>
      <c r="AC470" s="6"/>
      <c r="AD470" s="7"/>
      <c r="AE470" s="48"/>
      <c r="AF470" s="48"/>
      <c r="AG470" s="48"/>
      <c r="AK470" s="6"/>
      <c r="AL470" s="6"/>
      <c r="AM470" s="6"/>
      <c r="AN470" s="6"/>
      <c r="AO470" s="6"/>
      <c r="AP470" s="6"/>
      <c r="AQ470" s="6"/>
      <c r="AR470" s="6"/>
      <c r="AS470" s="6"/>
      <c r="AT470" s="6"/>
      <c r="AU470" s="6"/>
      <c r="AV470" s="6"/>
      <c r="AW470" s="6"/>
      <c r="AX470" s="6"/>
      <c r="AY470" s="6"/>
      <c r="AZ470" s="6"/>
      <c r="BA470" s="6"/>
      <c r="BB470" s="6"/>
      <c r="BC470" s="6"/>
      <c r="BD470" s="6"/>
      <c r="BE470" s="6"/>
      <c r="BF470" s="6"/>
      <c r="BG470" s="6"/>
      <c r="BH470" s="6"/>
      <c r="BI470" s="6"/>
      <c r="BJ470" s="6"/>
      <c r="BK470" s="7"/>
      <c r="BL470" s="48"/>
      <c r="BM470" s="48"/>
      <c r="BN470" s="48"/>
    </row>
    <row r="471" spans="4:66"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  <c r="AA471" s="6"/>
      <c r="AB471" s="6"/>
      <c r="AC471" s="6"/>
      <c r="AD471" s="7"/>
      <c r="AE471" s="48"/>
      <c r="AF471" s="48"/>
      <c r="AG471" s="48"/>
      <c r="AK471" s="6"/>
      <c r="AL471" s="6"/>
      <c r="AM471" s="6"/>
      <c r="AN471" s="6"/>
      <c r="AO471" s="6"/>
      <c r="AP471" s="6"/>
      <c r="AQ471" s="6"/>
      <c r="AR471" s="6"/>
      <c r="AS471" s="6"/>
      <c r="AT471" s="6"/>
      <c r="AU471" s="6"/>
      <c r="AV471" s="6"/>
      <c r="AW471" s="6"/>
      <c r="AX471" s="6"/>
      <c r="AY471" s="6"/>
      <c r="AZ471" s="6"/>
      <c r="BA471" s="6"/>
      <c r="BB471" s="6"/>
      <c r="BC471" s="6"/>
      <c r="BD471" s="6"/>
      <c r="BE471" s="6"/>
      <c r="BF471" s="6"/>
      <c r="BG471" s="6"/>
      <c r="BH471" s="6"/>
      <c r="BI471" s="6"/>
      <c r="BJ471" s="6"/>
      <c r="BK471" s="7"/>
      <c r="BL471" s="48"/>
      <c r="BM471" s="48"/>
      <c r="BN471" s="48"/>
    </row>
    <row r="472" spans="4:66"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  <c r="AA472" s="6"/>
      <c r="AB472" s="6"/>
      <c r="AC472" s="6"/>
      <c r="AD472" s="7"/>
      <c r="AE472" s="48"/>
      <c r="AF472" s="48"/>
      <c r="AG472" s="48"/>
      <c r="AK472" s="6"/>
      <c r="AL472" s="6"/>
      <c r="AM472" s="6"/>
      <c r="AN472" s="6"/>
      <c r="AO472" s="6"/>
      <c r="AP472" s="6"/>
      <c r="AQ472" s="6"/>
      <c r="AR472" s="6"/>
      <c r="AS472" s="6"/>
      <c r="AT472" s="6"/>
      <c r="AU472" s="6"/>
      <c r="AV472" s="6"/>
      <c r="AW472" s="6"/>
      <c r="AX472" s="6"/>
      <c r="AY472" s="6"/>
      <c r="AZ472" s="6"/>
      <c r="BA472" s="6"/>
      <c r="BB472" s="6"/>
      <c r="BC472" s="6"/>
      <c r="BD472" s="6"/>
      <c r="BE472" s="6"/>
      <c r="BF472" s="6"/>
      <c r="BG472" s="6"/>
      <c r="BH472" s="6"/>
      <c r="BI472" s="6"/>
      <c r="BJ472" s="6"/>
      <c r="BK472" s="7"/>
      <c r="BL472" s="48"/>
      <c r="BM472" s="48"/>
      <c r="BN472" s="48"/>
    </row>
    <row r="473" spans="4:66"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  <c r="AA473" s="6"/>
      <c r="AB473" s="6"/>
      <c r="AC473" s="6"/>
      <c r="AD473" s="7"/>
      <c r="AE473" s="48"/>
      <c r="AF473" s="48"/>
      <c r="AG473" s="48"/>
      <c r="AK473" s="6"/>
      <c r="AL473" s="6"/>
      <c r="AM473" s="6"/>
      <c r="AN473" s="6"/>
      <c r="AO473" s="6"/>
      <c r="AP473" s="6"/>
      <c r="AQ473" s="6"/>
      <c r="AR473" s="6"/>
      <c r="AS473" s="6"/>
      <c r="AT473" s="6"/>
      <c r="AU473" s="6"/>
      <c r="AV473" s="6"/>
      <c r="AW473" s="6"/>
      <c r="AX473" s="6"/>
      <c r="AY473" s="6"/>
      <c r="AZ473" s="6"/>
      <c r="BA473" s="6"/>
      <c r="BB473" s="6"/>
      <c r="BC473" s="6"/>
      <c r="BD473" s="6"/>
      <c r="BE473" s="6"/>
      <c r="BF473" s="6"/>
      <c r="BG473" s="6"/>
      <c r="BH473" s="6"/>
      <c r="BI473" s="6"/>
      <c r="BJ473" s="6"/>
      <c r="BK473" s="7"/>
      <c r="BL473" s="48"/>
      <c r="BM473" s="48"/>
      <c r="BN473" s="48"/>
    </row>
    <row r="474" spans="4:66"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  <c r="AA474" s="6"/>
      <c r="AB474" s="6"/>
      <c r="AC474" s="6"/>
      <c r="AD474" s="7"/>
      <c r="AE474" s="48"/>
      <c r="AF474" s="48"/>
      <c r="AG474" s="48"/>
      <c r="AK474" s="6"/>
      <c r="AL474" s="6"/>
      <c r="AM474" s="6"/>
      <c r="AN474" s="6"/>
      <c r="AO474" s="6"/>
      <c r="AP474" s="6"/>
      <c r="AQ474" s="6"/>
      <c r="AR474" s="6"/>
      <c r="AS474" s="6"/>
      <c r="AT474" s="6"/>
      <c r="AU474" s="6"/>
      <c r="AV474" s="6"/>
      <c r="AW474" s="6"/>
      <c r="AX474" s="6"/>
      <c r="AY474" s="6"/>
      <c r="AZ474" s="6"/>
      <c r="BA474" s="6"/>
      <c r="BB474" s="6"/>
      <c r="BC474" s="6"/>
      <c r="BD474" s="6"/>
      <c r="BE474" s="6"/>
      <c r="BF474" s="6"/>
      <c r="BG474" s="6"/>
      <c r="BH474" s="6"/>
      <c r="BI474" s="6"/>
      <c r="BJ474" s="6"/>
      <c r="BK474" s="7"/>
      <c r="BL474" s="48"/>
      <c r="BM474" s="48"/>
      <c r="BN474" s="48"/>
    </row>
    <row r="475" spans="4:66"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  <c r="AA475" s="6"/>
      <c r="AB475" s="6"/>
      <c r="AC475" s="6"/>
      <c r="AD475" s="7"/>
      <c r="AE475" s="48"/>
      <c r="AF475" s="48"/>
      <c r="AG475" s="48"/>
      <c r="AK475" s="6"/>
      <c r="AL475" s="6"/>
      <c r="AM475" s="6"/>
      <c r="AN475" s="6"/>
      <c r="AO475" s="6"/>
      <c r="AP475" s="6"/>
      <c r="AQ475" s="6"/>
      <c r="AR475" s="6"/>
      <c r="AS475" s="6"/>
      <c r="AT475" s="6"/>
      <c r="AU475" s="6"/>
      <c r="AV475" s="6"/>
      <c r="AW475" s="6"/>
      <c r="AX475" s="6"/>
      <c r="AY475" s="6"/>
      <c r="AZ475" s="6"/>
      <c r="BA475" s="6"/>
      <c r="BB475" s="6"/>
      <c r="BC475" s="6"/>
      <c r="BD475" s="6"/>
      <c r="BE475" s="6"/>
      <c r="BF475" s="6"/>
      <c r="BG475" s="6"/>
      <c r="BH475" s="6"/>
      <c r="BI475" s="6"/>
      <c r="BJ475" s="6"/>
      <c r="BK475" s="7"/>
      <c r="BL475" s="48"/>
      <c r="BM475" s="48"/>
      <c r="BN475" s="48"/>
    </row>
    <row r="476" spans="4:66"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  <c r="AA476" s="6"/>
      <c r="AB476" s="6"/>
      <c r="AC476" s="6"/>
      <c r="AD476" s="7"/>
      <c r="AE476" s="48"/>
      <c r="AF476" s="48"/>
      <c r="AG476" s="48"/>
      <c r="AK476" s="6"/>
      <c r="AL476" s="6"/>
      <c r="AM476" s="6"/>
      <c r="AN476" s="6"/>
      <c r="AO476" s="6"/>
      <c r="AP476" s="6"/>
      <c r="AQ476" s="6"/>
      <c r="AR476" s="6"/>
      <c r="AS476" s="6"/>
      <c r="AT476" s="6"/>
      <c r="AU476" s="6"/>
      <c r="AV476" s="6"/>
      <c r="AW476" s="6"/>
      <c r="AX476" s="6"/>
      <c r="AY476" s="6"/>
      <c r="AZ476" s="6"/>
      <c r="BA476" s="6"/>
      <c r="BB476" s="6"/>
      <c r="BC476" s="6"/>
      <c r="BD476" s="6"/>
      <c r="BE476" s="6"/>
      <c r="BF476" s="6"/>
      <c r="BG476" s="6"/>
      <c r="BH476" s="6"/>
      <c r="BI476" s="6"/>
      <c r="BJ476" s="6"/>
      <c r="BK476" s="7"/>
      <c r="BL476" s="48"/>
      <c r="BM476" s="48"/>
      <c r="BN476" s="48"/>
    </row>
    <row r="477" spans="4:66"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  <c r="AA477" s="6"/>
      <c r="AB477" s="6"/>
      <c r="AC477" s="6"/>
      <c r="AD477" s="7"/>
      <c r="AE477" s="48"/>
      <c r="AF477" s="48"/>
      <c r="AG477" s="48"/>
      <c r="AK477" s="6"/>
      <c r="AL477" s="6"/>
      <c r="AM477" s="6"/>
      <c r="AN477" s="6"/>
      <c r="AO477" s="6"/>
      <c r="AP477" s="6"/>
      <c r="AQ477" s="6"/>
      <c r="AR477" s="6"/>
      <c r="AS477" s="6"/>
      <c r="AT477" s="6"/>
      <c r="AU477" s="6"/>
      <c r="AV477" s="6"/>
      <c r="AW477" s="6"/>
      <c r="AX477" s="6"/>
      <c r="AY477" s="6"/>
      <c r="AZ477" s="6"/>
      <c r="BA477" s="6"/>
      <c r="BB477" s="6"/>
      <c r="BC477" s="6"/>
      <c r="BD477" s="6"/>
      <c r="BE477" s="6"/>
      <c r="BF477" s="6"/>
      <c r="BG477" s="6"/>
      <c r="BH477" s="6"/>
      <c r="BI477" s="6"/>
      <c r="BJ477" s="6"/>
      <c r="BK477" s="7"/>
      <c r="BL477" s="48"/>
      <c r="BM477" s="48"/>
      <c r="BN477" s="48"/>
    </row>
    <row r="478" spans="4:66"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  <c r="AA478" s="6"/>
      <c r="AB478" s="6"/>
      <c r="AC478" s="6"/>
      <c r="AD478" s="7"/>
      <c r="AE478" s="48"/>
      <c r="AF478" s="48"/>
      <c r="AG478" s="48"/>
      <c r="AK478" s="6"/>
      <c r="AL478" s="6"/>
      <c r="AM478" s="6"/>
      <c r="AN478" s="6"/>
      <c r="AO478" s="6"/>
      <c r="AP478" s="6"/>
      <c r="AQ478" s="6"/>
      <c r="AR478" s="6"/>
      <c r="AS478" s="6"/>
      <c r="AT478" s="6"/>
      <c r="AU478" s="6"/>
      <c r="AV478" s="6"/>
      <c r="AW478" s="6"/>
      <c r="AX478" s="6"/>
      <c r="AY478" s="6"/>
      <c r="AZ478" s="6"/>
      <c r="BA478" s="6"/>
      <c r="BB478" s="6"/>
      <c r="BC478" s="6"/>
      <c r="BD478" s="6"/>
      <c r="BE478" s="6"/>
      <c r="BF478" s="6"/>
      <c r="BG478" s="6"/>
      <c r="BH478" s="6"/>
      <c r="BI478" s="6"/>
      <c r="BJ478" s="6"/>
      <c r="BK478" s="7"/>
      <c r="BL478" s="48"/>
      <c r="BM478" s="48"/>
      <c r="BN478" s="48"/>
    </row>
    <row r="479" spans="4:66"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  <c r="AA479" s="6"/>
      <c r="AB479" s="6"/>
      <c r="AC479" s="6"/>
      <c r="AD479" s="7"/>
      <c r="AE479" s="48"/>
      <c r="AF479" s="48"/>
      <c r="AG479" s="48"/>
      <c r="AK479" s="6"/>
      <c r="AL479" s="6"/>
      <c r="AM479" s="6"/>
      <c r="AN479" s="6"/>
      <c r="AO479" s="6"/>
      <c r="AP479" s="6"/>
      <c r="AQ479" s="6"/>
      <c r="AR479" s="6"/>
      <c r="AS479" s="6"/>
      <c r="AT479" s="6"/>
      <c r="AU479" s="6"/>
      <c r="AV479" s="6"/>
      <c r="AW479" s="6"/>
      <c r="AX479" s="6"/>
      <c r="AY479" s="6"/>
      <c r="AZ479" s="6"/>
      <c r="BA479" s="6"/>
      <c r="BB479" s="6"/>
      <c r="BC479" s="6"/>
      <c r="BD479" s="6"/>
      <c r="BE479" s="6"/>
      <c r="BF479" s="6"/>
      <c r="BG479" s="6"/>
      <c r="BH479" s="6"/>
      <c r="BI479" s="6"/>
      <c r="BJ479" s="6"/>
      <c r="BK479" s="7"/>
      <c r="BL479" s="48"/>
      <c r="BM479" s="48"/>
      <c r="BN479" s="48"/>
    </row>
    <row r="480" spans="4:66"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  <c r="AA480" s="6"/>
      <c r="AB480" s="6"/>
      <c r="AC480" s="6"/>
      <c r="AD480" s="7"/>
      <c r="AE480" s="48"/>
      <c r="AF480" s="48"/>
      <c r="AG480" s="48"/>
      <c r="AK480" s="6"/>
      <c r="AL480" s="6"/>
      <c r="AM480" s="6"/>
      <c r="AN480" s="6"/>
      <c r="AO480" s="6"/>
      <c r="AP480" s="6"/>
      <c r="AQ480" s="6"/>
      <c r="AR480" s="6"/>
      <c r="AS480" s="6"/>
      <c r="AT480" s="6"/>
      <c r="AU480" s="6"/>
      <c r="AV480" s="6"/>
      <c r="AW480" s="6"/>
      <c r="AX480" s="6"/>
      <c r="AY480" s="6"/>
      <c r="AZ480" s="6"/>
      <c r="BA480" s="6"/>
      <c r="BB480" s="6"/>
      <c r="BC480" s="6"/>
      <c r="BD480" s="6"/>
      <c r="BE480" s="6"/>
      <c r="BF480" s="6"/>
      <c r="BG480" s="6"/>
      <c r="BH480" s="6"/>
      <c r="BI480" s="6"/>
      <c r="BJ480" s="6"/>
      <c r="BK480" s="7"/>
      <c r="BL480" s="48"/>
      <c r="BM480" s="48"/>
      <c r="BN480" s="48"/>
    </row>
    <row r="481" spans="4:66"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  <c r="AA481" s="6"/>
      <c r="AB481" s="6"/>
      <c r="AC481" s="6"/>
      <c r="AD481" s="7"/>
      <c r="AE481" s="48"/>
      <c r="AF481" s="48"/>
      <c r="AG481" s="48"/>
      <c r="AK481" s="6"/>
      <c r="AL481" s="6"/>
      <c r="AM481" s="6"/>
      <c r="AN481" s="6"/>
      <c r="AO481" s="6"/>
      <c r="AP481" s="6"/>
      <c r="AQ481" s="6"/>
      <c r="AR481" s="6"/>
      <c r="AS481" s="6"/>
      <c r="AT481" s="6"/>
      <c r="AU481" s="6"/>
      <c r="AV481" s="6"/>
      <c r="AW481" s="6"/>
      <c r="AX481" s="6"/>
      <c r="AY481" s="6"/>
      <c r="AZ481" s="6"/>
      <c r="BA481" s="6"/>
      <c r="BB481" s="6"/>
      <c r="BC481" s="6"/>
      <c r="BD481" s="6"/>
      <c r="BE481" s="6"/>
      <c r="BF481" s="6"/>
      <c r="BG481" s="6"/>
      <c r="BH481" s="6"/>
      <c r="BI481" s="6"/>
      <c r="BJ481" s="6"/>
      <c r="BK481" s="7"/>
      <c r="BL481" s="48"/>
      <c r="BM481" s="48"/>
      <c r="BN481" s="48"/>
    </row>
    <row r="482" spans="4:66"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  <c r="AA482" s="6"/>
      <c r="AB482" s="6"/>
      <c r="AC482" s="6"/>
      <c r="AD482" s="7"/>
      <c r="AE482" s="48"/>
      <c r="AF482" s="48"/>
      <c r="AG482" s="48"/>
      <c r="AK482" s="6"/>
      <c r="AL482" s="6"/>
      <c r="AM482" s="6"/>
      <c r="AN482" s="6"/>
      <c r="AO482" s="6"/>
      <c r="AP482" s="6"/>
      <c r="AQ482" s="6"/>
      <c r="AR482" s="6"/>
      <c r="AS482" s="6"/>
      <c r="AT482" s="6"/>
      <c r="AU482" s="6"/>
      <c r="AV482" s="6"/>
      <c r="AW482" s="6"/>
      <c r="AX482" s="6"/>
      <c r="AY482" s="6"/>
      <c r="AZ482" s="6"/>
      <c r="BA482" s="6"/>
      <c r="BB482" s="6"/>
      <c r="BC482" s="6"/>
      <c r="BD482" s="6"/>
      <c r="BE482" s="6"/>
      <c r="BF482" s="6"/>
      <c r="BG482" s="6"/>
      <c r="BH482" s="6"/>
      <c r="BI482" s="6"/>
      <c r="BJ482" s="6"/>
      <c r="BK482" s="7"/>
      <c r="BL482" s="48"/>
      <c r="BM482" s="48"/>
      <c r="BN482" s="48"/>
    </row>
    <row r="483" spans="4:66"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  <c r="AA483" s="6"/>
      <c r="AB483" s="6"/>
      <c r="AC483" s="6"/>
      <c r="AD483" s="7"/>
      <c r="AE483" s="48"/>
      <c r="AF483" s="48"/>
      <c r="AG483" s="48"/>
      <c r="AK483" s="6"/>
      <c r="AL483" s="6"/>
      <c r="AM483" s="6"/>
      <c r="AN483" s="6"/>
      <c r="AO483" s="6"/>
      <c r="AP483" s="6"/>
      <c r="AQ483" s="6"/>
      <c r="AR483" s="6"/>
      <c r="AS483" s="6"/>
      <c r="AT483" s="6"/>
      <c r="AU483" s="6"/>
      <c r="AV483" s="6"/>
      <c r="AW483" s="6"/>
      <c r="AX483" s="6"/>
      <c r="AY483" s="6"/>
      <c r="AZ483" s="6"/>
      <c r="BA483" s="6"/>
      <c r="BB483" s="6"/>
      <c r="BC483" s="6"/>
      <c r="BD483" s="6"/>
      <c r="BE483" s="6"/>
      <c r="BF483" s="6"/>
      <c r="BG483" s="6"/>
      <c r="BH483" s="6"/>
      <c r="BI483" s="6"/>
      <c r="BJ483" s="6"/>
      <c r="BK483" s="7"/>
      <c r="BL483" s="48"/>
      <c r="BM483" s="48"/>
      <c r="BN483" s="48"/>
    </row>
    <row r="484" spans="4:66"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  <c r="AA484" s="6"/>
      <c r="AB484" s="6"/>
      <c r="AC484" s="6"/>
      <c r="AD484" s="7"/>
      <c r="AE484" s="48"/>
      <c r="AF484" s="48"/>
      <c r="AG484" s="48"/>
      <c r="AK484" s="6"/>
      <c r="AL484" s="6"/>
      <c r="AM484" s="6"/>
      <c r="AN484" s="6"/>
      <c r="AO484" s="6"/>
      <c r="AP484" s="6"/>
      <c r="AQ484" s="6"/>
      <c r="AR484" s="6"/>
      <c r="AS484" s="6"/>
      <c r="AT484" s="6"/>
      <c r="AU484" s="6"/>
      <c r="AV484" s="6"/>
      <c r="AW484" s="6"/>
      <c r="AX484" s="6"/>
      <c r="AY484" s="6"/>
      <c r="AZ484" s="6"/>
      <c r="BA484" s="6"/>
      <c r="BB484" s="6"/>
      <c r="BC484" s="6"/>
      <c r="BD484" s="6"/>
      <c r="BE484" s="6"/>
      <c r="BF484" s="6"/>
      <c r="BG484" s="6"/>
      <c r="BH484" s="6"/>
      <c r="BI484" s="6"/>
      <c r="BJ484" s="6"/>
      <c r="BK484" s="7"/>
      <c r="BL484" s="48"/>
      <c r="BM484" s="48"/>
      <c r="BN484" s="48"/>
    </row>
    <row r="485" spans="4:66"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  <c r="AA485" s="6"/>
      <c r="AB485" s="6"/>
      <c r="AC485" s="6"/>
      <c r="AD485" s="7"/>
      <c r="AE485" s="48"/>
      <c r="AF485" s="48"/>
      <c r="AG485" s="48"/>
      <c r="AK485" s="6"/>
      <c r="AL485" s="6"/>
      <c r="AM485" s="6"/>
      <c r="AN485" s="6"/>
      <c r="AO485" s="6"/>
      <c r="AP485" s="6"/>
      <c r="AQ485" s="6"/>
      <c r="AR485" s="6"/>
      <c r="AS485" s="6"/>
      <c r="AT485" s="6"/>
      <c r="AU485" s="6"/>
      <c r="AV485" s="6"/>
      <c r="AW485" s="6"/>
      <c r="AX485" s="6"/>
      <c r="AY485" s="6"/>
      <c r="AZ485" s="6"/>
      <c r="BA485" s="6"/>
      <c r="BB485" s="6"/>
      <c r="BC485" s="6"/>
      <c r="BD485" s="6"/>
      <c r="BE485" s="6"/>
      <c r="BF485" s="6"/>
      <c r="BG485" s="6"/>
      <c r="BH485" s="6"/>
      <c r="BI485" s="6"/>
      <c r="BJ485" s="6"/>
      <c r="BK485" s="7"/>
      <c r="BL485" s="48"/>
      <c r="BM485" s="48"/>
      <c r="BN485" s="48"/>
    </row>
    <row r="486" spans="4:66"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  <c r="AA486" s="6"/>
      <c r="AB486" s="6"/>
      <c r="AC486" s="6"/>
      <c r="AD486" s="7"/>
      <c r="AE486" s="48"/>
      <c r="AF486" s="48"/>
      <c r="AG486" s="48"/>
      <c r="AK486" s="6"/>
      <c r="AL486" s="6"/>
      <c r="AM486" s="6"/>
      <c r="AN486" s="6"/>
      <c r="AO486" s="6"/>
      <c r="AP486" s="6"/>
      <c r="AQ486" s="6"/>
      <c r="AR486" s="6"/>
      <c r="AS486" s="6"/>
      <c r="AT486" s="6"/>
      <c r="AU486" s="6"/>
      <c r="AV486" s="6"/>
      <c r="AW486" s="6"/>
      <c r="AX486" s="6"/>
      <c r="AY486" s="6"/>
      <c r="AZ486" s="6"/>
      <c r="BA486" s="6"/>
      <c r="BB486" s="6"/>
      <c r="BC486" s="6"/>
      <c r="BD486" s="6"/>
      <c r="BE486" s="6"/>
      <c r="BF486" s="6"/>
      <c r="BG486" s="6"/>
      <c r="BH486" s="6"/>
      <c r="BI486" s="6"/>
      <c r="BJ486" s="6"/>
      <c r="BK486" s="7"/>
      <c r="BL486" s="48"/>
      <c r="BM486" s="48"/>
      <c r="BN486" s="48"/>
    </row>
    <row r="487" spans="4:66"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  <c r="AA487" s="6"/>
      <c r="AB487" s="6"/>
      <c r="AC487" s="6"/>
      <c r="AD487" s="7"/>
      <c r="AE487" s="48"/>
      <c r="AF487" s="48"/>
      <c r="AG487" s="48"/>
      <c r="AK487" s="6"/>
      <c r="AL487" s="6"/>
      <c r="AM487" s="6"/>
      <c r="AN487" s="6"/>
      <c r="AO487" s="6"/>
      <c r="AP487" s="6"/>
      <c r="AQ487" s="6"/>
      <c r="AR487" s="6"/>
      <c r="AS487" s="6"/>
      <c r="AT487" s="6"/>
      <c r="AU487" s="6"/>
      <c r="AV487" s="6"/>
      <c r="AW487" s="6"/>
      <c r="AX487" s="6"/>
      <c r="AY487" s="6"/>
      <c r="AZ487" s="6"/>
      <c r="BA487" s="6"/>
      <c r="BB487" s="6"/>
      <c r="BC487" s="6"/>
      <c r="BD487" s="6"/>
      <c r="BE487" s="6"/>
      <c r="BF487" s="6"/>
      <c r="BG487" s="6"/>
      <c r="BH487" s="6"/>
      <c r="BI487" s="6"/>
      <c r="BJ487" s="6"/>
      <c r="BK487" s="7"/>
      <c r="BL487" s="48"/>
      <c r="BM487" s="48"/>
      <c r="BN487" s="48"/>
    </row>
    <row r="488" spans="4:66"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  <c r="AA488" s="6"/>
      <c r="AB488" s="6"/>
      <c r="AC488" s="6"/>
      <c r="AD488" s="7"/>
      <c r="AE488" s="48"/>
      <c r="AF488" s="48"/>
      <c r="AG488" s="48"/>
      <c r="AK488" s="6"/>
      <c r="AL488" s="6"/>
      <c r="AM488" s="6"/>
      <c r="AN488" s="6"/>
      <c r="AO488" s="6"/>
      <c r="AP488" s="6"/>
      <c r="AQ488" s="6"/>
      <c r="AR488" s="6"/>
      <c r="AS488" s="6"/>
      <c r="AT488" s="6"/>
      <c r="AU488" s="6"/>
      <c r="AV488" s="6"/>
      <c r="AW488" s="6"/>
      <c r="AX488" s="6"/>
      <c r="AY488" s="6"/>
      <c r="AZ488" s="6"/>
      <c r="BA488" s="6"/>
      <c r="BB488" s="6"/>
      <c r="BC488" s="6"/>
      <c r="BD488" s="6"/>
      <c r="BE488" s="6"/>
      <c r="BF488" s="6"/>
      <c r="BG488" s="6"/>
      <c r="BH488" s="6"/>
      <c r="BI488" s="6"/>
      <c r="BJ488" s="6"/>
      <c r="BK488" s="7"/>
      <c r="BL488" s="48"/>
      <c r="BM488" s="48"/>
      <c r="BN488" s="48"/>
    </row>
    <row r="489" spans="4:66"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  <c r="AA489" s="6"/>
      <c r="AB489" s="6"/>
      <c r="AC489" s="6"/>
      <c r="AD489" s="7"/>
      <c r="AE489" s="48"/>
      <c r="AF489" s="48"/>
      <c r="AG489" s="48"/>
      <c r="AK489" s="6"/>
      <c r="AL489" s="6"/>
      <c r="AM489" s="6"/>
      <c r="AN489" s="6"/>
      <c r="AO489" s="6"/>
      <c r="AP489" s="6"/>
      <c r="AQ489" s="6"/>
      <c r="AR489" s="6"/>
      <c r="AS489" s="6"/>
      <c r="AT489" s="6"/>
      <c r="AU489" s="6"/>
      <c r="AV489" s="6"/>
      <c r="AW489" s="6"/>
      <c r="AX489" s="6"/>
      <c r="AY489" s="6"/>
      <c r="AZ489" s="6"/>
      <c r="BA489" s="6"/>
      <c r="BB489" s="6"/>
      <c r="BC489" s="6"/>
      <c r="BD489" s="6"/>
      <c r="BE489" s="6"/>
      <c r="BF489" s="6"/>
      <c r="BG489" s="6"/>
      <c r="BH489" s="6"/>
      <c r="BI489" s="6"/>
      <c r="BJ489" s="6"/>
      <c r="BK489" s="7"/>
      <c r="BL489" s="48"/>
      <c r="BM489" s="48"/>
      <c r="BN489" s="48"/>
    </row>
    <row r="490" spans="4:66"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  <c r="AA490" s="6"/>
      <c r="AB490" s="6"/>
      <c r="AC490" s="6"/>
      <c r="AD490" s="7"/>
      <c r="AE490" s="48"/>
      <c r="AF490" s="48"/>
      <c r="AG490" s="48"/>
      <c r="AK490" s="6"/>
      <c r="AL490" s="6"/>
      <c r="AM490" s="6"/>
      <c r="AN490" s="6"/>
      <c r="AO490" s="6"/>
      <c r="AP490" s="6"/>
      <c r="AQ490" s="6"/>
      <c r="AR490" s="6"/>
      <c r="AS490" s="6"/>
      <c r="AT490" s="6"/>
      <c r="AU490" s="6"/>
      <c r="AV490" s="6"/>
      <c r="AW490" s="6"/>
      <c r="AX490" s="6"/>
      <c r="AY490" s="6"/>
      <c r="AZ490" s="6"/>
      <c r="BA490" s="6"/>
      <c r="BB490" s="6"/>
      <c r="BC490" s="6"/>
      <c r="BD490" s="6"/>
      <c r="BE490" s="6"/>
      <c r="BF490" s="6"/>
      <c r="BG490" s="6"/>
      <c r="BH490" s="6"/>
      <c r="BI490" s="6"/>
      <c r="BJ490" s="6"/>
      <c r="BK490" s="7"/>
      <c r="BL490" s="48"/>
      <c r="BM490" s="48"/>
      <c r="BN490" s="48"/>
    </row>
    <row r="491" spans="4:66"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  <c r="AA491" s="6"/>
      <c r="AB491" s="6"/>
      <c r="AC491" s="6"/>
      <c r="AD491" s="7"/>
      <c r="AE491" s="48"/>
      <c r="AF491" s="48"/>
      <c r="AG491" s="48"/>
      <c r="AK491" s="6"/>
      <c r="AL491" s="6"/>
      <c r="AM491" s="6"/>
      <c r="AN491" s="6"/>
      <c r="AO491" s="6"/>
      <c r="AP491" s="6"/>
      <c r="AQ491" s="6"/>
      <c r="AR491" s="6"/>
      <c r="AS491" s="6"/>
      <c r="AT491" s="6"/>
      <c r="AU491" s="6"/>
      <c r="AV491" s="6"/>
      <c r="AW491" s="6"/>
      <c r="AX491" s="6"/>
      <c r="AY491" s="6"/>
      <c r="AZ491" s="6"/>
      <c r="BA491" s="6"/>
      <c r="BB491" s="6"/>
      <c r="BC491" s="6"/>
      <c r="BD491" s="6"/>
      <c r="BE491" s="6"/>
      <c r="BF491" s="6"/>
      <c r="BG491" s="6"/>
      <c r="BH491" s="6"/>
      <c r="BI491" s="6"/>
      <c r="BJ491" s="6"/>
      <c r="BK491" s="7"/>
      <c r="BL491" s="48"/>
      <c r="BM491" s="48"/>
      <c r="BN491" s="48"/>
    </row>
    <row r="492" spans="4:66"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  <c r="AA492" s="6"/>
      <c r="AB492" s="6"/>
      <c r="AC492" s="6"/>
      <c r="AD492" s="7"/>
      <c r="AE492" s="48"/>
      <c r="AF492" s="48"/>
      <c r="AG492" s="48"/>
      <c r="AK492" s="6"/>
      <c r="AL492" s="6"/>
      <c r="AM492" s="6"/>
      <c r="AN492" s="6"/>
      <c r="AO492" s="6"/>
      <c r="AP492" s="6"/>
      <c r="AQ492" s="6"/>
      <c r="AR492" s="6"/>
      <c r="AS492" s="6"/>
      <c r="AT492" s="6"/>
      <c r="AU492" s="6"/>
      <c r="AV492" s="6"/>
      <c r="AW492" s="6"/>
      <c r="AX492" s="6"/>
      <c r="AY492" s="6"/>
      <c r="AZ492" s="6"/>
      <c r="BA492" s="6"/>
      <c r="BB492" s="6"/>
      <c r="BC492" s="6"/>
      <c r="BD492" s="6"/>
      <c r="BE492" s="6"/>
      <c r="BF492" s="6"/>
      <c r="BG492" s="6"/>
      <c r="BH492" s="6"/>
      <c r="BI492" s="6"/>
      <c r="BJ492" s="6"/>
      <c r="BK492" s="7"/>
      <c r="BL492" s="48"/>
      <c r="BM492" s="48"/>
      <c r="BN492" s="48"/>
    </row>
    <row r="493" spans="4:66"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  <c r="AA493" s="6"/>
      <c r="AB493" s="6"/>
      <c r="AC493" s="6"/>
      <c r="AD493" s="7"/>
      <c r="AE493" s="48"/>
      <c r="AF493" s="48"/>
      <c r="AG493" s="48"/>
      <c r="AK493" s="6"/>
      <c r="AL493" s="6"/>
      <c r="AM493" s="6"/>
      <c r="AN493" s="6"/>
      <c r="AO493" s="6"/>
      <c r="AP493" s="6"/>
      <c r="AQ493" s="6"/>
      <c r="AR493" s="6"/>
      <c r="AS493" s="6"/>
      <c r="AT493" s="6"/>
      <c r="AU493" s="6"/>
      <c r="AV493" s="6"/>
      <c r="AW493" s="6"/>
      <c r="AX493" s="6"/>
      <c r="AY493" s="6"/>
      <c r="AZ493" s="6"/>
      <c r="BA493" s="6"/>
      <c r="BB493" s="6"/>
      <c r="BC493" s="6"/>
      <c r="BD493" s="6"/>
      <c r="BE493" s="6"/>
      <c r="BF493" s="6"/>
      <c r="BG493" s="6"/>
      <c r="BH493" s="6"/>
      <c r="BI493" s="6"/>
      <c r="BJ493" s="6"/>
      <c r="BK493" s="7"/>
      <c r="BL493" s="48"/>
      <c r="BM493" s="48"/>
      <c r="BN493" s="48"/>
    </row>
    <row r="494" spans="4:66"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  <c r="AA494" s="6"/>
      <c r="AB494" s="6"/>
      <c r="AC494" s="6"/>
      <c r="AD494" s="7"/>
      <c r="AE494" s="48"/>
      <c r="AF494" s="48"/>
      <c r="AG494" s="48"/>
      <c r="AK494" s="6"/>
      <c r="AL494" s="6"/>
      <c r="AM494" s="6"/>
      <c r="AN494" s="6"/>
      <c r="AO494" s="6"/>
      <c r="AP494" s="6"/>
      <c r="AQ494" s="6"/>
      <c r="AR494" s="6"/>
      <c r="AS494" s="6"/>
      <c r="AT494" s="6"/>
      <c r="AU494" s="6"/>
      <c r="AV494" s="6"/>
      <c r="AW494" s="6"/>
      <c r="AX494" s="6"/>
      <c r="AY494" s="6"/>
      <c r="AZ494" s="6"/>
      <c r="BA494" s="6"/>
      <c r="BB494" s="6"/>
      <c r="BC494" s="6"/>
      <c r="BD494" s="6"/>
      <c r="BE494" s="6"/>
      <c r="BF494" s="6"/>
      <c r="BG494" s="6"/>
      <c r="BH494" s="6"/>
      <c r="BI494" s="6"/>
      <c r="BJ494" s="6"/>
      <c r="BK494" s="7"/>
      <c r="BL494" s="48"/>
      <c r="BM494" s="48"/>
      <c r="BN494" s="48"/>
    </row>
    <row r="495" spans="4:66"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  <c r="AA495" s="6"/>
      <c r="AB495" s="6"/>
      <c r="AC495" s="6"/>
      <c r="AD495" s="7"/>
      <c r="AE495" s="48"/>
      <c r="AF495" s="48"/>
      <c r="AG495" s="48"/>
      <c r="AK495" s="6"/>
      <c r="AL495" s="6"/>
      <c r="AM495" s="6"/>
      <c r="AN495" s="6"/>
      <c r="AO495" s="6"/>
      <c r="AP495" s="6"/>
      <c r="AQ495" s="6"/>
      <c r="AR495" s="6"/>
      <c r="AS495" s="6"/>
      <c r="AT495" s="6"/>
      <c r="AU495" s="6"/>
      <c r="AV495" s="6"/>
      <c r="AW495" s="6"/>
      <c r="AX495" s="6"/>
      <c r="AY495" s="6"/>
      <c r="AZ495" s="6"/>
      <c r="BA495" s="6"/>
      <c r="BB495" s="6"/>
      <c r="BC495" s="6"/>
      <c r="BD495" s="6"/>
      <c r="BE495" s="6"/>
      <c r="BF495" s="6"/>
      <c r="BG495" s="6"/>
      <c r="BH495" s="6"/>
      <c r="BI495" s="6"/>
      <c r="BJ495" s="6"/>
      <c r="BK495" s="7"/>
      <c r="BL495" s="48"/>
      <c r="BM495" s="48"/>
      <c r="BN495" s="48"/>
    </row>
    <row r="496" spans="4:66"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  <c r="AA496" s="6"/>
      <c r="AB496" s="6"/>
      <c r="AC496" s="6"/>
      <c r="AD496" s="7"/>
      <c r="AE496" s="48"/>
      <c r="AF496" s="48"/>
      <c r="AG496" s="48"/>
      <c r="AK496" s="6"/>
      <c r="AL496" s="6"/>
      <c r="AM496" s="6"/>
      <c r="AN496" s="6"/>
      <c r="AO496" s="6"/>
      <c r="AP496" s="6"/>
      <c r="AQ496" s="6"/>
      <c r="AR496" s="6"/>
      <c r="AS496" s="6"/>
      <c r="AT496" s="6"/>
      <c r="AU496" s="6"/>
      <c r="AV496" s="6"/>
      <c r="AW496" s="6"/>
      <c r="AX496" s="6"/>
      <c r="AY496" s="6"/>
      <c r="AZ496" s="6"/>
      <c r="BA496" s="6"/>
      <c r="BB496" s="6"/>
      <c r="BC496" s="6"/>
      <c r="BD496" s="6"/>
      <c r="BE496" s="6"/>
      <c r="BF496" s="6"/>
      <c r="BG496" s="6"/>
      <c r="BH496" s="6"/>
      <c r="BI496" s="6"/>
      <c r="BJ496" s="6"/>
      <c r="BK496" s="7"/>
      <c r="BL496" s="48"/>
      <c r="BM496" s="48"/>
      <c r="BN496" s="48"/>
    </row>
    <row r="497" spans="4:66"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  <c r="AA497" s="6"/>
      <c r="AB497" s="6"/>
      <c r="AC497" s="6"/>
      <c r="AD497" s="7"/>
      <c r="AE497" s="48"/>
      <c r="AF497" s="48"/>
      <c r="AG497" s="48"/>
      <c r="AK497" s="6"/>
      <c r="AL497" s="6"/>
      <c r="AM497" s="6"/>
      <c r="AN497" s="6"/>
      <c r="AO497" s="6"/>
      <c r="AP497" s="6"/>
      <c r="AQ497" s="6"/>
      <c r="AR497" s="6"/>
      <c r="AS497" s="6"/>
      <c r="AT497" s="6"/>
      <c r="AU497" s="6"/>
      <c r="AV497" s="6"/>
      <c r="AW497" s="6"/>
      <c r="AX497" s="6"/>
      <c r="AY497" s="6"/>
      <c r="AZ497" s="6"/>
      <c r="BA497" s="6"/>
      <c r="BB497" s="6"/>
      <c r="BC497" s="6"/>
      <c r="BD497" s="6"/>
      <c r="BE497" s="6"/>
      <c r="BF497" s="6"/>
      <c r="BG497" s="6"/>
      <c r="BH497" s="6"/>
      <c r="BI497" s="6"/>
      <c r="BJ497" s="6"/>
      <c r="BK497" s="7"/>
      <c r="BL497" s="48"/>
      <c r="BM497" s="48"/>
      <c r="BN497" s="48"/>
    </row>
    <row r="498" spans="4:66"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  <c r="AA498" s="6"/>
      <c r="AB498" s="6"/>
      <c r="AC498" s="6"/>
      <c r="AD498" s="7"/>
      <c r="AE498" s="48"/>
      <c r="AF498" s="48"/>
      <c r="AG498" s="48"/>
      <c r="AK498" s="6"/>
      <c r="AL498" s="6"/>
      <c r="AM498" s="6"/>
      <c r="AN498" s="6"/>
      <c r="AO498" s="6"/>
      <c r="AP498" s="6"/>
      <c r="AQ498" s="6"/>
      <c r="AR498" s="6"/>
      <c r="AS498" s="6"/>
      <c r="AT498" s="6"/>
      <c r="AU498" s="6"/>
      <c r="AV498" s="6"/>
      <c r="AW498" s="6"/>
      <c r="AX498" s="6"/>
      <c r="AY498" s="6"/>
      <c r="AZ498" s="6"/>
      <c r="BA498" s="6"/>
      <c r="BB498" s="6"/>
      <c r="BC498" s="6"/>
      <c r="BD498" s="6"/>
      <c r="BE498" s="6"/>
      <c r="BF498" s="6"/>
      <c r="BG498" s="6"/>
      <c r="BH498" s="6"/>
      <c r="BI498" s="6"/>
      <c r="BJ498" s="6"/>
      <c r="BK498" s="7"/>
      <c r="BL498" s="48"/>
      <c r="BM498" s="48"/>
      <c r="BN498" s="48"/>
    </row>
    <row r="499" spans="4:66"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  <c r="AA499" s="6"/>
      <c r="AB499" s="6"/>
      <c r="AC499" s="6"/>
      <c r="AD499" s="7"/>
      <c r="AE499" s="48"/>
      <c r="AF499" s="48"/>
      <c r="AG499" s="48"/>
      <c r="AK499" s="6"/>
      <c r="AL499" s="6"/>
      <c r="AM499" s="6"/>
      <c r="AN499" s="6"/>
      <c r="AO499" s="6"/>
      <c r="AP499" s="6"/>
      <c r="AQ499" s="6"/>
      <c r="AR499" s="6"/>
      <c r="AS499" s="6"/>
      <c r="AT499" s="6"/>
      <c r="AU499" s="6"/>
      <c r="AV499" s="6"/>
      <c r="AW499" s="6"/>
      <c r="AX499" s="6"/>
      <c r="AY499" s="6"/>
      <c r="AZ499" s="6"/>
      <c r="BA499" s="6"/>
      <c r="BB499" s="6"/>
      <c r="BC499" s="6"/>
      <c r="BD499" s="6"/>
      <c r="BE499" s="6"/>
      <c r="BF499" s="6"/>
      <c r="BG499" s="6"/>
      <c r="BH499" s="6"/>
      <c r="BI499" s="6"/>
      <c r="BJ499" s="6"/>
      <c r="BK499" s="7"/>
      <c r="BL499" s="48"/>
      <c r="BM499" s="48"/>
      <c r="BN499" s="48"/>
    </row>
    <row r="500" spans="4:66"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  <c r="AA500" s="6"/>
      <c r="AB500" s="6"/>
      <c r="AC500" s="6"/>
      <c r="AD500" s="7"/>
      <c r="AE500" s="48"/>
      <c r="AF500" s="48"/>
      <c r="AG500" s="48"/>
      <c r="AK500" s="6"/>
      <c r="AL500" s="6"/>
      <c r="AM500" s="6"/>
      <c r="AN500" s="6"/>
      <c r="AO500" s="6"/>
      <c r="AP500" s="6"/>
      <c r="AQ500" s="6"/>
      <c r="AR500" s="6"/>
      <c r="AS500" s="6"/>
      <c r="AT500" s="6"/>
      <c r="AU500" s="6"/>
      <c r="AV500" s="6"/>
      <c r="AW500" s="6"/>
      <c r="AX500" s="6"/>
      <c r="AY500" s="6"/>
      <c r="AZ500" s="6"/>
      <c r="BA500" s="6"/>
      <c r="BB500" s="6"/>
      <c r="BC500" s="6"/>
      <c r="BD500" s="6"/>
      <c r="BE500" s="6"/>
      <c r="BF500" s="6"/>
      <c r="BG500" s="6"/>
      <c r="BH500" s="6"/>
      <c r="BI500" s="6"/>
      <c r="BJ500" s="6"/>
      <c r="BK500" s="7"/>
      <c r="BL500" s="48"/>
      <c r="BM500" s="48"/>
      <c r="BN500" s="48"/>
    </row>
    <row r="501" spans="4:66"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  <c r="AA501" s="6"/>
      <c r="AB501" s="6"/>
      <c r="AC501" s="6"/>
      <c r="AD501" s="7"/>
      <c r="AE501" s="48"/>
      <c r="AF501" s="48"/>
      <c r="AG501" s="48"/>
      <c r="AK501" s="6"/>
      <c r="AL501" s="6"/>
      <c r="AM501" s="6"/>
      <c r="AN501" s="6"/>
      <c r="AO501" s="6"/>
      <c r="AP501" s="6"/>
      <c r="AQ501" s="6"/>
      <c r="AR501" s="6"/>
      <c r="AS501" s="6"/>
      <c r="AT501" s="6"/>
      <c r="AU501" s="6"/>
      <c r="AV501" s="6"/>
      <c r="AW501" s="6"/>
      <c r="AX501" s="6"/>
      <c r="AY501" s="6"/>
      <c r="AZ501" s="6"/>
      <c r="BA501" s="6"/>
      <c r="BB501" s="6"/>
      <c r="BC501" s="6"/>
      <c r="BD501" s="6"/>
      <c r="BE501" s="6"/>
      <c r="BF501" s="6"/>
      <c r="BG501" s="6"/>
      <c r="BH501" s="6"/>
      <c r="BI501" s="6"/>
      <c r="BJ501" s="6"/>
      <c r="BK501" s="7"/>
      <c r="BL501" s="48"/>
      <c r="BM501" s="48"/>
      <c r="BN501" s="48"/>
    </row>
    <row r="502" spans="4:66"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  <c r="AA502" s="6"/>
      <c r="AB502" s="6"/>
      <c r="AC502" s="6"/>
      <c r="AD502" s="7"/>
      <c r="AE502" s="48"/>
      <c r="AF502" s="48"/>
      <c r="AG502" s="48"/>
      <c r="AK502" s="6"/>
      <c r="AL502" s="6"/>
      <c r="AM502" s="6"/>
      <c r="AN502" s="6"/>
      <c r="AO502" s="6"/>
      <c r="AP502" s="6"/>
      <c r="AQ502" s="6"/>
      <c r="AR502" s="6"/>
      <c r="AS502" s="6"/>
      <c r="AT502" s="6"/>
      <c r="AU502" s="6"/>
      <c r="AV502" s="6"/>
      <c r="AW502" s="6"/>
      <c r="AX502" s="6"/>
      <c r="AY502" s="6"/>
      <c r="AZ502" s="6"/>
      <c r="BA502" s="6"/>
      <c r="BB502" s="6"/>
      <c r="BC502" s="6"/>
      <c r="BD502" s="6"/>
      <c r="BE502" s="6"/>
      <c r="BF502" s="6"/>
      <c r="BG502" s="6"/>
      <c r="BH502" s="6"/>
      <c r="BI502" s="6"/>
      <c r="BJ502" s="6"/>
      <c r="BK502" s="7"/>
      <c r="BL502" s="48"/>
      <c r="BM502" s="48"/>
      <c r="BN502" s="48"/>
    </row>
    <row r="503" spans="4:66"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  <c r="AA503" s="6"/>
      <c r="AB503" s="6"/>
      <c r="AC503" s="6"/>
      <c r="AD503" s="7"/>
      <c r="AE503" s="48"/>
      <c r="AF503" s="48"/>
      <c r="AG503" s="48"/>
      <c r="AK503" s="6"/>
      <c r="AL503" s="6"/>
      <c r="AM503" s="6"/>
      <c r="AN503" s="6"/>
      <c r="AO503" s="6"/>
      <c r="AP503" s="6"/>
      <c r="AQ503" s="6"/>
      <c r="AR503" s="6"/>
      <c r="AS503" s="6"/>
      <c r="AT503" s="6"/>
      <c r="AU503" s="6"/>
      <c r="AV503" s="6"/>
      <c r="AW503" s="6"/>
      <c r="AX503" s="6"/>
      <c r="AY503" s="6"/>
      <c r="AZ503" s="6"/>
      <c r="BA503" s="6"/>
      <c r="BB503" s="6"/>
      <c r="BC503" s="6"/>
      <c r="BD503" s="6"/>
      <c r="BE503" s="6"/>
      <c r="BF503" s="6"/>
      <c r="BG503" s="6"/>
      <c r="BH503" s="6"/>
      <c r="BI503" s="6"/>
      <c r="BJ503" s="6"/>
      <c r="BK503" s="7"/>
      <c r="BL503" s="48"/>
      <c r="BM503" s="48"/>
      <c r="BN503" s="48"/>
    </row>
    <row r="504" spans="4:66"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  <c r="AA504" s="6"/>
      <c r="AB504" s="6"/>
      <c r="AC504" s="6"/>
      <c r="AD504" s="7"/>
      <c r="AE504" s="48"/>
      <c r="AF504" s="48"/>
      <c r="AG504" s="48"/>
      <c r="AK504" s="6"/>
      <c r="AL504" s="6"/>
      <c r="AM504" s="6"/>
      <c r="AN504" s="6"/>
      <c r="AO504" s="6"/>
      <c r="AP504" s="6"/>
      <c r="AQ504" s="6"/>
      <c r="AR504" s="6"/>
      <c r="AS504" s="6"/>
      <c r="AT504" s="6"/>
      <c r="AU504" s="6"/>
      <c r="AV504" s="6"/>
      <c r="AW504" s="6"/>
      <c r="AX504" s="6"/>
      <c r="AY504" s="6"/>
      <c r="AZ504" s="6"/>
      <c r="BA504" s="6"/>
      <c r="BB504" s="6"/>
      <c r="BC504" s="6"/>
      <c r="BD504" s="6"/>
      <c r="BE504" s="6"/>
      <c r="BF504" s="6"/>
      <c r="BG504" s="6"/>
      <c r="BH504" s="6"/>
      <c r="BI504" s="6"/>
      <c r="BJ504" s="6"/>
      <c r="BK504" s="7"/>
      <c r="BL504" s="48"/>
      <c r="BM504" s="48"/>
      <c r="BN504" s="48"/>
    </row>
    <row r="505" spans="4:66"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  <c r="AA505" s="6"/>
      <c r="AB505" s="6"/>
      <c r="AC505" s="6"/>
      <c r="AD505" s="7"/>
      <c r="AE505" s="48"/>
      <c r="AF505" s="48"/>
      <c r="AG505" s="48"/>
      <c r="AK505" s="6"/>
      <c r="AL505" s="6"/>
      <c r="AM505" s="6"/>
      <c r="AN505" s="6"/>
      <c r="AO505" s="6"/>
      <c r="AP505" s="6"/>
      <c r="AQ505" s="6"/>
      <c r="AR505" s="6"/>
      <c r="AS505" s="6"/>
      <c r="AT505" s="6"/>
      <c r="AU505" s="6"/>
      <c r="AV505" s="6"/>
      <c r="AW505" s="6"/>
      <c r="AX505" s="6"/>
      <c r="AY505" s="6"/>
      <c r="AZ505" s="6"/>
      <c r="BA505" s="6"/>
      <c r="BB505" s="6"/>
      <c r="BC505" s="6"/>
      <c r="BD505" s="6"/>
      <c r="BE505" s="6"/>
      <c r="BF505" s="6"/>
      <c r="BG505" s="6"/>
      <c r="BH505" s="6"/>
      <c r="BI505" s="6"/>
      <c r="BJ505" s="6"/>
      <c r="BK505" s="7"/>
      <c r="BL505" s="48"/>
      <c r="BM505" s="48"/>
      <c r="BN505" s="48"/>
    </row>
    <row r="506" spans="4:66"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  <c r="AA506" s="6"/>
      <c r="AB506" s="6"/>
      <c r="AC506" s="6"/>
      <c r="AD506" s="7"/>
      <c r="AE506" s="48"/>
      <c r="AF506" s="48"/>
      <c r="AG506" s="48"/>
      <c r="AK506" s="6"/>
      <c r="AL506" s="6"/>
      <c r="AM506" s="6"/>
      <c r="AN506" s="6"/>
      <c r="AO506" s="6"/>
      <c r="AP506" s="6"/>
      <c r="AQ506" s="6"/>
      <c r="AR506" s="6"/>
      <c r="AS506" s="6"/>
      <c r="AT506" s="6"/>
      <c r="AU506" s="6"/>
      <c r="AV506" s="6"/>
      <c r="AW506" s="6"/>
      <c r="AX506" s="6"/>
      <c r="AY506" s="6"/>
      <c r="AZ506" s="6"/>
      <c r="BA506" s="6"/>
      <c r="BB506" s="6"/>
      <c r="BC506" s="6"/>
      <c r="BD506" s="6"/>
      <c r="BE506" s="6"/>
      <c r="BF506" s="6"/>
      <c r="BG506" s="6"/>
      <c r="BH506" s="6"/>
      <c r="BI506" s="6"/>
      <c r="BJ506" s="6"/>
      <c r="BK506" s="7"/>
      <c r="BL506" s="48"/>
      <c r="BM506" s="48"/>
      <c r="BN506" s="48"/>
    </row>
    <row r="507" spans="4:66"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  <c r="AA507" s="6"/>
      <c r="AB507" s="6"/>
      <c r="AC507" s="6"/>
      <c r="AD507" s="7"/>
      <c r="AE507" s="48"/>
      <c r="AF507" s="48"/>
      <c r="AG507" s="48"/>
      <c r="AK507" s="6"/>
      <c r="AL507" s="6"/>
      <c r="AM507" s="6"/>
      <c r="AN507" s="6"/>
      <c r="AO507" s="6"/>
      <c r="AP507" s="6"/>
      <c r="AQ507" s="6"/>
      <c r="AR507" s="6"/>
      <c r="AS507" s="6"/>
      <c r="AT507" s="6"/>
      <c r="AU507" s="6"/>
      <c r="AV507" s="6"/>
      <c r="AW507" s="6"/>
      <c r="AX507" s="6"/>
      <c r="AY507" s="6"/>
      <c r="AZ507" s="6"/>
      <c r="BA507" s="6"/>
      <c r="BB507" s="6"/>
      <c r="BC507" s="6"/>
      <c r="BD507" s="6"/>
      <c r="BE507" s="6"/>
      <c r="BF507" s="6"/>
      <c r="BG507" s="6"/>
      <c r="BH507" s="6"/>
      <c r="BI507" s="6"/>
      <c r="BJ507" s="6"/>
      <c r="BK507" s="7"/>
      <c r="BL507" s="48"/>
      <c r="BM507" s="48"/>
      <c r="BN507" s="48"/>
    </row>
    <row r="508" spans="4:66"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  <c r="AA508" s="6"/>
      <c r="AB508" s="6"/>
      <c r="AC508" s="6"/>
      <c r="AD508" s="7"/>
      <c r="AE508" s="48"/>
      <c r="AF508" s="48"/>
      <c r="AG508" s="48"/>
      <c r="AK508" s="6"/>
      <c r="AL508" s="6"/>
      <c r="AM508" s="6"/>
      <c r="AN508" s="6"/>
      <c r="AO508" s="6"/>
      <c r="AP508" s="6"/>
      <c r="AQ508" s="6"/>
      <c r="AR508" s="6"/>
      <c r="AS508" s="6"/>
      <c r="AT508" s="6"/>
      <c r="AU508" s="6"/>
      <c r="AV508" s="6"/>
      <c r="AW508" s="6"/>
      <c r="AX508" s="6"/>
      <c r="AY508" s="6"/>
      <c r="AZ508" s="6"/>
      <c r="BA508" s="6"/>
      <c r="BB508" s="6"/>
      <c r="BC508" s="6"/>
      <c r="BD508" s="6"/>
      <c r="BE508" s="6"/>
      <c r="BF508" s="6"/>
      <c r="BG508" s="6"/>
      <c r="BH508" s="6"/>
      <c r="BI508" s="6"/>
      <c r="BJ508" s="6"/>
      <c r="BK508" s="7"/>
      <c r="BL508" s="48"/>
      <c r="BM508" s="48"/>
      <c r="BN508" s="48"/>
    </row>
    <row r="509" spans="4:66"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  <c r="AA509" s="6"/>
      <c r="AB509" s="6"/>
      <c r="AC509" s="6"/>
      <c r="AD509" s="7"/>
      <c r="AE509" s="48"/>
      <c r="AF509" s="48"/>
      <c r="AG509" s="48"/>
      <c r="AK509" s="6"/>
      <c r="AL509" s="6"/>
      <c r="AM509" s="6"/>
      <c r="AN509" s="6"/>
      <c r="AO509" s="6"/>
      <c r="AP509" s="6"/>
      <c r="AQ509" s="6"/>
      <c r="AR509" s="6"/>
      <c r="AS509" s="6"/>
      <c r="AT509" s="6"/>
      <c r="AU509" s="6"/>
      <c r="AV509" s="6"/>
      <c r="AW509" s="6"/>
      <c r="AX509" s="6"/>
      <c r="AY509" s="6"/>
      <c r="AZ509" s="6"/>
      <c r="BA509" s="6"/>
      <c r="BB509" s="6"/>
      <c r="BC509" s="6"/>
      <c r="BD509" s="6"/>
      <c r="BE509" s="6"/>
      <c r="BF509" s="6"/>
      <c r="BG509" s="6"/>
      <c r="BH509" s="6"/>
      <c r="BI509" s="6"/>
      <c r="BJ509" s="6"/>
      <c r="BK509" s="7"/>
      <c r="BL509" s="48"/>
      <c r="BM509" s="48"/>
      <c r="BN509" s="48"/>
    </row>
    <row r="510" spans="4:66"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  <c r="AA510" s="6"/>
      <c r="AB510" s="6"/>
      <c r="AC510" s="6"/>
      <c r="AD510" s="7"/>
      <c r="AE510" s="48"/>
      <c r="AF510" s="48"/>
      <c r="AG510" s="48"/>
      <c r="AK510" s="6"/>
      <c r="AL510" s="6"/>
      <c r="AM510" s="6"/>
      <c r="AN510" s="6"/>
      <c r="AO510" s="6"/>
      <c r="AP510" s="6"/>
      <c r="AQ510" s="6"/>
      <c r="AR510" s="6"/>
      <c r="AS510" s="6"/>
      <c r="AT510" s="6"/>
      <c r="AU510" s="6"/>
      <c r="AV510" s="6"/>
      <c r="AW510" s="6"/>
      <c r="AX510" s="6"/>
      <c r="AY510" s="6"/>
      <c r="AZ510" s="6"/>
      <c r="BA510" s="6"/>
      <c r="BB510" s="6"/>
      <c r="BC510" s="6"/>
      <c r="BD510" s="6"/>
      <c r="BE510" s="6"/>
      <c r="BF510" s="6"/>
      <c r="BG510" s="6"/>
      <c r="BH510" s="6"/>
      <c r="BI510" s="6"/>
      <c r="BJ510" s="6"/>
      <c r="BK510" s="7"/>
      <c r="BL510" s="48"/>
      <c r="BM510" s="48"/>
      <c r="BN510" s="48"/>
    </row>
    <row r="511" spans="4:66"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  <c r="AA511" s="6"/>
      <c r="AB511" s="6"/>
      <c r="AC511" s="6"/>
      <c r="AD511" s="7"/>
      <c r="AE511" s="48"/>
      <c r="AF511" s="48"/>
      <c r="AG511" s="48"/>
      <c r="AK511" s="6"/>
      <c r="AL511" s="6"/>
      <c r="AM511" s="6"/>
      <c r="AN511" s="6"/>
      <c r="AO511" s="6"/>
      <c r="AP511" s="6"/>
      <c r="AQ511" s="6"/>
      <c r="AR511" s="6"/>
      <c r="AS511" s="6"/>
      <c r="AT511" s="6"/>
      <c r="AU511" s="6"/>
      <c r="AV511" s="6"/>
      <c r="AW511" s="6"/>
      <c r="AX511" s="6"/>
      <c r="AY511" s="6"/>
      <c r="AZ511" s="6"/>
      <c r="BA511" s="6"/>
      <c r="BB511" s="6"/>
      <c r="BC511" s="6"/>
      <c r="BD511" s="6"/>
      <c r="BE511" s="6"/>
      <c r="BF511" s="6"/>
      <c r="BG511" s="6"/>
      <c r="BH511" s="6"/>
      <c r="BI511" s="6"/>
      <c r="BJ511" s="6"/>
      <c r="BK511" s="7"/>
      <c r="BL511" s="48"/>
      <c r="BM511" s="48"/>
      <c r="BN511" s="48"/>
    </row>
    <row r="512" spans="4:66"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  <c r="AA512" s="6"/>
      <c r="AB512" s="6"/>
      <c r="AC512" s="6"/>
      <c r="AD512" s="7"/>
      <c r="AE512" s="48"/>
      <c r="AF512" s="48"/>
      <c r="AG512" s="48"/>
      <c r="AK512" s="6"/>
      <c r="AL512" s="6"/>
      <c r="AM512" s="6"/>
      <c r="AN512" s="6"/>
      <c r="AO512" s="6"/>
      <c r="AP512" s="6"/>
      <c r="AQ512" s="6"/>
      <c r="AR512" s="6"/>
      <c r="AS512" s="6"/>
      <c r="AT512" s="6"/>
      <c r="AU512" s="6"/>
      <c r="AV512" s="6"/>
      <c r="AW512" s="6"/>
      <c r="AX512" s="6"/>
      <c r="AY512" s="6"/>
      <c r="AZ512" s="6"/>
      <c r="BA512" s="6"/>
      <c r="BB512" s="6"/>
      <c r="BC512" s="6"/>
      <c r="BD512" s="6"/>
      <c r="BE512" s="6"/>
      <c r="BF512" s="6"/>
      <c r="BG512" s="6"/>
      <c r="BH512" s="6"/>
      <c r="BI512" s="6"/>
      <c r="BJ512" s="6"/>
      <c r="BK512" s="7"/>
      <c r="BL512" s="48"/>
      <c r="BM512" s="48"/>
      <c r="BN512" s="48"/>
    </row>
    <row r="513" spans="4:66"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  <c r="AA513" s="6"/>
      <c r="AB513" s="6"/>
      <c r="AC513" s="6"/>
      <c r="AD513" s="7"/>
      <c r="AE513" s="48"/>
      <c r="AF513" s="48"/>
      <c r="AG513" s="48"/>
      <c r="AK513" s="6"/>
      <c r="AL513" s="6"/>
      <c r="AM513" s="6"/>
      <c r="AN513" s="6"/>
      <c r="AO513" s="6"/>
      <c r="AP513" s="6"/>
      <c r="AQ513" s="6"/>
      <c r="AR513" s="6"/>
      <c r="AS513" s="6"/>
      <c r="AT513" s="6"/>
      <c r="AU513" s="6"/>
      <c r="AV513" s="6"/>
      <c r="AW513" s="6"/>
      <c r="AX513" s="6"/>
      <c r="AY513" s="6"/>
      <c r="AZ513" s="6"/>
      <c r="BA513" s="6"/>
      <c r="BB513" s="6"/>
      <c r="BC513" s="6"/>
      <c r="BD513" s="6"/>
      <c r="BE513" s="6"/>
      <c r="BF513" s="6"/>
      <c r="BG513" s="6"/>
      <c r="BH513" s="6"/>
      <c r="BI513" s="6"/>
      <c r="BJ513" s="6"/>
      <c r="BK513" s="7"/>
      <c r="BL513" s="48"/>
      <c r="BM513" s="48"/>
      <c r="BN513" s="48"/>
    </row>
    <row r="514" spans="4:66"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  <c r="AA514" s="6"/>
      <c r="AB514" s="6"/>
      <c r="AC514" s="6"/>
      <c r="AD514" s="7"/>
      <c r="AE514" s="48"/>
      <c r="AF514" s="48"/>
      <c r="AG514" s="48"/>
      <c r="AK514" s="6"/>
      <c r="AL514" s="6"/>
      <c r="AM514" s="6"/>
      <c r="AN514" s="6"/>
      <c r="AO514" s="6"/>
      <c r="AP514" s="6"/>
      <c r="AQ514" s="6"/>
      <c r="AR514" s="6"/>
      <c r="AS514" s="6"/>
      <c r="AT514" s="6"/>
      <c r="AU514" s="6"/>
      <c r="AV514" s="6"/>
      <c r="AW514" s="6"/>
      <c r="AX514" s="6"/>
      <c r="AY514" s="6"/>
      <c r="AZ514" s="6"/>
      <c r="BA514" s="6"/>
      <c r="BB514" s="6"/>
      <c r="BC514" s="6"/>
      <c r="BD514" s="6"/>
      <c r="BE514" s="6"/>
      <c r="BF514" s="6"/>
      <c r="BG514" s="6"/>
      <c r="BH514" s="6"/>
      <c r="BI514" s="6"/>
      <c r="BJ514" s="6"/>
      <c r="BK514" s="7"/>
      <c r="BL514" s="48"/>
      <c r="BM514" s="48"/>
      <c r="BN514" s="48"/>
    </row>
    <row r="515" spans="4:66"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  <c r="AA515" s="6"/>
      <c r="AB515" s="6"/>
      <c r="AC515" s="6"/>
      <c r="AD515" s="7"/>
      <c r="AE515" s="48"/>
      <c r="AF515" s="48"/>
      <c r="AG515" s="48"/>
      <c r="AK515" s="6"/>
      <c r="AL515" s="6"/>
      <c r="AM515" s="6"/>
      <c r="AN515" s="6"/>
      <c r="AO515" s="6"/>
      <c r="AP515" s="6"/>
      <c r="AQ515" s="6"/>
      <c r="AR515" s="6"/>
      <c r="AS515" s="6"/>
      <c r="AT515" s="6"/>
      <c r="AU515" s="6"/>
      <c r="AV515" s="6"/>
      <c r="AW515" s="6"/>
      <c r="AX515" s="6"/>
      <c r="AY515" s="6"/>
      <c r="AZ515" s="6"/>
      <c r="BA515" s="6"/>
      <c r="BB515" s="6"/>
      <c r="BC515" s="6"/>
      <c r="BD515" s="6"/>
      <c r="BE515" s="6"/>
      <c r="BF515" s="6"/>
      <c r="BG515" s="6"/>
      <c r="BH515" s="6"/>
      <c r="BI515" s="6"/>
      <c r="BJ515" s="6"/>
      <c r="BK515" s="7"/>
      <c r="BL515" s="48"/>
      <c r="BM515" s="48"/>
      <c r="BN515" s="48"/>
    </row>
    <row r="516" spans="4:66"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  <c r="AA516" s="6"/>
      <c r="AB516" s="6"/>
      <c r="AC516" s="6"/>
      <c r="AD516" s="7"/>
      <c r="AE516" s="48"/>
      <c r="AF516" s="48"/>
      <c r="AG516" s="48"/>
      <c r="AK516" s="6"/>
      <c r="AL516" s="6"/>
      <c r="AM516" s="6"/>
      <c r="AN516" s="6"/>
      <c r="AO516" s="6"/>
      <c r="AP516" s="6"/>
      <c r="AQ516" s="6"/>
      <c r="AR516" s="6"/>
      <c r="AS516" s="6"/>
      <c r="AT516" s="6"/>
      <c r="AU516" s="6"/>
      <c r="AV516" s="6"/>
      <c r="AW516" s="6"/>
      <c r="AX516" s="6"/>
      <c r="AY516" s="6"/>
      <c r="AZ516" s="6"/>
      <c r="BA516" s="6"/>
      <c r="BB516" s="6"/>
      <c r="BC516" s="6"/>
      <c r="BD516" s="6"/>
      <c r="BE516" s="6"/>
      <c r="BF516" s="6"/>
      <c r="BG516" s="6"/>
      <c r="BH516" s="6"/>
      <c r="BI516" s="6"/>
      <c r="BJ516" s="6"/>
      <c r="BK516" s="7"/>
      <c r="BL516" s="48"/>
      <c r="BM516" s="48"/>
      <c r="BN516" s="48"/>
    </row>
    <row r="517" spans="4:66"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  <c r="AA517" s="6"/>
      <c r="AB517" s="6"/>
      <c r="AC517" s="6"/>
      <c r="AD517" s="7"/>
      <c r="AE517" s="48"/>
      <c r="AF517" s="48"/>
      <c r="AG517" s="48"/>
      <c r="AK517" s="6"/>
      <c r="AL517" s="6"/>
      <c r="AM517" s="6"/>
      <c r="AN517" s="6"/>
      <c r="AO517" s="6"/>
      <c r="AP517" s="6"/>
      <c r="AQ517" s="6"/>
      <c r="AR517" s="6"/>
      <c r="AS517" s="6"/>
      <c r="AT517" s="6"/>
      <c r="AU517" s="6"/>
      <c r="AV517" s="6"/>
      <c r="AW517" s="6"/>
      <c r="AX517" s="6"/>
      <c r="AY517" s="6"/>
      <c r="AZ517" s="6"/>
      <c r="BA517" s="6"/>
      <c r="BB517" s="6"/>
      <c r="BC517" s="6"/>
      <c r="BD517" s="6"/>
      <c r="BE517" s="6"/>
      <c r="BF517" s="6"/>
      <c r="BG517" s="6"/>
      <c r="BH517" s="6"/>
      <c r="BI517" s="6"/>
      <c r="BJ517" s="6"/>
      <c r="BK517" s="7"/>
      <c r="BL517" s="48"/>
      <c r="BM517" s="48"/>
      <c r="BN517" s="48"/>
    </row>
    <row r="518" spans="4:66"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  <c r="AA518" s="6"/>
      <c r="AB518" s="6"/>
      <c r="AC518" s="6"/>
      <c r="AD518" s="7"/>
      <c r="AE518" s="48"/>
      <c r="AF518" s="48"/>
      <c r="AG518" s="48"/>
      <c r="AK518" s="6"/>
      <c r="AL518" s="6"/>
      <c r="AM518" s="6"/>
      <c r="AN518" s="6"/>
      <c r="AO518" s="6"/>
      <c r="AP518" s="6"/>
      <c r="AQ518" s="6"/>
      <c r="AR518" s="6"/>
      <c r="AS518" s="6"/>
      <c r="AT518" s="6"/>
      <c r="AU518" s="6"/>
      <c r="AV518" s="6"/>
      <c r="AW518" s="6"/>
      <c r="AX518" s="6"/>
      <c r="AY518" s="6"/>
      <c r="AZ518" s="6"/>
      <c r="BA518" s="6"/>
      <c r="BB518" s="6"/>
      <c r="BC518" s="6"/>
      <c r="BD518" s="6"/>
      <c r="BE518" s="6"/>
      <c r="BF518" s="6"/>
      <c r="BG518" s="6"/>
      <c r="BH518" s="6"/>
      <c r="BI518" s="6"/>
      <c r="BJ518" s="6"/>
      <c r="BK518" s="7"/>
      <c r="BL518" s="48"/>
      <c r="BM518" s="48"/>
      <c r="BN518" s="48"/>
    </row>
    <row r="519" spans="4:66"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  <c r="AA519" s="6"/>
      <c r="AB519" s="6"/>
      <c r="AC519" s="6"/>
      <c r="AD519" s="7"/>
      <c r="AE519" s="48"/>
      <c r="AF519" s="48"/>
      <c r="AG519" s="48"/>
      <c r="AK519" s="6"/>
      <c r="AL519" s="6"/>
      <c r="AM519" s="6"/>
      <c r="AN519" s="6"/>
      <c r="AO519" s="6"/>
      <c r="AP519" s="6"/>
      <c r="AQ519" s="6"/>
      <c r="AR519" s="6"/>
      <c r="AS519" s="6"/>
      <c r="AT519" s="6"/>
      <c r="AU519" s="6"/>
      <c r="AV519" s="6"/>
      <c r="AW519" s="6"/>
      <c r="AX519" s="6"/>
      <c r="AY519" s="6"/>
      <c r="AZ519" s="6"/>
      <c r="BA519" s="6"/>
      <c r="BB519" s="6"/>
      <c r="BC519" s="6"/>
      <c r="BD519" s="6"/>
      <c r="BE519" s="6"/>
      <c r="BF519" s="6"/>
      <c r="BG519" s="6"/>
      <c r="BH519" s="6"/>
      <c r="BI519" s="6"/>
      <c r="BJ519" s="6"/>
      <c r="BK519" s="7"/>
      <c r="BL519" s="48"/>
      <c r="BM519" s="48"/>
      <c r="BN519" s="48"/>
    </row>
    <row r="520" spans="4:66"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  <c r="AA520" s="6"/>
      <c r="AB520" s="6"/>
      <c r="AC520" s="6"/>
      <c r="AD520" s="7"/>
      <c r="AE520" s="48"/>
      <c r="AF520" s="48"/>
      <c r="AG520" s="48"/>
      <c r="AK520" s="6"/>
      <c r="AL520" s="6"/>
      <c r="AM520" s="6"/>
      <c r="AN520" s="6"/>
      <c r="AO520" s="6"/>
      <c r="AP520" s="6"/>
      <c r="AQ520" s="6"/>
      <c r="AR520" s="6"/>
      <c r="AS520" s="6"/>
      <c r="AT520" s="6"/>
      <c r="AU520" s="6"/>
      <c r="AV520" s="6"/>
      <c r="AW520" s="6"/>
      <c r="AX520" s="6"/>
      <c r="AY520" s="6"/>
      <c r="AZ520" s="6"/>
      <c r="BA520" s="6"/>
      <c r="BB520" s="6"/>
      <c r="BC520" s="6"/>
      <c r="BD520" s="6"/>
      <c r="BE520" s="6"/>
      <c r="BF520" s="6"/>
      <c r="BG520" s="6"/>
      <c r="BH520" s="6"/>
      <c r="BI520" s="6"/>
      <c r="BJ520" s="6"/>
      <c r="BK520" s="7"/>
      <c r="BL520" s="48"/>
      <c r="BM520" s="48"/>
      <c r="BN520" s="48"/>
    </row>
    <row r="521" spans="4:66"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  <c r="AA521" s="6"/>
      <c r="AB521" s="6"/>
      <c r="AC521" s="6"/>
      <c r="AD521" s="7"/>
      <c r="AE521" s="48"/>
      <c r="AF521" s="48"/>
      <c r="AG521" s="48"/>
      <c r="AK521" s="6"/>
      <c r="AL521" s="6"/>
      <c r="AM521" s="6"/>
      <c r="AN521" s="6"/>
      <c r="AO521" s="6"/>
      <c r="AP521" s="6"/>
      <c r="AQ521" s="6"/>
      <c r="AR521" s="6"/>
      <c r="AS521" s="6"/>
      <c r="AT521" s="6"/>
      <c r="AU521" s="6"/>
      <c r="AV521" s="6"/>
      <c r="AW521" s="6"/>
      <c r="AX521" s="6"/>
      <c r="AY521" s="6"/>
      <c r="AZ521" s="6"/>
      <c r="BA521" s="6"/>
      <c r="BB521" s="6"/>
      <c r="BC521" s="6"/>
      <c r="BD521" s="6"/>
      <c r="BE521" s="6"/>
      <c r="BF521" s="6"/>
      <c r="BG521" s="6"/>
      <c r="BH521" s="6"/>
      <c r="BI521" s="6"/>
      <c r="BJ521" s="6"/>
      <c r="BK521" s="7"/>
      <c r="BL521" s="48"/>
      <c r="BM521" s="48"/>
      <c r="BN521" s="48"/>
    </row>
    <row r="522" spans="4:66"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  <c r="AA522" s="6"/>
      <c r="AB522" s="6"/>
      <c r="AC522" s="6"/>
      <c r="AD522" s="7"/>
      <c r="AE522" s="48"/>
      <c r="AF522" s="48"/>
      <c r="AG522" s="48"/>
      <c r="AK522" s="6"/>
      <c r="AL522" s="6"/>
      <c r="AM522" s="6"/>
      <c r="AN522" s="6"/>
      <c r="AO522" s="6"/>
      <c r="AP522" s="6"/>
      <c r="AQ522" s="6"/>
      <c r="AR522" s="6"/>
      <c r="AS522" s="6"/>
      <c r="AT522" s="6"/>
      <c r="AU522" s="6"/>
      <c r="AV522" s="6"/>
      <c r="AW522" s="6"/>
      <c r="AX522" s="6"/>
      <c r="AY522" s="6"/>
      <c r="AZ522" s="6"/>
      <c r="BA522" s="6"/>
      <c r="BB522" s="6"/>
      <c r="BC522" s="6"/>
      <c r="BD522" s="6"/>
      <c r="BE522" s="6"/>
      <c r="BF522" s="6"/>
      <c r="BG522" s="6"/>
      <c r="BH522" s="6"/>
      <c r="BI522" s="6"/>
      <c r="BJ522" s="6"/>
      <c r="BK522" s="7"/>
      <c r="BL522" s="48"/>
      <c r="BM522" s="48"/>
      <c r="BN522" s="48"/>
    </row>
    <row r="523" spans="4:66"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  <c r="AA523" s="6"/>
      <c r="AB523" s="6"/>
      <c r="AC523" s="6"/>
      <c r="AD523" s="7"/>
      <c r="AE523" s="48"/>
      <c r="AF523" s="48"/>
      <c r="AG523" s="48"/>
      <c r="AK523" s="6"/>
      <c r="AL523" s="6"/>
      <c r="AM523" s="6"/>
      <c r="AN523" s="6"/>
      <c r="AO523" s="6"/>
      <c r="AP523" s="6"/>
      <c r="AQ523" s="6"/>
      <c r="AR523" s="6"/>
      <c r="AS523" s="6"/>
      <c r="AT523" s="6"/>
      <c r="AU523" s="6"/>
      <c r="AV523" s="6"/>
      <c r="AW523" s="6"/>
      <c r="AX523" s="6"/>
      <c r="AY523" s="6"/>
      <c r="AZ523" s="6"/>
      <c r="BA523" s="6"/>
      <c r="BB523" s="6"/>
      <c r="BC523" s="6"/>
      <c r="BD523" s="6"/>
      <c r="BE523" s="6"/>
      <c r="BF523" s="6"/>
      <c r="BG523" s="6"/>
      <c r="BH523" s="6"/>
      <c r="BI523" s="6"/>
      <c r="BJ523" s="6"/>
      <c r="BK523" s="7"/>
      <c r="BL523" s="48"/>
      <c r="BM523" s="48"/>
      <c r="BN523" s="48"/>
    </row>
    <row r="524" spans="4:66"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  <c r="AA524" s="6"/>
      <c r="AB524" s="6"/>
      <c r="AC524" s="6"/>
      <c r="AD524" s="7"/>
      <c r="AE524" s="48"/>
      <c r="AF524" s="48"/>
      <c r="AG524" s="48"/>
      <c r="AK524" s="6"/>
      <c r="AL524" s="6"/>
      <c r="AM524" s="6"/>
      <c r="AN524" s="6"/>
      <c r="AO524" s="6"/>
      <c r="AP524" s="6"/>
      <c r="AQ524" s="6"/>
      <c r="AR524" s="6"/>
      <c r="AS524" s="6"/>
      <c r="AT524" s="6"/>
      <c r="AU524" s="6"/>
      <c r="AV524" s="6"/>
      <c r="AW524" s="6"/>
      <c r="AX524" s="6"/>
      <c r="AY524" s="6"/>
      <c r="AZ524" s="6"/>
      <c r="BA524" s="6"/>
      <c r="BB524" s="6"/>
      <c r="BC524" s="6"/>
      <c r="BD524" s="6"/>
      <c r="BE524" s="6"/>
      <c r="BF524" s="6"/>
      <c r="BG524" s="6"/>
      <c r="BH524" s="6"/>
      <c r="BI524" s="6"/>
      <c r="BJ524" s="6"/>
      <c r="BK524" s="7"/>
      <c r="BL524" s="48"/>
      <c r="BM524" s="48"/>
      <c r="BN524" s="48"/>
    </row>
    <row r="525" spans="4:66"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  <c r="AA525" s="6"/>
      <c r="AB525" s="6"/>
      <c r="AC525" s="6"/>
      <c r="AD525" s="7"/>
      <c r="AE525" s="48"/>
      <c r="AF525" s="48"/>
      <c r="AG525" s="48"/>
      <c r="AK525" s="6"/>
      <c r="AL525" s="6"/>
      <c r="AM525" s="6"/>
      <c r="AN525" s="6"/>
      <c r="AO525" s="6"/>
      <c r="AP525" s="6"/>
      <c r="AQ525" s="6"/>
      <c r="AR525" s="6"/>
      <c r="AS525" s="6"/>
      <c r="AT525" s="6"/>
      <c r="AU525" s="6"/>
      <c r="AV525" s="6"/>
      <c r="AW525" s="6"/>
      <c r="AX525" s="6"/>
      <c r="AY525" s="6"/>
      <c r="AZ525" s="6"/>
      <c r="BA525" s="6"/>
      <c r="BB525" s="6"/>
      <c r="BC525" s="6"/>
      <c r="BD525" s="6"/>
      <c r="BE525" s="6"/>
      <c r="BF525" s="6"/>
      <c r="BG525" s="6"/>
      <c r="BH525" s="6"/>
      <c r="BI525" s="6"/>
      <c r="BJ525" s="6"/>
      <c r="BK525" s="7"/>
      <c r="BL525" s="48"/>
      <c r="BM525" s="48"/>
      <c r="BN525" s="48"/>
    </row>
    <row r="526" spans="4:66"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  <c r="AA526" s="6"/>
      <c r="AB526" s="6"/>
      <c r="AC526" s="6"/>
      <c r="AD526" s="7"/>
      <c r="AE526" s="48"/>
      <c r="AF526" s="48"/>
      <c r="AG526" s="48"/>
      <c r="AK526" s="6"/>
      <c r="AL526" s="6"/>
      <c r="AM526" s="6"/>
      <c r="AN526" s="6"/>
      <c r="AO526" s="6"/>
      <c r="AP526" s="6"/>
      <c r="AQ526" s="6"/>
      <c r="AR526" s="6"/>
      <c r="AS526" s="6"/>
      <c r="AT526" s="6"/>
      <c r="AU526" s="6"/>
      <c r="AV526" s="6"/>
      <c r="AW526" s="6"/>
      <c r="AX526" s="6"/>
      <c r="AY526" s="6"/>
      <c r="AZ526" s="6"/>
      <c r="BA526" s="6"/>
      <c r="BB526" s="6"/>
      <c r="BC526" s="6"/>
      <c r="BD526" s="6"/>
      <c r="BE526" s="6"/>
      <c r="BF526" s="6"/>
      <c r="BG526" s="6"/>
      <c r="BH526" s="6"/>
      <c r="BI526" s="6"/>
      <c r="BJ526" s="6"/>
      <c r="BK526" s="7"/>
      <c r="BL526" s="48"/>
      <c r="BM526" s="48"/>
      <c r="BN526" s="48"/>
    </row>
    <row r="527" spans="4:66"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  <c r="AA527" s="6"/>
      <c r="AB527" s="6"/>
      <c r="AC527" s="6"/>
      <c r="AD527" s="7"/>
      <c r="AE527" s="48"/>
      <c r="AF527" s="48"/>
      <c r="AG527" s="48"/>
      <c r="AK527" s="6"/>
      <c r="AL527" s="6"/>
      <c r="AM527" s="6"/>
      <c r="AN527" s="6"/>
      <c r="AO527" s="6"/>
      <c r="AP527" s="6"/>
      <c r="AQ527" s="6"/>
      <c r="AR527" s="6"/>
      <c r="AS527" s="6"/>
      <c r="AT527" s="6"/>
      <c r="AU527" s="6"/>
      <c r="AV527" s="6"/>
      <c r="AW527" s="6"/>
      <c r="AX527" s="6"/>
      <c r="AY527" s="6"/>
      <c r="AZ527" s="6"/>
      <c r="BA527" s="6"/>
      <c r="BB527" s="6"/>
      <c r="BC527" s="6"/>
      <c r="BD527" s="6"/>
      <c r="BE527" s="6"/>
      <c r="BF527" s="6"/>
      <c r="BG527" s="6"/>
      <c r="BH527" s="6"/>
      <c r="BI527" s="6"/>
      <c r="BJ527" s="6"/>
      <c r="BK527" s="7"/>
      <c r="BL527" s="48"/>
      <c r="BM527" s="48"/>
      <c r="BN527" s="48"/>
    </row>
    <row r="528" spans="4:66"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  <c r="AA528" s="6"/>
      <c r="AB528" s="6"/>
      <c r="AC528" s="6"/>
      <c r="AD528" s="7"/>
      <c r="AE528" s="48"/>
      <c r="AF528" s="48"/>
      <c r="AG528" s="48"/>
      <c r="AK528" s="6"/>
      <c r="AL528" s="6"/>
      <c r="AM528" s="6"/>
      <c r="AN528" s="6"/>
      <c r="AO528" s="6"/>
      <c r="AP528" s="6"/>
      <c r="AQ528" s="6"/>
      <c r="AR528" s="6"/>
      <c r="AS528" s="6"/>
      <c r="AT528" s="6"/>
      <c r="AU528" s="6"/>
      <c r="AV528" s="6"/>
      <c r="AW528" s="6"/>
      <c r="AX528" s="6"/>
      <c r="AY528" s="6"/>
      <c r="AZ528" s="6"/>
      <c r="BA528" s="6"/>
      <c r="BB528" s="6"/>
      <c r="BC528" s="6"/>
      <c r="BD528" s="6"/>
      <c r="BE528" s="6"/>
      <c r="BF528" s="6"/>
      <c r="BG528" s="6"/>
      <c r="BH528" s="6"/>
      <c r="BI528" s="6"/>
      <c r="BJ528" s="6"/>
      <c r="BK528" s="7"/>
      <c r="BL528" s="48"/>
      <c r="BM528" s="48"/>
      <c r="BN528" s="48"/>
    </row>
    <row r="529" spans="4:66"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  <c r="AA529" s="6"/>
      <c r="AB529" s="6"/>
      <c r="AC529" s="6"/>
      <c r="AD529" s="7"/>
      <c r="AE529" s="48"/>
      <c r="AF529" s="48"/>
      <c r="AG529" s="48"/>
      <c r="AK529" s="6"/>
      <c r="AL529" s="6"/>
      <c r="AM529" s="6"/>
      <c r="AN529" s="6"/>
      <c r="AO529" s="6"/>
      <c r="AP529" s="6"/>
      <c r="AQ529" s="6"/>
      <c r="AR529" s="6"/>
      <c r="AS529" s="6"/>
      <c r="AT529" s="6"/>
      <c r="AU529" s="6"/>
      <c r="AV529" s="6"/>
      <c r="AW529" s="6"/>
      <c r="AX529" s="6"/>
      <c r="AY529" s="6"/>
      <c r="AZ529" s="6"/>
      <c r="BA529" s="6"/>
      <c r="BB529" s="6"/>
      <c r="BC529" s="6"/>
      <c r="BD529" s="6"/>
      <c r="BE529" s="6"/>
      <c r="BF529" s="6"/>
      <c r="BG529" s="6"/>
      <c r="BH529" s="6"/>
      <c r="BI529" s="6"/>
      <c r="BJ529" s="6"/>
      <c r="BK529" s="7"/>
      <c r="BL529" s="48"/>
      <c r="BM529" s="48"/>
      <c r="BN529" s="48"/>
    </row>
    <row r="530" spans="4:66"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  <c r="AA530" s="6"/>
      <c r="AB530" s="6"/>
      <c r="AC530" s="6"/>
      <c r="AD530" s="7"/>
      <c r="AE530" s="48"/>
      <c r="AF530" s="48"/>
      <c r="AG530" s="48"/>
      <c r="AK530" s="6"/>
      <c r="AL530" s="6"/>
      <c r="AM530" s="6"/>
      <c r="AN530" s="6"/>
      <c r="AO530" s="6"/>
      <c r="AP530" s="6"/>
      <c r="AQ530" s="6"/>
      <c r="AR530" s="6"/>
      <c r="AS530" s="6"/>
      <c r="AT530" s="6"/>
      <c r="AU530" s="6"/>
      <c r="AV530" s="6"/>
      <c r="AW530" s="6"/>
      <c r="AX530" s="6"/>
      <c r="AY530" s="6"/>
      <c r="AZ530" s="6"/>
      <c r="BA530" s="6"/>
      <c r="BB530" s="6"/>
      <c r="BC530" s="6"/>
      <c r="BD530" s="6"/>
      <c r="BE530" s="6"/>
      <c r="BF530" s="6"/>
      <c r="BG530" s="6"/>
      <c r="BH530" s="6"/>
      <c r="BI530" s="6"/>
      <c r="BJ530" s="6"/>
      <c r="BK530" s="7"/>
      <c r="BL530" s="48"/>
      <c r="BM530" s="48"/>
      <c r="BN530" s="48"/>
    </row>
    <row r="531" spans="4:66"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  <c r="AA531" s="6"/>
      <c r="AB531" s="6"/>
      <c r="AC531" s="6"/>
      <c r="AD531" s="7"/>
      <c r="AE531" s="48"/>
      <c r="AF531" s="48"/>
      <c r="AG531" s="48"/>
      <c r="AK531" s="6"/>
      <c r="AL531" s="6"/>
      <c r="AM531" s="6"/>
      <c r="AN531" s="6"/>
      <c r="AO531" s="6"/>
      <c r="AP531" s="6"/>
      <c r="AQ531" s="6"/>
      <c r="AR531" s="6"/>
      <c r="AS531" s="6"/>
      <c r="AT531" s="6"/>
      <c r="AU531" s="6"/>
      <c r="AV531" s="6"/>
      <c r="AW531" s="6"/>
      <c r="AX531" s="6"/>
      <c r="AY531" s="6"/>
      <c r="AZ531" s="6"/>
      <c r="BA531" s="6"/>
      <c r="BB531" s="6"/>
      <c r="BC531" s="6"/>
      <c r="BD531" s="6"/>
      <c r="BE531" s="6"/>
      <c r="BF531" s="6"/>
      <c r="BG531" s="6"/>
      <c r="BH531" s="6"/>
      <c r="BI531" s="6"/>
      <c r="BJ531" s="6"/>
      <c r="BK531" s="7"/>
      <c r="BL531" s="48"/>
      <c r="BM531" s="48"/>
      <c r="BN531" s="48"/>
    </row>
    <row r="532" spans="4:66"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  <c r="AA532" s="6"/>
      <c r="AB532" s="6"/>
      <c r="AC532" s="6"/>
      <c r="AD532" s="7"/>
      <c r="AE532" s="48"/>
      <c r="AF532" s="48"/>
      <c r="AG532" s="48"/>
      <c r="AK532" s="6"/>
      <c r="AL532" s="6"/>
      <c r="AM532" s="6"/>
      <c r="AN532" s="6"/>
      <c r="AO532" s="6"/>
      <c r="AP532" s="6"/>
      <c r="AQ532" s="6"/>
      <c r="AR532" s="6"/>
      <c r="AS532" s="6"/>
      <c r="AT532" s="6"/>
      <c r="AU532" s="6"/>
      <c r="AV532" s="6"/>
      <c r="AW532" s="6"/>
      <c r="AX532" s="6"/>
      <c r="AY532" s="6"/>
      <c r="AZ532" s="6"/>
      <c r="BA532" s="6"/>
      <c r="BB532" s="6"/>
      <c r="BC532" s="6"/>
      <c r="BD532" s="6"/>
      <c r="BE532" s="6"/>
      <c r="BF532" s="6"/>
      <c r="BG532" s="6"/>
      <c r="BH532" s="6"/>
      <c r="BI532" s="6"/>
      <c r="BJ532" s="6"/>
      <c r="BK532" s="7"/>
      <c r="BL532" s="48"/>
      <c r="BM532" s="48"/>
      <c r="BN532" s="48"/>
    </row>
    <row r="533" spans="4:66"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  <c r="AA533" s="6"/>
      <c r="AB533" s="6"/>
      <c r="AC533" s="6"/>
      <c r="AD533" s="7"/>
      <c r="AE533" s="48"/>
      <c r="AF533" s="48"/>
      <c r="AG533" s="48"/>
      <c r="AK533" s="6"/>
      <c r="AL533" s="6"/>
      <c r="AM533" s="6"/>
      <c r="AN533" s="6"/>
      <c r="AO533" s="6"/>
      <c r="AP533" s="6"/>
      <c r="AQ533" s="6"/>
      <c r="AR533" s="6"/>
      <c r="AS533" s="6"/>
      <c r="AT533" s="6"/>
      <c r="AU533" s="6"/>
      <c r="AV533" s="6"/>
      <c r="AW533" s="6"/>
      <c r="AX533" s="6"/>
      <c r="AY533" s="6"/>
      <c r="AZ533" s="6"/>
      <c r="BA533" s="6"/>
      <c r="BB533" s="6"/>
      <c r="BC533" s="6"/>
      <c r="BD533" s="6"/>
      <c r="BE533" s="6"/>
      <c r="BF533" s="6"/>
      <c r="BG533" s="6"/>
      <c r="BH533" s="6"/>
      <c r="BI533" s="6"/>
      <c r="BJ533" s="6"/>
      <c r="BK533" s="7"/>
      <c r="BL533" s="48"/>
      <c r="BM533" s="48"/>
      <c r="BN533" s="48"/>
    </row>
    <row r="534" spans="4:66"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  <c r="AA534" s="6"/>
      <c r="AB534" s="6"/>
      <c r="AC534" s="6"/>
      <c r="AD534" s="7"/>
      <c r="AE534" s="48"/>
      <c r="AF534" s="48"/>
      <c r="AG534" s="48"/>
      <c r="AK534" s="6"/>
      <c r="AL534" s="6"/>
      <c r="AM534" s="6"/>
      <c r="AN534" s="6"/>
      <c r="AO534" s="6"/>
      <c r="AP534" s="6"/>
      <c r="AQ534" s="6"/>
      <c r="AR534" s="6"/>
      <c r="AS534" s="6"/>
      <c r="AT534" s="6"/>
      <c r="AU534" s="6"/>
      <c r="AV534" s="6"/>
      <c r="AW534" s="6"/>
      <c r="AX534" s="6"/>
      <c r="AY534" s="6"/>
      <c r="AZ534" s="6"/>
      <c r="BA534" s="6"/>
      <c r="BB534" s="6"/>
      <c r="BC534" s="6"/>
      <c r="BD534" s="6"/>
      <c r="BE534" s="6"/>
      <c r="BF534" s="6"/>
      <c r="BG534" s="6"/>
      <c r="BH534" s="6"/>
      <c r="BI534" s="6"/>
      <c r="BJ534" s="6"/>
      <c r="BK534" s="7"/>
      <c r="BL534" s="48"/>
      <c r="BM534" s="48"/>
      <c r="BN534" s="48"/>
    </row>
    <row r="535" spans="4:66"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  <c r="AA535" s="6"/>
      <c r="AB535" s="6"/>
      <c r="AC535" s="6"/>
      <c r="AD535" s="7"/>
      <c r="AE535" s="48"/>
      <c r="AF535" s="48"/>
      <c r="AG535" s="48"/>
      <c r="AK535" s="6"/>
      <c r="AL535" s="6"/>
      <c r="AM535" s="6"/>
      <c r="AN535" s="6"/>
      <c r="AO535" s="6"/>
      <c r="AP535" s="6"/>
      <c r="AQ535" s="6"/>
      <c r="AR535" s="6"/>
      <c r="AS535" s="6"/>
      <c r="AT535" s="6"/>
      <c r="AU535" s="6"/>
      <c r="AV535" s="6"/>
      <c r="AW535" s="6"/>
      <c r="AX535" s="6"/>
      <c r="AY535" s="6"/>
      <c r="AZ535" s="6"/>
      <c r="BA535" s="6"/>
      <c r="BB535" s="6"/>
      <c r="BC535" s="6"/>
      <c r="BD535" s="6"/>
      <c r="BE535" s="6"/>
      <c r="BF535" s="6"/>
      <c r="BG535" s="6"/>
      <c r="BH535" s="6"/>
      <c r="BI535" s="6"/>
      <c r="BJ535" s="6"/>
      <c r="BK535" s="7"/>
      <c r="BL535" s="48"/>
      <c r="BM535" s="48"/>
      <c r="BN535" s="48"/>
    </row>
    <row r="536" spans="4:66"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  <c r="AA536" s="6"/>
      <c r="AB536" s="6"/>
      <c r="AC536" s="6"/>
      <c r="AD536" s="7"/>
      <c r="AE536" s="48"/>
      <c r="AF536" s="48"/>
      <c r="AG536" s="48"/>
      <c r="AK536" s="6"/>
      <c r="AL536" s="6"/>
      <c r="AM536" s="6"/>
      <c r="AN536" s="6"/>
      <c r="AO536" s="6"/>
      <c r="AP536" s="6"/>
      <c r="AQ536" s="6"/>
      <c r="AR536" s="6"/>
      <c r="AS536" s="6"/>
      <c r="AT536" s="6"/>
      <c r="AU536" s="6"/>
      <c r="AV536" s="6"/>
      <c r="AW536" s="6"/>
      <c r="AX536" s="6"/>
      <c r="AY536" s="6"/>
      <c r="AZ536" s="6"/>
      <c r="BA536" s="6"/>
      <c r="BB536" s="6"/>
      <c r="BC536" s="6"/>
      <c r="BD536" s="6"/>
      <c r="BE536" s="6"/>
      <c r="BF536" s="6"/>
      <c r="BG536" s="6"/>
      <c r="BH536" s="6"/>
      <c r="BI536" s="6"/>
      <c r="BJ536" s="6"/>
      <c r="BK536" s="7"/>
      <c r="BL536" s="48"/>
      <c r="BM536" s="48"/>
      <c r="BN536" s="48"/>
    </row>
    <row r="537" spans="4:66"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  <c r="AA537" s="6"/>
      <c r="AB537" s="6"/>
      <c r="AC537" s="6"/>
      <c r="AD537" s="7"/>
      <c r="AE537" s="48"/>
      <c r="AF537" s="48"/>
      <c r="AG537" s="48"/>
      <c r="AK537" s="6"/>
      <c r="AL537" s="6"/>
      <c r="AM537" s="6"/>
      <c r="AN537" s="6"/>
      <c r="AO537" s="6"/>
      <c r="AP537" s="6"/>
      <c r="AQ537" s="6"/>
      <c r="AR537" s="6"/>
      <c r="AS537" s="6"/>
      <c r="AT537" s="6"/>
      <c r="AU537" s="6"/>
      <c r="AV537" s="6"/>
      <c r="AW537" s="6"/>
      <c r="AX537" s="6"/>
      <c r="AY537" s="6"/>
      <c r="AZ537" s="6"/>
      <c r="BA537" s="6"/>
      <c r="BB537" s="6"/>
      <c r="BC537" s="6"/>
      <c r="BD537" s="6"/>
      <c r="BE537" s="6"/>
      <c r="BF537" s="6"/>
      <c r="BG537" s="6"/>
      <c r="BH537" s="6"/>
      <c r="BI537" s="6"/>
      <c r="BJ537" s="6"/>
      <c r="BK537" s="7"/>
      <c r="BL537" s="48"/>
      <c r="BM537" s="48"/>
      <c r="BN537" s="48"/>
    </row>
    <row r="538" spans="4:66"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  <c r="AA538" s="6"/>
      <c r="AB538" s="6"/>
      <c r="AC538" s="6"/>
      <c r="AD538" s="7"/>
      <c r="AE538" s="48"/>
      <c r="AF538" s="48"/>
      <c r="AG538" s="48"/>
      <c r="AK538" s="6"/>
      <c r="AL538" s="6"/>
      <c r="AM538" s="6"/>
      <c r="AN538" s="6"/>
      <c r="AO538" s="6"/>
      <c r="AP538" s="6"/>
      <c r="AQ538" s="6"/>
      <c r="AR538" s="6"/>
      <c r="AS538" s="6"/>
      <c r="AT538" s="6"/>
      <c r="AU538" s="6"/>
      <c r="AV538" s="6"/>
      <c r="AW538" s="6"/>
      <c r="AX538" s="6"/>
      <c r="AY538" s="6"/>
      <c r="AZ538" s="6"/>
      <c r="BA538" s="6"/>
      <c r="BB538" s="6"/>
      <c r="BC538" s="6"/>
      <c r="BD538" s="6"/>
      <c r="BE538" s="6"/>
      <c r="BF538" s="6"/>
      <c r="BG538" s="6"/>
      <c r="BH538" s="6"/>
      <c r="BI538" s="6"/>
      <c r="BJ538" s="6"/>
      <c r="BK538" s="7"/>
      <c r="BL538" s="48"/>
      <c r="BM538" s="48"/>
      <c r="BN538" s="48"/>
    </row>
    <row r="539" spans="4:66"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  <c r="AA539" s="6"/>
      <c r="AB539" s="6"/>
      <c r="AC539" s="6"/>
      <c r="AD539" s="7"/>
      <c r="AE539" s="48"/>
      <c r="AF539" s="48"/>
      <c r="AG539" s="48"/>
      <c r="AK539" s="6"/>
      <c r="AL539" s="6"/>
      <c r="AM539" s="6"/>
      <c r="AN539" s="6"/>
      <c r="AO539" s="6"/>
      <c r="AP539" s="6"/>
      <c r="AQ539" s="6"/>
      <c r="AR539" s="6"/>
      <c r="AS539" s="6"/>
      <c r="AT539" s="6"/>
      <c r="AU539" s="6"/>
      <c r="AV539" s="6"/>
      <c r="AW539" s="6"/>
      <c r="AX539" s="6"/>
      <c r="AY539" s="6"/>
      <c r="AZ539" s="6"/>
      <c r="BA539" s="6"/>
      <c r="BB539" s="6"/>
      <c r="BC539" s="6"/>
      <c r="BD539" s="6"/>
      <c r="BE539" s="6"/>
      <c r="BF539" s="6"/>
      <c r="BG539" s="6"/>
      <c r="BH539" s="6"/>
      <c r="BI539" s="6"/>
      <c r="BJ539" s="6"/>
      <c r="BK539" s="7"/>
      <c r="BL539" s="48"/>
      <c r="BM539" s="48"/>
      <c r="BN539" s="48"/>
    </row>
    <row r="540" spans="4:66"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  <c r="AA540" s="6"/>
      <c r="AB540" s="6"/>
      <c r="AC540" s="6"/>
      <c r="AD540" s="7"/>
      <c r="AE540" s="48"/>
      <c r="AF540" s="48"/>
      <c r="AG540" s="48"/>
      <c r="AK540" s="6"/>
      <c r="AL540" s="6"/>
      <c r="AM540" s="6"/>
      <c r="AN540" s="6"/>
      <c r="AO540" s="6"/>
      <c r="AP540" s="6"/>
      <c r="AQ540" s="6"/>
      <c r="AR540" s="6"/>
      <c r="AS540" s="6"/>
      <c r="AT540" s="6"/>
      <c r="AU540" s="6"/>
      <c r="AV540" s="6"/>
      <c r="AW540" s="6"/>
      <c r="AX540" s="6"/>
      <c r="AY540" s="6"/>
      <c r="AZ540" s="6"/>
      <c r="BA540" s="6"/>
      <c r="BB540" s="6"/>
      <c r="BC540" s="6"/>
      <c r="BD540" s="6"/>
      <c r="BE540" s="6"/>
      <c r="BF540" s="6"/>
      <c r="BG540" s="6"/>
      <c r="BH540" s="6"/>
      <c r="BI540" s="6"/>
      <c r="BJ540" s="6"/>
      <c r="BK540" s="7"/>
      <c r="BL540" s="48"/>
      <c r="BM540" s="48"/>
      <c r="BN540" s="48"/>
    </row>
    <row r="541" spans="4:66"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  <c r="AA541" s="6"/>
      <c r="AB541" s="6"/>
      <c r="AC541" s="6"/>
      <c r="AD541" s="7"/>
      <c r="AE541" s="48"/>
      <c r="AF541" s="48"/>
      <c r="AG541" s="48"/>
      <c r="AK541" s="6"/>
      <c r="AL541" s="6"/>
      <c r="AM541" s="6"/>
      <c r="AN541" s="6"/>
      <c r="AO541" s="6"/>
      <c r="AP541" s="6"/>
      <c r="AQ541" s="6"/>
      <c r="AR541" s="6"/>
      <c r="AS541" s="6"/>
      <c r="AT541" s="6"/>
      <c r="AU541" s="6"/>
      <c r="AV541" s="6"/>
      <c r="AW541" s="6"/>
      <c r="AX541" s="6"/>
      <c r="AY541" s="6"/>
      <c r="AZ541" s="6"/>
      <c r="BA541" s="6"/>
      <c r="BB541" s="6"/>
      <c r="BC541" s="6"/>
      <c r="BD541" s="6"/>
      <c r="BE541" s="6"/>
      <c r="BF541" s="6"/>
      <c r="BG541" s="6"/>
      <c r="BH541" s="6"/>
      <c r="BI541" s="6"/>
      <c r="BJ541" s="6"/>
      <c r="BK541" s="7"/>
      <c r="BL541" s="48"/>
      <c r="BM541" s="48"/>
      <c r="BN541" s="48"/>
    </row>
    <row r="542" spans="4:66"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  <c r="AA542" s="6"/>
      <c r="AB542" s="6"/>
      <c r="AC542" s="6"/>
      <c r="AD542" s="7"/>
      <c r="AE542" s="48"/>
      <c r="AF542" s="48"/>
      <c r="AG542" s="48"/>
      <c r="AK542" s="6"/>
      <c r="AL542" s="6"/>
      <c r="AM542" s="6"/>
      <c r="AN542" s="6"/>
      <c r="AO542" s="6"/>
      <c r="AP542" s="6"/>
      <c r="AQ542" s="6"/>
      <c r="AR542" s="6"/>
      <c r="AS542" s="6"/>
      <c r="AT542" s="6"/>
      <c r="AU542" s="6"/>
      <c r="AV542" s="6"/>
      <c r="AW542" s="6"/>
      <c r="AX542" s="6"/>
      <c r="AY542" s="6"/>
      <c r="AZ542" s="6"/>
      <c r="BA542" s="6"/>
      <c r="BB542" s="6"/>
      <c r="BC542" s="6"/>
      <c r="BD542" s="6"/>
      <c r="BE542" s="6"/>
      <c r="BF542" s="6"/>
      <c r="BG542" s="6"/>
      <c r="BH542" s="6"/>
      <c r="BI542" s="6"/>
      <c r="BJ542" s="6"/>
      <c r="BK542" s="7"/>
      <c r="BL542" s="48"/>
      <c r="BM542" s="48"/>
      <c r="BN542" s="48"/>
    </row>
    <row r="543" spans="4:66"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  <c r="AA543" s="6"/>
      <c r="AB543" s="6"/>
      <c r="AC543" s="6"/>
      <c r="AD543" s="7"/>
      <c r="AE543" s="48"/>
      <c r="AF543" s="48"/>
      <c r="AG543" s="48"/>
      <c r="AK543" s="6"/>
      <c r="AL543" s="6"/>
      <c r="AM543" s="6"/>
      <c r="AN543" s="6"/>
      <c r="AO543" s="6"/>
      <c r="AP543" s="6"/>
      <c r="AQ543" s="6"/>
      <c r="AR543" s="6"/>
      <c r="AS543" s="6"/>
      <c r="AT543" s="6"/>
      <c r="AU543" s="6"/>
      <c r="AV543" s="6"/>
      <c r="AW543" s="6"/>
      <c r="AX543" s="6"/>
      <c r="AY543" s="6"/>
      <c r="AZ543" s="6"/>
      <c r="BA543" s="6"/>
      <c r="BB543" s="6"/>
      <c r="BC543" s="6"/>
      <c r="BD543" s="6"/>
      <c r="BE543" s="6"/>
      <c r="BF543" s="6"/>
      <c r="BG543" s="6"/>
      <c r="BH543" s="6"/>
      <c r="BI543" s="6"/>
      <c r="BJ543" s="6"/>
      <c r="BK543" s="7"/>
      <c r="BL543" s="48"/>
      <c r="BM543" s="48"/>
      <c r="BN543" s="48"/>
    </row>
    <row r="544" spans="4:66"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  <c r="AA544" s="6"/>
      <c r="AB544" s="6"/>
      <c r="AC544" s="6"/>
      <c r="AD544" s="7"/>
      <c r="AE544" s="48"/>
      <c r="AF544" s="48"/>
      <c r="AG544" s="48"/>
      <c r="AK544" s="6"/>
      <c r="AL544" s="6"/>
      <c r="AM544" s="6"/>
      <c r="AN544" s="6"/>
      <c r="AO544" s="6"/>
      <c r="AP544" s="6"/>
      <c r="AQ544" s="6"/>
      <c r="AR544" s="6"/>
      <c r="AS544" s="6"/>
      <c r="AT544" s="6"/>
      <c r="AU544" s="6"/>
      <c r="AV544" s="6"/>
      <c r="AW544" s="6"/>
      <c r="AX544" s="6"/>
      <c r="AY544" s="6"/>
      <c r="AZ544" s="6"/>
      <c r="BA544" s="6"/>
      <c r="BB544" s="6"/>
      <c r="BC544" s="6"/>
      <c r="BD544" s="6"/>
      <c r="BE544" s="6"/>
      <c r="BF544" s="6"/>
      <c r="BG544" s="6"/>
      <c r="BH544" s="6"/>
      <c r="BI544" s="6"/>
      <c r="BJ544" s="6"/>
      <c r="BK544" s="7"/>
      <c r="BL544" s="48"/>
      <c r="BM544" s="48"/>
      <c r="BN544" s="48"/>
    </row>
    <row r="545" spans="4:66"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  <c r="AA545" s="6"/>
      <c r="AB545" s="6"/>
      <c r="AC545" s="6"/>
      <c r="AD545" s="7"/>
      <c r="AE545" s="48"/>
      <c r="AF545" s="48"/>
      <c r="AG545" s="48"/>
      <c r="AK545" s="6"/>
      <c r="AL545" s="6"/>
      <c r="AM545" s="6"/>
      <c r="AN545" s="6"/>
      <c r="AO545" s="6"/>
      <c r="AP545" s="6"/>
      <c r="AQ545" s="6"/>
      <c r="AR545" s="6"/>
      <c r="AS545" s="6"/>
      <c r="AT545" s="6"/>
      <c r="AU545" s="6"/>
      <c r="AV545" s="6"/>
      <c r="AW545" s="6"/>
      <c r="AX545" s="6"/>
      <c r="AY545" s="6"/>
      <c r="AZ545" s="6"/>
      <c r="BA545" s="6"/>
      <c r="BB545" s="6"/>
      <c r="BC545" s="6"/>
      <c r="BD545" s="6"/>
      <c r="BE545" s="6"/>
      <c r="BF545" s="6"/>
      <c r="BG545" s="6"/>
      <c r="BH545" s="6"/>
      <c r="BI545" s="6"/>
      <c r="BJ545" s="6"/>
      <c r="BK545" s="7"/>
      <c r="BL545" s="48"/>
      <c r="BM545" s="48"/>
      <c r="BN545" s="48"/>
    </row>
    <row r="546" spans="4:66"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  <c r="AA546" s="6"/>
      <c r="AB546" s="6"/>
      <c r="AC546" s="6"/>
      <c r="AD546" s="7"/>
      <c r="AE546" s="48"/>
      <c r="AF546" s="48"/>
      <c r="AG546" s="48"/>
      <c r="AK546" s="6"/>
      <c r="AL546" s="6"/>
      <c r="AM546" s="6"/>
      <c r="AN546" s="6"/>
      <c r="AO546" s="6"/>
      <c r="AP546" s="6"/>
      <c r="AQ546" s="6"/>
      <c r="AR546" s="6"/>
      <c r="AS546" s="6"/>
      <c r="AT546" s="6"/>
      <c r="AU546" s="6"/>
      <c r="AV546" s="6"/>
      <c r="AW546" s="6"/>
      <c r="AX546" s="6"/>
      <c r="AY546" s="6"/>
      <c r="AZ546" s="6"/>
      <c r="BA546" s="6"/>
      <c r="BB546" s="6"/>
      <c r="BC546" s="6"/>
      <c r="BD546" s="6"/>
      <c r="BE546" s="6"/>
      <c r="BF546" s="6"/>
      <c r="BG546" s="6"/>
      <c r="BH546" s="6"/>
      <c r="BI546" s="6"/>
      <c r="BJ546" s="6"/>
      <c r="BK546" s="7"/>
      <c r="BL546" s="48"/>
      <c r="BM546" s="48"/>
      <c r="BN546" s="48"/>
    </row>
    <row r="547" spans="4:66"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  <c r="AA547" s="6"/>
      <c r="AB547" s="6"/>
      <c r="AC547" s="6"/>
      <c r="AD547" s="7"/>
      <c r="AE547" s="48"/>
      <c r="AF547" s="48"/>
      <c r="AG547" s="48"/>
      <c r="AK547" s="6"/>
      <c r="AL547" s="6"/>
      <c r="AM547" s="6"/>
      <c r="AN547" s="6"/>
      <c r="AO547" s="6"/>
      <c r="AP547" s="6"/>
      <c r="AQ547" s="6"/>
      <c r="AR547" s="6"/>
      <c r="AS547" s="6"/>
      <c r="AT547" s="6"/>
      <c r="AU547" s="6"/>
      <c r="AV547" s="6"/>
      <c r="AW547" s="6"/>
      <c r="AX547" s="6"/>
      <c r="AY547" s="6"/>
      <c r="AZ547" s="6"/>
      <c r="BA547" s="6"/>
      <c r="BB547" s="6"/>
      <c r="BC547" s="6"/>
      <c r="BD547" s="6"/>
      <c r="BE547" s="6"/>
      <c r="BF547" s="6"/>
      <c r="BG547" s="6"/>
      <c r="BH547" s="6"/>
      <c r="BI547" s="6"/>
      <c r="BJ547" s="6"/>
      <c r="BK547" s="7"/>
      <c r="BL547" s="48"/>
      <c r="BM547" s="48"/>
      <c r="BN547" s="48"/>
    </row>
    <row r="548" spans="4:66"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  <c r="AA548" s="6"/>
      <c r="AB548" s="6"/>
      <c r="AC548" s="6"/>
      <c r="AD548" s="7"/>
      <c r="AE548" s="48"/>
      <c r="AF548" s="48"/>
      <c r="AG548" s="48"/>
      <c r="AK548" s="6"/>
      <c r="AL548" s="6"/>
      <c r="AM548" s="6"/>
      <c r="AN548" s="6"/>
      <c r="AO548" s="6"/>
      <c r="AP548" s="6"/>
      <c r="AQ548" s="6"/>
      <c r="AR548" s="6"/>
      <c r="AS548" s="6"/>
      <c r="AT548" s="6"/>
      <c r="AU548" s="6"/>
      <c r="AV548" s="6"/>
      <c r="AW548" s="6"/>
      <c r="AX548" s="6"/>
      <c r="AY548" s="6"/>
      <c r="AZ548" s="6"/>
      <c r="BA548" s="6"/>
      <c r="BB548" s="6"/>
      <c r="BC548" s="6"/>
      <c r="BD548" s="6"/>
      <c r="BE548" s="6"/>
      <c r="BF548" s="6"/>
      <c r="BG548" s="6"/>
      <c r="BH548" s="6"/>
      <c r="BI548" s="6"/>
      <c r="BJ548" s="6"/>
      <c r="BK548" s="7"/>
      <c r="BL548" s="48"/>
      <c r="BM548" s="48"/>
      <c r="BN548" s="48"/>
    </row>
    <row r="549" spans="4:66"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  <c r="AA549" s="6"/>
      <c r="AB549" s="6"/>
      <c r="AC549" s="6"/>
      <c r="AD549" s="7"/>
      <c r="AE549" s="48"/>
      <c r="AF549" s="48"/>
      <c r="AG549" s="48"/>
      <c r="AK549" s="6"/>
      <c r="AL549" s="6"/>
      <c r="AM549" s="6"/>
      <c r="AN549" s="6"/>
      <c r="AO549" s="6"/>
      <c r="AP549" s="6"/>
      <c r="AQ549" s="6"/>
      <c r="AR549" s="6"/>
      <c r="AS549" s="6"/>
      <c r="AT549" s="6"/>
      <c r="AU549" s="6"/>
      <c r="AV549" s="6"/>
      <c r="AW549" s="6"/>
      <c r="AX549" s="6"/>
      <c r="AY549" s="6"/>
      <c r="AZ549" s="6"/>
      <c r="BA549" s="6"/>
      <c r="BB549" s="6"/>
      <c r="BC549" s="6"/>
      <c r="BD549" s="6"/>
      <c r="BE549" s="6"/>
      <c r="BF549" s="6"/>
      <c r="BG549" s="6"/>
      <c r="BH549" s="6"/>
      <c r="BI549" s="6"/>
      <c r="BJ549" s="6"/>
      <c r="BK549" s="7"/>
      <c r="BL549" s="48"/>
      <c r="BM549" s="48"/>
      <c r="BN549" s="48"/>
    </row>
    <row r="550" spans="4:66"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  <c r="AA550" s="6"/>
      <c r="AB550" s="6"/>
      <c r="AC550" s="6"/>
      <c r="AD550" s="7"/>
      <c r="AE550" s="48"/>
      <c r="AF550" s="48"/>
      <c r="AG550" s="48"/>
      <c r="AK550" s="6"/>
      <c r="AL550" s="6"/>
      <c r="AM550" s="6"/>
      <c r="AN550" s="6"/>
      <c r="AO550" s="6"/>
      <c r="AP550" s="6"/>
      <c r="AQ550" s="6"/>
      <c r="AR550" s="6"/>
      <c r="AS550" s="6"/>
      <c r="AT550" s="6"/>
      <c r="AU550" s="6"/>
      <c r="AV550" s="6"/>
      <c r="AW550" s="6"/>
      <c r="AX550" s="6"/>
      <c r="AY550" s="6"/>
      <c r="AZ550" s="6"/>
      <c r="BA550" s="6"/>
      <c r="BB550" s="6"/>
      <c r="BC550" s="6"/>
      <c r="BD550" s="6"/>
      <c r="BE550" s="6"/>
      <c r="BF550" s="6"/>
      <c r="BG550" s="6"/>
      <c r="BH550" s="6"/>
      <c r="BI550" s="6"/>
      <c r="BJ550" s="6"/>
      <c r="BK550" s="7"/>
      <c r="BL550" s="48"/>
      <c r="BM550" s="48"/>
      <c r="BN550" s="48"/>
    </row>
    <row r="551" spans="4:66"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  <c r="AA551" s="6"/>
      <c r="AB551" s="6"/>
      <c r="AC551" s="6"/>
      <c r="AD551" s="7"/>
      <c r="AE551" s="48"/>
      <c r="AF551" s="48"/>
      <c r="AG551" s="48"/>
      <c r="AK551" s="6"/>
      <c r="AL551" s="6"/>
      <c r="AM551" s="6"/>
      <c r="AN551" s="6"/>
      <c r="AO551" s="6"/>
      <c r="AP551" s="6"/>
      <c r="AQ551" s="6"/>
      <c r="AR551" s="6"/>
      <c r="AS551" s="6"/>
      <c r="AT551" s="6"/>
      <c r="AU551" s="6"/>
      <c r="AV551" s="6"/>
      <c r="AW551" s="6"/>
      <c r="AX551" s="6"/>
      <c r="AY551" s="6"/>
      <c r="AZ551" s="6"/>
      <c r="BA551" s="6"/>
      <c r="BB551" s="6"/>
      <c r="BC551" s="6"/>
      <c r="BD551" s="6"/>
      <c r="BE551" s="6"/>
      <c r="BF551" s="6"/>
      <c r="BG551" s="6"/>
      <c r="BH551" s="6"/>
      <c r="BI551" s="6"/>
      <c r="BJ551" s="6"/>
      <c r="BK551" s="7"/>
      <c r="BL551" s="48"/>
      <c r="BM551" s="48"/>
      <c r="BN551" s="48"/>
    </row>
    <row r="552" spans="4:66"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  <c r="AA552" s="6"/>
      <c r="AB552" s="6"/>
      <c r="AC552" s="6"/>
      <c r="AD552" s="7"/>
      <c r="AE552" s="48"/>
      <c r="AF552" s="48"/>
      <c r="AG552" s="48"/>
      <c r="AK552" s="6"/>
      <c r="AL552" s="6"/>
      <c r="AM552" s="6"/>
      <c r="AN552" s="6"/>
      <c r="AO552" s="6"/>
      <c r="AP552" s="6"/>
      <c r="AQ552" s="6"/>
      <c r="AR552" s="6"/>
      <c r="AS552" s="6"/>
      <c r="AT552" s="6"/>
      <c r="AU552" s="6"/>
      <c r="AV552" s="6"/>
      <c r="AW552" s="6"/>
      <c r="AX552" s="6"/>
      <c r="AY552" s="6"/>
      <c r="AZ552" s="6"/>
      <c r="BA552" s="6"/>
      <c r="BB552" s="6"/>
      <c r="BC552" s="6"/>
      <c r="BD552" s="6"/>
      <c r="BE552" s="6"/>
      <c r="BF552" s="6"/>
      <c r="BG552" s="6"/>
      <c r="BH552" s="6"/>
      <c r="BI552" s="6"/>
      <c r="BJ552" s="6"/>
      <c r="BK552" s="7"/>
      <c r="BL552" s="48"/>
      <c r="BM552" s="48"/>
      <c r="BN552" s="48"/>
    </row>
    <row r="553" spans="4:66"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  <c r="AA553" s="6"/>
      <c r="AB553" s="6"/>
      <c r="AC553" s="6"/>
      <c r="AD553" s="7"/>
      <c r="AE553" s="48"/>
      <c r="AF553" s="48"/>
      <c r="AG553" s="48"/>
      <c r="AK553" s="6"/>
      <c r="AL553" s="6"/>
      <c r="AM553" s="6"/>
      <c r="AN553" s="6"/>
      <c r="AO553" s="6"/>
      <c r="AP553" s="6"/>
      <c r="AQ553" s="6"/>
      <c r="AR553" s="6"/>
      <c r="AS553" s="6"/>
      <c r="AT553" s="6"/>
      <c r="AU553" s="6"/>
      <c r="AV553" s="6"/>
      <c r="AW553" s="6"/>
      <c r="AX553" s="6"/>
      <c r="AY553" s="6"/>
      <c r="AZ553" s="6"/>
      <c r="BA553" s="6"/>
      <c r="BB553" s="6"/>
      <c r="BC553" s="6"/>
      <c r="BD553" s="6"/>
      <c r="BE553" s="6"/>
      <c r="BF553" s="6"/>
      <c r="BG553" s="6"/>
      <c r="BH553" s="6"/>
      <c r="BI553" s="6"/>
      <c r="BJ553" s="6"/>
      <c r="BK553" s="7"/>
      <c r="BL553" s="48"/>
      <c r="BM553" s="48"/>
      <c r="BN553" s="48"/>
    </row>
    <row r="554" spans="4:66"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  <c r="AA554" s="6"/>
      <c r="AB554" s="6"/>
      <c r="AC554" s="6"/>
      <c r="AD554" s="7"/>
      <c r="AE554" s="48"/>
      <c r="AF554" s="48"/>
      <c r="AG554" s="48"/>
      <c r="AK554" s="6"/>
      <c r="AL554" s="6"/>
      <c r="AM554" s="6"/>
      <c r="AN554" s="6"/>
      <c r="AO554" s="6"/>
      <c r="AP554" s="6"/>
      <c r="AQ554" s="6"/>
      <c r="AR554" s="6"/>
      <c r="AS554" s="6"/>
      <c r="AT554" s="6"/>
      <c r="AU554" s="6"/>
      <c r="AV554" s="6"/>
      <c r="AW554" s="6"/>
      <c r="AX554" s="6"/>
      <c r="AY554" s="6"/>
      <c r="AZ554" s="6"/>
      <c r="BA554" s="6"/>
      <c r="BB554" s="6"/>
      <c r="BC554" s="6"/>
      <c r="BD554" s="6"/>
      <c r="BE554" s="6"/>
      <c r="BF554" s="6"/>
      <c r="BG554" s="6"/>
      <c r="BH554" s="6"/>
      <c r="BI554" s="6"/>
      <c r="BJ554" s="6"/>
      <c r="BK554" s="7"/>
      <c r="BL554" s="48"/>
      <c r="BM554" s="48"/>
      <c r="BN554" s="48"/>
    </row>
    <row r="555" spans="4:66"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  <c r="AA555" s="6"/>
      <c r="AB555" s="6"/>
      <c r="AC555" s="6"/>
      <c r="AD555" s="7"/>
      <c r="AE555" s="48"/>
      <c r="AF555" s="48"/>
      <c r="AG555" s="48"/>
      <c r="AK555" s="6"/>
      <c r="AL555" s="6"/>
      <c r="AM555" s="6"/>
      <c r="AN555" s="6"/>
      <c r="AO555" s="6"/>
      <c r="AP555" s="6"/>
      <c r="AQ555" s="6"/>
      <c r="AR555" s="6"/>
      <c r="AS555" s="6"/>
      <c r="AT555" s="6"/>
      <c r="AU555" s="6"/>
      <c r="AV555" s="6"/>
      <c r="AW555" s="6"/>
      <c r="AX555" s="6"/>
      <c r="AY555" s="6"/>
      <c r="AZ555" s="6"/>
      <c r="BA555" s="6"/>
      <c r="BB555" s="6"/>
      <c r="BC555" s="6"/>
      <c r="BD555" s="6"/>
      <c r="BE555" s="6"/>
      <c r="BF555" s="6"/>
      <c r="BG555" s="6"/>
      <c r="BH555" s="6"/>
      <c r="BI555" s="6"/>
      <c r="BJ555" s="6"/>
      <c r="BK555" s="7"/>
      <c r="BL555" s="48"/>
      <c r="BM555" s="48"/>
      <c r="BN555" s="48"/>
    </row>
    <row r="556" spans="4:66"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  <c r="AA556" s="6"/>
      <c r="AB556" s="6"/>
      <c r="AC556" s="6"/>
      <c r="AD556" s="7"/>
      <c r="AE556" s="48"/>
      <c r="AF556" s="48"/>
      <c r="AG556" s="48"/>
      <c r="AK556" s="6"/>
      <c r="AL556" s="6"/>
      <c r="AM556" s="6"/>
      <c r="AN556" s="6"/>
      <c r="AO556" s="6"/>
      <c r="AP556" s="6"/>
      <c r="AQ556" s="6"/>
      <c r="AR556" s="6"/>
      <c r="AS556" s="6"/>
      <c r="AT556" s="6"/>
      <c r="AU556" s="6"/>
      <c r="AV556" s="6"/>
      <c r="AW556" s="6"/>
      <c r="AX556" s="6"/>
      <c r="AY556" s="6"/>
      <c r="AZ556" s="6"/>
      <c r="BA556" s="6"/>
      <c r="BB556" s="6"/>
      <c r="BC556" s="6"/>
      <c r="BD556" s="6"/>
      <c r="BE556" s="6"/>
      <c r="BF556" s="6"/>
      <c r="BG556" s="6"/>
      <c r="BH556" s="6"/>
      <c r="BI556" s="6"/>
      <c r="BJ556" s="6"/>
      <c r="BK556" s="7"/>
      <c r="BL556" s="48"/>
      <c r="BM556" s="48"/>
      <c r="BN556" s="48"/>
    </row>
    <row r="557" spans="4:66"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  <c r="AA557" s="6"/>
      <c r="AB557" s="6"/>
      <c r="AC557" s="6"/>
      <c r="AD557" s="7"/>
      <c r="AE557" s="48"/>
      <c r="AF557" s="48"/>
      <c r="AG557" s="48"/>
      <c r="AK557" s="6"/>
      <c r="AL557" s="6"/>
      <c r="AM557" s="6"/>
      <c r="AN557" s="6"/>
      <c r="AO557" s="6"/>
      <c r="AP557" s="6"/>
      <c r="AQ557" s="6"/>
      <c r="AR557" s="6"/>
      <c r="AS557" s="6"/>
      <c r="AT557" s="6"/>
      <c r="AU557" s="6"/>
      <c r="AV557" s="6"/>
      <c r="AW557" s="6"/>
      <c r="AX557" s="6"/>
      <c r="AY557" s="6"/>
      <c r="AZ557" s="6"/>
      <c r="BA557" s="6"/>
      <c r="BB557" s="6"/>
      <c r="BC557" s="6"/>
      <c r="BD557" s="6"/>
      <c r="BE557" s="6"/>
      <c r="BF557" s="6"/>
      <c r="BG557" s="6"/>
      <c r="BH557" s="6"/>
      <c r="BI557" s="6"/>
      <c r="BJ557" s="6"/>
      <c r="BK557" s="7"/>
      <c r="BL557" s="48"/>
      <c r="BM557" s="48"/>
      <c r="BN557" s="48"/>
    </row>
    <row r="558" spans="4:66"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  <c r="AA558" s="6"/>
      <c r="AB558" s="6"/>
      <c r="AC558" s="6"/>
      <c r="AD558" s="7"/>
      <c r="AE558" s="48"/>
      <c r="AF558" s="48"/>
      <c r="AG558" s="48"/>
      <c r="AK558" s="6"/>
      <c r="AL558" s="6"/>
      <c r="AM558" s="6"/>
      <c r="AN558" s="6"/>
      <c r="AO558" s="6"/>
      <c r="AP558" s="6"/>
      <c r="AQ558" s="6"/>
      <c r="AR558" s="6"/>
      <c r="AS558" s="6"/>
      <c r="AT558" s="6"/>
      <c r="AU558" s="6"/>
      <c r="AV558" s="6"/>
      <c r="AW558" s="6"/>
      <c r="AX558" s="6"/>
      <c r="AY558" s="6"/>
      <c r="AZ558" s="6"/>
      <c r="BA558" s="6"/>
      <c r="BB558" s="6"/>
      <c r="BC558" s="6"/>
      <c r="BD558" s="6"/>
      <c r="BE558" s="6"/>
      <c r="BF558" s="6"/>
      <c r="BG558" s="6"/>
      <c r="BH558" s="6"/>
      <c r="BI558" s="6"/>
      <c r="BJ558" s="6"/>
      <c r="BK558" s="7"/>
      <c r="BL558" s="48"/>
      <c r="BM558" s="48"/>
      <c r="BN558" s="48"/>
    </row>
    <row r="559" spans="4:66"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  <c r="AA559" s="6"/>
      <c r="AB559" s="6"/>
      <c r="AC559" s="6"/>
      <c r="AD559" s="7"/>
      <c r="AE559" s="48"/>
      <c r="AF559" s="48"/>
      <c r="AG559" s="48"/>
      <c r="AK559" s="6"/>
      <c r="AL559" s="6"/>
      <c r="AM559" s="6"/>
      <c r="AN559" s="6"/>
      <c r="AO559" s="6"/>
      <c r="AP559" s="6"/>
      <c r="AQ559" s="6"/>
      <c r="AR559" s="6"/>
      <c r="AS559" s="6"/>
      <c r="AT559" s="6"/>
      <c r="AU559" s="6"/>
      <c r="AV559" s="6"/>
      <c r="AW559" s="6"/>
      <c r="AX559" s="6"/>
      <c r="AY559" s="6"/>
      <c r="AZ559" s="6"/>
      <c r="BA559" s="6"/>
      <c r="BB559" s="6"/>
      <c r="BC559" s="6"/>
      <c r="BD559" s="6"/>
      <c r="BE559" s="6"/>
      <c r="BF559" s="6"/>
      <c r="BG559" s="6"/>
      <c r="BH559" s="6"/>
      <c r="BI559" s="6"/>
      <c r="BJ559" s="6"/>
      <c r="BK559" s="7"/>
      <c r="BL559" s="48"/>
      <c r="BM559" s="48"/>
      <c r="BN559" s="48"/>
    </row>
    <row r="560" spans="4:66"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  <c r="AA560" s="6"/>
      <c r="AB560" s="6"/>
      <c r="AC560" s="6"/>
      <c r="AD560" s="7"/>
      <c r="AE560" s="48"/>
      <c r="AF560" s="48"/>
      <c r="AG560" s="48"/>
      <c r="AK560" s="6"/>
      <c r="AL560" s="6"/>
      <c r="AM560" s="6"/>
      <c r="AN560" s="6"/>
      <c r="AO560" s="6"/>
      <c r="AP560" s="6"/>
      <c r="AQ560" s="6"/>
      <c r="AR560" s="6"/>
      <c r="AS560" s="6"/>
      <c r="AT560" s="6"/>
      <c r="AU560" s="6"/>
      <c r="AV560" s="6"/>
      <c r="AW560" s="6"/>
      <c r="AX560" s="6"/>
      <c r="AY560" s="6"/>
      <c r="AZ560" s="6"/>
      <c r="BA560" s="6"/>
      <c r="BB560" s="6"/>
      <c r="BC560" s="6"/>
      <c r="BD560" s="6"/>
      <c r="BE560" s="6"/>
      <c r="BF560" s="6"/>
      <c r="BG560" s="6"/>
      <c r="BH560" s="6"/>
      <c r="BI560" s="6"/>
      <c r="BJ560" s="6"/>
      <c r="BK560" s="7"/>
      <c r="BL560" s="48"/>
      <c r="BM560" s="48"/>
      <c r="BN560" s="48"/>
    </row>
    <row r="561" spans="4:66"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  <c r="AA561" s="6"/>
      <c r="AB561" s="6"/>
      <c r="AC561" s="6"/>
      <c r="AD561" s="7"/>
      <c r="AE561" s="48"/>
      <c r="AF561" s="48"/>
      <c r="AG561" s="48"/>
      <c r="AK561" s="6"/>
      <c r="AL561" s="6"/>
      <c r="AM561" s="6"/>
      <c r="AN561" s="6"/>
      <c r="AO561" s="6"/>
      <c r="AP561" s="6"/>
      <c r="AQ561" s="6"/>
      <c r="AR561" s="6"/>
      <c r="AS561" s="6"/>
      <c r="AT561" s="6"/>
      <c r="AU561" s="6"/>
      <c r="AV561" s="6"/>
      <c r="AW561" s="6"/>
      <c r="AX561" s="6"/>
      <c r="AY561" s="6"/>
      <c r="AZ561" s="6"/>
      <c r="BA561" s="6"/>
      <c r="BB561" s="6"/>
      <c r="BC561" s="6"/>
      <c r="BD561" s="6"/>
      <c r="BE561" s="6"/>
      <c r="BF561" s="6"/>
      <c r="BG561" s="6"/>
      <c r="BH561" s="6"/>
      <c r="BI561" s="6"/>
      <c r="BJ561" s="6"/>
      <c r="BK561" s="7"/>
      <c r="BL561" s="48"/>
      <c r="BM561" s="48"/>
      <c r="BN561" s="48"/>
    </row>
    <row r="562" spans="4:66"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  <c r="AA562" s="6"/>
      <c r="AB562" s="6"/>
      <c r="AC562" s="6"/>
      <c r="AD562" s="7"/>
      <c r="AE562" s="48"/>
      <c r="AF562" s="48"/>
      <c r="AG562" s="48"/>
      <c r="AK562" s="6"/>
      <c r="AL562" s="6"/>
      <c r="AM562" s="6"/>
      <c r="AN562" s="6"/>
      <c r="AO562" s="6"/>
      <c r="AP562" s="6"/>
      <c r="AQ562" s="6"/>
      <c r="AR562" s="6"/>
      <c r="AS562" s="6"/>
      <c r="AT562" s="6"/>
      <c r="AU562" s="6"/>
      <c r="AV562" s="6"/>
      <c r="AW562" s="6"/>
      <c r="AX562" s="6"/>
      <c r="AY562" s="6"/>
      <c r="AZ562" s="6"/>
      <c r="BA562" s="6"/>
      <c r="BB562" s="6"/>
      <c r="BC562" s="6"/>
      <c r="BD562" s="6"/>
      <c r="BE562" s="6"/>
      <c r="BF562" s="6"/>
      <c r="BG562" s="6"/>
      <c r="BH562" s="6"/>
      <c r="BI562" s="6"/>
      <c r="BJ562" s="6"/>
      <c r="BK562" s="7"/>
      <c r="BL562" s="48"/>
      <c r="BM562" s="48"/>
      <c r="BN562" s="48"/>
    </row>
    <row r="563" spans="4:66"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  <c r="AA563" s="6"/>
      <c r="AB563" s="6"/>
      <c r="AC563" s="6"/>
      <c r="AD563" s="7"/>
      <c r="AE563" s="48"/>
      <c r="AF563" s="48"/>
      <c r="AG563" s="48"/>
      <c r="AK563" s="6"/>
      <c r="AL563" s="6"/>
      <c r="AM563" s="6"/>
      <c r="AN563" s="6"/>
      <c r="AO563" s="6"/>
      <c r="AP563" s="6"/>
      <c r="AQ563" s="6"/>
      <c r="AR563" s="6"/>
      <c r="AS563" s="6"/>
      <c r="AT563" s="6"/>
      <c r="AU563" s="6"/>
      <c r="AV563" s="6"/>
      <c r="AW563" s="6"/>
      <c r="AX563" s="6"/>
      <c r="AY563" s="6"/>
      <c r="AZ563" s="6"/>
      <c r="BA563" s="6"/>
      <c r="BB563" s="6"/>
      <c r="BC563" s="6"/>
      <c r="BD563" s="6"/>
      <c r="BE563" s="6"/>
      <c r="BF563" s="6"/>
      <c r="BG563" s="6"/>
      <c r="BH563" s="6"/>
      <c r="BI563" s="6"/>
      <c r="BJ563" s="6"/>
      <c r="BK563" s="7"/>
      <c r="BL563" s="48"/>
      <c r="BM563" s="48"/>
      <c r="BN563" s="48"/>
    </row>
    <row r="564" spans="4:66"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  <c r="AA564" s="6"/>
      <c r="AB564" s="6"/>
      <c r="AC564" s="6"/>
      <c r="AD564" s="7"/>
      <c r="AE564" s="48"/>
      <c r="AF564" s="48"/>
      <c r="AG564" s="48"/>
      <c r="AK564" s="6"/>
      <c r="AL564" s="6"/>
      <c r="AM564" s="6"/>
      <c r="AN564" s="6"/>
      <c r="AO564" s="6"/>
      <c r="AP564" s="6"/>
      <c r="AQ564" s="6"/>
      <c r="AR564" s="6"/>
      <c r="AS564" s="6"/>
      <c r="AT564" s="6"/>
      <c r="AU564" s="6"/>
      <c r="AV564" s="6"/>
      <c r="AW564" s="6"/>
      <c r="AX564" s="6"/>
      <c r="AY564" s="6"/>
      <c r="AZ564" s="6"/>
      <c r="BA564" s="6"/>
      <c r="BB564" s="6"/>
      <c r="BC564" s="6"/>
      <c r="BD564" s="6"/>
      <c r="BE564" s="6"/>
      <c r="BF564" s="6"/>
      <c r="BG564" s="6"/>
      <c r="BH564" s="6"/>
      <c r="BI564" s="6"/>
      <c r="BJ564" s="6"/>
      <c r="BK564" s="7"/>
      <c r="BL564" s="48"/>
      <c r="BM564" s="48"/>
      <c r="BN564" s="48"/>
    </row>
    <row r="565" spans="4:66"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  <c r="AA565" s="6"/>
      <c r="AB565" s="6"/>
      <c r="AC565" s="6"/>
      <c r="AD565" s="7"/>
      <c r="AE565" s="48"/>
      <c r="AF565" s="48"/>
      <c r="AG565" s="48"/>
      <c r="AK565" s="6"/>
      <c r="AL565" s="6"/>
      <c r="AM565" s="6"/>
      <c r="AN565" s="6"/>
      <c r="AO565" s="6"/>
      <c r="AP565" s="6"/>
      <c r="AQ565" s="6"/>
      <c r="AR565" s="6"/>
      <c r="AS565" s="6"/>
      <c r="AT565" s="6"/>
      <c r="AU565" s="6"/>
      <c r="AV565" s="6"/>
      <c r="AW565" s="6"/>
      <c r="AX565" s="6"/>
      <c r="AY565" s="6"/>
      <c r="AZ565" s="6"/>
      <c r="BA565" s="6"/>
      <c r="BB565" s="6"/>
      <c r="BC565" s="6"/>
      <c r="BD565" s="6"/>
      <c r="BE565" s="6"/>
      <c r="BF565" s="6"/>
      <c r="BG565" s="6"/>
      <c r="BH565" s="6"/>
      <c r="BI565" s="6"/>
      <c r="BJ565" s="6"/>
      <c r="BK565" s="7"/>
      <c r="BL565" s="48"/>
      <c r="BM565" s="48"/>
      <c r="BN565" s="48"/>
    </row>
    <row r="566" spans="4:66"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  <c r="AA566" s="6"/>
      <c r="AB566" s="6"/>
      <c r="AC566" s="6"/>
      <c r="AD566" s="7"/>
      <c r="AE566" s="48"/>
      <c r="AF566" s="48"/>
      <c r="AG566" s="48"/>
      <c r="AK566" s="6"/>
      <c r="AL566" s="6"/>
      <c r="AM566" s="6"/>
      <c r="AN566" s="6"/>
      <c r="AO566" s="6"/>
      <c r="AP566" s="6"/>
      <c r="AQ566" s="6"/>
      <c r="AR566" s="6"/>
      <c r="AS566" s="6"/>
      <c r="AT566" s="6"/>
      <c r="AU566" s="6"/>
      <c r="AV566" s="6"/>
      <c r="AW566" s="6"/>
      <c r="AX566" s="6"/>
      <c r="AY566" s="6"/>
      <c r="AZ566" s="6"/>
      <c r="BA566" s="6"/>
      <c r="BB566" s="6"/>
      <c r="BC566" s="6"/>
      <c r="BD566" s="6"/>
      <c r="BE566" s="6"/>
      <c r="BF566" s="6"/>
      <c r="BG566" s="6"/>
      <c r="BH566" s="6"/>
      <c r="BI566" s="6"/>
      <c r="BJ566" s="6"/>
      <c r="BK566" s="7"/>
      <c r="BL566" s="48"/>
      <c r="BM566" s="48"/>
      <c r="BN566" s="48"/>
    </row>
    <row r="567" spans="4:66"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  <c r="AA567" s="6"/>
      <c r="AB567" s="6"/>
      <c r="AC567" s="6"/>
      <c r="AD567" s="7"/>
      <c r="AE567" s="48"/>
      <c r="AF567" s="48"/>
      <c r="AG567" s="48"/>
      <c r="AK567" s="6"/>
      <c r="AL567" s="6"/>
      <c r="AM567" s="6"/>
      <c r="AN567" s="6"/>
      <c r="AO567" s="6"/>
      <c r="AP567" s="6"/>
      <c r="AQ567" s="6"/>
      <c r="AR567" s="6"/>
      <c r="AS567" s="6"/>
      <c r="AT567" s="6"/>
      <c r="AU567" s="6"/>
      <c r="AV567" s="6"/>
      <c r="AW567" s="6"/>
      <c r="AX567" s="6"/>
      <c r="AY567" s="6"/>
      <c r="AZ567" s="6"/>
      <c r="BA567" s="6"/>
      <c r="BB567" s="6"/>
      <c r="BC567" s="6"/>
      <c r="BD567" s="6"/>
      <c r="BE567" s="6"/>
      <c r="BF567" s="6"/>
      <c r="BG567" s="6"/>
      <c r="BH567" s="6"/>
      <c r="BI567" s="6"/>
      <c r="BJ567" s="6"/>
      <c r="BK567" s="7"/>
      <c r="BL567" s="48"/>
      <c r="BM567" s="48"/>
      <c r="BN567" s="48"/>
    </row>
    <row r="568" spans="4:66"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  <c r="AA568" s="6"/>
      <c r="AB568" s="6"/>
      <c r="AC568" s="6"/>
      <c r="AD568" s="7"/>
      <c r="AE568" s="48"/>
      <c r="AF568" s="48"/>
      <c r="AG568" s="48"/>
      <c r="AK568" s="6"/>
      <c r="AL568" s="6"/>
      <c r="AM568" s="6"/>
      <c r="AN568" s="6"/>
      <c r="AO568" s="6"/>
      <c r="AP568" s="6"/>
      <c r="AQ568" s="6"/>
      <c r="AR568" s="6"/>
      <c r="AS568" s="6"/>
      <c r="AT568" s="6"/>
      <c r="AU568" s="6"/>
      <c r="AV568" s="6"/>
      <c r="AW568" s="6"/>
      <c r="AX568" s="6"/>
      <c r="AY568" s="6"/>
      <c r="AZ568" s="6"/>
      <c r="BA568" s="6"/>
      <c r="BB568" s="6"/>
      <c r="BC568" s="6"/>
      <c r="BD568" s="6"/>
      <c r="BE568" s="6"/>
      <c r="BF568" s="6"/>
      <c r="BG568" s="6"/>
      <c r="BH568" s="6"/>
      <c r="BI568" s="6"/>
      <c r="BJ568" s="6"/>
      <c r="BK568" s="7"/>
      <c r="BL568" s="48"/>
      <c r="BM568" s="48"/>
      <c r="BN568" s="48"/>
    </row>
    <row r="569" spans="4:66"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  <c r="AA569" s="6"/>
      <c r="AB569" s="6"/>
      <c r="AC569" s="6"/>
      <c r="AD569" s="7"/>
      <c r="AE569" s="48"/>
      <c r="AF569" s="48"/>
      <c r="AG569" s="48"/>
      <c r="AK569" s="6"/>
      <c r="AL569" s="6"/>
      <c r="AM569" s="6"/>
      <c r="AN569" s="6"/>
      <c r="AO569" s="6"/>
      <c r="AP569" s="6"/>
      <c r="AQ569" s="6"/>
      <c r="AR569" s="6"/>
      <c r="AS569" s="6"/>
      <c r="AT569" s="6"/>
      <c r="AU569" s="6"/>
      <c r="AV569" s="6"/>
      <c r="AW569" s="6"/>
      <c r="AX569" s="6"/>
      <c r="AY569" s="6"/>
      <c r="AZ569" s="6"/>
      <c r="BA569" s="6"/>
      <c r="BB569" s="6"/>
      <c r="BC569" s="6"/>
      <c r="BD569" s="6"/>
      <c r="BE569" s="6"/>
      <c r="BF569" s="6"/>
      <c r="BG569" s="6"/>
      <c r="BH569" s="6"/>
      <c r="BI569" s="6"/>
      <c r="BJ569" s="6"/>
      <c r="BK569" s="7"/>
      <c r="BL569" s="48"/>
      <c r="BM569" s="48"/>
      <c r="BN569" s="48"/>
    </row>
    <row r="570" spans="4:66"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  <c r="AA570" s="6"/>
      <c r="AB570" s="6"/>
      <c r="AC570" s="6"/>
      <c r="AD570" s="7"/>
      <c r="AE570" s="48"/>
      <c r="AF570" s="48"/>
      <c r="AG570" s="48"/>
      <c r="AK570" s="6"/>
      <c r="AL570" s="6"/>
      <c r="AM570" s="6"/>
      <c r="AN570" s="6"/>
      <c r="AO570" s="6"/>
      <c r="AP570" s="6"/>
      <c r="AQ570" s="6"/>
      <c r="AR570" s="6"/>
      <c r="AS570" s="6"/>
      <c r="AT570" s="6"/>
      <c r="AU570" s="6"/>
      <c r="AV570" s="6"/>
      <c r="AW570" s="6"/>
      <c r="AX570" s="6"/>
      <c r="AY570" s="6"/>
      <c r="AZ570" s="6"/>
      <c r="BA570" s="6"/>
      <c r="BB570" s="6"/>
      <c r="BC570" s="6"/>
      <c r="BD570" s="6"/>
      <c r="BE570" s="6"/>
      <c r="BF570" s="6"/>
      <c r="BG570" s="6"/>
      <c r="BH570" s="6"/>
      <c r="BI570" s="6"/>
      <c r="BJ570" s="6"/>
      <c r="BK570" s="7"/>
      <c r="BL570" s="48"/>
      <c r="BM570" s="48"/>
      <c r="BN570" s="48"/>
    </row>
    <row r="571" spans="4:66"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  <c r="AA571" s="6"/>
      <c r="AB571" s="6"/>
      <c r="AC571" s="6"/>
      <c r="AD571" s="7"/>
      <c r="AE571" s="48"/>
      <c r="AF571" s="48"/>
      <c r="AG571" s="48"/>
      <c r="AK571" s="6"/>
      <c r="AL571" s="6"/>
      <c r="AM571" s="6"/>
      <c r="AN571" s="6"/>
      <c r="AO571" s="6"/>
      <c r="AP571" s="6"/>
      <c r="AQ571" s="6"/>
      <c r="AR571" s="6"/>
      <c r="AS571" s="6"/>
      <c r="AT571" s="6"/>
      <c r="AU571" s="6"/>
      <c r="AV571" s="6"/>
      <c r="AW571" s="6"/>
      <c r="AX571" s="6"/>
      <c r="AY571" s="6"/>
      <c r="AZ571" s="6"/>
      <c r="BA571" s="6"/>
      <c r="BB571" s="6"/>
      <c r="BC571" s="6"/>
      <c r="BD571" s="6"/>
      <c r="BE571" s="6"/>
      <c r="BF571" s="6"/>
      <c r="BG571" s="6"/>
      <c r="BH571" s="6"/>
      <c r="BI571" s="6"/>
      <c r="BJ571" s="6"/>
      <c r="BK571" s="7"/>
      <c r="BL571" s="48"/>
      <c r="BM571" s="48"/>
      <c r="BN571" s="48"/>
    </row>
    <row r="572" spans="4:66"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  <c r="AA572" s="6"/>
      <c r="AB572" s="6"/>
      <c r="AC572" s="6"/>
      <c r="AD572" s="7"/>
      <c r="AE572" s="48"/>
      <c r="AF572" s="48"/>
      <c r="AG572" s="48"/>
      <c r="AK572" s="6"/>
      <c r="AL572" s="6"/>
      <c r="AM572" s="6"/>
      <c r="AN572" s="6"/>
      <c r="AO572" s="6"/>
      <c r="AP572" s="6"/>
      <c r="AQ572" s="6"/>
      <c r="AR572" s="6"/>
      <c r="AS572" s="6"/>
      <c r="AT572" s="6"/>
      <c r="AU572" s="6"/>
      <c r="AV572" s="6"/>
      <c r="AW572" s="6"/>
      <c r="AX572" s="6"/>
      <c r="AY572" s="6"/>
      <c r="AZ572" s="6"/>
      <c r="BA572" s="6"/>
      <c r="BB572" s="6"/>
      <c r="BC572" s="6"/>
      <c r="BD572" s="6"/>
      <c r="BE572" s="6"/>
      <c r="BF572" s="6"/>
      <c r="BG572" s="6"/>
      <c r="BH572" s="6"/>
      <c r="BI572" s="6"/>
      <c r="BJ572" s="6"/>
      <c r="BK572" s="7"/>
      <c r="BL572" s="48"/>
      <c r="BM572" s="48"/>
      <c r="BN572" s="48"/>
    </row>
    <row r="573" spans="4:66"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  <c r="AA573" s="6"/>
      <c r="AB573" s="6"/>
      <c r="AC573" s="6"/>
      <c r="AD573" s="7"/>
      <c r="AE573" s="48"/>
      <c r="AF573" s="48"/>
      <c r="AG573" s="48"/>
      <c r="AK573" s="6"/>
      <c r="AL573" s="6"/>
      <c r="AM573" s="6"/>
      <c r="AN573" s="6"/>
      <c r="AO573" s="6"/>
      <c r="AP573" s="6"/>
      <c r="AQ573" s="6"/>
      <c r="AR573" s="6"/>
      <c r="AS573" s="6"/>
      <c r="AT573" s="6"/>
      <c r="AU573" s="6"/>
      <c r="AV573" s="6"/>
      <c r="AW573" s="6"/>
      <c r="AX573" s="6"/>
      <c r="AY573" s="6"/>
      <c r="AZ573" s="6"/>
      <c r="BA573" s="6"/>
      <c r="BB573" s="6"/>
      <c r="BC573" s="6"/>
      <c r="BD573" s="6"/>
      <c r="BE573" s="6"/>
      <c r="BF573" s="6"/>
      <c r="BG573" s="6"/>
      <c r="BH573" s="6"/>
      <c r="BI573" s="6"/>
      <c r="BJ573" s="6"/>
      <c r="BK573" s="7"/>
      <c r="BL573" s="48"/>
      <c r="BM573" s="48"/>
      <c r="BN573" s="48"/>
    </row>
    <row r="574" spans="4:66"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  <c r="AA574" s="6"/>
      <c r="AB574" s="6"/>
      <c r="AC574" s="6"/>
      <c r="AD574" s="7"/>
      <c r="AE574" s="48"/>
      <c r="AF574" s="48"/>
      <c r="AG574" s="48"/>
      <c r="AK574" s="6"/>
      <c r="AL574" s="6"/>
      <c r="AM574" s="6"/>
      <c r="AN574" s="6"/>
      <c r="AO574" s="6"/>
      <c r="AP574" s="6"/>
      <c r="AQ574" s="6"/>
      <c r="AR574" s="6"/>
      <c r="AS574" s="6"/>
      <c r="AT574" s="6"/>
      <c r="AU574" s="6"/>
      <c r="AV574" s="6"/>
      <c r="AW574" s="6"/>
      <c r="AX574" s="6"/>
      <c r="AY574" s="6"/>
      <c r="AZ574" s="6"/>
      <c r="BA574" s="6"/>
      <c r="BB574" s="6"/>
      <c r="BC574" s="6"/>
      <c r="BD574" s="6"/>
      <c r="BE574" s="6"/>
      <c r="BF574" s="6"/>
      <c r="BG574" s="6"/>
      <c r="BH574" s="6"/>
      <c r="BI574" s="6"/>
      <c r="BJ574" s="6"/>
      <c r="BK574" s="7"/>
      <c r="BL574" s="48"/>
      <c r="BM574" s="48"/>
      <c r="BN574" s="48"/>
    </row>
    <row r="575" spans="4:66"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  <c r="AA575" s="6"/>
      <c r="AB575" s="6"/>
      <c r="AC575" s="6"/>
      <c r="AD575" s="7"/>
      <c r="AE575" s="48"/>
      <c r="AF575" s="48"/>
      <c r="AG575" s="48"/>
      <c r="AK575" s="6"/>
      <c r="AL575" s="6"/>
      <c r="AM575" s="6"/>
      <c r="AN575" s="6"/>
      <c r="AO575" s="6"/>
      <c r="AP575" s="6"/>
      <c r="AQ575" s="6"/>
      <c r="AR575" s="6"/>
      <c r="AS575" s="6"/>
      <c r="AT575" s="6"/>
      <c r="AU575" s="6"/>
      <c r="AV575" s="6"/>
      <c r="AW575" s="6"/>
      <c r="AX575" s="6"/>
      <c r="AY575" s="6"/>
      <c r="AZ575" s="6"/>
      <c r="BA575" s="6"/>
      <c r="BB575" s="6"/>
      <c r="BC575" s="6"/>
      <c r="BD575" s="6"/>
      <c r="BE575" s="6"/>
      <c r="BF575" s="6"/>
      <c r="BG575" s="6"/>
      <c r="BH575" s="6"/>
      <c r="BI575" s="6"/>
      <c r="BJ575" s="6"/>
      <c r="BK575" s="7"/>
      <c r="BL575" s="48"/>
      <c r="BM575" s="48"/>
      <c r="BN575" s="48"/>
    </row>
    <row r="576" spans="4:66"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  <c r="AA576" s="6"/>
      <c r="AB576" s="6"/>
      <c r="AC576" s="6"/>
      <c r="AD576" s="7"/>
      <c r="AE576" s="48"/>
      <c r="AF576" s="48"/>
      <c r="AG576" s="48"/>
      <c r="AK576" s="6"/>
      <c r="AL576" s="6"/>
      <c r="AM576" s="6"/>
      <c r="AN576" s="6"/>
      <c r="AO576" s="6"/>
      <c r="AP576" s="6"/>
      <c r="AQ576" s="6"/>
      <c r="AR576" s="6"/>
      <c r="AS576" s="6"/>
      <c r="AT576" s="6"/>
      <c r="AU576" s="6"/>
      <c r="AV576" s="6"/>
      <c r="AW576" s="6"/>
      <c r="AX576" s="6"/>
      <c r="AY576" s="6"/>
      <c r="AZ576" s="6"/>
      <c r="BA576" s="6"/>
      <c r="BB576" s="6"/>
      <c r="BC576" s="6"/>
      <c r="BD576" s="6"/>
      <c r="BE576" s="6"/>
      <c r="BF576" s="6"/>
      <c r="BG576" s="6"/>
      <c r="BH576" s="6"/>
      <c r="BI576" s="6"/>
      <c r="BJ576" s="6"/>
      <c r="BK576" s="7"/>
      <c r="BL576" s="48"/>
      <c r="BM576" s="48"/>
      <c r="BN576" s="48"/>
    </row>
    <row r="577" spans="4:66"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  <c r="AA577" s="6"/>
      <c r="AB577" s="6"/>
      <c r="AC577" s="6"/>
      <c r="AD577" s="7"/>
      <c r="AE577" s="48"/>
      <c r="AF577" s="48"/>
      <c r="AG577" s="48"/>
      <c r="AK577" s="6"/>
      <c r="AL577" s="6"/>
      <c r="AM577" s="6"/>
      <c r="AN577" s="6"/>
      <c r="AO577" s="6"/>
      <c r="AP577" s="6"/>
      <c r="AQ577" s="6"/>
      <c r="AR577" s="6"/>
      <c r="AS577" s="6"/>
      <c r="AT577" s="6"/>
      <c r="AU577" s="6"/>
      <c r="AV577" s="6"/>
      <c r="AW577" s="6"/>
      <c r="AX577" s="6"/>
      <c r="AY577" s="6"/>
      <c r="AZ577" s="6"/>
      <c r="BA577" s="6"/>
      <c r="BB577" s="6"/>
      <c r="BC577" s="6"/>
      <c r="BD577" s="6"/>
      <c r="BE577" s="6"/>
      <c r="BF577" s="6"/>
      <c r="BG577" s="6"/>
      <c r="BH577" s="6"/>
      <c r="BI577" s="6"/>
      <c r="BJ577" s="6"/>
      <c r="BK577" s="7"/>
      <c r="BL577" s="48"/>
      <c r="BM577" s="48"/>
      <c r="BN577" s="48"/>
    </row>
    <row r="578" spans="4:66"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  <c r="AA578" s="6"/>
      <c r="AB578" s="6"/>
      <c r="AC578" s="6"/>
      <c r="AD578" s="7"/>
      <c r="AE578" s="48"/>
      <c r="AF578" s="48"/>
      <c r="AG578" s="48"/>
      <c r="AK578" s="6"/>
      <c r="AL578" s="6"/>
      <c r="AM578" s="6"/>
      <c r="AN578" s="6"/>
      <c r="AO578" s="6"/>
      <c r="AP578" s="6"/>
      <c r="AQ578" s="6"/>
      <c r="AR578" s="6"/>
      <c r="AS578" s="6"/>
      <c r="AT578" s="6"/>
      <c r="AU578" s="6"/>
      <c r="AV578" s="6"/>
      <c r="AW578" s="6"/>
      <c r="AX578" s="6"/>
      <c r="AY578" s="6"/>
      <c r="AZ578" s="6"/>
      <c r="BA578" s="6"/>
      <c r="BB578" s="6"/>
      <c r="BC578" s="6"/>
      <c r="BD578" s="6"/>
      <c r="BE578" s="6"/>
      <c r="BF578" s="6"/>
      <c r="BG578" s="6"/>
      <c r="BH578" s="6"/>
      <c r="BI578" s="6"/>
      <c r="BJ578" s="6"/>
      <c r="BK578" s="7"/>
      <c r="BL578" s="48"/>
      <c r="BM578" s="48"/>
      <c r="BN578" s="48"/>
    </row>
    <row r="579" spans="4:66"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  <c r="AA579" s="6"/>
      <c r="AB579" s="6"/>
      <c r="AC579" s="6"/>
      <c r="AD579" s="7"/>
      <c r="AE579" s="48"/>
      <c r="AF579" s="48"/>
      <c r="AG579" s="48"/>
      <c r="AK579" s="6"/>
      <c r="AL579" s="6"/>
      <c r="AM579" s="6"/>
      <c r="AN579" s="6"/>
      <c r="AO579" s="6"/>
      <c r="AP579" s="6"/>
      <c r="AQ579" s="6"/>
      <c r="AR579" s="6"/>
      <c r="AS579" s="6"/>
      <c r="AT579" s="6"/>
      <c r="AU579" s="6"/>
      <c r="AV579" s="6"/>
      <c r="AW579" s="6"/>
      <c r="AX579" s="6"/>
      <c r="AY579" s="6"/>
      <c r="AZ579" s="6"/>
      <c r="BA579" s="6"/>
      <c r="BB579" s="6"/>
      <c r="BC579" s="6"/>
      <c r="BD579" s="6"/>
      <c r="BE579" s="6"/>
      <c r="BF579" s="6"/>
      <c r="BG579" s="6"/>
      <c r="BH579" s="6"/>
      <c r="BI579" s="6"/>
      <c r="BJ579" s="6"/>
      <c r="BK579" s="7"/>
      <c r="BL579" s="48"/>
      <c r="BM579" s="48"/>
      <c r="BN579" s="48"/>
    </row>
    <row r="580" spans="4:66"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  <c r="AA580" s="6"/>
      <c r="AB580" s="6"/>
      <c r="AC580" s="6"/>
      <c r="AD580" s="7"/>
      <c r="AE580" s="48"/>
      <c r="AF580" s="48"/>
      <c r="AG580" s="48"/>
      <c r="AK580" s="6"/>
      <c r="AL580" s="6"/>
      <c r="AM580" s="6"/>
      <c r="AN580" s="6"/>
      <c r="AO580" s="6"/>
      <c r="AP580" s="6"/>
      <c r="AQ580" s="6"/>
      <c r="AR580" s="6"/>
      <c r="AS580" s="6"/>
      <c r="AT580" s="6"/>
      <c r="AU580" s="6"/>
      <c r="AV580" s="6"/>
      <c r="AW580" s="6"/>
      <c r="AX580" s="6"/>
      <c r="AY580" s="6"/>
      <c r="AZ580" s="6"/>
      <c r="BA580" s="6"/>
      <c r="BB580" s="6"/>
      <c r="BC580" s="6"/>
      <c r="BD580" s="6"/>
      <c r="BE580" s="6"/>
      <c r="BF580" s="6"/>
      <c r="BG580" s="6"/>
      <c r="BH580" s="6"/>
      <c r="BI580" s="6"/>
      <c r="BJ580" s="6"/>
      <c r="BK580" s="7"/>
      <c r="BL580" s="48"/>
      <c r="BM580" s="48"/>
      <c r="BN580" s="48"/>
    </row>
    <row r="581" spans="4:66"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  <c r="AA581" s="6"/>
      <c r="AB581" s="6"/>
      <c r="AC581" s="6"/>
      <c r="AD581" s="7"/>
      <c r="AE581" s="48"/>
      <c r="AF581" s="48"/>
      <c r="AG581" s="48"/>
      <c r="AK581" s="6"/>
      <c r="AL581" s="6"/>
      <c r="AM581" s="6"/>
      <c r="AN581" s="6"/>
      <c r="AO581" s="6"/>
      <c r="AP581" s="6"/>
      <c r="AQ581" s="6"/>
      <c r="AR581" s="6"/>
      <c r="AS581" s="6"/>
      <c r="AT581" s="6"/>
      <c r="AU581" s="6"/>
      <c r="AV581" s="6"/>
      <c r="AW581" s="6"/>
      <c r="AX581" s="6"/>
      <c r="AY581" s="6"/>
      <c r="AZ581" s="6"/>
      <c r="BA581" s="6"/>
      <c r="BB581" s="6"/>
      <c r="BC581" s="6"/>
      <c r="BD581" s="6"/>
      <c r="BE581" s="6"/>
      <c r="BF581" s="6"/>
      <c r="BG581" s="6"/>
      <c r="BH581" s="6"/>
      <c r="BI581" s="6"/>
      <c r="BJ581" s="6"/>
      <c r="BK581" s="7"/>
      <c r="BL581" s="48"/>
      <c r="BM581" s="48"/>
      <c r="BN581" s="48"/>
    </row>
    <row r="582" spans="4:66"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  <c r="AA582" s="6"/>
      <c r="AB582" s="6"/>
      <c r="AC582" s="6"/>
      <c r="AD582" s="7"/>
      <c r="AE582" s="48"/>
      <c r="AF582" s="48"/>
      <c r="AG582" s="48"/>
      <c r="AK582" s="6"/>
      <c r="AL582" s="6"/>
      <c r="AM582" s="6"/>
      <c r="AN582" s="6"/>
      <c r="AO582" s="6"/>
      <c r="AP582" s="6"/>
      <c r="AQ582" s="6"/>
      <c r="AR582" s="6"/>
      <c r="AS582" s="6"/>
      <c r="AT582" s="6"/>
      <c r="AU582" s="6"/>
      <c r="AV582" s="6"/>
      <c r="AW582" s="6"/>
      <c r="AX582" s="6"/>
      <c r="AY582" s="6"/>
      <c r="AZ582" s="6"/>
      <c r="BA582" s="6"/>
      <c r="BB582" s="6"/>
      <c r="BC582" s="6"/>
      <c r="BD582" s="6"/>
      <c r="BE582" s="6"/>
      <c r="BF582" s="6"/>
      <c r="BG582" s="6"/>
      <c r="BH582" s="6"/>
      <c r="BI582" s="6"/>
      <c r="BJ582" s="6"/>
      <c r="BK582" s="7"/>
      <c r="BL582" s="48"/>
      <c r="BM582" s="48"/>
      <c r="BN582" s="48"/>
    </row>
    <row r="583" spans="4:66"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  <c r="AA583" s="6"/>
      <c r="AB583" s="6"/>
      <c r="AC583" s="6"/>
      <c r="AD583" s="7"/>
      <c r="AE583" s="48"/>
      <c r="AF583" s="48"/>
      <c r="AG583" s="48"/>
      <c r="AK583" s="6"/>
      <c r="AL583" s="6"/>
      <c r="AM583" s="6"/>
      <c r="AN583" s="6"/>
      <c r="AO583" s="6"/>
      <c r="AP583" s="6"/>
      <c r="AQ583" s="6"/>
      <c r="AR583" s="6"/>
      <c r="AS583" s="6"/>
      <c r="AT583" s="6"/>
      <c r="AU583" s="6"/>
      <c r="AV583" s="6"/>
      <c r="AW583" s="6"/>
      <c r="AX583" s="6"/>
      <c r="AY583" s="6"/>
      <c r="AZ583" s="6"/>
      <c r="BA583" s="6"/>
      <c r="BB583" s="6"/>
      <c r="BC583" s="6"/>
      <c r="BD583" s="6"/>
      <c r="BE583" s="6"/>
      <c r="BF583" s="6"/>
      <c r="BG583" s="6"/>
      <c r="BH583" s="6"/>
      <c r="BI583" s="6"/>
      <c r="BJ583" s="6"/>
      <c r="BK583" s="7"/>
      <c r="BL583" s="48"/>
      <c r="BM583" s="48"/>
      <c r="BN583" s="48"/>
    </row>
    <row r="584" spans="4:66"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  <c r="AA584" s="6"/>
      <c r="AB584" s="6"/>
      <c r="AC584" s="6"/>
      <c r="AD584" s="7"/>
      <c r="AE584" s="48"/>
      <c r="AF584" s="48"/>
      <c r="AG584" s="48"/>
      <c r="AK584" s="6"/>
      <c r="AL584" s="6"/>
      <c r="AM584" s="6"/>
      <c r="AN584" s="6"/>
      <c r="AO584" s="6"/>
      <c r="AP584" s="6"/>
      <c r="AQ584" s="6"/>
      <c r="AR584" s="6"/>
      <c r="AS584" s="6"/>
      <c r="AT584" s="6"/>
      <c r="AU584" s="6"/>
      <c r="AV584" s="6"/>
      <c r="AW584" s="6"/>
      <c r="AX584" s="6"/>
      <c r="AY584" s="6"/>
      <c r="AZ584" s="6"/>
      <c r="BA584" s="6"/>
      <c r="BB584" s="6"/>
      <c r="BC584" s="6"/>
      <c r="BD584" s="6"/>
      <c r="BE584" s="6"/>
      <c r="BF584" s="6"/>
      <c r="BG584" s="6"/>
      <c r="BH584" s="6"/>
      <c r="BI584" s="6"/>
      <c r="BJ584" s="6"/>
      <c r="BK584" s="7"/>
      <c r="BL584" s="48"/>
      <c r="BM584" s="48"/>
      <c r="BN584" s="48"/>
    </row>
    <row r="585" spans="4:66"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  <c r="AA585" s="6"/>
      <c r="AB585" s="6"/>
      <c r="AC585" s="6"/>
      <c r="AD585" s="7"/>
      <c r="AE585" s="48"/>
      <c r="AF585" s="48"/>
      <c r="AG585" s="48"/>
      <c r="AK585" s="6"/>
      <c r="AL585" s="6"/>
      <c r="AM585" s="6"/>
      <c r="AN585" s="6"/>
      <c r="AO585" s="6"/>
      <c r="AP585" s="6"/>
      <c r="AQ585" s="6"/>
      <c r="AR585" s="6"/>
      <c r="AS585" s="6"/>
      <c r="AT585" s="6"/>
      <c r="AU585" s="6"/>
      <c r="AV585" s="6"/>
      <c r="AW585" s="6"/>
      <c r="AX585" s="6"/>
      <c r="AY585" s="6"/>
      <c r="AZ585" s="6"/>
      <c r="BA585" s="6"/>
      <c r="BB585" s="6"/>
      <c r="BC585" s="6"/>
      <c r="BD585" s="6"/>
      <c r="BE585" s="6"/>
      <c r="BF585" s="6"/>
      <c r="BG585" s="6"/>
      <c r="BH585" s="6"/>
      <c r="BI585" s="6"/>
      <c r="BJ585" s="6"/>
      <c r="BK585" s="7"/>
      <c r="BL585" s="48"/>
      <c r="BM585" s="48"/>
      <c r="BN585" s="48"/>
    </row>
    <row r="586" spans="4:66"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  <c r="AA586" s="6"/>
      <c r="AB586" s="6"/>
      <c r="AC586" s="6"/>
      <c r="AD586" s="7"/>
      <c r="AE586" s="48"/>
      <c r="AF586" s="48"/>
      <c r="AG586" s="48"/>
      <c r="AK586" s="6"/>
      <c r="AL586" s="6"/>
      <c r="AM586" s="6"/>
      <c r="AN586" s="6"/>
      <c r="AO586" s="6"/>
      <c r="AP586" s="6"/>
      <c r="AQ586" s="6"/>
      <c r="AR586" s="6"/>
      <c r="AS586" s="6"/>
      <c r="AT586" s="6"/>
      <c r="AU586" s="6"/>
      <c r="AV586" s="6"/>
      <c r="AW586" s="6"/>
      <c r="AX586" s="6"/>
      <c r="AY586" s="6"/>
      <c r="AZ586" s="6"/>
      <c r="BA586" s="6"/>
      <c r="BB586" s="6"/>
      <c r="BC586" s="6"/>
      <c r="BD586" s="6"/>
      <c r="BE586" s="6"/>
      <c r="BF586" s="6"/>
      <c r="BG586" s="6"/>
      <c r="BH586" s="6"/>
      <c r="BI586" s="6"/>
      <c r="BJ586" s="6"/>
      <c r="BK586" s="7"/>
      <c r="BL586" s="48"/>
      <c r="BM586" s="48"/>
      <c r="BN586" s="48"/>
    </row>
    <row r="587" spans="4:66"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  <c r="AA587" s="6"/>
      <c r="AB587" s="6"/>
      <c r="AC587" s="6"/>
      <c r="AD587" s="7"/>
      <c r="AE587" s="48"/>
      <c r="AF587" s="48"/>
      <c r="AG587" s="48"/>
      <c r="AK587" s="6"/>
      <c r="AL587" s="6"/>
      <c r="AM587" s="6"/>
      <c r="AN587" s="6"/>
      <c r="AO587" s="6"/>
      <c r="AP587" s="6"/>
      <c r="AQ587" s="6"/>
      <c r="AR587" s="6"/>
      <c r="AS587" s="6"/>
      <c r="AT587" s="6"/>
      <c r="AU587" s="6"/>
      <c r="AV587" s="6"/>
      <c r="AW587" s="6"/>
      <c r="AX587" s="6"/>
      <c r="AY587" s="6"/>
      <c r="AZ587" s="6"/>
      <c r="BA587" s="6"/>
      <c r="BB587" s="6"/>
      <c r="BC587" s="6"/>
      <c r="BD587" s="6"/>
      <c r="BE587" s="6"/>
      <c r="BF587" s="6"/>
      <c r="BG587" s="6"/>
      <c r="BH587" s="6"/>
      <c r="BI587" s="6"/>
      <c r="BJ587" s="6"/>
      <c r="BK587" s="7"/>
      <c r="BL587" s="48"/>
      <c r="BM587" s="48"/>
      <c r="BN587" s="48"/>
    </row>
    <row r="588" spans="4:66"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  <c r="AA588" s="6"/>
      <c r="AB588" s="6"/>
      <c r="AC588" s="6"/>
      <c r="AD588" s="7"/>
      <c r="AE588" s="48"/>
      <c r="AF588" s="48"/>
      <c r="AG588" s="48"/>
      <c r="AK588" s="6"/>
      <c r="AL588" s="6"/>
      <c r="AM588" s="6"/>
      <c r="AN588" s="6"/>
      <c r="AO588" s="6"/>
      <c r="AP588" s="6"/>
      <c r="AQ588" s="6"/>
      <c r="AR588" s="6"/>
      <c r="AS588" s="6"/>
      <c r="AT588" s="6"/>
      <c r="AU588" s="6"/>
      <c r="AV588" s="6"/>
      <c r="AW588" s="6"/>
      <c r="AX588" s="6"/>
      <c r="AY588" s="6"/>
      <c r="AZ588" s="6"/>
      <c r="BA588" s="6"/>
      <c r="BB588" s="6"/>
      <c r="BC588" s="6"/>
      <c r="BD588" s="6"/>
      <c r="BE588" s="6"/>
      <c r="BF588" s="6"/>
      <c r="BG588" s="6"/>
      <c r="BH588" s="6"/>
      <c r="BI588" s="6"/>
      <c r="BJ588" s="6"/>
      <c r="BK588" s="7"/>
      <c r="BL588" s="48"/>
      <c r="BM588" s="48"/>
      <c r="BN588" s="48"/>
    </row>
    <row r="589" spans="4:66"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  <c r="AA589" s="6"/>
      <c r="AB589" s="6"/>
      <c r="AC589" s="6"/>
      <c r="AD589" s="7"/>
      <c r="AE589" s="48"/>
      <c r="AF589" s="48"/>
      <c r="AG589" s="48"/>
      <c r="AK589" s="6"/>
      <c r="AL589" s="6"/>
      <c r="AM589" s="6"/>
      <c r="AN589" s="6"/>
      <c r="AO589" s="6"/>
      <c r="AP589" s="6"/>
      <c r="AQ589" s="6"/>
      <c r="AR589" s="6"/>
      <c r="AS589" s="6"/>
      <c r="AT589" s="6"/>
      <c r="AU589" s="6"/>
      <c r="AV589" s="6"/>
      <c r="AW589" s="6"/>
      <c r="AX589" s="6"/>
      <c r="AY589" s="6"/>
      <c r="AZ589" s="6"/>
      <c r="BA589" s="6"/>
      <c r="BB589" s="6"/>
      <c r="BC589" s="6"/>
      <c r="BD589" s="6"/>
      <c r="BE589" s="6"/>
      <c r="BF589" s="6"/>
      <c r="BG589" s="6"/>
      <c r="BH589" s="6"/>
      <c r="BI589" s="6"/>
      <c r="BJ589" s="6"/>
      <c r="BK589" s="7"/>
      <c r="BL589" s="48"/>
      <c r="BM589" s="48"/>
      <c r="BN589" s="48"/>
    </row>
    <row r="590" spans="4:66"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  <c r="AA590" s="6"/>
      <c r="AB590" s="6"/>
      <c r="AC590" s="6"/>
      <c r="AD590" s="7"/>
      <c r="AE590" s="48"/>
      <c r="AF590" s="48"/>
      <c r="AG590" s="48"/>
      <c r="AK590" s="6"/>
      <c r="AL590" s="6"/>
      <c r="AM590" s="6"/>
      <c r="AN590" s="6"/>
      <c r="AO590" s="6"/>
      <c r="AP590" s="6"/>
      <c r="AQ590" s="6"/>
      <c r="AR590" s="6"/>
      <c r="AS590" s="6"/>
      <c r="AT590" s="6"/>
      <c r="AU590" s="6"/>
      <c r="AV590" s="6"/>
      <c r="AW590" s="6"/>
      <c r="AX590" s="6"/>
      <c r="AY590" s="6"/>
      <c r="AZ590" s="6"/>
      <c r="BA590" s="6"/>
      <c r="BB590" s="6"/>
      <c r="BC590" s="6"/>
      <c r="BD590" s="6"/>
      <c r="BE590" s="6"/>
      <c r="BF590" s="6"/>
      <c r="BG590" s="6"/>
      <c r="BH590" s="6"/>
      <c r="BI590" s="6"/>
      <c r="BJ590" s="6"/>
      <c r="BK590" s="7"/>
      <c r="BL590" s="48"/>
      <c r="BM590" s="48"/>
      <c r="BN590" s="48"/>
    </row>
    <row r="591" spans="4:66"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  <c r="AA591" s="6"/>
      <c r="AB591" s="6"/>
      <c r="AC591" s="6"/>
      <c r="AD591" s="7"/>
      <c r="AE591" s="48"/>
      <c r="AF591" s="48"/>
      <c r="AG591" s="48"/>
      <c r="AK591" s="6"/>
      <c r="AL591" s="6"/>
      <c r="AM591" s="6"/>
      <c r="AN591" s="6"/>
      <c r="AO591" s="6"/>
      <c r="AP591" s="6"/>
      <c r="AQ591" s="6"/>
      <c r="AR591" s="6"/>
      <c r="AS591" s="6"/>
      <c r="AT591" s="6"/>
      <c r="AU591" s="6"/>
      <c r="AV591" s="6"/>
      <c r="AW591" s="6"/>
      <c r="AX591" s="6"/>
      <c r="AY591" s="6"/>
      <c r="AZ591" s="6"/>
      <c r="BA591" s="6"/>
      <c r="BB591" s="6"/>
      <c r="BC591" s="6"/>
      <c r="BD591" s="6"/>
      <c r="BE591" s="6"/>
      <c r="BF591" s="6"/>
      <c r="BG591" s="6"/>
      <c r="BH591" s="6"/>
      <c r="BI591" s="6"/>
      <c r="BJ591" s="6"/>
      <c r="BK591" s="7"/>
      <c r="BL591" s="48"/>
      <c r="BM591" s="48"/>
      <c r="BN591" s="48"/>
    </row>
    <row r="592" spans="4:66"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  <c r="AA592" s="6"/>
      <c r="AB592" s="6"/>
      <c r="AC592" s="6"/>
      <c r="AD592" s="7"/>
      <c r="AE592" s="48"/>
      <c r="AF592" s="48"/>
      <c r="AG592" s="48"/>
      <c r="AK592" s="6"/>
      <c r="AL592" s="6"/>
      <c r="AM592" s="6"/>
      <c r="AN592" s="6"/>
      <c r="AO592" s="6"/>
      <c r="AP592" s="6"/>
      <c r="AQ592" s="6"/>
      <c r="AR592" s="6"/>
      <c r="AS592" s="6"/>
      <c r="AT592" s="6"/>
      <c r="AU592" s="6"/>
      <c r="AV592" s="6"/>
      <c r="AW592" s="6"/>
      <c r="AX592" s="6"/>
      <c r="AY592" s="6"/>
      <c r="AZ592" s="6"/>
      <c r="BA592" s="6"/>
      <c r="BB592" s="6"/>
      <c r="BC592" s="6"/>
      <c r="BD592" s="6"/>
      <c r="BE592" s="6"/>
      <c r="BF592" s="6"/>
      <c r="BG592" s="6"/>
      <c r="BH592" s="6"/>
      <c r="BI592" s="6"/>
      <c r="BJ592" s="6"/>
      <c r="BK592" s="7"/>
      <c r="BL592" s="48"/>
      <c r="BM592" s="48"/>
      <c r="BN592" s="48"/>
    </row>
    <row r="593" spans="4:66"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  <c r="AA593" s="6"/>
      <c r="AB593" s="6"/>
      <c r="AC593" s="6"/>
      <c r="AD593" s="7"/>
      <c r="AE593" s="48"/>
      <c r="AF593" s="48"/>
      <c r="AG593" s="48"/>
      <c r="AK593" s="6"/>
      <c r="AL593" s="6"/>
      <c r="AM593" s="6"/>
      <c r="AN593" s="6"/>
      <c r="AO593" s="6"/>
      <c r="AP593" s="6"/>
      <c r="AQ593" s="6"/>
      <c r="AR593" s="6"/>
      <c r="AS593" s="6"/>
      <c r="AT593" s="6"/>
      <c r="AU593" s="6"/>
      <c r="AV593" s="6"/>
      <c r="AW593" s="6"/>
      <c r="AX593" s="6"/>
      <c r="AY593" s="6"/>
      <c r="AZ593" s="6"/>
      <c r="BA593" s="6"/>
      <c r="BB593" s="6"/>
      <c r="BC593" s="6"/>
      <c r="BD593" s="6"/>
      <c r="BE593" s="6"/>
      <c r="BF593" s="6"/>
      <c r="BG593" s="6"/>
      <c r="BH593" s="6"/>
      <c r="BI593" s="6"/>
      <c r="BJ593" s="6"/>
      <c r="BK593" s="7"/>
      <c r="BL593" s="48"/>
      <c r="BM593" s="48"/>
      <c r="BN593" s="48"/>
    </row>
    <row r="594" spans="4:66"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  <c r="AA594" s="6"/>
      <c r="AB594" s="6"/>
      <c r="AC594" s="6"/>
      <c r="AD594" s="7"/>
      <c r="AE594" s="48"/>
      <c r="AF594" s="48"/>
      <c r="AG594" s="48"/>
      <c r="AK594" s="6"/>
      <c r="AL594" s="6"/>
      <c r="AM594" s="6"/>
      <c r="AN594" s="6"/>
      <c r="AO594" s="6"/>
      <c r="AP594" s="6"/>
      <c r="AQ594" s="6"/>
      <c r="AR594" s="6"/>
      <c r="AS594" s="6"/>
      <c r="AT594" s="6"/>
      <c r="AU594" s="6"/>
      <c r="AV594" s="6"/>
      <c r="AW594" s="6"/>
      <c r="AX594" s="6"/>
      <c r="AY594" s="6"/>
      <c r="AZ594" s="6"/>
      <c r="BA594" s="6"/>
      <c r="BB594" s="6"/>
      <c r="BC594" s="6"/>
      <c r="BD594" s="6"/>
      <c r="BE594" s="6"/>
      <c r="BF594" s="6"/>
      <c r="BG594" s="6"/>
      <c r="BH594" s="6"/>
      <c r="BI594" s="6"/>
      <c r="BJ594" s="6"/>
      <c r="BK594" s="7"/>
      <c r="BL594" s="48"/>
      <c r="BM594" s="48"/>
      <c r="BN594" s="48"/>
    </row>
    <row r="595" spans="4:66"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  <c r="AA595" s="6"/>
      <c r="AB595" s="6"/>
      <c r="AC595" s="6"/>
      <c r="AD595" s="7"/>
      <c r="AE595" s="48"/>
      <c r="AF595" s="48"/>
      <c r="AG595" s="48"/>
      <c r="AK595" s="6"/>
      <c r="AL595" s="6"/>
      <c r="AM595" s="6"/>
      <c r="AN595" s="6"/>
      <c r="AO595" s="6"/>
      <c r="AP595" s="6"/>
      <c r="AQ595" s="6"/>
      <c r="AR595" s="6"/>
      <c r="AS595" s="6"/>
      <c r="AT595" s="6"/>
      <c r="AU595" s="6"/>
      <c r="AV595" s="6"/>
      <c r="AW595" s="6"/>
      <c r="AX595" s="6"/>
      <c r="AY595" s="6"/>
      <c r="AZ595" s="6"/>
      <c r="BA595" s="6"/>
      <c r="BB595" s="6"/>
      <c r="BC595" s="6"/>
      <c r="BD595" s="6"/>
      <c r="BE595" s="6"/>
      <c r="BF595" s="6"/>
      <c r="BG595" s="6"/>
      <c r="BH595" s="6"/>
      <c r="BI595" s="6"/>
      <c r="BJ595" s="6"/>
      <c r="BK595" s="7"/>
      <c r="BL595" s="48"/>
      <c r="BM595" s="48"/>
      <c r="BN595" s="48"/>
    </row>
    <row r="596" spans="4:66"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  <c r="AA596" s="6"/>
      <c r="AB596" s="6"/>
      <c r="AC596" s="6"/>
      <c r="AD596" s="7"/>
      <c r="AE596" s="48"/>
      <c r="AF596" s="48"/>
      <c r="AG596" s="48"/>
      <c r="AK596" s="6"/>
      <c r="AL596" s="6"/>
      <c r="AM596" s="6"/>
      <c r="AN596" s="6"/>
      <c r="AO596" s="6"/>
      <c r="AP596" s="6"/>
      <c r="AQ596" s="6"/>
      <c r="AR596" s="6"/>
      <c r="AS596" s="6"/>
      <c r="AT596" s="6"/>
      <c r="AU596" s="6"/>
      <c r="AV596" s="6"/>
      <c r="AW596" s="6"/>
      <c r="AX596" s="6"/>
      <c r="AY596" s="6"/>
      <c r="AZ596" s="6"/>
      <c r="BA596" s="6"/>
      <c r="BB596" s="6"/>
      <c r="BC596" s="6"/>
      <c r="BD596" s="6"/>
      <c r="BE596" s="6"/>
      <c r="BF596" s="6"/>
      <c r="BG596" s="6"/>
      <c r="BH596" s="6"/>
      <c r="BI596" s="6"/>
      <c r="BJ596" s="6"/>
      <c r="BK596" s="7"/>
      <c r="BL596" s="48"/>
      <c r="BM596" s="48"/>
      <c r="BN596" s="48"/>
    </row>
    <row r="597" spans="4:66"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  <c r="AA597" s="6"/>
      <c r="AB597" s="6"/>
      <c r="AC597" s="6"/>
      <c r="AD597" s="7"/>
      <c r="AE597" s="48"/>
      <c r="AF597" s="48"/>
      <c r="AG597" s="48"/>
      <c r="AK597" s="6"/>
      <c r="AL597" s="6"/>
      <c r="AM597" s="6"/>
      <c r="AN597" s="6"/>
      <c r="AO597" s="6"/>
      <c r="AP597" s="6"/>
      <c r="AQ597" s="6"/>
      <c r="AR597" s="6"/>
      <c r="AS597" s="6"/>
      <c r="AT597" s="6"/>
      <c r="AU597" s="6"/>
      <c r="AV597" s="6"/>
      <c r="AW597" s="6"/>
      <c r="AX597" s="6"/>
      <c r="AY597" s="6"/>
      <c r="AZ597" s="6"/>
      <c r="BA597" s="6"/>
      <c r="BB597" s="6"/>
      <c r="BC597" s="6"/>
      <c r="BD597" s="6"/>
      <c r="BE597" s="6"/>
      <c r="BF597" s="6"/>
      <c r="BG597" s="6"/>
      <c r="BH597" s="6"/>
      <c r="BI597" s="6"/>
      <c r="BJ597" s="6"/>
      <c r="BK597" s="7"/>
      <c r="BL597" s="48"/>
      <c r="BM597" s="48"/>
      <c r="BN597" s="48"/>
    </row>
    <row r="598" spans="4:66"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  <c r="AA598" s="6"/>
      <c r="AB598" s="6"/>
      <c r="AC598" s="6"/>
      <c r="AD598" s="7"/>
      <c r="AE598" s="48"/>
      <c r="AF598" s="48"/>
      <c r="AG598" s="48"/>
      <c r="AK598" s="6"/>
      <c r="AL598" s="6"/>
      <c r="AM598" s="6"/>
      <c r="AN598" s="6"/>
      <c r="AO598" s="6"/>
      <c r="AP598" s="6"/>
      <c r="AQ598" s="6"/>
      <c r="AR598" s="6"/>
      <c r="AS598" s="6"/>
      <c r="AT598" s="6"/>
      <c r="AU598" s="6"/>
      <c r="AV598" s="6"/>
      <c r="AW598" s="6"/>
      <c r="AX598" s="6"/>
      <c r="AY598" s="6"/>
      <c r="AZ598" s="6"/>
      <c r="BA598" s="6"/>
      <c r="BB598" s="6"/>
      <c r="BC598" s="6"/>
      <c r="BD598" s="6"/>
      <c r="BE598" s="6"/>
      <c r="BF598" s="6"/>
      <c r="BG598" s="6"/>
      <c r="BH598" s="6"/>
      <c r="BI598" s="6"/>
      <c r="BJ598" s="6"/>
      <c r="BK598" s="7"/>
      <c r="BL598" s="48"/>
      <c r="BM598" s="48"/>
      <c r="BN598" s="48"/>
    </row>
    <row r="599" spans="4:66"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  <c r="AA599" s="6"/>
      <c r="AB599" s="6"/>
      <c r="AC599" s="6"/>
      <c r="AD599" s="7"/>
      <c r="AE599" s="48"/>
      <c r="AF599" s="48"/>
      <c r="AG599" s="48"/>
      <c r="AK599" s="6"/>
      <c r="AL599" s="6"/>
      <c r="AM599" s="6"/>
      <c r="AN599" s="6"/>
      <c r="AO599" s="6"/>
      <c r="AP599" s="6"/>
      <c r="AQ599" s="6"/>
      <c r="AR599" s="6"/>
      <c r="AS599" s="6"/>
      <c r="AT599" s="6"/>
      <c r="AU599" s="6"/>
      <c r="AV599" s="6"/>
      <c r="AW599" s="6"/>
      <c r="AX599" s="6"/>
      <c r="AY599" s="6"/>
      <c r="AZ599" s="6"/>
      <c r="BA599" s="6"/>
      <c r="BB599" s="6"/>
      <c r="BC599" s="6"/>
      <c r="BD599" s="6"/>
      <c r="BE599" s="6"/>
      <c r="BF599" s="6"/>
      <c r="BG599" s="6"/>
      <c r="BH599" s="6"/>
      <c r="BI599" s="6"/>
      <c r="BJ599" s="6"/>
      <c r="BK599" s="7"/>
      <c r="BL599" s="48"/>
      <c r="BM599" s="48"/>
      <c r="BN599" s="48"/>
    </row>
    <row r="600" spans="4:66"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  <c r="AA600" s="6"/>
      <c r="AB600" s="6"/>
      <c r="AC600" s="6"/>
      <c r="AD600" s="7"/>
      <c r="AE600" s="48"/>
      <c r="AF600" s="48"/>
      <c r="AG600" s="48"/>
      <c r="AK600" s="6"/>
      <c r="AL600" s="6"/>
      <c r="AM600" s="6"/>
      <c r="AN600" s="6"/>
      <c r="AO600" s="6"/>
      <c r="AP600" s="6"/>
      <c r="AQ600" s="6"/>
      <c r="AR600" s="6"/>
      <c r="AS600" s="6"/>
      <c r="AT600" s="6"/>
      <c r="AU600" s="6"/>
      <c r="AV600" s="6"/>
      <c r="AW600" s="6"/>
      <c r="AX600" s="6"/>
      <c r="AY600" s="6"/>
      <c r="AZ600" s="6"/>
      <c r="BA600" s="6"/>
      <c r="BB600" s="6"/>
      <c r="BC600" s="6"/>
      <c r="BD600" s="6"/>
      <c r="BE600" s="6"/>
      <c r="BF600" s="6"/>
      <c r="BG600" s="6"/>
      <c r="BH600" s="6"/>
      <c r="BI600" s="6"/>
      <c r="BJ600" s="6"/>
      <c r="BK600" s="7"/>
      <c r="BL600" s="48"/>
      <c r="BM600" s="48"/>
      <c r="BN600" s="48"/>
    </row>
    <row r="601" spans="4:66"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  <c r="AA601" s="6"/>
      <c r="AB601" s="6"/>
      <c r="AC601" s="6"/>
      <c r="AD601" s="7"/>
      <c r="AE601" s="48"/>
      <c r="AF601" s="48"/>
      <c r="AG601" s="48"/>
      <c r="AK601" s="6"/>
      <c r="AL601" s="6"/>
      <c r="AM601" s="6"/>
      <c r="AN601" s="6"/>
      <c r="AO601" s="6"/>
      <c r="AP601" s="6"/>
      <c r="AQ601" s="6"/>
      <c r="AR601" s="6"/>
      <c r="AS601" s="6"/>
      <c r="AT601" s="6"/>
      <c r="AU601" s="6"/>
      <c r="AV601" s="6"/>
      <c r="AW601" s="6"/>
      <c r="AX601" s="6"/>
      <c r="AY601" s="6"/>
      <c r="AZ601" s="6"/>
      <c r="BA601" s="6"/>
      <c r="BB601" s="6"/>
      <c r="BC601" s="6"/>
      <c r="BD601" s="6"/>
      <c r="BE601" s="6"/>
      <c r="BF601" s="6"/>
      <c r="BG601" s="6"/>
      <c r="BH601" s="6"/>
      <c r="BI601" s="6"/>
      <c r="BJ601" s="6"/>
      <c r="BK601" s="7"/>
      <c r="BL601" s="48"/>
      <c r="BM601" s="48"/>
      <c r="BN601" s="48"/>
    </row>
    <row r="602" spans="4:66"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  <c r="AA602" s="6"/>
      <c r="AB602" s="6"/>
      <c r="AC602" s="6"/>
      <c r="AD602" s="7"/>
      <c r="AE602" s="48"/>
      <c r="AF602" s="48"/>
      <c r="AG602" s="48"/>
      <c r="AK602" s="6"/>
      <c r="AL602" s="6"/>
      <c r="AM602" s="6"/>
      <c r="AN602" s="6"/>
      <c r="AO602" s="6"/>
      <c r="AP602" s="6"/>
      <c r="AQ602" s="6"/>
      <c r="AR602" s="6"/>
      <c r="AS602" s="6"/>
      <c r="AT602" s="6"/>
      <c r="AU602" s="6"/>
      <c r="AV602" s="6"/>
      <c r="AW602" s="6"/>
      <c r="AX602" s="6"/>
      <c r="AY602" s="6"/>
      <c r="AZ602" s="6"/>
      <c r="BA602" s="6"/>
      <c r="BB602" s="6"/>
      <c r="BC602" s="6"/>
      <c r="BD602" s="6"/>
      <c r="BE602" s="6"/>
      <c r="BF602" s="6"/>
      <c r="BG602" s="6"/>
      <c r="BH602" s="6"/>
      <c r="BI602" s="6"/>
      <c r="BJ602" s="6"/>
      <c r="BK602" s="7"/>
      <c r="BL602" s="48"/>
      <c r="BM602" s="48"/>
      <c r="BN602" s="48"/>
    </row>
    <row r="603" spans="4:66"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  <c r="AA603" s="6"/>
      <c r="AB603" s="6"/>
      <c r="AC603" s="6"/>
      <c r="AD603" s="7"/>
      <c r="AE603" s="48"/>
      <c r="AF603" s="48"/>
      <c r="AG603" s="48"/>
      <c r="AK603" s="6"/>
      <c r="AL603" s="6"/>
      <c r="AM603" s="6"/>
      <c r="AN603" s="6"/>
      <c r="AO603" s="6"/>
      <c r="AP603" s="6"/>
      <c r="AQ603" s="6"/>
      <c r="AR603" s="6"/>
      <c r="AS603" s="6"/>
      <c r="AT603" s="6"/>
      <c r="AU603" s="6"/>
      <c r="AV603" s="6"/>
      <c r="AW603" s="6"/>
      <c r="AX603" s="6"/>
      <c r="AY603" s="6"/>
      <c r="AZ603" s="6"/>
      <c r="BA603" s="6"/>
      <c r="BB603" s="6"/>
      <c r="BC603" s="6"/>
      <c r="BD603" s="6"/>
      <c r="BE603" s="6"/>
      <c r="BF603" s="6"/>
      <c r="BG603" s="6"/>
      <c r="BH603" s="6"/>
      <c r="BI603" s="6"/>
      <c r="BJ603" s="6"/>
      <c r="BK603" s="7"/>
      <c r="BL603" s="48"/>
      <c r="BM603" s="48"/>
      <c r="BN603" s="48"/>
    </row>
    <row r="604" spans="4:66"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  <c r="AA604" s="6"/>
      <c r="AB604" s="6"/>
      <c r="AC604" s="6"/>
      <c r="AD604" s="7"/>
      <c r="AE604" s="48"/>
      <c r="AF604" s="48"/>
      <c r="AG604" s="48"/>
      <c r="AK604" s="6"/>
      <c r="AL604" s="6"/>
      <c r="AM604" s="6"/>
      <c r="AN604" s="6"/>
      <c r="AO604" s="6"/>
      <c r="AP604" s="6"/>
      <c r="AQ604" s="6"/>
      <c r="AR604" s="6"/>
      <c r="AS604" s="6"/>
      <c r="AT604" s="6"/>
      <c r="AU604" s="6"/>
      <c r="AV604" s="6"/>
      <c r="AW604" s="6"/>
      <c r="AX604" s="6"/>
      <c r="AY604" s="6"/>
      <c r="AZ604" s="6"/>
      <c r="BA604" s="6"/>
      <c r="BB604" s="6"/>
      <c r="BC604" s="6"/>
      <c r="BD604" s="6"/>
      <c r="BE604" s="6"/>
      <c r="BF604" s="6"/>
      <c r="BG604" s="6"/>
      <c r="BH604" s="6"/>
      <c r="BI604" s="6"/>
      <c r="BJ604" s="6"/>
      <c r="BK604" s="7"/>
      <c r="BL604" s="48"/>
      <c r="BM604" s="48"/>
      <c r="BN604" s="48"/>
    </row>
    <row r="605" spans="4:66"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  <c r="AA605" s="6"/>
      <c r="AB605" s="6"/>
      <c r="AC605" s="6"/>
      <c r="AD605" s="7"/>
      <c r="AE605" s="48"/>
      <c r="AF605" s="48"/>
      <c r="AG605" s="48"/>
      <c r="AK605" s="6"/>
      <c r="AL605" s="6"/>
      <c r="AM605" s="6"/>
      <c r="AN605" s="6"/>
      <c r="AO605" s="6"/>
      <c r="AP605" s="6"/>
      <c r="AQ605" s="6"/>
      <c r="AR605" s="6"/>
      <c r="AS605" s="6"/>
      <c r="AT605" s="6"/>
      <c r="AU605" s="6"/>
      <c r="AV605" s="6"/>
      <c r="AW605" s="6"/>
      <c r="AX605" s="6"/>
      <c r="AY605" s="6"/>
      <c r="AZ605" s="6"/>
      <c r="BA605" s="6"/>
      <c r="BB605" s="6"/>
      <c r="BC605" s="6"/>
      <c r="BD605" s="6"/>
      <c r="BE605" s="6"/>
      <c r="BF605" s="6"/>
      <c r="BG605" s="6"/>
      <c r="BH605" s="6"/>
      <c r="BI605" s="6"/>
      <c r="BJ605" s="6"/>
      <c r="BK605" s="7"/>
      <c r="BL605" s="48"/>
      <c r="BM605" s="48"/>
      <c r="BN605" s="48"/>
    </row>
    <row r="606" spans="4:66"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  <c r="AA606" s="6"/>
      <c r="AB606" s="6"/>
      <c r="AC606" s="6"/>
      <c r="AD606" s="7"/>
      <c r="AE606" s="48"/>
      <c r="AF606" s="48"/>
      <c r="AG606" s="48"/>
      <c r="AK606" s="6"/>
      <c r="AL606" s="6"/>
      <c r="AM606" s="6"/>
      <c r="AN606" s="6"/>
      <c r="AO606" s="6"/>
      <c r="AP606" s="6"/>
      <c r="AQ606" s="6"/>
      <c r="AR606" s="6"/>
      <c r="AS606" s="6"/>
      <c r="AT606" s="6"/>
      <c r="AU606" s="6"/>
      <c r="AV606" s="6"/>
      <c r="AW606" s="6"/>
      <c r="AX606" s="6"/>
      <c r="AY606" s="6"/>
      <c r="AZ606" s="6"/>
      <c r="BA606" s="6"/>
      <c r="BB606" s="6"/>
      <c r="BC606" s="6"/>
      <c r="BD606" s="6"/>
      <c r="BE606" s="6"/>
      <c r="BF606" s="6"/>
      <c r="BG606" s="6"/>
      <c r="BH606" s="6"/>
      <c r="BI606" s="6"/>
      <c r="BJ606" s="6"/>
      <c r="BK606" s="7"/>
      <c r="BL606" s="48"/>
      <c r="BM606" s="48"/>
      <c r="BN606" s="48"/>
    </row>
    <row r="607" spans="4:66"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  <c r="AA607" s="6"/>
      <c r="AB607" s="6"/>
      <c r="AC607" s="6"/>
      <c r="AD607" s="7"/>
      <c r="AE607" s="48"/>
      <c r="AF607" s="48"/>
      <c r="AG607" s="48"/>
      <c r="AK607" s="6"/>
      <c r="AL607" s="6"/>
      <c r="AM607" s="6"/>
      <c r="AN607" s="6"/>
      <c r="AO607" s="6"/>
      <c r="AP607" s="6"/>
      <c r="AQ607" s="6"/>
      <c r="AR607" s="6"/>
      <c r="AS607" s="6"/>
      <c r="AT607" s="6"/>
      <c r="AU607" s="6"/>
      <c r="AV607" s="6"/>
      <c r="AW607" s="6"/>
      <c r="AX607" s="6"/>
      <c r="AY607" s="6"/>
      <c r="AZ607" s="6"/>
      <c r="BA607" s="6"/>
      <c r="BB607" s="6"/>
      <c r="BC607" s="6"/>
      <c r="BD607" s="6"/>
      <c r="BE607" s="6"/>
      <c r="BF607" s="6"/>
      <c r="BG607" s="6"/>
      <c r="BH607" s="6"/>
      <c r="BI607" s="6"/>
      <c r="BJ607" s="6"/>
      <c r="BK607" s="7"/>
      <c r="BL607" s="48"/>
      <c r="BM607" s="48"/>
      <c r="BN607" s="48"/>
    </row>
    <row r="608" spans="4:66"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  <c r="AA608" s="6"/>
      <c r="AB608" s="6"/>
      <c r="AC608" s="6"/>
      <c r="AD608" s="7"/>
      <c r="AE608" s="48"/>
      <c r="AF608" s="48"/>
      <c r="AG608" s="48"/>
      <c r="AK608" s="6"/>
      <c r="AL608" s="6"/>
      <c r="AM608" s="6"/>
      <c r="AN608" s="6"/>
      <c r="AO608" s="6"/>
      <c r="AP608" s="6"/>
      <c r="AQ608" s="6"/>
      <c r="AR608" s="6"/>
      <c r="AS608" s="6"/>
      <c r="AT608" s="6"/>
      <c r="AU608" s="6"/>
      <c r="AV608" s="6"/>
      <c r="AW608" s="6"/>
      <c r="AX608" s="6"/>
      <c r="AY608" s="6"/>
      <c r="AZ608" s="6"/>
      <c r="BA608" s="6"/>
      <c r="BB608" s="6"/>
      <c r="BC608" s="6"/>
      <c r="BD608" s="6"/>
      <c r="BE608" s="6"/>
      <c r="BF608" s="6"/>
      <c r="BG608" s="6"/>
      <c r="BH608" s="6"/>
      <c r="BI608" s="6"/>
      <c r="BJ608" s="6"/>
      <c r="BK608" s="7"/>
      <c r="BL608" s="48"/>
      <c r="BM608" s="48"/>
      <c r="BN608" s="48"/>
    </row>
    <row r="609" spans="4:66"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  <c r="AA609" s="6"/>
      <c r="AB609" s="6"/>
      <c r="AC609" s="6"/>
      <c r="AD609" s="7"/>
      <c r="AE609" s="48"/>
      <c r="AF609" s="48"/>
      <c r="AG609" s="48"/>
      <c r="AK609" s="6"/>
      <c r="AL609" s="6"/>
      <c r="AM609" s="6"/>
      <c r="AN609" s="6"/>
      <c r="AO609" s="6"/>
      <c r="AP609" s="6"/>
      <c r="AQ609" s="6"/>
      <c r="AR609" s="6"/>
      <c r="AS609" s="6"/>
      <c r="AT609" s="6"/>
      <c r="AU609" s="6"/>
      <c r="AV609" s="6"/>
      <c r="AW609" s="6"/>
      <c r="AX609" s="6"/>
      <c r="AY609" s="6"/>
      <c r="AZ609" s="6"/>
      <c r="BA609" s="6"/>
      <c r="BB609" s="6"/>
      <c r="BC609" s="6"/>
      <c r="BD609" s="6"/>
      <c r="BE609" s="6"/>
      <c r="BF609" s="6"/>
      <c r="BG609" s="6"/>
      <c r="BH609" s="6"/>
      <c r="BI609" s="6"/>
      <c r="BJ609" s="6"/>
      <c r="BK609" s="7"/>
      <c r="BL609" s="48"/>
      <c r="BM609" s="48"/>
      <c r="BN609" s="48"/>
    </row>
    <row r="610" spans="4:66"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  <c r="AA610" s="6"/>
      <c r="AB610" s="6"/>
      <c r="AC610" s="6"/>
      <c r="AD610" s="7"/>
      <c r="AE610" s="48"/>
      <c r="AF610" s="48"/>
      <c r="AG610" s="48"/>
      <c r="AK610" s="6"/>
      <c r="AL610" s="6"/>
      <c r="AM610" s="6"/>
      <c r="AN610" s="6"/>
      <c r="AO610" s="6"/>
      <c r="AP610" s="6"/>
      <c r="AQ610" s="6"/>
      <c r="AR610" s="6"/>
      <c r="AS610" s="6"/>
      <c r="AT610" s="6"/>
      <c r="AU610" s="6"/>
      <c r="AV610" s="6"/>
      <c r="AW610" s="6"/>
      <c r="AX610" s="6"/>
      <c r="AY610" s="6"/>
      <c r="AZ610" s="6"/>
      <c r="BA610" s="6"/>
      <c r="BB610" s="6"/>
      <c r="BC610" s="6"/>
      <c r="BD610" s="6"/>
      <c r="BE610" s="6"/>
      <c r="BF610" s="6"/>
      <c r="BG610" s="6"/>
      <c r="BH610" s="6"/>
      <c r="BI610" s="6"/>
      <c r="BJ610" s="6"/>
      <c r="BK610" s="7"/>
      <c r="BL610" s="48"/>
      <c r="BM610" s="48"/>
      <c r="BN610" s="48"/>
    </row>
    <row r="611" spans="4:66"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  <c r="AA611" s="6"/>
      <c r="AB611" s="6"/>
      <c r="AC611" s="6"/>
      <c r="AD611" s="7"/>
      <c r="AE611" s="48"/>
      <c r="AF611" s="48"/>
      <c r="AG611" s="48"/>
      <c r="AK611" s="6"/>
      <c r="AL611" s="6"/>
      <c r="AM611" s="6"/>
      <c r="AN611" s="6"/>
      <c r="AO611" s="6"/>
      <c r="AP611" s="6"/>
      <c r="AQ611" s="6"/>
      <c r="AR611" s="6"/>
      <c r="AS611" s="6"/>
      <c r="AT611" s="6"/>
      <c r="AU611" s="6"/>
      <c r="AV611" s="6"/>
      <c r="AW611" s="6"/>
      <c r="AX611" s="6"/>
      <c r="AY611" s="6"/>
      <c r="AZ611" s="6"/>
      <c r="BA611" s="6"/>
      <c r="BB611" s="6"/>
      <c r="BC611" s="6"/>
      <c r="BD611" s="6"/>
      <c r="BE611" s="6"/>
      <c r="BF611" s="6"/>
      <c r="BG611" s="6"/>
      <c r="BH611" s="6"/>
      <c r="BI611" s="6"/>
      <c r="BJ611" s="6"/>
      <c r="BK611" s="7"/>
      <c r="BL611" s="48"/>
      <c r="BM611" s="48"/>
      <c r="BN611" s="48"/>
    </row>
    <row r="612" spans="4:66"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  <c r="AA612" s="6"/>
      <c r="AB612" s="6"/>
      <c r="AC612" s="6"/>
      <c r="AD612" s="7"/>
      <c r="AE612" s="48"/>
      <c r="AF612" s="48"/>
      <c r="AG612" s="48"/>
      <c r="AK612" s="6"/>
      <c r="AL612" s="6"/>
      <c r="AM612" s="6"/>
      <c r="AN612" s="6"/>
      <c r="AO612" s="6"/>
      <c r="AP612" s="6"/>
      <c r="AQ612" s="6"/>
      <c r="AR612" s="6"/>
      <c r="AS612" s="6"/>
      <c r="AT612" s="6"/>
      <c r="AU612" s="6"/>
      <c r="AV612" s="6"/>
      <c r="AW612" s="6"/>
      <c r="AX612" s="6"/>
      <c r="AY612" s="6"/>
      <c r="AZ612" s="6"/>
      <c r="BA612" s="6"/>
      <c r="BB612" s="6"/>
      <c r="BC612" s="6"/>
      <c r="BD612" s="6"/>
      <c r="BE612" s="6"/>
      <c r="BF612" s="6"/>
      <c r="BG612" s="6"/>
      <c r="BH612" s="6"/>
      <c r="BI612" s="6"/>
      <c r="BJ612" s="6"/>
      <c r="BK612" s="7"/>
      <c r="BL612" s="48"/>
      <c r="BM612" s="48"/>
      <c r="BN612" s="48"/>
    </row>
    <row r="613" spans="4:66"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  <c r="AA613" s="6"/>
      <c r="AB613" s="6"/>
      <c r="AC613" s="6"/>
      <c r="AD613" s="7"/>
      <c r="AE613" s="48"/>
      <c r="AF613" s="48"/>
      <c r="AG613" s="48"/>
      <c r="AK613" s="6"/>
      <c r="AL613" s="6"/>
      <c r="AM613" s="6"/>
      <c r="AN613" s="6"/>
      <c r="AO613" s="6"/>
      <c r="AP613" s="6"/>
      <c r="AQ613" s="6"/>
      <c r="AR613" s="6"/>
      <c r="AS613" s="6"/>
      <c r="AT613" s="6"/>
      <c r="AU613" s="6"/>
      <c r="AV613" s="6"/>
      <c r="AW613" s="6"/>
      <c r="AX613" s="6"/>
      <c r="AY613" s="6"/>
      <c r="AZ613" s="6"/>
      <c r="BA613" s="6"/>
      <c r="BB613" s="6"/>
      <c r="BC613" s="6"/>
      <c r="BD613" s="6"/>
      <c r="BE613" s="6"/>
      <c r="BF613" s="6"/>
      <c r="BG613" s="6"/>
      <c r="BH613" s="6"/>
      <c r="BI613" s="6"/>
      <c r="BJ613" s="6"/>
      <c r="BK613" s="7"/>
      <c r="BL613" s="48"/>
      <c r="BM613" s="48"/>
      <c r="BN613" s="48"/>
    </row>
    <row r="614" spans="4:66"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  <c r="AA614" s="6"/>
      <c r="AB614" s="6"/>
      <c r="AC614" s="6"/>
      <c r="AD614" s="7"/>
      <c r="AE614" s="48"/>
      <c r="AF614" s="48"/>
      <c r="AG614" s="48"/>
      <c r="AK614" s="6"/>
      <c r="AL614" s="6"/>
      <c r="AM614" s="6"/>
      <c r="AN614" s="6"/>
      <c r="AO614" s="6"/>
      <c r="AP614" s="6"/>
      <c r="AQ614" s="6"/>
      <c r="AR614" s="6"/>
      <c r="AS614" s="6"/>
      <c r="AT614" s="6"/>
      <c r="AU614" s="6"/>
      <c r="AV614" s="6"/>
      <c r="AW614" s="6"/>
      <c r="AX614" s="6"/>
      <c r="AY614" s="6"/>
      <c r="AZ614" s="6"/>
      <c r="BA614" s="6"/>
      <c r="BB614" s="6"/>
      <c r="BC614" s="6"/>
      <c r="BD614" s="6"/>
      <c r="BE614" s="6"/>
      <c r="BF614" s="6"/>
      <c r="BG614" s="6"/>
      <c r="BH614" s="6"/>
      <c r="BI614" s="6"/>
      <c r="BJ614" s="6"/>
      <c r="BK614" s="7"/>
      <c r="BL614" s="48"/>
      <c r="BM614" s="48"/>
      <c r="BN614" s="48"/>
    </row>
    <row r="615" spans="4:66"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  <c r="AA615" s="6"/>
      <c r="AB615" s="6"/>
      <c r="AC615" s="6"/>
      <c r="AD615" s="7"/>
      <c r="AE615" s="48"/>
      <c r="AF615" s="48"/>
      <c r="AG615" s="48"/>
      <c r="AK615" s="6"/>
      <c r="AL615" s="6"/>
      <c r="AM615" s="6"/>
      <c r="AN615" s="6"/>
      <c r="AO615" s="6"/>
      <c r="AP615" s="6"/>
      <c r="AQ615" s="6"/>
      <c r="AR615" s="6"/>
      <c r="AS615" s="6"/>
      <c r="AT615" s="6"/>
      <c r="AU615" s="6"/>
      <c r="AV615" s="6"/>
      <c r="AW615" s="6"/>
      <c r="AX615" s="6"/>
      <c r="AY615" s="6"/>
      <c r="AZ615" s="6"/>
      <c r="BA615" s="6"/>
      <c r="BB615" s="6"/>
      <c r="BC615" s="6"/>
      <c r="BD615" s="6"/>
      <c r="BE615" s="6"/>
      <c r="BF615" s="6"/>
      <c r="BG615" s="6"/>
      <c r="BH615" s="6"/>
      <c r="BI615" s="6"/>
      <c r="BJ615" s="6"/>
      <c r="BK615" s="7"/>
      <c r="BL615" s="48"/>
      <c r="BM615" s="48"/>
      <c r="BN615" s="48"/>
    </row>
    <row r="616" spans="4:66"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  <c r="AA616" s="6"/>
      <c r="AB616" s="6"/>
      <c r="AC616" s="6"/>
      <c r="AD616" s="7"/>
      <c r="AE616" s="48"/>
      <c r="AF616" s="48"/>
      <c r="AG616" s="48"/>
      <c r="AK616" s="6"/>
      <c r="AL616" s="6"/>
      <c r="AM616" s="6"/>
      <c r="AN616" s="6"/>
      <c r="AO616" s="6"/>
      <c r="AP616" s="6"/>
      <c r="AQ616" s="6"/>
      <c r="AR616" s="6"/>
      <c r="AS616" s="6"/>
      <c r="AT616" s="6"/>
      <c r="AU616" s="6"/>
      <c r="AV616" s="6"/>
      <c r="AW616" s="6"/>
      <c r="AX616" s="6"/>
      <c r="AY616" s="6"/>
      <c r="AZ616" s="6"/>
      <c r="BA616" s="6"/>
      <c r="BB616" s="6"/>
      <c r="BC616" s="6"/>
      <c r="BD616" s="6"/>
      <c r="BE616" s="6"/>
      <c r="BF616" s="6"/>
      <c r="BG616" s="6"/>
      <c r="BH616" s="6"/>
      <c r="BI616" s="6"/>
      <c r="BJ616" s="6"/>
      <c r="BK616" s="7"/>
      <c r="BL616" s="48"/>
      <c r="BM616" s="48"/>
      <c r="BN616" s="48"/>
    </row>
    <row r="617" spans="4:66"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  <c r="AA617" s="6"/>
      <c r="AB617" s="6"/>
      <c r="AC617" s="6"/>
      <c r="AD617" s="7"/>
      <c r="AE617" s="48"/>
      <c r="AF617" s="48"/>
      <c r="AG617" s="48"/>
      <c r="AK617" s="6"/>
      <c r="AL617" s="6"/>
      <c r="AM617" s="6"/>
      <c r="AN617" s="6"/>
      <c r="AO617" s="6"/>
      <c r="AP617" s="6"/>
      <c r="AQ617" s="6"/>
      <c r="AR617" s="6"/>
      <c r="AS617" s="6"/>
      <c r="AT617" s="6"/>
      <c r="AU617" s="6"/>
      <c r="AV617" s="6"/>
      <c r="AW617" s="6"/>
      <c r="AX617" s="6"/>
      <c r="AY617" s="6"/>
      <c r="AZ617" s="6"/>
      <c r="BA617" s="6"/>
      <c r="BB617" s="6"/>
      <c r="BC617" s="6"/>
      <c r="BD617" s="6"/>
      <c r="BE617" s="6"/>
      <c r="BF617" s="6"/>
      <c r="BG617" s="6"/>
      <c r="BH617" s="6"/>
      <c r="BI617" s="6"/>
      <c r="BJ617" s="6"/>
      <c r="BK617" s="7"/>
      <c r="BL617" s="48"/>
      <c r="BM617" s="48"/>
      <c r="BN617" s="48"/>
    </row>
    <row r="618" spans="4:66"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  <c r="AA618" s="6"/>
      <c r="AB618" s="6"/>
      <c r="AC618" s="6"/>
      <c r="AD618" s="7"/>
      <c r="AE618" s="48"/>
      <c r="AF618" s="48"/>
      <c r="AG618" s="48"/>
      <c r="AK618" s="6"/>
      <c r="AL618" s="6"/>
      <c r="AM618" s="6"/>
      <c r="AN618" s="6"/>
      <c r="AO618" s="6"/>
      <c r="AP618" s="6"/>
      <c r="AQ618" s="6"/>
      <c r="AR618" s="6"/>
      <c r="AS618" s="6"/>
      <c r="AT618" s="6"/>
      <c r="AU618" s="6"/>
      <c r="AV618" s="6"/>
      <c r="AW618" s="6"/>
      <c r="AX618" s="6"/>
      <c r="AY618" s="6"/>
      <c r="AZ618" s="6"/>
      <c r="BA618" s="6"/>
      <c r="BB618" s="6"/>
      <c r="BC618" s="6"/>
      <c r="BD618" s="6"/>
      <c r="BE618" s="6"/>
      <c r="BF618" s="6"/>
      <c r="BG618" s="6"/>
      <c r="BH618" s="6"/>
      <c r="BI618" s="6"/>
      <c r="BJ618" s="6"/>
      <c r="BK618" s="7"/>
      <c r="BL618" s="48"/>
      <c r="BM618" s="48"/>
      <c r="BN618" s="48"/>
    </row>
    <row r="619" spans="4:66"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  <c r="AA619" s="6"/>
      <c r="AB619" s="6"/>
      <c r="AC619" s="6"/>
      <c r="AD619" s="7"/>
      <c r="AE619" s="48"/>
      <c r="AF619" s="48"/>
      <c r="AG619" s="48"/>
      <c r="AK619" s="6"/>
      <c r="AL619" s="6"/>
      <c r="AM619" s="6"/>
      <c r="AN619" s="6"/>
      <c r="AO619" s="6"/>
      <c r="AP619" s="6"/>
      <c r="AQ619" s="6"/>
      <c r="AR619" s="6"/>
      <c r="AS619" s="6"/>
      <c r="AT619" s="6"/>
      <c r="AU619" s="6"/>
      <c r="AV619" s="6"/>
      <c r="AW619" s="6"/>
      <c r="AX619" s="6"/>
      <c r="AY619" s="6"/>
      <c r="AZ619" s="6"/>
      <c r="BA619" s="6"/>
      <c r="BB619" s="6"/>
      <c r="BC619" s="6"/>
      <c r="BD619" s="6"/>
      <c r="BE619" s="6"/>
      <c r="BF619" s="6"/>
      <c r="BG619" s="6"/>
      <c r="BH619" s="6"/>
      <c r="BI619" s="6"/>
      <c r="BJ619" s="6"/>
      <c r="BK619" s="7"/>
      <c r="BL619" s="48"/>
      <c r="BM619" s="48"/>
      <c r="BN619" s="48"/>
    </row>
    <row r="620" spans="4:66"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  <c r="AA620" s="6"/>
      <c r="AB620" s="6"/>
      <c r="AC620" s="6"/>
      <c r="AD620" s="7"/>
      <c r="AE620" s="48"/>
      <c r="AF620" s="48"/>
      <c r="AG620" s="48"/>
      <c r="AK620" s="6"/>
      <c r="AL620" s="6"/>
      <c r="AM620" s="6"/>
      <c r="AN620" s="6"/>
      <c r="AO620" s="6"/>
      <c r="AP620" s="6"/>
      <c r="AQ620" s="6"/>
      <c r="AR620" s="6"/>
      <c r="AS620" s="6"/>
      <c r="AT620" s="6"/>
      <c r="AU620" s="6"/>
      <c r="AV620" s="6"/>
      <c r="AW620" s="6"/>
      <c r="AX620" s="6"/>
      <c r="AY620" s="6"/>
      <c r="AZ620" s="6"/>
      <c r="BA620" s="6"/>
      <c r="BB620" s="6"/>
      <c r="BC620" s="6"/>
      <c r="BD620" s="6"/>
      <c r="BE620" s="6"/>
      <c r="BF620" s="6"/>
      <c r="BG620" s="6"/>
      <c r="BH620" s="6"/>
      <c r="BI620" s="6"/>
      <c r="BJ620" s="6"/>
      <c r="BK620" s="7"/>
      <c r="BL620" s="48"/>
      <c r="BM620" s="48"/>
      <c r="BN620" s="48"/>
    </row>
    <row r="621" spans="4:66"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  <c r="AA621" s="6"/>
      <c r="AB621" s="6"/>
      <c r="AC621" s="6"/>
      <c r="AD621" s="7"/>
      <c r="AE621" s="48"/>
      <c r="AF621" s="48"/>
      <c r="AG621" s="48"/>
      <c r="AK621" s="6"/>
      <c r="AL621" s="6"/>
      <c r="AM621" s="6"/>
      <c r="AN621" s="6"/>
      <c r="AO621" s="6"/>
      <c r="AP621" s="6"/>
      <c r="AQ621" s="6"/>
      <c r="AR621" s="6"/>
      <c r="AS621" s="6"/>
      <c r="AT621" s="6"/>
      <c r="AU621" s="6"/>
      <c r="AV621" s="6"/>
      <c r="AW621" s="6"/>
      <c r="AX621" s="6"/>
      <c r="AY621" s="6"/>
      <c r="AZ621" s="6"/>
      <c r="BA621" s="6"/>
      <c r="BB621" s="6"/>
      <c r="BC621" s="6"/>
      <c r="BD621" s="6"/>
      <c r="BE621" s="6"/>
      <c r="BF621" s="6"/>
      <c r="BG621" s="6"/>
      <c r="BH621" s="6"/>
      <c r="BI621" s="6"/>
      <c r="BJ621" s="6"/>
      <c r="BK621" s="7"/>
      <c r="BL621" s="48"/>
      <c r="BM621" s="48"/>
      <c r="BN621" s="48"/>
    </row>
    <row r="622" spans="4:66">
      <c r="D622" s="6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  <c r="AA622" s="6"/>
      <c r="AB622" s="6"/>
      <c r="AC622" s="6"/>
      <c r="AD622" s="7"/>
      <c r="AE622" s="48"/>
      <c r="AF622" s="48"/>
      <c r="AG622" s="48"/>
      <c r="AK622" s="6"/>
      <c r="AL622" s="6"/>
      <c r="AM622" s="6"/>
      <c r="AN622" s="6"/>
      <c r="AO622" s="6"/>
      <c r="AP622" s="6"/>
      <c r="AQ622" s="6"/>
      <c r="AR622" s="6"/>
      <c r="AS622" s="6"/>
      <c r="AT622" s="6"/>
      <c r="AU622" s="6"/>
      <c r="AV622" s="6"/>
      <c r="AW622" s="6"/>
      <c r="AX622" s="6"/>
      <c r="AY622" s="6"/>
      <c r="AZ622" s="6"/>
      <c r="BA622" s="6"/>
      <c r="BB622" s="6"/>
      <c r="BC622" s="6"/>
      <c r="BD622" s="6"/>
      <c r="BE622" s="6"/>
      <c r="BF622" s="6"/>
      <c r="BG622" s="6"/>
      <c r="BH622" s="6"/>
      <c r="BI622" s="6"/>
      <c r="BJ622" s="6"/>
      <c r="BK622" s="7"/>
      <c r="BL622" s="48"/>
      <c r="BM622" s="48"/>
      <c r="BN622" s="48"/>
    </row>
    <row r="623" spans="4:66">
      <c r="D623" s="6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  <c r="AA623" s="6"/>
      <c r="AB623" s="6"/>
      <c r="AC623" s="6"/>
      <c r="AD623" s="7"/>
      <c r="AE623" s="48"/>
      <c r="AF623" s="48"/>
      <c r="AG623" s="48"/>
      <c r="AK623" s="6"/>
      <c r="AL623" s="6"/>
      <c r="AM623" s="6"/>
      <c r="AN623" s="6"/>
      <c r="AO623" s="6"/>
      <c r="AP623" s="6"/>
      <c r="AQ623" s="6"/>
      <c r="AR623" s="6"/>
      <c r="AS623" s="6"/>
      <c r="AT623" s="6"/>
      <c r="AU623" s="6"/>
      <c r="AV623" s="6"/>
      <c r="AW623" s="6"/>
      <c r="AX623" s="6"/>
      <c r="AY623" s="6"/>
      <c r="AZ623" s="6"/>
      <c r="BA623" s="6"/>
      <c r="BB623" s="6"/>
      <c r="BC623" s="6"/>
      <c r="BD623" s="6"/>
      <c r="BE623" s="6"/>
      <c r="BF623" s="6"/>
      <c r="BG623" s="6"/>
      <c r="BH623" s="6"/>
      <c r="BI623" s="6"/>
      <c r="BJ623" s="6"/>
      <c r="BK623" s="7"/>
      <c r="BL623" s="48"/>
      <c r="BM623" s="48"/>
      <c r="BN623" s="48"/>
    </row>
    <row r="624" spans="4:66">
      <c r="D624" s="6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  <c r="AA624" s="6"/>
      <c r="AB624" s="6"/>
      <c r="AC624" s="6"/>
      <c r="AD624" s="7"/>
      <c r="AE624" s="48"/>
      <c r="AF624" s="48"/>
      <c r="AG624" s="48"/>
      <c r="AK624" s="6"/>
      <c r="AL624" s="6"/>
      <c r="AM624" s="6"/>
      <c r="AN624" s="6"/>
      <c r="AO624" s="6"/>
      <c r="AP624" s="6"/>
      <c r="AQ624" s="6"/>
      <c r="AR624" s="6"/>
      <c r="AS624" s="6"/>
      <c r="AT624" s="6"/>
      <c r="AU624" s="6"/>
      <c r="AV624" s="6"/>
      <c r="AW624" s="6"/>
      <c r="AX624" s="6"/>
      <c r="AY624" s="6"/>
      <c r="AZ624" s="6"/>
      <c r="BA624" s="6"/>
      <c r="BB624" s="6"/>
      <c r="BC624" s="6"/>
      <c r="BD624" s="6"/>
      <c r="BE624" s="6"/>
      <c r="BF624" s="6"/>
      <c r="BG624" s="6"/>
      <c r="BH624" s="6"/>
      <c r="BI624" s="6"/>
      <c r="BJ624" s="6"/>
      <c r="BK624" s="7"/>
      <c r="BL624" s="48"/>
      <c r="BM624" s="48"/>
      <c r="BN624" s="48"/>
    </row>
    <row r="625" spans="4:66">
      <c r="D625" s="6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  <c r="AA625" s="6"/>
      <c r="AB625" s="6"/>
      <c r="AC625" s="6"/>
      <c r="AD625" s="7"/>
      <c r="AE625" s="48"/>
      <c r="AF625" s="48"/>
      <c r="AG625" s="48"/>
      <c r="AK625" s="6"/>
      <c r="AL625" s="6"/>
      <c r="AM625" s="6"/>
      <c r="AN625" s="6"/>
      <c r="AO625" s="6"/>
      <c r="AP625" s="6"/>
      <c r="AQ625" s="6"/>
      <c r="AR625" s="6"/>
      <c r="AS625" s="6"/>
      <c r="AT625" s="6"/>
      <c r="AU625" s="6"/>
      <c r="AV625" s="6"/>
      <c r="AW625" s="6"/>
      <c r="AX625" s="6"/>
      <c r="AY625" s="6"/>
      <c r="AZ625" s="6"/>
      <c r="BA625" s="6"/>
      <c r="BB625" s="6"/>
      <c r="BC625" s="6"/>
      <c r="BD625" s="6"/>
      <c r="BE625" s="6"/>
      <c r="BF625" s="6"/>
      <c r="BG625" s="6"/>
      <c r="BH625" s="6"/>
      <c r="BI625" s="6"/>
      <c r="BJ625" s="6"/>
      <c r="BK625" s="7"/>
      <c r="BL625" s="48"/>
      <c r="BM625" s="48"/>
      <c r="BN625" s="48"/>
    </row>
    <row r="626" spans="4:66">
      <c r="D626" s="6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  <c r="AA626" s="6"/>
      <c r="AB626" s="6"/>
      <c r="AC626" s="6"/>
      <c r="AD626" s="7"/>
      <c r="AE626" s="48"/>
      <c r="AF626" s="48"/>
      <c r="AG626" s="48"/>
      <c r="AK626" s="6"/>
      <c r="AL626" s="6"/>
      <c r="AM626" s="6"/>
      <c r="AN626" s="6"/>
      <c r="AO626" s="6"/>
      <c r="AP626" s="6"/>
      <c r="AQ626" s="6"/>
      <c r="AR626" s="6"/>
      <c r="AS626" s="6"/>
      <c r="AT626" s="6"/>
      <c r="AU626" s="6"/>
      <c r="AV626" s="6"/>
      <c r="AW626" s="6"/>
      <c r="AX626" s="6"/>
      <c r="AY626" s="6"/>
      <c r="AZ626" s="6"/>
      <c r="BA626" s="6"/>
      <c r="BB626" s="6"/>
      <c r="BC626" s="6"/>
      <c r="BD626" s="6"/>
      <c r="BE626" s="6"/>
      <c r="BF626" s="6"/>
      <c r="BG626" s="6"/>
      <c r="BH626" s="6"/>
      <c r="BI626" s="6"/>
      <c r="BJ626" s="6"/>
      <c r="BK626" s="7"/>
      <c r="BL626" s="48"/>
      <c r="BM626" s="48"/>
      <c r="BN626" s="48"/>
    </row>
    <row r="627" spans="4:66"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  <c r="AA627" s="6"/>
      <c r="AB627" s="6"/>
      <c r="AC627" s="6"/>
      <c r="AD627" s="7"/>
      <c r="AE627" s="48"/>
      <c r="AF627" s="48"/>
      <c r="AG627" s="48"/>
      <c r="AK627" s="6"/>
      <c r="AL627" s="6"/>
      <c r="AM627" s="6"/>
      <c r="AN627" s="6"/>
      <c r="AO627" s="6"/>
      <c r="AP627" s="6"/>
      <c r="AQ627" s="6"/>
      <c r="AR627" s="6"/>
      <c r="AS627" s="6"/>
      <c r="AT627" s="6"/>
      <c r="AU627" s="6"/>
      <c r="AV627" s="6"/>
      <c r="AW627" s="6"/>
      <c r="AX627" s="6"/>
      <c r="AY627" s="6"/>
      <c r="AZ627" s="6"/>
      <c r="BA627" s="6"/>
      <c r="BB627" s="6"/>
      <c r="BC627" s="6"/>
      <c r="BD627" s="6"/>
      <c r="BE627" s="6"/>
      <c r="BF627" s="6"/>
      <c r="BG627" s="6"/>
      <c r="BH627" s="6"/>
      <c r="BI627" s="6"/>
      <c r="BJ627" s="6"/>
      <c r="BK627" s="7"/>
      <c r="BL627" s="48"/>
      <c r="BM627" s="48"/>
      <c r="BN627" s="48"/>
    </row>
    <row r="628" spans="4:66"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  <c r="AA628" s="6"/>
      <c r="AB628" s="6"/>
      <c r="AC628" s="6"/>
      <c r="AD628" s="7"/>
      <c r="AE628" s="48"/>
      <c r="AF628" s="48"/>
      <c r="AG628" s="48"/>
      <c r="AK628" s="6"/>
      <c r="AL628" s="6"/>
      <c r="AM628" s="6"/>
      <c r="AN628" s="6"/>
      <c r="AO628" s="6"/>
      <c r="AP628" s="6"/>
      <c r="AQ628" s="6"/>
      <c r="AR628" s="6"/>
      <c r="AS628" s="6"/>
      <c r="AT628" s="6"/>
      <c r="AU628" s="6"/>
      <c r="AV628" s="6"/>
      <c r="AW628" s="6"/>
      <c r="AX628" s="6"/>
      <c r="AY628" s="6"/>
      <c r="AZ628" s="6"/>
      <c r="BA628" s="6"/>
      <c r="BB628" s="6"/>
      <c r="BC628" s="6"/>
      <c r="BD628" s="6"/>
      <c r="BE628" s="6"/>
      <c r="BF628" s="6"/>
      <c r="BG628" s="6"/>
      <c r="BH628" s="6"/>
      <c r="BI628" s="6"/>
      <c r="BJ628" s="6"/>
      <c r="BK628" s="7"/>
      <c r="BL628" s="48"/>
      <c r="BM628" s="48"/>
      <c r="BN628" s="48"/>
    </row>
    <row r="629" spans="4:66">
      <c r="D629" s="6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  <c r="AA629" s="6"/>
      <c r="AB629" s="6"/>
      <c r="AC629" s="6"/>
      <c r="AD629" s="7"/>
      <c r="AE629" s="48"/>
      <c r="AF629" s="48"/>
      <c r="AG629" s="48"/>
      <c r="AK629" s="6"/>
      <c r="AL629" s="6"/>
      <c r="AM629" s="6"/>
      <c r="AN629" s="6"/>
      <c r="AO629" s="6"/>
      <c r="AP629" s="6"/>
      <c r="AQ629" s="6"/>
      <c r="AR629" s="6"/>
      <c r="AS629" s="6"/>
      <c r="AT629" s="6"/>
      <c r="AU629" s="6"/>
      <c r="AV629" s="6"/>
      <c r="AW629" s="6"/>
      <c r="AX629" s="6"/>
      <c r="AY629" s="6"/>
      <c r="AZ629" s="6"/>
      <c r="BA629" s="6"/>
      <c r="BB629" s="6"/>
      <c r="BC629" s="6"/>
      <c r="BD629" s="6"/>
      <c r="BE629" s="6"/>
      <c r="BF629" s="6"/>
      <c r="BG629" s="6"/>
      <c r="BH629" s="6"/>
      <c r="BI629" s="6"/>
      <c r="BJ629" s="6"/>
      <c r="BK629" s="7"/>
      <c r="BL629" s="48"/>
      <c r="BM629" s="48"/>
      <c r="BN629" s="48"/>
    </row>
    <row r="630" spans="4:66"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  <c r="AA630" s="6"/>
      <c r="AB630" s="6"/>
      <c r="AC630" s="6"/>
      <c r="AD630" s="7"/>
      <c r="AE630" s="48"/>
      <c r="AF630" s="48"/>
      <c r="AG630" s="48"/>
      <c r="AK630" s="6"/>
      <c r="AL630" s="6"/>
      <c r="AM630" s="6"/>
      <c r="AN630" s="6"/>
      <c r="AO630" s="6"/>
      <c r="AP630" s="6"/>
      <c r="AQ630" s="6"/>
      <c r="AR630" s="6"/>
      <c r="AS630" s="6"/>
      <c r="AT630" s="6"/>
      <c r="AU630" s="6"/>
      <c r="AV630" s="6"/>
      <c r="AW630" s="6"/>
      <c r="AX630" s="6"/>
      <c r="AY630" s="6"/>
      <c r="AZ630" s="6"/>
      <c r="BA630" s="6"/>
      <c r="BB630" s="6"/>
      <c r="BC630" s="6"/>
      <c r="BD630" s="6"/>
      <c r="BE630" s="6"/>
      <c r="BF630" s="6"/>
      <c r="BG630" s="6"/>
      <c r="BH630" s="6"/>
      <c r="BI630" s="6"/>
      <c r="BJ630" s="6"/>
      <c r="BK630" s="7"/>
      <c r="BL630" s="48"/>
      <c r="BM630" s="48"/>
      <c r="BN630" s="48"/>
    </row>
    <row r="631" spans="4:66">
      <c r="D631" s="6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  <c r="AA631" s="6"/>
      <c r="AB631" s="6"/>
      <c r="AC631" s="6"/>
      <c r="AD631" s="7"/>
      <c r="AE631" s="48"/>
      <c r="AF631" s="48"/>
      <c r="AG631" s="48"/>
      <c r="AK631" s="6"/>
      <c r="AL631" s="6"/>
      <c r="AM631" s="6"/>
      <c r="AN631" s="6"/>
      <c r="AO631" s="6"/>
      <c r="AP631" s="6"/>
      <c r="AQ631" s="6"/>
      <c r="AR631" s="6"/>
      <c r="AS631" s="6"/>
      <c r="AT631" s="6"/>
      <c r="AU631" s="6"/>
      <c r="AV631" s="6"/>
      <c r="AW631" s="6"/>
      <c r="AX631" s="6"/>
      <c r="AY631" s="6"/>
      <c r="AZ631" s="6"/>
      <c r="BA631" s="6"/>
      <c r="BB631" s="6"/>
      <c r="BC631" s="6"/>
      <c r="BD631" s="6"/>
      <c r="BE631" s="6"/>
      <c r="BF631" s="6"/>
      <c r="BG631" s="6"/>
      <c r="BH631" s="6"/>
      <c r="BI631" s="6"/>
      <c r="BJ631" s="6"/>
      <c r="BK631" s="7"/>
      <c r="BL631" s="48"/>
      <c r="BM631" s="48"/>
      <c r="BN631" s="48"/>
    </row>
    <row r="632" spans="4:66">
      <c r="D632" s="6"/>
      <c r="E632" s="6"/>
      <c r="F632" s="6"/>
      <c r="G632" s="6"/>
      <c r="H632" s="6"/>
      <c r="I632" s="6"/>
      <c r="J632" s="6"/>
      <c r="K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  <c r="AA632" s="6"/>
      <c r="AB632" s="6"/>
      <c r="AC632" s="6"/>
      <c r="AD632" s="7"/>
      <c r="AE632" s="48"/>
      <c r="AF632" s="48"/>
      <c r="AG632" s="48"/>
      <c r="AK632" s="6"/>
      <c r="AL632" s="6"/>
      <c r="AM632" s="6"/>
      <c r="AN632" s="6"/>
      <c r="AO632" s="6"/>
      <c r="AP632" s="6"/>
      <c r="AQ632" s="6"/>
      <c r="AR632" s="6"/>
      <c r="AV632" s="6"/>
      <c r="AW632" s="6"/>
      <c r="AX632" s="6"/>
      <c r="AY632" s="6"/>
      <c r="AZ632" s="6"/>
      <c r="BA632" s="6"/>
      <c r="BB632" s="6"/>
      <c r="BC632" s="6"/>
      <c r="BD632" s="6"/>
      <c r="BE632" s="6"/>
      <c r="BF632" s="6"/>
      <c r="BG632" s="6"/>
      <c r="BH632" s="6"/>
      <c r="BI632" s="6"/>
      <c r="BJ632" s="6"/>
      <c r="BK632" s="7"/>
      <c r="BL632" s="48"/>
      <c r="BM632" s="48"/>
      <c r="BN632" s="48"/>
    </row>
    <row r="633" spans="4:66">
      <c r="D633" s="6"/>
      <c r="E633" s="6"/>
      <c r="F633" s="6"/>
      <c r="G633" s="6"/>
      <c r="H633" s="6"/>
      <c r="I633" s="6"/>
      <c r="J633" s="6"/>
      <c r="K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  <c r="AA633" s="6"/>
      <c r="AB633" s="6"/>
      <c r="AC633" s="6"/>
      <c r="AD633" s="7"/>
      <c r="AE633" s="48"/>
      <c r="AF633" s="48"/>
      <c r="AG633" s="48"/>
      <c r="AK633" s="6"/>
      <c r="AL633" s="6"/>
      <c r="AM633" s="6"/>
      <c r="AN633" s="6"/>
      <c r="AO633" s="6"/>
      <c r="AP633" s="6"/>
      <c r="AQ633" s="6"/>
      <c r="AR633" s="6"/>
      <c r="AV633" s="6"/>
      <c r="AW633" s="6"/>
      <c r="AX633" s="6"/>
      <c r="AY633" s="6"/>
      <c r="AZ633" s="6"/>
      <c r="BA633" s="6"/>
      <c r="BB633" s="6"/>
      <c r="BC633" s="6"/>
      <c r="BD633" s="6"/>
      <c r="BE633" s="6"/>
      <c r="BF633" s="6"/>
      <c r="BG633" s="6"/>
      <c r="BH633" s="6"/>
      <c r="BI633" s="6"/>
      <c r="BJ633" s="6"/>
      <c r="BK633" s="7"/>
      <c r="BL633" s="48"/>
      <c r="BM633" s="48"/>
      <c r="BN633" s="48"/>
    </row>
    <row r="634" spans="4:66">
      <c r="F634" s="6"/>
      <c r="P634" s="6"/>
      <c r="Q634" s="6"/>
      <c r="V634" s="6"/>
      <c r="W634" s="6"/>
      <c r="AM634" s="6"/>
      <c r="AW634" s="6"/>
      <c r="AX634" s="6"/>
      <c r="BC634" s="6"/>
      <c r="BD634" s="6"/>
    </row>
    <row r="635" spans="4:66">
      <c r="F635" s="6"/>
      <c r="P635" s="6"/>
      <c r="Q635" s="6"/>
      <c r="V635" s="6"/>
      <c r="W635" s="6"/>
      <c r="AM635" s="6"/>
      <c r="AW635" s="6"/>
      <c r="AX635" s="6"/>
      <c r="BC635" s="6"/>
      <c r="BD635" s="6"/>
    </row>
    <row r="636" spans="4:66">
      <c r="F636" s="6"/>
      <c r="P636" s="6"/>
      <c r="Q636" s="6"/>
      <c r="V636" s="6"/>
      <c r="W636" s="6"/>
      <c r="AM636" s="6"/>
      <c r="AW636" s="6"/>
      <c r="AX636" s="6"/>
      <c r="BC636" s="6"/>
      <c r="BD636" s="6"/>
    </row>
    <row r="637" spans="4:66">
      <c r="F637" s="6"/>
      <c r="P637" s="6"/>
      <c r="Q637" s="6"/>
      <c r="V637" s="6"/>
      <c r="W637" s="6"/>
      <c r="AM637" s="6"/>
      <c r="AW637" s="6"/>
      <c r="AX637" s="6"/>
      <c r="BC637" s="6"/>
      <c r="BD637" s="6"/>
    </row>
    <row r="638" spans="4:66">
      <c r="V638" s="6"/>
      <c r="W638" s="6"/>
      <c r="BC638" s="6"/>
      <c r="BD638" s="6"/>
    </row>
    <row r="639" spans="4:66">
      <c r="V639" s="6"/>
      <c r="W639" s="6"/>
      <c r="BC639" s="6"/>
      <c r="BD639" s="6"/>
    </row>
  </sheetData>
  <sheetProtection formatCells="0" formatColumns="0" formatRows="0" deleteRows="0" selectLockedCells="1"/>
  <mergeCells count="1242">
    <mergeCell ref="BO33:BQ36"/>
    <mergeCell ref="BO37:BQ38"/>
    <mergeCell ref="BO39:BQ40"/>
    <mergeCell ref="BO43:BQ44"/>
    <mergeCell ref="BO45:BQ46"/>
    <mergeCell ref="BO47:BQ48"/>
    <mergeCell ref="BO49:BQ52"/>
    <mergeCell ref="BO53:BQ54"/>
    <mergeCell ref="BO55:BQ56"/>
    <mergeCell ref="BO57:BQ58"/>
    <mergeCell ref="BO59:BQ60"/>
    <mergeCell ref="BO69:BQ72"/>
    <mergeCell ref="CG33:CG36"/>
    <mergeCell ref="CG37:CG38"/>
    <mergeCell ref="A70:A71"/>
    <mergeCell ref="B70:B71"/>
    <mergeCell ref="AA70:AA71"/>
    <mergeCell ref="AB70:AB71"/>
    <mergeCell ref="AC70:AC71"/>
    <mergeCell ref="AD70:AD71"/>
    <mergeCell ref="AE70:AE71"/>
    <mergeCell ref="AF70:AF71"/>
    <mergeCell ref="AG70:AG71"/>
    <mergeCell ref="AH70:AH71"/>
    <mergeCell ref="AI70:AI71"/>
    <mergeCell ref="BH70:BH71"/>
    <mergeCell ref="BI70:BI71"/>
    <mergeCell ref="BJ70:BJ71"/>
    <mergeCell ref="BK70:BK71"/>
    <mergeCell ref="BL70:BL71"/>
    <mergeCell ref="BM70:BM71"/>
    <mergeCell ref="BN70:BN71"/>
    <mergeCell ref="CG19:CG20"/>
    <mergeCell ref="CG21:CG22"/>
    <mergeCell ref="CG25:CG26"/>
    <mergeCell ref="CG27:CG28"/>
    <mergeCell ref="CG29:CG30"/>
    <mergeCell ref="CG31:CG32"/>
    <mergeCell ref="BO13:BQ14"/>
    <mergeCell ref="BO15:BQ16"/>
    <mergeCell ref="BO17:BQ18"/>
    <mergeCell ref="BO19:BQ20"/>
    <mergeCell ref="BO21:BQ22"/>
    <mergeCell ref="BO25:BQ26"/>
    <mergeCell ref="BO27:BQ28"/>
    <mergeCell ref="BO29:BQ30"/>
    <mergeCell ref="BO31:BQ32"/>
    <mergeCell ref="BR21:BR22"/>
    <mergeCell ref="BS21:BS22"/>
    <mergeCell ref="BT21:BT22"/>
    <mergeCell ref="BU21:BU22"/>
    <mergeCell ref="BV21:BV22"/>
    <mergeCell ref="BW21:BW22"/>
    <mergeCell ref="BX21:BX22"/>
    <mergeCell ref="BY21:BY22"/>
    <mergeCell ref="BZ21:BZ22"/>
    <mergeCell ref="CE21:CE22"/>
    <mergeCell ref="CF21:CF22"/>
    <mergeCell ref="BU27:BU28"/>
    <mergeCell ref="BV27:BV28"/>
    <mergeCell ref="BW27:BW28"/>
    <mergeCell ref="BR19:BR20"/>
    <mergeCell ref="BS19:BS20"/>
    <mergeCell ref="CE19:CE20"/>
    <mergeCell ref="CB69:CB72"/>
    <mergeCell ref="CC69:CC72"/>
    <mergeCell ref="CD69:CD72"/>
    <mergeCell ref="CE69:CE72"/>
    <mergeCell ref="CF69:CF72"/>
    <mergeCell ref="CG69:CG72"/>
    <mergeCell ref="BR69:BR72"/>
    <mergeCell ref="BS69:BS72"/>
    <mergeCell ref="BT69:BT72"/>
    <mergeCell ref="BU69:BU72"/>
    <mergeCell ref="BV69:BV72"/>
    <mergeCell ref="BW69:BW72"/>
    <mergeCell ref="BX69:BX72"/>
    <mergeCell ref="BY69:BY72"/>
    <mergeCell ref="CG39:CG40"/>
    <mergeCell ref="CG43:CG44"/>
    <mergeCell ref="CG45:CG46"/>
    <mergeCell ref="CG47:CG48"/>
    <mergeCell ref="CG49:CG52"/>
    <mergeCell ref="CG53:CG54"/>
    <mergeCell ref="CG55:CG56"/>
    <mergeCell ref="BR57:BR58"/>
    <mergeCell ref="BS57:BS58"/>
    <mergeCell ref="BT57:BT58"/>
    <mergeCell ref="BU57:BU58"/>
    <mergeCell ref="BV57:BV58"/>
    <mergeCell ref="BW57:BW58"/>
    <mergeCell ref="BX57:BX58"/>
    <mergeCell ref="BZ69:BZ72"/>
    <mergeCell ref="CA69:CA72"/>
    <mergeCell ref="BR59:BR60"/>
    <mergeCell ref="BS59:BS60"/>
    <mergeCell ref="BZ67:BZ68"/>
    <mergeCell ref="CA67:CA68"/>
    <mergeCell ref="CG59:CG60"/>
    <mergeCell ref="CG57:CG58"/>
    <mergeCell ref="BY55:BY56"/>
    <mergeCell ref="BZ55:BZ56"/>
    <mergeCell ref="CA55:CA56"/>
    <mergeCell ref="CB55:CB56"/>
    <mergeCell ref="CC55:CC56"/>
    <mergeCell ref="CD55:CD56"/>
    <mergeCell ref="CE55:CE56"/>
    <mergeCell ref="CF55:CF56"/>
    <mergeCell ref="BY57:BY58"/>
    <mergeCell ref="BZ57:BZ58"/>
    <mergeCell ref="CA57:CA58"/>
    <mergeCell ref="CB57:CB58"/>
    <mergeCell ref="CC57:CC58"/>
    <mergeCell ref="CD57:CD58"/>
    <mergeCell ref="CE57:CE58"/>
    <mergeCell ref="CF57:CF58"/>
    <mergeCell ref="CA59:CA60"/>
    <mergeCell ref="CG61:CG62"/>
    <mergeCell ref="CG65:CG66"/>
    <mergeCell ref="CB65:CB66"/>
    <mergeCell ref="CC65:CC66"/>
    <mergeCell ref="CD65:CD66"/>
    <mergeCell ref="CE65:CE66"/>
    <mergeCell ref="CF65:CF66"/>
    <mergeCell ref="CB63:CB64"/>
    <mergeCell ref="CC63:CC64"/>
    <mergeCell ref="CD63:CD64"/>
    <mergeCell ref="CE63:CE64"/>
    <mergeCell ref="BW49:BW52"/>
    <mergeCell ref="BX49:BX52"/>
    <mergeCell ref="BY49:BY52"/>
    <mergeCell ref="BZ49:BZ52"/>
    <mergeCell ref="BT59:BT60"/>
    <mergeCell ref="BU59:BU60"/>
    <mergeCell ref="BV59:BV60"/>
    <mergeCell ref="BW59:BW60"/>
    <mergeCell ref="BX59:BX60"/>
    <mergeCell ref="BY59:BY60"/>
    <mergeCell ref="BZ59:BZ60"/>
    <mergeCell ref="CA49:CA52"/>
    <mergeCell ref="CB49:CB52"/>
    <mergeCell ref="CC49:CC52"/>
    <mergeCell ref="CD49:CD52"/>
    <mergeCell ref="CE49:CE52"/>
    <mergeCell ref="CF49:CF52"/>
    <mergeCell ref="BV49:BV52"/>
    <mergeCell ref="BX55:BX56"/>
    <mergeCell ref="BR45:BR46"/>
    <mergeCell ref="BS45:BS46"/>
    <mergeCell ref="BT45:BT46"/>
    <mergeCell ref="BU45:BU46"/>
    <mergeCell ref="BV45:BV46"/>
    <mergeCell ref="BW45:BW46"/>
    <mergeCell ref="BX45:BX46"/>
    <mergeCell ref="BY45:BY46"/>
    <mergeCell ref="BZ45:BZ46"/>
    <mergeCell ref="CA45:CA46"/>
    <mergeCell ref="CB45:CB46"/>
    <mergeCell ref="CC45:CC46"/>
    <mergeCell ref="CD45:CD46"/>
    <mergeCell ref="CE45:CE46"/>
    <mergeCell ref="CF45:CF46"/>
    <mergeCell ref="BX43:BX44"/>
    <mergeCell ref="BY43:BY44"/>
    <mergeCell ref="BZ43:BZ44"/>
    <mergeCell ref="CA43:CA44"/>
    <mergeCell ref="CB43:CB44"/>
    <mergeCell ref="CC43:CC44"/>
    <mergeCell ref="BT47:BT48"/>
    <mergeCell ref="BU47:BU48"/>
    <mergeCell ref="BV47:BV48"/>
    <mergeCell ref="BW47:BW48"/>
    <mergeCell ref="BX47:BX48"/>
    <mergeCell ref="BY47:BY48"/>
    <mergeCell ref="BZ47:BZ48"/>
    <mergeCell ref="CA47:CA48"/>
    <mergeCell ref="CB47:CB48"/>
    <mergeCell ref="CC47:CC48"/>
    <mergeCell ref="CD47:CD48"/>
    <mergeCell ref="BR25:BR26"/>
    <mergeCell ref="BS25:BS26"/>
    <mergeCell ref="BT25:BT26"/>
    <mergeCell ref="BU25:BU26"/>
    <mergeCell ref="BT31:BT32"/>
    <mergeCell ref="BU31:BU32"/>
    <mergeCell ref="BV31:BV32"/>
    <mergeCell ref="BW31:BW32"/>
    <mergeCell ref="BU39:BU40"/>
    <mergeCell ref="BV39:BV40"/>
    <mergeCell ref="BW39:BW40"/>
    <mergeCell ref="BX39:BX40"/>
    <mergeCell ref="BY31:BY32"/>
    <mergeCell ref="BT27:BT28"/>
    <mergeCell ref="CD43:CD44"/>
    <mergeCell ref="BR29:BR30"/>
    <mergeCell ref="BS29:BS30"/>
    <mergeCell ref="CD29:CD30"/>
    <mergeCell ref="BR39:BR40"/>
    <mergeCell ref="BR37:BR38"/>
    <mergeCell ref="BS37:BS38"/>
    <mergeCell ref="BR33:BR36"/>
    <mergeCell ref="BS33:BS36"/>
    <mergeCell ref="BT33:BT36"/>
    <mergeCell ref="BU33:BU36"/>
    <mergeCell ref="BV33:BV36"/>
    <mergeCell ref="BW33:BW36"/>
    <mergeCell ref="BX33:BX36"/>
    <mergeCell ref="BY33:BY36"/>
    <mergeCell ref="BZ33:BZ36"/>
    <mergeCell ref="CA33:CA36"/>
    <mergeCell ref="CB33:CB36"/>
    <mergeCell ref="CC33:CC36"/>
    <mergeCell ref="CD33:CD36"/>
    <mergeCell ref="CE33:CE36"/>
    <mergeCell ref="BR31:BR32"/>
    <mergeCell ref="BS31:BS32"/>
    <mergeCell ref="CF33:CF36"/>
    <mergeCell ref="BT37:BT38"/>
    <mergeCell ref="BW25:BW26"/>
    <mergeCell ref="BX25:BX26"/>
    <mergeCell ref="BY25:BY26"/>
    <mergeCell ref="BX31:BX32"/>
    <mergeCell ref="CF27:CF28"/>
    <mergeCell ref="BT29:BT30"/>
    <mergeCell ref="BU29:BU30"/>
    <mergeCell ref="BV29:BV30"/>
    <mergeCell ref="BW29:BW30"/>
    <mergeCell ref="BX29:BX30"/>
    <mergeCell ref="BY29:BY30"/>
    <mergeCell ref="BZ29:BZ30"/>
    <mergeCell ref="CA29:CA30"/>
    <mergeCell ref="BS39:BS40"/>
    <mergeCell ref="BT39:BT40"/>
    <mergeCell ref="CB29:CB30"/>
    <mergeCell ref="CC29:CC30"/>
    <mergeCell ref="CE31:CE32"/>
    <mergeCell ref="CF31:CF32"/>
    <mergeCell ref="CB39:CB40"/>
    <mergeCell ref="BU37:BU38"/>
    <mergeCell ref="BV37:BV38"/>
    <mergeCell ref="BW37:BW38"/>
    <mergeCell ref="BX37:BX38"/>
    <mergeCell ref="BY37:BY38"/>
    <mergeCell ref="BZ37:BZ38"/>
    <mergeCell ref="CA37:CA38"/>
    <mergeCell ref="CB37:CB38"/>
    <mergeCell ref="CC37:CC38"/>
    <mergeCell ref="CD37:CD38"/>
    <mergeCell ref="CE39:CE40"/>
    <mergeCell ref="CF39:CF40"/>
    <mergeCell ref="BU43:BU44"/>
    <mergeCell ref="BV43:BV44"/>
    <mergeCell ref="BW43:BW44"/>
    <mergeCell ref="BV25:BV26"/>
    <mergeCell ref="BZ25:BZ26"/>
    <mergeCell ref="CA25:CA26"/>
    <mergeCell ref="CB25:CB26"/>
    <mergeCell ref="CC25:CC26"/>
    <mergeCell ref="CD25:CD26"/>
    <mergeCell ref="CF37:CF38"/>
    <mergeCell ref="BY39:BY40"/>
    <mergeCell ref="BZ39:BZ40"/>
    <mergeCell ref="CA39:CA40"/>
    <mergeCell ref="CC39:CC40"/>
    <mergeCell ref="CD39:CD40"/>
    <mergeCell ref="CF43:CF44"/>
    <mergeCell ref="CE37:CE38"/>
    <mergeCell ref="CE29:CE30"/>
    <mergeCell ref="CF29:CF30"/>
    <mergeCell ref="CD31:CD32"/>
    <mergeCell ref="CE25:CE26"/>
    <mergeCell ref="CF25:CF26"/>
    <mergeCell ref="CE27:CE28"/>
    <mergeCell ref="BZ31:BZ32"/>
    <mergeCell ref="CA31:CA32"/>
    <mergeCell ref="CB31:CB32"/>
    <mergeCell ref="CC31:CC32"/>
    <mergeCell ref="BR27:BR28"/>
    <mergeCell ref="BS27:BS28"/>
    <mergeCell ref="CA21:CA22"/>
    <mergeCell ref="CB21:CB22"/>
    <mergeCell ref="CC21:CC22"/>
    <mergeCell ref="CD21:CD22"/>
    <mergeCell ref="BZ23:BZ24"/>
    <mergeCell ref="CA23:CA24"/>
    <mergeCell ref="CB23:CB24"/>
    <mergeCell ref="CC23:CC24"/>
    <mergeCell ref="CD23:CD24"/>
    <mergeCell ref="BX27:BX28"/>
    <mergeCell ref="BY27:BY28"/>
    <mergeCell ref="BZ27:BZ28"/>
    <mergeCell ref="CA27:CA28"/>
    <mergeCell ref="CB27:CB28"/>
    <mergeCell ref="CC27:CC28"/>
    <mergeCell ref="CD27:CD28"/>
    <mergeCell ref="BU1:BU8"/>
    <mergeCell ref="BV1:BV8"/>
    <mergeCell ref="CF19:CF20"/>
    <mergeCell ref="BY17:BY18"/>
    <mergeCell ref="BZ17:BZ18"/>
    <mergeCell ref="CA17:CA18"/>
    <mergeCell ref="CB17:CB18"/>
    <mergeCell ref="CC17:CC18"/>
    <mergeCell ref="CD17:CD18"/>
    <mergeCell ref="BO11:BQ11"/>
    <mergeCell ref="BO12:BQ12"/>
    <mergeCell ref="BR13:BR14"/>
    <mergeCell ref="BS13:BS14"/>
    <mergeCell ref="BT13:BT14"/>
    <mergeCell ref="CD13:CD14"/>
    <mergeCell ref="CE13:CE14"/>
    <mergeCell ref="CF13:CF14"/>
    <mergeCell ref="BR15:BR16"/>
    <mergeCell ref="BS15:BS16"/>
    <mergeCell ref="BT15:BT16"/>
    <mergeCell ref="BU15:BU16"/>
    <mergeCell ref="BV15:BV16"/>
    <mergeCell ref="BW15:BW16"/>
    <mergeCell ref="BX15:BX16"/>
    <mergeCell ref="BY15:BY16"/>
    <mergeCell ref="CA15:CA16"/>
    <mergeCell ref="CB15:CB16"/>
    <mergeCell ref="CC15:CC16"/>
    <mergeCell ref="CD15:CD16"/>
    <mergeCell ref="CE15:CE16"/>
    <mergeCell ref="CF15:CF16"/>
    <mergeCell ref="BU13:BU14"/>
    <mergeCell ref="DN1:DO1"/>
    <mergeCell ref="DS1:DU1"/>
    <mergeCell ref="B2:E2"/>
    <mergeCell ref="G2:K2"/>
    <mergeCell ref="N2:X3"/>
    <mergeCell ref="AI2:AL2"/>
    <mergeCell ref="AN2:AR2"/>
    <mergeCell ref="AU2:BE3"/>
    <mergeCell ref="B3:E3"/>
    <mergeCell ref="G3:K3"/>
    <mergeCell ref="CK1:CM2"/>
    <mergeCell ref="CN1:CO3"/>
    <mergeCell ref="CP1:CQ3"/>
    <mergeCell ref="CR1:CS3"/>
    <mergeCell ref="CT1:CU3"/>
    <mergeCell ref="CV1:CW3"/>
    <mergeCell ref="CN4:CO4"/>
    <mergeCell ref="CP4:CQ4"/>
    <mergeCell ref="CV4:CW4"/>
    <mergeCell ref="CT4:CU4"/>
    <mergeCell ref="CL3:CM3"/>
    <mergeCell ref="BW1:BW8"/>
    <mergeCell ref="BX1:BX8"/>
    <mergeCell ref="BY1:BY8"/>
    <mergeCell ref="BZ1:BZ8"/>
    <mergeCell ref="CA1:CA8"/>
    <mergeCell ref="CB1:CB8"/>
    <mergeCell ref="AI3:AL3"/>
    <mergeCell ref="AN3:AR3"/>
    <mergeCell ref="CR7:CS7"/>
    <mergeCell ref="BM4:BN4"/>
    <mergeCell ref="CL4:CM4"/>
    <mergeCell ref="CV7:CW7"/>
    <mergeCell ref="J6:K8"/>
    <mergeCell ref="L6:M8"/>
    <mergeCell ref="R6:S6"/>
    <mergeCell ref="AM6:AN8"/>
    <mergeCell ref="AO6:AP8"/>
    <mergeCell ref="CC1:CC8"/>
    <mergeCell ref="CD1:CD8"/>
    <mergeCell ref="CE1:CE8"/>
    <mergeCell ref="CF1:CF8"/>
    <mergeCell ref="CG1:CG8"/>
    <mergeCell ref="BL7:BN7"/>
    <mergeCell ref="CL7:CM7"/>
    <mergeCell ref="CN7:CO7"/>
    <mergeCell ref="CP7:CQ7"/>
    <mergeCell ref="AS6:AT8"/>
    <mergeCell ref="CR4:CS4"/>
    <mergeCell ref="CP8:CQ8"/>
    <mergeCell ref="AF5:AG5"/>
    <mergeCell ref="BM5:BN5"/>
    <mergeCell ref="CL5:CM5"/>
    <mergeCell ref="CN5:CO5"/>
    <mergeCell ref="CP5:CQ5"/>
    <mergeCell ref="CR5:CS5"/>
    <mergeCell ref="AF4:AG4"/>
    <mergeCell ref="CT5:CU5"/>
    <mergeCell ref="CV5:CW5"/>
    <mergeCell ref="BO1:BP8"/>
    <mergeCell ref="BQ1:BQ8"/>
    <mergeCell ref="BR1:BR8"/>
    <mergeCell ref="BS1:BS8"/>
    <mergeCell ref="BT1:BT8"/>
    <mergeCell ref="B8:C8"/>
    <mergeCell ref="Q8:W8"/>
    <mergeCell ref="AE8:AG8"/>
    <mergeCell ref="AI8:AJ8"/>
    <mergeCell ref="AX8:BD8"/>
    <mergeCell ref="BL8:BN8"/>
    <mergeCell ref="CL8:CM8"/>
    <mergeCell ref="CR8:CS8"/>
    <mergeCell ref="CT8:CU8"/>
    <mergeCell ref="CV8:CW8"/>
    <mergeCell ref="AQ6:AR8"/>
    <mergeCell ref="CR6:CS6"/>
    <mergeCell ref="CT6:CU6"/>
    <mergeCell ref="CV6:CW6"/>
    <mergeCell ref="P7:X7"/>
    <mergeCell ref="AE7:AG7"/>
    <mergeCell ref="AW7:BE7"/>
    <mergeCell ref="AY6:AZ6"/>
    <mergeCell ref="BL6:BN6"/>
    <mergeCell ref="CL6:CM6"/>
    <mergeCell ref="CN6:CO6"/>
    <mergeCell ref="CP6:CQ6"/>
    <mergeCell ref="CN8:CO8"/>
    <mergeCell ref="AE6:AG6"/>
    <mergeCell ref="AH6:AJ7"/>
    <mergeCell ref="AK6:AL8"/>
    <mergeCell ref="CH1:CH8"/>
    <mergeCell ref="CT7:CU7"/>
    <mergeCell ref="A6:C7"/>
    <mergeCell ref="D6:E8"/>
    <mergeCell ref="F6:G8"/>
    <mergeCell ref="H6:I8"/>
    <mergeCell ref="CT9:CU9"/>
    <mergeCell ref="CV9:CW9"/>
    <mergeCell ref="B10:C10"/>
    <mergeCell ref="D10:E10"/>
    <mergeCell ref="F10:G10"/>
    <mergeCell ref="H10:I10"/>
    <mergeCell ref="J10:K10"/>
    <mergeCell ref="AK9:AL9"/>
    <mergeCell ref="AM9:AN9"/>
    <mergeCell ref="AO9:AP9"/>
    <mergeCell ref="AQ9:AR9"/>
    <mergeCell ref="AS9:AT9"/>
    <mergeCell ref="CL9:CM9"/>
    <mergeCell ref="CR10:CS10"/>
    <mergeCell ref="CT10:CU10"/>
    <mergeCell ref="CV10:CW10"/>
    <mergeCell ref="AY10:BD10"/>
    <mergeCell ref="CL10:CM10"/>
    <mergeCell ref="CN10:CO10"/>
    <mergeCell ref="CP10:CQ10"/>
    <mergeCell ref="B9:C9"/>
    <mergeCell ref="D9:E9"/>
    <mergeCell ref="F9:G9"/>
    <mergeCell ref="H9:I9"/>
    <mergeCell ref="J9:K9"/>
    <mergeCell ref="L9:M9"/>
    <mergeCell ref="AI9:AJ9"/>
    <mergeCell ref="CN9:CO9"/>
    <mergeCell ref="CP9:CQ9"/>
    <mergeCell ref="BO9:BQ9"/>
    <mergeCell ref="BO10:BQ10"/>
    <mergeCell ref="AQ10:AR10"/>
    <mergeCell ref="AS10:AT10"/>
    <mergeCell ref="L10:M10"/>
    <mergeCell ref="R10:W10"/>
    <mergeCell ref="AI10:AJ10"/>
    <mergeCell ref="AK10:AL10"/>
    <mergeCell ref="AM10:AN10"/>
    <mergeCell ref="AO10:AP10"/>
    <mergeCell ref="AK11:AL11"/>
    <mergeCell ref="AM11:AN11"/>
    <mergeCell ref="AO11:AP11"/>
    <mergeCell ref="AQ11:AR11"/>
    <mergeCell ref="CR9:CS9"/>
    <mergeCell ref="BV13:BV14"/>
    <mergeCell ref="CG13:CG14"/>
    <mergeCell ref="CG15:CG16"/>
    <mergeCell ref="CH13:CH14"/>
    <mergeCell ref="CH15:CH16"/>
    <mergeCell ref="BW13:BW14"/>
    <mergeCell ref="BX13:BX14"/>
    <mergeCell ref="BZ15:BZ16"/>
    <mergeCell ref="AS11:AT11"/>
    <mergeCell ref="BY13:BY14"/>
    <mergeCell ref="BZ13:BZ14"/>
    <mergeCell ref="CA13:CA14"/>
    <mergeCell ref="CB13:CB14"/>
    <mergeCell ref="CC13:CC14"/>
    <mergeCell ref="A13:C15"/>
    <mergeCell ref="D13:Z13"/>
    <mergeCell ref="AA13:AG15"/>
    <mergeCell ref="AH13:AJ15"/>
    <mergeCell ref="AK13:BG13"/>
    <mergeCell ref="B11:C11"/>
    <mergeCell ref="D11:E11"/>
    <mergeCell ref="F11:G11"/>
    <mergeCell ref="H11:I11"/>
    <mergeCell ref="J11:K11"/>
    <mergeCell ref="L11:M11"/>
    <mergeCell ref="AI11:AJ11"/>
    <mergeCell ref="AP14:AQ15"/>
    <mergeCell ref="AR14:AZ15"/>
    <mergeCell ref="BA14:BD15"/>
    <mergeCell ref="BE14:BG15"/>
    <mergeCell ref="CH17:CH18"/>
    <mergeCell ref="BR17:BR18"/>
    <mergeCell ref="BS17:BS18"/>
    <mergeCell ref="BT17:BT18"/>
    <mergeCell ref="BU17:BU18"/>
    <mergeCell ref="BV17:BV18"/>
    <mergeCell ref="BW17:BW18"/>
    <mergeCell ref="BX17:BX18"/>
    <mergeCell ref="CE17:CE18"/>
    <mergeCell ref="CF17:CF18"/>
    <mergeCell ref="CG17:CG18"/>
    <mergeCell ref="CH19:CH20"/>
    <mergeCell ref="CH21:CH22"/>
    <mergeCell ref="BH13:BN15"/>
    <mergeCell ref="D14:H15"/>
    <mergeCell ref="I14:J15"/>
    <mergeCell ref="K14:S15"/>
    <mergeCell ref="T14:W15"/>
    <mergeCell ref="X14:Z15"/>
    <mergeCell ref="AK14:AO15"/>
    <mergeCell ref="AF22:AF23"/>
    <mergeCell ref="AG22:AG23"/>
    <mergeCell ref="AH22:AH23"/>
    <mergeCell ref="AI22:AI23"/>
    <mergeCell ref="BL20:BL21"/>
    <mergeCell ref="BM20:BM21"/>
    <mergeCell ref="BN20:BN21"/>
    <mergeCell ref="BN22:BN23"/>
    <mergeCell ref="AD20:AD21"/>
    <mergeCell ref="AE20:AE21"/>
    <mergeCell ref="AF20:AF21"/>
    <mergeCell ref="AG20:AG21"/>
    <mergeCell ref="BT19:BT20"/>
    <mergeCell ref="BU19:BU20"/>
    <mergeCell ref="BV19:BV20"/>
    <mergeCell ref="BW19:BW20"/>
    <mergeCell ref="BX19:BX20"/>
    <mergeCell ref="BY19:BY20"/>
    <mergeCell ref="BZ19:BZ20"/>
    <mergeCell ref="CA19:CA20"/>
    <mergeCell ref="CB19:CB20"/>
    <mergeCell ref="CC19:CC20"/>
    <mergeCell ref="CD19:CD20"/>
    <mergeCell ref="A22:A23"/>
    <mergeCell ref="B22:B23"/>
    <mergeCell ref="AA22:AA23"/>
    <mergeCell ref="AB22:AB23"/>
    <mergeCell ref="AC22:AC23"/>
    <mergeCell ref="AD22:AD23"/>
    <mergeCell ref="AE22:AE23"/>
    <mergeCell ref="AH20:AH21"/>
    <mergeCell ref="AI20:AI21"/>
    <mergeCell ref="BH20:BH21"/>
    <mergeCell ref="BI20:BI21"/>
    <mergeCell ref="BJ20:BJ21"/>
    <mergeCell ref="BK20:BK21"/>
    <mergeCell ref="BJ22:BJ23"/>
    <mergeCell ref="BK22:BK23"/>
    <mergeCell ref="BL22:BL23"/>
    <mergeCell ref="BM22:BM23"/>
    <mergeCell ref="BH22:BH23"/>
    <mergeCell ref="BI22:BI23"/>
    <mergeCell ref="A20:A21"/>
    <mergeCell ref="B20:B21"/>
    <mergeCell ref="AA20:AA21"/>
    <mergeCell ref="AB20:AB21"/>
    <mergeCell ref="AC20:AC21"/>
    <mergeCell ref="BN24:BN25"/>
    <mergeCell ref="A26:A27"/>
    <mergeCell ref="B26:B27"/>
    <mergeCell ref="AA26:AA27"/>
    <mergeCell ref="AB26:AB27"/>
    <mergeCell ref="AC26:AC27"/>
    <mergeCell ref="AD26:AD27"/>
    <mergeCell ref="AE26:AE27"/>
    <mergeCell ref="AF26:AF27"/>
    <mergeCell ref="AG26:AG27"/>
    <mergeCell ref="BH24:BH25"/>
    <mergeCell ref="BI24:BI25"/>
    <mergeCell ref="BJ24:BJ25"/>
    <mergeCell ref="BK24:BK25"/>
    <mergeCell ref="BL24:BL25"/>
    <mergeCell ref="BM24:BM25"/>
    <mergeCell ref="AD24:AD25"/>
    <mergeCell ref="AE24:AE25"/>
    <mergeCell ref="AF24:AF25"/>
    <mergeCell ref="AG24:AG25"/>
    <mergeCell ref="AH24:AH25"/>
    <mergeCell ref="AI24:AI25"/>
    <mergeCell ref="BL26:BL27"/>
    <mergeCell ref="BM26:BM27"/>
    <mergeCell ref="A24:A25"/>
    <mergeCell ref="B24:B25"/>
    <mergeCell ref="AA24:AA25"/>
    <mergeCell ref="AB24:AB25"/>
    <mergeCell ref="AC24:AC25"/>
    <mergeCell ref="AF28:AF29"/>
    <mergeCell ref="AG28:AG29"/>
    <mergeCell ref="AH28:AH29"/>
    <mergeCell ref="AI28:AI29"/>
    <mergeCell ref="BN26:BN27"/>
    <mergeCell ref="A28:A29"/>
    <mergeCell ref="B28:B29"/>
    <mergeCell ref="AA28:AA29"/>
    <mergeCell ref="AB28:AB29"/>
    <mergeCell ref="AC28:AC29"/>
    <mergeCell ref="AD28:AD29"/>
    <mergeCell ref="AE28:AE29"/>
    <mergeCell ref="AH26:AH27"/>
    <mergeCell ref="AI26:AI27"/>
    <mergeCell ref="BH26:BH27"/>
    <mergeCell ref="BI26:BI27"/>
    <mergeCell ref="BJ26:BJ27"/>
    <mergeCell ref="BK26:BK27"/>
    <mergeCell ref="BJ28:BJ29"/>
    <mergeCell ref="BK28:BK29"/>
    <mergeCell ref="BL28:BL29"/>
    <mergeCell ref="BM28:BM29"/>
    <mergeCell ref="BN28:BN29"/>
    <mergeCell ref="BH28:BH29"/>
    <mergeCell ref="BI28:BI29"/>
    <mergeCell ref="BN30:BN31"/>
    <mergeCell ref="A34:A35"/>
    <mergeCell ref="B34:B35"/>
    <mergeCell ref="AA34:AA35"/>
    <mergeCell ref="AB34:AB35"/>
    <mergeCell ref="AC34:AC35"/>
    <mergeCell ref="AD34:AD35"/>
    <mergeCell ref="AE34:AE35"/>
    <mergeCell ref="AF34:AF35"/>
    <mergeCell ref="AG34:AG35"/>
    <mergeCell ref="BH30:BH31"/>
    <mergeCell ref="BI30:BI31"/>
    <mergeCell ref="BJ30:BJ31"/>
    <mergeCell ref="BK30:BK31"/>
    <mergeCell ref="BL30:BL31"/>
    <mergeCell ref="BM30:BM31"/>
    <mergeCell ref="AD30:AD31"/>
    <mergeCell ref="AE30:AE31"/>
    <mergeCell ref="AF30:AF31"/>
    <mergeCell ref="AG30:AG31"/>
    <mergeCell ref="AH30:AH31"/>
    <mergeCell ref="AI30:AI31"/>
    <mergeCell ref="BL34:BL35"/>
    <mergeCell ref="BM34:BM35"/>
    <mergeCell ref="A30:A31"/>
    <mergeCell ref="B30:B31"/>
    <mergeCell ref="AA30:AA31"/>
    <mergeCell ref="AB30:AB31"/>
    <mergeCell ref="AC30:AC31"/>
    <mergeCell ref="AH32:AH33"/>
    <mergeCell ref="AI32:AI33"/>
    <mergeCell ref="BH32:BH33"/>
    <mergeCell ref="AC38:AC39"/>
    <mergeCell ref="AD38:AD39"/>
    <mergeCell ref="AE38:AE39"/>
    <mergeCell ref="AF38:AF39"/>
    <mergeCell ref="AG38:AG39"/>
    <mergeCell ref="A36:A37"/>
    <mergeCell ref="B36:B37"/>
    <mergeCell ref="AA36:AA37"/>
    <mergeCell ref="AB36:AB37"/>
    <mergeCell ref="AC36:AC37"/>
    <mergeCell ref="BN34:BN35"/>
    <mergeCell ref="AH34:AH35"/>
    <mergeCell ref="AI34:AI35"/>
    <mergeCell ref="BH34:BH35"/>
    <mergeCell ref="BI34:BI35"/>
    <mergeCell ref="BJ34:BJ35"/>
    <mergeCell ref="BK34:BK35"/>
    <mergeCell ref="BN36:BN37"/>
    <mergeCell ref="BH36:BH37"/>
    <mergeCell ref="BI36:BI37"/>
    <mergeCell ref="BJ36:BJ37"/>
    <mergeCell ref="BK36:BK37"/>
    <mergeCell ref="BL36:BL37"/>
    <mergeCell ref="BM36:BM37"/>
    <mergeCell ref="AD36:AD37"/>
    <mergeCell ref="AE36:AE37"/>
    <mergeCell ref="AF36:AF37"/>
    <mergeCell ref="AG36:AG37"/>
    <mergeCell ref="AH36:AH37"/>
    <mergeCell ref="AF40:AF41"/>
    <mergeCell ref="AG40:AG41"/>
    <mergeCell ref="AH40:AH41"/>
    <mergeCell ref="AI40:AI41"/>
    <mergeCell ref="AI36:AI37"/>
    <mergeCell ref="BL38:BL39"/>
    <mergeCell ref="BM38:BM39"/>
    <mergeCell ref="BN38:BN39"/>
    <mergeCell ref="A40:A41"/>
    <mergeCell ref="B40:B41"/>
    <mergeCell ref="AA40:AA41"/>
    <mergeCell ref="AB40:AB41"/>
    <mergeCell ref="AC40:AC41"/>
    <mergeCell ref="AD40:AD41"/>
    <mergeCell ref="AE40:AE41"/>
    <mergeCell ref="AH38:AH39"/>
    <mergeCell ref="AI38:AI39"/>
    <mergeCell ref="BH38:BH39"/>
    <mergeCell ref="BI38:BI39"/>
    <mergeCell ref="BJ38:BJ39"/>
    <mergeCell ref="BK38:BK39"/>
    <mergeCell ref="BJ40:BJ41"/>
    <mergeCell ref="BK40:BK41"/>
    <mergeCell ref="BL40:BL41"/>
    <mergeCell ref="BM40:BM41"/>
    <mergeCell ref="BN40:BN41"/>
    <mergeCell ref="BH40:BH41"/>
    <mergeCell ref="BI40:BI41"/>
    <mergeCell ref="A38:A39"/>
    <mergeCell ref="B38:B39"/>
    <mergeCell ref="AA38:AA39"/>
    <mergeCell ref="AB38:AB39"/>
    <mergeCell ref="BN42:BN43"/>
    <mergeCell ref="A44:A45"/>
    <mergeCell ref="B44:B45"/>
    <mergeCell ref="AA44:AA45"/>
    <mergeCell ref="AB44:AB45"/>
    <mergeCell ref="AC44:AC45"/>
    <mergeCell ref="AD44:AD45"/>
    <mergeCell ref="AE44:AE45"/>
    <mergeCell ref="AF44:AF45"/>
    <mergeCell ref="AG44:AG45"/>
    <mergeCell ref="BH42:BH43"/>
    <mergeCell ref="BI42:BI43"/>
    <mergeCell ref="BJ42:BJ43"/>
    <mergeCell ref="BK42:BK43"/>
    <mergeCell ref="BL42:BL43"/>
    <mergeCell ref="BM42:BM43"/>
    <mergeCell ref="AD42:AD43"/>
    <mergeCell ref="AE42:AE43"/>
    <mergeCell ref="AF42:AF43"/>
    <mergeCell ref="AG42:AG43"/>
    <mergeCell ref="AH42:AH43"/>
    <mergeCell ref="AI42:AI43"/>
    <mergeCell ref="BL44:BL45"/>
    <mergeCell ref="BM44:BM45"/>
    <mergeCell ref="A42:A43"/>
    <mergeCell ref="B42:B43"/>
    <mergeCell ref="AA42:AA43"/>
    <mergeCell ref="AB42:AB43"/>
    <mergeCell ref="AC42:AC43"/>
    <mergeCell ref="AF48:AF49"/>
    <mergeCell ref="AG48:AG49"/>
    <mergeCell ref="AH48:AH49"/>
    <mergeCell ref="AI48:AI49"/>
    <mergeCell ref="BN44:BN45"/>
    <mergeCell ref="A48:A49"/>
    <mergeCell ref="B48:B49"/>
    <mergeCell ref="AA48:AA49"/>
    <mergeCell ref="AB48:AB49"/>
    <mergeCell ref="AC48:AC49"/>
    <mergeCell ref="AD48:AD49"/>
    <mergeCell ref="AE48:AE49"/>
    <mergeCell ref="AH44:AH45"/>
    <mergeCell ref="AI44:AI45"/>
    <mergeCell ref="BH44:BH45"/>
    <mergeCell ref="BI44:BI45"/>
    <mergeCell ref="BJ44:BJ45"/>
    <mergeCell ref="BK44:BK45"/>
    <mergeCell ref="BJ48:BJ49"/>
    <mergeCell ref="BK48:BK49"/>
    <mergeCell ref="BL48:BL49"/>
    <mergeCell ref="BM48:BM49"/>
    <mergeCell ref="BN48:BN49"/>
    <mergeCell ref="BH48:BH49"/>
    <mergeCell ref="BI48:BI49"/>
    <mergeCell ref="A46:A47"/>
    <mergeCell ref="B46:B47"/>
    <mergeCell ref="AA46:AA47"/>
    <mergeCell ref="BH46:BH47"/>
    <mergeCell ref="AH46:AH47"/>
    <mergeCell ref="AI46:AI47"/>
    <mergeCell ref="BN50:BN51"/>
    <mergeCell ref="A52:A53"/>
    <mergeCell ref="B52:B53"/>
    <mergeCell ref="AA52:AA53"/>
    <mergeCell ref="AB52:AB53"/>
    <mergeCell ref="AC52:AC53"/>
    <mergeCell ref="AD52:AD53"/>
    <mergeCell ref="AE52:AE53"/>
    <mergeCell ref="AF52:AF53"/>
    <mergeCell ref="AG52:AG53"/>
    <mergeCell ref="BH50:BH51"/>
    <mergeCell ref="BI50:BI51"/>
    <mergeCell ref="BJ50:BJ51"/>
    <mergeCell ref="BK50:BK51"/>
    <mergeCell ref="BL50:BL51"/>
    <mergeCell ref="BM50:BM51"/>
    <mergeCell ref="AD50:AD51"/>
    <mergeCell ref="AE50:AE51"/>
    <mergeCell ref="AF50:AF51"/>
    <mergeCell ref="AG50:AG51"/>
    <mergeCell ref="AH50:AH51"/>
    <mergeCell ref="AI50:AI51"/>
    <mergeCell ref="BL52:BL53"/>
    <mergeCell ref="BM52:BM53"/>
    <mergeCell ref="A50:A51"/>
    <mergeCell ref="B50:B51"/>
    <mergeCell ref="AA50:AA51"/>
    <mergeCell ref="AB50:AB51"/>
    <mergeCell ref="AC50:AC51"/>
    <mergeCell ref="BN52:BN53"/>
    <mergeCell ref="A54:A55"/>
    <mergeCell ref="B54:B55"/>
    <mergeCell ref="AA54:AA55"/>
    <mergeCell ref="AB54:AB55"/>
    <mergeCell ref="AC54:AC55"/>
    <mergeCell ref="AD54:AD55"/>
    <mergeCell ref="AE54:AE55"/>
    <mergeCell ref="AH52:AH53"/>
    <mergeCell ref="AI52:AI53"/>
    <mergeCell ref="BH52:BH53"/>
    <mergeCell ref="BI52:BI53"/>
    <mergeCell ref="BJ52:BJ53"/>
    <mergeCell ref="BK52:BK53"/>
    <mergeCell ref="BJ54:BJ55"/>
    <mergeCell ref="BK54:BK55"/>
    <mergeCell ref="BL54:BL55"/>
    <mergeCell ref="BM54:BM55"/>
    <mergeCell ref="BN54:BN55"/>
    <mergeCell ref="BH54:BH55"/>
    <mergeCell ref="BI54:BI55"/>
    <mergeCell ref="AF54:AF55"/>
    <mergeCell ref="AG54:AG55"/>
    <mergeCell ref="AH54:AH55"/>
    <mergeCell ref="AD60:AD61"/>
    <mergeCell ref="AE60:AE61"/>
    <mergeCell ref="AB58:AB59"/>
    <mergeCell ref="AC58:AC59"/>
    <mergeCell ref="AD58:AD59"/>
    <mergeCell ref="BM56:BM57"/>
    <mergeCell ref="AD56:AD57"/>
    <mergeCell ref="AE56:AE57"/>
    <mergeCell ref="AF56:AF57"/>
    <mergeCell ref="AG56:AG57"/>
    <mergeCell ref="AH56:AH57"/>
    <mergeCell ref="AI56:AI57"/>
    <mergeCell ref="AI54:AI55"/>
    <mergeCell ref="BN58:BN59"/>
    <mergeCell ref="AH58:AH59"/>
    <mergeCell ref="AI58:AI59"/>
    <mergeCell ref="BH58:BH59"/>
    <mergeCell ref="BI58:BI59"/>
    <mergeCell ref="BJ58:BJ59"/>
    <mergeCell ref="BK58:BK59"/>
    <mergeCell ref="BN60:BN61"/>
    <mergeCell ref="BN56:BN57"/>
    <mergeCell ref="BH56:BH57"/>
    <mergeCell ref="BI56:BI57"/>
    <mergeCell ref="BM60:BM61"/>
    <mergeCell ref="BL58:BL59"/>
    <mergeCell ref="A58:A59"/>
    <mergeCell ref="B58:B59"/>
    <mergeCell ref="AA58:AA59"/>
    <mergeCell ref="A56:A57"/>
    <mergeCell ref="B56:B57"/>
    <mergeCell ref="AA56:AA57"/>
    <mergeCell ref="AB56:AB57"/>
    <mergeCell ref="AC56:AC57"/>
    <mergeCell ref="AE58:AE59"/>
    <mergeCell ref="AH62:AH63"/>
    <mergeCell ref="AI62:AI63"/>
    <mergeCell ref="A74:A75"/>
    <mergeCell ref="B74:B75"/>
    <mergeCell ref="AA74:AD75"/>
    <mergeCell ref="AE74:AE75"/>
    <mergeCell ref="AF74:AF75"/>
    <mergeCell ref="AG74:AG75"/>
    <mergeCell ref="AH74:AH75"/>
    <mergeCell ref="AI74:AI75"/>
    <mergeCell ref="A64:A65"/>
    <mergeCell ref="B64:B65"/>
    <mergeCell ref="AA64:AA65"/>
    <mergeCell ref="AF58:AF59"/>
    <mergeCell ref="AG58:AG59"/>
    <mergeCell ref="A62:A63"/>
    <mergeCell ref="B62:B63"/>
    <mergeCell ref="AA62:AA63"/>
    <mergeCell ref="AB62:AB63"/>
    <mergeCell ref="AC62:AC63"/>
    <mergeCell ref="AF60:AF61"/>
    <mergeCell ref="AG60:AG61"/>
    <mergeCell ref="AD62:AD63"/>
    <mergeCell ref="AE62:AE63"/>
    <mergeCell ref="AF62:AF63"/>
    <mergeCell ref="AG62:AG63"/>
    <mergeCell ref="A60:A61"/>
    <mergeCell ref="B60:B61"/>
    <mergeCell ref="AA60:AA61"/>
    <mergeCell ref="AB60:AB61"/>
    <mergeCell ref="AC60:AC61"/>
    <mergeCell ref="R79:S79"/>
    <mergeCell ref="T79:U79"/>
    <mergeCell ref="W79:Y79"/>
    <mergeCell ref="AI79:AJ79"/>
    <mergeCell ref="AL79:AN79"/>
    <mergeCell ref="AY79:AZ79"/>
    <mergeCell ref="BA79:BB79"/>
    <mergeCell ref="BH74:BK75"/>
    <mergeCell ref="BL74:BL75"/>
    <mergeCell ref="AG64:AG65"/>
    <mergeCell ref="AH64:AH65"/>
    <mergeCell ref="AI64:AI65"/>
    <mergeCell ref="BH64:BH65"/>
    <mergeCell ref="BJ60:BJ61"/>
    <mergeCell ref="BK60:BK61"/>
    <mergeCell ref="BL60:BL61"/>
    <mergeCell ref="BH60:BH61"/>
    <mergeCell ref="BI60:BI61"/>
    <mergeCell ref="AH60:AH61"/>
    <mergeCell ref="AI60:AI61"/>
    <mergeCell ref="AG68:AG69"/>
    <mergeCell ref="AH72:AH73"/>
    <mergeCell ref="AI72:AI73"/>
    <mergeCell ref="BH72:BH73"/>
    <mergeCell ref="BM74:BM75"/>
    <mergeCell ref="BN74:BN75"/>
    <mergeCell ref="BD79:BF79"/>
    <mergeCell ref="B77:C77"/>
    <mergeCell ref="E77:G77"/>
    <mergeCell ref="R77:S77"/>
    <mergeCell ref="T77:U77"/>
    <mergeCell ref="W77:Y77"/>
    <mergeCell ref="AI77:AJ77"/>
    <mergeCell ref="AL77:AN77"/>
    <mergeCell ref="AY77:AZ77"/>
    <mergeCell ref="BA77:BB77"/>
    <mergeCell ref="BK56:BK57"/>
    <mergeCell ref="BL56:BL57"/>
    <mergeCell ref="BN62:BN63"/>
    <mergeCell ref="BM62:BM63"/>
    <mergeCell ref="BH62:BH63"/>
    <mergeCell ref="BI62:BI63"/>
    <mergeCell ref="BJ62:BJ63"/>
    <mergeCell ref="BK62:BK63"/>
    <mergeCell ref="BL62:BL63"/>
    <mergeCell ref="BI64:BI65"/>
    <mergeCell ref="BJ64:BJ65"/>
    <mergeCell ref="BK64:BK65"/>
    <mergeCell ref="BL64:BL65"/>
    <mergeCell ref="BM64:BM65"/>
    <mergeCell ref="BN64:BN65"/>
    <mergeCell ref="AB64:AB65"/>
    <mergeCell ref="AC64:AC65"/>
    <mergeCell ref="AD64:AD65"/>
    <mergeCell ref="AE64:AE65"/>
    <mergeCell ref="AF64:AF65"/>
    <mergeCell ref="B80:C80"/>
    <mergeCell ref="E80:G80"/>
    <mergeCell ref="T80:U80"/>
    <mergeCell ref="W80:Z80"/>
    <mergeCell ref="AI80:AJ80"/>
    <mergeCell ref="AL80:AN80"/>
    <mergeCell ref="BA80:BB80"/>
    <mergeCell ref="BD80:BG80"/>
    <mergeCell ref="BD77:BF77"/>
    <mergeCell ref="B78:C78"/>
    <mergeCell ref="T78:U78"/>
    <mergeCell ref="W78:Z78"/>
    <mergeCell ref="AI78:AJ78"/>
    <mergeCell ref="BA78:BB78"/>
    <mergeCell ref="BD78:BG78"/>
    <mergeCell ref="B79:C79"/>
    <mergeCell ref="E79:G79"/>
    <mergeCell ref="BM58:BM59"/>
    <mergeCell ref="BJ56:BJ57"/>
    <mergeCell ref="BI46:BI47"/>
    <mergeCell ref="BJ46:BJ47"/>
    <mergeCell ref="BK46:BK47"/>
    <mergeCell ref="BL46:BL47"/>
    <mergeCell ref="BM46:BM47"/>
    <mergeCell ref="BN46:BN47"/>
    <mergeCell ref="A66:A67"/>
    <mergeCell ref="B66:B67"/>
    <mergeCell ref="AA66:AA67"/>
    <mergeCell ref="AB66:AB67"/>
    <mergeCell ref="AC66:AC67"/>
    <mergeCell ref="AD66:AD67"/>
    <mergeCell ref="AE66:AE67"/>
    <mergeCell ref="AF66:AF67"/>
    <mergeCell ref="AG66:AG67"/>
    <mergeCell ref="AH66:AH67"/>
    <mergeCell ref="AI66:AI67"/>
    <mergeCell ref="BH66:BH67"/>
    <mergeCell ref="BI66:BI67"/>
    <mergeCell ref="BJ66:BJ67"/>
    <mergeCell ref="BK66:BK67"/>
    <mergeCell ref="BL66:BL67"/>
    <mergeCell ref="BM66:BM67"/>
    <mergeCell ref="BN66:BN67"/>
    <mergeCell ref="AB46:AB47"/>
    <mergeCell ref="AC46:AC47"/>
    <mergeCell ref="AD46:AD47"/>
    <mergeCell ref="AE46:AE47"/>
    <mergeCell ref="AF46:AF47"/>
    <mergeCell ref="AG46:AG47"/>
    <mergeCell ref="BI32:BI33"/>
    <mergeCell ref="BJ32:BJ33"/>
    <mergeCell ref="BK32:BK33"/>
    <mergeCell ref="BL32:BL33"/>
    <mergeCell ref="BM32:BM33"/>
    <mergeCell ref="BN32:BN33"/>
    <mergeCell ref="A32:A33"/>
    <mergeCell ref="B32:B33"/>
    <mergeCell ref="AA32:AA33"/>
    <mergeCell ref="AB32:AB33"/>
    <mergeCell ref="AC32:AC33"/>
    <mergeCell ref="AD32:AD33"/>
    <mergeCell ref="AE32:AE33"/>
    <mergeCell ref="AF32:AF33"/>
    <mergeCell ref="AG32:AG33"/>
    <mergeCell ref="AH68:AH69"/>
    <mergeCell ref="AI68:AI69"/>
    <mergeCell ref="BH68:BH69"/>
    <mergeCell ref="BI68:BI69"/>
    <mergeCell ref="BJ68:BJ69"/>
    <mergeCell ref="BK68:BK69"/>
    <mergeCell ref="BL68:BL69"/>
    <mergeCell ref="BM68:BM69"/>
    <mergeCell ref="BN68:BN69"/>
    <mergeCell ref="A68:A69"/>
    <mergeCell ref="B68:B69"/>
    <mergeCell ref="AA68:AA69"/>
    <mergeCell ref="AB68:AB69"/>
    <mergeCell ref="AC68:AC69"/>
    <mergeCell ref="AD68:AD69"/>
    <mergeCell ref="AE68:AE69"/>
    <mergeCell ref="AF68:AF69"/>
    <mergeCell ref="BI72:BI73"/>
    <mergeCell ref="BJ72:BJ73"/>
    <mergeCell ref="BK72:BK73"/>
    <mergeCell ref="BL72:BL73"/>
    <mergeCell ref="BM72:BM73"/>
    <mergeCell ref="BN72:BN73"/>
    <mergeCell ref="A72:A73"/>
    <mergeCell ref="B72:B73"/>
    <mergeCell ref="AA72:AA73"/>
    <mergeCell ref="AB72:AB73"/>
    <mergeCell ref="AC72:AC73"/>
    <mergeCell ref="AD72:AD73"/>
    <mergeCell ref="AE72:AE73"/>
    <mergeCell ref="AF72:AF73"/>
    <mergeCell ref="AG72:AG73"/>
    <mergeCell ref="CH33:CH36"/>
    <mergeCell ref="CH37:CH38"/>
    <mergeCell ref="CH39:CH40"/>
    <mergeCell ref="CH43:CH44"/>
    <mergeCell ref="CH45:CH46"/>
    <mergeCell ref="CH47:CH48"/>
    <mergeCell ref="CH49:CH52"/>
    <mergeCell ref="CH53:CH54"/>
    <mergeCell ref="CH55:CH56"/>
    <mergeCell ref="CH41:CH42"/>
    <mergeCell ref="CE43:CE44"/>
    <mergeCell ref="CE47:CE48"/>
    <mergeCell ref="CF47:CF48"/>
    <mergeCell ref="BR49:BR52"/>
    <mergeCell ref="BS49:BS52"/>
    <mergeCell ref="BT49:BT52"/>
    <mergeCell ref="BU49:BU52"/>
    <mergeCell ref="CH25:CH26"/>
    <mergeCell ref="CH27:CH28"/>
    <mergeCell ref="CH29:CH30"/>
    <mergeCell ref="CH31:CH32"/>
    <mergeCell ref="CI19:CI20"/>
    <mergeCell ref="CI21:CI22"/>
    <mergeCell ref="CI25:CI26"/>
    <mergeCell ref="CI27:CI28"/>
    <mergeCell ref="CI29:CI30"/>
    <mergeCell ref="CI31:CI32"/>
    <mergeCell ref="CI33:CI36"/>
    <mergeCell ref="CI37:CI38"/>
    <mergeCell ref="CI69:CI72"/>
    <mergeCell ref="CJ1:CJ8"/>
    <mergeCell ref="CJ13:CJ14"/>
    <mergeCell ref="CJ15:CJ16"/>
    <mergeCell ref="CJ17:CJ18"/>
    <mergeCell ref="CJ19:CJ20"/>
    <mergeCell ref="CJ21:CJ22"/>
    <mergeCell ref="CJ25:CJ26"/>
    <mergeCell ref="CJ27:CJ28"/>
    <mergeCell ref="CJ29:CJ30"/>
    <mergeCell ref="CJ31:CJ32"/>
    <mergeCell ref="CJ33:CJ36"/>
    <mergeCell ref="CJ37:CJ38"/>
    <mergeCell ref="CJ39:CJ40"/>
    <mergeCell ref="CJ43:CJ44"/>
    <mergeCell ref="CJ45:CJ46"/>
    <mergeCell ref="CJ47:CJ48"/>
    <mergeCell ref="CJ49:CJ52"/>
    <mergeCell ref="CJ53:CJ54"/>
    <mergeCell ref="CJ55:CJ56"/>
    <mergeCell ref="CJ57:CJ58"/>
    <mergeCell ref="CJ59:CJ60"/>
    <mergeCell ref="BO41:BQ42"/>
    <mergeCell ref="BR41:BR42"/>
    <mergeCell ref="BS41:BS42"/>
    <mergeCell ref="BT41:BT42"/>
    <mergeCell ref="BU41:BU42"/>
    <mergeCell ref="BV41:BV42"/>
    <mergeCell ref="BW41:BW42"/>
    <mergeCell ref="BX41:BX42"/>
    <mergeCell ref="BY41:BY42"/>
    <mergeCell ref="BZ41:BZ42"/>
    <mergeCell ref="CA41:CA42"/>
    <mergeCell ref="CB41:CB42"/>
    <mergeCell ref="CC41:CC42"/>
    <mergeCell ref="CD41:CD42"/>
    <mergeCell ref="CE41:CE42"/>
    <mergeCell ref="CF41:CF42"/>
    <mergeCell ref="CG41:CG42"/>
    <mergeCell ref="CC59:CC60"/>
    <mergeCell ref="CD59:CD60"/>
    <mergeCell ref="CE59:CE60"/>
    <mergeCell ref="CF59:CF60"/>
    <mergeCell ref="BR55:BR56"/>
    <mergeCell ref="BS55:BS56"/>
    <mergeCell ref="BT55:BT56"/>
    <mergeCell ref="BU55:BU56"/>
    <mergeCell ref="BV55:BV56"/>
    <mergeCell ref="BW55:BW56"/>
    <mergeCell ref="BR53:BR54"/>
    <mergeCell ref="BR47:BR48"/>
    <mergeCell ref="BS47:BS48"/>
    <mergeCell ref="CH61:CH62"/>
    <mergeCell ref="CI61:CI62"/>
    <mergeCell ref="CJ61:CJ62"/>
    <mergeCell ref="BR43:BR44"/>
    <mergeCell ref="BS43:BS44"/>
    <mergeCell ref="BT43:BT44"/>
    <mergeCell ref="CJ69:CJ72"/>
    <mergeCell ref="CI41:CI42"/>
    <mergeCell ref="CH57:CH58"/>
    <mergeCell ref="CH59:CH60"/>
    <mergeCell ref="CH69:CH72"/>
    <mergeCell ref="CI1:CI8"/>
    <mergeCell ref="CI13:CI14"/>
    <mergeCell ref="CI15:CI16"/>
    <mergeCell ref="CI17:CI18"/>
    <mergeCell ref="CE23:CE24"/>
    <mergeCell ref="CF23:CF24"/>
    <mergeCell ref="CG23:CG24"/>
    <mergeCell ref="CH23:CH24"/>
    <mergeCell ref="CI23:CI24"/>
    <mergeCell ref="CJ23:CJ24"/>
    <mergeCell ref="CI39:CI40"/>
    <mergeCell ref="CI43:CI44"/>
    <mergeCell ref="CI45:CI46"/>
    <mergeCell ref="CI47:CI48"/>
    <mergeCell ref="CI49:CI52"/>
    <mergeCell ref="CI53:CI54"/>
    <mergeCell ref="CI55:CI56"/>
    <mergeCell ref="CI57:CI58"/>
    <mergeCell ref="CI59:CI60"/>
    <mergeCell ref="BY23:BY24"/>
    <mergeCell ref="CG63:CG64"/>
    <mergeCell ref="CH63:CH64"/>
    <mergeCell ref="CI63:CI64"/>
    <mergeCell ref="CJ63:CJ64"/>
    <mergeCell ref="BO63:BQ64"/>
    <mergeCell ref="BR63:BR64"/>
    <mergeCell ref="BS63:BS64"/>
    <mergeCell ref="BT63:BT64"/>
    <mergeCell ref="BU63:BU64"/>
    <mergeCell ref="BV63:BV64"/>
    <mergeCell ref="BW63:BW64"/>
    <mergeCell ref="BX63:BX64"/>
    <mergeCell ref="BY63:BY64"/>
    <mergeCell ref="BO23:BQ24"/>
    <mergeCell ref="BR23:BR24"/>
    <mergeCell ref="BS23:BS24"/>
    <mergeCell ref="BT23:BT24"/>
    <mergeCell ref="BU23:BU24"/>
    <mergeCell ref="BV23:BV24"/>
    <mergeCell ref="BW23:BW24"/>
    <mergeCell ref="BX23:BX24"/>
    <mergeCell ref="CJ41:CJ42"/>
    <mergeCell ref="BO61:BQ62"/>
    <mergeCell ref="BR61:BR62"/>
    <mergeCell ref="BS61:BS62"/>
    <mergeCell ref="BT61:BT62"/>
    <mergeCell ref="BU61:BU62"/>
    <mergeCell ref="BV61:BV62"/>
    <mergeCell ref="BW61:BW62"/>
    <mergeCell ref="BX61:BX62"/>
    <mergeCell ref="BY61:BY62"/>
    <mergeCell ref="BZ61:BZ62"/>
    <mergeCell ref="CB59:CB60"/>
    <mergeCell ref="CF63:CF64"/>
    <mergeCell ref="CA61:CA62"/>
    <mergeCell ref="CB61:CB62"/>
    <mergeCell ref="CC61:CC62"/>
    <mergeCell ref="CD61:CD62"/>
    <mergeCell ref="CE61:CE62"/>
    <mergeCell ref="CF61:CF62"/>
    <mergeCell ref="BS53:BS54"/>
    <mergeCell ref="BT53:BT54"/>
    <mergeCell ref="BU53:BU54"/>
    <mergeCell ref="BV53:BV54"/>
    <mergeCell ref="BW53:BW54"/>
    <mergeCell ref="BX53:BX54"/>
    <mergeCell ref="BY53:BY54"/>
    <mergeCell ref="BZ53:BZ54"/>
    <mergeCell ref="CA53:CA54"/>
    <mergeCell ref="CB53:CB54"/>
    <mergeCell ref="CC53:CC54"/>
    <mergeCell ref="CD53:CD54"/>
    <mergeCell ref="CE53:CE54"/>
    <mergeCell ref="CF53:CF54"/>
    <mergeCell ref="BZ63:BZ64"/>
    <mergeCell ref="CA63:CA64"/>
    <mergeCell ref="CH65:CH66"/>
    <mergeCell ref="CI65:CI66"/>
    <mergeCell ref="CJ65:CJ66"/>
    <mergeCell ref="BO65:BQ66"/>
    <mergeCell ref="BR65:BR66"/>
    <mergeCell ref="BS65:BS66"/>
    <mergeCell ref="BT65:BT66"/>
    <mergeCell ref="BU65:BU66"/>
    <mergeCell ref="BV65:BV66"/>
    <mergeCell ref="BW65:BW66"/>
    <mergeCell ref="BX65:BX66"/>
    <mergeCell ref="BY65:BY66"/>
    <mergeCell ref="CB67:CB68"/>
    <mergeCell ref="CC67:CC68"/>
    <mergeCell ref="CD67:CD68"/>
    <mergeCell ref="CE67:CE68"/>
    <mergeCell ref="CF67:CF68"/>
    <mergeCell ref="CG67:CG68"/>
    <mergeCell ref="CH67:CH68"/>
    <mergeCell ref="CI67:CI68"/>
    <mergeCell ref="CJ67:CJ68"/>
    <mergeCell ref="BO67:BQ68"/>
    <mergeCell ref="BR67:BR68"/>
    <mergeCell ref="BS67:BS68"/>
    <mergeCell ref="BT67:BT68"/>
    <mergeCell ref="BU67:BU68"/>
    <mergeCell ref="BV67:BV68"/>
    <mergeCell ref="BW67:BW68"/>
    <mergeCell ref="BX67:BX68"/>
    <mergeCell ref="BY67:BY68"/>
    <mergeCell ref="BZ65:BZ66"/>
    <mergeCell ref="CA65:CA66"/>
  </mergeCells>
  <pageMargins left="0" right="0" top="0" bottom="0" header="0" footer="0"/>
  <pageSetup paperSize="9" scale="35" fitToWidth="0" orientation="landscape" r:id="rId1"/>
  <headerFooter alignWithMargins="0"/>
  <rowBreaks count="1" manualBreakCount="1">
    <brk id="80" max="65" man="1"/>
  </rowBreaks>
  <colBreaks count="2" manualBreakCount="2">
    <brk id="33" max="79" man="1"/>
    <brk id="66" max="79" man="1"/>
  </colBreaks>
  <ignoredErrors>
    <ignoredError sqref="T55" formula="1"/>
  </ignoredErrors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3" tint="0.39997558519241921"/>
  </sheetPr>
  <dimension ref="A1:ED580"/>
  <sheetViews>
    <sheetView showZeros="0" view="pageBreakPreview" zoomScale="70" zoomScaleNormal="60" zoomScaleSheetLayoutView="70" zoomScalePageLayoutView="10" workbookViewId="0">
      <selection activeCell="CH62" sqref="CH62"/>
    </sheetView>
  </sheetViews>
  <sheetFormatPr defaultColWidth="9.140625" defaultRowHeight="15.75"/>
  <cols>
    <col min="1" max="1" width="33.85546875" style="4" customWidth="1"/>
    <col min="2" max="2" width="7.42578125" style="4" customWidth="1"/>
    <col min="3" max="3" width="7.7109375" style="4" customWidth="1"/>
    <col min="4" max="25" width="10" style="4" customWidth="1"/>
    <col min="26" max="28" width="11" style="4" customWidth="1"/>
    <col min="29" max="29" width="11" style="5" customWidth="1"/>
    <col min="30" max="32" width="11.28515625" style="47" customWidth="1"/>
    <col min="33" max="33" width="33.85546875" style="4" customWidth="1"/>
    <col min="34" max="34" width="7.42578125" style="4" customWidth="1"/>
    <col min="35" max="35" width="7.7109375" style="4" customWidth="1"/>
    <col min="36" max="57" width="10" style="4" customWidth="1"/>
    <col min="58" max="60" width="11" style="4" customWidth="1"/>
    <col min="61" max="61" width="11" style="5" customWidth="1"/>
    <col min="62" max="64" width="11.28515625" style="47" customWidth="1"/>
    <col min="65" max="65" width="9.140625" style="3"/>
    <col min="66" max="66" width="10.42578125" style="3" customWidth="1"/>
    <col min="67" max="67" width="12.42578125" style="3" customWidth="1"/>
    <col min="68" max="68" width="11.140625" style="3" customWidth="1"/>
    <col min="69" max="69" width="11.42578125" style="3" customWidth="1"/>
    <col min="70" max="70" width="11.5703125" style="3" customWidth="1"/>
    <col min="71" max="71" width="10.7109375" style="3" customWidth="1"/>
    <col min="72" max="74" width="11" style="3" customWidth="1"/>
    <col min="75" max="75" width="11.42578125" style="3" customWidth="1"/>
    <col min="76" max="77" width="10.7109375" style="3" customWidth="1"/>
    <col min="78" max="78" width="11.42578125" style="3" customWidth="1"/>
    <col min="79" max="79" width="11.140625" style="3" customWidth="1"/>
    <col min="80" max="80" width="11.42578125" style="3" customWidth="1"/>
    <col min="81" max="81" width="14" style="3" customWidth="1"/>
    <col min="82" max="82" width="10" style="3" customWidth="1"/>
    <col min="83" max="83" width="10.42578125" style="3" customWidth="1"/>
    <col min="84" max="84" width="11.42578125" style="3" customWidth="1"/>
    <col min="85" max="85" width="11" style="3" customWidth="1"/>
    <col min="86" max="86" width="11.140625" style="3" customWidth="1"/>
    <col min="87" max="87" width="11.28515625" style="47" customWidth="1"/>
    <col min="88" max="89" width="8.140625" style="3" customWidth="1"/>
    <col min="90" max="16384" width="9.140625" style="3"/>
  </cols>
  <sheetData>
    <row r="1" spans="1:134" ht="15" customHeight="1">
      <c r="A1" s="11"/>
      <c r="B1" s="11"/>
      <c r="C1" s="11" t="s">
        <v>71</v>
      </c>
      <c r="D1" s="11"/>
      <c r="E1" s="11"/>
      <c r="F1" s="11"/>
      <c r="G1" s="11"/>
      <c r="H1" s="11"/>
      <c r="I1" s="11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26"/>
      <c r="V1" s="11"/>
      <c r="X1" s="11"/>
      <c r="Y1" s="11"/>
      <c r="Z1" s="11"/>
      <c r="AA1" s="11"/>
      <c r="AB1" s="11"/>
      <c r="AC1" s="11"/>
      <c r="AD1" s="11"/>
      <c r="AE1" s="11"/>
      <c r="AF1" s="11"/>
      <c r="AG1" s="11"/>
      <c r="AH1" s="11"/>
      <c r="AI1" s="11" t="s">
        <v>71</v>
      </c>
      <c r="AJ1" s="11"/>
      <c r="AK1" s="11"/>
      <c r="AL1" s="11"/>
      <c r="AM1" s="11"/>
      <c r="AN1" s="11"/>
      <c r="AO1" s="11"/>
      <c r="AP1" s="11"/>
      <c r="AQ1" s="11"/>
      <c r="AR1" s="11"/>
      <c r="AS1" s="11"/>
      <c r="AT1" s="11"/>
      <c r="AU1" s="11"/>
      <c r="AV1" s="11"/>
      <c r="AW1" s="11"/>
      <c r="AX1" s="11"/>
      <c r="AY1" s="11"/>
      <c r="AZ1" s="11"/>
      <c r="BA1" s="26"/>
      <c r="BB1" s="11"/>
      <c r="BD1" s="11"/>
      <c r="BE1" s="11"/>
      <c r="BF1" s="11"/>
      <c r="BG1" s="11"/>
      <c r="BH1" s="11"/>
      <c r="BI1" s="11"/>
      <c r="BJ1" s="11"/>
      <c r="BK1" s="11"/>
      <c r="BL1" s="11"/>
      <c r="BM1" s="845" t="s">
        <v>51</v>
      </c>
      <c r="BN1" s="845"/>
      <c r="BO1" s="846" t="s">
        <v>448</v>
      </c>
      <c r="BP1" s="828" t="str">
        <f>D16</f>
        <v>каша жидкая молочная манная</v>
      </c>
      <c r="BQ1" s="828" t="str">
        <f t="shared" ref="BQ1:BR1" si="0">E16</f>
        <v>хлеб пшеничный</v>
      </c>
      <c r="BR1" s="828" t="str">
        <f t="shared" si="0"/>
        <v>чай с сахаром</v>
      </c>
      <c r="BS1" s="828" t="s">
        <v>502</v>
      </c>
      <c r="BT1" s="964" t="s">
        <v>464</v>
      </c>
      <c r="BU1" s="964" t="s">
        <v>5</v>
      </c>
      <c r="BV1" s="964" t="s">
        <v>50</v>
      </c>
      <c r="BW1" s="828" t="str">
        <f>K16</f>
        <v>суп картофельный с сайрой</v>
      </c>
      <c r="BX1" s="828" t="s">
        <v>420</v>
      </c>
      <c r="BY1" s="828"/>
      <c r="BZ1" s="828" t="str">
        <f t="shared" ref="BZ1:CD1" si="1">M16</f>
        <v>котлеты рыбные из филе минтай</v>
      </c>
      <c r="CA1" s="828" t="str">
        <f t="shared" si="1"/>
        <v>кисель из сока</v>
      </c>
      <c r="CB1" s="828" t="str">
        <f t="shared" si="1"/>
        <v>хлеб пшеничный</v>
      </c>
      <c r="CC1" s="828" t="str">
        <f t="shared" si="1"/>
        <v>хлеб ржаной</v>
      </c>
      <c r="CD1" s="828" t="str">
        <f t="shared" si="1"/>
        <v>огурец соленый нарезной</v>
      </c>
      <c r="CE1" s="854" t="s">
        <v>49</v>
      </c>
      <c r="CF1" s="857" t="str">
        <f>S16</f>
        <v>булочка ванильная</v>
      </c>
      <c r="CG1" s="857" t="str">
        <f>T16</f>
        <v>кофейный напиток</v>
      </c>
      <c r="CH1" s="1235" t="s">
        <v>163</v>
      </c>
      <c r="CI1" s="11"/>
      <c r="CJ1" s="418"/>
      <c r="CK1" s="25"/>
      <c r="CL1" s="25"/>
      <c r="CP1" s="820"/>
      <c r="CQ1" s="820"/>
      <c r="CR1" s="820"/>
      <c r="CS1" s="827"/>
      <c r="CT1" s="827"/>
      <c r="CU1" s="820"/>
      <c r="CV1" s="820"/>
      <c r="CW1" s="820"/>
      <c r="CX1" s="820"/>
      <c r="CY1" s="820"/>
      <c r="CZ1" s="820"/>
      <c r="DA1" s="820"/>
      <c r="DB1" s="820"/>
      <c r="DC1" s="39"/>
      <c r="DD1" s="5"/>
      <c r="DE1" s="11"/>
      <c r="DF1" s="445"/>
      <c r="DG1" s="445"/>
      <c r="DH1" s="11"/>
      <c r="DI1" s="11"/>
      <c r="DJ1" s="31"/>
      <c r="DK1" s="31"/>
      <c r="DL1" s="31"/>
      <c r="DM1" s="27"/>
      <c r="DN1" s="30"/>
      <c r="DO1" s="30"/>
      <c r="DP1" s="30"/>
      <c r="DQ1" s="30"/>
      <c r="DR1" s="4"/>
      <c r="DS1" s="824"/>
      <c r="DT1" s="824"/>
      <c r="DU1" s="11"/>
      <c r="DV1" s="11"/>
      <c r="DW1" s="28"/>
      <c r="DX1" s="823"/>
      <c r="DY1" s="823"/>
      <c r="DZ1" s="823"/>
    </row>
    <row r="2" spans="1:134" ht="15" customHeight="1">
      <c r="A2" s="11" t="s">
        <v>70</v>
      </c>
      <c r="B2" s="825"/>
      <c r="C2" s="825"/>
      <c r="D2" s="825"/>
      <c r="E2" s="825"/>
      <c r="F2" s="11"/>
      <c r="G2" s="825" t="s">
        <v>495</v>
      </c>
      <c r="H2" s="825"/>
      <c r="I2" s="825"/>
      <c r="J2" s="825"/>
      <c r="K2" s="825"/>
      <c r="L2" s="11"/>
      <c r="M2" s="826" t="s">
        <v>69</v>
      </c>
      <c r="N2" s="826"/>
      <c r="O2" s="826"/>
      <c r="P2" s="826"/>
      <c r="Q2" s="826"/>
      <c r="R2" s="826"/>
      <c r="S2" s="826"/>
      <c r="T2" s="826"/>
      <c r="U2" s="826"/>
      <c r="V2" s="826"/>
      <c r="W2" s="826"/>
      <c r="X2" s="11"/>
      <c r="Y2" s="46"/>
      <c r="Z2" s="46"/>
      <c r="AA2" s="46"/>
      <c r="AB2" s="46"/>
      <c r="AC2" s="11"/>
      <c r="AD2" s="11"/>
      <c r="AE2" s="11"/>
      <c r="AF2" s="11"/>
      <c r="AG2" s="11" t="s">
        <v>70</v>
      </c>
      <c r="AH2" s="825"/>
      <c r="AI2" s="825"/>
      <c r="AJ2" s="825"/>
      <c r="AK2" s="825"/>
      <c r="AL2" s="11"/>
      <c r="AM2" s="825" t="s">
        <v>495</v>
      </c>
      <c r="AN2" s="825"/>
      <c r="AO2" s="825"/>
      <c r="AP2" s="825"/>
      <c r="AQ2" s="825"/>
      <c r="AR2" s="11"/>
      <c r="AS2" s="826" t="s">
        <v>69</v>
      </c>
      <c r="AT2" s="826"/>
      <c r="AU2" s="826"/>
      <c r="AV2" s="826"/>
      <c r="AW2" s="826"/>
      <c r="AX2" s="826"/>
      <c r="AY2" s="826"/>
      <c r="AZ2" s="826"/>
      <c r="BA2" s="826"/>
      <c r="BB2" s="826"/>
      <c r="BC2" s="826"/>
      <c r="BD2" s="11"/>
      <c r="BE2" s="46"/>
      <c r="BF2" s="46"/>
      <c r="BG2" s="46"/>
      <c r="BH2" s="46"/>
      <c r="BI2" s="11"/>
      <c r="BJ2" s="11"/>
      <c r="BK2" s="11"/>
      <c r="BL2" s="11"/>
      <c r="BM2" s="845"/>
      <c r="BN2" s="845"/>
      <c r="BO2" s="847"/>
      <c r="BP2" s="964"/>
      <c r="BQ2" s="964"/>
      <c r="BR2" s="964"/>
      <c r="BS2" s="964"/>
      <c r="BT2" s="964"/>
      <c r="BU2" s="964"/>
      <c r="BV2" s="964"/>
      <c r="BW2" s="964"/>
      <c r="BX2" s="964"/>
      <c r="BY2" s="964"/>
      <c r="BZ2" s="964"/>
      <c r="CA2" s="964"/>
      <c r="CB2" s="964"/>
      <c r="CC2" s="964"/>
      <c r="CD2" s="964"/>
      <c r="CE2" s="855"/>
      <c r="CF2" s="1235"/>
      <c r="CG2" s="1235"/>
      <c r="CH2" s="1235"/>
      <c r="CI2" s="11"/>
      <c r="CJ2" s="418"/>
      <c r="CK2" s="25"/>
      <c r="CL2" s="25"/>
      <c r="CP2" s="820"/>
      <c r="CQ2" s="820"/>
      <c r="CR2" s="820"/>
      <c r="CS2" s="827"/>
      <c r="CT2" s="827"/>
      <c r="CU2" s="820"/>
      <c r="CV2" s="820"/>
      <c r="CW2" s="820"/>
      <c r="CX2" s="820"/>
      <c r="CY2" s="820"/>
      <c r="CZ2" s="820"/>
      <c r="DA2" s="820"/>
      <c r="DB2" s="820"/>
      <c r="DC2" s="39"/>
      <c r="DD2" s="39"/>
      <c r="DE2" s="11"/>
      <c r="DF2" s="11"/>
      <c r="DG2" s="11"/>
      <c r="DH2" s="11"/>
      <c r="DI2" s="11"/>
      <c r="DJ2" s="11"/>
      <c r="DK2" s="11"/>
      <c r="DL2" s="11"/>
      <c r="DM2" s="26"/>
      <c r="DN2" s="4"/>
      <c r="DO2" s="4"/>
      <c r="DP2" s="4"/>
      <c r="DQ2" s="4"/>
      <c r="DR2" s="4"/>
      <c r="DS2" s="42"/>
      <c r="DT2" s="42"/>
      <c r="DU2" s="11"/>
      <c r="DV2" s="11"/>
      <c r="DW2" s="28"/>
      <c r="DX2" s="28"/>
      <c r="DY2" s="28"/>
      <c r="DZ2" s="117"/>
    </row>
    <row r="3" spans="1:134" ht="15" customHeight="1">
      <c r="A3" s="11"/>
      <c r="B3" s="819" t="s">
        <v>68</v>
      </c>
      <c r="C3" s="819"/>
      <c r="D3" s="819"/>
      <c r="E3" s="819"/>
      <c r="F3" s="11"/>
      <c r="G3" s="819" t="s">
        <v>96</v>
      </c>
      <c r="H3" s="819"/>
      <c r="I3" s="819"/>
      <c r="J3" s="819"/>
      <c r="K3" s="819"/>
      <c r="L3" s="11"/>
      <c r="M3" s="826"/>
      <c r="N3" s="826"/>
      <c r="O3" s="826"/>
      <c r="P3" s="826"/>
      <c r="Q3" s="826"/>
      <c r="R3" s="826"/>
      <c r="S3" s="826"/>
      <c r="T3" s="826"/>
      <c r="U3" s="826"/>
      <c r="V3" s="826"/>
      <c r="W3" s="826"/>
      <c r="X3" s="11"/>
      <c r="Y3" s="45"/>
      <c r="Z3" s="131"/>
      <c r="AA3" s="131"/>
      <c r="AB3" s="131"/>
      <c r="AC3" s="11"/>
      <c r="AD3" s="11"/>
      <c r="AE3" s="11"/>
      <c r="AF3" s="11"/>
      <c r="AG3" s="11"/>
      <c r="AH3" s="819" t="s">
        <v>68</v>
      </c>
      <c r="AI3" s="819"/>
      <c r="AJ3" s="819"/>
      <c r="AK3" s="819"/>
      <c r="AL3" s="11"/>
      <c r="AM3" s="819" t="s">
        <v>96</v>
      </c>
      <c r="AN3" s="819"/>
      <c r="AO3" s="819"/>
      <c r="AP3" s="819"/>
      <c r="AQ3" s="819"/>
      <c r="AR3" s="11"/>
      <c r="AS3" s="826"/>
      <c r="AT3" s="826"/>
      <c r="AU3" s="826"/>
      <c r="AV3" s="826"/>
      <c r="AW3" s="826"/>
      <c r="AX3" s="826"/>
      <c r="AY3" s="826"/>
      <c r="AZ3" s="826"/>
      <c r="BA3" s="826"/>
      <c r="BB3" s="826"/>
      <c r="BC3" s="826"/>
      <c r="BD3" s="11"/>
      <c r="BE3" s="45"/>
      <c r="BF3" s="131"/>
      <c r="BG3" s="131"/>
      <c r="BH3" s="131"/>
      <c r="BI3" s="11"/>
      <c r="BJ3" s="11"/>
      <c r="BK3" s="11"/>
      <c r="BL3" s="11"/>
      <c r="BM3" s="845"/>
      <c r="BN3" s="845"/>
      <c r="BO3" s="847"/>
      <c r="BP3" s="964"/>
      <c r="BQ3" s="964"/>
      <c r="BR3" s="964"/>
      <c r="BS3" s="964"/>
      <c r="BT3" s="964"/>
      <c r="BU3" s="964"/>
      <c r="BV3" s="964"/>
      <c r="BW3" s="964"/>
      <c r="BX3" s="964"/>
      <c r="BY3" s="964"/>
      <c r="BZ3" s="964"/>
      <c r="CA3" s="964"/>
      <c r="CB3" s="964"/>
      <c r="CC3" s="964"/>
      <c r="CD3" s="964"/>
      <c r="CE3" s="855"/>
      <c r="CF3" s="1235"/>
      <c r="CG3" s="1235"/>
      <c r="CH3" s="1235"/>
      <c r="CI3" s="11"/>
      <c r="CJ3" s="418"/>
      <c r="CK3" s="25"/>
      <c r="CL3" s="25"/>
      <c r="CP3" s="31"/>
      <c r="CQ3" s="820"/>
      <c r="CR3" s="820"/>
      <c r="CS3" s="827"/>
      <c r="CT3" s="827"/>
      <c r="CU3" s="820"/>
      <c r="CV3" s="820"/>
      <c r="CW3" s="820"/>
      <c r="CX3" s="820"/>
      <c r="CY3" s="820"/>
      <c r="CZ3" s="820"/>
      <c r="DA3" s="820"/>
      <c r="DB3" s="820"/>
      <c r="DC3" s="39"/>
      <c r="DD3" s="130"/>
      <c r="DE3" s="11"/>
      <c r="DF3" s="11"/>
      <c r="DG3" s="11"/>
      <c r="DH3" s="11"/>
      <c r="DI3" s="11"/>
      <c r="DJ3" s="11"/>
      <c r="DK3" s="11"/>
      <c r="DL3" s="11"/>
      <c r="DM3" s="26"/>
      <c r="DN3" s="4"/>
      <c r="DO3" s="4"/>
      <c r="DP3" s="4"/>
      <c r="DQ3" s="4"/>
      <c r="DR3" s="4"/>
      <c r="DS3" s="11"/>
      <c r="DT3" s="11"/>
      <c r="DU3" s="11"/>
      <c r="DV3" s="11"/>
      <c r="DW3" s="11"/>
      <c r="DX3" s="11"/>
      <c r="DY3" s="11"/>
      <c r="DZ3" s="25"/>
    </row>
    <row r="4" spans="1:134" ht="15" customHeight="1">
      <c r="A4" s="11" t="s">
        <v>579</v>
      </c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26"/>
      <c r="V4" s="11"/>
      <c r="W4" s="11"/>
      <c r="Z4" s="443"/>
      <c r="AA4" s="443"/>
      <c r="AB4" s="443"/>
      <c r="AC4" s="11"/>
      <c r="AD4" s="446" t="s">
        <v>95</v>
      </c>
      <c r="AE4" s="821"/>
      <c r="AF4" s="822"/>
      <c r="AG4" s="11" t="s">
        <v>589</v>
      </c>
      <c r="AH4" s="11"/>
      <c r="AI4" s="11"/>
      <c r="AJ4" s="11"/>
      <c r="AK4" s="11"/>
      <c r="AL4" s="11"/>
      <c r="AM4" s="11"/>
      <c r="AN4" s="11"/>
      <c r="AO4" s="11"/>
      <c r="AP4" s="11"/>
      <c r="AQ4" s="11"/>
      <c r="AR4" s="11"/>
      <c r="AS4" s="11"/>
      <c r="AT4" s="11"/>
      <c r="AU4" s="11"/>
      <c r="AV4" s="11"/>
      <c r="AW4" s="11"/>
      <c r="AX4" s="11"/>
      <c r="AY4" s="11"/>
      <c r="AZ4" s="11"/>
      <c r="BA4" s="26"/>
      <c r="BB4" s="11"/>
      <c r="BC4" s="11"/>
      <c r="BF4" s="443"/>
      <c r="BG4" s="443"/>
      <c r="BH4" s="443"/>
      <c r="BI4" s="11"/>
      <c r="BJ4" s="446" t="s">
        <v>95</v>
      </c>
      <c r="BK4" s="821"/>
      <c r="BL4" s="822"/>
      <c r="BM4" s="845"/>
      <c r="BN4" s="845"/>
      <c r="BO4" s="847"/>
      <c r="BP4" s="964"/>
      <c r="BQ4" s="964"/>
      <c r="BR4" s="964"/>
      <c r="BS4" s="964"/>
      <c r="BT4" s="964"/>
      <c r="BU4" s="964"/>
      <c r="BV4" s="964"/>
      <c r="BW4" s="964"/>
      <c r="BX4" s="964"/>
      <c r="BY4" s="964"/>
      <c r="BZ4" s="964"/>
      <c r="CA4" s="964"/>
      <c r="CB4" s="964"/>
      <c r="CC4" s="964"/>
      <c r="CD4" s="964"/>
      <c r="CE4" s="855"/>
      <c r="CF4" s="1235"/>
      <c r="CG4" s="1235"/>
      <c r="CH4" s="1235"/>
      <c r="CI4" s="492"/>
      <c r="CJ4" s="31"/>
      <c r="CP4" s="28"/>
      <c r="CQ4" s="823"/>
      <c r="CR4" s="823"/>
      <c r="CS4" s="823"/>
      <c r="CT4" s="823"/>
      <c r="CU4" s="823"/>
      <c r="CV4" s="823"/>
      <c r="CW4" s="823"/>
      <c r="CX4" s="823"/>
      <c r="CY4" s="844"/>
      <c r="CZ4" s="823"/>
      <c r="DA4" s="844"/>
      <c r="DB4" s="844"/>
      <c r="DC4" s="27"/>
      <c r="DD4" s="121"/>
      <c r="DE4" s="11"/>
      <c r="DF4" s="11"/>
      <c r="DG4" s="11"/>
      <c r="DH4" s="11"/>
      <c r="DI4" s="11"/>
      <c r="DJ4" s="11"/>
      <c r="DK4" s="11"/>
      <c r="DL4" s="11"/>
      <c r="DM4" s="11"/>
      <c r="DN4" s="11"/>
      <c r="DO4" s="11"/>
      <c r="DP4" s="11"/>
      <c r="DQ4" s="11"/>
      <c r="DR4" s="11"/>
      <c r="DS4" s="11"/>
      <c r="DT4" s="11"/>
      <c r="DU4" s="11"/>
      <c r="DV4" s="11"/>
      <c r="DW4" s="11"/>
      <c r="DX4" s="11"/>
      <c r="DY4" s="11"/>
      <c r="DZ4" s="25"/>
    </row>
    <row r="5" spans="1:134" ht="15" customHeight="1">
      <c r="A5" s="11"/>
      <c r="B5" s="11"/>
      <c r="C5" s="11"/>
      <c r="D5" s="11"/>
      <c r="E5" s="11"/>
      <c r="F5" s="11"/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26"/>
      <c r="W5" s="11"/>
      <c r="Z5" s="443"/>
      <c r="AA5" s="443"/>
      <c r="AB5" s="443"/>
      <c r="AC5" s="41" t="s">
        <v>67</v>
      </c>
      <c r="AD5" s="446">
        <v>504202</v>
      </c>
      <c r="AE5" s="821"/>
      <c r="AF5" s="822"/>
      <c r="AG5" s="11"/>
      <c r="AH5" s="11"/>
      <c r="AI5" s="11"/>
      <c r="AJ5" s="11"/>
      <c r="AK5" s="11"/>
      <c r="AL5" s="11"/>
      <c r="AM5" s="11"/>
      <c r="AN5" s="11"/>
      <c r="AO5" s="11"/>
      <c r="AP5" s="11"/>
      <c r="AQ5" s="11"/>
      <c r="AR5" s="11"/>
      <c r="AS5" s="11"/>
      <c r="AT5" s="11"/>
      <c r="AU5" s="11"/>
      <c r="AV5" s="11"/>
      <c r="AW5" s="11"/>
      <c r="AX5" s="11"/>
      <c r="AY5" s="11"/>
      <c r="AZ5" s="11"/>
      <c r="BA5" s="26"/>
      <c r="BC5" s="11"/>
      <c r="BF5" s="443"/>
      <c r="BG5" s="443"/>
      <c r="BH5" s="443"/>
      <c r="BI5" s="41" t="s">
        <v>67</v>
      </c>
      <c r="BJ5" s="446">
        <v>504202</v>
      </c>
      <c r="BK5" s="821"/>
      <c r="BL5" s="822"/>
      <c r="BM5" s="845"/>
      <c r="BN5" s="845"/>
      <c r="BO5" s="847"/>
      <c r="BP5" s="964"/>
      <c r="BQ5" s="964"/>
      <c r="BR5" s="964"/>
      <c r="BS5" s="964"/>
      <c r="BT5" s="964"/>
      <c r="BU5" s="964"/>
      <c r="BV5" s="964"/>
      <c r="BW5" s="964"/>
      <c r="BX5" s="964"/>
      <c r="BY5" s="964"/>
      <c r="BZ5" s="964"/>
      <c r="CA5" s="964"/>
      <c r="CB5" s="964"/>
      <c r="CC5" s="964"/>
      <c r="CD5" s="964"/>
      <c r="CE5" s="855"/>
      <c r="CF5" s="1235"/>
      <c r="CG5" s="1235"/>
      <c r="CH5" s="1235"/>
      <c r="CI5" s="492"/>
      <c r="CJ5" s="31"/>
      <c r="CP5" s="28"/>
      <c r="CQ5" s="823"/>
      <c r="CR5" s="823"/>
      <c r="CS5" s="823"/>
      <c r="CT5" s="823"/>
      <c r="CU5" s="823"/>
      <c r="CV5" s="823"/>
      <c r="CW5" s="823"/>
      <c r="CX5" s="823"/>
      <c r="CY5" s="823"/>
      <c r="CZ5" s="823"/>
      <c r="DA5" s="844"/>
      <c r="DB5" s="844"/>
      <c r="DC5" s="27"/>
      <c r="DD5" s="129"/>
    </row>
    <row r="6" spans="1:134" ht="16.5" customHeight="1">
      <c r="A6" s="830" t="s">
        <v>66</v>
      </c>
      <c r="B6" s="830"/>
      <c r="C6" s="830"/>
      <c r="D6" s="831" t="s">
        <v>65</v>
      </c>
      <c r="E6" s="832"/>
      <c r="F6" s="830" t="s">
        <v>64</v>
      </c>
      <c r="G6" s="830"/>
      <c r="H6" s="830" t="s">
        <v>63</v>
      </c>
      <c r="I6" s="830"/>
      <c r="J6" s="830" t="s">
        <v>62</v>
      </c>
      <c r="K6" s="830"/>
      <c r="L6" s="1232" t="s">
        <v>431</v>
      </c>
      <c r="M6" s="128"/>
      <c r="N6" s="274"/>
      <c r="O6" s="127" t="s">
        <v>94</v>
      </c>
      <c r="P6" s="444">
        <v>12</v>
      </c>
      <c r="Q6" s="843" t="s">
        <v>484</v>
      </c>
      <c r="R6" s="843"/>
      <c r="S6" s="274" t="s">
        <v>434</v>
      </c>
      <c r="T6" s="274"/>
      <c r="U6" s="43"/>
      <c r="V6" s="37"/>
      <c r="W6" s="11"/>
      <c r="Z6" s="125"/>
      <c r="AA6" s="125"/>
      <c r="AB6" s="125"/>
      <c r="AC6" s="4"/>
      <c r="AD6" s="851"/>
      <c r="AE6" s="852"/>
      <c r="AF6" s="853"/>
      <c r="AG6" s="830" t="s">
        <v>66</v>
      </c>
      <c r="AH6" s="830"/>
      <c r="AI6" s="830"/>
      <c r="AJ6" s="831" t="s">
        <v>65</v>
      </c>
      <c r="AK6" s="832"/>
      <c r="AL6" s="830" t="s">
        <v>64</v>
      </c>
      <c r="AM6" s="830"/>
      <c r="AN6" s="830" t="s">
        <v>63</v>
      </c>
      <c r="AO6" s="830"/>
      <c r="AP6" s="830" t="s">
        <v>62</v>
      </c>
      <c r="AQ6" s="830"/>
      <c r="AR6" s="1232" t="s">
        <v>61</v>
      </c>
      <c r="AS6" s="128"/>
      <c r="AT6" s="274"/>
      <c r="AU6" s="127" t="s">
        <v>94</v>
      </c>
      <c r="AV6" s="444">
        <v>12</v>
      </c>
      <c r="AW6" s="843" t="s">
        <v>484</v>
      </c>
      <c r="AX6" s="843"/>
      <c r="AY6" s="274" t="s">
        <v>434</v>
      </c>
      <c r="AZ6" s="274"/>
      <c r="BA6" s="43"/>
      <c r="BB6" s="37"/>
      <c r="BC6" s="11"/>
      <c r="BF6" s="125"/>
      <c r="BG6" s="125"/>
      <c r="BH6" s="125"/>
      <c r="BI6" s="4"/>
      <c r="BJ6" s="851"/>
      <c r="BK6" s="852"/>
      <c r="BL6" s="853"/>
      <c r="BM6" s="845"/>
      <c r="BN6" s="845"/>
      <c r="BO6" s="847"/>
      <c r="BP6" s="964"/>
      <c r="BQ6" s="964"/>
      <c r="BR6" s="964"/>
      <c r="BS6" s="964"/>
      <c r="BT6" s="964"/>
      <c r="BU6" s="964"/>
      <c r="BV6" s="964"/>
      <c r="BW6" s="964"/>
      <c r="BX6" s="964"/>
      <c r="BY6" s="964"/>
      <c r="BZ6" s="964"/>
      <c r="CA6" s="964"/>
      <c r="CB6" s="964"/>
      <c r="CC6" s="964"/>
      <c r="CD6" s="964"/>
      <c r="CE6" s="855"/>
      <c r="CF6" s="1235"/>
      <c r="CG6" s="1235"/>
      <c r="CH6" s="1235"/>
      <c r="CI6" s="125"/>
      <c r="CJ6" s="31"/>
      <c r="CP6" s="28"/>
      <c r="CQ6" s="823"/>
      <c r="CR6" s="823"/>
      <c r="CS6" s="823"/>
      <c r="CT6" s="823"/>
      <c r="CU6" s="823"/>
      <c r="CV6" s="823"/>
      <c r="CW6" s="823"/>
      <c r="CX6" s="823"/>
      <c r="CY6" s="844"/>
      <c r="CZ6" s="823"/>
      <c r="DA6" s="844"/>
      <c r="DB6" s="844"/>
      <c r="DC6" s="27"/>
      <c r="DD6" s="124"/>
    </row>
    <row r="7" spans="1:134" ht="37.5" customHeight="1">
      <c r="A7" s="830"/>
      <c r="B7" s="830"/>
      <c r="C7" s="830"/>
      <c r="D7" s="833"/>
      <c r="E7" s="834"/>
      <c r="F7" s="830"/>
      <c r="G7" s="830"/>
      <c r="H7" s="830"/>
      <c r="I7" s="830"/>
      <c r="J7" s="830"/>
      <c r="K7" s="830"/>
      <c r="L7" s="1233"/>
      <c r="M7" s="15" t="s">
        <v>59</v>
      </c>
      <c r="N7" s="42"/>
      <c r="O7" s="850" t="s">
        <v>485</v>
      </c>
      <c r="P7" s="850"/>
      <c r="Q7" s="850"/>
      <c r="R7" s="850"/>
      <c r="S7" s="850"/>
      <c r="T7" s="850"/>
      <c r="U7" s="850"/>
      <c r="V7" s="850"/>
      <c r="W7" s="850"/>
      <c r="Z7" s="123"/>
      <c r="AA7" s="123"/>
      <c r="AB7" s="123"/>
      <c r="AC7" s="41" t="s">
        <v>60</v>
      </c>
      <c r="AD7" s="851"/>
      <c r="AE7" s="852"/>
      <c r="AF7" s="853"/>
      <c r="AG7" s="830"/>
      <c r="AH7" s="830"/>
      <c r="AI7" s="830"/>
      <c r="AJ7" s="833"/>
      <c r="AK7" s="834"/>
      <c r="AL7" s="830"/>
      <c r="AM7" s="830"/>
      <c r="AN7" s="830"/>
      <c r="AO7" s="830"/>
      <c r="AP7" s="830"/>
      <c r="AQ7" s="830"/>
      <c r="AR7" s="1233"/>
      <c r="AS7" s="15" t="s">
        <v>59</v>
      </c>
      <c r="AT7" s="42"/>
      <c r="AU7" s="850" t="s">
        <v>485</v>
      </c>
      <c r="AV7" s="850"/>
      <c r="AW7" s="850"/>
      <c r="AX7" s="850"/>
      <c r="AY7" s="850"/>
      <c r="AZ7" s="850"/>
      <c r="BA7" s="850"/>
      <c r="BB7" s="850"/>
      <c r="BC7" s="850"/>
      <c r="BF7" s="123"/>
      <c r="BG7" s="123"/>
      <c r="BH7" s="123"/>
      <c r="BI7" s="41" t="s">
        <v>60</v>
      </c>
      <c r="BJ7" s="851"/>
      <c r="BK7" s="852"/>
      <c r="BL7" s="853"/>
      <c r="BM7" s="845"/>
      <c r="BN7" s="845"/>
      <c r="BO7" s="847"/>
      <c r="BP7" s="964"/>
      <c r="BQ7" s="964"/>
      <c r="BR7" s="964"/>
      <c r="BS7" s="964"/>
      <c r="BT7" s="964"/>
      <c r="BU7" s="964"/>
      <c r="BV7" s="964"/>
      <c r="BW7" s="964"/>
      <c r="BX7" s="964"/>
      <c r="BY7" s="964"/>
      <c r="BZ7" s="964"/>
      <c r="CA7" s="964"/>
      <c r="CB7" s="964"/>
      <c r="CC7" s="964"/>
      <c r="CD7" s="964"/>
      <c r="CE7" s="855"/>
      <c r="CF7" s="1235"/>
      <c r="CG7" s="1235"/>
      <c r="CH7" s="1235"/>
      <c r="CI7" s="125"/>
      <c r="CJ7" s="31"/>
      <c r="CM7" s="31"/>
      <c r="CN7" s="122"/>
      <c r="CP7" s="28"/>
      <c r="CQ7" s="823"/>
      <c r="CR7" s="823"/>
      <c r="CS7" s="823"/>
      <c r="CT7" s="823"/>
      <c r="CU7" s="823"/>
      <c r="CV7" s="823"/>
      <c r="CW7" s="823"/>
      <c r="CX7" s="823"/>
      <c r="CY7" s="823"/>
      <c r="CZ7" s="823"/>
      <c r="DA7" s="844"/>
      <c r="DB7" s="844"/>
      <c r="DC7" s="27"/>
      <c r="DD7" s="121"/>
      <c r="DE7" s="23"/>
      <c r="DF7" s="23"/>
      <c r="DG7" s="23"/>
      <c r="DH7" s="23"/>
      <c r="DI7" s="23"/>
      <c r="DJ7" s="23"/>
      <c r="DK7" s="23"/>
      <c r="DL7" s="23"/>
      <c r="DM7" s="23"/>
      <c r="DN7" s="23"/>
      <c r="DO7" s="23"/>
      <c r="DP7" s="23"/>
      <c r="DQ7" s="23"/>
      <c r="DR7" s="23"/>
      <c r="DS7" s="23"/>
      <c r="DT7" s="23"/>
      <c r="DU7" s="23"/>
      <c r="DV7" s="23"/>
      <c r="DW7" s="23"/>
      <c r="DX7" s="23"/>
      <c r="DY7" s="23"/>
      <c r="DZ7" s="23"/>
      <c r="EA7" s="23"/>
    </row>
    <row r="8" spans="1:134" ht="31.5" customHeight="1">
      <c r="A8" s="40" t="s">
        <v>55</v>
      </c>
      <c r="B8" s="830" t="s">
        <v>54</v>
      </c>
      <c r="C8" s="830"/>
      <c r="D8" s="835"/>
      <c r="E8" s="836"/>
      <c r="F8" s="830"/>
      <c r="G8" s="830"/>
      <c r="H8" s="830"/>
      <c r="I8" s="830"/>
      <c r="J8" s="830"/>
      <c r="K8" s="830"/>
      <c r="L8" s="1234"/>
      <c r="M8" s="15" t="s">
        <v>53</v>
      </c>
      <c r="N8" s="42"/>
      <c r="O8" s="30"/>
      <c r="P8" s="849" t="s">
        <v>57</v>
      </c>
      <c r="Q8" s="849"/>
      <c r="R8" s="849"/>
      <c r="S8" s="849"/>
      <c r="T8" s="849"/>
      <c r="U8" s="849"/>
      <c r="V8" s="849"/>
      <c r="W8" s="11"/>
      <c r="Z8" s="31"/>
      <c r="AA8" s="31"/>
      <c r="AB8" s="31"/>
      <c r="AC8" s="41" t="s">
        <v>56</v>
      </c>
      <c r="AD8" s="821"/>
      <c r="AE8" s="849"/>
      <c r="AF8" s="822"/>
      <c r="AG8" s="40" t="s">
        <v>55</v>
      </c>
      <c r="AH8" s="830" t="s">
        <v>54</v>
      </c>
      <c r="AI8" s="830"/>
      <c r="AJ8" s="835"/>
      <c r="AK8" s="836"/>
      <c r="AL8" s="830"/>
      <c r="AM8" s="830"/>
      <c r="AN8" s="830"/>
      <c r="AO8" s="830"/>
      <c r="AP8" s="830"/>
      <c r="AQ8" s="830"/>
      <c r="AR8" s="1234"/>
      <c r="AS8" s="15" t="s">
        <v>53</v>
      </c>
      <c r="AT8" s="42"/>
      <c r="AU8" s="30"/>
      <c r="AV8" s="849" t="s">
        <v>306</v>
      </c>
      <c r="AW8" s="849"/>
      <c r="AX8" s="849"/>
      <c r="AY8" s="849"/>
      <c r="AZ8" s="849"/>
      <c r="BA8" s="849"/>
      <c r="BB8" s="849"/>
      <c r="BC8" s="11"/>
      <c r="BF8" s="31"/>
      <c r="BG8" s="31"/>
      <c r="BH8" s="31"/>
      <c r="BI8" s="41" t="s">
        <v>56</v>
      </c>
      <c r="BJ8" s="821"/>
      <c r="BK8" s="849"/>
      <c r="BL8" s="822"/>
      <c r="BM8" s="845"/>
      <c r="BN8" s="845"/>
      <c r="BO8" s="848"/>
      <c r="BP8" s="964"/>
      <c r="BQ8" s="964"/>
      <c r="BR8" s="964"/>
      <c r="BS8" s="964"/>
      <c r="BT8" s="964"/>
      <c r="BU8" s="964"/>
      <c r="BV8" s="964"/>
      <c r="BW8" s="964"/>
      <c r="BX8" s="964"/>
      <c r="BY8" s="964"/>
      <c r="BZ8" s="964"/>
      <c r="CA8" s="964"/>
      <c r="CB8" s="964"/>
      <c r="CC8" s="964"/>
      <c r="CD8" s="964"/>
      <c r="CE8" s="856"/>
      <c r="CF8" s="1235"/>
      <c r="CG8" s="1235"/>
      <c r="CH8" s="1235"/>
      <c r="CI8" s="492"/>
      <c r="CJ8" s="31"/>
      <c r="CM8" s="443"/>
      <c r="CN8" s="443"/>
      <c r="CP8" s="28"/>
      <c r="CQ8" s="823"/>
      <c r="CR8" s="823"/>
      <c r="CS8" s="823"/>
      <c r="CT8" s="823"/>
      <c r="CU8" s="823"/>
      <c r="CV8" s="823"/>
      <c r="CW8" s="823"/>
      <c r="CX8" s="823"/>
      <c r="CY8" s="844"/>
      <c r="CZ8" s="823"/>
      <c r="DA8" s="844"/>
      <c r="DB8" s="844"/>
      <c r="DC8" s="33"/>
      <c r="DD8" s="119"/>
    </row>
    <row r="9" spans="1:134" ht="15" customHeight="1" thickBot="1">
      <c r="A9" s="24"/>
      <c r="B9" s="860" t="s">
        <v>93</v>
      </c>
      <c r="C9" s="860"/>
      <c r="D9" s="860"/>
      <c r="E9" s="860"/>
      <c r="F9" s="860">
        <v>15</v>
      </c>
      <c r="G9" s="860"/>
      <c r="H9" s="821">
        <f>SUM(D9*F9)</f>
        <v>0</v>
      </c>
      <c r="I9" s="822"/>
      <c r="J9" s="861"/>
      <c r="K9" s="860"/>
      <c r="L9" s="449"/>
      <c r="M9" s="36"/>
      <c r="N9" s="36"/>
      <c r="O9" s="36"/>
      <c r="P9" s="36"/>
      <c r="Q9" s="35"/>
      <c r="R9" s="35"/>
      <c r="S9" s="35"/>
      <c r="T9" s="35"/>
      <c r="U9" s="34"/>
      <c r="V9" s="37"/>
      <c r="W9" s="11"/>
      <c r="X9" s="11"/>
      <c r="Y9" s="443"/>
      <c r="Z9" s="443"/>
      <c r="AA9" s="443"/>
      <c r="AB9" s="443"/>
      <c r="AC9" s="443"/>
      <c r="AD9" s="443"/>
      <c r="AE9" s="443"/>
      <c r="AF9" s="443"/>
      <c r="AG9" s="24"/>
      <c r="AH9" s="860" t="s">
        <v>93</v>
      </c>
      <c r="AI9" s="860"/>
      <c r="AJ9" s="860"/>
      <c r="AK9" s="860"/>
      <c r="AL9" s="860">
        <v>38</v>
      </c>
      <c r="AM9" s="860"/>
      <c r="AN9" s="821">
        <f>SUM(AJ9*AL9)</f>
        <v>0</v>
      </c>
      <c r="AO9" s="822"/>
      <c r="AP9" s="861"/>
      <c r="AQ9" s="860"/>
      <c r="AR9" s="449"/>
      <c r="AS9" s="36"/>
      <c r="AT9" s="36"/>
      <c r="AU9" s="36"/>
      <c r="AV9" s="36"/>
      <c r="AW9" s="35"/>
      <c r="AX9" s="35"/>
      <c r="AY9" s="35"/>
      <c r="AZ9" s="35"/>
      <c r="BA9" s="34"/>
      <c r="BB9" s="37"/>
      <c r="BC9" s="11"/>
      <c r="BD9" s="11"/>
      <c r="BE9" s="443"/>
      <c r="BF9" s="443"/>
      <c r="BG9" s="443"/>
      <c r="BH9" s="443"/>
      <c r="BI9" s="443"/>
      <c r="BJ9" s="443"/>
      <c r="BK9" s="443"/>
      <c r="BL9" s="443"/>
      <c r="BM9" s="864" t="s">
        <v>449</v>
      </c>
      <c r="BN9" s="865"/>
      <c r="BO9" s="866"/>
      <c r="BP9" s="494">
        <v>15</v>
      </c>
      <c r="BQ9" s="574">
        <v>15</v>
      </c>
      <c r="BR9" s="574">
        <v>15</v>
      </c>
      <c r="BS9" s="574">
        <v>15</v>
      </c>
      <c r="BT9" s="574"/>
      <c r="BU9" s="574">
        <v>15</v>
      </c>
      <c r="BV9" s="574"/>
      <c r="BW9" s="574">
        <v>15</v>
      </c>
      <c r="BX9" s="574">
        <v>15</v>
      </c>
      <c r="BY9" s="574"/>
      <c r="BZ9" s="574">
        <v>15</v>
      </c>
      <c r="CA9" s="574">
        <v>15</v>
      </c>
      <c r="CB9" s="574">
        <v>15</v>
      </c>
      <c r="CC9" s="574">
        <v>15</v>
      </c>
      <c r="CD9" s="574">
        <v>15</v>
      </c>
      <c r="CE9" s="574"/>
      <c r="CF9" s="574">
        <v>15</v>
      </c>
      <c r="CG9" s="574">
        <v>15</v>
      </c>
      <c r="CH9" s="109" t="s">
        <v>446</v>
      </c>
      <c r="CI9" s="492"/>
      <c r="CJ9" s="31"/>
      <c r="CM9" s="443"/>
      <c r="CN9" s="443"/>
      <c r="CP9" s="28"/>
      <c r="CQ9" s="823"/>
      <c r="CR9" s="823"/>
      <c r="CS9" s="823"/>
      <c r="CT9" s="823"/>
      <c r="CU9" s="823"/>
      <c r="CV9" s="823"/>
      <c r="CW9" s="823"/>
      <c r="CX9" s="823"/>
      <c r="CY9" s="823"/>
      <c r="CZ9" s="823"/>
      <c r="DA9" s="823"/>
      <c r="DB9" s="823"/>
      <c r="DC9" s="33"/>
      <c r="DD9" s="119"/>
      <c r="DE9" s="23"/>
      <c r="DF9" s="23"/>
      <c r="DG9" s="23"/>
      <c r="DH9" s="23"/>
      <c r="DI9" s="23"/>
      <c r="DJ9" s="23"/>
      <c r="DK9" s="23"/>
      <c r="DL9" s="23"/>
      <c r="DM9" s="23"/>
      <c r="DN9" s="23"/>
      <c r="DO9" s="23"/>
      <c r="DP9" s="23"/>
      <c r="DQ9" s="23"/>
      <c r="DR9" s="23"/>
      <c r="DS9" s="23"/>
      <c r="DT9" s="23"/>
      <c r="DU9" s="23"/>
      <c r="DV9" s="23"/>
      <c r="DW9" s="23"/>
      <c r="DX9" s="23"/>
      <c r="DY9" s="23"/>
      <c r="DZ9" s="23"/>
      <c r="EA9" s="23"/>
    </row>
    <row r="10" spans="1:134" ht="15" customHeight="1" thickBot="1">
      <c r="A10" s="24"/>
      <c r="B10" s="860" t="s">
        <v>92</v>
      </c>
      <c r="C10" s="860"/>
      <c r="D10" s="860"/>
      <c r="E10" s="860"/>
      <c r="F10" s="860">
        <v>15</v>
      </c>
      <c r="G10" s="860"/>
      <c r="H10" s="821"/>
      <c r="I10" s="822"/>
      <c r="J10" s="861"/>
      <c r="K10" s="860"/>
      <c r="L10" s="449"/>
      <c r="M10" s="38" t="s">
        <v>52</v>
      </c>
      <c r="N10" s="38"/>
      <c r="O10" s="38"/>
      <c r="P10" s="38"/>
      <c r="Q10" s="867" t="s">
        <v>483</v>
      </c>
      <c r="R10" s="867"/>
      <c r="S10" s="867"/>
      <c r="T10" s="867"/>
      <c r="U10" s="867"/>
      <c r="V10" s="867"/>
      <c r="W10" s="11"/>
      <c r="X10" s="11"/>
      <c r="Y10" s="443"/>
      <c r="Z10" s="443"/>
      <c r="AA10" s="443"/>
      <c r="AB10" s="443"/>
      <c r="AC10" s="443"/>
      <c r="AD10" s="443"/>
      <c r="AE10" s="443"/>
      <c r="AF10" s="443"/>
      <c r="AG10" s="24"/>
      <c r="AH10" s="860" t="s">
        <v>92</v>
      </c>
      <c r="AI10" s="860"/>
      <c r="AJ10" s="860"/>
      <c r="AK10" s="860"/>
      <c r="AL10" s="860">
        <v>38</v>
      </c>
      <c r="AM10" s="860"/>
      <c r="AN10" s="821"/>
      <c r="AO10" s="822"/>
      <c r="AP10" s="861"/>
      <c r="AQ10" s="860"/>
      <c r="AR10" s="449"/>
      <c r="AS10" s="38" t="s">
        <v>52</v>
      </c>
      <c r="AT10" s="38"/>
      <c r="AU10" s="38"/>
      <c r="AV10" s="38"/>
      <c r="AW10" s="867" t="s">
        <v>483</v>
      </c>
      <c r="AX10" s="867"/>
      <c r="AY10" s="867"/>
      <c r="AZ10" s="867"/>
      <c r="BA10" s="867"/>
      <c r="BB10" s="867"/>
      <c r="BC10" s="11"/>
      <c r="BD10" s="11"/>
      <c r="BE10" s="443"/>
      <c r="BF10" s="443"/>
      <c r="BG10" s="443"/>
      <c r="BH10" s="443"/>
      <c r="BI10" s="443"/>
      <c r="BJ10" s="443"/>
      <c r="BK10" s="443"/>
      <c r="BL10" s="443"/>
      <c r="BM10" s="868" t="s">
        <v>450</v>
      </c>
      <c r="BN10" s="869"/>
      <c r="BO10" s="870"/>
      <c r="BP10" s="495">
        <v>38</v>
      </c>
      <c r="BQ10" s="495">
        <v>38</v>
      </c>
      <c r="BR10" s="495">
        <v>38</v>
      </c>
      <c r="BS10" s="495">
        <v>38</v>
      </c>
      <c r="BT10" s="495"/>
      <c r="BU10" s="495">
        <v>38</v>
      </c>
      <c r="BV10" s="495"/>
      <c r="BW10" s="495">
        <v>38</v>
      </c>
      <c r="BX10" s="495">
        <v>38</v>
      </c>
      <c r="BY10" s="495"/>
      <c r="BZ10" s="495">
        <v>38</v>
      </c>
      <c r="CA10" s="495">
        <v>38</v>
      </c>
      <c r="CB10" s="495">
        <v>38</v>
      </c>
      <c r="CC10" s="495">
        <v>38</v>
      </c>
      <c r="CD10" s="495">
        <v>38</v>
      </c>
      <c r="CE10" s="495"/>
      <c r="CF10" s="495">
        <v>38</v>
      </c>
      <c r="CG10" s="495">
        <v>38</v>
      </c>
      <c r="CH10" s="105">
        <v>38</v>
      </c>
      <c r="CI10" s="492"/>
      <c r="CJ10" s="31"/>
      <c r="CM10" s="28"/>
      <c r="CN10" s="117"/>
      <c r="CP10" s="28"/>
      <c r="CQ10" s="823"/>
      <c r="CR10" s="823"/>
      <c r="CS10" s="823"/>
      <c r="CT10" s="823"/>
      <c r="CU10" s="823"/>
      <c r="CV10" s="823"/>
      <c r="CW10" s="823"/>
      <c r="CX10" s="823"/>
      <c r="CY10" s="823"/>
      <c r="CZ10" s="823"/>
      <c r="DA10" s="823"/>
      <c r="DB10" s="823"/>
      <c r="DC10" s="27"/>
      <c r="DD10" s="116"/>
      <c r="DE10" s="22"/>
      <c r="DF10" s="22"/>
      <c r="DG10" s="22"/>
      <c r="DH10" s="22"/>
      <c r="DI10" s="22"/>
      <c r="DJ10" s="22"/>
      <c r="DK10" s="22"/>
      <c r="DL10" s="22"/>
      <c r="DM10" s="22"/>
      <c r="DN10" s="22"/>
      <c r="DO10" s="22"/>
      <c r="DP10" s="22"/>
      <c r="DQ10" s="22"/>
      <c r="DR10" s="22"/>
      <c r="DS10" s="22"/>
      <c r="DT10" s="22"/>
      <c r="DU10" s="22"/>
      <c r="DV10" s="22"/>
      <c r="DW10" s="22"/>
      <c r="DX10" s="22"/>
      <c r="DY10" s="22"/>
      <c r="DZ10" s="22"/>
      <c r="EA10" s="22"/>
    </row>
    <row r="11" spans="1:134" ht="15" customHeight="1" thickBot="1">
      <c r="A11" s="28"/>
      <c r="B11" s="821" t="s">
        <v>90</v>
      </c>
      <c r="C11" s="822"/>
      <c r="D11" s="821"/>
      <c r="E11" s="822"/>
      <c r="F11" s="821">
        <v>15</v>
      </c>
      <c r="G11" s="822"/>
      <c r="H11" s="860">
        <f>D11*F11</f>
        <v>0</v>
      </c>
      <c r="I11" s="860"/>
      <c r="J11" s="861"/>
      <c r="K11" s="860"/>
      <c r="L11" s="449"/>
      <c r="M11" s="27"/>
      <c r="N11" s="27"/>
      <c r="O11" s="11"/>
      <c r="P11" s="11"/>
      <c r="Q11" s="11"/>
      <c r="R11" s="11"/>
      <c r="S11" s="11"/>
      <c r="T11" s="11"/>
      <c r="U11" s="11"/>
      <c r="V11" s="11"/>
      <c r="W11" s="26"/>
      <c r="Z11" s="11"/>
      <c r="AA11" s="11"/>
      <c r="AB11" s="11"/>
      <c r="AC11" s="11"/>
      <c r="AD11" s="11"/>
      <c r="AE11" s="11"/>
      <c r="AF11" s="11"/>
      <c r="AG11" s="28"/>
      <c r="AH11" s="821" t="s">
        <v>90</v>
      </c>
      <c r="AI11" s="822"/>
      <c r="AJ11" s="821"/>
      <c r="AK11" s="822"/>
      <c r="AL11" s="821">
        <v>38</v>
      </c>
      <c r="AM11" s="822"/>
      <c r="AN11" s="860">
        <f>AJ11*AL11</f>
        <v>0</v>
      </c>
      <c r="AO11" s="860"/>
      <c r="AP11" s="861"/>
      <c r="AQ11" s="860"/>
      <c r="AR11" s="449"/>
      <c r="AS11" s="27"/>
      <c r="AT11" s="27"/>
      <c r="AU11" s="11"/>
      <c r="AV11" s="11"/>
      <c r="AW11" s="11"/>
      <c r="AX11" s="11"/>
      <c r="AY11" s="11"/>
      <c r="AZ11" s="11"/>
      <c r="BA11" s="11"/>
      <c r="BB11" s="11"/>
      <c r="BC11" s="26"/>
      <c r="BF11" s="11"/>
      <c r="BG11" s="11"/>
      <c r="BH11" s="11"/>
      <c r="BI11" s="11"/>
      <c r="BJ11" s="11"/>
      <c r="BK11" s="11"/>
      <c r="BL11" s="11"/>
      <c r="BM11" s="908" t="s">
        <v>451</v>
      </c>
      <c r="BN11" s="909"/>
      <c r="BO11" s="910"/>
      <c r="BP11" s="496">
        <v>200</v>
      </c>
      <c r="BQ11" s="497">
        <v>30</v>
      </c>
      <c r="BR11" s="498" t="s">
        <v>260</v>
      </c>
      <c r="BS11" s="498" t="s">
        <v>154</v>
      </c>
      <c r="BT11" s="98"/>
      <c r="BU11" s="98" t="s">
        <v>419</v>
      </c>
      <c r="BV11" s="98"/>
      <c r="BW11" s="499" t="s">
        <v>260</v>
      </c>
      <c r="BX11" s="500" t="s">
        <v>463</v>
      </c>
      <c r="BY11" s="500"/>
      <c r="BZ11" s="499" t="s">
        <v>418</v>
      </c>
      <c r="CA11" s="501">
        <v>150</v>
      </c>
      <c r="CB11" s="498" t="s">
        <v>261</v>
      </c>
      <c r="CC11" s="498" t="s">
        <v>261</v>
      </c>
      <c r="CD11" s="497">
        <v>30</v>
      </c>
      <c r="CE11" s="97"/>
      <c r="CF11" s="497">
        <v>60</v>
      </c>
      <c r="CG11" s="498" t="s">
        <v>260</v>
      </c>
      <c r="CH11" s="500"/>
      <c r="CI11" s="11"/>
      <c r="CJ11" s="11"/>
      <c r="CK11" s="11"/>
    </row>
    <row r="12" spans="1:134" ht="17.25" customHeight="1" thickBot="1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1"/>
      <c r="AH12" s="11"/>
      <c r="AI12" s="11"/>
      <c r="AJ12" s="11"/>
      <c r="AK12" s="11"/>
      <c r="AL12" s="11"/>
      <c r="AM12" s="11"/>
      <c r="AN12" s="11"/>
      <c r="AO12" s="11"/>
      <c r="AP12" s="11"/>
      <c r="AQ12" s="11"/>
      <c r="AR12" s="11"/>
      <c r="AS12" s="11"/>
      <c r="AT12" s="11"/>
      <c r="AU12" s="11"/>
      <c r="AV12" s="11"/>
      <c r="AW12" s="11"/>
      <c r="AX12" s="11"/>
      <c r="AY12" s="11"/>
      <c r="AZ12" s="11"/>
      <c r="BA12" s="11"/>
      <c r="BB12" s="11"/>
      <c r="BC12" s="11"/>
      <c r="BD12" s="11"/>
      <c r="BE12" s="11"/>
      <c r="BF12" s="11"/>
      <c r="BG12" s="11"/>
      <c r="BH12" s="11"/>
      <c r="BI12" s="11"/>
      <c r="BJ12" s="11"/>
      <c r="BK12" s="11"/>
      <c r="BL12" s="11"/>
      <c r="BM12" s="872" t="s">
        <v>452</v>
      </c>
      <c r="BN12" s="865"/>
      <c r="BO12" s="866"/>
      <c r="BP12" s="505">
        <v>200</v>
      </c>
      <c r="BQ12" s="455">
        <v>30</v>
      </c>
      <c r="BR12" s="455">
        <v>180</v>
      </c>
      <c r="BS12" s="455">
        <v>5</v>
      </c>
      <c r="BT12" s="456"/>
      <c r="BU12" s="456">
        <v>150</v>
      </c>
      <c r="BV12" s="456"/>
      <c r="BW12" s="455">
        <v>180</v>
      </c>
      <c r="BX12" s="456">
        <v>100</v>
      </c>
      <c r="BY12" s="456"/>
      <c r="BZ12" s="455">
        <v>50</v>
      </c>
      <c r="CA12" s="455">
        <v>180</v>
      </c>
      <c r="CB12" s="455">
        <v>30</v>
      </c>
      <c r="CC12" s="455">
        <v>30</v>
      </c>
      <c r="CD12" s="455">
        <v>57</v>
      </c>
      <c r="CE12" s="455"/>
      <c r="CF12" s="455">
        <v>60</v>
      </c>
      <c r="CG12" s="455">
        <v>180</v>
      </c>
      <c r="CH12" s="455"/>
      <c r="CI12" s="11"/>
      <c r="CJ12" s="11"/>
      <c r="CK12" s="11"/>
      <c r="CL12" s="23"/>
      <c r="CM12" s="23"/>
      <c r="CN12" s="23"/>
      <c r="CO12" s="23"/>
      <c r="CP12" s="23"/>
      <c r="CQ12" s="23"/>
      <c r="CR12" s="23"/>
      <c r="CS12" s="23"/>
      <c r="CT12" s="23"/>
      <c r="CU12" s="23"/>
      <c r="CV12" s="23"/>
      <c r="CW12" s="23"/>
      <c r="CX12" s="23"/>
      <c r="CY12" s="23"/>
      <c r="CZ12" s="23"/>
      <c r="DA12" s="23"/>
      <c r="DB12" s="23"/>
      <c r="DC12" s="23"/>
      <c r="EA12" s="23"/>
      <c r="EB12" s="23"/>
      <c r="EC12" s="23"/>
      <c r="ED12" s="23"/>
    </row>
    <row r="13" spans="1:134" ht="17.25" customHeight="1" thickBot="1">
      <c r="A13" s="873" t="s">
        <v>51</v>
      </c>
      <c r="B13" s="874"/>
      <c r="C13" s="874"/>
      <c r="D13" s="879" t="s">
        <v>89</v>
      </c>
      <c r="E13" s="879"/>
      <c r="F13" s="879"/>
      <c r="G13" s="879"/>
      <c r="H13" s="879"/>
      <c r="I13" s="879"/>
      <c r="J13" s="879"/>
      <c r="K13" s="879"/>
      <c r="L13" s="879"/>
      <c r="M13" s="879"/>
      <c r="N13" s="879"/>
      <c r="O13" s="879"/>
      <c r="P13" s="879"/>
      <c r="Q13" s="879"/>
      <c r="R13" s="879"/>
      <c r="S13" s="879"/>
      <c r="T13" s="879"/>
      <c r="U13" s="879"/>
      <c r="V13" s="879"/>
      <c r="W13" s="879"/>
      <c r="X13" s="879"/>
      <c r="Y13" s="880"/>
      <c r="Z13" s="881"/>
      <c r="AA13" s="882"/>
      <c r="AB13" s="882"/>
      <c r="AC13" s="883"/>
      <c r="AD13" s="884"/>
      <c r="AE13" s="884"/>
      <c r="AF13" s="885"/>
      <c r="AG13" s="873" t="s">
        <v>51</v>
      </c>
      <c r="AH13" s="874"/>
      <c r="AI13" s="874"/>
      <c r="AJ13" s="879" t="s">
        <v>89</v>
      </c>
      <c r="AK13" s="879"/>
      <c r="AL13" s="879"/>
      <c r="AM13" s="879"/>
      <c r="AN13" s="879"/>
      <c r="AO13" s="879"/>
      <c r="AP13" s="879"/>
      <c r="AQ13" s="879"/>
      <c r="AR13" s="879"/>
      <c r="AS13" s="879"/>
      <c r="AT13" s="879"/>
      <c r="AU13" s="879"/>
      <c r="AV13" s="879"/>
      <c r="AW13" s="879"/>
      <c r="AX13" s="879"/>
      <c r="AY13" s="879"/>
      <c r="AZ13" s="879"/>
      <c r="BA13" s="879"/>
      <c r="BB13" s="879"/>
      <c r="BC13" s="879"/>
      <c r="BD13" s="879"/>
      <c r="BE13" s="880"/>
      <c r="BF13" s="881"/>
      <c r="BG13" s="882"/>
      <c r="BH13" s="882"/>
      <c r="BI13" s="883"/>
      <c r="BJ13" s="884"/>
      <c r="BK13" s="884"/>
      <c r="BL13" s="885"/>
      <c r="BM13" s="896" t="s">
        <v>6</v>
      </c>
      <c r="BN13" s="897"/>
      <c r="BO13" s="898"/>
      <c r="BP13" s="871"/>
      <c r="BQ13" s="914">
        <f>E21+AK21</f>
        <v>1.59</v>
      </c>
      <c r="BR13" s="871"/>
      <c r="BS13" s="917"/>
      <c r="BT13" s="871"/>
      <c r="BU13" s="871"/>
      <c r="BV13" s="871"/>
      <c r="BW13" s="871"/>
      <c r="BX13" s="914"/>
      <c r="BY13" s="914"/>
      <c r="BZ13" s="914">
        <f>M21+AS21</f>
        <v>0.60399999999999998</v>
      </c>
      <c r="CA13" s="871"/>
      <c r="CB13" s="914">
        <f>O21+AU21</f>
        <v>1.4059999999999999</v>
      </c>
      <c r="CC13" s="871"/>
      <c r="CD13" s="871"/>
      <c r="CE13" s="871"/>
      <c r="CF13" s="871"/>
      <c r="CG13" s="871"/>
      <c r="CH13" s="915" t="s">
        <v>577</v>
      </c>
      <c r="CI13" s="493"/>
      <c r="CL13" s="22"/>
      <c r="CM13" s="22"/>
      <c r="CN13" s="22"/>
      <c r="CO13" s="22"/>
      <c r="CP13" s="22"/>
      <c r="CQ13" s="22"/>
      <c r="CR13" s="22"/>
      <c r="CS13" s="22"/>
      <c r="CT13" s="22"/>
      <c r="CU13" s="22"/>
      <c r="CV13" s="22"/>
      <c r="CW13" s="22"/>
      <c r="CX13" s="22"/>
      <c r="CY13" s="22"/>
      <c r="CZ13" s="22"/>
      <c r="DA13" s="22"/>
      <c r="DB13" s="22"/>
      <c r="DC13" s="22"/>
      <c r="EA13" s="22"/>
      <c r="EB13" s="22"/>
      <c r="EC13" s="22"/>
      <c r="ED13" s="22"/>
    </row>
    <row r="14" spans="1:134" ht="14.25" customHeight="1">
      <c r="A14" s="875"/>
      <c r="B14" s="876"/>
      <c r="C14" s="876"/>
      <c r="D14" s="902" t="s">
        <v>88</v>
      </c>
      <c r="E14" s="906"/>
      <c r="F14" s="906"/>
      <c r="G14" s="906"/>
      <c r="H14" s="903"/>
      <c r="I14" s="902" t="s">
        <v>87</v>
      </c>
      <c r="J14" s="903"/>
      <c r="K14" s="902" t="s">
        <v>50</v>
      </c>
      <c r="L14" s="906"/>
      <c r="M14" s="906"/>
      <c r="N14" s="906"/>
      <c r="O14" s="906"/>
      <c r="P14" s="906"/>
      <c r="Q14" s="906"/>
      <c r="R14" s="903"/>
      <c r="S14" s="902" t="s">
        <v>49</v>
      </c>
      <c r="T14" s="906"/>
      <c r="U14" s="906"/>
      <c r="V14" s="903"/>
      <c r="W14" s="902" t="s">
        <v>48</v>
      </c>
      <c r="X14" s="906"/>
      <c r="Y14" s="906"/>
      <c r="Z14" s="886"/>
      <c r="AA14" s="887"/>
      <c r="AB14" s="887"/>
      <c r="AC14" s="888"/>
      <c r="AD14" s="889"/>
      <c r="AE14" s="889"/>
      <c r="AF14" s="890"/>
      <c r="AG14" s="875"/>
      <c r="AH14" s="876"/>
      <c r="AI14" s="876"/>
      <c r="AJ14" s="902" t="s">
        <v>88</v>
      </c>
      <c r="AK14" s="906"/>
      <c r="AL14" s="906"/>
      <c r="AM14" s="906"/>
      <c r="AN14" s="903"/>
      <c r="AO14" s="902" t="s">
        <v>87</v>
      </c>
      <c r="AP14" s="903"/>
      <c r="AQ14" s="902" t="s">
        <v>50</v>
      </c>
      <c r="AR14" s="906"/>
      <c r="AS14" s="906"/>
      <c r="AT14" s="906"/>
      <c r="AU14" s="906"/>
      <c r="AV14" s="906"/>
      <c r="AW14" s="906"/>
      <c r="AX14" s="903"/>
      <c r="AY14" s="902" t="s">
        <v>49</v>
      </c>
      <c r="AZ14" s="906"/>
      <c r="BA14" s="906"/>
      <c r="BB14" s="903"/>
      <c r="BC14" s="902" t="s">
        <v>48</v>
      </c>
      <c r="BD14" s="906"/>
      <c r="BE14" s="906"/>
      <c r="BF14" s="886"/>
      <c r="BG14" s="887"/>
      <c r="BH14" s="887"/>
      <c r="BI14" s="888"/>
      <c r="BJ14" s="889"/>
      <c r="BK14" s="889"/>
      <c r="BL14" s="890"/>
      <c r="BM14" s="899"/>
      <c r="BN14" s="900"/>
      <c r="BO14" s="901"/>
      <c r="BP14" s="871"/>
      <c r="BQ14" s="871"/>
      <c r="BR14" s="871"/>
      <c r="BS14" s="918"/>
      <c r="BT14" s="871"/>
      <c r="BU14" s="871"/>
      <c r="BV14" s="871"/>
      <c r="BW14" s="871"/>
      <c r="BX14" s="871"/>
      <c r="BY14" s="871"/>
      <c r="BZ14" s="871"/>
      <c r="CA14" s="871"/>
      <c r="CB14" s="871"/>
      <c r="CC14" s="871"/>
      <c r="CD14" s="871"/>
      <c r="CE14" s="871"/>
      <c r="CF14" s="871"/>
      <c r="CG14" s="871"/>
      <c r="CH14" s="916"/>
      <c r="CI14" s="493"/>
      <c r="CL14" s="21"/>
      <c r="CM14" s="21"/>
      <c r="CN14" s="21"/>
      <c r="CO14" s="21"/>
      <c r="CP14" s="21"/>
      <c r="CQ14" s="21"/>
      <c r="CR14" s="21"/>
      <c r="CS14" s="21"/>
      <c r="CT14" s="21"/>
      <c r="CU14" s="21"/>
      <c r="CV14" s="21"/>
      <c r="CW14" s="21"/>
      <c r="CX14" s="21"/>
      <c r="CY14" s="21"/>
      <c r="CZ14" s="21"/>
      <c r="DA14" s="21"/>
      <c r="DB14" s="21"/>
      <c r="DC14" s="21"/>
      <c r="EA14" s="21"/>
      <c r="EB14" s="21"/>
      <c r="EC14" s="21"/>
      <c r="ED14" s="21"/>
    </row>
    <row r="15" spans="1:134" s="23" customFormat="1" ht="13.5" customHeight="1" thickBot="1">
      <c r="A15" s="877"/>
      <c r="B15" s="878"/>
      <c r="C15" s="878"/>
      <c r="D15" s="904"/>
      <c r="E15" s="907"/>
      <c r="F15" s="907"/>
      <c r="G15" s="907"/>
      <c r="H15" s="905"/>
      <c r="I15" s="904"/>
      <c r="J15" s="905"/>
      <c r="K15" s="904"/>
      <c r="L15" s="907"/>
      <c r="M15" s="907"/>
      <c r="N15" s="907"/>
      <c r="O15" s="907"/>
      <c r="P15" s="907"/>
      <c r="Q15" s="907"/>
      <c r="R15" s="905"/>
      <c r="S15" s="904"/>
      <c r="T15" s="907"/>
      <c r="U15" s="907"/>
      <c r="V15" s="905"/>
      <c r="W15" s="904"/>
      <c r="X15" s="907"/>
      <c r="Y15" s="907"/>
      <c r="Z15" s="891"/>
      <c r="AA15" s="892"/>
      <c r="AB15" s="892"/>
      <c r="AC15" s="893"/>
      <c r="AD15" s="894"/>
      <c r="AE15" s="894"/>
      <c r="AF15" s="895"/>
      <c r="AG15" s="877"/>
      <c r="AH15" s="878"/>
      <c r="AI15" s="878"/>
      <c r="AJ15" s="904"/>
      <c r="AK15" s="907"/>
      <c r="AL15" s="907"/>
      <c r="AM15" s="907"/>
      <c r="AN15" s="905"/>
      <c r="AO15" s="904"/>
      <c r="AP15" s="905"/>
      <c r="AQ15" s="904"/>
      <c r="AR15" s="907"/>
      <c r="AS15" s="907"/>
      <c r="AT15" s="907"/>
      <c r="AU15" s="907"/>
      <c r="AV15" s="907"/>
      <c r="AW15" s="907"/>
      <c r="AX15" s="905"/>
      <c r="AY15" s="904"/>
      <c r="AZ15" s="907"/>
      <c r="BA15" s="907"/>
      <c r="BB15" s="905"/>
      <c r="BC15" s="904"/>
      <c r="BD15" s="907"/>
      <c r="BE15" s="907"/>
      <c r="BF15" s="891"/>
      <c r="BG15" s="892"/>
      <c r="BH15" s="892"/>
      <c r="BI15" s="893"/>
      <c r="BJ15" s="894"/>
      <c r="BK15" s="894"/>
      <c r="BL15" s="895"/>
      <c r="BM15" s="911" t="s">
        <v>14</v>
      </c>
      <c r="BN15" s="912"/>
      <c r="BO15" s="913"/>
      <c r="BP15" s="871"/>
      <c r="BQ15" s="871"/>
      <c r="BR15" s="871"/>
      <c r="BS15" s="871"/>
      <c r="BT15" s="871"/>
      <c r="BU15" s="871"/>
      <c r="BV15" s="871"/>
      <c r="BW15" s="871"/>
      <c r="BX15" s="871"/>
      <c r="BY15" s="871"/>
      <c r="BZ15" s="871"/>
      <c r="CA15" s="871"/>
      <c r="CB15" s="871"/>
      <c r="CC15" s="914">
        <f>P23+AV23</f>
        <v>1.5</v>
      </c>
      <c r="CD15" s="871"/>
      <c r="CE15" s="871"/>
      <c r="CF15" s="871"/>
      <c r="CG15" s="871"/>
      <c r="CH15" s="915">
        <v>1.5</v>
      </c>
      <c r="CI15" s="49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"/>
      <c r="DY15" s="3"/>
      <c r="DZ15" s="3"/>
      <c r="EA15" s="3"/>
      <c r="EB15" s="3"/>
      <c r="EC15" s="3"/>
      <c r="ED15" s="3"/>
    </row>
    <row r="16" spans="1:134" ht="172.5" customHeight="1" thickBot="1">
      <c r="A16" s="115" t="s">
        <v>47</v>
      </c>
      <c r="B16" s="450" t="s">
        <v>46</v>
      </c>
      <c r="C16" s="451" t="s">
        <v>45</v>
      </c>
      <c r="D16" s="112" t="s">
        <v>506</v>
      </c>
      <c r="E16" s="110" t="s">
        <v>6</v>
      </c>
      <c r="F16" s="110" t="s">
        <v>415</v>
      </c>
      <c r="G16" s="110" t="s">
        <v>502</v>
      </c>
      <c r="H16" s="109"/>
      <c r="I16" s="111" t="s">
        <v>5</v>
      </c>
      <c r="J16" s="109"/>
      <c r="K16" s="111" t="s">
        <v>474</v>
      </c>
      <c r="L16" s="110" t="s">
        <v>420</v>
      </c>
      <c r="M16" s="110" t="s">
        <v>482</v>
      </c>
      <c r="N16" s="110" t="s">
        <v>507</v>
      </c>
      <c r="O16" s="110" t="s">
        <v>6</v>
      </c>
      <c r="P16" s="110" t="s">
        <v>14</v>
      </c>
      <c r="Q16" s="110" t="s">
        <v>508</v>
      </c>
      <c r="R16" s="109"/>
      <c r="S16" s="111" t="s">
        <v>503</v>
      </c>
      <c r="T16" s="110" t="s">
        <v>504</v>
      </c>
      <c r="U16" s="110"/>
      <c r="V16" s="109"/>
      <c r="W16" s="111"/>
      <c r="X16" s="110"/>
      <c r="Y16" s="109"/>
      <c r="Z16" s="108" t="s">
        <v>86</v>
      </c>
      <c r="AA16" s="108" t="s">
        <v>85</v>
      </c>
      <c r="AB16" s="108" t="s">
        <v>196</v>
      </c>
      <c r="AC16" s="107" t="s">
        <v>44</v>
      </c>
      <c r="AD16" s="106" t="s">
        <v>84</v>
      </c>
      <c r="AE16" s="106" t="s">
        <v>83</v>
      </c>
      <c r="AF16" s="106" t="s">
        <v>75</v>
      </c>
      <c r="AG16" s="115" t="s">
        <v>47</v>
      </c>
      <c r="AH16" s="450" t="s">
        <v>46</v>
      </c>
      <c r="AI16" s="451" t="s">
        <v>45</v>
      </c>
      <c r="AJ16" s="112" t="s">
        <v>501</v>
      </c>
      <c r="AK16" s="110" t="s">
        <v>6</v>
      </c>
      <c r="AL16" s="110" t="s">
        <v>415</v>
      </c>
      <c r="AM16" s="110" t="s">
        <v>502</v>
      </c>
      <c r="AN16" s="109"/>
      <c r="AO16" s="111" t="s">
        <v>510</v>
      </c>
      <c r="AP16" s="109"/>
      <c r="AQ16" s="111" t="s">
        <v>474</v>
      </c>
      <c r="AR16" s="110" t="s">
        <v>420</v>
      </c>
      <c r="AS16" s="110" t="s">
        <v>482</v>
      </c>
      <c r="AT16" s="110" t="s">
        <v>507</v>
      </c>
      <c r="AU16" s="110" t="s">
        <v>6</v>
      </c>
      <c r="AV16" s="110" t="s">
        <v>14</v>
      </c>
      <c r="AW16" s="110" t="s">
        <v>508</v>
      </c>
      <c r="AX16" s="109"/>
      <c r="AY16" s="111" t="s">
        <v>503</v>
      </c>
      <c r="AZ16" s="110" t="s">
        <v>505</v>
      </c>
      <c r="BA16" s="110"/>
      <c r="BB16" s="109"/>
      <c r="BC16" s="111"/>
      <c r="BD16" s="110"/>
      <c r="BE16" s="109"/>
      <c r="BF16" s="108" t="s">
        <v>86</v>
      </c>
      <c r="BG16" s="108" t="s">
        <v>85</v>
      </c>
      <c r="BH16" s="108" t="s">
        <v>196</v>
      </c>
      <c r="BI16" s="107" t="s">
        <v>44</v>
      </c>
      <c r="BJ16" s="106" t="s">
        <v>84</v>
      </c>
      <c r="BK16" s="106" t="s">
        <v>83</v>
      </c>
      <c r="BL16" s="106" t="s">
        <v>75</v>
      </c>
      <c r="BM16" s="899"/>
      <c r="BN16" s="900"/>
      <c r="BO16" s="901"/>
      <c r="BP16" s="871"/>
      <c r="BQ16" s="871"/>
      <c r="BR16" s="871"/>
      <c r="BS16" s="871"/>
      <c r="BT16" s="871"/>
      <c r="BU16" s="871"/>
      <c r="BV16" s="871"/>
      <c r="BW16" s="871"/>
      <c r="BX16" s="871"/>
      <c r="BY16" s="871"/>
      <c r="BZ16" s="871"/>
      <c r="CA16" s="871"/>
      <c r="CB16" s="871"/>
      <c r="CC16" s="871"/>
      <c r="CD16" s="871"/>
      <c r="CE16" s="871"/>
      <c r="CF16" s="871"/>
      <c r="CG16" s="871"/>
      <c r="CH16" s="916"/>
      <c r="CI16" s="502"/>
    </row>
    <row r="17" spans="1:134" s="23" customFormat="1" ht="15.75" customHeight="1" thickBot="1">
      <c r="A17" s="105">
        <v>1</v>
      </c>
      <c r="B17" s="105">
        <v>2</v>
      </c>
      <c r="C17" s="105">
        <v>3</v>
      </c>
      <c r="D17" s="105">
        <v>4</v>
      </c>
      <c r="E17" s="105">
        <v>5</v>
      </c>
      <c r="F17" s="105">
        <v>6</v>
      </c>
      <c r="G17" s="105">
        <v>7</v>
      </c>
      <c r="H17" s="105">
        <v>8</v>
      </c>
      <c r="I17" s="105">
        <v>9</v>
      </c>
      <c r="J17" s="105">
        <v>10</v>
      </c>
      <c r="K17" s="105">
        <v>11</v>
      </c>
      <c r="L17" s="105">
        <v>18</v>
      </c>
      <c r="M17" s="105">
        <v>14</v>
      </c>
      <c r="N17" s="105">
        <v>15</v>
      </c>
      <c r="O17" s="105">
        <v>16</v>
      </c>
      <c r="P17" s="105">
        <v>17</v>
      </c>
      <c r="Q17" s="105">
        <v>18</v>
      </c>
      <c r="R17" s="105">
        <v>19</v>
      </c>
      <c r="S17" s="105">
        <v>20</v>
      </c>
      <c r="T17" s="105">
        <v>21</v>
      </c>
      <c r="U17" s="105">
        <v>22</v>
      </c>
      <c r="V17" s="105">
        <v>23</v>
      </c>
      <c r="W17" s="105">
        <v>24</v>
      </c>
      <c r="X17" s="105">
        <v>25</v>
      </c>
      <c r="Y17" s="105">
        <v>26</v>
      </c>
      <c r="Z17" s="259">
        <v>27</v>
      </c>
      <c r="AA17" s="259">
        <v>27</v>
      </c>
      <c r="AB17" s="259">
        <v>27</v>
      </c>
      <c r="AC17" s="104">
        <v>28</v>
      </c>
      <c r="AD17" s="103">
        <v>29</v>
      </c>
      <c r="AE17" s="103">
        <v>29</v>
      </c>
      <c r="AF17" s="103">
        <v>29</v>
      </c>
      <c r="AG17" s="105">
        <v>1</v>
      </c>
      <c r="AH17" s="105">
        <v>2</v>
      </c>
      <c r="AI17" s="105">
        <v>3</v>
      </c>
      <c r="AJ17" s="105">
        <v>4</v>
      </c>
      <c r="AK17" s="105">
        <v>5</v>
      </c>
      <c r="AL17" s="105">
        <v>6</v>
      </c>
      <c r="AM17" s="105">
        <v>7</v>
      </c>
      <c r="AN17" s="105">
        <v>8</v>
      </c>
      <c r="AO17" s="105">
        <v>9</v>
      </c>
      <c r="AP17" s="105">
        <v>10</v>
      </c>
      <c r="AQ17" s="105">
        <v>11</v>
      </c>
      <c r="AR17" s="105">
        <v>18</v>
      </c>
      <c r="AS17" s="105">
        <v>14</v>
      </c>
      <c r="AT17" s="105">
        <v>15</v>
      </c>
      <c r="AU17" s="105">
        <v>16</v>
      </c>
      <c r="AV17" s="105">
        <v>17</v>
      </c>
      <c r="AW17" s="105">
        <v>18</v>
      </c>
      <c r="AX17" s="105">
        <v>19</v>
      </c>
      <c r="AY17" s="105">
        <v>20</v>
      </c>
      <c r="AZ17" s="105">
        <v>21</v>
      </c>
      <c r="BA17" s="105">
        <v>22</v>
      </c>
      <c r="BB17" s="105">
        <v>23</v>
      </c>
      <c r="BC17" s="105">
        <v>24</v>
      </c>
      <c r="BD17" s="105">
        <v>25</v>
      </c>
      <c r="BE17" s="105">
        <v>26</v>
      </c>
      <c r="BF17" s="259">
        <v>27</v>
      </c>
      <c r="BG17" s="259">
        <v>27</v>
      </c>
      <c r="BH17" s="259">
        <v>27</v>
      </c>
      <c r="BI17" s="104">
        <v>28</v>
      </c>
      <c r="BJ17" s="103">
        <v>29</v>
      </c>
      <c r="BK17" s="103">
        <v>29</v>
      </c>
      <c r="BL17" s="103">
        <v>29</v>
      </c>
      <c r="BM17" s="922" t="str">
        <f>A24</f>
        <v>филе минтай</v>
      </c>
      <c r="BN17" s="923"/>
      <c r="BO17" s="924"/>
      <c r="BP17" s="871"/>
      <c r="BQ17" s="871"/>
      <c r="BR17" s="871"/>
      <c r="BS17" s="871"/>
      <c r="BT17" s="871"/>
      <c r="BU17" s="871"/>
      <c r="BV17" s="871"/>
      <c r="BW17" s="871"/>
      <c r="BX17" s="914"/>
      <c r="BY17" s="914"/>
      <c r="BZ17" s="914">
        <f>M25+AS25</f>
        <v>2.1</v>
      </c>
      <c r="CA17" s="871"/>
      <c r="CB17" s="871"/>
      <c r="CC17" s="871"/>
      <c r="CD17" s="871"/>
      <c r="CE17" s="871"/>
      <c r="CF17" s="871"/>
      <c r="CG17" s="871"/>
      <c r="CH17" s="915">
        <v>2.1</v>
      </c>
      <c r="CI17" s="492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"/>
      <c r="DY17" s="3"/>
      <c r="DZ17" s="3"/>
      <c r="EA17" s="3"/>
      <c r="EB17" s="3"/>
      <c r="EC17" s="3"/>
      <c r="ED17" s="3"/>
    </row>
    <row r="18" spans="1:134" s="22" customFormat="1" ht="18.75" customHeight="1" thickBot="1">
      <c r="A18" s="102" t="s">
        <v>43</v>
      </c>
      <c r="B18" s="101"/>
      <c r="C18" s="100"/>
      <c r="D18" s="99">
        <v>200</v>
      </c>
      <c r="E18" s="97">
        <v>30</v>
      </c>
      <c r="F18" s="95" t="s">
        <v>260</v>
      </c>
      <c r="G18" s="95" t="s">
        <v>154</v>
      </c>
      <c r="H18" s="98"/>
      <c r="I18" s="96" t="s">
        <v>419</v>
      </c>
      <c r="J18" s="94"/>
      <c r="K18" s="96" t="s">
        <v>260</v>
      </c>
      <c r="L18" s="95" t="s">
        <v>463</v>
      </c>
      <c r="M18" s="95" t="s">
        <v>387</v>
      </c>
      <c r="N18" s="97">
        <v>150</v>
      </c>
      <c r="O18" s="97">
        <v>30</v>
      </c>
      <c r="P18" s="97">
        <v>30</v>
      </c>
      <c r="Q18" s="95" t="s">
        <v>509</v>
      </c>
      <c r="R18" s="94"/>
      <c r="S18" s="96" t="s">
        <v>387</v>
      </c>
      <c r="T18" s="95" t="s">
        <v>260</v>
      </c>
      <c r="U18" s="95"/>
      <c r="V18" s="94"/>
      <c r="W18" s="96"/>
      <c r="X18" s="95"/>
      <c r="Y18" s="94"/>
      <c r="Z18" s="93"/>
      <c r="AA18" s="93"/>
      <c r="AB18" s="93"/>
      <c r="AC18" s="452"/>
      <c r="AD18" s="91"/>
      <c r="AE18" s="91"/>
      <c r="AF18" s="91"/>
      <c r="AG18" s="102" t="s">
        <v>43</v>
      </c>
      <c r="AH18" s="101"/>
      <c r="AI18" s="100"/>
      <c r="AJ18" s="99">
        <v>200</v>
      </c>
      <c r="AK18" s="97">
        <v>30</v>
      </c>
      <c r="AL18" s="95" t="s">
        <v>262</v>
      </c>
      <c r="AM18" s="95" t="s">
        <v>154</v>
      </c>
      <c r="AN18" s="98"/>
      <c r="AO18" s="96" t="s">
        <v>260</v>
      </c>
      <c r="AP18" s="94"/>
      <c r="AQ18" s="96" t="s">
        <v>262</v>
      </c>
      <c r="AR18" s="95" t="s">
        <v>419</v>
      </c>
      <c r="AS18" s="95" t="s">
        <v>418</v>
      </c>
      <c r="AT18" s="97">
        <v>180</v>
      </c>
      <c r="AU18" s="97">
        <v>25.15</v>
      </c>
      <c r="AV18" s="97">
        <v>30</v>
      </c>
      <c r="AW18" s="95" t="s">
        <v>509</v>
      </c>
      <c r="AX18" s="94"/>
      <c r="AY18" s="96" t="s">
        <v>387</v>
      </c>
      <c r="AZ18" s="95" t="s">
        <v>262</v>
      </c>
      <c r="BA18" s="95"/>
      <c r="BB18" s="94"/>
      <c r="BC18" s="96"/>
      <c r="BD18" s="95"/>
      <c r="BE18" s="94"/>
      <c r="BF18" s="93"/>
      <c r="BG18" s="93"/>
      <c r="BH18" s="93"/>
      <c r="BI18" s="452"/>
      <c r="BJ18" s="91"/>
      <c r="BK18" s="91"/>
      <c r="BL18" s="91"/>
      <c r="BM18" s="925"/>
      <c r="BN18" s="926"/>
      <c r="BO18" s="927"/>
      <c r="BP18" s="871"/>
      <c r="BQ18" s="871"/>
      <c r="BR18" s="871"/>
      <c r="BS18" s="871"/>
      <c r="BT18" s="871"/>
      <c r="BU18" s="871"/>
      <c r="BV18" s="871"/>
      <c r="BW18" s="871"/>
      <c r="BX18" s="871"/>
      <c r="BY18" s="871"/>
      <c r="BZ18" s="871"/>
      <c r="CA18" s="871"/>
      <c r="CB18" s="871"/>
      <c r="CC18" s="871"/>
      <c r="CD18" s="871"/>
      <c r="CE18" s="871"/>
      <c r="CF18" s="871"/>
      <c r="CG18" s="871"/>
      <c r="CH18" s="916"/>
      <c r="CI18" s="406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</row>
    <row r="19" spans="1:134" s="21" customFormat="1" ht="18.75" customHeight="1" thickBot="1">
      <c r="A19" s="90" t="s">
        <v>41</v>
      </c>
      <c r="B19" s="453"/>
      <c r="C19" s="454"/>
      <c r="D19" s="455">
        <v>15</v>
      </c>
      <c r="E19" s="455">
        <v>15</v>
      </c>
      <c r="F19" s="455">
        <v>15</v>
      </c>
      <c r="G19" s="455">
        <v>15</v>
      </c>
      <c r="H19" s="455"/>
      <c r="I19" s="455">
        <v>15</v>
      </c>
      <c r="J19" s="455"/>
      <c r="K19" s="455">
        <v>15</v>
      </c>
      <c r="L19" s="455">
        <v>15</v>
      </c>
      <c r="M19" s="455">
        <v>15</v>
      </c>
      <c r="N19" s="455">
        <v>15</v>
      </c>
      <c r="O19" s="455">
        <v>15</v>
      </c>
      <c r="P19" s="455">
        <v>15</v>
      </c>
      <c r="Q19" s="455">
        <v>15</v>
      </c>
      <c r="R19" s="455"/>
      <c r="S19" s="455">
        <v>15</v>
      </c>
      <c r="T19" s="455">
        <v>15</v>
      </c>
      <c r="U19" s="457"/>
      <c r="V19" s="456"/>
      <c r="W19" s="455"/>
      <c r="X19" s="457"/>
      <c r="Y19" s="456"/>
      <c r="Z19" s="458"/>
      <c r="AA19" s="458"/>
      <c r="AB19" s="458"/>
      <c r="AC19" s="83"/>
      <c r="AD19" s="459"/>
      <c r="AE19" s="459"/>
      <c r="AF19" s="459"/>
      <c r="AG19" s="90" t="s">
        <v>41</v>
      </c>
      <c r="AH19" s="453"/>
      <c r="AI19" s="454"/>
      <c r="AJ19" s="455">
        <v>38</v>
      </c>
      <c r="AK19" s="455">
        <v>38</v>
      </c>
      <c r="AL19" s="455">
        <v>38</v>
      </c>
      <c r="AM19" s="455">
        <v>38</v>
      </c>
      <c r="AN19" s="455"/>
      <c r="AO19" s="455">
        <v>38</v>
      </c>
      <c r="AP19" s="455"/>
      <c r="AQ19" s="455">
        <v>38</v>
      </c>
      <c r="AR19" s="455">
        <v>38</v>
      </c>
      <c r="AS19" s="455">
        <v>38</v>
      </c>
      <c r="AT19" s="455">
        <v>38</v>
      </c>
      <c r="AU19" s="455">
        <v>38</v>
      </c>
      <c r="AV19" s="455">
        <v>38</v>
      </c>
      <c r="AW19" s="455">
        <v>38</v>
      </c>
      <c r="AX19" s="455"/>
      <c r="AY19" s="455">
        <v>38</v>
      </c>
      <c r="AZ19" s="455">
        <v>38</v>
      </c>
      <c r="BA19" s="457"/>
      <c r="BB19" s="456"/>
      <c r="BC19" s="455"/>
      <c r="BD19" s="457"/>
      <c r="BE19" s="456"/>
      <c r="BF19" s="458"/>
      <c r="BG19" s="458"/>
      <c r="BH19" s="458"/>
      <c r="BI19" s="83"/>
      <c r="BJ19" s="459"/>
      <c r="BK19" s="459"/>
      <c r="BL19" s="459"/>
      <c r="BM19" s="922" t="str">
        <f t="shared" ref="BM19" si="2">A26</f>
        <v>молоко</v>
      </c>
      <c r="BN19" s="923"/>
      <c r="BO19" s="924"/>
      <c r="BP19" s="917">
        <f>D27+AJ27</f>
        <v>5.3</v>
      </c>
      <c r="BQ19" s="871"/>
      <c r="BR19" s="871"/>
      <c r="BS19" s="871"/>
      <c r="BT19" s="871"/>
      <c r="BU19" s="871">
        <v>7.2</v>
      </c>
      <c r="BV19" s="871"/>
      <c r="BW19" s="871"/>
      <c r="BX19" s="914"/>
      <c r="BY19" s="914">
        <f>L27</f>
        <v>0</v>
      </c>
      <c r="BZ19" s="914">
        <f>M27+AS27</f>
        <v>0</v>
      </c>
      <c r="CA19" s="871"/>
      <c r="CB19" s="871"/>
      <c r="CC19" s="871"/>
      <c r="CD19" s="871"/>
      <c r="CE19" s="871"/>
      <c r="CF19" s="914"/>
      <c r="CG19" s="914">
        <f>T27+AZ27</f>
        <v>2.5</v>
      </c>
      <c r="CH19" s="915">
        <v>15</v>
      </c>
      <c r="CI19" s="50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3"/>
      <c r="EB19" s="3"/>
      <c r="EC19" s="3"/>
      <c r="ED19" s="3"/>
    </row>
    <row r="20" spans="1:134" s="55" customFormat="1" ht="18.75" customHeight="1">
      <c r="A20" s="919" t="s">
        <v>6</v>
      </c>
      <c r="B20" s="921"/>
      <c r="C20" s="460" t="s">
        <v>35</v>
      </c>
      <c r="D20" s="461"/>
      <c r="E20" s="462">
        <v>30</v>
      </c>
      <c r="F20" s="462"/>
      <c r="G20" s="462"/>
      <c r="H20" s="463"/>
      <c r="I20" s="461"/>
      <c r="J20" s="463"/>
      <c r="K20" s="461"/>
      <c r="L20" s="462"/>
      <c r="M20" s="462">
        <v>11.4</v>
      </c>
      <c r="N20" s="462">
        <v>0</v>
      </c>
      <c r="O20" s="462">
        <v>30</v>
      </c>
      <c r="P20" s="462"/>
      <c r="Q20" s="462"/>
      <c r="R20" s="463"/>
      <c r="S20" s="461"/>
      <c r="T20" s="462"/>
      <c r="U20" s="462"/>
      <c r="V20" s="463"/>
      <c r="W20" s="461"/>
      <c r="X20" s="462"/>
      <c r="Y20" s="464"/>
      <c r="Z20" s="814">
        <f>SUM(D21:H21)</f>
        <v>0.45</v>
      </c>
      <c r="AA20" s="814">
        <f>SUM(I21:V21)</f>
        <v>0.621</v>
      </c>
      <c r="AB20" s="814">
        <f>SUM(Z20+AA20)</f>
        <v>1.071</v>
      </c>
      <c r="AC20" s="815">
        <v>35</v>
      </c>
      <c r="AD20" s="817">
        <f>SUM(Z20*AC20)</f>
        <v>15.75</v>
      </c>
      <c r="AE20" s="817">
        <f>SUM(AA20*AC20)</f>
        <v>21.74</v>
      </c>
      <c r="AF20" s="817">
        <f>SUM(AD20:AE21)</f>
        <v>37.49</v>
      </c>
      <c r="AG20" s="919" t="s">
        <v>6</v>
      </c>
      <c r="AH20" s="921"/>
      <c r="AI20" s="460" t="s">
        <v>35</v>
      </c>
      <c r="AJ20" s="461"/>
      <c r="AK20" s="462">
        <v>30</v>
      </c>
      <c r="AL20" s="462"/>
      <c r="AM20" s="462"/>
      <c r="AN20" s="463"/>
      <c r="AO20" s="461"/>
      <c r="AP20" s="463"/>
      <c r="AQ20" s="461"/>
      <c r="AR20" s="462"/>
      <c r="AS20" s="462">
        <v>11.4</v>
      </c>
      <c r="AT20" s="462">
        <v>0</v>
      </c>
      <c r="AU20" s="462">
        <v>25.15</v>
      </c>
      <c r="AV20" s="462"/>
      <c r="AW20" s="462"/>
      <c r="AX20" s="463"/>
      <c r="AY20" s="461"/>
      <c r="AZ20" s="462"/>
      <c r="BA20" s="462"/>
      <c r="BB20" s="463"/>
      <c r="BC20" s="461"/>
      <c r="BD20" s="462"/>
      <c r="BE20" s="464"/>
      <c r="BF20" s="814">
        <f>SUM(AJ21:AN21)</f>
        <v>1.1399999999999999</v>
      </c>
      <c r="BG20" s="814">
        <f>SUM(AO21:BB21)</f>
        <v>1.389</v>
      </c>
      <c r="BH20" s="814">
        <f>SUM(BF20+BG20)</f>
        <v>2.5289999999999999</v>
      </c>
      <c r="BI20" s="815">
        <f>AC20</f>
        <v>35</v>
      </c>
      <c r="BJ20" s="817">
        <f>SUM(BF20*BI20)</f>
        <v>39.9</v>
      </c>
      <c r="BK20" s="817">
        <f>SUM(BG20*BI20)</f>
        <v>48.62</v>
      </c>
      <c r="BL20" s="817">
        <f>SUM(BJ20:BK21)</f>
        <v>88.52</v>
      </c>
      <c r="BM20" s="925"/>
      <c r="BN20" s="926"/>
      <c r="BO20" s="927"/>
      <c r="BP20" s="918"/>
      <c r="BQ20" s="871"/>
      <c r="BR20" s="871"/>
      <c r="BS20" s="871"/>
      <c r="BT20" s="871"/>
      <c r="BU20" s="871"/>
      <c r="BV20" s="871"/>
      <c r="BW20" s="871"/>
      <c r="BX20" s="871"/>
      <c r="BY20" s="871"/>
      <c r="BZ20" s="871"/>
      <c r="CA20" s="871"/>
      <c r="CB20" s="871"/>
      <c r="CC20" s="871"/>
      <c r="CD20" s="871"/>
      <c r="CE20" s="871"/>
      <c r="CF20" s="871"/>
      <c r="CG20" s="871"/>
      <c r="CH20" s="916"/>
      <c r="CI20" s="406"/>
    </row>
    <row r="21" spans="1:134" ht="18.75" customHeight="1" thickBot="1">
      <c r="A21" s="920"/>
      <c r="B21" s="813"/>
      <c r="C21" s="20" t="s">
        <v>34</v>
      </c>
      <c r="D21" s="76">
        <f t="shared" ref="D21:Y21" si="3">(D$19*D20)/1000</f>
        <v>0</v>
      </c>
      <c r="E21" s="76">
        <f t="shared" si="3"/>
        <v>0.45</v>
      </c>
      <c r="F21" s="76">
        <f t="shared" si="3"/>
        <v>0</v>
      </c>
      <c r="G21" s="76">
        <f t="shared" si="3"/>
        <v>0</v>
      </c>
      <c r="H21" s="76">
        <f t="shared" si="3"/>
        <v>0</v>
      </c>
      <c r="I21" s="76">
        <f t="shared" si="3"/>
        <v>0</v>
      </c>
      <c r="J21" s="76">
        <f t="shared" si="3"/>
        <v>0</v>
      </c>
      <c r="K21" s="76">
        <f t="shared" si="3"/>
        <v>0</v>
      </c>
      <c r="L21" s="76">
        <f t="shared" si="3"/>
        <v>0</v>
      </c>
      <c r="M21" s="76">
        <f t="shared" si="3"/>
        <v>0.17100000000000001</v>
      </c>
      <c r="N21" s="76">
        <f t="shared" si="3"/>
        <v>0</v>
      </c>
      <c r="O21" s="76">
        <f t="shared" si="3"/>
        <v>0.45</v>
      </c>
      <c r="P21" s="76">
        <f t="shared" si="3"/>
        <v>0</v>
      </c>
      <c r="Q21" s="76">
        <f t="shared" si="3"/>
        <v>0</v>
      </c>
      <c r="R21" s="76">
        <f t="shared" si="3"/>
        <v>0</v>
      </c>
      <c r="S21" s="76">
        <f t="shared" si="3"/>
        <v>0</v>
      </c>
      <c r="T21" s="76">
        <f t="shared" si="3"/>
        <v>0</v>
      </c>
      <c r="U21" s="76">
        <f t="shared" si="3"/>
        <v>0</v>
      </c>
      <c r="V21" s="76">
        <f t="shared" si="3"/>
        <v>0</v>
      </c>
      <c r="W21" s="76">
        <f t="shared" si="3"/>
        <v>0</v>
      </c>
      <c r="X21" s="76">
        <f t="shared" si="3"/>
        <v>0</v>
      </c>
      <c r="Y21" s="76">
        <f t="shared" si="3"/>
        <v>0</v>
      </c>
      <c r="Z21" s="814"/>
      <c r="AA21" s="814"/>
      <c r="AB21" s="814"/>
      <c r="AC21" s="816"/>
      <c r="AD21" s="818"/>
      <c r="AE21" s="818"/>
      <c r="AF21" s="818"/>
      <c r="AG21" s="920"/>
      <c r="AH21" s="813"/>
      <c r="AI21" s="20" t="s">
        <v>34</v>
      </c>
      <c r="AJ21" s="76">
        <f t="shared" ref="AJ21:BE21" si="4">(AJ$19*AJ20)/1000</f>
        <v>0</v>
      </c>
      <c r="AK21" s="76">
        <f t="shared" si="4"/>
        <v>1.1399999999999999</v>
      </c>
      <c r="AL21" s="76">
        <f t="shared" si="4"/>
        <v>0</v>
      </c>
      <c r="AM21" s="76">
        <f t="shared" si="4"/>
        <v>0</v>
      </c>
      <c r="AN21" s="76">
        <f t="shared" si="4"/>
        <v>0</v>
      </c>
      <c r="AO21" s="76">
        <f t="shared" si="4"/>
        <v>0</v>
      </c>
      <c r="AP21" s="76">
        <f t="shared" si="4"/>
        <v>0</v>
      </c>
      <c r="AQ21" s="76">
        <f t="shared" si="4"/>
        <v>0</v>
      </c>
      <c r="AR21" s="76">
        <f t="shared" si="4"/>
        <v>0</v>
      </c>
      <c r="AS21" s="76">
        <f t="shared" si="4"/>
        <v>0.433</v>
      </c>
      <c r="AT21" s="76">
        <f t="shared" si="4"/>
        <v>0</v>
      </c>
      <c r="AU21" s="76">
        <f t="shared" si="4"/>
        <v>0.95599999999999996</v>
      </c>
      <c r="AV21" s="76">
        <f t="shared" si="4"/>
        <v>0</v>
      </c>
      <c r="AW21" s="76">
        <f t="shared" si="4"/>
        <v>0</v>
      </c>
      <c r="AX21" s="76">
        <f t="shared" si="4"/>
        <v>0</v>
      </c>
      <c r="AY21" s="76">
        <f t="shared" si="4"/>
        <v>0</v>
      </c>
      <c r="AZ21" s="76">
        <f t="shared" si="4"/>
        <v>0</v>
      </c>
      <c r="BA21" s="76">
        <f t="shared" si="4"/>
        <v>0</v>
      </c>
      <c r="BB21" s="76">
        <f t="shared" si="4"/>
        <v>0</v>
      </c>
      <c r="BC21" s="76">
        <f t="shared" si="4"/>
        <v>0</v>
      </c>
      <c r="BD21" s="76">
        <f t="shared" si="4"/>
        <v>0</v>
      </c>
      <c r="BE21" s="76">
        <f t="shared" si="4"/>
        <v>0</v>
      </c>
      <c r="BF21" s="814"/>
      <c r="BG21" s="814"/>
      <c r="BH21" s="814"/>
      <c r="BI21" s="816"/>
      <c r="BJ21" s="818"/>
      <c r="BK21" s="818"/>
      <c r="BL21" s="818"/>
      <c r="BM21" s="922" t="str">
        <f t="shared" ref="BM21" si="5">A28</f>
        <v>вода</v>
      </c>
      <c r="BN21" s="923"/>
      <c r="BO21" s="924"/>
      <c r="BP21" s="914">
        <f>D29+AJ29</f>
        <v>0</v>
      </c>
      <c r="BQ21" s="914"/>
      <c r="BR21" s="914">
        <f>F29+AL29</f>
        <v>9.09</v>
      </c>
      <c r="BS21" s="871"/>
      <c r="BT21" s="871"/>
      <c r="BU21" s="871"/>
      <c r="BV21" s="871"/>
      <c r="BW21" s="914">
        <f>K29+AQ29</f>
        <v>1.8</v>
      </c>
      <c r="BX21" s="914"/>
      <c r="BY21" s="914">
        <f>L29+AR29</f>
        <v>0</v>
      </c>
      <c r="BZ21" s="871"/>
      <c r="CA21" s="914">
        <f>N29+AT29</f>
        <v>0</v>
      </c>
      <c r="CB21" s="871"/>
      <c r="CC21" s="871"/>
      <c r="CD21" s="914"/>
      <c r="CE21" s="871"/>
      <c r="CF21" s="871"/>
      <c r="CG21" s="914">
        <f>T29+AZ29</f>
        <v>0</v>
      </c>
      <c r="CH21" s="915"/>
      <c r="CI21" s="406"/>
    </row>
    <row r="22" spans="1:134" s="55" customFormat="1" ht="18.75" customHeight="1">
      <c r="A22" s="920" t="s">
        <v>14</v>
      </c>
      <c r="B22" s="813"/>
      <c r="C22" s="64" t="s">
        <v>35</v>
      </c>
      <c r="D22" s="62"/>
      <c r="E22" s="61">
        <v>0</v>
      </c>
      <c r="F22" s="61"/>
      <c r="G22" s="61"/>
      <c r="H22" s="63"/>
      <c r="I22" s="62"/>
      <c r="J22" s="63"/>
      <c r="K22" s="62"/>
      <c r="L22" s="61"/>
      <c r="M22" s="61"/>
      <c r="N22" s="61">
        <v>0</v>
      </c>
      <c r="O22" s="61">
        <v>0</v>
      </c>
      <c r="P22" s="61">
        <v>30</v>
      </c>
      <c r="Q22" s="61"/>
      <c r="R22" s="63"/>
      <c r="S22" s="62"/>
      <c r="T22" s="61"/>
      <c r="U22" s="61"/>
      <c r="V22" s="63"/>
      <c r="W22" s="62"/>
      <c r="X22" s="61"/>
      <c r="Y22" s="60"/>
      <c r="Z22" s="814">
        <f>SUM(D23:H23)</f>
        <v>0</v>
      </c>
      <c r="AA22" s="814">
        <f>SUM(I23:V23)</f>
        <v>0.45</v>
      </c>
      <c r="AB22" s="814">
        <f>SUM(Z22+AA22)</f>
        <v>0.45</v>
      </c>
      <c r="AC22" s="816">
        <v>44</v>
      </c>
      <c r="AD22" s="817">
        <f>SUM(Z22*AC22)</f>
        <v>0</v>
      </c>
      <c r="AE22" s="817">
        <f>SUM(AA22*AC22)</f>
        <v>19.8</v>
      </c>
      <c r="AF22" s="817">
        <f>SUM(AD22:AE23)</f>
        <v>19.8</v>
      </c>
      <c r="AG22" s="920" t="s">
        <v>14</v>
      </c>
      <c r="AH22" s="813"/>
      <c r="AI22" s="64" t="s">
        <v>35</v>
      </c>
      <c r="AJ22" s="62"/>
      <c r="AK22" s="61">
        <v>0</v>
      </c>
      <c r="AL22" s="61"/>
      <c r="AM22" s="61"/>
      <c r="AN22" s="63"/>
      <c r="AO22" s="62"/>
      <c r="AP22" s="63"/>
      <c r="AQ22" s="62"/>
      <c r="AR22" s="61"/>
      <c r="AS22" s="517"/>
      <c r="AT22" s="61">
        <v>0</v>
      </c>
      <c r="AU22" s="61">
        <v>0</v>
      </c>
      <c r="AV22" s="61">
        <v>27.63</v>
      </c>
      <c r="AW22" s="61"/>
      <c r="AX22" s="63"/>
      <c r="AY22" s="62"/>
      <c r="AZ22" s="61"/>
      <c r="BA22" s="61"/>
      <c r="BB22" s="63"/>
      <c r="BC22" s="62"/>
      <c r="BD22" s="61"/>
      <c r="BE22" s="60"/>
      <c r="BF22" s="814">
        <f>SUM(AJ23:AN23)</f>
        <v>0</v>
      </c>
      <c r="BG22" s="814">
        <f>SUM(AO23:BB23)</f>
        <v>1.05</v>
      </c>
      <c r="BH22" s="814">
        <f>SUM(BF22+BG22)</f>
        <v>1.05</v>
      </c>
      <c r="BI22" s="815">
        <f t="shared" ref="BI22" si="6">AC22</f>
        <v>44</v>
      </c>
      <c r="BJ22" s="817">
        <f>SUM(BF22*BI22)</f>
        <v>0</v>
      </c>
      <c r="BK22" s="817">
        <f>SUM(BG22*BI22)</f>
        <v>46.2</v>
      </c>
      <c r="BL22" s="817">
        <f>SUM(BJ22:BK23)</f>
        <v>46.2</v>
      </c>
      <c r="BM22" s="925"/>
      <c r="BN22" s="926"/>
      <c r="BO22" s="927"/>
      <c r="BP22" s="871"/>
      <c r="BQ22" s="871"/>
      <c r="BR22" s="871"/>
      <c r="BS22" s="871"/>
      <c r="BT22" s="871"/>
      <c r="BU22" s="871"/>
      <c r="BV22" s="871"/>
      <c r="BW22" s="871"/>
      <c r="BX22" s="871"/>
      <c r="BY22" s="871"/>
      <c r="BZ22" s="871"/>
      <c r="CA22" s="871"/>
      <c r="CB22" s="871"/>
      <c r="CC22" s="871"/>
      <c r="CD22" s="871"/>
      <c r="CE22" s="871"/>
      <c r="CF22" s="871"/>
      <c r="CG22" s="871"/>
      <c r="CH22" s="916"/>
      <c r="CI22" s="406"/>
    </row>
    <row r="23" spans="1:134" ht="18.75" customHeight="1" thickBot="1">
      <c r="A23" s="928"/>
      <c r="B23" s="929"/>
      <c r="C23" s="65" t="s">
        <v>34</v>
      </c>
      <c r="D23" s="273">
        <f t="shared" ref="D23:Y23" si="7">(D$19*D22)/1000</f>
        <v>0</v>
      </c>
      <c r="E23" s="273">
        <f t="shared" si="7"/>
        <v>0</v>
      </c>
      <c r="F23" s="273">
        <f t="shared" si="7"/>
        <v>0</v>
      </c>
      <c r="G23" s="273">
        <f t="shared" si="7"/>
        <v>0</v>
      </c>
      <c r="H23" s="273">
        <f t="shared" si="7"/>
        <v>0</v>
      </c>
      <c r="I23" s="273">
        <f t="shared" si="7"/>
        <v>0</v>
      </c>
      <c r="J23" s="273">
        <f t="shared" si="7"/>
        <v>0</v>
      </c>
      <c r="K23" s="273">
        <f t="shared" si="7"/>
        <v>0</v>
      </c>
      <c r="L23" s="273">
        <f t="shared" si="7"/>
        <v>0</v>
      </c>
      <c r="M23" s="273">
        <f t="shared" si="7"/>
        <v>0</v>
      </c>
      <c r="N23" s="273">
        <f t="shared" si="7"/>
        <v>0</v>
      </c>
      <c r="O23" s="273">
        <f t="shared" si="7"/>
        <v>0</v>
      </c>
      <c r="P23" s="273">
        <f t="shared" si="7"/>
        <v>0.45</v>
      </c>
      <c r="Q23" s="273">
        <f t="shared" si="7"/>
        <v>0</v>
      </c>
      <c r="R23" s="273">
        <f t="shared" si="7"/>
        <v>0</v>
      </c>
      <c r="S23" s="273">
        <f t="shared" si="7"/>
        <v>0</v>
      </c>
      <c r="T23" s="273">
        <f t="shared" si="7"/>
        <v>0</v>
      </c>
      <c r="U23" s="273">
        <f t="shared" si="7"/>
        <v>0</v>
      </c>
      <c r="V23" s="273">
        <f t="shared" si="7"/>
        <v>0</v>
      </c>
      <c r="W23" s="273">
        <f t="shared" si="7"/>
        <v>0</v>
      </c>
      <c r="X23" s="273">
        <f t="shared" si="7"/>
        <v>0</v>
      </c>
      <c r="Y23" s="273">
        <f t="shared" si="7"/>
        <v>0</v>
      </c>
      <c r="Z23" s="814"/>
      <c r="AA23" s="814"/>
      <c r="AB23" s="814"/>
      <c r="AC23" s="930"/>
      <c r="AD23" s="818"/>
      <c r="AE23" s="818"/>
      <c r="AF23" s="818"/>
      <c r="AG23" s="928"/>
      <c r="AH23" s="929"/>
      <c r="AI23" s="65" t="s">
        <v>34</v>
      </c>
      <c r="AJ23" s="273">
        <f t="shared" ref="AJ23:BE23" si="8">(AJ$19*AJ22)/1000</f>
        <v>0</v>
      </c>
      <c r="AK23" s="273">
        <f t="shared" si="8"/>
        <v>0</v>
      </c>
      <c r="AL23" s="273">
        <f t="shared" si="8"/>
        <v>0</v>
      </c>
      <c r="AM23" s="273">
        <f t="shared" si="8"/>
        <v>0</v>
      </c>
      <c r="AN23" s="273">
        <f t="shared" si="8"/>
        <v>0</v>
      </c>
      <c r="AO23" s="273">
        <f t="shared" si="8"/>
        <v>0</v>
      </c>
      <c r="AP23" s="273">
        <f t="shared" si="8"/>
        <v>0</v>
      </c>
      <c r="AQ23" s="273">
        <f t="shared" si="8"/>
        <v>0</v>
      </c>
      <c r="AR23" s="273">
        <f t="shared" si="8"/>
        <v>0</v>
      </c>
      <c r="AS23" s="273">
        <f t="shared" si="8"/>
        <v>0</v>
      </c>
      <c r="AT23" s="273">
        <f t="shared" si="8"/>
        <v>0</v>
      </c>
      <c r="AU23" s="273">
        <f t="shared" si="8"/>
        <v>0</v>
      </c>
      <c r="AV23" s="273">
        <f t="shared" si="8"/>
        <v>1.05</v>
      </c>
      <c r="AW23" s="273">
        <f t="shared" si="8"/>
        <v>0</v>
      </c>
      <c r="AX23" s="273">
        <f t="shared" si="8"/>
        <v>0</v>
      </c>
      <c r="AY23" s="273">
        <f t="shared" si="8"/>
        <v>0</v>
      </c>
      <c r="AZ23" s="273">
        <f t="shared" si="8"/>
        <v>0</v>
      </c>
      <c r="BA23" s="273">
        <f t="shared" si="8"/>
        <v>0</v>
      </c>
      <c r="BB23" s="273">
        <f t="shared" si="8"/>
        <v>0</v>
      </c>
      <c r="BC23" s="273">
        <f t="shared" si="8"/>
        <v>0</v>
      </c>
      <c r="BD23" s="273">
        <f t="shared" si="8"/>
        <v>0</v>
      </c>
      <c r="BE23" s="273">
        <f t="shared" si="8"/>
        <v>0</v>
      </c>
      <c r="BF23" s="814"/>
      <c r="BG23" s="814"/>
      <c r="BH23" s="814"/>
      <c r="BI23" s="816"/>
      <c r="BJ23" s="818"/>
      <c r="BK23" s="818"/>
      <c r="BL23" s="818"/>
      <c r="BM23" s="922" t="str">
        <f t="shared" ref="BM23" si="9">A30</f>
        <v>творог</v>
      </c>
      <c r="BN23" s="923"/>
      <c r="BO23" s="924"/>
      <c r="BP23" s="871"/>
      <c r="BQ23" s="871"/>
      <c r="BR23" s="871"/>
      <c r="BS23" s="871"/>
      <c r="BT23" s="871"/>
      <c r="BU23" s="871"/>
      <c r="BV23" s="871"/>
      <c r="BW23" s="914"/>
      <c r="BX23" s="871"/>
      <c r="BY23" s="871"/>
      <c r="BZ23" s="871"/>
      <c r="CA23" s="871"/>
      <c r="CB23" s="871"/>
      <c r="CC23" s="871"/>
      <c r="CD23" s="871"/>
      <c r="CE23" s="871"/>
      <c r="CF23" s="914">
        <f>S31+AY31</f>
        <v>0</v>
      </c>
      <c r="CG23" s="871"/>
      <c r="CH23" s="915"/>
      <c r="CI23" s="406"/>
    </row>
    <row r="24" spans="1:134" s="55" customFormat="1" ht="18.75" customHeight="1">
      <c r="A24" s="932" t="s">
        <v>373</v>
      </c>
      <c r="B24" s="813"/>
      <c r="C24" s="64" t="s">
        <v>35</v>
      </c>
      <c r="D24" s="62"/>
      <c r="E24" s="61">
        <v>0</v>
      </c>
      <c r="F24" s="61"/>
      <c r="G24" s="61"/>
      <c r="H24" s="63"/>
      <c r="I24" s="62"/>
      <c r="J24" s="63"/>
      <c r="K24" s="62"/>
      <c r="L24" s="61"/>
      <c r="M24" s="61">
        <v>39.5</v>
      </c>
      <c r="N24" s="61">
        <v>0</v>
      </c>
      <c r="O24" s="61">
        <v>0</v>
      </c>
      <c r="P24" s="61">
        <v>0</v>
      </c>
      <c r="Q24" s="61"/>
      <c r="R24" s="63"/>
      <c r="S24" s="62"/>
      <c r="T24" s="61"/>
      <c r="U24" s="61"/>
      <c r="V24" s="63"/>
      <c r="W24" s="62"/>
      <c r="X24" s="61"/>
      <c r="Y24" s="60"/>
      <c r="Z24" s="814">
        <f>SUM(D25:H25)</f>
        <v>0</v>
      </c>
      <c r="AA24" s="814">
        <f>SUM(I25:V25)</f>
        <v>0.59299999999999997</v>
      </c>
      <c r="AB24" s="814">
        <f>SUM(Z24+AA24)</f>
        <v>0.59299999999999997</v>
      </c>
      <c r="AC24" s="816">
        <v>244</v>
      </c>
      <c r="AD24" s="817">
        <f>SUM(Z24*AC24)</f>
        <v>0</v>
      </c>
      <c r="AE24" s="817">
        <f>SUM(AA24*AC24)</f>
        <v>144.69</v>
      </c>
      <c r="AF24" s="817">
        <f>SUM(AD24:AE25)</f>
        <v>144.69</v>
      </c>
      <c r="AG24" s="932" t="s">
        <v>373</v>
      </c>
      <c r="AH24" s="813"/>
      <c r="AI24" s="64" t="s">
        <v>35</v>
      </c>
      <c r="AJ24" s="62"/>
      <c r="AK24" s="61">
        <v>0</v>
      </c>
      <c r="AL24" s="61"/>
      <c r="AM24" s="61"/>
      <c r="AN24" s="63"/>
      <c r="AO24" s="62"/>
      <c r="AP24" s="63"/>
      <c r="AQ24" s="62"/>
      <c r="AR24" s="61"/>
      <c r="AS24" s="517">
        <v>39.65</v>
      </c>
      <c r="AT24" s="61">
        <v>0</v>
      </c>
      <c r="AU24" s="61">
        <v>0</v>
      </c>
      <c r="AV24" s="61">
        <v>0</v>
      </c>
      <c r="AW24" s="61"/>
      <c r="AX24" s="63"/>
      <c r="AY24" s="62"/>
      <c r="AZ24" s="61"/>
      <c r="BA24" s="61"/>
      <c r="BB24" s="63"/>
      <c r="BC24" s="62"/>
      <c r="BD24" s="61"/>
      <c r="BE24" s="60"/>
      <c r="BF24" s="814">
        <f>SUM(AJ25:AN25)</f>
        <v>0</v>
      </c>
      <c r="BG24" s="814">
        <f>SUM(AO25:BB25)</f>
        <v>1.5069999999999999</v>
      </c>
      <c r="BH24" s="814">
        <f>SUM(BF24+BG24)</f>
        <v>1.5069999999999999</v>
      </c>
      <c r="BI24" s="815">
        <f t="shared" ref="BI24" si="10">AC24</f>
        <v>244</v>
      </c>
      <c r="BJ24" s="817">
        <f>SUM(BF24*BI24)</f>
        <v>0</v>
      </c>
      <c r="BK24" s="817">
        <f>SUM(BG24*BI24)</f>
        <v>367.71</v>
      </c>
      <c r="BL24" s="817">
        <f>SUM(BJ24:BK25)</f>
        <v>367.71</v>
      </c>
      <c r="BM24" s="925"/>
      <c r="BN24" s="926"/>
      <c r="BO24" s="927"/>
      <c r="BP24" s="871"/>
      <c r="BQ24" s="871"/>
      <c r="BR24" s="871"/>
      <c r="BS24" s="871"/>
      <c r="BT24" s="871"/>
      <c r="BU24" s="871"/>
      <c r="BV24" s="871"/>
      <c r="BW24" s="871"/>
      <c r="BX24" s="871"/>
      <c r="BY24" s="871"/>
      <c r="BZ24" s="871"/>
      <c r="CA24" s="871"/>
      <c r="CB24" s="871"/>
      <c r="CC24" s="871"/>
      <c r="CD24" s="871"/>
      <c r="CE24" s="871"/>
      <c r="CF24" s="871"/>
      <c r="CG24" s="871"/>
      <c r="CH24" s="916"/>
      <c r="CI24" s="406"/>
    </row>
    <row r="25" spans="1:134" ht="18.75" customHeight="1" thickBot="1">
      <c r="A25" s="932"/>
      <c r="B25" s="813"/>
      <c r="C25" s="20" t="s">
        <v>34</v>
      </c>
      <c r="D25" s="76">
        <f t="shared" ref="D25:Y25" si="11">(D$19*D24)/1000</f>
        <v>0</v>
      </c>
      <c r="E25" s="76">
        <f t="shared" si="11"/>
        <v>0</v>
      </c>
      <c r="F25" s="76">
        <f t="shared" si="11"/>
        <v>0</v>
      </c>
      <c r="G25" s="76">
        <f t="shared" si="11"/>
        <v>0</v>
      </c>
      <c r="H25" s="76">
        <f t="shared" si="11"/>
        <v>0</v>
      </c>
      <c r="I25" s="76">
        <f t="shared" si="11"/>
        <v>0</v>
      </c>
      <c r="J25" s="76">
        <f t="shared" si="11"/>
        <v>0</v>
      </c>
      <c r="K25" s="76">
        <f t="shared" si="11"/>
        <v>0</v>
      </c>
      <c r="L25" s="76">
        <f t="shared" si="11"/>
        <v>0</v>
      </c>
      <c r="M25" s="76">
        <f t="shared" si="11"/>
        <v>0.59299999999999997</v>
      </c>
      <c r="N25" s="76">
        <f t="shared" si="11"/>
        <v>0</v>
      </c>
      <c r="O25" s="76">
        <f t="shared" si="11"/>
        <v>0</v>
      </c>
      <c r="P25" s="76">
        <f t="shared" si="11"/>
        <v>0</v>
      </c>
      <c r="Q25" s="76">
        <f t="shared" si="11"/>
        <v>0</v>
      </c>
      <c r="R25" s="76">
        <f t="shared" si="11"/>
        <v>0</v>
      </c>
      <c r="S25" s="76">
        <f t="shared" si="11"/>
        <v>0</v>
      </c>
      <c r="T25" s="76">
        <f t="shared" si="11"/>
        <v>0</v>
      </c>
      <c r="U25" s="76">
        <f t="shared" si="11"/>
        <v>0</v>
      </c>
      <c r="V25" s="76">
        <f t="shared" si="11"/>
        <v>0</v>
      </c>
      <c r="W25" s="76">
        <f t="shared" si="11"/>
        <v>0</v>
      </c>
      <c r="X25" s="76">
        <f t="shared" si="11"/>
        <v>0</v>
      </c>
      <c r="Y25" s="76">
        <f t="shared" si="11"/>
        <v>0</v>
      </c>
      <c r="Z25" s="814"/>
      <c r="AA25" s="814"/>
      <c r="AB25" s="814"/>
      <c r="AC25" s="816"/>
      <c r="AD25" s="818"/>
      <c r="AE25" s="818"/>
      <c r="AF25" s="818"/>
      <c r="AG25" s="932"/>
      <c r="AH25" s="813"/>
      <c r="AI25" s="20" t="s">
        <v>34</v>
      </c>
      <c r="AJ25" s="76">
        <f t="shared" ref="AJ25:BE25" si="12">(AJ$19*AJ24)/1000</f>
        <v>0</v>
      </c>
      <c r="AK25" s="76">
        <f t="shared" si="12"/>
        <v>0</v>
      </c>
      <c r="AL25" s="76">
        <f t="shared" si="12"/>
        <v>0</v>
      </c>
      <c r="AM25" s="76">
        <f t="shared" si="12"/>
        <v>0</v>
      </c>
      <c r="AN25" s="76">
        <f t="shared" si="12"/>
        <v>0</v>
      </c>
      <c r="AO25" s="76">
        <f t="shared" si="12"/>
        <v>0</v>
      </c>
      <c r="AP25" s="76">
        <f t="shared" si="12"/>
        <v>0</v>
      </c>
      <c r="AQ25" s="76">
        <f t="shared" si="12"/>
        <v>0</v>
      </c>
      <c r="AR25" s="76">
        <f t="shared" si="12"/>
        <v>0</v>
      </c>
      <c r="AS25" s="76">
        <f t="shared" si="12"/>
        <v>1.5069999999999999</v>
      </c>
      <c r="AT25" s="76">
        <f t="shared" si="12"/>
        <v>0</v>
      </c>
      <c r="AU25" s="76">
        <f t="shared" si="12"/>
        <v>0</v>
      </c>
      <c r="AV25" s="76">
        <f t="shared" si="12"/>
        <v>0</v>
      </c>
      <c r="AW25" s="76">
        <f t="shared" si="12"/>
        <v>0</v>
      </c>
      <c r="AX25" s="76">
        <f t="shared" si="12"/>
        <v>0</v>
      </c>
      <c r="AY25" s="76">
        <f t="shared" si="12"/>
        <v>0</v>
      </c>
      <c r="AZ25" s="76">
        <f t="shared" si="12"/>
        <v>0</v>
      </c>
      <c r="BA25" s="76">
        <f t="shared" si="12"/>
        <v>0</v>
      </c>
      <c r="BB25" s="76">
        <f t="shared" si="12"/>
        <v>0</v>
      </c>
      <c r="BC25" s="76">
        <f t="shared" si="12"/>
        <v>0</v>
      </c>
      <c r="BD25" s="76">
        <f t="shared" si="12"/>
        <v>0</v>
      </c>
      <c r="BE25" s="76">
        <f t="shared" si="12"/>
        <v>0</v>
      </c>
      <c r="BF25" s="814"/>
      <c r="BG25" s="814"/>
      <c r="BH25" s="814"/>
      <c r="BI25" s="816"/>
      <c r="BJ25" s="818"/>
      <c r="BK25" s="818"/>
      <c r="BL25" s="818"/>
      <c r="BM25" s="922" t="str">
        <f t="shared" ref="BM25" si="13">A32</f>
        <v>сайра</v>
      </c>
      <c r="BN25" s="923"/>
      <c r="BO25" s="924"/>
      <c r="BP25" s="914"/>
      <c r="BQ25" s="871"/>
      <c r="BR25" s="914"/>
      <c r="BS25" s="914">
        <f>G33+AM33</f>
        <v>0</v>
      </c>
      <c r="BT25" s="871"/>
      <c r="BU25" s="871"/>
      <c r="BV25" s="871"/>
      <c r="BW25" s="871">
        <v>0.72</v>
      </c>
      <c r="BX25" s="871"/>
      <c r="BY25" s="871"/>
      <c r="BZ25" s="914"/>
      <c r="CA25" s="914"/>
      <c r="CB25" s="871"/>
      <c r="CC25" s="871"/>
      <c r="CD25" s="871"/>
      <c r="CE25" s="871"/>
      <c r="CF25" s="871"/>
      <c r="CG25" s="871"/>
      <c r="CH25" s="915">
        <v>0.72</v>
      </c>
      <c r="CI25" s="406"/>
    </row>
    <row r="26" spans="1:134" s="55" customFormat="1" ht="18.75" customHeight="1">
      <c r="A26" s="931" t="s">
        <v>5</v>
      </c>
      <c r="B26" s="921"/>
      <c r="C26" s="460" t="s">
        <v>35</v>
      </c>
      <c r="D26" s="461">
        <v>100</v>
      </c>
      <c r="E26" s="462"/>
      <c r="F26" s="462"/>
      <c r="G26" s="462"/>
      <c r="H26" s="463"/>
      <c r="I26" s="461">
        <v>100</v>
      </c>
      <c r="J26" s="463"/>
      <c r="K26" s="461"/>
      <c r="L26" s="462"/>
      <c r="M26" s="462"/>
      <c r="N26" s="462"/>
      <c r="O26" s="462"/>
      <c r="P26" s="462">
        <v>0</v>
      </c>
      <c r="Q26" s="462"/>
      <c r="R26" s="463"/>
      <c r="S26" s="461"/>
      <c r="T26" s="462">
        <v>37.5</v>
      </c>
      <c r="U26" s="462"/>
      <c r="V26" s="463"/>
      <c r="W26" s="461"/>
      <c r="X26" s="462"/>
      <c r="Y26" s="464"/>
      <c r="Z26" s="814">
        <f>SUM(D27:H27)</f>
        <v>1.5</v>
      </c>
      <c r="AA26" s="814">
        <f>SUM(I27:V27)</f>
        <v>2.0630000000000002</v>
      </c>
      <c r="AB26" s="814">
        <f>SUM(Z26+AA26)</f>
        <v>3.5630000000000002</v>
      </c>
      <c r="AC26" s="815">
        <v>40</v>
      </c>
      <c r="AD26" s="817">
        <f>SUM(Z26*AC26)</f>
        <v>60</v>
      </c>
      <c r="AE26" s="817">
        <f>SUM(AA26*AC26)</f>
        <v>82.52</v>
      </c>
      <c r="AF26" s="817">
        <f>SUM(AD26:AE27)</f>
        <v>142.52000000000001</v>
      </c>
      <c r="AG26" s="931" t="s">
        <v>5</v>
      </c>
      <c r="AH26" s="921"/>
      <c r="AI26" s="460" t="s">
        <v>35</v>
      </c>
      <c r="AJ26" s="461">
        <v>100</v>
      </c>
      <c r="AK26" s="462"/>
      <c r="AL26" s="462"/>
      <c r="AM26" s="462"/>
      <c r="AN26" s="463"/>
      <c r="AO26" s="461">
        <v>150</v>
      </c>
      <c r="AP26" s="463"/>
      <c r="AQ26" s="461"/>
      <c r="AR26" s="462"/>
      <c r="AS26" s="462"/>
      <c r="AT26" s="462"/>
      <c r="AU26" s="462"/>
      <c r="AV26" s="462">
        <v>0</v>
      </c>
      <c r="AW26" s="462"/>
      <c r="AX26" s="463"/>
      <c r="AY26" s="461"/>
      <c r="AZ26" s="462">
        <v>50.97</v>
      </c>
      <c r="BA26" s="462"/>
      <c r="BB26" s="463"/>
      <c r="BC26" s="461"/>
      <c r="BD26" s="462"/>
      <c r="BE26" s="464"/>
      <c r="BF26" s="814">
        <f>SUM(AJ27:AN27)</f>
        <v>3.8</v>
      </c>
      <c r="BG26" s="814">
        <f>SUM(AO27:BB27)</f>
        <v>7.6369999999999996</v>
      </c>
      <c r="BH26" s="814">
        <f>SUM(BF26+BG26)</f>
        <v>11.436999999999999</v>
      </c>
      <c r="BI26" s="815">
        <f t="shared" ref="BI26" si="14">AC26</f>
        <v>40</v>
      </c>
      <c r="BJ26" s="817">
        <f>SUM(BF26*BI26)</f>
        <v>152</v>
      </c>
      <c r="BK26" s="817">
        <f>SUM(BG26*BI26)</f>
        <v>305.48</v>
      </c>
      <c r="BL26" s="817">
        <f>SUM(BJ26:BK27)</f>
        <v>457.48</v>
      </c>
      <c r="BM26" s="925"/>
      <c r="BN26" s="926"/>
      <c r="BO26" s="927"/>
      <c r="BP26" s="871"/>
      <c r="BQ26" s="871"/>
      <c r="BR26" s="871"/>
      <c r="BS26" s="871"/>
      <c r="BT26" s="871"/>
      <c r="BU26" s="871"/>
      <c r="BV26" s="871"/>
      <c r="BW26" s="871"/>
      <c r="BX26" s="871"/>
      <c r="BY26" s="871"/>
      <c r="BZ26" s="871"/>
      <c r="CA26" s="871"/>
      <c r="CB26" s="871"/>
      <c r="CC26" s="871"/>
      <c r="CD26" s="871"/>
      <c r="CE26" s="871"/>
      <c r="CF26" s="871"/>
      <c r="CG26" s="871"/>
      <c r="CH26" s="916"/>
      <c r="CI26" s="406"/>
      <c r="CL26" s="68"/>
      <c r="CM26" s="68"/>
      <c r="CN26" s="68"/>
      <c r="CO26" s="68"/>
      <c r="CP26" s="68"/>
      <c r="CQ26" s="68"/>
      <c r="CR26" s="68"/>
      <c r="CS26" s="68"/>
      <c r="CT26" s="68"/>
      <c r="CU26" s="68"/>
      <c r="CV26" s="68"/>
      <c r="CW26" s="68"/>
      <c r="CX26" s="68"/>
      <c r="CY26" s="68"/>
      <c r="CZ26" s="68"/>
      <c r="DA26" s="68"/>
      <c r="DB26" s="68"/>
      <c r="DC26" s="68"/>
      <c r="EA26" s="68"/>
      <c r="EB26" s="68"/>
      <c r="EC26" s="68"/>
      <c r="ED26" s="68"/>
    </row>
    <row r="27" spans="1:134" ht="18.75" customHeight="1" thickBot="1">
      <c r="A27" s="932"/>
      <c r="B27" s="813"/>
      <c r="C27" s="20" t="s">
        <v>34</v>
      </c>
      <c r="D27" s="76">
        <f t="shared" ref="D27:Y27" si="15">(D$19*D26)/1000</f>
        <v>1.5</v>
      </c>
      <c r="E27" s="76">
        <f t="shared" si="15"/>
        <v>0</v>
      </c>
      <c r="F27" s="76">
        <f t="shared" si="15"/>
        <v>0</v>
      </c>
      <c r="G27" s="76">
        <f t="shared" si="15"/>
        <v>0</v>
      </c>
      <c r="H27" s="76">
        <f t="shared" si="15"/>
        <v>0</v>
      </c>
      <c r="I27" s="76">
        <f t="shared" si="15"/>
        <v>1.5</v>
      </c>
      <c r="J27" s="76">
        <f t="shared" si="15"/>
        <v>0</v>
      </c>
      <c r="K27" s="76">
        <f t="shared" si="15"/>
        <v>0</v>
      </c>
      <c r="L27" s="76">
        <f t="shared" si="15"/>
        <v>0</v>
      </c>
      <c r="M27" s="76">
        <f t="shared" si="15"/>
        <v>0</v>
      </c>
      <c r="N27" s="76">
        <f t="shared" si="15"/>
        <v>0</v>
      </c>
      <c r="O27" s="76">
        <f t="shared" si="15"/>
        <v>0</v>
      </c>
      <c r="P27" s="76">
        <f t="shared" si="15"/>
        <v>0</v>
      </c>
      <c r="Q27" s="76">
        <f t="shared" si="15"/>
        <v>0</v>
      </c>
      <c r="R27" s="76">
        <f t="shared" si="15"/>
        <v>0</v>
      </c>
      <c r="S27" s="76">
        <f t="shared" si="15"/>
        <v>0</v>
      </c>
      <c r="T27" s="76">
        <f t="shared" si="15"/>
        <v>0.56299999999999994</v>
      </c>
      <c r="U27" s="76">
        <f t="shared" si="15"/>
        <v>0</v>
      </c>
      <c r="V27" s="76">
        <f t="shared" si="15"/>
        <v>0</v>
      </c>
      <c r="W27" s="76">
        <f t="shared" si="15"/>
        <v>0</v>
      </c>
      <c r="X27" s="76">
        <f t="shared" si="15"/>
        <v>0</v>
      </c>
      <c r="Y27" s="76">
        <f t="shared" si="15"/>
        <v>0</v>
      </c>
      <c r="Z27" s="814"/>
      <c r="AA27" s="814"/>
      <c r="AB27" s="814"/>
      <c r="AC27" s="816"/>
      <c r="AD27" s="818"/>
      <c r="AE27" s="818"/>
      <c r="AF27" s="818"/>
      <c r="AG27" s="932"/>
      <c r="AH27" s="813"/>
      <c r="AI27" s="20" t="s">
        <v>34</v>
      </c>
      <c r="AJ27" s="76">
        <f t="shared" ref="AJ27:BE27" si="16">(AJ$19*AJ26)/1000</f>
        <v>3.8</v>
      </c>
      <c r="AK27" s="76">
        <f t="shared" si="16"/>
        <v>0</v>
      </c>
      <c r="AL27" s="76">
        <f t="shared" si="16"/>
        <v>0</v>
      </c>
      <c r="AM27" s="76">
        <f t="shared" si="16"/>
        <v>0</v>
      </c>
      <c r="AN27" s="76">
        <f t="shared" si="16"/>
        <v>0</v>
      </c>
      <c r="AO27" s="76">
        <f t="shared" si="16"/>
        <v>5.7</v>
      </c>
      <c r="AP27" s="76">
        <f t="shared" si="16"/>
        <v>0</v>
      </c>
      <c r="AQ27" s="76">
        <f t="shared" si="16"/>
        <v>0</v>
      </c>
      <c r="AR27" s="76">
        <f t="shared" si="16"/>
        <v>0</v>
      </c>
      <c r="AS27" s="76">
        <f t="shared" si="16"/>
        <v>0</v>
      </c>
      <c r="AT27" s="76">
        <f t="shared" si="16"/>
        <v>0</v>
      </c>
      <c r="AU27" s="76">
        <f t="shared" si="16"/>
        <v>0</v>
      </c>
      <c r="AV27" s="76">
        <f t="shared" si="16"/>
        <v>0</v>
      </c>
      <c r="AW27" s="76">
        <f t="shared" si="16"/>
        <v>0</v>
      </c>
      <c r="AX27" s="76">
        <f t="shared" si="16"/>
        <v>0</v>
      </c>
      <c r="AY27" s="76">
        <f t="shared" si="16"/>
        <v>0</v>
      </c>
      <c r="AZ27" s="76">
        <f t="shared" si="16"/>
        <v>1.9370000000000001</v>
      </c>
      <c r="BA27" s="76">
        <f t="shared" si="16"/>
        <v>0</v>
      </c>
      <c r="BB27" s="76">
        <f t="shared" si="16"/>
        <v>0</v>
      </c>
      <c r="BC27" s="76">
        <f t="shared" si="16"/>
        <v>0</v>
      </c>
      <c r="BD27" s="76">
        <f t="shared" si="16"/>
        <v>0</v>
      </c>
      <c r="BE27" s="76">
        <f t="shared" si="16"/>
        <v>0</v>
      </c>
      <c r="BF27" s="814"/>
      <c r="BG27" s="814"/>
      <c r="BH27" s="814"/>
      <c r="BI27" s="816"/>
      <c r="BJ27" s="818"/>
      <c r="BK27" s="818"/>
      <c r="BL27" s="818"/>
      <c r="BM27" s="922" t="str">
        <f t="shared" ref="BM27" si="17">A34</f>
        <v>масло сливочное</v>
      </c>
      <c r="BN27" s="923"/>
      <c r="BO27" s="924"/>
      <c r="BP27" s="914">
        <f>D35+AJ35</f>
        <v>0.159</v>
      </c>
      <c r="BQ27" s="871"/>
      <c r="BR27" s="871"/>
      <c r="BS27" s="871" t="s">
        <v>453</v>
      </c>
      <c r="BT27" s="871"/>
      <c r="BU27" s="871"/>
      <c r="BV27" s="871"/>
      <c r="BW27" s="914"/>
      <c r="BX27" s="914">
        <f>AR35</f>
        <v>0.13300000000000001</v>
      </c>
      <c r="BY27" s="914"/>
      <c r="BZ27" s="914">
        <f>M35+AS35</f>
        <v>0</v>
      </c>
      <c r="CA27" s="871"/>
      <c r="CB27" s="871"/>
      <c r="CC27" s="871"/>
      <c r="CD27" s="871"/>
      <c r="CE27" s="871"/>
      <c r="CF27" s="914">
        <f>S35+AY35</f>
        <v>0.28699999999999998</v>
      </c>
      <c r="CG27" s="871"/>
      <c r="CH27" s="915">
        <v>1</v>
      </c>
      <c r="CI27" s="406"/>
      <c r="CL27" s="21"/>
      <c r="CM27" s="21"/>
      <c r="CN27" s="21"/>
      <c r="CO27" s="21"/>
      <c r="CP27" s="21"/>
      <c r="CQ27" s="21"/>
      <c r="CR27" s="21"/>
      <c r="CS27" s="21"/>
      <c r="CT27" s="21"/>
      <c r="CU27" s="21"/>
      <c r="CV27" s="21"/>
      <c r="CW27" s="21"/>
      <c r="CX27" s="21"/>
      <c r="CY27" s="21"/>
      <c r="CZ27" s="21"/>
      <c r="DA27" s="21"/>
      <c r="DB27" s="21"/>
      <c r="DC27" s="21"/>
      <c r="EA27" s="21"/>
      <c r="EB27" s="21"/>
      <c r="EC27" s="21"/>
      <c r="ED27" s="21"/>
    </row>
    <row r="28" spans="1:134" s="55" customFormat="1" ht="18.75" customHeight="1">
      <c r="A28" s="931" t="s">
        <v>305</v>
      </c>
      <c r="B28" s="921"/>
      <c r="C28" s="460" t="s">
        <v>35</v>
      </c>
      <c r="D28" s="461"/>
      <c r="E28" s="462"/>
      <c r="F28" s="462">
        <v>150</v>
      </c>
      <c r="G28" s="462"/>
      <c r="H28" s="463"/>
      <c r="I28" s="461"/>
      <c r="J28" s="463"/>
      <c r="K28" s="461">
        <v>120</v>
      </c>
      <c r="L28" s="462"/>
      <c r="M28" s="462">
        <v>10.8</v>
      </c>
      <c r="N28" s="462"/>
      <c r="O28" s="462"/>
      <c r="P28" s="462">
        <v>0</v>
      </c>
      <c r="Q28" s="462"/>
      <c r="R28" s="463"/>
      <c r="S28" s="461"/>
      <c r="T28" s="462"/>
      <c r="U28" s="462"/>
      <c r="V28" s="463"/>
      <c r="W28" s="461"/>
      <c r="X28" s="462"/>
      <c r="Y28" s="464"/>
      <c r="Z28" s="814">
        <f>SUM(D29:H29)</f>
        <v>2.25</v>
      </c>
      <c r="AA28" s="814">
        <f>SUM(I29:V29)</f>
        <v>1.962</v>
      </c>
      <c r="AB28" s="814">
        <f>SUM(Z28+AA28)</f>
        <v>4.2119999999999997</v>
      </c>
      <c r="AC28" s="815"/>
      <c r="AD28" s="817">
        <f>SUM(Z28*AC28)</f>
        <v>0</v>
      </c>
      <c r="AE28" s="817">
        <f>SUM(AA28*AC28)</f>
        <v>0</v>
      </c>
      <c r="AF28" s="817">
        <f>SUM(AD28:AE29)</f>
        <v>0</v>
      </c>
      <c r="AG28" s="931" t="s">
        <v>305</v>
      </c>
      <c r="AH28" s="921"/>
      <c r="AI28" s="460" t="s">
        <v>35</v>
      </c>
      <c r="AJ28" s="461"/>
      <c r="AK28" s="462"/>
      <c r="AL28" s="462">
        <v>180</v>
      </c>
      <c r="AM28" s="462"/>
      <c r="AN28" s="463"/>
      <c r="AO28" s="461"/>
      <c r="AP28" s="463"/>
      <c r="AQ28" s="461"/>
      <c r="AR28" s="462"/>
      <c r="AS28" s="462">
        <v>10.8</v>
      </c>
      <c r="AT28" s="462"/>
      <c r="AU28" s="462"/>
      <c r="AV28" s="462">
        <v>0</v>
      </c>
      <c r="AW28" s="462"/>
      <c r="AX28" s="463"/>
      <c r="AY28" s="461"/>
      <c r="AZ28" s="462"/>
      <c r="BA28" s="462"/>
      <c r="BB28" s="463"/>
      <c r="BC28" s="461"/>
      <c r="BD28" s="462"/>
      <c r="BE28" s="464"/>
      <c r="BF28" s="814">
        <f>SUM(AJ29:AN29)</f>
        <v>6.84</v>
      </c>
      <c r="BG28" s="814">
        <f>SUM(AO29:BB29)</f>
        <v>0.41</v>
      </c>
      <c r="BH28" s="814">
        <f>SUM(BF28+BG28)</f>
        <v>7.25</v>
      </c>
      <c r="BI28" s="815">
        <f t="shared" ref="BI28" si="18">AC28</f>
        <v>0</v>
      </c>
      <c r="BJ28" s="817">
        <f>SUM(BF28*BI28)</f>
        <v>0</v>
      </c>
      <c r="BK28" s="817">
        <f>SUM(BG28*BI28)</f>
        <v>0</v>
      </c>
      <c r="BL28" s="817">
        <f>SUM(BJ28:BK29)</f>
        <v>0</v>
      </c>
      <c r="BM28" s="925"/>
      <c r="BN28" s="926"/>
      <c r="BO28" s="927"/>
      <c r="BP28" s="871"/>
      <c r="BQ28" s="871"/>
      <c r="BR28" s="871"/>
      <c r="BS28" s="871"/>
      <c r="BT28" s="871"/>
      <c r="BU28" s="871"/>
      <c r="BV28" s="871"/>
      <c r="BW28" s="871"/>
      <c r="BX28" s="871"/>
      <c r="BY28" s="871"/>
      <c r="BZ28" s="871"/>
      <c r="CA28" s="871"/>
      <c r="CB28" s="871"/>
      <c r="CC28" s="871"/>
      <c r="CD28" s="871"/>
      <c r="CE28" s="871"/>
      <c r="CF28" s="871"/>
      <c r="CG28" s="871"/>
      <c r="CH28" s="916"/>
      <c r="CI28" s="406"/>
      <c r="CL28" s="68"/>
      <c r="CM28" s="68"/>
      <c r="CN28" s="68"/>
      <c r="CO28" s="68"/>
      <c r="CP28" s="68"/>
      <c r="CQ28" s="68"/>
      <c r="CR28" s="68"/>
      <c r="CS28" s="68"/>
      <c r="CT28" s="68"/>
      <c r="CU28" s="68"/>
      <c r="CV28" s="68"/>
      <c r="CW28" s="68"/>
      <c r="CX28" s="68"/>
      <c r="CY28" s="68"/>
      <c r="CZ28" s="68"/>
      <c r="DA28" s="68"/>
      <c r="DB28" s="68"/>
      <c r="DC28" s="68"/>
      <c r="EA28" s="68"/>
      <c r="EB28" s="68"/>
      <c r="EC28" s="68"/>
      <c r="ED28" s="68"/>
    </row>
    <row r="29" spans="1:134" ht="18.75" customHeight="1" thickBot="1">
      <c r="A29" s="932"/>
      <c r="B29" s="813"/>
      <c r="C29" s="20" t="s">
        <v>34</v>
      </c>
      <c r="D29" s="76">
        <f t="shared" ref="D29:Y29" si="19">(D$19*D28)/1000</f>
        <v>0</v>
      </c>
      <c r="E29" s="76">
        <f t="shared" si="19"/>
        <v>0</v>
      </c>
      <c r="F29" s="76">
        <f t="shared" si="19"/>
        <v>2.25</v>
      </c>
      <c r="G29" s="76">
        <f t="shared" si="19"/>
        <v>0</v>
      </c>
      <c r="H29" s="76">
        <f t="shared" si="19"/>
        <v>0</v>
      </c>
      <c r="I29" s="76">
        <f t="shared" si="19"/>
        <v>0</v>
      </c>
      <c r="J29" s="76">
        <f t="shared" si="19"/>
        <v>0</v>
      </c>
      <c r="K29" s="76">
        <f t="shared" si="19"/>
        <v>1.8</v>
      </c>
      <c r="L29" s="76">
        <f t="shared" si="19"/>
        <v>0</v>
      </c>
      <c r="M29" s="76">
        <f t="shared" si="19"/>
        <v>0.16200000000000001</v>
      </c>
      <c r="N29" s="76">
        <f t="shared" si="19"/>
        <v>0</v>
      </c>
      <c r="O29" s="76">
        <f t="shared" si="19"/>
        <v>0</v>
      </c>
      <c r="P29" s="76">
        <f t="shared" si="19"/>
        <v>0</v>
      </c>
      <c r="Q29" s="76">
        <f t="shared" si="19"/>
        <v>0</v>
      </c>
      <c r="R29" s="76">
        <f t="shared" si="19"/>
        <v>0</v>
      </c>
      <c r="S29" s="76">
        <f t="shared" si="19"/>
        <v>0</v>
      </c>
      <c r="T29" s="76">
        <f t="shared" si="19"/>
        <v>0</v>
      </c>
      <c r="U29" s="76">
        <f t="shared" si="19"/>
        <v>0</v>
      </c>
      <c r="V29" s="76">
        <f t="shared" si="19"/>
        <v>0</v>
      </c>
      <c r="W29" s="76">
        <f t="shared" si="19"/>
        <v>0</v>
      </c>
      <c r="X29" s="76">
        <f t="shared" si="19"/>
        <v>0</v>
      </c>
      <c r="Y29" s="76">
        <f t="shared" si="19"/>
        <v>0</v>
      </c>
      <c r="Z29" s="814"/>
      <c r="AA29" s="814"/>
      <c r="AB29" s="814"/>
      <c r="AC29" s="816"/>
      <c r="AD29" s="818"/>
      <c r="AE29" s="818"/>
      <c r="AF29" s="818"/>
      <c r="AG29" s="932"/>
      <c r="AH29" s="813"/>
      <c r="AI29" s="20" t="s">
        <v>34</v>
      </c>
      <c r="AJ29" s="76">
        <f t="shared" ref="AJ29:BE29" si="20">(AJ$19*AJ28)/1000</f>
        <v>0</v>
      </c>
      <c r="AK29" s="76">
        <f t="shared" si="20"/>
        <v>0</v>
      </c>
      <c r="AL29" s="76">
        <f t="shared" si="20"/>
        <v>6.84</v>
      </c>
      <c r="AM29" s="76">
        <f t="shared" si="20"/>
        <v>0</v>
      </c>
      <c r="AN29" s="76">
        <f t="shared" si="20"/>
        <v>0</v>
      </c>
      <c r="AO29" s="76">
        <f t="shared" si="20"/>
        <v>0</v>
      </c>
      <c r="AP29" s="76">
        <f t="shared" si="20"/>
        <v>0</v>
      </c>
      <c r="AQ29" s="76">
        <f t="shared" si="20"/>
        <v>0</v>
      </c>
      <c r="AR29" s="76">
        <f t="shared" si="20"/>
        <v>0</v>
      </c>
      <c r="AS29" s="76">
        <f t="shared" si="20"/>
        <v>0.41</v>
      </c>
      <c r="AT29" s="76">
        <f t="shared" si="20"/>
        <v>0</v>
      </c>
      <c r="AU29" s="76">
        <f t="shared" si="20"/>
        <v>0</v>
      </c>
      <c r="AV29" s="76">
        <f t="shared" si="20"/>
        <v>0</v>
      </c>
      <c r="AW29" s="76">
        <f t="shared" si="20"/>
        <v>0</v>
      </c>
      <c r="AX29" s="76">
        <f t="shared" si="20"/>
        <v>0</v>
      </c>
      <c r="AY29" s="76">
        <f t="shared" si="20"/>
        <v>0</v>
      </c>
      <c r="AZ29" s="76">
        <f t="shared" si="20"/>
        <v>0</v>
      </c>
      <c r="BA29" s="76">
        <f t="shared" si="20"/>
        <v>0</v>
      </c>
      <c r="BB29" s="76">
        <f t="shared" si="20"/>
        <v>0</v>
      </c>
      <c r="BC29" s="76">
        <f t="shared" si="20"/>
        <v>0</v>
      </c>
      <c r="BD29" s="76">
        <f t="shared" si="20"/>
        <v>0</v>
      </c>
      <c r="BE29" s="76">
        <f t="shared" si="20"/>
        <v>0</v>
      </c>
      <c r="BF29" s="814"/>
      <c r="BG29" s="814"/>
      <c r="BH29" s="814"/>
      <c r="BI29" s="816"/>
      <c r="BJ29" s="818"/>
      <c r="BK29" s="818"/>
      <c r="BL29" s="818"/>
      <c r="BM29" s="922" t="str">
        <f t="shared" ref="BM29" si="21">A36</f>
        <v>масло раст</v>
      </c>
      <c r="BN29" s="923"/>
      <c r="BO29" s="924"/>
      <c r="BP29" s="914"/>
      <c r="BQ29" s="914"/>
      <c r="BR29" s="871"/>
      <c r="BS29" s="871"/>
      <c r="BT29" s="871"/>
      <c r="BU29" s="871"/>
      <c r="BV29" s="871"/>
      <c r="BW29" s="914">
        <v>0.3</v>
      </c>
      <c r="BX29" s="871"/>
      <c r="BY29" s="871"/>
      <c r="BZ29" s="871"/>
      <c r="CA29" s="871"/>
      <c r="CB29" s="871"/>
      <c r="CC29" s="871"/>
      <c r="CD29" s="914">
        <f>Q37+AW37</f>
        <v>0</v>
      </c>
      <c r="CE29" s="871"/>
      <c r="CF29" s="914">
        <f>S37+AY37</f>
        <v>0</v>
      </c>
      <c r="CG29" s="914"/>
      <c r="CH29" s="915">
        <v>0.3</v>
      </c>
      <c r="CI29" s="406"/>
      <c r="CL29" s="21"/>
      <c r="CM29" s="21"/>
      <c r="CN29" s="21"/>
      <c r="CO29" s="21"/>
      <c r="CP29" s="21"/>
      <c r="CQ29" s="21"/>
      <c r="CR29" s="21"/>
      <c r="CS29" s="21"/>
      <c r="CT29" s="21"/>
      <c r="CU29" s="21"/>
      <c r="CV29" s="21"/>
      <c r="CW29" s="21"/>
      <c r="CX29" s="21"/>
      <c r="CY29" s="21"/>
      <c r="CZ29" s="21"/>
      <c r="DA29" s="21"/>
      <c r="DB29" s="21"/>
      <c r="DC29" s="21"/>
      <c r="EA29" s="21"/>
      <c r="EB29" s="21"/>
      <c r="EC29" s="21"/>
      <c r="ED29" s="21"/>
    </row>
    <row r="30" spans="1:134" s="68" customFormat="1" ht="18.75" customHeight="1">
      <c r="A30" s="932" t="s">
        <v>21</v>
      </c>
      <c r="B30" s="813"/>
      <c r="C30" s="64" t="s">
        <v>35</v>
      </c>
      <c r="D30" s="62"/>
      <c r="E30" s="61">
        <v>0</v>
      </c>
      <c r="F30" s="61"/>
      <c r="G30" s="61"/>
      <c r="H30" s="63"/>
      <c r="I30" s="62"/>
      <c r="J30" s="63"/>
      <c r="K30" s="62"/>
      <c r="L30" s="61"/>
      <c r="M30" s="61"/>
      <c r="N30" s="61">
        <v>0</v>
      </c>
      <c r="O30" s="61">
        <v>0</v>
      </c>
      <c r="P30" s="61">
        <v>0</v>
      </c>
      <c r="Q30" s="61"/>
      <c r="R30" s="63"/>
      <c r="S30" s="62"/>
      <c r="T30" s="61"/>
      <c r="U30" s="61"/>
      <c r="V30" s="63"/>
      <c r="W30" s="62"/>
      <c r="X30" s="61"/>
      <c r="Y30" s="60"/>
      <c r="Z30" s="814">
        <f>SUM(D31:H31)</f>
        <v>0</v>
      </c>
      <c r="AA30" s="814">
        <f>SUM(I31:V31)</f>
        <v>0</v>
      </c>
      <c r="AB30" s="814">
        <f>SUM(Z30+AA30)</f>
        <v>0</v>
      </c>
      <c r="AC30" s="816"/>
      <c r="AD30" s="817">
        <f>SUM(Z30*AC30)</f>
        <v>0</v>
      </c>
      <c r="AE30" s="817">
        <f>SUM(AA30*AC30)</f>
        <v>0</v>
      </c>
      <c r="AF30" s="817">
        <f>SUM(AD30:AE31)</f>
        <v>0</v>
      </c>
      <c r="AG30" s="932" t="s">
        <v>21</v>
      </c>
      <c r="AH30" s="813"/>
      <c r="AI30" s="64" t="s">
        <v>35</v>
      </c>
      <c r="AJ30" s="62"/>
      <c r="AK30" s="61">
        <v>0</v>
      </c>
      <c r="AL30" s="61"/>
      <c r="AM30" s="61"/>
      <c r="AN30" s="63"/>
      <c r="AO30" s="62"/>
      <c r="AP30" s="63"/>
      <c r="AQ30" s="62"/>
      <c r="AR30" s="61"/>
      <c r="AS30" s="517"/>
      <c r="AT30" s="61">
        <v>0</v>
      </c>
      <c r="AU30" s="61">
        <v>0</v>
      </c>
      <c r="AV30" s="61">
        <v>0</v>
      </c>
      <c r="AW30" s="61"/>
      <c r="AX30" s="63"/>
      <c r="AY30" s="62"/>
      <c r="AZ30" s="61"/>
      <c r="BA30" s="61"/>
      <c r="BB30" s="63"/>
      <c r="BC30" s="62"/>
      <c r="BD30" s="61"/>
      <c r="BE30" s="60"/>
      <c r="BF30" s="814">
        <f>SUM(AJ31:AN31)</f>
        <v>0</v>
      </c>
      <c r="BG30" s="814">
        <f>SUM(AO31:BB31)</f>
        <v>0</v>
      </c>
      <c r="BH30" s="814">
        <f>SUM(BF30+BG30)</f>
        <v>0</v>
      </c>
      <c r="BI30" s="815">
        <f t="shared" ref="BI30" si="22">AC30</f>
        <v>0</v>
      </c>
      <c r="BJ30" s="817">
        <f>SUM(BF30*BI30)</f>
        <v>0</v>
      </c>
      <c r="BK30" s="817">
        <f>SUM(BG30*BI30)</f>
        <v>0</v>
      </c>
      <c r="BL30" s="817">
        <f>SUM(BJ30:BK31)</f>
        <v>0</v>
      </c>
      <c r="BM30" s="925"/>
      <c r="BN30" s="926"/>
      <c r="BO30" s="927"/>
      <c r="BP30" s="871"/>
      <c r="BQ30" s="871"/>
      <c r="BR30" s="871"/>
      <c r="BS30" s="871"/>
      <c r="BT30" s="871"/>
      <c r="BU30" s="871"/>
      <c r="BV30" s="871"/>
      <c r="BW30" s="871"/>
      <c r="BX30" s="871"/>
      <c r="BY30" s="871"/>
      <c r="BZ30" s="871"/>
      <c r="CA30" s="871"/>
      <c r="CB30" s="871"/>
      <c r="CC30" s="871"/>
      <c r="CD30" s="871"/>
      <c r="CE30" s="871"/>
      <c r="CF30" s="871"/>
      <c r="CG30" s="871"/>
      <c r="CH30" s="916"/>
      <c r="CI30" s="406"/>
      <c r="CJ30" s="55"/>
      <c r="CL30" s="55"/>
      <c r="CM30" s="55"/>
      <c r="CN30" s="55"/>
      <c r="CO30" s="55"/>
      <c r="CP30" s="55"/>
      <c r="CQ30" s="55"/>
      <c r="CR30" s="55"/>
      <c r="CS30" s="55"/>
      <c r="CT30" s="55"/>
      <c r="CU30" s="55"/>
      <c r="CV30" s="55"/>
      <c r="CW30" s="55"/>
      <c r="CX30" s="55"/>
      <c r="CY30" s="55"/>
      <c r="CZ30" s="55"/>
      <c r="DA30" s="55"/>
      <c r="DB30" s="55"/>
      <c r="DC30" s="55"/>
      <c r="DD30" s="75"/>
      <c r="DE30" s="75"/>
      <c r="DF30" s="75"/>
      <c r="DG30" s="75"/>
      <c r="DH30" s="75"/>
      <c r="DI30" s="75"/>
      <c r="DJ30" s="75"/>
      <c r="DK30" s="75"/>
      <c r="DL30" s="75"/>
      <c r="DM30" s="75"/>
      <c r="DN30" s="75"/>
      <c r="DO30" s="75"/>
      <c r="DP30" s="75"/>
      <c r="DQ30" s="75"/>
      <c r="DR30" s="75"/>
      <c r="DS30" s="75"/>
      <c r="DT30" s="75"/>
      <c r="DU30" s="75"/>
      <c r="DV30" s="75"/>
      <c r="DW30" s="75"/>
      <c r="DX30" s="75"/>
      <c r="DY30" s="75"/>
      <c r="DZ30" s="75"/>
      <c r="EA30" s="55"/>
      <c r="EB30" s="55"/>
      <c r="EC30" s="55"/>
      <c r="ED30" s="55"/>
    </row>
    <row r="31" spans="1:134" s="21" customFormat="1" ht="18.75" customHeight="1" thickBot="1">
      <c r="A31" s="932"/>
      <c r="B31" s="813"/>
      <c r="C31" s="20" t="s">
        <v>34</v>
      </c>
      <c r="D31" s="76">
        <f t="shared" ref="D31:Y31" si="23">(D$19*D30)/1000</f>
        <v>0</v>
      </c>
      <c r="E31" s="76">
        <f t="shared" si="23"/>
        <v>0</v>
      </c>
      <c r="F31" s="76">
        <f t="shared" si="23"/>
        <v>0</v>
      </c>
      <c r="G31" s="76">
        <f t="shared" si="23"/>
        <v>0</v>
      </c>
      <c r="H31" s="76">
        <f t="shared" si="23"/>
        <v>0</v>
      </c>
      <c r="I31" s="76">
        <f t="shared" si="23"/>
        <v>0</v>
      </c>
      <c r="J31" s="76">
        <f t="shared" si="23"/>
        <v>0</v>
      </c>
      <c r="K31" s="76">
        <f t="shared" si="23"/>
        <v>0</v>
      </c>
      <c r="L31" s="76">
        <f t="shared" si="23"/>
        <v>0</v>
      </c>
      <c r="M31" s="76">
        <f t="shared" si="23"/>
        <v>0</v>
      </c>
      <c r="N31" s="76">
        <f t="shared" si="23"/>
        <v>0</v>
      </c>
      <c r="O31" s="76">
        <f t="shared" si="23"/>
        <v>0</v>
      </c>
      <c r="P31" s="76">
        <f t="shared" si="23"/>
        <v>0</v>
      </c>
      <c r="Q31" s="76">
        <f t="shared" si="23"/>
        <v>0</v>
      </c>
      <c r="R31" s="76">
        <f t="shared" si="23"/>
        <v>0</v>
      </c>
      <c r="S31" s="76">
        <f t="shared" si="23"/>
        <v>0</v>
      </c>
      <c r="T31" s="76">
        <f t="shared" si="23"/>
        <v>0</v>
      </c>
      <c r="U31" s="76">
        <f t="shared" si="23"/>
        <v>0</v>
      </c>
      <c r="V31" s="76">
        <f t="shared" si="23"/>
        <v>0</v>
      </c>
      <c r="W31" s="76">
        <f t="shared" si="23"/>
        <v>0</v>
      </c>
      <c r="X31" s="76">
        <f t="shared" si="23"/>
        <v>0</v>
      </c>
      <c r="Y31" s="76">
        <f t="shared" si="23"/>
        <v>0</v>
      </c>
      <c r="Z31" s="814"/>
      <c r="AA31" s="814"/>
      <c r="AB31" s="814"/>
      <c r="AC31" s="816"/>
      <c r="AD31" s="818"/>
      <c r="AE31" s="818"/>
      <c r="AF31" s="818"/>
      <c r="AG31" s="932"/>
      <c r="AH31" s="813"/>
      <c r="AI31" s="20" t="s">
        <v>34</v>
      </c>
      <c r="AJ31" s="76">
        <f t="shared" ref="AJ31:BE31" si="24">(AJ$19*AJ30)/1000</f>
        <v>0</v>
      </c>
      <c r="AK31" s="76">
        <f t="shared" si="24"/>
        <v>0</v>
      </c>
      <c r="AL31" s="76">
        <f t="shared" si="24"/>
        <v>0</v>
      </c>
      <c r="AM31" s="76">
        <f t="shared" si="24"/>
        <v>0</v>
      </c>
      <c r="AN31" s="76">
        <f t="shared" si="24"/>
        <v>0</v>
      </c>
      <c r="AO31" s="76">
        <f t="shared" si="24"/>
        <v>0</v>
      </c>
      <c r="AP31" s="76">
        <f t="shared" si="24"/>
        <v>0</v>
      </c>
      <c r="AQ31" s="76">
        <f t="shared" si="24"/>
        <v>0</v>
      </c>
      <c r="AR31" s="76">
        <f t="shared" si="24"/>
        <v>0</v>
      </c>
      <c r="AS31" s="76">
        <f t="shared" si="24"/>
        <v>0</v>
      </c>
      <c r="AT31" s="76">
        <f t="shared" si="24"/>
        <v>0</v>
      </c>
      <c r="AU31" s="76">
        <f t="shared" si="24"/>
        <v>0</v>
      </c>
      <c r="AV31" s="76">
        <f t="shared" si="24"/>
        <v>0</v>
      </c>
      <c r="AW31" s="76">
        <f t="shared" si="24"/>
        <v>0</v>
      </c>
      <c r="AX31" s="76">
        <f t="shared" si="24"/>
        <v>0</v>
      </c>
      <c r="AY31" s="76">
        <f t="shared" si="24"/>
        <v>0</v>
      </c>
      <c r="AZ31" s="76">
        <f t="shared" si="24"/>
        <v>0</v>
      </c>
      <c r="BA31" s="76">
        <f t="shared" si="24"/>
        <v>0</v>
      </c>
      <c r="BB31" s="76">
        <f t="shared" si="24"/>
        <v>0</v>
      </c>
      <c r="BC31" s="76">
        <f t="shared" si="24"/>
        <v>0</v>
      </c>
      <c r="BD31" s="76">
        <f t="shared" si="24"/>
        <v>0</v>
      </c>
      <c r="BE31" s="76">
        <f t="shared" si="24"/>
        <v>0</v>
      </c>
      <c r="BF31" s="814"/>
      <c r="BG31" s="814"/>
      <c r="BH31" s="814"/>
      <c r="BI31" s="816"/>
      <c r="BJ31" s="818"/>
      <c r="BK31" s="818"/>
      <c r="BL31" s="818"/>
      <c r="BM31" s="922" t="str">
        <f t="shared" ref="BM31" si="25">A38</f>
        <v>сахар</v>
      </c>
      <c r="BN31" s="923"/>
      <c r="BO31" s="924"/>
      <c r="BP31" s="914">
        <f>D39+AJ39</f>
        <v>0.11700000000000001</v>
      </c>
      <c r="BQ31" s="871"/>
      <c r="BR31" s="914">
        <f>F39+AL39</f>
        <v>0.30299999999999999</v>
      </c>
      <c r="BS31" s="871"/>
      <c r="BT31" s="871"/>
      <c r="BU31" s="871"/>
      <c r="BV31" s="871"/>
      <c r="BW31" s="914"/>
      <c r="BX31" s="914"/>
      <c r="BY31" s="914"/>
      <c r="BZ31" s="914"/>
      <c r="CA31" s="914">
        <f>N39+AT39</f>
        <v>0.30299999999999999</v>
      </c>
      <c r="CB31" s="871"/>
      <c r="CC31" s="871"/>
      <c r="CD31" s="871"/>
      <c r="CE31" s="871"/>
      <c r="CF31" s="914">
        <f>S39+AY39</f>
        <v>0.14399999999999999</v>
      </c>
      <c r="CG31" s="914">
        <f>T39+AZ39</f>
        <v>0.28299999999999997</v>
      </c>
      <c r="CH31" s="915">
        <v>1.1499999999999999</v>
      </c>
      <c r="CI31" s="406"/>
      <c r="CJ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EA31" s="3"/>
      <c r="EB31" s="3"/>
      <c r="EC31" s="3"/>
      <c r="ED31" s="3"/>
    </row>
    <row r="32" spans="1:134" s="68" customFormat="1" ht="18.75" customHeight="1">
      <c r="A32" s="932" t="s">
        <v>400</v>
      </c>
      <c r="B32" s="813"/>
      <c r="C32" s="64" t="s">
        <v>35</v>
      </c>
      <c r="D32" s="62"/>
      <c r="E32" s="61">
        <v>0</v>
      </c>
      <c r="F32" s="61"/>
      <c r="G32" s="61"/>
      <c r="H32" s="63"/>
      <c r="I32" s="62"/>
      <c r="J32" s="63"/>
      <c r="K32" s="62">
        <v>9.6</v>
      </c>
      <c r="L32" s="61"/>
      <c r="M32" s="61"/>
      <c r="N32" s="61">
        <v>0</v>
      </c>
      <c r="O32" s="61">
        <v>0</v>
      </c>
      <c r="P32" s="61">
        <v>0</v>
      </c>
      <c r="Q32" s="61"/>
      <c r="R32" s="63"/>
      <c r="S32" s="62"/>
      <c r="T32" s="61"/>
      <c r="U32" s="61"/>
      <c r="V32" s="63"/>
      <c r="W32" s="62"/>
      <c r="X32" s="61"/>
      <c r="Y32" s="60"/>
      <c r="Z32" s="814">
        <f>SUM(D33:H33)</f>
        <v>0</v>
      </c>
      <c r="AA32" s="814">
        <f>SUM(I33:V33)</f>
        <v>0.14399999999999999</v>
      </c>
      <c r="AB32" s="814">
        <f>SUM(Z32+AA32)</f>
        <v>0.14399999999999999</v>
      </c>
      <c r="AC32" s="816">
        <v>360</v>
      </c>
      <c r="AD32" s="817">
        <f>SUM(Z32*AC32)</f>
        <v>0</v>
      </c>
      <c r="AE32" s="817">
        <f>SUM(AA32*AC32)</f>
        <v>51.84</v>
      </c>
      <c r="AF32" s="817">
        <f>SUM(AD32:AE33)</f>
        <v>51.84</v>
      </c>
      <c r="AG32" s="932" t="s">
        <v>400</v>
      </c>
      <c r="AH32" s="813"/>
      <c r="AI32" s="64" t="s">
        <v>35</v>
      </c>
      <c r="AJ32" s="62"/>
      <c r="AK32" s="61">
        <v>0</v>
      </c>
      <c r="AL32" s="61"/>
      <c r="AM32" s="61"/>
      <c r="AN32" s="63"/>
      <c r="AO32" s="62"/>
      <c r="AP32" s="63"/>
      <c r="AQ32" s="62">
        <v>15.15</v>
      </c>
      <c r="AR32" s="61"/>
      <c r="AS32" s="517"/>
      <c r="AT32" s="61">
        <v>0</v>
      </c>
      <c r="AU32" s="61">
        <v>0</v>
      </c>
      <c r="AV32" s="61">
        <v>0</v>
      </c>
      <c r="AW32" s="61"/>
      <c r="AX32" s="63"/>
      <c r="AY32" s="62"/>
      <c r="AZ32" s="61"/>
      <c r="BA32" s="61"/>
      <c r="BB32" s="63"/>
      <c r="BC32" s="62"/>
      <c r="BD32" s="61"/>
      <c r="BE32" s="60"/>
      <c r="BF32" s="814">
        <f>SUM(AJ33:AN33)</f>
        <v>0</v>
      </c>
      <c r="BG32" s="814">
        <f>SUM(AO33:BB33)</f>
        <v>0.57599999999999996</v>
      </c>
      <c r="BH32" s="814">
        <f>SUM(BF32+BG32)</f>
        <v>0.57599999999999996</v>
      </c>
      <c r="BI32" s="815">
        <f t="shared" ref="BI32" si="26">AC32</f>
        <v>360</v>
      </c>
      <c r="BJ32" s="817">
        <f>SUM(BF32*BI32)</f>
        <v>0</v>
      </c>
      <c r="BK32" s="817">
        <f>SUM(BG32*BI32)</f>
        <v>207.36</v>
      </c>
      <c r="BL32" s="817">
        <f>SUM(BJ32:BK33)</f>
        <v>207.36</v>
      </c>
      <c r="BM32" s="925"/>
      <c r="BN32" s="926"/>
      <c r="BO32" s="927"/>
      <c r="BP32" s="871"/>
      <c r="BQ32" s="871"/>
      <c r="BR32" s="871"/>
      <c r="BS32" s="871"/>
      <c r="BT32" s="871"/>
      <c r="BU32" s="871"/>
      <c r="BV32" s="871"/>
      <c r="BW32" s="871"/>
      <c r="BX32" s="871"/>
      <c r="BY32" s="871"/>
      <c r="BZ32" s="871"/>
      <c r="CA32" s="871"/>
      <c r="CB32" s="871"/>
      <c r="CC32" s="871"/>
      <c r="CD32" s="871"/>
      <c r="CE32" s="871"/>
      <c r="CF32" s="871"/>
      <c r="CG32" s="871"/>
      <c r="CH32" s="916"/>
      <c r="CI32" s="406"/>
      <c r="CJ32" s="55"/>
      <c r="CL32" s="55"/>
      <c r="CM32" s="55"/>
      <c r="CN32" s="55"/>
      <c r="CO32" s="55"/>
      <c r="CP32" s="55"/>
      <c r="CQ32" s="55"/>
      <c r="CR32" s="55"/>
      <c r="CS32" s="55"/>
      <c r="CT32" s="55"/>
      <c r="CU32" s="55"/>
      <c r="CV32" s="55"/>
      <c r="CW32" s="55"/>
      <c r="CX32" s="55"/>
      <c r="CY32" s="55"/>
      <c r="CZ32" s="55"/>
      <c r="DA32" s="55"/>
      <c r="DB32" s="55"/>
      <c r="DC32" s="55"/>
      <c r="EA32" s="55"/>
      <c r="EB32" s="55"/>
      <c r="EC32" s="55"/>
      <c r="ED32" s="55"/>
    </row>
    <row r="33" spans="1:134" s="21" customFormat="1" ht="18.75" customHeight="1" thickBot="1">
      <c r="A33" s="932"/>
      <c r="B33" s="813"/>
      <c r="C33" s="20" t="s">
        <v>34</v>
      </c>
      <c r="D33" s="76">
        <f t="shared" ref="D33:Y33" si="27">(D$19*D32)/1000</f>
        <v>0</v>
      </c>
      <c r="E33" s="76">
        <f t="shared" si="27"/>
        <v>0</v>
      </c>
      <c r="F33" s="76">
        <f t="shared" si="27"/>
        <v>0</v>
      </c>
      <c r="G33" s="76">
        <f t="shared" si="27"/>
        <v>0</v>
      </c>
      <c r="H33" s="76">
        <f t="shared" si="27"/>
        <v>0</v>
      </c>
      <c r="I33" s="76">
        <f t="shared" si="27"/>
        <v>0</v>
      </c>
      <c r="J33" s="76">
        <f t="shared" si="27"/>
        <v>0</v>
      </c>
      <c r="K33" s="76">
        <f t="shared" si="27"/>
        <v>0.14399999999999999</v>
      </c>
      <c r="L33" s="76">
        <f t="shared" si="27"/>
        <v>0</v>
      </c>
      <c r="M33" s="76">
        <f t="shared" si="27"/>
        <v>0</v>
      </c>
      <c r="N33" s="76">
        <f t="shared" si="27"/>
        <v>0</v>
      </c>
      <c r="O33" s="76">
        <f t="shared" si="27"/>
        <v>0</v>
      </c>
      <c r="P33" s="76">
        <f t="shared" si="27"/>
        <v>0</v>
      </c>
      <c r="Q33" s="76">
        <f t="shared" si="27"/>
        <v>0</v>
      </c>
      <c r="R33" s="76">
        <f t="shared" si="27"/>
        <v>0</v>
      </c>
      <c r="S33" s="76">
        <f t="shared" si="27"/>
        <v>0</v>
      </c>
      <c r="T33" s="76">
        <f t="shared" si="27"/>
        <v>0</v>
      </c>
      <c r="U33" s="76">
        <f t="shared" si="27"/>
        <v>0</v>
      </c>
      <c r="V33" s="76">
        <f t="shared" si="27"/>
        <v>0</v>
      </c>
      <c r="W33" s="76">
        <f t="shared" si="27"/>
        <v>0</v>
      </c>
      <c r="X33" s="76">
        <f t="shared" si="27"/>
        <v>0</v>
      </c>
      <c r="Y33" s="76">
        <f t="shared" si="27"/>
        <v>0</v>
      </c>
      <c r="Z33" s="814"/>
      <c r="AA33" s="814"/>
      <c r="AB33" s="814"/>
      <c r="AC33" s="816"/>
      <c r="AD33" s="818"/>
      <c r="AE33" s="818"/>
      <c r="AF33" s="818"/>
      <c r="AG33" s="932"/>
      <c r="AH33" s="813"/>
      <c r="AI33" s="20" t="s">
        <v>34</v>
      </c>
      <c r="AJ33" s="76">
        <f t="shared" ref="AJ33:BE33" si="28">(AJ$19*AJ32)/1000</f>
        <v>0</v>
      </c>
      <c r="AK33" s="76">
        <f t="shared" si="28"/>
        <v>0</v>
      </c>
      <c r="AL33" s="76">
        <f t="shared" si="28"/>
        <v>0</v>
      </c>
      <c r="AM33" s="76">
        <f t="shared" si="28"/>
        <v>0</v>
      </c>
      <c r="AN33" s="76">
        <f t="shared" si="28"/>
        <v>0</v>
      </c>
      <c r="AO33" s="76">
        <f t="shared" si="28"/>
        <v>0</v>
      </c>
      <c r="AP33" s="76">
        <f t="shared" si="28"/>
        <v>0</v>
      </c>
      <c r="AQ33" s="76">
        <f t="shared" si="28"/>
        <v>0.57599999999999996</v>
      </c>
      <c r="AR33" s="76">
        <f t="shared" si="28"/>
        <v>0</v>
      </c>
      <c r="AS33" s="76">
        <f t="shared" si="28"/>
        <v>0</v>
      </c>
      <c r="AT33" s="76">
        <f t="shared" si="28"/>
        <v>0</v>
      </c>
      <c r="AU33" s="76">
        <f t="shared" si="28"/>
        <v>0</v>
      </c>
      <c r="AV33" s="76">
        <f t="shared" si="28"/>
        <v>0</v>
      </c>
      <c r="AW33" s="76">
        <f t="shared" si="28"/>
        <v>0</v>
      </c>
      <c r="AX33" s="76">
        <f t="shared" si="28"/>
        <v>0</v>
      </c>
      <c r="AY33" s="76">
        <f t="shared" si="28"/>
        <v>0</v>
      </c>
      <c r="AZ33" s="76">
        <f t="shared" si="28"/>
        <v>0</v>
      </c>
      <c r="BA33" s="76">
        <f t="shared" si="28"/>
        <v>0</v>
      </c>
      <c r="BB33" s="76">
        <f t="shared" si="28"/>
        <v>0</v>
      </c>
      <c r="BC33" s="76">
        <f t="shared" si="28"/>
        <v>0</v>
      </c>
      <c r="BD33" s="76">
        <f t="shared" si="28"/>
        <v>0</v>
      </c>
      <c r="BE33" s="76">
        <f t="shared" si="28"/>
        <v>0</v>
      </c>
      <c r="BF33" s="814"/>
      <c r="BG33" s="814"/>
      <c r="BH33" s="814"/>
      <c r="BI33" s="816"/>
      <c r="BJ33" s="818"/>
      <c r="BK33" s="818"/>
      <c r="BL33" s="818"/>
      <c r="BM33" s="922" t="str">
        <f t="shared" ref="BM33" si="29">A40</f>
        <v>соль</v>
      </c>
      <c r="BN33" s="923"/>
      <c r="BO33" s="924"/>
      <c r="BP33" s="914">
        <f>D41+AJ41</f>
        <v>2.9000000000000001E-2</v>
      </c>
      <c r="BQ33" s="914"/>
      <c r="BR33" s="871"/>
      <c r="BS33" s="871"/>
      <c r="BT33" s="871"/>
      <c r="BU33" s="871"/>
      <c r="BV33" s="871"/>
      <c r="BW33" s="914">
        <f>L41+AR41</f>
        <v>2.4E-2</v>
      </c>
      <c r="BX33" s="914">
        <f>AR41</f>
        <v>1.9E-2</v>
      </c>
      <c r="BY33" s="914">
        <f>L41</f>
        <v>5.0000000000000001E-3</v>
      </c>
      <c r="BZ33" s="914">
        <f>M41+AS41</f>
        <v>3.1E-2</v>
      </c>
      <c r="CA33" s="871"/>
      <c r="CB33" s="871"/>
      <c r="CC33" s="871"/>
      <c r="CD33" s="871"/>
      <c r="CE33" s="871"/>
      <c r="CF33" s="914">
        <f>S41+AY41</f>
        <v>2.7E-2</v>
      </c>
      <c r="CG33" s="871"/>
      <c r="CH33" s="915">
        <v>0.16</v>
      </c>
      <c r="CI33" s="406"/>
      <c r="CJ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</row>
    <row r="34" spans="1:134" s="55" customFormat="1" ht="18.75" customHeight="1">
      <c r="A34" s="932" t="s">
        <v>3</v>
      </c>
      <c r="B34" s="813"/>
      <c r="C34" s="64" t="s">
        <v>35</v>
      </c>
      <c r="D34" s="62">
        <v>3</v>
      </c>
      <c r="E34" s="61"/>
      <c r="F34" s="61"/>
      <c r="G34" s="61">
        <v>5</v>
      </c>
      <c r="H34" s="63"/>
      <c r="I34" s="62"/>
      <c r="J34" s="63"/>
      <c r="K34" s="62">
        <v>1.5</v>
      </c>
      <c r="L34" s="61">
        <v>2.8</v>
      </c>
      <c r="M34" s="61"/>
      <c r="N34" s="61"/>
      <c r="O34" s="61"/>
      <c r="P34" s="61">
        <v>0</v>
      </c>
      <c r="Q34" s="61"/>
      <c r="R34" s="63"/>
      <c r="S34" s="62">
        <v>5.16</v>
      </c>
      <c r="T34" s="61"/>
      <c r="U34" s="61"/>
      <c r="V34" s="63"/>
      <c r="W34" s="62"/>
      <c r="X34" s="61"/>
      <c r="Y34" s="60"/>
      <c r="Z34" s="814">
        <f>SUM(D35:H35)</f>
        <v>0.12</v>
      </c>
      <c r="AA34" s="814">
        <f>SUM(I35:V35)</f>
        <v>0.14199999999999999</v>
      </c>
      <c r="AB34" s="814">
        <f>SUM(Z34+AA34)</f>
        <v>0.26200000000000001</v>
      </c>
      <c r="AC34" s="934">
        <v>400</v>
      </c>
      <c r="AD34" s="817">
        <f>SUM(Z34*AC34)</f>
        <v>48</v>
      </c>
      <c r="AE34" s="817">
        <f>SUM(AA34*AC34)</f>
        <v>56.8</v>
      </c>
      <c r="AF34" s="817">
        <f>SUM(AD34:AE35)</f>
        <v>104.8</v>
      </c>
      <c r="AG34" s="932" t="s">
        <v>3</v>
      </c>
      <c r="AH34" s="813"/>
      <c r="AI34" s="64" t="s">
        <v>35</v>
      </c>
      <c r="AJ34" s="62">
        <v>3</v>
      </c>
      <c r="AK34" s="61"/>
      <c r="AL34" s="61"/>
      <c r="AM34" s="61">
        <v>5</v>
      </c>
      <c r="AN34" s="63"/>
      <c r="AO34" s="62"/>
      <c r="AP34" s="63"/>
      <c r="AQ34" s="62">
        <v>2.5</v>
      </c>
      <c r="AR34" s="61">
        <v>3.5</v>
      </c>
      <c r="AS34" s="517"/>
      <c r="AT34" s="61"/>
      <c r="AU34" s="61"/>
      <c r="AV34" s="61">
        <v>0</v>
      </c>
      <c r="AW34" s="61"/>
      <c r="AX34" s="63"/>
      <c r="AY34" s="62">
        <v>5.52</v>
      </c>
      <c r="AZ34" s="61"/>
      <c r="BA34" s="61"/>
      <c r="BB34" s="63"/>
      <c r="BC34" s="62"/>
      <c r="BD34" s="61"/>
      <c r="BE34" s="60"/>
      <c r="BF34" s="814">
        <f>SUM(AJ35:AN35)</f>
        <v>0.30399999999999999</v>
      </c>
      <c r="BG34" s="814">
        <f>SUM(AO35:BB35)</f>
        <v>0.438</v>
      </c>
      <c r="BH34" s="814">
        <f>SUM(BF34+BG34)</f>
        <v>0.74199999999999999</v>
      </c>
      <c r="BI34" s="815">
        <f t="shared" ref="BI34" si="30">AC34</f>
        <v>400</v>
      </c>
      <c r="BJ34" s="817">
        <f>SUM(BF34*BI34)</f>
        <v>121.6</v>
      </c>
      <c r="BK34" s="817">
        <f>SUM(BG34*BI34)</f>
        <v>175.2</v>
      </c>
      <c r="BL34" s="817">
        <f>SUM(BJ34:BK35)</f>
        <v>296.8</v>
      </c>
      <c r="BM34" s="925"/>
      <c r="BN34" s="926"/>
      <c r="BO34" s="927"/>
      <c r="BP34" s="871"/>
      <c r="BQ34" s="871"/>
      <c r="BR34" s="871"/>
      <c r="BS34" s="871"/>
      <c r="BT34" s="871"/>
      <c r="BU34" s="871"/>
      <c r="BV34" s="871"/>
      <c r="BW34" s="871"/>
      <c r="BX34" s="871"/>
      <c r="BY34" s="871"/>
      <c r="BZ34" s="871"/>
      <c r="CA34" s="871"/>
      <c r="CB34" s="871"/>
      <c r="CC34" s="871"/>
      <c r="CD34" s="871"/>
      <c r="CE34" s="871"/>
      <c r="CF34" s="871"/>
      <c r="CG34" s="871"/>
      <c r="CH34" s="916"/>
      <c r="CI34" s="406"/>
    </row>
    <row r="35" spans="1:134" ht="18.75" customHeight="1" thickBot="1">
      <c r="A35" s="933"/>
      <c r="B35" s="929"/>
      <c r="C35" s="65" t="s">
        <v>34</v>
      </c>
      <c r="D35" s="273">
        <f t="shared" ref="D35:Y35" si="31">(D$19*D34)/1000</f>
        <v>4.4999999999999998E-2</v>
      </c>
      <c r="E35" s="273">
        <f t="shared" si="31"/>
        <v>0</v>
      </c>
      <c r="F35" s="273">
        <f t="shared" si="31"/>
        <v>0</v>
      </c>
      <c r="G35" s="273">
        <f t="shared" si="31"/>
        <v>7.4999999999999997E-2</v>
      </c>
      <c r="H35" s="273">
        <f t="shared" si="31"/>
        <v>0</v>
      </c>
      <c r="I35" s="273">
        <f t="shared" si="31"/>
        <v>0</v>
      </c>
      <c r="J35" s="273">
        <f t="shared" si="31"/>
        <v>0</v>
      </c>
      <c r="K35" s="273">
        <f t="shared" si="31"/>
        <v>2.3E-2</v>
      </c>
      <c r="L35" s="273">
        <f t="shared" si="31"/>
        <v>4.2000000000000003E-2</v>
      </c>
      <c r="M35" s="273">
        <f t="shared" si="31"/>
        <v>0</v>
      </c>
      <c r="N35" s="273">
        <f t="shared" si="31"/>
        <v>0</v>
      </c>
      <c r="O35" s="273">
        <f t="shared" si="31"/>
        <v>0</v>
      </c>
      <c r="P35" s="273">
        <f t="shared" si="31"/>
        <v>0</v>
      </c>
      <c r="Q35" s="273">
        <f t="shared" si="31"/>
        <v>0</v>
      </c>
      <c r="R35" s="273">
        <f t="shared" si="31"/>
        <v>0</v>
      </c>
      <c r="S35" s="273">
        <f t="shared" si="31"/>
        <v>7.6999999999999999E-2</v>
      </c>
      <c r="T35" s="273">
        <f t="shared" si="31"/>
        <v>0</v>
      </c>
      <c r="U35" s="273">
        <f t="shared" si="31"/>
        <v>0</v>
      </c>
      <c r="V35" s="273">
        <f t="shared" si="31"/>
        <v>0</v>
      </c>
      <c r="W35" s="273">
        <f t="shared" si="31"/>
        <v>0</v>
      </c>
      <c r="X35" s="273">
        <f t="shared" si="31"/>
        <v>0</v>
      </c>
      <c r="Y35" s="273">
        <f t="shared" si="31"/>
        <v>0</v>
      </c>
      <c r="Z35" s="814"/>
      <c r="AA35" s="814"/>
      <c r="AB35" s="814"/>
      <c r="AC35" s="935"/>
      <c r="AD35" s="818"/>
      <c r="AE35" s="818"/>
      <c r="AF35" s="818"/>
      <c r="AG35" s="933"/>
      <c r="AH35" s="929"/>
      <c r="AI35" s="65" t="s">
        <v>34</v>
      </c>
      <c r="AJ35" s="273">
        <f t="shared" ref="AJ35:BE35" si="32">(AJ$19*AJ34)/1000</f>
        <v>0.114</v>
      </c>
      <c r="AK35" s="273">
        <f t="shared" si="32"/>
        <v>0</v>
      </c>
      <c r="AL35" s="273">
        <f t="shared" si="32"/>
        <v>0</v>
      </c>
      <c r="AM35" s="273">
        <f t="shared" si="32"/>
        <v>0.19</v>
      </c>
      <c r="AN35" s="273">
        <f t="shared" si="32"/>
        <v>0</v>
      </c>
      <c r="AO35" s="273">
        <f t="shared" si="32"/>
        <v>0</v>
      </c>
      <c r="AP35" s="273">
        <f t="shared" si="32"/>
        <v>0</v>
      </c>
      <c r="AQ35" s="273">
        <f t="shared" si="32"/>
        <v>9.5000000000000001E-2</v>
      </c>
      <c r="AR35" s="273">
        <f t="shared" si="32"/>
        <v>0.13300000000000001</v>
      </c>
      <c r="AS35" s="273">
        <f t="shared" si="32"/>
        <v>0</v>
      </c>
      <c r="AT35" s="273">
        <f t="shared" si="32"/>
        <v>0</v>
      </c>
      <c r="AU35" s="273">
        <f t="shared" si="32"/>
        <v>0</v>
      </c>
      <c r="AV35" s="273">
        <f t="shared" si="32"/>
        <v>0</v>
      </c>
      <c r="AW35" s="273">
        <f t="shared" si="32"/>
        <v>0</v>
      </c>
      <c r="AX35" s="273">
        <f t="shared" si="32"/>
        <v>0</v>
      </c>
      <c r="AY35" s="273">
        <f t="shared" si="32"/>
        <v>0.21</v>
      </c>
      <c r="AZ35" s="273">
        <f t="shared" si="32"/>
        <v>0</v>
      </c>
      <c r="BA35" s="273">
        <f t="shared" si="32"/>
        <v>0</v>
      </c>
      <c r="BB35" s="273">
        <f t="shared" si="32"/>
        <v>0</v>
      </c>
      <c r="BC35" s="273">
        <f t="shared" si="32"/>
        <v>0</v>
      </c>
      <c r="BD35" s="273">
        <f t="shared" si="32"/>
        <v>0</v>
      </c>
      <c r="BE35" s="273">
        <f t="shared" si="32"/>
        <v>0</v>
      </c>
      <c r="BF35" s="814"/>
      <c r="BG35" s="814"/>
      <c r="BH35" s="814"/>
      <c r="BI35" s="816"/>
      <c r="BJ35" s="818"/>
      <c r="BK35" s="818"/>
      <c r="BL35" s="818"/>
      <c r="BM35" s="922" t="str">
        <f t="shared" ref="BM35" si="33">A42</f>
        <v>чай</v>
      </c>
      <c r="BN35" s="923"/>
      <c r="BO35" s="924"/>
      <c r="BP35" s="871"/>
      <c r="BQ35" s="871"/>
      <c r="BR35" s="914">
        <f>F43+AL43</f>
        <v>0.01</v>
      </c>
      <c r="BS35" s="871"/>
      <c r="BT35" s="871"/>
      <c r="BU35" s="871"/>
      <c r="BV35" s="871"/>
      <c r="BW35" s="871"/>
      <c r="BX35" s="871"/>
      <c r="BY35" s="871"/>
      <c r="BZ35" s="871"/>
      <c r="CA35" s="871"/>
      <c r="CB35" s="871"/>
      <c r="CC35" s="871"/>
      <c r="CD35" s="871"/>
      <c r="CE35" s="871"/>
      <c r="CF35" s="871"/>
      <c r="CG35" s="914"/>
      <c r="CH35" s="915">
        <v>0.01</v>
      </c>
      <c r="CI35" s="406"/>
      <c r="CL35" s="21"/>
      <c r="CM35" s="21"/>
      <c r="CN35" s="21"/>
      <c r="CO35" s="21"/>
      <c r="CP35" s="21"/>
      <c r="CQ35" s="21"/>
      <c r="CR35" s="21"/>
      <c r="CS35" s="21"/>
      <c r="CT35" s="21"/>
      <c r="CU35" s="21"/>
      <c r="CV35" s="21"/>
      <c r="CW35" s="21"/>
      <c r="CX35" s="21"/>
      <c r="CY35" s="21"/>
      <c r="CZ35" s="21"/>
      <c r="DA35" s="21"/>
      <c r="DB35" s="21"/>
      <c r="DC35" s="21"/>
      <c r="EA35" s="21"/>
      <c r="EB35" s="21"/>
      <c r="EC35" s="21"/>
      <c r="ED35" s="21"/>
    </row>
    <row r="36" spans="1:134" s="55" customFormat="1" ht="18.75" customHeight="1">
      <c r="A36" s="932" t="s">
        <v>81</v>
      </c>
      <c r="B36" s="813"/>
      <c r="C36" s="64" t="s">
        <v>35</v>
      </c>
      <c r="D36" s="62"/>
      <c r="E36" s="61">
        <v>0</v>
      </c>
      <c r="F36" s="61"/>
      <c r="G36" s="61"/>
      <c r="H36" s="63"/>
      <c r="I36" s="62"/>
      <c r="J36" s="63"/>
      <c r="K36" s="62"/>
      <c r="L36" s="61"/>
      <c r="M36" s="61">
        <v>6</v>
      </c>
      <c r="N36" s="61">
        <v>0</v>
      </c>
      <c r="O36" s="61">
        <v>0</v>
      </c>
      <c r="P36" s="61"/>
      <c r="Q36" s="61"/>
      <c r="R36" s="63"/>
      <c r="S36" s="62"/>
      <c r="T36" s="61"/>
      <c r="U36" s="61"/>
      <c r="V36" s="63"/>
      <c r="W36" s="62"/>
      <c r="X36" s="61"/>
      <c r="Y36" s="60"/>
      <c r="Z36" s="814">
        <f>SUM(D37:H37)</f>
        <v>0</v>
      </c>
      <c r="AA36" s="814">
        <f>SUM(I37:V37)</f>
        <v>0.09</v>
      </c>
      <c r="AB36" s="814">
        <f>SUM(Z36+AA36)</f>
        <v>0.09</v>
      </c>
      <c r="AC36" s="816">
        <v>105</v>
      </c>
      <c r="AD36" s="817">
        <f>SUM(Z36*AC36)</f>
        <v>0</v>
      </c>
      <c r="AE36" s="817">
        <f>SUM(AA36*AC36)</f>
        <v>9.4499999999999993</v>
      </c>
      <c r="AF36" s="817">
        <f>SUM(AD36:AE37)</f>
        <v>9.4499999999999993</v>
      </c>
      <c r="AG36" s="932" t="s">
        <v>81</v>
      </c>
      <c r="AH36" s="813"/>
      <c r="AI36" s="64" t="s">
        <v>35</v>
      </c>
      <c r="AJ36" s="62"/>
      <c r="AK36" s="61">
        <v>0</v>
      </c>
      <c r="AL36" s="61"/>
      <c r="AM36" s="61"/>
      <c r="AN36" s="63"/>
      <c r="AO36" s="62"/>
      <c r="AP36" s="63"/>
      <c r="AQ36" s="62"/>
      <c r="AR36" s="61"/>
      <c r="AS36" s="517">
        <v>5.52</v>
      </c>
      <c r="AT36" s="61">
        <v>0</v>
      </c>
      <c r="AU36" s="61">
        <v>0</v>
      </c>
      <c r="AV36" s="61">
        <v>0</v>
      </c>
      <c r="AW36" s="61"/>
      <c r="AX36" s="63"/>
      <c r="AY36" s="62"/>
      <c r="AZ36" s="61"/>
      <c r="BA36" s="61"/>
      <c r="BB36" s="63"/>
      <c r="BC36" s="62"/>
      <c r="BD36" s="61"/>
      <c r="BE36" s="60"/>
      <c r="BF36" s="814">
        <f>SUM(AJ37:AN37)</f>
        <v>0</v>
      </c>
      <c r="BG36" s="814">
        <f>SUM(AO37:BB37)</f>
        <v>0.21</v>
      </c>
      <c r="BH36" s="814">
        <f>SUM(BF36+BG36)</f>
        <v>0.21</v>
      </c>
      <c r="BI36" s="815">
        <f t="shared" ref="BI36" si="34">AC36</f>
        <v>105</v>
      </c>
      <c r="BJ36" s="817">
        <f>SUM(BF36*BI36)</f>
        <v>0</v>
      </c>
      <c r="BK36" s="817">
        <f>SUM(BG36*BI36)</f>
        <v>22.05</v>
      </c>
      <c r="BL36" s="817">
        <f>SUM(BJ36:BK37)</f>
        <v>22.05</v>
      </c>
      <c r="BM36" s="925"/>
      <c r="BN36" s="926"/>
      <c r="BO36" s="927"/>
      <c r="BP36" s="871"/>
      <c r="BQ36" s="871"/>
      <c r="BR36" s="914"/>
      <c r="BS36" s="871"/>
      <c r="BT36" s="871"/>
      <c r="BU36" s="871"/>
      <c r="BV36" s="871"/>
      <c r="BW36" s="871"/>
      <c r="BX36" s="871"/>
      <c r="BY36" s="871"/>
      <c r="BZ36" s="871"/>
      <c r="CA36" s="871"/>
      <c r="CB36" s="871"/>
      <c r="CC36" s="871"/>
      <c r="CD36" s="871"/>
      <c r="CE36" s="871"/>
      <c r="CF36" s="871"/>
      <c r="CG36" s="871"/>
      <c r="CH36" s="916"/>
      <c r="CI36" s="406"/>
    </row>
    <row r="37" spans="1:134" ht="18.75" customHeight="1" thickBot="1">
      <c r="A37" s="932"/>
      <c r="B37" s="813"/>
      <c r="C37" s="20" t="s">
        <v>34</v>
      </c>
      <c r="D37" s="76">
        <f t="shared" ref="D37:Y37" si="35">(D$19*D36)/1000</f>
        <v>0</v>
      </c>
      <c r="E37" s="76">
        <f t="shared" si="35"/>
        <v>0</v>
      </c>
      <c r="F37" s="76">
        <f t="shared" si="35"/>
        <v>0</v>
      </c>
      <c r="G37" s="76">
        <f t="shared" si="35"/>
        <v>0</v>
      </c>
      <c r="H37" s="76">
        <f t="shared" si="35"/>
        <v>0</v>
      </c>
      <c r="I37" s="76">
        <f t="shared" si="35"/>
        <v>0</v>
      </c>
      <c r="J37" s="76">
        <f t="shared" si="35"/>
        <v>0</v>
      </c>
      <c r="K37" s="76">
        <f t="shared" si="35"/>
        <v>0</v>
      </c>
      <c r="L37" s="76">
        <f t="shared" si="35"/>
        <v>0</v>
      </c>
      <c r="M37" s="76">
        <f t="shared" si="35"/>
        <v>0.09</v>
      </c>
      <c r="N37" s="76">
        <f t="shared" si="35"/>
        <v>0</v>
      </c>
      <c r="O37" s="76">
        <f t="shared" si="35"/>
        <v>0</v>
      </c>
      <c r="P37" s="76">
        <f t="shared" si="35"/>
        <v>0</v>
      </c>
      <c r="Q37" s="76">
        <f t="shared" si="35"/>
        <v>0</v>
      </c>
      <c r="R37" s="76">
        <f t="shared" si="35"/>
        <v>0</v>
      </c>
      <c r="S37" s="76">
        <f t="shared" si="35"/>
        <v>0</v>
      </c>
      <c r="T37" s="76">
        <f t="shared" si="35"/>
        <v>0</v>
      </c>
      <c r="U37" s="76">
        <f t="shared" si="35"/>
        <v>0</v>
      </c>
      <c r="V37" s="76">
        <f t="shared" si="35"/>
        <v>0</v>
      </c>
      <c r="W37" s="76">
        <f t="shared" si="35"/>
        <v>0</v>
      </c>
      <c r="X37" s="76">
        <f t="shared" si="35"/>
        <v>0</v>
      </c>
      <c r="Y37" s="76">
        <f t="shared" si="35"/>
        <v>0</v>
      </c>
      <c r="Z37" s="814"/>
      <c r="AA37" s="814"/>
      <c r="AB37" s="814"/>
      <c r="AC37" s="816"/>
      <c r="AD37" s="818"/>
      <c r="AE37" s="818"/>
      <c r="AF37" s="818"/>
      <c r="AG37" s="932"/>
      <c r="AH37" s="813"/>
      <c r="AI37" s="20" t="s">
        <v>34</v>
      </c>
      <c r="AJ37" s="76">
        <f t="shared" ref="AJ37:BE37" si="36">(AJ$19*AJ36)/1000</f>
        <v>0</v>
      </c>
      <c r="AK37" s="76">
        <f t="shared" si="36"/>
        <v>0</v>
      </c>
      <c r="AL37" s="76">
        <f t="shared" si="36"/>
        <v>0</v>
      </c>
      <c r="AM37" s="76">
        <f t="shared" si="36"/>
        <v>0</v>
      </c>
      <c r="AN37" s="76">
        <f t="shared" si="36"/>
        <v>0</v>
      </c>
      <c r="AO37" s="76">
        <f t="shared" si="36"/>
        <v>0</v>
      </c>
      <c r="AP37" s="76">
        <f t="shared" si="36"/>
        <v>0</v>
      </c>
      <c r="AQ37" s="76">
        <f t="shared" si="36"/>
        <v>0</v>
      </c>
      <c r="AR37" s="76">
        <f t="shared" si="36"/>
        <v>0</v>
      </c>
      <c r="AS37" s="76">
        <f t="shared" si="36"/>
        <v>0.21</v>
      </c>
      <c r="AT37" s="76">
        <f t="shared" si="36"/>
        <v>0</v>
      </c>
      <c r="AU37" s="76">
        <f t="shared" si="36"/>
        <v>0</v>
      </c>
      <c r="AV37" s="76">
        <f t="shared" si="36"/>
        <v>0</v>
      </c>
      <c r="AW37" s="76">
        <f t="shared" si="36"/>
        <v>0</v>
      </c>
      <c r="AX37" s="76">
        <f t="shared" si="36"/>
        <v>0</v>
      </c>
      <c r="AY37" s="76"/>
      <c r="AZ37" s="76">
        <f t="shared" si="36"/>
        <v>0</v>
      </c>
      <c r="BA37" s="76">
        <f t="shared" si="36"/>
        <v>0</v>
      </c>
      <c r="BB37" s="76">
        <f t="shared" si="36"/>
        <v>0</v>
      </c>
      <c r="BC37" s="76">
        <f t="shared" si="36"/>
        <v>0</v>
      </c>
      <c r="BD37" s="76">
        <f t="shared" si="36"/>
        <v>0</v>
      </c>
      <c r="BE37" s="76">
        <f t="shared" si="36"/>
        <v>0</v>
      </c>
      <c r="BF37" s="814"/>
      <c r="BG37" s="814"/>
      <c r="BH37" s="814"/>
      <c r="BI37" s="816"/>
      <c r="BJ37" s="818"/>
      <c r="BK37" s="818"/>
      <c r="BL37" s="818"/>
      <c r="BM37" s="922" t="str">
        <f t="shared" ref="BM37" si="37">A44</f>
        <v>кофейный напиток</v>
      </c>
      <c r="BN37" s="923"/>
      <c r="BO37" s="924"/>
      <c r="BP37" s="914"/>
      <c r="BQ37" s="871"/>
      <c r="BR37" s="871"/>
      <c r="BS37" s="871"/>
      <c r="BT37" s="871"/>
      <c r="BU37" s="871"/>
      <c r="BV37" s="871"/>
      <c r="BW37" s="871"/>
      <c r="BX37" s="871"/>
      <c r="BY37" s="871"/>
      <c r="BZ37" s="871"/>
      <c r="CA37" s="871"/>
      <c r="CB37" s="871"/>
      <c r="CC37" s="871"/>
      <c r="CD37" s="871"/>
      <c r="CE37" s="871"/>
      <c r="CF37" s="871"/>
      <c r="CG37" s="914">
        <f>T45+AZ45</f>
        <v>0.1</v>
      </c>
      <c r="CH37" s="915">
        <v>0.1</v>
      </c>
      <c r="CI37" s="406"/>
    </row>
    <row r="38" spans="1:134" s="55" customFormat="1" ht="15.75" customHeight="1">
      <c r="A38" s="936" t="s">
        <v>2</v>
      </c>
      <c r="B38" s="937"/>
      <c r="C38" s="74" t="s">
        <v>35</v>
      </c>
      <c r="D38" s="72">
        <v>2</v>
      </c>
      <c r="E38" s="465"/>
      <c r="F38" s="465">
        <v>5</v>
      </c>
      <c r="G38" s="465"/>
      <c r="H38" s="73"/>
      <c r="I38" s="72"/>
      <c r="J38" s="73"/>
      <c r="K38" s="72"/>
      <c r="L38" s="465"/>
      <c r="M38" s="465"/>
      <c r="N38" s="465">
        <v>5</v>
      </c>
      <c r="O38" s="465"/>
      <c r="P38" s="465"/>
      <c r="Q38" s="465"/>
      <c r="R38" s="73"/>
      <c r="S38" s="72">
        <v>2</v>
      </c>
      <c r="T38" s="465">
        <v>5</v>
      </c>
      <c r="U38" s="465"/>
      <c r="V38" s="73"/>
      <c r="W38" s="72"/>
      <c r="X38" s="465"/>
      <c r="Y38" s="70"/>
      <c r="Z38" s="814">
        <f>SUM(D39:H39)</f>
        <v>0.105</v>
      </c>
      <c r="AA38" s="814">
        <f>SUM(I39:V39)</f>
        <v>0.18</v>
      </c>
      <c r="AB38" s="814">
        <f>SUM(Z38+AA38)</f>
        <v>0.28499999999999998</v>
      </c>
      <c r="AC38" s="938">
        <v>46</v>
      </c>
      <c r="AD38" s="817">
        <f>SUM(Z38*AC38)</f>
        <v>4.83</v>
      </c>
      <c r="AE38" s="817">
        <f>SUM(AA38*AC38)</f>
        <v>8.2799999999999994</v>
      </c>
      <c r="AF38" s="817">
        <f>SUM(AD38:AE39)</f>
        <v>13.11</v>
      </c>
      <c r="AG38" s="936" t="s">
        <v>2</v>
      </c>
      <c r="AH38" s="937"/>
      <c r="AI38" s="74" t="s">
        <v>35</v>
      </c>
      <c r="AJ38" s="72">
        <v>2.2999999999999998</v>
      </c>
      <c r="AK38" s="465"/>
      <c r="AL38" s="465">
        <v>6</v>
      </c>
      <c r="AM38" s="465"/>
      <c r="AN38" s="73"/>
      <c r="AO38" s="72"/>
      <c r="AP38" s="73"/>
      <c r="AQ38" s="72"/>
      <c r="AR38" s="465"/>
      <c r="AS38" s="465"/>
      <c r="AT38" s="465">
        <v>6</v>
      </c>
      <c r="AU38" s="465"/>
      <c r="AV38" s="465">
        <v>0</v>
      </c>
      <c r="AW38" s="465"/>
      <c r="AX38" s="73"/>
      <c r="AY38" s="72">
        <v>3</v>
      </c>
      <c r="AZ38" s="465">
        <v>5.47</v>
      </c>
      <c r="BA38" s="465"/>
      <c r="BB38" s="73"/>
      <c r="BC38" s="72"/>
      <c r="BD38" s="465"/>
      <c r="BE38" s="70"/>
      <c r="BF38" s="814">
        <f>SUM(AJ39:AN39)</f>
        <v>0.315</v>
      </c>
      <c r="BG38" s="814">
        <f>SUM(AO39:BB39)</f>
        <v>0.55000000000000004</v>
      </c>
      <c r="BH38" s="814">
        <f>SUM(BF38+BG38)</f>
        <v>0.86499999999999999</v>
      </c>
      <c r="BI38" s="815">
        <f t="shared" ref="BI38" si="38">AC38</f>
        <v>46</v>
      </c>
      <c r="BJ38" s="817">
        <f>SUM(BF38*BI38)</f>
        <v>14.49</v>
      </c>
      <c r="BK38" s="817">
        <f>SUM(BG38*BI38)</f>
        <v>25.3</v>
      </c>
      <c r="BL38" s="817">
        <f>SUM(BJ38:BK39)</f>
        <v>39.79</v>
      </c>
      <c r="BM38" s="925"/>
      <c r="BN38" s="926"/>
      <c r="BO38" s="927"/>
      <c r="BP38" s="871"/>
      <c r="BQ38" s="871"/>
      <c r="BR38" s="871"/>
      <c r="BS38" s="871"/>
      <c r="BT38" s="871"/>
      <c r="BU38" s="871"/>
      <c r="BV38" s="871"/>
      <c r="BW38" s="871"/>
      <c r="BX38" s="871"/>
      <c r="BY38" s="871"/>
      <c r="BZ38" s="871"/>
      <c r="CA38" s="871"/>
      <c r="CB38" s="871"/>
      <c r="CC38" s="871"/>
      <c r="CD38" s="871"/>
      <c r="CE38" s="871"/>
      <c r="CF38" s="871"/>
      <c r="CG38" s="871"/>
      <c r="CH38" s="916"/>
      <c r="CI38" s="406"/>
    </row>
    <row r="39" spans="1:134" ht="18.75" customHeight="1" thickBot="1">
      <c r="A39" s="932"/>
      <c r="B39" s="813"/>
      <c r="C39" s="20" t="s">
        <v>34</v>
      </c>
      <c r="D39" s="76">
        <f t="shared" ref="D39:Y39" si="39">(D$19*D38)/1000</f>
        <v>0.03</v>
      </c>
      <c r="E39" s="76">
        <f t="shared" si="39"/>
        <v>0</v>
      </c>
      <c r="F39" s="76">
        <f t="shared" si="39"/>
        <v>7.4999999999999997E-2</v>
      </c>
      <c r="G39" s="76">
        <f t="shared" si="39"/>
        <v>0</v>
      </c>
      <c r="H39" s="76">
        <f t="shared" si="39"/>
        <v>0</v>
      </c>
      <c r="I39" s="76">
        <f t="shared" si="39"/>
        <v>0</v>
      </c>
      <c r="J39" s="76">
        <f t="shared" si="39"/>
        <v>0</v>
      </c>
      <c r="K39" s="76">
        <f t="shared" si="39"/>
        <v>0</v>
      </c>
      <c r="L39" s="76">
        <f t="shared" si="39"/>
        <v>0</v>
      </c>
      <c r="M39" s="76">
        <f t="shared" si="39"/>
        <v>0</v>
      </c>
      <c r="N39" s="76">
        <f t="shared" si="39"/>
        <v>7.4999999999999997E-2</v>
      </c>
      <c r="O39" s="76">
        <f t="shared" si="39"/>
        <v>0</v>
      </c>
      <c r="P39" s="76">
        <f t="shared" si="39"/>
        <v>0</v>
      </c>
      <c r="Q39" s="76">
        <f t="shared" si="39"/>
        <v>0</v>
      </c>
      <c r="R39" s="76">
        <f t="shared" si="39"/>
        <v>0</v>
      </c>
      <c r="S39" s="76">
        <f t="shared" si="39"/>
        <v>0.03</v>
      </c>
      <c r="T39" s="76">
        <f t="shared" si="39"/>
        <v>7.4999999999999997E-2</v>
      </c>
      <c r="U39" s="76">
        <f t="shared" si="39"/>
        <v>0</v>
      </c>
      <c r="V39" s="76">
        <f t="shared" si="39"/>
        <v>0</v>
      </c>
      <c r="W39" s="76">
        <f t="shared" si="39"/>
        <v>0</v>
      </c>
      <c r="X39" s="76">
        <f t="shared" si="39"/>
        <v>0</v>
      </c>
      <c r="Y39" s="76">
        <f t="shared" si="39"/>
        <v>0</v>
      </c>
      <c r="Z39" s="814"/>
      <c r="AA39" s="814"/>
      <c r="AB39" s="814"/>
      <c r="AC39" s="816"/>
      <c r="AD39" s="818"/>
      <c r="AE39" s="818"/>
      <c r="AF39" s="818"/>
      <c r="AG39" s="932"/>
      <c r="AH39" s="813"/>
      <c r="AI39" s="20" t="s">
        <v>34</v>
      </c>
      <c r="AJ39" s="76">
        <f t="shared" ref="AJ39:BE39" si="40">(AJ$19*AJ38)/1000</f>
        <v>8.6999999999999994E-2</v>
      </c>
      <c r="AK39" s="76">
        <f t="shared" si="40"/>
        <v>0</v>
      </c>
      <c r="AL39" s="76">
        <f t="shared" si="40"/>
        <v>0.22800000000000001</v>
      </c>
      <c r="AM39" s="76">
        <f t="shared" si="40"/>
        <v>0</v>
      </c>
      <c r="AN39" s="76">
        <f t="shared" si="40"/>
        <v>0</v>
      </c>
      <c r="AO39" s="76">
        <f t="shared" si="40"/>
        <v>0</v>
      </c>
      <c r="AP39" s="76">
        <f t="shared" si="40"/>
        <v>0</v>
      </c>
      <c r="AQ39" s="76">
        <f t="shared" si="40"/>
        <v>0</v>
      </c>
      <c r="AR39" s="76">
        <f t="shared" si="40"/>
        <v>0</v>
      </c>
      <c r="AS39" s="76">
        <f t="shared" si="40"/>
        <v>0</v>
      </c>
      <c r="AT39" s="76">
        <f t="shared" si="40"/>
        <v>0.22800000000000001</v>
      </c>
      <c r="AU39" s="76">
        <f t="shared" si="40"/>
        <v>0</v>
      </c>
      <c r="AV39" s="76">
        <f t="shared" si="40"/>
        <v>0</v>
      </c>
      <c r="AW39" s="76">
        <f t="shared" si="40"/>
        <v>0</v>
      </c>
      <c r="AX39" s="76">
        <f t="shared" si="40"/>
        <v>0</v>
      </c>
      <c r="AY39" s="76">
        <f t="shared" si="40"/>
        <v>0.114</v>
      </c>
      <c r="AZ39" s="76">
        <f t="shared" si="40"/>
        <v>0.20799999999999999</v>
      </c>
      <c r="BA39" s="76">
        <f t="shared" si="40"/>
        <v>0</v>
      </c>
      <c r="BB39" s="76">
        <f t="shared" si="40"/>
        <v>0</v>
      </c>
      <c r="BC39" s="76">
        <f t="shared" si="40"/>
        <v>0</v>
      </c>
      <c r="BD39" s="76">
        <f t="shared" si="40"/>
        <v>0</v>
      </c>
      <c r="BE39" s="76">
        <f t="shared" si="40"/>
        <v>0</v>
      </c>
      <c r="BF39" s="814"/>
      <c r="BG39" s="814"/>
      <c r="BH39" s="814"/>
      <c r="BI39" s="816"/>
      <c r="BJ39" s="818"/>
      <c r="BK39" s="818"/>
      <c r="BL39" s="818"/>
      <c r="BM39" s="922" t="str">
        <f t="shared" ref="BM39" si="41">A46</f>
        <v>манка</v>
      </c>
      <c r="BN39" s="923"/>
      <c r="BO39" s="924"/>
      <c r="BP39" s="914">
        <f>D47+AJ47</f>
        <v>1.6</v>
      </c>
      <c r="BQ39" s="871"/>
      <c r="BR39" s="871"/>
      <c r="BS39" s="871"/>
      <c r="BT39" s="871"/>
      <c r="BU39" s="871"/>
      <c r="BV39" s="871"/>
      <c r="BW39" s="914">
        <f>K47+AQ47</f>
        <v>0</v>
      </c>
      <c r="BX39" s="871"/>
      <c r="BY39" s="871"/>
      <c r="BZ39" s="914">
        <f>M47+AS47</f>
        <v>0</v>
      </c>
      <c r="CA39" s="871"/>
      <c r="CB39" s="871"/>
      <c r="CC39" s="871"/>
      <c r="CD39" s="871"/>
      <c r="CE39" s="871"/>
      <c r="CF39" s="914"/>
      <c r="CG39" s="871"/>
      <c r="CH39" s="915">
        <v>1.6</v>
      </c>
      <c r="CI39" s="406"/>
    </row>
    <row r="40" spans="1:134" s="55" customFormat="1" ht="18.75" customHeight="1">
      <c r="A40" s="932" t="s">
        <v>4</v>
      </c>
      <c r="B40" s="813"/>
      <c r="C40" s="64" t="s">
        <v>35</v>
      </c>
      <c r="D40" s="62">
        <v>0.4</v>
      </c>
      <c r="E40" s="61"/>
      <c r="F40" s="61"/>
      <c r="G40" s="61"/>
      <c r="H40" s="63"/>
      <c r="I40" s="62"/>
      <c r="J40" s="63"/>
      <c r="K40" s="62">
        <v>0.7</v>
      </c>
      <c r="L40" s="61">
        <v>0.3</v>
      </c>
      <c r="M40" s="61">
        <v>0.5</v>
      </c>
      <c r="N40" s="61"/>
      <c r="O40" s="61"/>
      <c r="P40" s="61">
        <v>0</v>
      </c>
      <c r="Q40" s="61"/>
      <c r="R40" s="63"/>
      <c r="S40" s="62">
        <v>0.4</v>
      </c>
      <c r="T40" s="61"/>
      <c r="U40" s="61"/>
      <c r="V40" s="63"/>
      <c r="W40" s="62"/>
      <c r="X40" s="61"/>
      <c r="Y40" s="60"/>
      <c r="Z40" s="814">
        <f>SUM(D41:H41)</f>
        <v>6.0000000000000001E-3</v>
      </c>
      <c r="AA40" s="814">
        <f>SUM(I41:V41)</f>
        <v>0.03</v>
      </c>
      <c r="AB40" s="814">
        <f>SUM(Z40+AA40)</f>
        <v>3.5999999999999997E-2</v>
      </c>
      <c r="AC40" s="816">
        <v>13</v>
      </c>
      <c r="AD40" s="817">
        <f>SUM(Z40*AC40)</f>
        <v>0.08</v>
      </c>
      <c r="AE40" s="817">
        <f>SUM(AA40*AC40)</f>
        <v>0.39</v>
      </c>
      <c r="AF40" s="817">
        <f>SUM(AD40:AE41)</f>
        <v>0.47</v>
      </c>
      <c r="AG40" s="932" t="s">
        <v>4</v>
      </c>
      <c r="AH40" s="813"/>
      <c r="AI40" s="64" t="s">
        <v>35</v>
      </c>
      <c r="AJ40" s="62">
        <v>0.6</v>
      </c>
      <c r="AK40" s="61"/>
      <c r="AL40" s="61"/>
      <c r="AM40" s="61"/>
      <c r="AN40" s="63"/>
      <c r="AO40" s="62"/>
      <c r="AP40" s="63"/>
      <c r="AQ40" s="62">
        <v>1</v>
      </c>
      <c r="AR40" s="61">
        <v>0.5</v>
      </c>
      <c r="AS40" s="517">
        <v>0.6</v>
      </c>
      <c r="AT40" s="61"/>
      <c r="AU40" s="61"/>
      <c r="AV40" s="61">
        <v>0</v>
      </c>
      <c r="AW40" s="61"/>
      <c r="AX40" s="63"/>
      <c r="AY40" s="62">
        <v>0.55000000000000004</v>
      </c>
      <c r="AZ40" s="61"/>
      <c r="BA40" s="61"/>
      <c r="BB40" s="63"/>
      <c r="BC40" s="62"/>
      <c r="BD40" s="61"/>
      <c r="BE40" s="60"/>
      <c r="BF40" s="814">
        <f>SUM(AJ41:AN41)</f>
        <v>2.3E-2</v>
      </c>
      <c r="BG40" s="814">
        <f>SUM(AO41:BB41)</f>
        <v>0.10100000000000001</v>
      </c>
      <c r="BH40" s="814">
        <f>SUM(BF40+BG40)</f>
        <v>0.124</v>
      </c>
      <c r="BI40" s="815">
        <f t="shared" ref="BI40" si="42">AC40</f>
        <v>13</v>
      </c>
      <c r="BJ40" s="817">
        <f>SUM(BF40*BI40)</f>
        <v>0.3</v>
      </c>
      <c r="BK40" s="817">
        <f>SUM(BG40*BI40)</f>
        <v>1.31</v>
      </c>
      <c r="BL40" s="817">
        <f>SUM(BJ40:BK41)</f>
        <v>1.61</v>
      </c>
      <c r="BM40" s="925"/>
      <c r="BN40" s="926"/>
      <c r="BO40" s="927"/>
      <c r="BP40" s="871"/>
      <c r="BQ40" s="871"/>
      <c r="BR40" s="871"/>
      <c r="BS40" s="871"/>
      <c r="BT40" s="871"/>
      <c r="BU40" s="871"/>
      <c r="BV40" s="871"/>
      <c r="BW40" s="871"/>
      <c r="BX40" s="871"/>
      <c r="BY40" s="871"/>
      <c r="BZ40" s="871"/>
      <c r="CA40" s="871"/>
      <c r="CB40" s="871"/>
      <c r="CC40" s="871"/>
      <c r="CD40" s="871"/>
      <c r="CE40" s="871"/>
      <c r="CF40" s="871"/>
      <c r="CG40" s="871"/>
      <c r="CH40" s="916"/>
      <c r="CI40" s="406"/>
    </row>
    <row r="41" spans="1:134" ht="18.75" customHeight="1" thickBot="1">
      <c r="A41" s="932"/>
      <c r="B41" s="813"/>
      <c r="C41" s="20" t="s">
        <v>34</v>
      </c>
      <c r="D41" s="76">
        <f t="shared" ref="D41:Y41" si="43">(D$19*D40)/1000</f>
        <v>6.0000000000000001E-3</v>
      </c>
      <c r="E41" s="76">
        <f t="shared" si="43"/>
        <v>0</v>
      </c>
      <c r="F41" s="76">
        <f t="shared" si="43"/>
        <v>0</v>
      </c>
      <c r="G41" s="76">
        <f t="shared" si="43"/>
        <v>0</v>
      </c>
      <c r="H41" s="76">
        <f t="shared" si="43"/>
        <v>0</v>
      </c>
      <c r="I41" s="76">
        <f t="shared" si="43"/>
        <v>0</v>
      </c>
      <c r="J41" s="76">
        <f t="shared" si="43"/>
        <v>0</v>
      </c>
      <c r="K41" s="76">
        <f t="shared" si="43"/>
        <v>1.0999999999999999E-2</v>
      </c>
      <c r="L41" s="76">
        <f t="shared" si="43"/>
        <v>5.0000000000000001E-3</v>
      </c>
      <c r="M41" s="76">
        <f t="shared" si="43"/>
        <v>8.0000000000000002E-3</v>
      </c>
      <c r="N41" s="76">
        <f t="shared" si="43"/>
        <v>0</v>
      </c>
      <c r="O41" s="76">
        <f t="shared" si="43"/>
        <v>0</v>
      </c>
      <c r="P41" s="76">
        <f t="shared" si="43"/>
        <v>0</v>
      </c>
      <c r="Q41" s="76">
        <f t="shared" si="43"/>
        <v>0</v>
      </c>
      <c r="R41" s="76">
        <f t="shared" si="43"/>
        <v>0</v>
      </c>
      <c r="S41" s="76">
        <f t="shared" si="43"/>
        <v>6.0000000000000001E-3</v>
      </c>
      <c r="T41" s="76">
        <f t="shared" si="43"/>
        <v>0</v>
      </c>
      <c r="U41" s="76">
        <f t="shared" si="43"/>
        <v>0</v>
      </c>
      <c r="V41" s="76">
        <f t="shared" si="43"/>
        <v>0</v>
      </c>
      <c r="W41" s="76">
        <f t="shared" si="43"/>
        <v>0</v>
      </c>
      <c r="X41" s="76">
        <f t="shared" si="43"/>
        <v>0</v>
      </c>
      <c r="Y41" s="76">
        <f t="shared" si="43"/>
        <v>0</v>
      </c>
      <c r="Z41" s="814"/>
      <c r="AA41" s="814"/>
      <c r="AB41" s="814"/>
      <c r="AC41" s="816"/>
      <c r="AD41" s="818"/>
      <c r="AE41" s="818"/>
      <c r="AF41" s="818"/>
      <c r="AG41" s="932"/>
      <c r="AH41" s="813"/>
      <c r="AI41" s="20" t="s">
        <v>34</v>
      </c>
      <c r="AJ41" s="76">
        <f t="shared" ref="AJ41:BE41" si="44">(AJ$19*AJ40)/1000</f>
        <v>2.3E-2</v>
      </c>
      <c r="AK41" s="76">
        <f t="shared" si="44"/>
        <v>0</v>
      </c>
      <c r="AL41" s="76">
        <f t="shared" si="44"/>
        <v>0</v>
      </c>
      <c r="AM41" s="76">
        <f t="shared" si="44"/>
        <v>0</v>
      </c>
      <c r="AN41" s="76">
        <f t="shared" si="44"/>
        <v>0</v>
      </c>
      <c r="AO41" s="76">
        <f t="shared" si="44"/>
        <v>0</v>
      </c>
      <c r="AP41" s="76">
        <f t="shared" si="44"/>
        <v>0</v>
      </c>
      <c r="AQ41" s="76">
        <f t="shared" si="44"/>
        <v>3.7999999999999999E-2</v>
      </c>
      <c r="AR41" s="76">
        <f t="shared" si="44"/>
        <v>1.9E-2</v>
      </c>
      <c r="AS41" s="76">
        <f t="shared" si="44"/>
        <v>2.3E-2</v>
      </c>
      <c r="AT41" s="76">
        <f t="shared" si="44"/>
        <v>0</v>
      </c>
      <c r="AU41" s="76">
        <f t="shared" si="44"/>
        <v>0</v>
      </c>
      <c r="AV41" s="76">
        <f t="shared" si="44"/>
        <v>0</v>
      </c>
      <c r="AW41" s="76">
        <f t="shared" si="44"/>
        <v>0</v>
      </c>
      <c r="AX41" s="76">
        <f t="shared" si="44"/>
        <v>0</v>
      </c>
      <c r="AY41" s="76">
        <f t="shared" si="44"/>
        <v>2.1000000000000001E-2</v>
      </c>
      <c r="AZ41" s="76">
        <f t="shared" si="44"/>
        <v>0</v>
      </c>
      <c r="BA41" s="76">
        <f t="shared" si="44"/>
        <v>0</v>
      </c>
      <c r="BB41" s="76">
        <f t="shared" si="44"/>
        <v>0</v>
      </c>
      <c r="BC41" s="76">
        <f t="shared" si="44"/>
        <v>0</v>
      </c>
      <c r="BD41" s="76">
        <f t="shared" si="44"/>
        <v>0</v>
      </c>
      <c r="BE41" s="76">
        <f t="shared" si="44"/>
        <v>0</v>
      </c>
      <c r="BF41" s="814"/>
      <c r="BG41" s="814"/>
      <c r="BH41" s="814"/>
      <c r="BI41" s="816"/>
      <c r="BJ41" s="818"/>
      <c r="BK41" s="818"/>
      <c r="BL41" s="818"/>
      <c r="BM41" s="922" t="str">
        <f t="shared" ref="BM41" si="45">A48</f>
        <v>огурец</v>
      </c>
      <c r="BN41" s="923"/>
      <c r="BO41" s="924"/>
      <c r="BP41" s="871"/>
      <c r="BQ41" s="871"/>
      <c r="BR41" s="871"/>
      <c r="BS41" s="871"/>
      <c r="BT41" s="871"/>
      <c r="BU41" s="871"/>
      <c r="BV41" s="871"/>
      <c r="BW41" s="871"/>
      <c r="BX41" s="914">
        <f>K49+AQ49</f>
        <v>0</v>
      </c>
      <c r="BY41" s="914">
        <f>L49+AR49</f>
        <v>0</v>
      </c>
      <c r="BZ41" s="871"/>
      <c r="CA41" s="871"/>
      <c r="CB41" s="871"/>
      <c r="CC41" s="871"/>
      <c r="CD41" s="914">
        <f>Q49+AW49</f>
        <v>3</v>
      </c>
      <c r="CE41" s="871"/>
      <c r="CF41" s="871"/>
      <c r="CG41" s="871"/>
      <c r="CH41" s="915">
        <v>3</v>
      </c>
      <c r="CI41" s="406"/>
    </row>
    <row r="42" spans="1:134" s="55" customFormat="1" ht="18.75" customHeight="1">
      <c r="A42" s="932" t="s">
        <v>7</v>
      </c>
      <c r="B42" s="813"/>
      <c r="C42" s="64" t="s">
        <v>35</v>
      </c>
      <c r="D42" s="62"/>
      <c r="E42" s="61">
        <v>0</v>
      </c>
      <c r="F42" s="61">
        <v>0.1</v>
      </c>
      <c r="G42" s="61"/>
      <c r="H42" s="63"/>
      <c r="I42" s="62"/>
      <c r="J42" s="63"/>
      <c r="K42" s="62"/>
      <c r="L42" s="61"/>
      <c r="M42" s="61"/>
      <c r="N42" s="61">
        <v>0</v>
      </c>
      <c r="O42" s="61">
        <v>0</v>
      </c>
      <c r="P42" s="61">
        <v>0</v>
      </c>
      <c r="Q42" s="61"/>
      <c r="R42" s="63"/>
      <c r="S42" s="62"/>
      <c r="T42" s="61"/>
      <c r="U42" s="61"/>
      <c r="V42" s="63"/>
      <c r="W42" s="62"/>
      <c r="X42" s="61"/>
      <c r="Y42" s="60"/>
      <c r="Z42" s="814">
        <f>SUM(D43:H43)</f>
        <v>2E-3</v>
      </c>
      <c r="AA42" s="814">
        <f>SUM(I43:V43)</f>
        <v>0</v>
      </c>
      <c r="AB42" s="814">
        <f>SUM(Z42+AA42)</f>
        <v>2E-3</v>
      </c>
      <c r="AC42" s="816">
        <v>500</v>
      </c>
      <c r="AD42" s="817">
        <f>SUM(Z42*AC42)</f>
        <v>1</v>
      </c>
      <c r="AE42" s="817">
        <f>SUM(AA42*AC42)</f>
        <v>0</v>
      </c>
      <c r="AF42" s="817">
        <f>SUM(AD42:AE43)</f>
        <v>1</v>
      </c>
      <c r="AG42" s="932" t="s">
        <v>7</v>
      </c>
      <c r="AH42" s="813"/>
      <c r="AI42" s="64" t="s">
        <v>35</v>
      </c>
      <c r="AJ42" s="62"/>
      <c r="AK42" s="61">
        <v>0</v>
      </c>
      <c r="AL42" s="61">
        <v>0.2</v>
      </c>
      <c r="AM42" s="61"/>
      <c r="AN42" s="63"/>
      <c r="AO42" s="62"/>
      <c r="AP42" s="63"/>
      <c r="AQ42" s="62"/>
      <c r="AR42" s="61"/>
      <c r="AS42" s="517"/>
      <c r="AT42" s="61">
        <v>0</v>
      </c>
      <c r="AU42" s="61">
        <v>0</v>
      </c>
      <c r="AV42" s="61">
        <v>0</v>
      </c>
      <c r="AW42" s="61"/>
      <c r="AX42" s="63"/>
      <c r="AY42" s="62"/>
      <c r="AZ42" s="61"/>
      <c r="BA42" s="61"/>
      <c r="BB42" s="63"/>
      <c r="BC42" s="62"/>
      <c r="BD42" s="61"/>
      <c r="BE42" s="60"/>
      <c r="BF42" s="814">
        <f>SUM(AJ43:AN43)</f>
        <v>8.0000000000000002E-3</v>
      </c>
      <c r="BG42" s="814">
        <f>SUM(AO43:BB43)</f>
        <v>0</v>
      </c>
      <c r="BH42" s="814">
        <f>SUM(BF42+BG42)</f>
        <v>8.0000000000000002E-3</v>
      </c>
      <c r="BI42" s="815">
        <f t="shared" ref="BI42" si="46">AC42</f>
        <v>500</v>
      </c>
      <c r="BJ42" s="817">
        <f>SUM(BF42*BI42)</f>
        <v>4</v>
      </c>
      <c r="BK42" s="817">
        <f>SUM(BG42*BI42)</f>
        <v>0</v>
      </c>
      <c r="BL42" s="817">
        <f>SUM(BJ42:BK43)</f>
        <v>4</v>
      </c>
      <c r="BM42" s="925"/>
      <c r="BN42" s="926"/>
      <c r="BO42" s="927"/>
      <c r="BP42" s="871"/>
      <c r="BQ42" s="871"/>
      <c r="BR42" s="871"/>
      <c r="BS42" s="871"/>
      <c r="BT42" s="871"/>
      <c r="BU42" s="871"/>
      <c r="BV42" s="871"/>
      <c r="BW42" s="871"/>
      <c r="BX42" s="871"/>
      <c r="BY42" s="871"/>
      <c r="BZ42" s="871"/>
      <c r="CA42" s="871"/>
      <c r="CB42" s="871"/>
      <c r="CC42" s="871"/>
      <c r="CD42" s="871"/>
      <c r="CE42" s="871"/>
      <c r="CF42" s="871"/>
      <c r="CG42" s="871"/>
      <c r="CH42" s="916"/>
      <c r="CI42" s="406"/>
    </row>
    <row r="43" spans="1:134" ht="18.75" customHeight="1" thickBot="1">
      <c r="A43" s="932"/>
      <c r="B43" s="813"/>
      <c r="C43" s="20" t="s">
        <v>34</v>
      </c>
      <c r="D43" s="76">
        <f t="shared" ref="D43:Y43" si="47">(D$19*D42)/1000</f>
        <v>0</v>
      </c>
      <c r="E43" s="76">
        <f t="shared" si="47"/>
        <v>0</v>
      </c>
      <c r="F43" s="466">
        <f t="shared" si="47"/>
        <v>1.5E-3</v>
      </c>
      <c r="G43" s="76">
        <f t="shared" si="47"/>
        <v>0</v>
      </c>
      <c r="H43" s="76">
        <f t="shared" si="47"/>
        <v>0</v>
      </c>
      <c r="I43" s="76">
        <f t="shared" si="47"/>
        <v>0</v>
      </c>
      <c r="J43" s="76">
        <f t="shared" si="47"/>
        <v>0</v>
      </c>
      <c r="K43" s="76">
        <f t="shared" si="47"/>
        <v>0</v>
      </c>
      <c r="L43" s="76">
        <f t="shared" si="47"/>
        <v>0</v>
      </c>
      <c r="M43" s="76">
        <f t="shared" si="47"/>
        <v>0</v>
      </c>
      <c r="N43" s="76">
        <f t="shared" si="47"/>
        <v>0</v>
      </c>
      <c r="O43" s="76">
        <f t="shared" si="47"/>
        <v>0</v>
      </c>
      <c r="P43" s="76">
        <f t="shared" si="47"/>
        <v>0</v>
      </c>
      <c r="Q43" s="76">
        <f t="shared" si="47"/>
        <v>0</v>
      </c>
      <c r="R43" s="76">
        <f t="shared" si="47"/>
        <v>0</v>
      </c>
      <c r="S43" s="76">
        <f t="shared" si="47"/>
        <v>0</v>
      </c>
      <c r="T43" s="76">
        <f t="shared" si="47"/>
        <v>0</v>
      </c>
      <c r="U43" s="76">
        <f t="shared" si="47"/>
        <v>0</v>
      </c>
      <c r="V43" s="76">
        <f t="shared" si="47"/>
        <v>0</v>
      </c>
      <c r="W43" s="76">
        <f t="shared" si="47"/>
        <v>0</v>
      </c>
      <c r="X43" s="76">
        <f t="shared" si="47"/>
        <v>0</v>
      </c>
      <c r="Y43" s="76">
        <f t="shared" si="47"/>
        <v>0</v>
      </c>
      <c r="Z43" s="814"/>
      <c r="AA43" s="814"/>
      <c r="AB43" s="814"/>
      <c r="AC43" s="816"/>
      <c r="AD43" s="818"/>
      <c r="AE43" s="818"/>
      <c r="AF43" s="818"/>
      <c r="AG43" s="932"/>
      <c r="AH43" s="813"/>
      <c r="AI43" s="20" t="s">
        <v>34</v>
      </c>
      <c r="AJ43" s="76">
        <f t="shared" ref="AJ43:BE43" si="48">(AJ$19*AJ42)/1000</f>
        <v>0</v>
      </c>
      <c r="AK43" s="76">
        <f t="shared" si="48"/>
        <v>0</v>
      </c>
      <c r="AL43" s="76">
        <f t="shared" si="48"/>
        <v>8.0000000000000002E-3</v>
      </c>
      <c r="AM43" s="76">
        <f t="shared" si="48"/>
        <v>0</v>
      </c>
      <c r="AN43" s="76">
        <f t="shared" si="48"/>
        <v>0</v>
      </c>
      <c r="AO43" s="76">
        <f t="shared" si="48"/>
        <v>0</v>
      </c>
      <c r="AP43" s="76">
        <f t="shared" si="48"/>
        <v>0</v>
      </c>
      <c r="AQ43" s="76">
        <f t="shared" si="48"/>
        <v>0</v>
      </c>
      <c r="AR43" s="76">
        <f t="shared" si="48"/>
        <v>0</v>
      </c>
      <c r="AS43" s="76">
        <f t="shared" si="48"/>
        <v>0</v>
      </c>
      <c r="AT43" s="76">
        <f t="shared" si="48"/>
        <v>0</v>
      </c>
      <c r="AU43" s="76">
        <f t="shared" si="48"/>
        <v>0</v>
      </c>
      <c r="AV43" s="76">
        <f t="shared" si="48"/>
        <v>0</v>
      </c>
      <c r="AW43" s="76">
        <f t="shared" si="48"/>
        <v>0</v>
      </c>
      <c r="AX43" s="76">
        <f t="shared" si="48"/>
        <v>0</v>
      </c>
      <c r="AY43" s="76">
        <f t="shared" si="48"/>
        <v>0</v>
      </c>
      <c r="AZ43" s="76">
        <f t="shared" si="48"/>
        <v>0</v>
      </c>
      <c r="BA43" s="76">
        <f t="shared" si="48"/>
        <v>0</v>
      </c>
      <c r="BB43" s="76">
        <f t="shared" si="48"/>
        <v>0</v>
      </c>
      <c r="BC43" s="76">
        <f t="shared" si="48"/>
        <v>0</v>
      </c>
      <c r="BD43" s="76">
        <f t="shared" si="48"/>
        <v>0</v>
      </c>
      <c r="BE43" s="76">
        <f t="shared" si="48"/>
        <v>0</v>
      </c>
      <c r="BF43" s="814"/>
      <c r="BG43" s="814"/>
      <c r="BH43" s="814"/>
      <c r="BI43" s="816"/>
      <c r="BJ43" s="818"/>
      <c r="BK43" s="818"/>
      <c r="BL43" s="818"/>
      <c r="BM43" s="922" t="str">
        <f t="shared" ref="BM43" si="49">A50</f>
        <v>мука пшеничная</v>
      </c>
      <c r="BN43" s="923"/>
      <c r="BO43" s="924"/>
      <c r="BP43" s="871"/>
      <c r="BQ43" s="871"/>
      <c r="BR43" s="871"/>
      <c r="BS43" s="871"/>
      <c r="BT43" s="871"/>
      <c r="BU43" s="871"/>
      <c r="BV43" s="871"/>
      <c r="BW43" s="871"/>
      <c r="BX43" s="871"/>
      <c r="BY43" s="871"/>
      <c r="BZ43" s="871">
        <v>0.16</v>
      </c>
      <c r="CA43" s="871"/>
      <c r="CB43" s="871"/>
      <c r="CC43" s="871"/>
      <c r="CD43" s="871"/>
      <c r="CE43" s="871"/>
      <c r="CF43" s="914">
        <f>S51+AY51</f>
        <v>2.14</v>
      </c>
      <c r="CG43" s="871"/>
      <c r="CH43" s="915">
        <v>2.2999999999999998</v>
      </c>
      <c r="CI43" s="406"/>
      <c r="DD43" s="16"/>
      <c r="DE43" s="16"/>
      <c r="DF43" s="16"/>
      <c r="DG43" s="16"/>
      <c r="DH43" s="16"/>
      <c r="DI43" s="16"/>
      <c r="DJ43" s="16"/>
      <c r="DK43" s="16"/>
      <c r="DL43" s="16"/>
      <c r="DM43" s="16"/>
      <c r="DN43" s="16"/>
      <c r="DO43" s="16"/>
      <c r="DP43" s="16"/>
      <c r="DQ43" s="16"/>
      <c r="DR43" s="16"/>
      <c r="DS43" s="16"/>
      <c r="DT43" s="16"/>
      <c r="DU43" s="16"/>
      <c r="DV43" s="16"/>
      <c r="DW43" s="16"/>
      <c r="DX43" s="16"/>
      <c r="DY43" s="16"/>
      <c r="DZ43" s="16"/>
    </row>
    <row r="44" spans="1:134" s="55" customFormat="1" ht="18.75" customHeight="1">
      <c r="A44" s="932" t="s">
        <v>504</v>
      </c>
      <c r="B44" s="813"/>
      <c r="C44" s="64" t="s">
        <v>35</v>
      </c>
      <c r="D44" s="62"/>
      <c r="E44" s="61">
        <v>0</v>
      </c>
      <c r="F44" s="61"/>
      <c r="G44" s="61"/>
      <c r="H44" s="63"/>
      <c r="I44" s="62"/>
      <c r="J44" s="63"/>
      <c r="K44" s="62"/>
      <c r="L44" s="61"/>
      <c r="M44" s="61"/>
      <c r="N44" s="61">
        <v>0</v>
      </c>
      <c r="O44" s="61">
        <v>0</v>
      </c>
      <c r="P44" s="61">
        <v>0</v>
      </c>
      <c r="Q44" s="61"/>
      <c r="R44" s="63"/>
      <c r="S44" s="62"/>
      <c r="T44" s="61">
        <v>1.5</v>
      </c>
      <c r="U44" s="61"/>
      <c r="V44" s="63"/>
      <c r="W44" s="62"/>
      <c r="X44" s="61"/>
      <c r="Y44" s="60"/>
      <c r="Z44" s="814">
        <f>SUM(D45:H45)</f>
        <v>0</v>
      </c>
      <c r="AA44" s="814">
        <f>SUM(I45:V45)</f>
        <v>2.3E-2</v>
      </c>
      <c r="AB44" s="814">
        <f>SUM(Z44+AA44)</f>
        <v>2.3E-2</v>
      </c>
      <c r="AC44" s="816">
        <v>420</v>
      </c>
      <c r="AD44" s="817">
        <f>SUM(Z44*AC44)</f>
        <v>0</v>
      </c>
      <c r="AE44" s="817">
        <f>SUM(AA44*AC44)</f>
        <v>9.66</v>
      </c>
      <c r="AF44" s="817">
        <f>SUM(AD44:AE45)</f>
        <v>9.66</v>
      </c>
      <c r="AG44" s="932" t="s">
        <v>504</v>
      </c>
      <c r="AH44" s="813"/>
      <c r="AI44" s="64" t="s">
        <v>35</v>
      </c>
      <c r="AJ44" s="62"/>
      <c r="AK44" s="61">
        <v>0</v>
      </c>
      <c r="AL44" s="61"/>
      <c r="AM44" s="61"/>
      <c r="AN44" s="63"/>
      <c r="AO44" s="62"/>
      <c r="AP44" s="63"/>
      <c r="AQ44" s="62"/>
      <c r="AR44" s="61"/>
      <c r="AS44" s="517"/>
      <c r="AT44" s="61">
        <v>0</v>
      </c>
      <c r="AU44" s="61">
        <v>0</v>
      </c>
      <c r="AV44" s="61">
        <v>0</v>
      </c>
      <c r="AW44" s="61"/>
      <c r="AX44" s="63"/>
      <c r="AY44" s="62"/>
      <c r="AZ44" s="61">
        <v>2.02</v>
      </c>
      <c r="BA44" s="61"/>
      <c r="BB44" s="63"/>
      <c r="BC44" s="62"/>
      <c r="BD44" s="61"/>
      <c r="BE44" s="60"/>
      <c r="BF44" s="814">
        <f>SUM(AJ45:AN45)</f>
        <v>0</v>
      </c>
      <c r="BG44" s="814">
        <f>SUM(AO45:BB45)</f>
        <v>7.6999999999999999E-2</v>
      </c>
      <c r="BH44" s="814">
        <f>SUM(BF44+BG44)</f>
        <v>7.6999999999999999E-2</v>
      </c>
      <c r="BI44" s="815">
        <f t="shared" ref="BI44" si="50">AC44</f>
        <v>420</v>
      </c>
      <c r="BJ44" s="817">
        <f>SUM(BF44*BI44)</f>
        <v>0</v>
      </c>
      <c r="BK44" s="817">
        <f>SUM(BG44*BI44)</f>
        <v>32.340000000000003</v>
      </c>
      <c r="BL44" s="817">
        <f>SUM(BJ44:BK45)</f>
        <v>32.340000000000003</v>
      </c>
      <c r="BM44" s="925"/>
      <c r="BN44" s="926"/>
      <c r="BO44" s="927"/>
      <c r="BP44" s="871"/>
      <c r="BQ44" s="871"/>
      <c r="BR44" s="871"/>
      <c r="BS44" s="871"/>
      <c r="BT44" s="871"/>
      <c r="BU44" s="871"/>
      <c r="BV44" s="871"/>
      <c r="BW44" s="871"/>
      <c r="BX44" s="871"/>
      <c r="BY44" s="871"/>
      <c r="BZ44" s="871"/>
      <c r="CA44" s="871"/>
      <c r="CB44" s="871"/>
      <c r="CC44" s="871"/>
      <c r="CD44" s="871"/>
      <c r="CE44" s="871"/>
      <c r="CF44" s="914"/>
      <c r="CG44" s="871"/>
      <c r="CH44" s="916"/>
      <c r="CI44" s="406"/>
    </row>
    <row r="45" spans="1:134" ht="18.75" customHeight="1" thickBot="1">
      <c r="A45" s="932"/>
      <c r="B45" s="813"/>
      <c r="C45" s="20" t="s">
        <v>34</v>
      </c>
      <c r="D45" s="76">
        <f t="shared" ref="D45:Y45" si="51">(D$19*D44)/1000</f>
        <v>0</v>
      </c>
      <c r="E45" s="76">
        <f t="shared" si="51"/>
        <v>0</v>
      </c>
      <c r="F45" s="76">
        <f t="shared" si="51"/>
        <v>0</v>
      </c>
      <c r="G45" s="76">
        <f t="shared" si="51"/>
        <v>0</v>
      </c>
      <c r="H45" s="76">
        <f t="shared" si="51"/>
        <v>0</v>
      </c>
      <c r="I45" s="76">
        <f t="shared" si="51"/>
        <v>0</v>
      </c>
      <c r="J45" s="76">
        <f t="shared" si="51"/>
        <v>0</v>
      </c>
      <c r="K45" s="76">
        <f t="shared" si="51"/>
        <v>0</v>
      </c>
      <c r="L45" s="76">
        <f t="shared" si="51"/>
        <v>0</v>
      </c>
      <c r="M45" s="76">
        <f t="shared" si="51"/>
        <v>0</v>
      </c>
      <c r="N45" s="76">
        <f t="shared" si="51"/>
        <v>0</v>
      </c>
      <c r="O45" s="76">
        <f t="shared" si="51"/>
        <v>0</v>
      </c>
      <c r="P45" s="76">
        <f t="shared" si="51"/>
        <v>0</v>
      </c>
      <c r="Q45" s="76">
        <f t="shared" si="51"/>
        <v>0</v>
      </c>
      <c r="R45" s="76">
        <f t="shared" si="51"/>
        <v>0</v>
      </c>
      <c r="S45" s="76">
        <f t="shared" si="51"/>
        <v>0</v>
      </c>
      <c r="T45" s="76">
        <f t="shared" si="51"/>
        <v>2.3E-2</v>
      </c>
      <c r="U45" s="76">
        <f t="shared" si="51"/>
        <v>0</v>
      </c>
      <c r="V45" s="76">
        <f t="shared" si="51"/>
        <v>0</v>
      </c>
      <c r="W45" s="76">
        <f t="shared" si="51"/>
        <v>0</v>
      </c>
      <c r="X45" s="76">
        <f t="shared" si="51"/>
        <v>0</v>
      </c>
      <c r="Y45" s="76">
        <f t="shared" si="51"/>
        <v>0</v>
      </c>
      <c r="Z45" s="814"/>
      <c r="AA45" s="814"/>
      <c r="AB45" s="814"/>
      <c r="AC45" s="816"/>
      <c r="AD45" s="818"/>
      <c r="AE45" s="818"/>
      <c r="AF45" s="818"/>
      <c r="AG45" s="932"/>
      <c r="AH45" s="813"/>
      <c r="AI45" s="20" t="s">
        <v>34</v>
      </c>
      <c r="AJ45" s="76">
        <f t="shared" ref="AJ45:BE45" si="52">(AJ$19*AJ44)/1000</f>
        <v>0</v>
      </c>
      <c r="AK45" s="76">
        <f t="shared" si="52"/>
        <v>0</v>
      </c>
      <c r="AL45" s="76">
        <f t="shared" si="52"/>
        <v>0</v>
      </c>
      <c r="AM45" s="76">
        <f t="shared" si="52"/>
        <v>0</v>
      </c>
      <c r="AN45" s="76">
        <f t="shared" si="52"/>
        <v>0</v>
      </c>
      <c r="AO45" s="76">
        <f t="shared" si="52"/>
        <v>0</v>
      </c>
      <c r="AP45" s="76">
        <f t="shared" si="52"/>
        <v>0</v>
      </c>
      <c r="AQ45" s="76">
        <f t="shared" si="52"/>
        <v>0</v>
      </c>
      <c r="AR45" s="76">
        <f t="shared" si="52"/>
        <v>0</v>
      </c>
      <c r="AS45" s="76">
        <f t="shared" si="52"/>
        <v>0</v>
      </c>
      <c r="AT45" s="76">
        <f t="shared" si="52"/>
        <v>0</v>
      </c>
      <c r="AU45" s="76">
        <f t="shared" si="52"/>
        <v>0</v>
      </c>
      <c r="AV45" s="76">
        <f t="shared" si="52"/>
        <v>0</v>
      </c>
      <c r="AW45" s="76">
        <f t="shared" si="52"/>
        <v>0</v>
      </c>
      <c r="AX45" s="76">
        <f t="shared" si="52"/>
        <v>0</v>
      </c>
      <c r="AY45" s="76">
        <f t="shared" si="52"/>
        <v>0</v>
      </c>
      <c r="AZ45" s="76">
        <f t="shared" si="52"/>
        <v>7.6999999999999999E-2</v>
      </c>
      <c r="BA45" s="76">
        <f t="shared" si="52"/>
        <v>0</v>
      </c>
      <c r="BB45" s="76">
        <f t="shared" si="52"/>
        <v>0</v>
      </c>
      <c r="BC45" s="76">
        <f t="shared" si="52"/>
        <v>0</v>
      </c>
      <c r="BD45" s="76">
        <f t="shared" si="52"/>
        <v>0</v>
      </c>
      <c r="BE45" s="76">
        <f t="shared" si="52"/>
        <v>0</v>
      </c>
      <c r="BF45" s="814"/>
      <c r="BG45" s="814"/>
      <c r="BH45" s="814"/>
      <c r="BI45" s="816"/>
      <c r="BJ45" s="818"/>
      <c r="BK45" s="818"/>
      <c r="BL45" s="818"/>
      <c r="BM45" s="922" t="str">
        <f t="shared" ref="BM45" si="53">A52</f>
        <v>яйцо</v>
      </c>
      <c r="BN45" s="923"/>
      <c r="BO45" s="924"/>
      <c r="BP45" s="871"/>
      <c r="BQ45" s="871"/>
      <c r="BR45" s="871"/>
      <c r="BS45" s="871"/>
      <c r="BT45" s="871"/>
      <c r="BU45" s="871"/>
      <c r="BV45" s="871"/>
      <c r="BW45" s="914"/>
      <c r="BX45" s="871"/>
      <c r="BY45" s="871"/>
      <c r="BZ45" s="914"/>
      <c r="CA45" s="914"/>
      <c r="CB45" s="871"/>
      <c r="CC45" s="871"/>
      <c r="CD45" s="871"/>
      <c r="CE45" s="871"/>
      <c r="CF45" s="940">
        <f>S53+AY53</f>
        <v>5</v>
      </c>
      <c r="CG45" s="871"/>
      <c r="CH45" s="915">
        <v>5</v>
      </c>
      <c r="CI45" s="406"/>
    </row>
    <row r="46" spans="1:134" s="55" customFormat="1" ht="18.75" customHeight="1">
      <c r="A46" s="932" t="s">
        <v>386</v>
      </c>
      <c r="B46" s="813"/>
      <c r="C46" s="64" t="s">
        <v>35</v>
      </c>
      <c r="D46" s="62">
        <v>30.8</v>
      </c>
      <c r="E46" s="61">
        <v>0</v>
      </c>
      <c r="F46" s="61"/>
      <c r="G46" s="61"/>
      <c r="H46" s="63"/>
      <c r="I46" s="62"/>
      <c r="J46" s="63"/>
      <c r="K46" s="62"/>
      <c r="L46" s="61"/>
      <c r="M46" s="61"/>
      <c r="N46" s="61">
        <v>0</v>
      </c>
      <c r="O46" s="61">
        <v>0</v>
      </c>
      <c r="P46" s="61">
        <v>0</v>
      </c>
      <c r="Q46" s="61"/>
      <c r="R46" s="63"/>
      <c r="S46" s="62"/>
      <c r="T46" s="61"/>
      <c r="U46" s="61"/>
      <c r="V46" s="63"/>
      <c r="W46" s="62"/>
      <c r="X46" s="61"/>
      <c r="Y46" s="60"/>
      <c r="Z46" s="814">
        <f>SUM(D47:H47)</f>
        <v>0.46200000000000002</v>
      </c>
      <c r="AA46" s="814">
        <f>SUM(I47:V47)</f>
        <v>0</v>
      </c>
      <c r="AB46" s="814">
        <f>SUM(Z46+AA46)</f>
        <v>0.46200000000000002</v>
      </c>
      <c r="AC46" s="816">
        <v>37</v>
      </c>
      <c r="AD46" s="817">
        <f>SUM(Z46*AC46)</f>
        <v>17.09</v>
      </c>
      <c r="AE46" s="817">
        <f>SUM(AA46*AC46)</f>
        <v>0</v>
      </c>
      <c r="AF46" s="817">
        <f>SUM(AD46:AE47)</f>
        <v>17.09</v>
      </c>
      <c r="AG46" s="932" t="s">
        <v>386</v>
      </c>
      <c r="AH46" s="813"/>
      <c r="AI46" s="64" t="s">
        <v>35</v>
      </c>
      <c r="AJ46" s="62">
        <v>29.94</v>
      </c>
      <c r="AK46" s="61">
        <v>0</v>
      </c>
      <c r="AL46" s="61"/>
      <c r="AM46" s="61"/>
      <c r="AN46" s="63"/>
      <c r="AO46" s="62"/>
      <c r="AP46" s="63"/>
      <c r="AQ46" s="62"/>
      <c r="AR46" s="61"/>
      <c r="AS46" s="517"/>
      <c r="AT46" s="61">
        <v>0</v>
      </c>
      <c r="AU46" s="61">
        <v>0</v>
      </c>
      <c r="AV46" s="61">
        <v>0</v>
      </c>
      <c r="AW46" s="61"/>
      <c r="AX46" s="63"/>
      <c r="AY46" s="62"/>
      <c r="AZ46" s="61"/>
      <c r="BA46" s="61"/>
      <c r="BB46" s="63"/>
      <c r="BC46" s="62"/>
      <c r="BD46" s="61"/>
      <c r="BE46" s="60"/>
      <c r="BF46" s="814">
        <f>SUM(AJ47:AN47)</f>
        <v>1.1379999999999999</v>
      </c>
      <c r="BG46" s="814">
        <f>SUM(AO47:BB47)</f>
        <v>0</v>
      </c>
      <c r="BH46" s="814">
        <f>SUM(BF46+BG46)</f>
        <v>1.1379999999999999</v>
      </c>
      <c r="BI46" s="815">
        <f t="shared" ref="BI46" si="54">AC46</f>
        <v>37</v>
      </c>
      <c r="BJ46" s="817">
        <f>SUM(BF46*BI46)</f>
        <v>42.11</v>
      </c>
      <c r="BK46" s="817">
        <f>SUM(BG46*BI46)</f>
        <v>0</v>
      </c>
      <c r="BL46" s="817">
        <f>SUM(BJ46:BK47)</f>
        <v>42.11</v>
      </c>
      <c r="BM46" s="925"/>
      <c r="BN46" s="926"/>
      <c r="BO46" s="927"/>
      <c r="BP46" s="871"/>
      <c r="BQ46" s="871"/>
      <c r="BR46" s="871"/>
      <c r="BS46" s="871"/>
      <c r="BT46" s="871"/>
      <c r="BU46" s="871"/>
      <c r="BV46" s="871"/>
      <c r="BW46" s="871"/>
      <c r="BX46" s="871"/>
      <c r="BY46" s="871"/>
      <c r="BZ46" s="871"/>
      <c r="CA46" s="871"/>
      <c r="CB46" s="871"/>
      <c r="CC46" s="871"/>
      <c r="CD46" s="871"/>
      <c r="CE46" s="871"/>
      <c r="CF46" s="871"/>
      <c r="CG46" s="871"/>
      <c r="CH46" s="916"/>
      <c r="CI46" s="406"/>
      <c r="CJ46" s="68"/>
      <c r="CL46" s="75"/>
      <c r="CM46" s="75"/>
      <c r="CN46" s="75"/>
      <c r="CO46" s="75"/>
      <c r="CP46" s="75"/>
      <c r="CQ46" s="75"/>
      <c r="CR46" s="75"/>
      <c r="CS46" s="75"/>
      <c r="CT46" s="75"/>
      <c r="CU46" s="75"/>
      <c r="CV46" s="75"/>
      <c r="CW46" s="75"/>
      <c r="CX46" s="75"/>
      <c r="CY46" s="75"/>
      <c r="CZ46" s="75"/>
      <c r="DA46" s="75"/>
      <c r="DB46" s="75"/>
      <c r="DC46" s="75"/>
      <c r="EA46" s="75"/>
      <c r="EB46" s="75"/>
      <c r="EC46" s="75"/>
      <c r="ED46" s="75"/>
    </row>
    <row r="47" spans="1:134" ht="18.75" customHeight="1" thickBot="1">
      <c r="A47" s="932"/>
      <c r="B47" s="813"/>
      <c r="C47" s="20" t="s">
        <v>34</v>
      </c>
      <c r="D47" s="76">
        <f t="shared" ref="D47:Y47" si="55">(D$19*D46)/1000</f>
        <v>0.46200000000000002</v>
      </c>
      <c r="E47" s="76">
        <f t="shared" si="55"/>
        <v>0</v>
      </c>
      <c r="F47" s="76">
        <f t="shared" si="55"/>
        <v>0</v>
      </c>
      <c r="G47" s="76">
        <f t="shared" si="55"/>
        <v>0</v>
      </c>
      <c r="H47" s="76">
        <f t="shared" si="55"/>
        <v>0</v>
      </c>
      <c r="I47" s="76">
        <f t="shared" si="55"/>
        <v>0</v>
      </c>
      <c r="J47" s="76">
        <f t="shared" si="55"/>
        <v>0</v>
      </c>
      <c r="K47" s="76">
        <f t="shared" si="55"/>
        <v>0</v>
      </c>
      <c r="L47" s="76">
        <f t="shared" si="55"/>
        <v>0</v>
      </c>
      <c r="M47" s="76">
        <f t="shared" si="55"/>
        <v>0</v>
      </c>
      <c r="N47" s="76">
        <f t="shared" si="55"/>
        <v>0</v>
      </c>
      <c r="O47" s="76">
        <f t="shared" si="55"/>
        <v>0</v>
      </c>
      <c r="P47" s="76">
        <f t="shared" si="55"/>
        <v>0</v>
      </c>
      <c r="Q47" s="76">
        <f t="shared" si="55"/>
        <v>0</v>
      </c>
      <c r="R47" s="76">
        <f t="shared" si="55"/>
        <v>0</v>
      </c>
      <c r="S47" s="76">
        <f t="shared" si="55"/>
        <v>0</v>
      </c>
      <c r="T47" s="76">
        <f t="shared" si="55"/>
        <v>0</v>
      </c>
      <c r="U47" s="76">
        <f t="shared" si="55"/>
        <v>0</v>
      </c>
      <c r="V47" s="76">
        <f t="shared" si="55"/>
        <v>0</v>
      </c>
      <c r="W47" s="76">
        <f t="shared" si="55"/>
        <v>0</v>
      </c>
      <c r="X47" s="76">
        <f t="shared" si="55"/>
        <v>0</v>
      </c>
      <c r="Y47" s="76">
        <f t="shared" si="55"/>
        <v>0</v>
      </c>
      <c r="Z47" s="814"/>
      <c r="AA47" s="814"/>
      <c r="AB47" s="814"/>
      <c r="AC47" s="816"/>
      <c r="AD47" s="818"/>
      <c r="AE47" s="818"/>
      <c r="AF47" s="818"/>
      <c r="AG47" s="932"/>
      <c r="AH47" s="813"/>
      <c r="AI47" s="20" t="s">
        <v>34</v>
      </c>
      <c r="AJ47" s="76">
        <f t="shared" ref="AJ47:BE47" si="56">(AJ$19*AJ46)/1000</f>
        <v>1.1379999999999999</v>
      </c>
      <c r="AK47" s="76">
        <f t="shared" si="56"/>
        <v>0</v>
      </c>
      <c r="AL47" s="76">
        <f t="shared" si="56"/>
        <v>0</v>
      </c>
      <c r="AM47" s="76">
        <f t="shared" si="56"/>
        <v>0</v>
      </c>
      <c r="AN47" s="76">
        <f t="shared" si="56"/>
        <v>0</v>
      </c>
      <c r="AO47" s="76">
        <f t="shared" si="56"/>
        <v>0</v>
      </c>
      <c r="AP47" s="76">
        <f t="shared" si="56"/>
        <v>0</v>
      </c>
      <c r="AQ47" s="76">
        <f t="shared" si="56"/>
        <v>0</v>
      </c>
      <c r="AR47" s="76">
        <f t="shared" si="56"/>
        <v>0</v>
      </c>
      <c r="AS47" s="76">
        <f t="shared" si="56"/>
        <v>0</v>
      </c>
      <c r="AT47" s="76">
        <f t="shared" si="56"/>
        <v>0</v>
      </c>
      <c r="AU47" s="76">
        <f t="shared" si="56"/>
        <v>0</v>
      </c>
      <c r="AV47" s="76">
        <f t="shared" si="56"/>
        <v>0</v>
      </c>
      <c r="AW47" s="76">
        <f t="shared" si="56"/>
        <v>0</v>
      </c>
      <c r="AX47" s="76">
        <f t="shared" si="56"/>
        <v>0</v>
      </c>
      <c r="AY47" s="76">
        <f t="shared" si="56"/>
        <v>0</v>
      </c>
      <c r="AZ47" s="76">
        <f t="shared" si="56"/>
        <v>0</v>
      </c>
      <c r="BA47" s="76">
        <f t="shared" si="56"/>
        <v>0</v>
      </c>
      <c r="BB47" s="76">
        <f t="shared" si="56"/>
        <v>0</v>
      </c>
      <c r="BC47" s="76">
        <f t="shared" si="56"/>
        <v>0</v>
      </c>
      <c r="BD47" s="76">
        <f t="shared" si="56"/>
        <v>0</v>
      </c>
      <c r="BE47" s="76">
        <f t="shared" si="56"/>
        <v>0</v>
      </c>
      <c r="BF47" s="814"/>
      <c r="BG47" s="814"/>
      <c r="BH47" s="814"/>
      <c r="BI47" s="816"/>
      <c r="BJ47" s="818"/>
      <c r="BK47" s="818"/>
      <c r="BL47" s="818"/>
      <c r="BM47" s="922" t="str">
        <f t="shared" ref="BM47" si="57">A54</f>
        <v>картофель</v>
      </c>
      <c r="BN47" s="923"/>
      <c r="BO47" s="924"/>
      <c r="BP47" s="871"/>
      <c r="BQ47" s="871"/>
      <c r="BR47" s="871"/>
      <c r="BS47" s="871"/>
      <c r="BT47" s="871"/>
      <c r="BU47" s="871"/>
      <c r="BV47" s="871"/>
      <c r="BW47" s="914">
        <f>K55+AQ55</f>
        <v>5.9279999999999999</v>
      </c>
      <c r="BX47" s="914">
        <v>6.6719999999999997</v>
      </c>
      <c r="BY47" s="914"/>
      <c r="BZ47" s="871"/>
      <c r="CA47" s="871"/>
      <c r="CB47" s="871"/>
      <c r="CC47" s="871"/>
      <c r="CD47" s="871"/>
      <c r="CE47" s="871"/>
      <c r="CF47" s="871"/>
      <c r="CG47" s="871"/>
      <c r="CH47" s="915">
        <v>12.6</v>
      </c>
      <c r="CI47" s="406"/>
      <c r="CJ47" s="21"/>
      <c r="CL47" s="21"/>
      <c r="CM47" s="21"/>
      <c r="CN47" s="21"/>
      <c r="CO47" s="21"/>
      <c r="CP47" s="21"/>
      <c r="CQ47" s="21"/>
      <c r="CR47" s="21"/>
      <c r="CS47" s="21"/>
      <c r="CT47" s="21"/>
      <c r="CU47" s="21"/>
      <c r="CV47" s="21"/>
      <c r="CW47" s="21"/>
      <c r="CX47" s="21"/>
      <c r="CY47" s="21"/>
      <c r="CZ47" s="21"/>
      <c r="DA47" s="21"/>
      <c r="DB47" s="21"/>
      <c r="DC47" s="21"/>
      <c r="EA47" s="21"/>
      <c r="EB47" s="21"/>
      <c r="EC47" s="21"/>
      <c r="ED47" s="21"/>
    </row>
    <row r="48" spans="1:134" s="55" customFormat="1" ht="18.75" customHeight="1">
      <c r="A48" s="932" t="s">
        <v>403</v>
      </c>
      <c r="B48" s="813"/>
      <c r="C48" s="64" t="s">
        <v>35</v>
      </c>
      <c r="D48" s="62"/>
      <c r="E48" s="61">
        <v>0</v>
      </c>
      <c r="F48" s="61"/>
      <c r="G48" s="61"/>
      <c r="H48" s="63"/>
      <c r="I48" s="62"/>
      <c r="J48" s="63"/>
      <c r="K48" s="62"/>
      <c r="L48" s="61"/>
      <c r="M48" s="61"/>
      <c r="N48" s="61">
        <v>0</v>
      </c>
      <c r="O48" s="61">
        <v>0</v>
      </c>
      <c r="P48" s="61">
        <v>0</v>
      </c>
      <c r="Q48" s="61">
        <v>57</v>
      </c>
      <c r="R48" s="63"/>
      <c r="S48" s="62"/>
      <c r="T48" s="61"/>
      <c r="U48" s="61"/>
      <c r="V48" s="63"/>
      <c r="W48" s="62"/>
      <c r="X48" s="61"/>
      <c r="Y48" s="60"/>
      <c r="Z48" s="814">
        <f>SUM(D49:H49)</f>
        <v>0</v>
      </c>
      <c r="AA48" s="814">
        <f>SUM(I49:V49)</f>
        <v>0.85499999999999998</v>
      </c>
      <c r="AB48" s="814">
        <f>SUM(Z48+AA48)</f>
        <v>0.85499999999999998</v>
      </c>
      <c r="AC48" s="816">
        <v>83.33</v>
      </c>
      <c r="AD48" s="817">
        <f>SUM(Z48*AC48)</f>
        <v>0</v>
      </c>
      <c r="AE48" s="817">
        <f>SUM(AA48*AC48)</f>
        <v>71.25</v>
      </c>
      <c r="AF48" s="817">
        <f>SUM(AD48:AE49)</f>
        <v>71.25</v>
      </c>
      <c r="AG48" s="932" t="s">
        <v>403</v>
      </c>
      <c r="AH48" s="813"/>
      <c r="AI48" s="64" t="s">
        <v>35</v>
      </c>
      <c r="AJ48" s="62"/>
      <c r="AK48" s="61">
        <v>0</v>
      </c>
      <c r="AL48" s="61"/>
      <c r="AM48" s="61"/>
      <c r="AN48" s="63"/>
      <c r="AO48" s="62"/>
      <c r="AP48" s="63"/>
      <c r="AQ48" s="62"/>
      <c r="AR48" s="61"/>
      <c r="AS48" s="517"/>
      <c r="AT48" s="61">
        <v>0</v>
      </c>
      <c r="AU48" s="61">
        <v>0</v>
      </c>
      <c r="AV48" s="61">
        <v>0</v>
      </c>
      <c r="AW48" s="61">
        <v>56.44</v>
      </c>
      <c r="AX48" s="63"/>
      <c r="AY48" s="62"/>
      <c r="AZ48" s="61"/>
      <c r="BA48" s="61"/>
      <c r="BB48" s="63"/>
      <c r="BC48" s="62"/>
      <c r="BD48" s="61"/>
      <c r="BE48" s="60"/>
      <c r="BF48" s="814">
        <f>SUM(AJ49:AN49)</f>
        <v>0</v>
      </c>
      <c r="BG48" s="814">
        <f>SUM(AO49:BB49)</f>
        <v>2.145</v>
      </c>
      <c r="BH48" s="814">
        <f>SUM(BF48+BG48)</f>
        <v>2.145</v>
      </c>
      <c r="BI48" s="815">
        <f t="shared" ref="BI48" si="58">AC48</f>
        <v>83.33</v>
      </c>
      <c r="BJ48" s="817">
        <f>SUM(BF48*BI48)</f>
        <v>0</v>
      </c>
      <c r="BK48" s="817">
        <f>SUM(BG48*BI48)</f>
        <v>178.74</v>
      </c>
      <c r="BL48" s="817">
        <f>SUM(BJ48:BK49)</f>
        <v>178.74</v>
      </c>
      <c r="BM48" s="925"/>
      <c r="BN48" s="926"/>
      <c r="BO48" s="927"/>
      <c r="BP48" s="871"/>
      <c r="BQ48" s="871"/>
      <c r="BR48" s="871"/>
      <c r="BS48" s="871"/>
      <c r="BT48" s="871"/>
      <c r="BU48" s="871"/>
      <c r="BV48" s="871"/>
      <c r="BW48" s="871"/>
      <c r="BX48" s="871"/>
      <c r="BY48" s="871"/>
      <c r="BZ48" s="871"/>
      <c r="CA48" s="871"/>
      <c r="CB48" s="871"/>
      <c r="CC48" s="871"/>
      <c r="CD48" s="871"/>
      <c r="CE48" s="871"/>
      <c r="CF48" s="871"/>
      <c r="CG48" s="871"/>
      <c r="CH48" s="916"/>
      <c r="CI48" s="406"/>
    </row>
    <row r="49" spans="1:88" ht="18.75" customHeight="1" thickBot="1">
      <c r="A49" s="932"/>
      <c r="B49" s="813"/>
      <c r="C49" s="20" t="s">
        <v>34</v>
      </c>
      <c r="D49" s="76">
        <f t="shared" ref="D49:Y49" si="59">(D$19*D48)/1000</f>
        <v>0</v>
      </c>
      <c r="E49" s="76">
        <f t="shared" si="59"/>
        <v>0</v>
      </c>
      <c r="F49" s="76">
        <f t="shared" si="59"/>
        <v>0</v>
      </c>
      <c r="G49" s="76">
        <f t="shared" si="59"/>
        <v>0</v>
      </c>
      <c r="H49" s="76">
        <f t="shared" si="59"/>
        <v>0</v>
      </c>
      <c r="I49" s="76">
        <f t="shared" si="59"/>
        <v>0</v>
      </c>
      <c r="J49" s="76">
        <f t="shared" si="59"/>
        <v>0</v>
      </c>
      <c r="K49" s="76">
        <f t="shared" si="59"/>
        <v>0</v>
      </c>
      <c r="L49" s="76">
        <f t="shared" si="59"/>
        <v>0</v>
      </c>
      <c r="M49" s="76">
        <f t="shared" si="59"/>
        <v>0</v>
      </c>
      <c r="N49" s="76">
        <f t="shared" si="59"/>
        <v>0</v>
      </c>
      <c r="O49" s="76">
        <f t="shared" si="59"/>
        <v>0</v>
      </c>
      <c r="P49" s="76">
        <f t="shared" si="59"/>
        <v>0</v>
      </c>
      <c r="Q49" s="76">
        <f t="shared" si="59"/>
        <v>0.85499999999999998</v>
      </c>
      <c r="R49" s="76">
        <f t="shared" si="59"/>
        <v>0</v>
      </c>
      <c r="S49" s="76">
        <f t="shared" si="59"/>
        <v>0</v>
      </c>
      <c r="T49" s="76">
        <f t="shared" si="59"/>
        <v>0</v>
      </c>
      <c r="U49" s="76">
        <f t="shared" si="59"/>
        <v>0</v>
      </c>
      <c r="V49" s="76">
        <f t="shared" si="59"/>
        <v>0</v>
      </c>
      <c r="W49" s="76">
        <f t="shared" si="59"/>
        <v>0</v>
      </c>
      <c r="X49" s="76">
        <f t="shared" si="59"/>
        <v>0</v>
      </c>
      <c r="Y49" s="76">
        <f t="shared" si="59"/>
        <v>0</v>
      </c>
      <c r="Z49" s="814"/>
      <c r="AA49" s="814"/>
      <c r="AB49" s="814"/>
      <c r="AC49" s="816"/>
      <c r="AD49" s="818"/>
      <c r="AE49" s="818"/>
      <c r="AF49" s="818"/>
      <c r="AG49" s="932"/>
      <c r="AH49" s="813"/>
      <c r="AI49" s="20" t="s">
        <v>34</v>
      </c>
      <c r="AJ49" s="76">
        <f t="shared" ref="AJ49:BE49" si="60">(AJ$19*AJ48)/1000</f>
        <v>0</v>
      </c>
      <c r="AK49" s="76">
        <f t="shared" si="60"/>
        <v>0</v>
      </c>
      <c r="AL49" s="76">
        <f t="shared" si="60"/>
        <v>0</v>
      </c>
      <c r="AM49" s="76">
        <f t="shared" si="60"/>
        <v>0</v>
      </c>
      <c r="AN49" s="76">
        <f t="shared" si="60"/>
        <v>0</v>
      </c>
      <c r="AO49" s="76">
        <f t="shared" si="60"/>
        <v>0</v>
      </c>
      <c r="AP49" s="76">
        <f t="shared" si="60"/>
        <v>0</v>
      </c>
      <c r="AQ49" s="76">
        <f t="shared" si="60"/>
        <v>0</v>
      </c>
      <c r="AR49" s="76">
        <f t="shared" si="60"/>
        <v>0</v>
      </c>
      <c r="AS49" s="76">
        <f t="shared" si="60"/>
        <v>0</v>
      </c>
      <c r="AT49" s="76">
        <f t="shared" si="60"/>
        <v>0</v>
      </c>
      <c r="AU49" s="76">
        <f t="shared" si="60"/>
        <v>0</v>
      </c>
      <c r="AV49" s="76">
        <f t="shared" si="60"/>
        <v>0</v>
      </c>
      <c r="AW49" s="76">
        <f t="shared" si="60"/>
        <v>2.145</v>
      </c>
      <c r="AX49" s="76">
        <f t="shared" si="60"/>
        <v>0</v>
      </c>
      <c r="AY49" s="76">
        <f t="shared" si="60"/>
        <v>0</v>
      </c>
      <c r="AZ49" s="76">
        <f t="shared" si="60"/>
        <v>0</v>
      </c>
      <c r="BA49" s="76">
        <f t="shared" si="60"/>
        <v>0</v>
      </c>
      <c r="BB49" s="76">
        <f t="shared" si="60"/>
        <v>0</v>
      </c>
      <c r="BC49" s="76">
        <f t="shared" si="60"/>
        <v>0</v>
      </c>
      <c r="BD49" s="76">
        <f t="shared" si="60"/>
        <v>0</v>
      </c>
      <c r="BE49" s="76">
        <f t="shared" si="60"/>
        <v>0</v>
      </c>
      <c r="BF49" s="814"/>
      <c r="BG49" s="814"/>
      <c r="BH49" s="814"/>
      <c r="BI49" s="816"/>
      <c r="BJ49" s="818"/>
      <c r="BK49" s="818"/>
      <c r="BL49" s="818"/>
      <c r="BM49" s="922" t="str">
        <f t="shared" ref="BM49" si="61">A56</f>
        <v>лук</v>
      </c>
      <c r="BN49" s="923"/>
      <c r="BO49" s="924"/>
      <c r="BP49" s="871"/>
      <c r="BQ49" s="871"/>
      <c r="BR49" s="871"/>
      <c r="BS49" s="871"/>
      <c r="BT49" s="871"/>
      <c r="BU49" s="871"/>
      <c r="BV49" s="871"/>
      <c r="BW49" s="914">
        <f>K57+AQ57</f>
        <v>0.58299999999999996</v>
      </c>
      <c r="BX49" s="871"/>
      <c r="BY49" s="871"/>
      <c r="BZ49" s="914">
        <f>M57+AS57</f>
        <v>0.317</v>
      </c>
      <c r="CA49" s="871"/>
      <c r="CB49" s="871"/>
      <c r="CC49" s="871"/>
      <c r="CD49" s="914">
        <f>Q57+AW57</f>
        <v>0</v>
      </c>
      <c r="CE49" s="871"/>
      <c r="CF49" s="871"/>
      <c r="CG49" s="871"/>
      <c r="CH49" s="915">
        <v>0.9</v>
      </c>
      <c r="CI49" s="406"/>
    </row>
    <row r="50" spans="1:88" s="55" customFormat="1" ht="18.75" customHeight="1">
      <c r="A50" s="932" t="s">
        <v>39</v>
      </c>
      <c r="B50" s="813"/>
      <c r="C50" s="64" t="s">
        <v>35</v>
      </c>
      <c r="D50" s="62"/>
      <c r="E50" s="61">
        <v>0</v>
      </c>
      <c r="F50" s="61"/>
      <c r="G50" s="61"/>
      <c r="H50" s="63"/>
      <c r="I50" s="62"/>
      <c r="J50" s="63"/>
      <c r="K50" s="62"/>
      <c r="L50" s="61"/>
      <c r="M50" s="61">
        <v>3</v>
      </c>
      <c r="N50" s="61">
        <v>0</v>
      </c>
      <c r="O50" s="61">
        <v>0</v>
      </c>
      <c r="P50" s="61">
        <v>0</v>
      </c>
      <c r="Q50" s="61"/>
      <c r="R50" s="63"/>
      <c r="S50" s="62">
        <v>40.799999999999997</v>
      </c>
      <c r="T50" s="61"/>
      <c r="U50" s="61"/>
      <c r="V50" s="63"/>
      <c r="W50" s="62"/>
      <c r="X50" s="61"/>
      <c r="Y50" s="60"/>
      <c r="Z50" s="814">
        <f>SUM(D51:H51)</f>
        <v>0</v>
      </c>
      <c r="AA50" s="814">
        <f>SUM(I51:V51)</f>
        <v>0.65700000000000003</v>
      </c>
      <c r="AB50" s="814">
        <f>SUM(Z50+AA50)</f>
        <v>0.65700000000000003</v>
      </c>
      <c r="AC50" s="816">
        <v>35</v>
      </c>
      <c r="AD50" s="817">
        <f>SUM(Z50*AC50)</f>
        <v>0</v>
      </c>
      <c r="AE50" s="817">
        <f>SUM(AA50*AC50)</f>
        <v>23</v>
      </c>
      <c r="AF50" s="817">
        <f>SUM(AD50:AE51)</f>
        <v>23</v>
      </c>
      <c r="AG50" s="932" t="s">
        <v>39</v>
      </c>
      <c r="AH50" s="813"/>
      <c r="AI50" s="64" t="s">
        <v>35</v>
      </c>
      <c r="AJ50" s="62"/>
      <c r="AK50" s="61">
        <v>0</v>
      </c>
      <c r="AL50" s="61"/>
      <c r="AM50" s="61"/>
      <c r="AN50" s="63"/>
      <c r="AO50" s="62"/>
      <c r="AP50" s="63"/>
      <c r="AQ50" s="62"/>
      <c r="AR50" s="61"/>
      <c r="AS50" s="517">
        <v>3</v>
      </c>
      <c r="AT50" s="61">
        <v>0</v>
      </c>
      <c r="AU50" s="61">
        <v>0</v>
      </c>
      <c r="AV50" s="61">
        <v>0</v>
      </c>
      <c r="AW50" s="61"/>
      <c r="AX50" s="63"/>
      <c r="AY50" s="62">
        <v>40.229999999999997</v>
      </c>
      <c r="AZ50" s="61"/>
      <c r="BA50" s="61"/>
      <c r="BB50" s="63"/>
      <c r="BC50" s="62"/>
      <c r="BD50" s="61"/>
      <c r="BE50" s="60"/>
      <c r="BF50" s="814">
        <f>SUM(AJ51:AN51)</f>
        <v>0</v>
      </c>
      <c r="BG50" s="814">
        <f>SUM(AO51:BB51)</f>
        <v>1.6419999999999999</v>
      </c>
      <c r="BH50" s="814">
        <f>SUM(BF50+BG50)</f>
        <v>1.6419999999999999</v>
      </c>
      <c r="BI50" s="815">
        <f t="shared" ref="BI50" si="62">AC50</f>
        <v>35</v>
      </c>
      <c r="BJ50" s="817">
        <f>SUM(BF50*BI50)</f>
        <v>0</v>
      </c>
      <c r="BK50" s="817">
        <f>SUM(BG50*BI50)</f>
        <v>57.47</v>
      </c>
      <c r="BL50" s="817">
        <f>SUM(BJ50:BK51)</f>
        <v>57.47</v>
      </c>
      <c r="BM50" s="925"/>
      <c r="BN50" s="926"/>
      <c r="BO50" s="927"/>
      <c r="BP50" s="871"/>
      <c r="BQ50" s="871"/>
      <c r="BR50" s="871"/>
      <c r="BS50" s="871"/>
      <c r="BT50" s="871"/>
      <c r="BU50" s="871"/>
      <c r="BV50" s="871"/>
      <c r="BW50" s="871"/>
      <c r="BX50" s="871"/>
      <c r="BY50" s="871"/>
      <c r="BZ50" s="871"/>
      <c r="CA50" s="871"/>
      <c r="CB50" s="871"/>
      <c r="CC50" s="871"/>
      <c r="CD50" s="871"/>
      <c r="CE50" s="871"/>
      <c r="CF50" s="871"/>
      <c r="CG50" s="871"/>
      <c r="CH50" s="916"/>
      <c r="CI50" s="406"/>
    </row>
    <row r="51" spans="1:88" ht="18.75" customHeight="1" thickBot="1">
      <c r="A51" s="932"/>
      <c r="B51" s="813"/>
      <c r="C51" s="20" t="s">
        <v>34</v>
      </c>
      <c r="D51" s="76">
        <f t="shared" ref="D51:Y51" si="63">(D$19*D50)/1000</f>
        <v>0</v>
      </c>
      <c r="E51" s="76">
        <f t="shared" si="63"/>
        <v>0</v>
      </c>
      <c r="F51" s="76">
        <f t="shared" si="63"/>
        <v>0</v>
      </c>
      <c r="G51" s="76">
        <f t="shared" si="63"/>
        <v>0</v>
      </c>
      <c r="H51" s="76">
        <f t="shared" si="63"/>
        <v>0</v>
      </c>
      <c r="I51" s="76">
        <f t="shared" si="63"/>
        <v>0</v>
      </c>
      <c r="J51" s="76">
        <f t="shared" si="63"/>
        <v>0</v>
      </c>
      <c r="K51" s="76">
        <f t="shared" si="63"/>
        <v>0</v>
      </c>
      <c r="L51" s="76">
        <f t="shared" si="63"/>
        <v>0</v>
      </c>
      <c r="M51" s="76">
        <f t="shared" si="63"/>
        <v>4.4999999999999998E-2</v>
      </c>
      <c r="N51" s="76">
        <f t="shared" si="63"/>
        <v>0</v>
      </c>
      <c r="O51" s="76">
        <f t="shared" si="63"/>
        <v>0</v>
      </c>
      <c r="P51" s="76">
        <f t="shared" si="63"/>
        <v>0</v>
      </c>
      <c r="Q51" s="76">
        <f t="shared" si="63"/>
        <v>0</v>
      </c>
      <c r="R51" s="76">
        <f t="shared" si="63"/>
        <v>0</v>
      </c>
      <c r="S51" s="76">
        <f t="shared" si="63"/>
        <v>0.61199999999999999</v>
      </c>
      <c r="T51" s="76">
        <f t="shared" si="63"/>
        <v>0</v>
      </c>
      <c r="U51" s="76">
        <f t="shared" si="63"/>
        <v>0</v>
      </c>
      <c r="V51" s="76">
        <f t="shared" si="63"/>
        <v>0</v>
      </c>
      <c r="W51" s="76">
        <f t="shared" si="63"/>
        <v>0</v>
      </c>
      <c r="X51" s="76">
        <f t="shared" si="63"/>
        <v>0</v>
      </c>
      <c r="Y51" s="76">
        <f t="shared" si="63"/>
        <v>0</v>
      </c>
      <c r="Z51" s="814"/>
      <c r="AA51" s="814"/>
      <c r="AB51" s="814"/>
      <c r="AC51" s="816"/>
      <c r="AD51" s="818"/>
      <c r="AE51" s="818"/>
      <c r="AF51" s="818"/>
      <c r="AG51" s="932"/>
      <c r="AH51" s="813"/>
      <c r="AI51" s="20" t="s">
        <v>34</v>
      </c>
      <c r="AJ51" s="76">
        <f t="shared" ref="AJ51:BE51" si="64">(AJ$19*AJ50)/1000</f>
        <v>0</v>
      </c>
      <c r="AK51" s="76">
        <f t="shared" si="64"/>
        <v>0</v>
      </c>
      <c r="AL51" s="76">
        <f t="shared" si="64"/>
        <v>0</v>
      </c>
      <c r="AM51" s="76">
        <f t="shared" si="64"/>
        <v>0</v>
      </c>
      <c r="AN51" s="76">
        <f t="shared" si="64"/>
        <v>0</v>
      </c>
      <c r="AO51" s="76">
        <f t="shared" si="64"/>
        <v>0</v>
      </c>
      <c r="AP51" s="76">
        <f t="shared" si="64"/>
        <v>0</v>
      </c>
      <c r="AQ51" s="76">
        <f t="shared" si="64"/>
        <v>0</v>
      </c>
      <c r="AR51" s="76">
        <f t="shared" si="64"/>
        <v>0</v>
      </c>
      <c r="AS51" s="76">
        <f t="shared" si="64"/>
        <v>0.114</v>
      </c>
      <c r="AT51" s="76">
        <f t="shared" si="64"/>
        <v>0</v>
      </c>
      <c r="AU51" s="76">
        <f t="shared" si="64"/>
        <v>0</v>
      </c>
      <c r="AV51" s="76">
        <f t="shared" si="64"/>
        <v>0</v>
      </c>
      <c r="AW51" s="76">
        <f t="shared" si="64"/>
        <v>0</v>
      </c>
      <c r="AX51" s="76">
        <f t="shared" si="64"/>
        <v>0</v>
      </c>
      <c r="AY51" s="76">
        <v>1.528</v>
      </c>
      <c r="AZ51" s="76">
        <f t="shared" si="64"/>
        <v>0</v>
      </c>
      <c r="BA51" s="76">
        <f t="shared" si="64"/>
        <v>0</v>
      </c>
      <c r="BB51" s="76">
        <f t="shared" si="64"/>
        <v>0</v>
      </c>
      <c r="BC51" s="76">
        <f t="shared" si="64"/>
        <v>0</v>
      </c>
      <c r="BD51" s="76">
        <f t="shared" si="64"/>
        <v>0</v>
      </c>
      <c r="BE51" s="76">
        <f t="shared" si="64"/>
        <v>0</v>
      </c>
      <c r="BF51" s="814"/>
      <c r="BG51" s="814"/>
      <c r="BH51" s="814"/>
      <c r="BI51" s="816"/>
      <c r="BJ51" s="818"/>
      <c r="BK51" s="818"/>
      <c r="BL51" s="818"/>
      <c r="BM51" s="922" t="str">
        <f t="shared" ref="BM51" si="65">A58</f>
        <v>морковь</v>
      </c>
      <c r="BN51" s="923"/>
      <c r="BO51" s="924"/>
      <c r="BP51" s="871"/>
      <c r="BQ51" s="871"/>
      <c r="BR51" s="871"/>
      <c r="BS51" s="871"/>
      <c r="BT51" s="871"/>
      <c r="BU51" s="871"/>
      <c r="BV51" s="871"/>
      <c r="BW51" s="914">
        <f>K59+AQ59</f>
        <v>0.6</v>
      </c>
      <c r="BX51" s="871"/>
      <c r="BY51" s="871"/>
      <c r="BZ51" s="871"/>
      <c r="CA51" s="871"/>
      <c r="CB51" s="871"/>
      <c r="CC51" s="871"/>
      <c r="CD51" s="914">
        <f>Q59+AW59</f>
        <v>0</v>
      </c>
      <c r="CE51" s="871"/>
      <c r="CF51" s="871"/>
      <c r="CG51" s="871"/>
      <c r="CH51" s="871">
        <v>0.6</v>
      </c>
      <c r="CI51" s="406"/>
    </row>
    <row r="52" spans="1:88" s="55" customFormat="1" ht="18.75" customHeight="1">
      <c r="A52" s="932" t="s">
        <v>11</v>
      </c>
      <c r="B52" s="813"/>
      <c r="C52" s="64" t="s">
        <v>35</v>
      </c>
      <c r="D52" s="62"/>
      <c r="E52" s="61">
        <v>0</v>
      </c>
      <c r="F52" s="61"/>
      <c r="G52" s="61"/>
      <c r="H52" s="63"/>
      <c r="I52" s="62"/>
      <c r="J52" s="63"/>
      <c r="K52" s="62"/>
      <c r="L52" s="61"/>
      <c r="M52" s="61"/>
      <c r="N52" s="61">
        <v>0</v>
      </c>
      <c r="O52" s="61">
        <v>0</v>
      </c>
      <c r="P52" s="61">
        <v>0</v>
      </c>
      <c r="Q52" s="61"/>
      <c r="R52" s="63"/>
      <c r="S52" s="62">
        <v>3.8</v>
      </c>
      <c r="T52" s="61"/>
      <c r="U52" s="61"/>
      <c r="V52" s="63"/>
      <c r="W52" s="62"/>
      <c r="X52" s="61"/>
      <c r="Y52" s="60"/>
      <c r="Z52" s="814">
        <f>SUM(D53:H53)</f>
        <v>0</v>
      </c>
      <c r="AA52" s="814">
        <f>SUM(I53:V53)</f>
        <v>1</v>
      </c>
      <c r="AB52" s="814">
        <f>SUM(Z52+AA52)</f>
        <v>1</v>
      </c>
      <c r="AC52" s="816">
        <v>7.5</v>
      </c>
      <c r="AD52" s="817">
        <f>SUM(Z52*AC52)</f>
        <v>0</v>
      </c>
      <c r="AE52" s="817">
        <f>SUM(AA52*AC52)</f>
        <v>7.5</v>
      </c>
      <c r="AF52" s="817">
        <f>SUM(AD52:AE53)</f>
        <v>7.5</v>
      </c>
      <c r="AG52" s="932" t="s">
        <v>11</v>
      </c>
      <c r="AH52" s="813"/>
      <c r="AI52" s="64" t="s">
        <v>35</v>
      </c>
      <c r="AJ52" s="62"/>
      <c r="AK52" s="61">
        <v>0</v>
      </c>
      <c r="AL52" s="61"/>
      <c r="AM52" s="61"/>
      <c r="AN52" s="63"/>
      <c r="AO52" s="62"/>
      <c r="AP52" s="63"/>
      <c r="AQ52" s="62"/>
      <c r="AR52" s="61"/>
      <c r="AS52" s="517"/>
      <c r="AT52" s="61">
        <v>0</v>
      </c>
      <c r="AU52" s="61">
        <v>0</v>
      </c>
      <c r="AV52" s="61">
        <v>0</v>
      </c>
      <c r="AW52" s="61"/>
      <c r="AX52" s="63"/>
      <c r="AY52" s="62">
        <v>3.8</v>
      </c>
      <c r="AZ52" s="61"/>
      <c r="BA52" s="61"/>
      <c r="BB52" s="63"/>
      <c r="BC52" s="62"/>
      <c r="BD52" s="61"/>
      <c r="BE52" s="60"/>
      <c r="BF52" s="814">
        <f>SUM(AJ53:AN53)</f>
        <v>0</v>
      </c>
      <c r="BG52" s="814">
        <f>SUM(AO53:BB53)</f>
        <v>4</v>
      </c>
      <c r="BH52" s="814">
        <f>SUM(BF52+BG52)</f>
        <v>4</v>
      </c>
      <c r="BI52" s="815">
        <f t="shared" ref="BI52" si="66">AC52</f>
        <v>7.5</v>
      </c>
      <c r="BJ52" s="817">
        <f>SUM(BF52*BI52)</f>
        <v>0</v>
      </c>
      <c r="BK52" s="817">
        <f>SUM(BG52*BI52)</f>
        <v>30</v>
      </c>
      <c r="BL52" s="817">
        <f>SUM(BJ52:BK53)</f>
        <v>30</v>
      </c>
      <c r="BM52" s="925"/>
      <c r="BN52" s="926"/>
      <c r="BO52" s="927"/>
      <c r="BP52" s="871"/>
      <c r="BQ52" s="871"/>
      <c r="BR52" s="871"/>
      <c r="BS52" s="871"/>
      <c r="BT52" s="871"/>
      <c r="BU52" s="871"/>
      <c r="BV52" s="871"/>
      <c r="BW52" s="871"/>
      <c r="BX52" s="871"/>
      <c r="BY52" s="871"/>
      <c r="BZ52" s="871"/>
      <c r="CA52" s="871"/>
      <c r="CB52" s="871"/>
      <c r="CC52" s="871"/>
      <c r="CD52" s="871"/>
      <c r="CE52" s="871"/>
      <c r="CF52" s="871"/>
      <c r="CG52" s="871"/>
      <c r="CH52" s="871"/>
      <c r="CI52" s="406"/>
    </row>
    <row r="53" spans="1:88" ht="18.75" customHeight="1" thickBot="1">
      <c r="A53" s="942"/>
      <c r="B53" s="943"/>
      <c r="C53" s="467" t="s">
        <v>34</v>
      </c>
      <c r="D53" s="66">
        <f t="shared" ref="D53:Y53" si="67">(D$19*D52)/40</f>
        <v>0</v>
      </c>
      <c r="E53" s="66">
        <f t="shared" si="67"/>
        <v>0</v>
      </c>
      <c r="F53" s="66">
        <f t="shared" si="67"/>
        <v>0</v>
      </c>
      <c r="G53" s="66">
        <f t="shared" si="67"/>
        <v>0</v>
      </c>
      <c r="H53" s="66">
        <f t="shared" si="67"/>
        <v>0</v>
      </c>
      <c r="I53" s="66">
        <f t="shared" si="67"/>
        <v>0</v>
      </c>
      <c r="J53" s="66">
        <f t="shared" si="67"/>
        <v>0</v>
      </c>
      <c r="K53" s="66">
        <f t="shared" si="67"/>
        <v>0</v>
      </c>
      <c r="L53" s="66">
        <f t="shared" si="67"/>
        <v>0</v>
      </c>
      <c r="M53" s="66">
        <f t="shared" si="67"/>
        <v>0</v>
      </c>
      <c r="N53" s="66">
        <f t="shared" si="67"/>
        <v>0</v>
      </c>
      <c r="O53" s="66">
        <f t="shared" si="67"/>
        <v>0</v>
      </c>
      <c r="P53" s="66">
        <f t="shared" si="67"/>
        <v>0</v>
      </c>
      <c r="Q53" s="66">
        <f t="shared" si="67"/>
        <v>0</v>
      </c>
      <c r="R53" s="66">
        <f t="shared" si="67"/>
        <v>0</v>
      </c>
      <c r="S53" s="66">
        <f>(S52*S19)/40</f>
        <v>1</v>
      </c>
      <c r="T53" s="66">
        <f t="shared" si="67"/>
        <v>0</v>
      </c>
      <c r="U53" s="66">
        <f t="shared" si="67"/>
        <v>0</v>
      </c>
      <c r="V53" s="66">
        <f t="shared" si="67"/>
        <v>0</v>
      </c>
      <c r="W53" s="66">
        <f t="shared" si="67"/>
        <v>0</v>
      </c>
      <c r="X53" s="66">
        <f t="shared" si="67"/>
        <v>0</v>
      </c>
      <c r="Y53" s="66">
        <f t="shared" si="67"/>
        <v>0</v>
      </c>
      <c r="Z53" s="814"/>
      <c r="AA53" s="814"/>
      <c r="AB53" s="814"/>
      <c r="AC53" s="945"/>
      <c r="AD53" s="818"/>
      <c r="AE53" s="818"/>
      <c r="AF53" s="818"/>
      <c r="AG53" s="942"/>
      <c r="AH53" s="943"/>
      <c r="AI53" s="467" t="s">
        <v>34</v>
      </c>
      <c r="AJ53" s="66">
        <f t="shared" ref="AJ53:BE53" si="68">(AJ$19*AJ52)/40</f>
        <v>0</v>
      </c>
      <c r="AK53" s="66">
        <f t="shared" si="68"/>
        <v>0</v>
      </c>
      <c r="AL53" s="66">
        <f t="shared" si="68"/>
        <v>0</v>
      </c>
      <c r="AM53" s="66">
        <f t="shared" si="68"/>
        <v>0</v>
      </c>
      <c r="AN53" s="66">
        <f t="shared" si="68"/>
        <v>0</v>
      </c>
      <c r="AO53" s="66">
        <f t="shared" si="68"/>
        <v>0</v>
      </c>
      <c r="AP53" s="66">
        <f t="shared" si="68"/>
        <v>0</v>
      </c>
      <c r="AQ53" s="66">
        <f t="shared" si="68"/>
        <v>0</v>
      </c>
      <c r="AR53" s="66">
        <f t="shared" si="68"/>
        <v>0</v>
      </c>
      <c r="AS53" s="66">
        <f t="shared" si="68"/>
        <v>0</v>
      </c>
      <c r="AT53" s="66">
        <f t="shared" si="68"/>
        <v>0</v>
      </c>
      <c r="AU53" s="66">
        <f t="shared" si="68"/>
        <v>0</v>
      </c>
      <c r="AV53" s="66">
        <f t="shared" si="68"/>
        <v>0</v>
      </c>
      <c r="AW53" s="66">
        <f t="shared" si="68"/>
        <v>0</v>
      </c>
      <c r="AX53" s="66">
        <f t="shared" si="68"/>
        <v>0</v>
      </c>
      <c r="AY53" s="66">
        <f>(AY52*AY19)/40</f>
        <v>4</v>
      </c>
      <c r="AZ53" s="66">
        <f t="shared" si="68"/>
        <v>0</v>
      </c>
      <c r="BA53" s="66">
        <f t="shared" si="68"/>
        <v>0</v>
      </c>
      <c r="BB53" s="66">
        <f t="shared" si="68"/>
        <v>0</v>
      </c>
      <c r="BC53" s="66">
        <f t="shared" si="68"/>
        <v>0</v>
      </c>
      <c r="BD53" s="66">
        <f t="shared" si="68"/>
        <v>0</v>
      </c>
      <c r="BE53" s="66">
        <f t="shared" si="68"/>
        <v>0</v>
      </c>
      <c r="BF53" s="814"/>
      <c r="BG53" s="814"/>
      <c r="BH53" s="814"/>
      <c r="BI53" s="816"/>
      <c r="BJ53" s="818"/>
      <c r="BK53" s="818"/>
      <c r="BL53" s="818"/>
      <c r="BM53" s="922" t="str">
        <f t="shared" ref="BM53" si="69">A60</f>
        <v>свекла</v>
      </c>
      <c r="BN53" s="923"/>
      <c r="BO53" s="924"/>
      <c r="BP53" s="941"/>
      <c r="BQ53" s="941"/>
      <c r="BR53" s="941"/>
      <c r="BS53" s="941"/>
      <c r="BT53" s="941"/>
      <c r="BU53" s="941"/>
      <c r="BV53" s="941"/>
      <c r="BW53" s="917">
        <f>K61+AQ61</f>
        <v>0</v>
      </c>
      <c r="BX53" s="941"/>
      <c r="BY53" s="941"/>
      <c r="BZ53" s="941"/>
      <c r="CA53" s="917">
        <f>N61+AT61</f>
        <v>0</v>
      </c>
      <c r="CB53" s="941"/>
      <c r="CC53" s="941"/>
      <c r="CD53" s="941"/>
      <c r="CE53" s="941"/>
      <c r="CF53" s="917"/>
      <c r="CG53" s="941"/>
      <c r="CH53" s="941"/>
      <c r="CI53" s="406"/>
    </row>
    <row r="54" spans="1:88" s="55" customFormat="1" ht="18.75" customHeight="1">
      <c r="A54" s="931" t="s">
        <v>8</v>
      </c>
      <c r="B54" s="921"/>
      <c r="C54" s="460" t="s">
        <v>35</v>
      </c>
      <c r="D54" s="461"/>
      <c r="E54" s="462">
        <v>0</v>
      </c>
      <c r="F54" s="462"/>
      <c r="G54" s="462"/>
      <c r="H54" s="463"/>
      <c r="I54" s="461"/>
      <c r="J54" s="463"/>
      <c r="K54" s="461">
        <v>76</v>
      </c>
      <c r="L54" s="462">
        <v>106.6</v>
      </c>
      <c r="M54" s="462"/>
      <c r="N54" s="462">
        <v>0</v>
      </c>
      <c r="O54" s="462">
        <v>0</v>
      </c>
      <c r="P54" s="462">
        <v>0</v>
      </c>
      <c r="Q54" s="462"/>
      <c r="R54" s="463"/>
      <c r="S54" s="461"/>
      <c r="T54" s="462"/>
      <c r="U54" s="462"/>
      <c r="V54" s="463"/>
      <c r="W54" s="461"/>
      <c r="X54" s="462"/>
      <c r="Y54" s="464"/>
      <c r="Z54" s="814">
        <f>SUM(D55:H55)</f>
        <v>0</v>
      </c>
      <c r="AA54" s="814">
        <f>SUM(I55:V55)</f>
        <v>2.7389999999999999</v>
      </c>
      <c r="AB54" s="814">
        <f>SUM(Z54+AA54)</f>
        <v>2.7389999999999999</v>
      </c>
      <c r="AC54" s="815">
        <v>29</v>
      </c>
      <c r="AD54" s="817">
        <f>SUM(Z54*AC54)</f>
        <v>0</v>
      </c>
      <c r="AE54" s="817">
        <f>SUM(AA54*AC54)</f>
        <v>79.430000000000007</v>
      </c>
      <c r="AF54" s="817">
        <f>SUM(AD54:AE55)</f>
        <v>79.430000000000007</v>
      </c>
      <c r="AG54" s="931" t="s">
        <v>8</v>
      </c>
      <c r="AH54" s="921"/>
      <c r="AI54" s="460" t="s">
        <v>35</v>
      </c>
      <c r="AJ54" s="461"/>
      <c r="AK54" s="462">
        <v>0</v>
      </c>
      <c r="AL54" s="462"/>
      <c r="AM54" s="462"/>
      <c r="AN54" s="463"/>
      <c r="AO54" s="461"/>
      <c r="AP54" s="463"/>
      <c r="AQ54" s="461">
        <v>126</v>
      </c>
      <c r="AR54" s="462">
        <v>133.5</v>
      </c>
      <c r="AS54" s="462"/>
      <c r="AT54" s="462">
        <v>0</v>
      </c>
      <c r="AU54" s="462">
        <v>0</v>
      </c>
      <c r="AV54" s="462">
        <v>0</v>
      </c>
      <c r="AW54" s="462"/>
      <c r="AX54" s="463"/>
      <c r="AY54" s="461"/>
      <c r="AZ54" s="462"/>
      <c r="BA54" s="462"/>
      <c r="BB54" s="463"/>
      <c r="BC54" s="461"/>
      <c r="BD54" s="462"/>
      <c r="BE54" s="464"/>
      <c r="BF54" s="814">
        <f>SUM(AJ55:AN55)</f>
        <v>0</v>
      </c>
      <c r="BG54" s="814">
        <f>SUM(AO55:BB55)</f>
        <v>9.8610000000000007</v>
      </c>
      <c r="BH54" s="814">
        <f>SUM(BF54+BG54)</f>
        <v>9.8610000000000007</v>
      </c>
      <c r="BI54" s="815">
        <f t="shared" ref="BI54" si="70">AC54</f>
        <v>29</v>
      </c>
      <c r="BJ54" s="817">
        <f>SUM(BF54*BI54)</f>
        <v>0</v>
      </c>
      <c r="BK54" s="817">
        <f>SUM(BG54*BI54)</f>
        <v>285.97000000000003</v>
      </c>
      <c r="BL54" s="817">
        <f>SUM(BJ54:BK55)</f>
        <v>285.97000000000003</v>
      </c>
      <c r="BM54" s="925"/>
      <c r="BN54" s="926"/>
      <c r="BO54" s="927"/>
      <c r="BP54" s="918"/>
      <c r="BQ54" s="918"/>
      <c r="BR54" s="918"/>
      <c r="BS54" s="918"/>
      <c r="BT54" s="918"/>
      <c r="BU54" s="918"/>
      <c r="BV54" s="918"/>
      <c r="BW54" s="918"/>
      <c r="BX54" s="918"/>
      <c r="BY54" s="918"/>
      <c r="BZ54" s="918"/>
      <c r="CA54" s="918"/>
      <c r="CB54" s="918"/>
      <c r="CC54" s="918"/>
      <c r="CD54" s="918"/>
      <c r="CE54" s="918"/>
      <c r="CF54" s="944"/>
      <c r="CG54" s="918"/>
      <c r="CH54" s="918"/>
      <c r="CI54" s="406"/>
    </row>
    <row r="55" spans="1:88" ht="18.75" customHeight="1" thickBot="1">
      <c r="A55" s="932"/>
      <c r="B55" s="813"/>
      <c r="C55" s="20" t="s">
        <v>34</v>
      </c>
      <c r="D55" s="76">
        <f t="shared" ref="D55:Y55" si="71">(D$19*D54)/1000</f>
        <v>0</v>
      </c>
      <c r="E55" s="76">
        <f t="shared" si="71"/>
        <v>0</v>
      </c>
      <c r="F55" s="76">
        <f t="shared" si="71"/>
        <v>0</v>
      </c>
      <c r="G55" s="76">
        <f t="shared" si="71"/>
        <v>0</v>
      </c>
      <c r="H55" s="76">
        <f t="shared" si="71"/>
        <v>0</v>
      </c>
      <c r="I55" s="76">
        <f t="shared" si="71"/>
        <v>0</v>
      </c>
      <c r="J55" s="76">
        <f t="shared" si="71"/>
        <v>0</v>
      </c>
      <c r="K55" s="76">
        <f t="shared" si="71"/>
        <v>1.1399999999999999</v>
      </c>
      <c r="L55" s="76">
        <f t="shared" si="71"/>
        <v>1.599</v>
      </c>
      <c r="M55" s="76">
        <f t="shared" si="71"/>
        <v>0</v>
      </c>
      <c r="N55" s="76">
        <f t="shared" si="71"/>
        <v>0</v>
      </c>
      <c r="O55" s="76">
        <f t="shared" si="71"/>
        <v>0</v>
      </c>
      <c r="P55" s="76">
        <f t="shared" si="71"/>
        <v>0</v>
      </c>
      <c r="Q55" s="76">
        <f t="shared" si="71"/>
        <v>0</v>
      </c>
      <c r="R55" s="76">
        <f t="shared" si="71"/>
        <v>0</v>
      </c>
      <c r="S55" s="76">
        <f t="shared" si="71"/>
        <v>0</v>
      </c>
      <c r="T55" s="76">
        <f t="shared" si="71"/>
        <v>0</v>
      </c>
      <c r="U55" s="76">
        <f t="shared" si="71"/>
        <v>0</v>
      </c>
      <c r="V55" s="76">
        <f t="shared" si="71"/>
        <v>0</v>
      </c>
      <c r="W55" s="76">
        <f t="shared" si="71"/>
        <v>0</v>
      </c>
      <c r="X55" s="76">
        <f t="shared" si="71"/>
        <v>0</v>
      </c>
      <c r="Y55" s="76">
        <f t="shared" si="71"/>
        <v>0</v>
      </c>
      <c r="Z55" s="814"/>
      <c r="AA55" s="814"/>
      <c r="AB55" s="814"/>
      <c r="AC55" s="816"/>
      <c r="AD55" s="818"/>
      <c r="AE55" s="818"/>
      <c r="AF55" s="818"/>
      <c r="AG55" s="932"/>
      <c r="AH55" s="813"/>
      <c r="AI55" s="20" t="s">
        <v>34</v>
      </c>
      <c r="AJ55" s="76">
        <f t="shared" ref="AJ55:BE55" si="72">(AJ$19*AJ54)/1000</f>
        <v>0</v>
      </c>
      <c r="AK55" s="76">
        <f t="shared" si="72"/>
        <v>0</v>
      </c>
      <c r="AL55" s="76">
        <f t="shared" si="72"/>
        <v>0</v>
      </c>
      <c r="AM55" s="76">
        <f t="shared" si="72"/>
        <v>0</v>
      </c>
      <c r="AN55" s="76">
        <f t="shared" si="72"/>
        <v>0</v>
      </c>
      <c r="AO55" s="76">
        <f t="shared" si="72"/>
        <v>0</v>
      </c>
      <c r="AP55" s="76">
        <f t="shared" si="72"/>
        <v>0</v>
      </c>
      <c r="AQ55" s="76">
        <f t="shared" si="72"/>
        <v>4.7880000000000003</v>
      </c>
      <c r="AR55" s="76">
        <f t="shared" si="72"/>
        <v>5.0730000000000004</v>
      </c>
      <c r="AS55" s="76">
        <f t="shared" si="72"/>
        <v>0</v>
      </c>
      <c r="AT55" s="76">
        <f t="shared" si="72"/>
        <v>0</v>
      </c>
      <c r="AU55" s="76">
        <f t="shared" si="72"/>
        <v>0</v>
      </c>
      <c r="AV55" s="76">
        <f t="shared" si="72"/>
        <v>0</v>
      </c>
      <c r="AW55" s="76">
        <f t="shared" si="72"/>
        <v>0</v>
      </c>
      <c r="AX55" s="76">
        <f t="shared" si="72"/>
        <v>0</v>
      </c>
      <c r="AY55" s="76">
        <f t="shared" si="72"/>
        <v>0</v>
      </c>
      <c r="AZ55" s="76">
        <f t="shared" si="72"/>
        <v>0</v>
      </c>
      <c r="BA55" s="76">
        <f t="shared" si="72"/>
        <v>0</v>
      </c>
      <c r="BB55" s="76">
        <f t="shared" si="72"/>
        <v>0</v>
      </c>
      <c r="BC55" s="76">
        <f t="shared" si="72"/>
        <v>0</v>
      </c>
      <c r="BD55" s="76">
        <f t="shared" si="72"/>
        <v>0</v>
      </c>
      <c r="BE55" s="76">
        <f t="shared" si="72"/>
        <v>0</v>
      </c>
      <c r="BF55" s="814"/>
      <c r="BG55" s="814"/>
      <c r="BH55" s="814"/>
      <c r="BI55" s="816"/>
      <c r="BJ55" s="818"/>
      <c r="BK55" s="818"/>
      <c r="BL55" s="818"/>
      <c r="BM55" s="922" t="str">
        <f t="shared" ref="BM55" si="73">A62</f>
        <v>сок</v>
      </c>
      <c r="BN55" s="923"/>
      <c r="BO55" s="924"/>
      <c r="BP55" s="941"/>
      <c r="BQ55" s="941"/>
      <c r="BR55" s="917">
        <f>F63+AL63</f>
        <v>0</v>
      </c>
      <c r="BS55" s="941"/>
      <c r="BT55" s="917"/>
      <c r="BU55" s="917">
        <f>I63+AO63</f>
        <v>0</v>
      </c>
      <c r="BV55" s="941"/>
      <c r="BW55" s="941"/>
      <c r="BX55" s="941"/>
      <c r="BY55" s="941"/>
      <c r="BZ55" s="941"/>
      <c r="CA55" s="941">
        <v>3</v>
      </c>
      <c r="CB55" s="941"/>
      <c r="CC55" s="941"/>
      <c r="CD55" s="941"/>
      <c r="CE55" s="941"/>
      <c r="CF55" s="917"/>
      <c r="CG55" s="941"/>
      <c r="CH55" s="941">
        <v>3</v>
      </c>
      <c r="CI55" s="406"/>
    </row>
    <row r="56" spans="1:88" s="55" customFormat="1" ht="18.75" customHeight="1">
      <c r="A56" s="932" t="s">
        <v>9</v>
      </c>
      <c r="B56" s="813"/>
      <c r="C56" s="64" t="s">
        <v>35</v>
      </c>
      <c r="D56" s="62"/>
      <c r="E56" s="61">
        <v>0</v>
      </c>
      <c r="F56" s="61"/>
      <c r="G56" s="61"/>
      <c r="H56" s="63"/>
      <c r="I56" s="62"/>
      <c r="J56" s="63"/>
      <c r="K56" s="62">
        <v>7.2</v>
      </c>
      <c r="L56" s="61"/>
      <c r="M56" s="61">
        <v>6</v>
      </c>
      <c r="N56" s="61">
        <v>0</v>
      </c>
      <c r="O56" s="61">
        <v>0</v>
      </c>
      <c r="P56" s="61"/>
      <c r="Q56" s="61"/>
      <c r="R56" s="63"/>
      <c r="S56" s="62"/>
      <c r="T56" s="61"/>
      <c r="U56" s="61"/>
      <c r="V56" s="63"/>
      <c r="W56" s="62"/>
      <c r="X56" s="61"/>
      <c r="Y56" s="60"/>
      <c r="Z56" s="814">
        <f>SUM(D57:H57)</f>
        <v>0</v>
      </c>
      <c r="AA56" s="814">
        <f>SUM(I57:V57)</f>
        <v>0.19800000000000001</v>
      </c>
      <c r="AB56" s="814">
        <f>SUM(Z56+AA56)</f>
        <v>0.19800000000000001</v>
      </c>
      <c r="AC56" s="816">
        <v>24</v>
      </c>
      <c r="AD56" s="817">
        <f>SUM(Z56*AC56)</f>
        <v>0</v>
      </c>
      <c r="AE56" s="817">
        <f>SUM(AA56*AC56)</f>
        <v>4.75</v>
      </c>
      <c r="AF56" s="817">
        <f>SUM(AD56:AE57)</f>
        <v>4.75</v>
      </c>
      <c r="AG56" s="932" t="s">
        <v>9</v>
      </c>
      <c r="AH56" s="813"/>
      <c r="AI56" s="64" t="s">
        <v>35</v>
      </c>
      <c r="AJ56" s="62"/>
      <c r="AK56" s="61">
        <v>0</v>
      </c>
      <c r="AL56" s="61"/>
      <c r="AM56" s="61"/>
      <c r="AN56" s="63"/>
      <c r="AO56" s="62"/>
      <c r="AP56" s="63"/>
      <c r="AQ56" s="62">
        <v>12.5</v>
      </c>
      <c r="AR56" s="61"/>
      <c r="AS56" s="517">
        <v>5.97</v>
      </c>
      <c r="AT56" s="61">
        <v>0</v>
      </c>
      <c r="AU56" s="61">
        <v>0</v>
      </c>
      <c r="AV56" s="61">
        <v>0</v>
      </c>
      <c r="AW56" s="61"/>
      <c r="AX56" s="63"/>
      <c r="AY56" s="62"/>
      <c r="AZ56" s="61"/>
      <c r="BA56" s="61"/>
      <c r="BB56" s="63"/>
      <c r="BC56" s="62"/>
      <c r="BD56" s="61"/>
      <c r="BE56" s="60"/>
      <c r="BF56" s="814">
        <f>SUM(AJ57:AN57)</f>
        <v>0</v>
      </c>
      <c r="BG56" s="814">
        <f>SUM(AO57:BB57)</f>
        <v>0.70199999999999996</v>
      </c>
      <c r="BH56" s="814">
        <f>SUM(BF56+BG56)</f>
        <v>0.70199999999999996</v>
      </c>
      <c r="BI56" s="815">
        <f t="shared" ref="BI56" si="74">AC56</f>
        <v>24</v>
      </c>
      <c r="BJ56" s="817">
        <f>SUM(BF56*BI56)</f>
        <v>0</v>
      </c>
      <c r="BK56" s="817">
        <f>SUM(BG56*BI56)</f>
        <v>16.850000000000001</v>
      </c>
      <c r="BL56" s="817">
        <f>SUM(BJ56:BK57)</f>
        <v>16.850000000000001</v>
      </c>
      <c r="BM56" s="925"/>
      <c r="BN56" s="926"/>
      <c r="BO56" s="927"/>
      <c r="BP56" s="918"/>
      <c r="BQ56" s="918"/>
      <c r="BR56" s="918"/>
      <c r="BS56" s="918"/>
      <c r="BT56" s="918"/>
      <c r="BU56" s="918"/>
      <c r="BV56" s="918"/>
      <c r="BW56" s="918"/>
      <c r="BX56" s="918"/>
      <c r="BY56" s="918"/>
      <c r="BZ56" s="918"/>
      <c r="CA56" s="918"/>
      <c r="CB56" s="918"/>
      <c r="CC56" s="918"/>
      <c r="CD56" s="918"/>
      <c r="CE56" s="918"/>
      <c r="CF56" s="944"/>
      <c r="CG56" s="918"/>
      <c r="CH56" s="918"/>
      <c r="CI56" s="406"/>
    </row>
    <row r="57" spans="1:88" ht="18.75" customHeight="1" thickBot="1">
      <c r="A57" s="932"/>
      <c r="B57" s="813"/>
      <c r="C57" s="20" t="s">
        <v>34</v>
      </c>
      <c r="D57" s="76">
        <f t="shared" ref="D57:Y57" si="75">(D$19*D56)/1000</f>
        <v>0</v>
      </c>
      <c r="E57" s="76">
        <f t="shared" si="75"/>
        <v>0</v>
      </c>
      <c r="F57" s="76">
        <f t="shared" si="75"/>
        <v>0</v>
      </c>
      <c r="G57" s="76">
        <f t="shared" si="75"/>
        <v>0</v>
      </c>
      <c r="H57" s="76">
        <f t="shared" si="75"/>
        <v>0</v>
      </c>
      <c r="I57" s="76">
        <f t="shared" si="75"/>
        <v>0</v>
      </c>
      <c r="J57" s="76">
        <f t="shared" si="75"/>
        <v>0</v>
      </c>
      <c r="K57" s="76">
        <f t="shared" si="75"/>
        <v>0.108</v>
      </c>
      <c r="L57" s="76">
        <f t="shared" si="75"/>
        <v>0</v>
      </c>
      <c r="M57" s="76">
        <f t="shared" si="75"/>
        <v>0.09</v>
      </c>
      <c r="N57" s="76">
        <f t="shared" si="75"/>
        <v>0</v>
      </c>
      <c r="O57" s="76">
        <f t="shared" si="75"/>
        <v>0</v>
      </c>
      <c r="P57" s="76">
        <f t="shared" si="75"/>
        <v>0</v>
      </c>
      <c r="Q57" s="76">
        <f t="shared" si="75"/>
        <v>0</v>
      </c>
      <c r="R57" s="76">
        <f t="shared" si="75"/>
        <v>0</v>
      </c>
      <c r="S57" s="76">
        <f t="shared" si="75"/>
        <v>0</v>
      </c>
      <c r="T57" s="76">
        <f t="shared" si="75"/>
        <v>0</v>
      </c>
      <c r="U57" s="76">
        <f t="shared" si="75"/>
        <v>0</v>
      </c>
      <c r="V57" s="76">
        <f t="shared" si="75"/>
        <v>0</v>
      </c>
      <c r="W57" s="76">
        <f t="shared" si="75"/>
        <v>0</v>
      </c>
      <c r="X57" s="76">
        <f t="shared" si="75"/>
        <v>0</v>
      </c>
      <c r="Y57" s="76">
        <f t="shared" si="75"/>
        <v>0</v>
      </c>
      <c r="Z57" s="814"/>
      <c r="AA57" s="814"/>
      <c r="AB57" s="814"/>
      <c r="AC57" s="816"/>
      <c r="AD57" s="818"/>
      <c r="AE57" s="818"/>
      <c r="AF57" s="818"/>
      <c r="AG57" s="932"/>
      <c r="AH57" s="813"/>
      <c r="AI57" s="20" t="s">
        <v>34</v>
      </c>
      <c r="AJ57" s="76">
        <f t="shared" ref="AJ57:BE57" si="76">(AJ$19*AJ56)/1000</f>
        <v>0</v>
      </c>
      <c r="AK57" s="76">
        <f t="shared" si="76"/>
        <v>0</v>
      </c>
      <c r="AL57" s="76">
        <f t="shared" si="76"/>
        <v>0</v>
      </c>
      <c r="AM57" s="76">
        <f t="shared" si="76"/>
        <v>0</v>
      </c>
      <c r="AN57" s="76">
        <f t="shared" si="76"/>
        <v>0</v>
      </c>
      <c r="AO57" s="76">
        <f t="shared" si="76"/>
        <v>0</v>
      </c>
      <c r="AP57" s="76">
        <f t="shared" si="76"/>
        <v>0</v>
      </c>
      <c r="AQ57" s="76">
        <f t="shared" si="76"/>
        <v>0.47499999999999998</v>
      </c>
      <c r="AR57" s="76">
        <f t="shared" si="76"/>
        <v>0</v>
      </c>
      <c r="AS57" s="76">
        <f t="shared" si="76"/>
        <v>0.22700000000000001</v>
      </c>
      <c r="AT57" s="76">
        <f t="shared" si="76"/>
        <v>0</v>
      </c>
      <c r="AU57" s="76">
        <f t="shared" si="76"/>
        <v>0</v>
      </c>
      <c r="AV57" s="76">
        <f t="shared" si="76"/>
        <v>0</v>
      </c>
      <c r="AW57" s="76">
        <f t="shared" si="76"/>
        <v>0</v>
      </c>
      <c r="AX57" s="76">
        <f t="shared" si="76"/>
        <v>0</v>
      </c>
      <c r="AY57" s="76">
        <f t="shared" si="76"/>
        <v>0</v>
      </c>
      <c r="AZ57" s="76">
        <f t="shared" si="76"/>
        <v>0</v>
      </c>
      <c r="BA57" s="76">
        <f t="shared" si="76"/>
        <v>0</v>
      </c>
      <c r="BB57" s="76">
        <f t="shared" si="76"/>
        <v>0</v>
      </c>
      <c r="BC57" s="76">
        <f t="shared" si="76"/>
        <v>0</v>
      </c>
      <c r="BD57" s="76">
        <f t="shared" si="76"/>
        <v>0</v>
      </c>
      <c r="BE57" s="76">
        <f t="shared" si="76"/>
        <v>0</v>
      </c>
      <c r="BF57" s="814"/>
      <c r="BG57" s="814"/>
      <c r="BH57" s="814"/>
      <c r="BI57" s="816"/>
      <c r="BJ57" s="818"/>
      <c r="BK57" s="818"/>
      <c r="BL57" s="818"/>
      <c r="BM57" s="922" t="s">
        <v>400</v>
      </c>
      <c r="BN57" s="923"/>
      <c r="BO57" s="924"/>
      <c r="BP57" s="529"/>
      <c r="BQ57" s="529"/>
      <c r="BR57" s="529"/>
      <c r="BS57" s="529"/>
      <c r="BT57" s="577"/>
      <c r="BU57" s="577"/>
      <c r="BV57" s="529"/>
      <c r="BW57" s="917">
        <f>K69+AQ69</f>
        <v>0</v>
      </c>
      <c r="BX57" s="577"/>
      <c r="BY57" s="529"/>
      <c r="BZ57" s="529"/>
      <c r="CA57" s="529"/>
      <c r="CB57" s="529"/>
      <c r="CC57" s="529"/>
      <c r="CD57" s="527">
        <f>Q63+AW63</f>
        <v>0</v>
      </c>
      <c r="CE57" s="529"/>
      <c r="CF57" s="527"/>
      <c r="CG57" s="529"/>
      <c r="CH57" s="529"/>
      <c r="CI57" s="406"/>
    </row>
    <row r="58" spans="1:88" s="55" customFormat="1" ht="18.75" customHeight="1">
      <c r="A58" s="932" t="s">
        <v>10</v>
      </c>
      <c r="B58" s="813"/>
      <c r="C58" s="64" t="s">
        <v>35</v>
      </c>
      <c r="D58" s="62"/>
      <c r="E58" s="61">
        <v>0</v>
      </c>
      <c r="F58" s="61"/>
      <c r="G58" s="61"/>
      <c r="H58" s="63"/>
      <c r="I58" s="62"/>
      <c r="J58" s="63"/>
      <c r="K58" s="62">
        <v>7.5</v>
      </c>
      <c r="L58" s="61"/>
      <c r="M58" s="61"/>
      <c r="N58" s="61">
        <v>0</v>
      </c>
      <c r="O58" s="61">
        <v>0</v>
      </c>
      <c r="P58" s="61">
        <v>0</v>
      </c>
      <c r="Q58" s="61"/>
      <c r="R58" s="63"/>
      <c r="S58" s="62"/>
      <c r="T58" s="61"/>
      <c r="U58" s="61"/>
      <c r="V58" s="63"/>
      <c r="W58" s="62"/>
      <c r="X58" s="61"/>
      <c r="Y58" s="60"/>
      <c r="Z58" s="814">
        <f>SUM(D59:H59)</f>
        <v>0</v>
      </c>
      <c r="AA58" s="814">
        <f>SUM(I59:V59)</f>
        <v>0.113</v>
      </c>
      <c r="AB58" s="814">
        <f>SUM(Z58+AA58)</f>
        <v>0.113</v>
      </c>
      <c r="AC58" s="816">
        <v>35</v>
      </c>
      <c r="AD58" s="817">
        <f>SUM(Z58*AC58)</f>
        <v>0</v>
      </c>
      <c r="AE58" s="817">
        <f>SUM(AA58*AC58)</f>
        <v>3.96</v>
      </c>
      <c r="AF58" s="817">
        <f>SUM(AD58:AE59)</f>
        <v>3.96</v>
      </c>
      <c r="AG58" s="932" t="s">
        <v>10</v>
      </c>
      <c r="AH58" s="813"/>
      <c r="AI58" s="64" t="s">
        <v>35</v>
      </c>
      <c r="AJ58" s="62"/>
      <c r="AK58" s="61">
        <v>0</v>
      </c>
      <c r="AL58" s="61"/>
      <c r="AM58" s="61"/>
      <c r="AN58" s="63"/>
      <c r="AO58" s="62"/>
      <c r="AP58" s="63"/>
      <c r="AQ58" s="62">
        <v>12.81</v>
      </c>
      <c r="AR58" s="61"/>
      <c r="AS58" s="517"/>
      <c r="AT58" s="61">
        <v>0</v>
      </c>
      <c r="AU58" s="61">
        <v>0</v>
      </c>
      <c r="AV58" s="61">
        <v>0</v>
      </c>
      <c r="AW58" s="61"/>
      <c r="AX58" s="63"/>
      <c r="AY58" s="62"/>
      <c r="AZ58" s="61"/>
      <c r="BA58" s="61"/>
      <c r="BB58" s="63"/>
      <c r="BC58" s="62"/>
      <c r="BD58" s="61"/>
      <c r="BE58" s="60"/>
      <c r="BF58" s="814">
        <f>SUM(AJ59:AN59)</f>
        <v>0</v>
      </c>
      <c r="BG58" s="814">
        <f>SUM(AO59:BB59)</f>
        <v>0.48699999999999999</v>
      </c>
      <c r="BH58" s="814">
        <f>SUM(BF58+BG58)</f>
        <v>0.48699999999999999</v>
      </c>
      <c r="BI58" s="815">
        <f t="shared" ref="BI58" si="77">AC58</f>
        <v>35</v>
      </c>
      <c r="BJ58" s="817">
        <f>SUM(BF58*BI58)</f>
        <v>0</v>
      </c>
      <c r="BK58" s="817">
        <f>SUM(BG58*BI58)</f>
        <v>17.05</v>
      </c>
      <c r="BL58" s="817">
        <f>SUM(BJ58:BK59)</f>
        <v>17.05</v>
      </c>
      <c r="BM58" s="925"/>
      <c r="BN58" s="926"/>
      <c r="BO58" s="927"/>
      <c r="BP58" s="528"/>
      <c r="BQ58" s="528"/>
      <c r="BR58" s="528"/>
      <c r="BS58" s="528"/>
      <c r="BT58" s="576"/>
      <c r="BU58" s="576"/>
      <c r="BV58" s="528"/>
      <c r="BW58" s="918"/>
      <c r="BX58" s="576"/>
      <c r="BY58" s="528"/>
      <c r="BZ58" s="528"/>
      <c r="CA58" s="528"/>
      <c r="CB58" s="528"/>
      <c r="CC58" s="528"/>
      <c r="CD58" s="528"/>
      <c r="CE58" s="528"/>
      <c r="CF58" s="530"/>
      <c r="CG58" s="528"/>
      <c r="CH58" s="528"/>
      <c r="CI58" s="406"/>
    </row>
    <row r="59" spans="1:88" ht="18.75" customHeight="1" thickBot="1">
      <c r="A59" s="932"/>
      <c r="B59" s="813"/>
      <c r="C59" s="20" t="s">
        <v>34</v>
      </c>
      <c r="D59" s="76">
        <f t="shared" ref="D59:Y59" si="78">(D$19*D58)/1000</f>
        <v>0</v>
      </c>
      <c r="E59" s="76">
        <f t="shared" si="78"/>
        <v>0</v>
      </c>
      <c r="F59" s="76">
        <f t="shared" si="78"/>
        <v>0</v>
      </c>
      <c r="G59" s="76">
        <f t="shared" si="78"/>
        <v>0</v>
      </c>
      <c r="H59" s="76">
        <f t="shared" si="78"/>
        <v>0</v>
      </c>
      <c r="I59" s="76">
        <f t="shared" si="78"/>
        <v>0</v>
      </c>
      <c r="J59" s="76">
        <f t="shared" si="78"/>
        <v>0</v>
      </c>
      <c r="K59" s="76">
        <f t="shared" si="78"/>
        <v>0.113</v>
      </c>
      <c r="L59" s="76">
        <f t="shared" si="78"/>
        <v>0</v>
      </c>
      <c r="M59" s="76">
        <f t="shared" si="78"/>
        <v>0</v>
      </c>
      <c r="N59" s="76">
        <f t="shared" si="78"/>
        <v>0</v>
      </c>
      <c r="O59" s="76">
        <f t="shared" si="78"/>
        <v>0</v>
      </c>
      <c r="P59" s="76">
        <f t="shared" si="78"/>
        <v>0</v>
      </c>
      <c r="Q59" s="76">
        <f t="shared" si="78"/>
        <v>0</v>
      </c>
      <c r="R59" s="76">
        <f t="shared" si="78"/>
        <v>0</v>
      </c>
      <c r="S59" s="76">
        <f t="shared" si="78"/>
        <v>0</v>
      </c>
      <c r="T59" s="76">
        <f t="shared" si="78"/>
        <v>0</v>
      </c>
      <c r="U59" s="76">
        <f t="shared" si="78"/>
        <v>0</v>
      </c>
      <c r="V59" s="76">
        <f t="shared" si="78"/>
        <v>0</v>
      </c>
      <c r="W59" s="76">
        <f t="shared" si="78"/>
        <v>0</v>
      </c>
      <c r="X59" s="76">
        <f t="shared" si="78"/>
        <v>0</v>
      </c>
      <c r="Y59" s="76">
        <f t="shared" si="78"/>
        <v>0</v>
      </c>
      <c r="Z59" s="814"/>
      <c r="AA59" s="814"/>
      <c r="AB59" s="814"/>
      <c r="AC59" s="816"/>
      <c r="AD59" s="818"/>
      <c r="AE59" s="818"/>
      <c r="AF59" s="818"/>
      <c r="AG59" s="932"/>
      <c r="AH59" s="813"/>
      <c r="AI59" s="20" t="s">
        <v>34</v>
      </c>
      <c r="AJ59" s="76">
        <f t="shared" ref="AJ59:BE59" si="79">(AJ$19*AJ58)/1000</f>
        <v>0</v>
      </c>
      <c r="AK59" s="76">
        <f t="shared" si="79"/>
        <v>0</v>
      </c>
      <c r="AL59" s="76">
        <f t="shared" si="79"/>
        <v>0</v>
      </c>
      <c r="AM59" s="76">
        <f t="shared" si="79"/>
        <v>0</v>
      </c>
      <c r="AN59" s="76">
        <f t="shared" si="79"/>
        <v>0</v>
      </c>
      <c r="AO59" s="76">
        <f t="shared" si="79"/>
        <v>0</v>
      </c>
      <c r="AP59" s="76">
        <f t="shared" si="79"/>
        <v>0</v>
      </c>
      <c r="AQ59" s="76">
        <f t="shared" si="79"/>
        <v>0.48699999999999999</v>
      </c>
      <c r="AR59" s="76">
        <f t="shared" si="79"/>
        <v>0</v>
      </c>
      <c r="AS59" s="76">
        <f t="shared" si="79"/>
        <v>0</v>
      </c>
      <c r="AT59" s="76">
        <f t="shared" si="79"/>
        <v>0</v>
      </c>
      <c r="AU59" s="76">
        <f t="shared" si="79"/>
        <v>0</v>
      </c>
      <c r="AV59" s="76">
        <f t="shared" si="79"/>
        <v>0</v>
      </c>
      <c r="AW59" s="76">
        <f t="shared" si="79"/>
        <v>0</v>
      </c>
      <c r="AX59" s="76">
        <f t="shared" si="79"/>
        <v>0</v>
      </c>
      <c r="AY59" s="76">
        <f t="shared" si="79"/>
        <v>0</v>
      </c>
      <c r="AZ59" s="76">
        <f t="shared" si="79"/>
        <v>0</v>
      </c>
      <c r="BA59" s="76">
        <f t="shared" si="79"/>
        <v>0</v>
      </c>
      <c r="BB59" s="76">
        <f t="shared" si="79"/>
        <v>0</v>
      </c>
      <c r="BC59" s="76">
        <f t="shared" si="79"/>
        <v>0</v>
      </c>
      <c r="BD59" s="76">
        <f t="shared" si="79"/>
        <v>0</v>
      </c>
      <c r="BE59" s="76">
        <f t="shared" si="79"/>
        <v>0</v>
      </c>
      <c r="BF59" s="814"/>
      <c r="BG59" s="814"/>
      <c r="BH59" s="814"/>
      <c r="BI59" s="816"/>
      <c r="BJ59" s="818"/>
      <c r="BK59" s="818"/>
      <c r="BL59" s="818"/>
      <c r="BM59" s="922" t="s">
        <v>388</v>
      </c>
      <c r="BN59" s="923"/>
      <c r="BO59" s="924"/>
      <c r="BP59" s="577"/>
      <c r="BQ59" s="577"/>
      <c r="BR59" s="577"/>
      <c r="BS59" s="577"/>
      <c r="BT59" s="577"/>
      <c r="BU59" s="577"/>
      <c r="BV59" s="577"/>
      <c r="BW59" s="917">
        <v>7.0999999999999994E-2</v>
      </c>
      <c r="BX59" s="577"/>
      <c r="BY59" s="577"/>
      <c r="BZ59" s="577"/>
      <c r="CA59" s="917"/>
      <c r="CB59" s="577"/>
      <c r="CC59" s="577"/>
      <c r="CD59" s="575">
        <f>Q63+AW63</f>
        <v>0</v>
      </c>
      <c r="CE59" s="577"/>
      <c r="CF59" s="575"/>
      <c r="CG59" s="577"/>
      <c r="CH59" s="577"/>
      <c r="CI59" s="406"/>
    </row>
    <row r="60" spans="1:88" s="55" customFormat="1" ht="18.75" customHeight="1">
      <c r="A60" s="932" t="s">
        <v>12</v>
      </c>
      <c r="B60" s="813"/>
      <c r="C60" s="64" t="s">
        <v>35</v>
      </c>
      <c r="D60" s="62"/>
      <c r="E60" s="61">
        <v>0</v>
      </c>
      <c r="F60" s="61"/>
      <c r="G60" s="61"/>
      <c r="H60" s="63"/>
      <c r="I60" s="62"/>
      <c r="J60" s="63"/>
      <c r="K60" s="62"/>
      <c r="L60" s="61"/>
      <c r="M60" s="61"/>
      <c r="N60" s="61"/>
      <c r="O60" s="61">
        <v>0</v>
      </c>
      <c r="P60" s="61">
        <v>0</v>
      </c>
      <c r="Q60" s="61"/>
      <c r="R60" s="63"/>
      <c r="S60" s="62"/>
      <c r="T60" s="61"/>
      <c r="U60" s="61"/>
      <c r="V60" s="63"/>
      <c r="W60" s="62"/>
      <c r="X60" s="61"/>
      <c r="Y60" s="60"/>
      <c r="Z60" s="814">
        <f>SUM(D61:H61)</f>
        <v>0</v>
      </c>
      <c r="AA60" s="814">
        <f>SUM(I61:V61)</f>
        <v>0</v>
      </c>
      <c r="AB60" s="814">
        <f>SUM(Z60+AA60)</f>
        <v>0</v>
      </c>
      <c r="AC60" s="816"/>
      <c r="AD60" s="817">
        <f>SUM(Z60*AC60)</f>
        <v>0</v>
      </c>
      <c r="AE60" s="817">
        <f>SUM(AA60*AC60)</f>
        <v>0</v>
      </c>
      <c r="AF60" s="817">
        <f>SUM(AD60:AE61)</f>
        <v>0</v>
      </c>
      <c r="AG60" s="932" t="s">
        <v>12</v>
      </c>
      <c r="AH60" s="813"/>
      <c r="AI60" s="64" t="s">
        <v>35</v>
      </c>
      <c r="AJ60" s="62"/>
      <c r="AK60" s="61">
        <v>0</v>
      </c>
      <c r="AL60" s="61"/>
      <c r="AM60" s="61"/>
      <c r="AN60" s="63"/>
      <c r="AO60" s="62"/>
      <c r="AP60" s="63"/>
      <c r="AQ60" s="62"/>
      <c r="AR60" s="61"/>
      <c r="AS60" s="517"/>
      <c r="AT60" s="61"/>
      <c r="AU60" s="61">
        <v>0</v>
      </c>
      <c r="AV60" s="61">
        <v>0</v>
      </c>
      <c r="AW60" s="61"/>
      <c r="AX60" s="63"/>
      <c r="AY60" s="62"/>
      <c r="AZ60" s="61"/>
      <c r="BA60" s="61"/>
      <c r="BB60" s="63"/>
      <c r="BC60" s="62"/>
      <c r="BD60" s="61"/>
      <c r="BE60" s="60"/>
      <c r="BF60" s="814">
        <f>SUM(AJ61:AN61)</f>
        <v>0</v>
      </c>
      <c r="BG60" s="814">
        <f>SUM(AO61:BB61)</f>
        <v>0</v>
      </c>
      <c r="BH60" s="814">
        <f>SUM(BF60+BG60)</f>
        <v>0</v>
      </c>
      <c r="BI60" s="815">
        <f t="shared" ref="BI60" si="80">AC60</f>
        <v>0</v>
      </c>
      <c r="BJ60" s="817">
        <f>SUM(BF60*BI60)</f>
        <v>0</v>
      </c>
      <c r="BK60" s="817">
        <f>SUM(BG60*BI60)</f>
        <v>0</v>
      </c>
      <c r="BL60" s="817">
        <f>SUM(BJ60:BK61)</f>
        <v>0</v>
      </c>
      <c r="BM60" s="925"/>
      <c r="BN60" s="926"/>
      <c r="BO60" s="927"/>
      <c r="BP60" s="576"/>
      <c r="BQ60" s="576"/>
      <c r="BR60" s="576"/>
      <c r="BS60" s="576"/>
      <c r="BT60" s="576"/>
      <c r="BU60" s="576"/>
      <c r="BV60" s="576"/>
      <c r="BW60" s="918"/>
      <c r="BX60" s="576"/>
      <c r="BY60" s="576"/>
      <c r="BZ60" s="576"/>
      <c r="CA60" s="918"/>
      <c r="CB60" s="576"/>
      <c r="CC60" s="576"/>
      <c r="CD60" s="576"/>
      <c r="CE60" s="576"/>
      <c r="CF60" s="578"/>
      <c r="CG60" s="576"/>
      <c r="CH60" s="576">
        <v>7.0999999999999994E-2</v>
      </c>
      <c r="CI60" s="406"/>
    </row>
    <row r="61" spans="1:88" ht="18.75" customHeight="1" thickBot="1">
      <c r="A61" s="932"/>
      <c r="B61" s="813"/>
      <c r="C61" s="20" t="s">
        <v>34</v>
      </c>
      <c r="D61" s="76">
        <f t="shared" ref="D61:Y61" si="81">(D$19*D60)/1000</f>
        <v>0</v>
      </c>
      <c r="E61" s="76">
        <f t="shared" si="81"/>
        <v>0</v>
      </c>
      <c r="F61" s="76">
        <f t="shared" si="81"/>
        <v>0</v>
      </c>
      <c r="G61" s="76">
        <f t="shared" si="81"/>
        <v>0</v>
      </c>
      <c r="H61" s="76">
        <f t="shared" si="81"/>
        <v>0</v>
      </c>
      <c r="I61" s="76">
        <f t="shared" si="81"/>
        <v>0</v>
      </c>
      <c r="J61" s="76">
        <f t="shared" si="81"/>
        <v>0</v>
      </c>
      <c r="K61" s="76">
        <f t="shared" si="81"/>
        <v>0</v>
      </c>
      <c r="L61" s="76">
        <f t="shared" si="81"/>
        <v>0</v>
      </c>
      <c r="M61" s="76">
        <f t="shared" si="81"/>
        <v>0</v>
      </c>
      <c r="N61" s="76">
        <f t="shared" si="81"/>
        <v>0</v>
      </c>
      <c r="O61" s="76">
        <f t="shared" si="81"/>
        <v>0</v>
      </c>
      <c r="P61" s="76">
        <f t="shared" si="81"/>
        <v>0</v>
      </c>
      <c r="Q61" s="76">
        <f t="shared" si="81"/>
        <v>0</v>
      </c>
      <c r="R61" s="76">
        <f t="shared" si="81"/>
        <v>0</v>
      </c>
      <c r="S61" s="76">
        <f t="shared" si="81"/>
        <v>0</v>
      </c>
      <c r="T61" s="76">
        <f t="shared" si="81"/>
        <v>0</v>
      </c>
      <c r="U61" s="76">
        <f t="shared" si="81"/>
        <v>0</v>
      </c>
      <c r="V61" s="76">
        <f t="shared" si="81"/>
        <v>0</v>
      </c>
      <c r="W61" s="76">
        <f t="shared" si="81"/>
        <v>0</v>
      </c>
      <c r="X61" s="76">
        <f t="shared" si="81"/>
        <v>0</v>
      </c>
      <c r="Y61" s="76">
        <f t="shared" si="81"/>
        <v>0</v>
      </c>
      <c r="Z61" s="814"/>
      <c r="AA61" s="814"/>
      <c r="AB61" s="814"/>
      <c r="AC61" s="816"/>
      <c r="AD61" s="818"/>
      <c r="AE61" s="818"/>
      <c r="AF61" s="818"/>
      <c r="AG61" s="932"/>
      <c r="AH61" s="813"/>
      <c r="AI61" s="20" t="s">
        <v>34</v>
      </c>
      <c r="AJ61" s="76">
        <f t="shared" ref="AJ61:BE61" si="82">(AJ$19*AJ60)/1000</f>
        <v>0</v>
      </c>
      <c r="AK61" s="76">
        <f t="shared" si="82"/>
        <v>0</v>
      </c>
      <c r="AL61" s="76">
        <f t="shared" si="82"/>
        <v>0</v>
      </c>
      <c r="AM61" s="76">
        <f t="shared" si="82"/>
        <v>0</v>
      </c>
      <c r="AN61" s="76">
        <f t="shared" si="82"/>
        <v>0</v>
      </c>
      <c r="AO61" s="76">
        <f t="shared" si="82"/>
        <v>0</v>
      </c>
      <c r="AP61" s="76">
        <f t="shared" si="82"/>
        <v>0</v>
      </c>
      <c r="AQ61" s="76">
        <f t="shared" si="82"/>
        <v>0</v>
      </c>
      <c r="AR61" s="76">
        <f t="shared" si="82"/>
        <v>0</v>
      </c>
      <c r="AS61" s="76">
        <f t="shared" si="82"/>
        <v>0</v>
      </c>
      <c r="AT61" s="76">
        <f t="shared" si="82"/>
        <v>0</v>
      </c>
      <c r="AU61" s="76">
        <f t="shared" si="82"/>
        <v>0</v>
      </c>
      <c r="AV61" s="76">
        <f t="shared" si="82"/>
        <v>0</v>
      </c>
      <c r="AW61" s="76">
        <f t="shared" si="82"/>
        <v>0</v>
      </c>
      <c r="AX61" s="76">
        <f t="shared" si="82"/>
        <v>0</v>
      </c>
      <c r="AY61" s="76">
        <f t="shared" si="82"/>
        <v>0</v>
      </c>
      <c r="AZ61" s="76">
        <f t="shared" si="82"/>
        <v>0</v>
      </c>
      <c r="BA61" s="76">
        <f t="shared" si="82"/>
        <v>0</v>
      </c>
      <c r="BB61" s="76">
        <f t="shared" si="82"/>
        <v>0</v>
      </c>
      <c r="BC61" s="76">
        <f t="shared" si="82"/>
        <v>0</v>
      </c>
      <c r="BD61" s="76">
        <f t="shared" si="82"/>
        <v>0</v>
      </c>
      <c r="BE61" s="76">
        <f t="shared" si="82"/>
        <v>0</v>
      </c>
      <c r="BF61" s="814"/>
      <c r="BG61" s="814"/>
      <c r="BH61" s="814"/>
      <c r="BI61" s="816"/>
      <c r="BJ61" s="818"/>
      <c r="BK61" s="818"/>
      <c r="BL61" s="818"/>
      <c r="BM61" s="922" t="s">
        <v>16</v>
      </c>
      <c r="BN61" s="923"/>
      <c r="BO61" s="924"/>
      <c r="BP61" s="577"/>
      <c r="BQ61" s="577"/>
      <c r="BR61" s="577"/>
      <c r="BS61" s="577"/>
      <c r="BT61" s="577"/>
      <c r="BU61" s="577"/>
      <c r="BV61" s="577"/>
      <c r="BW61" s="917">
        <f>K63+AQ63</f>
        <v>0</v>
      </c>
      <c r="BX61" s="577"/>
      <c r="BY61" s="577"/>
      <c r="BZ61" s="577"/>
      <c r="CA61" s="577"/>
      <c r="CB61" s="577"/>
      <c r="CC61" s="577"/>
      <c r="CD61" s="575">
        <f>Q63+AW63</f>
        <v>0</v>
      </c>
      <c r="CE61" s="577"/>
      <c r="CF61" s="917">
        <f>S69+AY69</f>
        <v>2.5000000000000001E-2</v>
      </c>
      <c r="CG61" s="577"/>
      <c r="CH61" s="577"/>
      <c r="CI61" s="406"/>
    </row>
    <row r="62" spans="1:88" s="55" customFormat="1" ht="18.75" customHeight="1">
      <c r="A62" s="932" t="s">
        <v>401</v>
      </c>
      <c r="B62" s="813"/>
      <c r="C62" s="64" t="s">
        <v>35</v>
      </c>
      <c r="D62" s="62"/>
      <c r="E62" s="61">
        <v>0</v>
      </c>
      <c r="F62" s="61"/>
      <c r="G62" s="61"/>
      <c r="H62" s="63"/>
      <c r="I62" s="62"/>
      <c r="J62" s="63"/>
      <c r="K62" s="62"/>
      <c r="L62" s="61"/>
      <c r="M62" s="61"/>
      <c r="N62" s="61">
        <v>46.66</v>
      </c>
      <c r="O62" s="61">
        <v>0</v>
      </c>
      <c r="P62" s="61">
        <v>0</v>
      </c>
      <c r="Q62" s="61"/>
      <c r="R62" s="63"/>
      <c r="S62" s="62"/>
      <c r="T62" s="61"/>
      <c r="U62" s="61"/>
      <c r="V62" s="63"/>
      <c r="W62" s="62"/>
      <c r="X62" s="61"/>
      <c r="Y62" s="60"/>
      <c r="Z62" s="814">
        <f>SUM(D63:H63)</f>
        <v>0</v>
      </c>
      <c r="AA62" s="814">
        <f>SUM(I63:V63)</f>
        <v>0.7</v>
      </c>
      <c r="AB62" s="814">
        <f>SUM(Z62+AA62)</f>
        <v>0.7</v>
      </c>
      <c r="AC62" s="816">
        <v>40</v>
      </c>
      <c r="AD62" s="817">
        <f>SUM(Z62*AC62)</f>
        <v>0</v>
      </c>
      <c r="AE62" s="817">
        <f>SUM(AA62*AC62)</f>
        <v>28</v>
      </c>
      <c r="AF62" s="817">
        <f>SUM(AD62:AE63)</f>
        <v>28</v>
      </c>
      <c r="AG62" s="932" t="s">
        <v>401</v>
      </c>
      <c r="AH62" s="813"/>
      <c r="AI62" s="64" t="s">
        <v>35</v>
      </c>
      <c r="AJ62" s="62"/>
      <c r="AK62" s="61">
        <v>0</v>
      </c>
      <c r="AL62" s="61"/>
      <c r="AM62" s="61"/>
      <c r="AN62" s="63"/>
      <c r="AO62" s="62"/>
      <c r="AP62" s="63"/>
      <c r="AQ62" s="62"/>
      <c r="AR62" s="61"/>
      <c r="AS62" s="517"/>
      <c r="AT62" s="61">
        <v>60.52</v>
      </c>
      <c r="AU62" s="61">
        <v>0</v>
      </c>
      <c r="AV62" s="61">
        <v>0</v>
      </c>
      <c r="AW62" s="61"/>
      <c r="AX62" s="63"/>
      <c r="AY62" s="62"/>
      <c r="AZ62" s="61"/>
      <c r="BA62" s="61"/>
      <c r="BB62" s="63"/>
      <c r="BC62" s="62"/>
      <c r="BD62" s="61"/>
      <c r="BE62" s="60"/>
      <c r="BF62" s="814">
        <f>SUM(AJ63:AN63)</f>
        <v>0</v>
      </c>
      <c r="BG62" s="814">
        <f>SUM(AO63:BB63)</f>
        <v>2.2999999999999998</v>
      </c>
      <c r="BH62" s="814">
        <f>SUM(BF62+BG62)</f>
        <v>2.2999999999999998</v>
      </c>
      <c r="BI62" s="815">
        <f t="shared" ref="BI62" si="83">AC62</f>
        <v>40</v>
      </c>
      <c r="BJ62" s="817">
        <f>SUM(BF62*BI62)</f>
        <v>0</v>
      </c>
      <c r="BK62" s="817">
        <f>SUM(BG62*BI62)</f>
        <v>92</v>
      </c>
      <c r="BL62" s="817">
        <f>SUM(BJ62:BK63)</f>
        <v>92</v>
      </c>
      <c r="BM62" s="925"/>
      <c r="BN62" s="926"/>
      <c r="BO62" s="927"/>
      <c r="BP62" s="576"/>
      <c r="BQ62" s="576"/>
      <c r="BR62" s="576"/>
      <c r="BS62" s="576"/>
      <c r="BT62" s="576"/>
      <c r="BU62" s="576"/>
      <c r="BV62" s="576"/>
      <c r="BW62" s="918"/>
      <c r="BX62" s="576"/>
      <c r="BY62" s="576"/>
      <c r="BZ62" s="576"/>
      <c r="CA62" s="576"/>
      <c r="CB62" s="576"/>
      <c r="CC62" s="576"/>
      <c r="CD62" s="576"/>
      <c r="CE62" s="576"/>
      <c r="CF62" s="944"/>
      <c r="CG62" s="576"/>
      <c r="CH62" s="576">
        <v>2.5000000000000001E-2</v>
      </c>
      <c r="CI62" s="406"/>
    </row>
    <row r="63" spans="1:88" ht="18.75" customHeight="1" thickBot="1">
      <c r="A63" s="933"/>
      <c r="B63" s="929"/>
      <c r="C63" s="65" t="s">
        <v>34</v>
      </c>
      <c r="D63" s="273">
        <f t="shared" ref="D63:Y63" si="84">(D$19*D62)/1000</f>
        <v>0</v>
      </c>
      <c r="E63" s="273">
        <f t="shared" si="84"/>
        <v>0</v>
      </c>
      <c r="F63" s="273">
        <f t="shared" si="84"/>
        <v>0</v>
      </c>
      <c r="G63" s="273">
        <f t="shared" si="84"/>
        <v>0</v>
      </c>
      <c r="H63" s="273">
        <f t="shared" si="84"/>
        <v>0</v>
      </c>
      <c r="I63" s="273">
        <f t="shared" si="84"/>
        <v>0</v>
      </c>
      <c r="J63" s="273">
        <f t="shared" si="84"/>
        <v>0</v>
      </c>
      <c r="K63" s="273">
        <f t="shared" si="84"/>
        <v>0</v>
      </c>
      <c r="L63" s="273">
        <f t="shared" si="84"/>
        <v>0</v>
      </c>
      <c r="M63" s="273">
        <f t="shared" si="84"/>
        <v>0</v>
      </c>
      <c r="N63" s="273">
        <f t="shared" si="84"/>
        <v>0.7</v>
      </c>
      <c r="O63" s="273">
        <f t="shared" si="84"/>
        <v>0</v>
      </c>
      <c r="P63" s="273">
        <f t="shared" si="84"/>
        <v>0</v>
      </c>
      <c r="Q63" s="273">
        <f t="shared" si="84"/>
        <v>0</v>
      </c>
      <c r="R63" s="273">
        <f t="shared" si="84"/>
        <v>0</v>
      </c>
      <c r="S63" s="273">
        <f t="shared" si="84"/>
        <v>0</v>
      </c>
      <c r="T63" s="273">
        <f t="shared" si="84"/>
        <v>0</v>
      </c>
      <c r="U63" s="273">
        <f t="shared" si="84"/>
        <v>0</v>
      </c>
      <c r="V63" s="273">
        <f t="shared" si="84"/>
        <v>0</v>
      </c>
      <c r="W63" s="273">
        <f t="shared" si="84"/>
        <v>0</v>
      </c>
      <c r="X63" s="273">
        <f t="shared" si="84"/>
        <v>0</v>
      </c>
      <c r="Y63" s="273">
        <f t="shared" si="84"/>
        <v>0</v>
      </c>
      <c r="Z63" s="814"/>
      <c r="AA63" s="814"/>
      <c r="AB63" s="814"/>
      <c r="AC63" s="930"/>
      <c r="AD63" s="818"/>
      <c r="AE63" s="818"/>
      <c r="AF63" s="818"/>
      <c r="AG63" s="933"/>
      <c r="AH63" s="929"/>
      <c r="AI63" s="65" t="s">
        <v>34</v>
      </c>
      <c r="AJ63" s="273">
        <f t="shared" ref="AJ63:BE63" si="85">(AJ$19*AJ62)/1000</f>
        <v>0</v>
      </c>
      <c r="AK63" s="273">
        <f t="shared" si="85"/>
        <v>0</v>
      </c>
      <c r="AL63" s="273">
        <f t="shared" si="85"/>
        <v>0</v>
      </c>
      <c r="AM63" s="273">
        <f t="shared" si="85"/>
        <v>0</v>
      </c>
      <c r="AN63" s="273">
        <f t="shared" si="85"/>
        <v>0</v>
      </c>
      <c r="AO63" s="273">
        <f t="shared" si="85"/>
        <v>0</v>
      </c>
      <c r="AP63" s="273">
        <f t="shared" si="85"/>
        <v>0</v>
      </c>
      <c r="AQ63" s="273">
        <f t="shared" si="85"/>
        <v>0</v>
      </c>
      <c r="AR63" s="273">
        <f t="shared" si="85"/>
        <v>0</v>
      </c>
      <c r="AS63" s="273">
        <f t="shared" si="85"/>
        <v>0</v>
      </c>
      <c r="AT63" s="273">
        <f t="shared" si="85"/>
        <v>2.2999999999999998</v>
      </c>
      <c r="AU63" s="273">
        <f t="shared" si="85"/>
        <v>0</v>
      </c>
      <c r="AV63" s="273">
        <f t="shared" si="85"/>
        <v>0</v>
      </c>
      <c r="AW63" s="273">
        <f t="shared" si="85"/>
        <v>0</v>
      </c>
      <c r="AX63" s="273">
        <f t="shared" si="85"/>
        <v>0</v>
      </c>
      <c r="AY63" s="273">
        <f t="shared" si="85"/>
        <v>0</v>
      </c>
      <c r="AZ63" s="273">
        <f t="shared" si="85"/>
        <v>0</v>
      </c>
      <c r="BA63" s="273">
        <f t="shared" si="85"/>
        <v>0</v>
      </c>
      <c r="BB63" s="273">
        <f t="shared" si="85"/>
        <v>0</v>
      </c>
      <c r="BC63" s="273">
        <f t="shared" si="85"/>
        <v>0</v>
      </c>
      <c r="BD63" s="273">
        <f t="shared" si="85"/>
        <v>0</v>
      </c>
      <c r="BE63" s="273">
        <f t="shared" si="85"/>
        <v>0</v>
      </c>
      <c r="BF63" s="814"/>
      <c r="BG63" s="814"/>
      <c r="BH63" s="814"/>
      <c r="BI63" s="816"/>
      <c r="BJ63" s="818"/>
      <c r="BK63" s="818"/>
      <c r="BL63" s="818"/>
      <c r="BM63" s="922" t="s">
        <v>17</v>
      </c>
      <c r="BN63" s="923"/>
      <c r="BO63" s="924"/>
      <c r="BP63" s="515"/>
      <c r="BQ63" s="515"/>
      <c r="BR63" s="515"/>
      <c r="BS63" s="515"/>
      <c r="BT63" s="577"/>
      <c r="BU63" s="577"/>
      <c r="BV63" s="515"/>
      <c r="BW63" s="917"/>
      <c r="BX63" s="577"/>
      <c r="BY63" s="515"/>
      <c r="BZ63" s="515">
        <v>0.45</v>
      </c>
      <c r="CA63" s="515"/>
      <c r="CB63" s="515"/>
      <c r="CC63" s="515"/>
      <c r="CD63" s="513">
        <f>Q65+AW65</f>
        <v>0</v>
      </c>
      <c r="CE63" s="515"/>
      <c r="CF63" s="513"/>
      <c r="CG63" s="515"/>
      <c r="CH63" s="515">
        <v>0.45</v>
      </c>
      <c r="CI63" s="406"/>
    </row>
    <row r="64" spans="1:88" s="55" customFormat="1" ht="18.75" customHeight="1">
      <c r="A64" s="946" t="s">
        <v>388</v>
      </c>
      <c r="B64" s="813"/>
      <c r="C64" s="64" t="s">
        <v>35</v>
      </c>
      <c r="D64" s="62"/>
      <c r="E64" s="61">
        <v>0</v>
      </c>
      <c r="F64" s="61"/>
      <c r="G64" s="61"/>
      <c r="H64" s="63"/>
      <c r="I64" s="62"/>
      <c r="J64" s="63"/>
      <c r="K64" s="62">
        <v>0.9</v>
      </c>
      <c r="L64" s="61"/>
      <c r="M64" s="61"/>
      <c r="N64" s="61">
        <v>0</v>
      </c>
      <c r="O64" s="61">
        <v>0</v>
      </c>
      <c r="P64" s="61"/>
      <c r="Q64" s="61"/>
      <c r="R64" s="63"/>
      <c r="S64" s="62"/>
      <c r="T64" s="61"/>
      <c r="U64" s="61"/>
      <c r="V64" s="63"/>
      <c r="W64" s="62"/>
      <c r="X64" s="61"/>
      <c r="Y64" s="60"/>
      <c r="Z64" s="814">
        <f>SUM(D65:H65)</f>
        <v>0</v>
      </c>
      <c r="AA64" s="814">
        <f>SUM(I65:V65)</f>
        <v>1.4E-2</v>
      </c>
      <c r="AB64" s="814">
        <f>SUM(Z64+AA64)</f>
        <v>1.4E-2</v>
      </c>
      <c r="AC64" s="816">
        <v>210</v>
      </c>
      <c r="AD64" s="817">
        <f>SUM(Z64*AC64)</f>
        <v>0</v>
      </c>
      <c r="AE64" s="817">
        <f>SUM(AA64*AC64)</f>
        <v>2.94</v>
      </c>
      <c r="AF64" s="817">
        <f>SUM(AD64:AE65)</f>
        <v>2.94</v>
      </c>
      <c r="AG64" s="946" t="s">
        <v>388</v>
      </c>
      <c r="AH64" s="813"/>
      <c r="AI64" s="64" t="s">
        <v>35</v>
      </c>
      <c r="AJ64" s="62"/>
      <c r="AK64" s="61">
        <v>0</v>
      </c>
      <c r="AL64" s="61"/>
      <c r="AM64" s="61"/>
      <c r="AN64" s="63"/>
      <c r="AO64" s="62"/>
      <c r="AP64" s="63"/>
      <c r="AQ64" s="62">
        <v>1.5</v>
      </c>
      <c r="AR64" s="61"/>
      <c r="AS64" s="517"/>
      <c r="AT64" s="61">
        <v>0</v>
      </c>
      <c r="AU64" s="61">
        <v>0</v>
      </c>
      <c r="AV64" s="61">
        <v>0</v>
      </c>
      <c r="AW64" s="61"/>
      <c r="AX64" s="63"/>
      <c r="AY64" s="62"/>
      <c r="AZ64" s="61"/>
      <c r="BA64" s="61"/>
      <c r="BB64" s="63"/>
      <c r="BC64" s="62"/>
      <c r="BD64" s="61"/>
      <c r="BE64" s="60"/>
      <c r="BF64" s="814">
        <f>SUM(AJ65:AN65)</f>
        <v>0</v>
      </c>
      <c r="BG64" s="814">
        <f>SUM(AO65:BB65)</f>
        <v>5.7000000000000002E-2</v>
      </c>
      <c r="BH64" s="814">
        <f>SUM(BF64+BG64)</f>
        <v>5.7000000000000002E-2</v>
      </c>
      <c r="BI64" s="815">
        <f t="shared" ref="BI64" si="86">AC64</f>
        <v>210</v>
      </c>
      <c r="BJ64" s="817">
        <f>SUM(BF64*BI64)</f>
        <v>0</v>
      </c>
      <c r="BK64" s="817">
        <f>SUM(BG64*BI64)</f>
        <v>11.97</v>
      </c>
      <c r="BL64" s="817">
        <f>SUM(BJ64:BK65)</f>
        <v>11.97</v>
      </c>
      <c r="BM64" s="925"/>
      <c r="BN64" s="926"/>
      <c r="BO64" s="927"/>
      <c r="BP64" s="514"/>
      <c r="BQ64" s="514"/>
      <c r="BR64" s="514"/>
      <c r="BS64" s="514"/>
      <c r="BT64" s="576"/>
      <c r="BU64" s="576"/>
      <c r="BV64" s="514"/>
      <c r="BW64" s="918"/>
      <c r="BX64" s="576"/>
      <c r="BY64" s="514"/>
      <c r="BZ64" s="514"/>
      <c r="CA64" s="514"/>
      <c r="CB64" s="514"/>
      <c r="CC64" s="514"/>
      <c r="CD64" s="514"/>
      <c r="CE64" s="514"/>
      <c r="CF64" s="516"/>
      <c r="CG64" s="514"/>
      <c r="CH64" s="514"/>
      <c r="CI64" s="406"/>
      <c r="CJ64" s="3"/>
    </row>
    <row r="65" spans="1:134" ht="18.75" customHeight="1" thickBot="1">
      <c r="A65" s="946"/>
      <c r="B65" s="813"/>
      <c r="C65" s="20" t="s">
        <v>34</v>
      </c>
      <c r="D65" s="76">
        <f t="shared" ref="D65:Y65" si="87">(D$19*D64)/1000</f>
        <v>0</v>
      </c>
      <c r="E65" s="76">
        <f t="shared" si="87"/>
        <v>0</v>
      </c>
      <c r="F65" s="76">
        <f t="shared" si="87"/>
        <v>0</v>
      </c>
      <c r="G65" s="76">
        <f t="shared" si="87"/>
        <v>0</v>
      </c>
      <c r="H65" s="76">
        <f t="shared" si="87"/>
        <v>0</v>
      </c>
      <c r="I65" s="76">
        <f t="shared" si="87"/>
        <v>0</v>
      </c>
      <c r="J65" s="76">
        <f t="shared" si="87"/>
        <v>0</v>
      </c>
      <c r="K65" s="76">
        <f t="shared" si="87"/>
        <v>1.4E-2</v>
      </c>
      <c r="L65" s="76">
        <f t="shared" si="87"/>
        <v>0</v>
      </c>
      <c r="M65" s="76">
        <f t="shared" si="87"/>
        <v>0</v>
      </c>
      <c r="N65" s="76">
        <f t="shared" si="87"/>
        <v>0</v>
      </c>
      <c r="O65" s="76">
        <f t="shared" si="87"/>
        <v>0</v>
      </c>
      <c r="P65" s="76">
        <f t="shared" si="87"/>
        <v>0</v>
      </c>
      <c r="Q65" s="76">
        <f t="shared" si="87"/>
        <v>0</v>
      </c>
      <c r="R65" s="76">
        <f t="shared" si="87"/>
        <v>0</v>
      </c>
      <c r="S65" s="76">
        <f t="shared" si="87"/>
        <v>0</v>
      </c>
      <c r="T65" s="76">
        <f t="shared" si="87"/>
        <v>0</v>
      </c>
      <c r="U65" s="76">
        <f t="shared" si="87"/>
        <v>0</v>
      </c>
      <c r="V65" s="76">
        <f t="shared" si="87"/>
        <v>0</v>
      </c>
      <c r="W65" s="76">
        <f t="shared" si="87"/>
        <v>0</v>
      </c>
      <c r="X65" s="76">
        <f t="shared" si="87"/>
        <v>0</v>
      </c>
      <c r="Y65" s="76">
        <f t="shared" si="87"/>
        <v>0</v>
      </c>
      <c r="Z65" s="814"/>
      <c r="AA65" s="814"/>
      <c r="AB65" s="814"/>
      <c r="AC65" s="816"/>
      <c r="AD65" s="818"/>
      <c r="AE65" s="818"/>
      <c r="AF65" s="818"/>
      <c r="AG65" s="946"/>
      <c r="AH65" s="813"/>
      <c r="AI65" s="20" t="s">
        <v>34</v>
      </c>
      <c r="AJ65" s="76">
        <f t="shared" ref="AJ65:BE65" si="88">(AJ$19*AJ64)/1000</f>
        <v>0</v>
      </c>
      <c r="AK65" s="76">
        <f t="shared" si="88"/>
        <v>0</v>
      </c>
      <c r="AL65" s="76">
        <f t="shared" si="88"/>
        <v>0</v>
      </c>
      <c r="AM65" s="76">
        <f t="shared" si="88"/>
        <v>0</v>
      </c>
      <c r="AN65" s="76">
        <f t="shared" si="88"/>
        <v>0</v>
      </c>
      <c r="AO65" s="76">
        <f t="shared" si="88"/>
        <v>0</v>
      </c>
      <c r="AP65" s="76">
        <f t="shared" si="88"/>
        <v>0</v>
      </c>
      <c r="AQ65" s="76">
        <f t="shared" si="88"/>
        <v>5.7000000000000002E-2</v>
      </c>
      <c r="AR65" s="76">
        <f t="shared" si="88"/>
        <v>0</v>
      </c>
      <c r="AS65" s="76">
        <f t="shared" si="88"/>
        <v>0</v>
      </c>
      <c r="AT65" s="76">
        <f t="shared" si="88"/>
        <v>0</v>
      </c>
      <c r="AU65" s="76">
        <f t="shared" si="88"/>
        <v>0</v>
      </c>
      <c r="AV65" s="76">
        <f t="shared" si="88"/>
        <v>0</v>
      </c>
      <c r="AW65" s="76">
        <f t="shared" si="88"/>
        <v>0</v>
      </c>
      <c r="AX65" s="76">
        <f t="shared" si="88"/>
        <v>0</v>
      </c>
      <c r="AY65" s="76">
        <f t="shared" si="88"/>
        <v>0</v>
      </c>
      <c r="AZ65" s="76">
        <f t="shared" si="88"/>
        <v>0</v>
      </c>
      <c r="BA65" s="76">
        <f t="shared" si="88"/>
        <v>0</v>
      </c>
      <c r="BB65" s="76">
        <f t="shared" si="88"/>
        <v>0</v>
      </c>
      <c r="BC65" s="76">
        <f t="shared" si="88"/>
        <v>0</v>
      </c>
      <c r="BD65" s="76">
        <f t="shared" si="88"/>
        <v>0</v>
      </c>
      <c r="BE65" s="76">
        <f t="shared" si="88"/>
        <v>0</v>
      </c>
      <c r="BF65" s="814"/>
      <c r="BG65" s="814"/>
      <c r="BH65" s="814"/>
      <c r="BI65" s="816"/>
      <c r="BJ65" s="818"/>
      <c r="BK65" s="818"/>
      <c r="BL65" s="818"/>
      <c r="BM65" s="504"/>
      <c r="BN65" s="504"/>
      <c r="BO65" s="504"/>
      <c r="BP65" s="504"/>
      <c r="BQ65" s="504"/>
      <c r="BR65" s="504"/>
      <c r="BS65" s="504"/>
      <c r="BT65" s="504"/>
      <c r="BU65" s="504"/>
      <c r="BV65" s="504"/>
      <c r="BW65" s="504"/>
      <c r="BX65" s="504"/>
      <c r="BY65" s="504"/>
      <c r="BZ65" s="504"/>
      <c r="CA65" s="504"/>
      <c r="CB65" s="504"/>
      <c r="CC65" s="504"/>
      <c r="CD65" s="504"/>
      <c r="CE65" s="504"/>
      <c r="CF65" s="504"/>
      <c r="CG65" s="504"/>
      <c r="CH65" s="504"/>
      <c r="CI65" s="406"/>
      <c r="CJ65" s="12"/>
    </row>
    <row r="66" spans="1:134" s="55" customFormat="1" ht="18.75" customHeight="1">
      <c r="A66" s="932" t="s">
        <v>17</v>
      </c>
      <c r="B66" s="813"/>
      <c r="C66" s="64" t="s">
        <v>35</v>
      </c>
      <c r="D66" s="62"/>
      <c r="E66" s="517">
        <v>0</v>
      </c>
      <c r="F66" s="517"/>
      <c r="G66" s="517"/>
      <c r="H66" s="63"/>
      <c r="I66" s="62"/>
      <c r="J66" s="63"/>
      <c r="K66" s="62"/>
      <c r="L66" s="517"/>
      <c r="M66" s="517"/>
      <c r="N66" s="517">
        <v>7.5</v>
      </c>
      <c r="O66" s="517">
        <v>0</v>
      </c>
      <c r="P66" s="517">
        <v>0</v>
      </c>
      <c r="Q66" s="517"/>
      <c r="R66" s="63"/>
      <c r="S66" s="62"/>
      <c r="T66" s="517"/>
      <c r="U66" s="517"/>
      <c r="V66" s="63"/>
      <c r="W66" s="62"/>
      <c r="X66" s="517"/>
      <c r="Y66" s="60"/>
      <c r="Z66" s="814">
        <f>SUM(D67:H67)</f>
        <v>0</v>
      </c>
      <c r="AA66" s="814">
        <f>SUM(I67:V67)</f>
        <v>0.113</v>
      </c>
      <c r="AB66" s="814">
        <f>SUM(Z66+AA66)</f>
        <v>0.113</v>
      </c>
      <c r="AC66" s="816">
        <v>95</v>
      </c>
      <c r="AD66" s="817">
        <f>SUM(Z66*AC66)</f>
        <v>0</v>
      </c>
      <c r="AE66" s="817">
        <f>SUM(AA66*AC66)</f>
        <v>10.74</v>
      </c>
      <c r="AF66" s="817">
        <f>SUM(AD66:AE67)</f>
        <v>10.74</v>
      </c>
      <c r="AG66" s="932" t="s">
        <v>17</v>
      </c>
      <c r="AH66" s="813"/>
      <c r="AI66" s="64" t="s">
        <v>35</v>
      </c>
      <c r="AJ66" s="62"/>
      <c r="AK66" s="517">
        <v>0</v>
      </c>
      <c r="AL66" s="517"/>
      <c r="AM66" s="517"/>
      <c r="AN66" s="63"/>
      <c r="AO66" s="62"/>
      <c r="AP66" s="63"/>
      <c r="AQ66" s="62"/>
      <c r="AR66" s="517"/>
      <c r="AS66" s="517"/>
      <c r="AT66" s="517">
        <v>8.86</v>
      </c>
      <c r="AU66" s="517">
        <v>0</v>
      </c>
      <c r="AV66" s="517">
        <v>0</v>
      </c>
      <c r="AW66" s="517"/>
      <c r="AX66" s="63"/>
      <c r="AY66" s="62"/>
      <c r="AZ66" s="517"/>
      <c r="BA66" s="517"/>
      <c r="BB66" s="63"/>
      <c r="BC66" s="62"/>
      <c r="BD66" s="517"/>
      <c r="BE66" s="60"/>
      <c r="BF66" s="814">
        <f>SUM(AJ67:AN67)</f>
        <v>0</v>
      </c>
      <c r="BG66" s="814">
        <f>SUM(AO67:BB67)</f>
        <v>0.33700000000000002</v>
      </c>
      <c r="BH66" s="814">
        <f>SUM(BF66+BG66)</f>
        <v>0.33700000000000002</v>
      </c>
      <c r="BI66" s="815">
        <f t="shared" ref="BI66" si="89">AC66</f>
        <v>95</v>
      </c>
      <c r="BJ66" s="817">
        <f>SUM(BF66*BI66)</f>
        <v>0</v>
      </c>
      <c r="BK66" s="817">
        <f>SUM(BG66*BI66)</f>
        <v>32.020000000000003</v>
      </c>
      <c r="BL66" s="817">
        <f>SUM(BJ66:BK67)</f>
        <v>32.020000000000003</v>
      </c>
      <c r="BM66" s="504"/>
      <c r="BN66" s="504"/>
      <c r="BO66" s="504"/>
      <c r="BP66" s="504"/>
      <c r="BQ66" s="504"/>
      <c r="BR66" s="504"/>
      <c r="BS66" s="504"/>
      <c r="BT66" s="504"/>
      <c r="BU66" s="504"/>
      <c r="BV66" s="504"/>
      <c r="BW66" s="504"/>
      <c r="BX66" s="504"/>
      <c r="BY66" s="504"/>
      <c r="BZ66" s="504"/>
      <c r="CA66" s="504"/>
      <c r="CB66" s="504"/>
      <c r="CC66" s="504"/>
      <c r="CD66" s="504"/>
      <c r="CE66" s="504"/>
      <c r="CF66" s="504"/>
      <c r="CG66" s="504"/>
      <c r="CH66" s="504"/>
      <c r="CI66" s="406"/>
      <c r="CJ66" s="17"/>
    </row>
    <row r="67" spans="1:134" ht="18.75" customHeight="1" thickBot="1">
      <c r="A67" s="932"/>
      <c r="B67" s="813"/>
      <c r="C67" s="20" t="s">
        <v>34</v>
      </c>
      <c r="D67" s="76">
        <f t="shared" ref="D67:Y67" si="90">(D$19*D66)/1000</f>
        <v>0</v>
      </c>
      <c r="E67" s="76">
        <f t="shared" si="90"/>
        <v>0</v>
      </c>
      <c r="F67" s="76">
        <f t="shared" si="90"/>
        <v>0</v>
      </c>
      <c r="G67" s="76">
        <f t="shared" si="90"/>
        <v>0</v>
      </c>
      <c r="H67" s="76">
        <f t="shared" si="90"/>
        <v>0</v>
      </c>
      <c r="I67" s="76">
        <f t="shared" si="90"/>
        <v>0</v>
      </c>
      <c r="J67" s="76">
        <f t="shared" si="90"/>
        <v>0</v>
      </c>
      <c r="K67" s="76">
        <f t="shared" si="90"/>
        <v>0</v>
      </c>
      <c r="L67" s="76">
        <f t="shared" si="90"/>
        <v>0</v>
      </c>
      <c r="M67" s="76">
        <f t="shared" si="90"/>
        <v>0</v>
      </c>
      <c r="N67" s="76">
        <f t="shared" si="90"/>
        <v>0.113</v>
      </c>
      <c r="O67" s="76">
        <f t="shared" si="90"/>
        <v>0</v>
      </c>
      <c r="P67" s="76">
        <f t="shared" si="90"/>
        <v>0</v>
      </c>
      <c r="Q67" s="76">
        <f t="shared" si="90"/>
        <v>0</v>
      </c>
      <c r="R67" s="76">
        <f t="shared" si="90"/>
        <v>0</v>
      </c>
      <c r="S67" s="76">
        <f t="shared" si="90"/>
        <v>0</v>
      </c>
      <c r="T67" s="76">
        <f t="shared" si="90"/>
        <v>0</v>
      </c>
      <c r="U67" s="76">
        <f t="shared" si="90"/>
        <v>0</v>
      </c>
      <c r="V67" s="76">
        <f t="shared" si="90"/>
        <v>0</v>
      </c>
      <c r="W67" s="76">
        <f t="shared" si="90"/>
        <v>0</v>
      </c>
      <c r="X67" s="76">
        <f t="shared" si="90"/>
        <v>0</v>
      </c>
      <c r="Y67" s="76">
        <f t="shared" si="90"/>
        <v>0</v>
      </c>
      <c r="Z67" s="814"/>
      <c r="AA67" s="814"/>
      <c r="AB67" s="814"/>
      <c r="AC67" s="816"/>
      <c r="AD67" s="818"/>
      <c r="AE67" s="818"/>
      <c r="AF67" s="818"/>
      <c r="AG67" s="932"/>
      <c r="AH67" s="813"/>
      <c r="AI67" s="20" t="s">
        <v>34</v>
      </c>
      <c r="AJ67" s="76">
        <f t="shared" ref="AJ67:BE67" si="91">(AJ$19*AJ66)/1000</f>
        <v>0</v>
      </c>
      <c r="AK67" s="76">
        <f t="shared" si="91"/>
        <v>0</v>
      </c>
      <c r="AL67" s="76">
        <f t="shared" si="91"/>
        <v>0</v>
      </c>
      <c r="AM67" s="76">
        <f t="shared" si="91"/>
        <v>0</v>
      </c>
      <c r="AN67" s="76">
        <f t="shared" si="91"/>
        <v>0</v>
      </c>
      <c r="AO67" s="76">
        <f t="shared" si="91"/>
        <v>0</v>
      </c>
      <c r="AP67" s="76">
        <f t="shared" si="91"/>
        <v>0</v>
      </c>
      <c r="AQ67" s="76">
        <f t="shared" si="91"/>
        <v>0</v>
      </c>
      <c r="AR67" s="76">
        <f t="shared" si="91"/>
        <v>0</v>
      </c>
      <c r="AS67" s="76">
        <f t="shared" si="91"/>
        <v>0</v>
      </c>
      <c r="AT67" s="76">
        <f t="shared" si="91"/>
        <v>0.33700000000000002</v>
      </c>
      <c r="AU67" s="76">
        <f t="shared" si="91"/>
        <v>0</v>
      </c>
      <c r="AV67" s="76">
        <f t="shared" si="91"/>
        <v>0</v>
      </c>
      <c r="AW67" s="76">
        <f t="shared" si="91"/>
        <v>0</v>
      </c>
      <c r="AX67" s="76">
        <f t="shared" si="91"/>
        <v>0</v>
      </c>
      <c r="AY67" s="76">
        <f t="shared" si="91"/>
        <v>0</v>
      </c>
      <c r="AZ67" s="76">
        <f t="shared" si="91"/>
        <v>0</v>
      </c>
      <c r="BA67" s="76">
        <f t="shared" si="91"/>
        <v>0</v>
      </c>
      <c r="BB67" s="76">
        <f t="shared" si="91"/>
        <v>0</v>
      </c>
      <c r="BC67" s="76">
        <f t="shared" si="91"/>
        <v>0</v>
      </c>
      <c r="BD67" s="76">
        <f t="shared" si="91"/>
        <v>0</v>
      </c>
      <c r="BE67" s="76">
        <f t="shared" si="91"/>
        <v>0</v>
      </c>
      <c r="BF67" s="814"/>
      <c r="BG67" s="814"/>
      <c r="BH67" s="814"/>
      <c r="BI67" s="816"/>
      <c r="BJ67" s="818"/>
      <c r="BK67" s="818"/>
      <c r="BL67" s="818"/>
      <c r="BM67" s="504"/>
      <c r="BN67" s="504"/>
      <c r="BO67" s="504"/>
      <c r="BP67" s="504"/>
      <c r="BQ67" s="504"/>
      <c r="BR67" s="504"/>
      <c r="BS67" s="504"/>
      <c r="BT67" s="504"/>
      <c r="BU67" s="504"/>
      <c r="BV67" s="504"/>
      <c r="BW67" s="504"/>
      <c r="BX67" s="504"/>
      <c r="BY67" s="504"/>
      <c r="BZ67" s="504"/>
      <c r="CA67" s="504"/>
      <c r="CB67" s="504"/>
      <c r="CC67" s="504"/>
      <c r="CD67" s="504"/>
      <c r="CE67" s="504"/>
      <c r="CF67" s="504"/>
      <c r="CG67" s="504"/>
      <c r="CH67" s="504"/>
      <c r="CI67" s="406"/>
      <c r="CJ67" s="12"/>
    </row>
    <row r="68" spans="1:134" s="55" customFormat="1" ht="18.75" customHeight="1">
      <c r="A68" s="932" t="s">
        <v>16</v>
      </c>
      <c r="B68" s="813"/>
      <c r="C68" s="64" t="s">
        <v>35</v>
      </c>
      <c r="D68" s="62"/>
      <c r="E68" s="61">
        <v>0</v>
      </c>
      <c r="F68" s="61"/>
      <c r="G68" s="61"/>
      <c r="H68" s="63"/>
      <c r="I68" s="62"/>
      <c r="J68" s="63"/>
      <c r="K68" s="62"/>
      <c r="L68" s="61"/>
      <c r="M68" s="61"/>
      <c r="N68" s="61"/>
      <c r="O68" s="61">
        <v>0</v>
      </c>
      <c r="P68" s="61">
        <v>0</v>
      </c>
      <c r="Q68" s="61"/>
      <c r="R68" s="63"/>
      <c r="S68" s="62">
        <v>0.48</v>
      </c>
      <c r="T68" s="61"/>
      <c r="U68" s="61"/>
      <c r="V68" s="63"/>
      <c r="W68" s="62"/>
      <c r="X68" s="61"/>
      <c r="Y68" s="60"/>
      <c r="Z68" s="814">
        <f>SUM(D69:H69)</f>
        <v>0</v>
      </c>
      <c r="AA68" s="814">
        <f>SUM(I69:V69)</f>
        <v>7.0000000000000001E-3</v>
      </c>
      <c r="AB68" s="814">
        <f>SUM(Z68+AA68)</f>
        <v>7.0000000000000001E-3</v>
      </c>
      <c r="AC68" s="816">
        <v>370</v>
      </c>
      <c r="AD68" s="817">
        <f>SUM(Z68*AC68)</f>
        <v>0</v>
      </c>
      <c r="AE68" s="817">
        <f>SUM(AA68*AC68)</f>
        <v>2.59</v>
      </c>
      <c r="AF68" s="817">
        <f>SUM(AD68:AE69)</f>
        <v>2.59</v>
      </c>
      <c r="AG68" s="932" t="s">
        <v>16</v>
      </c>
      <c r="AH68" s="813"/>
      <c r="AI68" s="64" t="s">
        <v>35</v>
      </c>
      <c r="AJ68" s="62"/>
      <c r="AK68" s="61">
        <v>0</v>
      </c>
      <c r="AL68" s="61"/>
      <c r="AM68" s="61"/>
      <c r="AN68" s="63"/>
      <c r="AO68" s="62"/>
      <c r="AP68" s="63"/>
      <c r="AQ68" s="62"/>
      <c r="AR68" s="61"/>
      <c r="AS68" s="517"/>
      <c r="AT68" s="61">
        <v>0</v>
      </c>
      <c r="AU68" s="61">
        <v>0</v>
      </c>
      <c r="AV68" s="61">
        <v>0</v>
      </c>
      <c r="AW68" s="61"/>
      <c r="AX68" s="63"/>
      <c r="AY68" s="62">
        <v>0.48</v>
      </c>
      <c r="AZ68" s="61"/>
      <c r="BA68" s="61"/>
      <c r="BB68" s="63"/>
      <c r="BC68" s="62"/>
      <c r="BD68" s="61"/>
      <c r="BE68" s="60"/>
      <c r="BF68" s="814">
        <f>SUM(AJ69:AN69)</f>
        <v>0</v>
      </c>
      <c r="BG68" s="814">
        <f>SUM(AO69:BB69)</f>
        <v>1.7999999999999999E-2</v>
      </c>
      <c r="BH68" s="814">
        <f>SUM(BF68+BG68)</f>
        <v>1.7999999999999999E-2</v>
      </c>
      <c r="BI68" s="815">
        <f t="shared" ref="BI68" si="92">AC68</f>
        <v>370</v>
      </c>
      <c r="BJ68" s="817">
        <f>SUM(BF68*BI68)</f>
        <v>0</v>
      </c>
      <c r="BK68" s="817">
        <f>SUM(BG68*BI68)</f>
        <v>6.66</v>
      </c>
      <c r="BL68" s="817">
        <f>SUM(BJ68:BK69)</f>
        <v>6.66</v>
      </c>
      <c r="BM68" s="504"/>
      <c r="BN68" s="504"/>
      <c r="BO68" s="504"/>
      <c r="BP68" s="504"/>
      <c r="BQ68" s="504"/>
      <c r="BR68" s="504"/>
      <c r="BS68" s="504"/>
      <c r="BT68" s="504"/>
      <c r="BU68" s="504"/>
      <c r="BV68" s="504"/>
      <c r="BW68" s="504"/>
      <c r="BX68" s="504"/>
      <c r="BY68" s="504"/>
      <c r="BZ68" s="504"/>
      <c r="CA68" s="504"/>
      <c r="CB68" s="504"/>
      <c r="CC68" s="504"/>
      <c r="CD68" s="504"/>
      <c r="CE68" s="504"/>
      <c r="CF68" s="504"/>
      <c r="CG68" s="504"/>
      <c r="CH68" s="504"/>
      <c r="CI68" s="406"/>
      <c r="CJ68" s="17"/>
    </row>
    <row r="69" spans="1:134" ht="18.75" customHeight="1" thickBot="1">
      <c r="A69" s="932"/>
      <c r="B69" s="813"/>
      <c r="C69" s="20" t="s">
        <v>34</v>
      </c>
      <c r="D69" s="76">
        <f t="shared" ref="D69:Y69" si="93">(D$19*D68)/1000</f>
        <v>0</v>
      </c>
      <c r="E69" s="76">
        <f t="shared" si="93"/>
        <v>0</v>
      </c>
      <c r="F69" s="76">
        <f t="shared" si="93"/>
        <v>0</v>
      </c>
      <c r="G69" s="76">
        <f t="shared" si="93"/>
        <v>0</v>
      </c>
      <c r="H69" s="76">
        <f t="shared" si="93"/>
        <v>0</v>
      </c>
      <c r="I69" s="76">
        <f t="shared" si="93"/>
        <v>0</v>
      </c>
      <c r="J69" s="76">
        <f t="shared" si="93"/>
        <v>0</v>
      </c>
      <c r="K69" s="76">
        <f t="shared" si="93"/>
        <v>0</v>
      </c>
      <c r="L69" s="76">
        <f t="shared" si="93"/>
        <v>0</v>
      </c>
      <c r="M69" s="76">
        <f t="shared" si="93"/>
        <v>0</v>
      </c>
      <c r="N69" s="76">
        <f t="shared" si="93"/>
        <v>0</v>
      </c>
      <c r="O69" s="76">
        <f t="shared" si="93"/>
        <v>0</v>
      </c>
      <c r="P69" s="76">
        <f t="shared" si="93"/>
        <v>0</v>
      </c>
      <c r="Q69" s="76">
        <f t="shared" si="93"/>
        <v>0</v>
      </c>
      <c r="R69" s="76">
        <f t="shared" si="93"/>
        <v>0</v>
      </c>
      <c r="S69" s="76">
        <f t="shared" si="93"/>
        <v>7.0000000000000001E-3</v>
      </c>
      <c r="T69" s="76">
        <f t="shared" si="93"/>
        <v>0</v>
      </c>
      <c r="U69" s="76">
        <f t="shared" si="93"/>
        <v>0</v>
      </c>
      <c r="V69" s="76">
        <f t="shared" si="93"/>
        <v>0</v>
      </c>
      <c r="W69" s="76">
        <f t="shared" si="93"/>
        <v>0</v>
      </c>
      <c r="X69" s="76">
        <f t="shared" si="93"/>
        <v>0</v>
      </c>
      <c r="Y69" s="76">
        <f t="shared" si="93"/>
        <v>0</v>
      </c>
      <c r="Z69" s="814"/>
      <c r="AA69" s="814"/>
      <c r="AB69" s="814"/>
      <c r="AC69" s="816"/>
      <c r="AD69" s="818"/>
      <c r="AE69" s="818"/>
      <c r="AF69" s="818"/>
      <c r="AG69" s="932"/>
      <c r="AH69" s="813"/>
      <c r="AI69" s="20" t="s">
        <v>34</v>
      </c>
      <c r="AJ69" s="76">
        <f t="shared" ref="AJ69:BE69" si="94">(AJ$19*AJ68)/1000</f>
        <v>0</v>
      </c>
      <c r="AK69" s="76">
        <f t="shared" si="94"/>
        <v>0</v>
      </c>
      <c r="AL69" s="76">
        <f t="shared" si="94"/>
        <v>0</v>
      </c>
      <c r="AM69" s="76">
        <f t="shared" si="94"/>
        <v>0</v>
      </c>
      <c r="AN69" s="76">
        <f t="shared" si="94"/>
        <v>0</v>
      </c>
      <c r="AO69" s="76">
        <f t="shared" si="94"/>
        <v>0</v>
      </c>
      <c r="AP69" s="76">
        <f t="shared" si="94"/>
        <v>0</v>
      </c>
      <c r="AQ69" s="76">
        <f t="shared" si="94"/>
        <v>0</v>
      </c>
      <c r="AR69" s="76">
        <f t="shared" si="94"/>
        <v>0</v>
      </c>
      <c r="AS69" s="76">
        <f t="shared" si="94"/>
        <v>0</v>
      </c>
      <c r="AT69" s="76">
        <f t="shared" si="94"/>
        <v>0</v>
      </c>
      <c r="AU69" s="76">
        <f t="shared" si="94"/>
        <v>0</v>
      </c>
      <c r="AV69" s="76">
        <f t="shared" si="94"/>
        <v>0</v>
      </c>
      <c r="AW69" s="76">
        <f t="shared" si="94"/>
        <v>0</v>
      </c>
      <c r="AX69" s="76"/>
      <c r="AY69" s="76">
        <f t="shared" si="94"/>
        <v>1.7999999999999999E-2</v>
      </c>
      <c r="AZ69" s="76">
        <f t="shared" si="94"/>
        <v>0</v>
      </c>
      <c r="BA69" s="76">
        <f t="shared" si="94"/>
        <v>0</v>
      </c>
      <c r="BB69" s="76">
        <f t="shared" si="94"/>
        <v>0</v>
      </c>
      <c r="BC69" s="76">
        <f t="shared" si="94"/>
        <v>0</v>
      </c>
      <c r="BD69" s="76">
        <f t="shared" si="94"/>
        <v>0</v>
      </c>
      <c r="BE69" s="76">
        <f t="shared" si="94"/>
        <v>0</v>
      </c>
      <c r="BF69" s="814"/>
      <c r="BG69" s="814"/>
      <c r="BH69" s="814"/>
      <c r="BI69" s="816"/>
      <c r="BJ69" s="818"/>
      <c r="BK69" s="818"/>
      <c r="BL69" s="818"/>
      <c r="BM69" s="504"/>
      <c r="BN69" s="504"/>
      <c r="BO69" s="504"/>
      <c r="BP69" s="504"/>
      <c r="BQ69" s="504"/>
      <c r="BR69" s="504"/>
      <c r="BS69" s="504"/>
      <c r="BT69" s="504"/>
      <c r="BU69" s="504"/>
      <c r="BV69" s="504"/>
      <c r="BW69" s="504"/>
      <c r="BX69" s="504"/>
      <c r="BY69" s="504"/>
      <c r="BZ69" s="504"/>
      <c r="CA69" s="504"/>
      <c r="CB69" s="504"/>
      <c r="CC69" s="504"/>
      <c r="CD69" s="504"/>
      <c r="CE69" s="504"/>
      <c r="CF69" s="504"/>
      <c r="CG69" s="504"/>
      <c r="CH69" s="504"/>
      <c r="CI69" s="406"/>
      <c r="CJ69" s="12"/>
    </row>
    <row r="70" spans="1:134" s="55" customFormat="1" ht="18.75" customHeight="1">
      <c r="A70" s="947"/>
      <c r="B70" s="948"/>
      <c r="C70" s="58"/>
      <c r="D70" s="59"/>
      <c r="E70" s="59"/>
      <c r="F70" s="59"/>
      <c r="G70" s="59"/>
      <c r="H70" s="59"/>
      <c r="I70" s="59"/>
      <c r="J70" s="59"/>
      <c r="K70" s="59"/>
      <c r="L70" s="59"/>
      <c r="M70" s="59"/>
      <c r="N70" s="59"/>
      <c r="O70" s="59"/>
      <c r="P70" s="59"/>
      <c r="Q70" s="59"/>
      <c r="R70" s="59"/>
      <c r="S70" s="59"/>
      <c r="T70" s="59"/>
      <c r="U70" s="59"/>
      <c r="V70" s="59"/>
      <c r="W70" s="59"/>
      <c r="X70" s="59"/>
      <c r="Y70" s="59"/>
      <c r="Z70" s="949" t="s">
        <v>75</v>
      </c>
      <c r="AA70" s="950"/>
      <c r="AB70" s="950"/>
      <c r="AC70" s="951"/>
      <c r="AD70" s="817">
        <f>SUM(AD20:AD69)</f>
        <v>146.75</v>
      </c>
      <c r="AE70" s="817">
        <f>SUM(AE20:AE69)</f>
        <v>639.33000000000004</v>
      </c>
      <c r="AF70" s="817">
        <f>SUM(AF20:AF69)</f>
        <v>786.08</v>
      </c>
      <c r="AG70" s="947"/>
      <c r="AH70" s="948"/>
      <c r="AI70" s="58"/>
      <c r="AJ70" s="59"/>
      <c r="AK70" s="59"/>
      <c r="AL70" s="59"/>
      <c r="AM70" s="59"/>
      <c r="AN70" s="59"/>
      <c r="AO70" s="59"/>
      <c r="AP70" s="59"/>
      <c r="AQ70" s="59"/>
      <c r="AR70" s="59"/>
      <c r="AS70" s="59"/>
      <c r="AT70" s="59"/>
      <c r="AU70" s="59"/>
      <c r="AV70" s="59"/>
      <c r="AW70" s="59"/>
      <c r="AX70" s="59"/>
      <c r="AY70" s="59"/>
      <c r="AZ70" s="59"/>
      <c r="BA70" s="59"/>
      <c r="BB70" s="59"/>
      <c r="BC70" s="59"/>
      <c r="BD70" s="59"/>
      <c r="BE70" s="59"/>
      <c r="BF70" s="949" t="s">
        <v>75</v>
      </c>
      <c r="BG70" s="950"/>
      <c r="BH70" s="950"/>
      <c r="BI70" s="951"/>
      <c r="BJ70" s="817">
        <f>SUM(BJ20:BJ69)</f>
        <v>374.4</v>
      </c>
      <c r="BK70" s="817">
        <f>SUM(BK20:BK69)</f>
        <v>1960.3</v>
      </c>
      <c r="BL70" s="817">
        <f>SUM(BL20:BL69)-0.03</f>
        <v>2334.67</v>
      </c>
      <c r="BM70" s="504"/>
      <c r="BN70" s="504"/>
      <c r="BO70" s="504"/>
      <c r="BP70" s="504"/>
      <c r="BQ70" s="504"/>
      <c r="BR70" s="504"/>
      <c r="BS70" s="504"/>
      <c r="BT70" s="504"/>
      <c r="BU70" s="504"/>
      <c r="BV70" s="504"/>
      <c r="BW70" s="504"/>
      <c r="BX70" s="504"/>
      <c r="BY70" s="504"/>
      <c r="BZ70" s="504"/>
      <c r="CA70" s="504"/>
      <c r="CB70" s="504"/>
      <c r="CC70" s="504"/>
      <c r="CD70" s="504"/>
      <c r="CE70" s="504"/>
      <c r="CF70" s="504"/>
      <c r="CG70" s="504"/>
      <c r="CH70" s="504"/>
      <c r="CI70" s="406"/>
      <c r="CJ70" s="12"/>
    </row>
    <row r="71" spans="1:134" ht="18.75" customHeight="1">
      <c r="A71" s="947"/>
      <c r="B71" s="948"/>
      <c r="C71" s="58"/>
      <c r="D71" s="57"/>
      <c r="E71" s="57"/>
      <c r="F71" s="57"/>
      <c r="G71" s="57"/>
      <c r="H71" s="57"/>
      <c r="I71" s="57"/>
      <c r="J71" s="57"/>
      <c r="K71" s="57"/>
      <c r="L71" s="57"/>
      <c r="M71" s="57"/>
      <c r="N71" s="57"/>
      <c r="O71" s="57"/>
      <c r="P71" s="57"/>
      <c r="Q71" s="57"/>
      <c r="R71" s="57"/>
      <c r="S71" s="57"/>
      <c r="T71" s="57"/>
      <c r="U71" s="57"/>
      <c r="V71" s="57"/>
      <c r="W71" s="57"/>
      <c r="X71" s="57"/>
      <c r="Y71" s="57"/>
      <c r="Z71" s="952"/>
      <c r="AA71" s="953"/>
      <c r="AB71" s="953"/>
      <c r="AC71" s="954"/>
      <c r="AD71" s="818"/>
      <c r="AE71" s="818"/>
      <c r="AF71" s="818"/>
      <c r="AG71" s="947"/>
      <c r="AH71" s="948"/>
      <c r="AI71" s="58"/>
      <c r="AJ71" s="57"/>
      <c r="AK71" s="57"/>
      <c r="AL71" s="57"/>
      <c r="AM71" s="57"/>
      <c r="AN71" s="57"/>
      <c r="AO71" s="57"/>
      <c r="AP71" s="57"/>
      <c r="AQ71" s="57"/>
      <c r="AR71" s="57"/>
      <c r="AS71" s="57"/>
      <c r="AT71" s="57"/>
      <c r="AU71" s="57"/>
      <c r="AV71" s="57"/>
      <c r="AW71" s="57"/>
      <c r="AX71" s="57"/>
      <c r="AY71" s="57"/>
      <c r="AZ71" s="57"/>
      <c r="BA71" s="57"/>
      <c r="BB71" s="57"/>
      <c r="BC71" s="57"/>
      <c r="BD71" s="57"/>
      <c r="BE71" s="57"/>
      <c r="BF71" s="952"/>
      <c r="BG71" s="953"/>
      <c r="BH71" s="953"/>
      <c r="BI71" s="954"/>
      <c r="BJ71" s="818"/>
      <c r="BK71" s="818"/>
      <c r="BL71" s="818"/>
      <c r="BM71" s="504"/>
      <c r="BN71" s="504"/>
      <c r="BO71" s="504"/>
      <c r="BP71" s="504"/>
      <c r="BQ71" s="504"/>
      <c r="BR71" s="504"/>
      <c r="BS71" s="504"/>
      <c r="BT71" s="504"/>
      <c r="BU71" s="504"/>
      <c r="BV71" s="504"/>
      <c r="BW71" s="504"/>
      <c r="BX71" s="504"/>
      <c r="BY71" s="504"/>
      <c r="BZ71" s="504"/>
      <c r="CA71" s="504"/>
      <c r="CB71" s="504"/>
      <c r="CC71" s="504"/>
      <c r="CD71" s="504"/>
      <c r="CE71" s="504"/>
      <c r="CF71" s="504"/>
      <c r="CG71" s="504"/>
      <c r="CH71" s="504"/>
      <c r="CI71" s="406"/>
      <c r="CJ71" s="12"/>
      <c r="CL71" s="16"/>
      <c r="CM71" s="16"/>
      <c r="CN71" s="16"/>
      <c r="CO71" s="16"/>
      <c r="CP71" s="16"/>
      <c r="CQ71" s="16"/>
      <c r="CR71" s="16"/>
      <c r="CS71" s="16"/>
      <c r="CT71" s="16"/>
      <c r="CU71" s="16"/>
      <c r="CV71" s="16"/>
      <c r="CW71" s="16"/>
      <c r="CX71" s="16"/>
      <c r="CY71" s="16"/>
      <c r="CZ71" s="16"/>
      <c r="DA71" s="16"/>
      <c r="DB71" s="16"/>
      <c r="DC71" s="16"/>
      <c r="EA71" s="16"/>
      <c r="EB71" s="16"/>
      <c r="EC71" s="16"/>
      <c r="ED71" s="16"/>
    </row>
    <row r="72" spans="1:134">
      <c r="D72" s="6"/>
      <c r="E72" s="6"/>
      <c r="F72" s="19"/>
      <c r="G72" s="6"/>
      <c r="H72" s="6"/>
      <c r="I72" s="6"/>
      <c r="J72" s="6"/>
      <c r="K72" s="6"/>
      <c r="L72" s="6"/>
      <c r="M72" s="14"/>
      <c r="N72" s="6"/>
      <c r="O72" s="19">
        <v>0</v>
      </c>
      <c r="P72" s="19">
        <v>0</v>
      </c>
      <c r="Q72" s="6"/>
      <c r="R72" s="6"/>
      <c r="S72" s="56"/>
      <c r="T72" s="56"/>
      <c r="U72" s="19"/>
      <c r="V72" s="19"/>
      <c r="W72" s="56"/>
      <c r="X72" s="56"/>
      <c r="Y72" s="56"/>
      <c r="Z72" s="6"/>
      <c r="AA72" s="6"/>
      <c r="AB72" s="6"/>
      <c r="AC72" s="7"/>
      <c r="AD72" s="48"/>
      <c r="AE72" s="48"/>
      <c r="AF72" s="48"/>
      <c r="AJ72" s="6"/>
      <c r="AK72" s="6"/>
      <c r="AL72" s="19"/>
      <c r="AM72" s="6"/>
      <c r="AN72" s="6"/>
      <c r="AO72" s="6"/>
      <c r="AP72" s="6"/>
      <c r="AQ72" s="6"/>
      <c r="AR72" s="6"/>
      <c r="AS72" s="14"/>
      <c r="AT72" s="6"/>
      <c r="AU72" s="19">
        <v>0</v>
      </c>
      <c r="AV72" s="19">
        <v>0</v>
      </c>
      <c r="AW72" s="6"/>
      <c r="AX72" s="6"/>
      <c r="AY72" s="56"/>
      <c r="AZ72" s="56"/>
      <c r="BA72" s="19"/>
      <c r="BB72" s="19"/>
      <c r="BC72" s="56"/>
      <c r="BD72" s="56"/>
      <c r="BE72" s="56"/>
      <c r="BF72" s="6"/>
      <c r="BG72" s="6"/>
      <c r="BH72" s="6"/>
      <c r="BI72" s="7"/>
      <c r="BJ72" s="48"/>
      <c r="BK72" s="48"/>
      <c r="BL72" s="48"/>
      <c r="BM72" s="504"/>
      <c r="BN72" s="504"/>
      <c r="BO72" s="504"/>
      <c r="BP72" s="504"/>
      <c r="BQ72" s="504"/>
      <c r="BR72" s="504"/>
      <c r="BS72" s="504"/>
      <c r="BT72" s="504"/>
      <c r="BU72" s="504"/>
      <c r="BV72" s="504"/>
      <c r="BW72" s="504"/>
      <c r="BX72" s="504"/>
      <c r="BY72" s="504"/>
      <c r="BZ72" s="504"/>
      <c r="CA72" s="504"/>
      <c r="CB72" s="504"/>
      <c r="CC72" s="504"/>
      <c r="CD72" s="504"/>
      <c r="CE72" s="504"/>
      <c r="CF72" s="504"/>
      <c r="CG72" s="504"/>
      <c r="CH72" s="504"/>
      <c r="CI72" s="48"/>
    </row>
    <row r="73" spans="1:134" ht="27" customHeight="1">
      <c r="A73" s="447" t="s">
        <v>33</v>
      </c>
      <c r="B73" s="825"/>
      <c r="C73" s="825"/>
      <c r="D73" s="10"/>
      <c r="E73" s="961"/>
      <c r="F73" s="961"/>
      <c r="G73" s="961"/>
      <c r="H73" s="10"/>
      <c r="I73" s="13"/>
      <c r="J73" s="13"/>
      <c r="K73" s="13"/>
      <c r="L73" s="8"/>
      <c r="M73" s="10"/>
      <c r="N73" s="10"/>
      <c r="O73" s="448">
        <f>(O$19*O72)/1000</f>
        <v>0</v>
      </c>
      <c r="P73" s="448">
        <f>(P$19*P72)/1000</f>
        <v>0</v>
      </c>
      <c r="Q73" s="955" t="s">
        <v>32</v>
      </c>
      <c r="R73" s="955"/>
      <c r="S73" s="956"/>
      <c r="T73" s="956"/>
      <c r="U73" s="448">
        <f>(U$19*U72)/1000</f>
        <v>0</v>
      </c>
      <c r="V73" s="957"/>
      <c r="W73" s="957"/>
      <c r="X73" s="957"/>
      <c r="Y73" s="54"/>
      <c r="Z73" s="10"/>
      <c r="AA73" s="10"/>
      <c r="AB73" s="10"/>
      <c r="AC73" s="49"/>
      <c r="AD73" s="18"/>
      <c r="AE73" s="18"/>
      <c r="AF73" s="18"/>
      <c r="AG73" s="579" t="s">
        <v>33</v>
      </c>
      <c r="AH73" s="825"/>
      <c r="AI73" s="825"/>
      <c r="AJ73" s="10"/>
      <c r="AK73" s="961"/>
      <c r="AL73" s="961"/>
      <c r="AM73" s="961"/>
      <c r="AN73" s="10"/>
      <c r="AO73" s="13"/>
      <c r="AP73" s="13"/>
      <c r="AQ73" s="13"/>
      <c r="AR73" s="8"/>
      <c r="AS73" s="10"/>
      <c r="AT73" s="10"/>
      <c r="AU73" s="448">
        <f>(AU$19*AU72)/1000</f>
        <v>0</v>
      </c>
      <c r="AV73" s="448">
        <f>(AV$19*AV72)/1000</f>
        <v>0</v>
      </c>
      <c r="AW73" s="955" t="s">
        <v>32</v>
      </c>
      <c r="AX73" s="955"/>
      <c r="AY73" s="956"/>
      <c r="AZ73" s="956"/>
      <c r="BA73" s="448">
        <f>(BA$19*BA72)/1000</f>
        <v>0</v>
      </c>
      <c r="BB73" s="957"/>
      <c r="BC73" s="957"/>
      <c r="BD73" s="957"/>
      <c r="BE73" s="54"/>
      <c r="BF73" s="10"/>
      <c r="BG73" s="10"/>
      <c r="BH73" s="10"/>
      <c r="BI73" s="49"/>
      <c r="BJ73" s="18"/>
      <c r="BK73" s="18"/>
      <c r="BL73" s="18"/>
      <c r="BM73" s="504"/>
      <c r="BN73" s="504"/>
      <c r="BO73" s="504"/>
      <c r="BP73" s="504"/>
      <c r="BQ73" s="504"/>
      <c r="BR73" s="504"/>
      <c r="BS73" s="504"/>
      <c r="BT73" s="504"/>
      <c r="BU73" s="504"/>
      <c r="BV73" s="504"/>
      <c r="BW73" s="504"/>
      <c r="BX73" s="504"/>
      <c r="BY73" s="504"/>
      <c r="BZ73" s="504"/>
      <c r="CA73" s="504"/>
      <c r="CB73" s="504"/>
      <c r="CC73" s="504"/>
      <c r="CD73" s="504"/>
      <c r="CE73" s="504"/>
      <c r="CF73" s="504"/>
      <c r="CG73" s="504"/>
      <c r="CH73" s="504"/>
      <c r="CI73" s="18"/>
      <c r="CK73" s="12"/>
    </row>
    <row r="74" spans="1:134" s="16" customFormat="1" ht="27" customHeight="1">
      <c r="A74" s="38"/>
      <c r="B74" s="958" t="s">
        <v>30</v>
      </c>
      <c r="C74" s="958"/>
      <c r="D74" s="14"/>
      <c r="E74" s="35" t="s">
        <v>72</v>
      </c>
      <c r="F74" s="35"/>
      <c r="G74" s="38"/>
      <c r="H74" s="14"/>
      <c r="I74" s="38"/>
      <c r="J74" s="38"/>
      <c r="K74" s="38"/>
      <c r="L74" s="38"/>
      <c r="M74" s="10"/>
      <c r="N74" s="14"/>
      <c r="O74" s="19">
        <v>0</v>
      </c>
      <c r="P74" s="19">
        <v>0</v>
      </c>
      <c r="Q74" s="38"/>
      <c r="R74" s="38"/>
      <c r="S74" s="959" t="s">
        <v>30</v>
      </c>
      <c r="T74" s="959"/>
      <c r="U74" s="19"/>
      <c r="V74" s="960" t="s">
        <v>72</v>
      </c>
      <c r="W74" s="960"/>
      <c r="X74" s="960"/>
      <c r="Y74" s="960"/>
      <c r="Z74" s="14"/>
      <c r="AA74" s="14"/>
      <c r="AB74" s="14"/>
      <c r="AC74" s="53"/>
      <c r="AD74" s="52"/>
      <c r="AE74" s="52"/>
      <c r="AF74" s="52"/>
      <c r="AG74" s="38"/>
      <c r="AH74" s="958" t="s">
        <v>30</v>
      </c>
      <c r="AI74" s="958"/>
      <c r="AJ74" s="14"/>
      <c r="AK74" s="35" t="s">
        <v>72</v>
      </c>
      <c r="AL74" s="35"/>
      <c r="AM74" s="38"/>
      <c r="AN74" s="14"/>
      <c r="AO74" s="38"/>
      <c r="AP74" s="38"/>
      <c r="AQ74" s="38"/>
      <c r="AR74" s="38"/>
      <c r="AS74" s="10"/>
      <c r="AT74" s="14"/>
      <c r="AU74" s="19">
        <v>0</v>
      </c>
      <c r="AV74" s="19">
        <v>0</v>
      </c>
      <c r="AW74" s="38"/>
      <c r="AX74" s="38"/>
      <c r="AY74" s="959" t="s">
        <v>30</v>
      </c>
      <c r="AZ74" s="959"/>
      <c r="BA74" s="19"/>
      <c r="BB74" s="960" t="s">
        <v>72</v>
      </c>
      <c r="BC74" s="960"/>
      <c r="BD74" s="960"/>
      <c r="BE74" s="960"/>
      <c r="BF74" s="14"/>
      <c r="BG74" s="14"/>
      <c r="BH74" s="14"/>
      <c r="BI74" s="53"/>
      <c r="BJ74" s="52"/>
      <c r="BK74" s="52"/>
      <c r="BL74" s="52"/>
      <c r="BM74" s="504"/>
      <c r="BN74" s="504"/>
      <c r="BO74" s="504"/>
      <c r="BP74" s="504"/>
      <c r="BQ74" s="504"/>
      <c r="BR74" s="504"/>
      <c r="BS74" s="504"/>
      <c r="BT74" s="504"/>
      <c r="BU74" s="504"/>
      <c r="BV74" s="504"/>
      <c r="BW74" s="504"/>
      <c r="BX74" s="504"/>
      <c r="BY74" s="504"/>
      <c r="BZ74" s="504"/>
      <c r="CA74" s="504"/>
      <c r="CB74" s="504"/>
      <c r="CC74" s="504"/>
      <c r="CD74" s="504"/>
      <c r="CE74" s="504"/>
      <c r="CF74" s="504"/>
      <c r="CG74" s="504"/>
      <c r="CH74" s="504"/>
      <c r="CI74" s="52"/>
      <c r="CJ74" s="3"/>
      <c r="CK74" s="17"/>
      <c r="CL74" s="3"/>
      <c r="CM74" s="3"/>
      <c r="CN74" s="3"/>
      <c r="CO74" s="3"/>
      <c r="CP74" s="3"/>
      <c r="CQ74" s="3"/>
      <c r="CR74" s="3"/>
      <c r="CS74" s="3"/>
      <c r="CT74" s="3"/>
      <c r="CU74" s="3"/>
      <c r="CV74" s="3"/>
      <c r="CW74" s="3"/>
      <c r="CX74" s="3"/>
      <c r="CY74" s="3"/>
      <c r="CZ74" s="3"/>
      <c r="DA74" s="3"/>
      <c r="DB74" s="3"/>
      <c r="DC74" s="3"/>
      <c r="DD74" s="3"/>
      <c r="DE74" s="3"/>
      <c r="DF74" s="3"/>
      <c r="DG74" s="3"/>
      <c r="DH74" s="3"/>
      <c r="DI74" s="3"/>
      <c r="DJ74" s="3"/>
      <c r="DK74" s="3"/>
      <c r="DL74" s="3"/>
      <c r="DM74" s="3"/>
      <c r="DN74" s="3"/>
      <c r="DO74" s="3"/>
      <c r="DP74" s="3"/>
      <c r="DQ74" s="3"/>
      <c r="DR74" s="3"/>
      <c r="DS74" s="3"/>
      <c r="DT74" s="3"/>
      <c r="DU74" s="3"/>
      <c r="DV74" s="3"/>
      <c r="DW74" s="3"/>
      <c r="DX74" s="3"/>
      <c r="DY74" s="3"/>
      <c r="DZ74" s="3"/>
      <c r="EA74" s="3"/>
      <c r="EB74" s="3"/>
      <c r="EC74" s="3"/>
      <c r="ED74" s="3"/>
    </row>
    <row r="75" spans="1:134" ht="27" customHeight="1">
      <c r="A75" s="447" t="s">
        <v>74</v>
      </c>
      <c r="B75" s="825"/>
      <c r="C75" s="825"/>
      <c r="D75" s="10"/>
      <c r="E75" s="957"/>
      <c r="F75" s="957"/>
      <c r="G75" s="957"/>
      <c r="H75" s="10"/>
      <c r="I75" s="13"/>
      <c r="J75" s="13"/>
      <c r="K75" s="13"/>
      <c r="L75" s="8"/>
      <c r="M75" s="10"/>
      <c r="N75" s="10"/>
      <c r="O75" s="6"/>
      <c r="P75" s="6"/>
      <c r="Q75" s="955" t="s">
        <v>488</v>
      </c>
      <c r="R75" s="955"/>
      <c r="S75" s="956"/>
      <c r="T75" s="956"/>
      <c r="U75" s="19"/>
      <c r="V75" s="957" t="s">
        <v>483</v>
      </c>
      <c r="W75" s="957"/>
      <c r="X75" s="957"/>
      <c r="Y75" s="50"/>
      <c r="Z75" s="10"/>
      <c r="AA75" s="10"/>
      <c r="AB75" s="10"/>
      <c r="AC75" s="49"/>
      <c r="AD75" s="18"/>
      <c r="AE75" s="18"/>
      <c r="AF75" s="18"/>
      <c r="AG75" s="579" t="s">
        <v>74</v>
      </c>
      <c r="AH75" s="825"/>
      <c r="AI75" s="825"/>
      <c r="AJ75" s="10"/>
      <c r="AK75" s="957"/>
      <c r="AL75" s="957"/>
      <c r="AM75" s="957"/>
      <c r="AN75" s="10"/>
      <c r="AO75" s="13"/>
      <c r="AP75" s="13"/>
      <c r="AQ75" s="13"/>
      <c r="AR75" s="8"/>
      <c r="AS75" s="10"/>
      <c r="AT75" s="10"/>
      <c r="AU75" s="6"/>
      <c r="AV75" s="6"/>
      <c r="AW75" s="955" t="s">
        <v>488</v>
      </c>
      <c r="AX75" s="955"/>
      <c r="AY75" s="956"/>
      <c r="AZ75" s="956"/>
      <c r="BA75" s="19"/>
      <c r="BB75" s="957" t="s">
        <v>483</v>
      </c>
      <c r="BC75" s="957"/>
      <c r="BD75" s="957"/>
      <c r="BE75" s="50"/>
      <c r="BF75" s="10"/>
      <c r="BG75" s="10"/>
      <c r="BH75" s="10"/>
      <c r="BI75" s="49"/>
      <c r="BJ75" s="18"/>
      <c r="BK75" s="18"/>
      <c r="BL75" s="18"/>
      <c r="BM75" s="16"/>
      <c r="BN75" s="16"/>
      <c r="BO75" s="16"/>
      <c r="BP75" s="16"/>
      <c r="BQ75" s="16"/>
      <c r="BR75" s="16"/>
      <c r="BS75" s="16"/>
      <c r="BT75" s="16"/>
      <c r="BU75" s="16"/>
      <c r="BV75" s="16"/>
      <c r="BW75" s="16"/>
      <c r="BX75" s="16"/>
      <c r="BY75" s="16"/>
      <c r="BZ75" s="16"/>
      <c r="CA75" s="16"/>
      <c r="CB75" s="16"/>
      <c r="CC75" s="16"/>
      <c r="CD75" s="16"/>
      <c r="CE75" s="16"/>
      <c r="CF75" s="16"/>
      <c r="CG75" s="16"/>
      <c r="CI75" s="18"/>
      <c r="CK75" s="12"/>
    </row>
    <row r="76" spans="1:134" ht="27" customHeight="1">
      <c r="A76" s="11"/>
      <c r="B76" s="958" t="s">
        <v>30</v>
      </c>
      <c r="C76" s="958"/>
      <c r="D76" s="10"/>
      <c r="E76" s="963" t="s">
        <v>72</v>
      </c>
      <c r="F76" s="963"/>
      <c r="G76" s="963"/>
      <c r="H76" s="10"/>
      <c r="I76" s="13"/>
      <c r="J76" s="13"/>
      <c r="K76" s="13"/>
      <c r="L76" s="13"/>
      <c r="M76" s="6"/>
      <c r="N76" s="10"/>
      <c r="O76" s="10"/>
      <c r="P76" s="10"/>
      <c r="Q76" s="13"/>
      <c r="R76" s="13"/>
      <c r="S76" s="958" t="s">
        <v>30</v>
      </c>
      <c r="T76" s="958"/>
      <c r="U76" s="448">
        <f>(U$19*U75)/1000</f>
        <v>0</v>
      </c>
      <c r="V76" s="962" t="s">
        <v>72</v>
      </c>
      <c r="W76" s="962"/>
      <c r="X76" s="962"/>
      <c r="Y76" s="962"/>
      <c r="Z76" s="10"/>
      <c r="AA76" s="10"/>
      <c r="AB76" s="10"/>
      <c r="AC76" s="49"/>
      <c r="AD76" s="18"/>
      <c r="AE76" s="18"/>
      <c r="AF76" s="18"/>
      <c r="AG76" s="11"/>
      <c r="AH76" s="958" t="s">
        <v>30</v>
      </c>
      <c r="AI76" s="958"/>
      <c r="AJ76" s="10"/>
      <c r="AK76" s="963" t="s">
        <v>72</v>
      </c>
      <c r="AL76" s="963"/>
      <c r="AM76" s="963"/>
      <c r="AN76" s="10"/>
      <c r="AO76" s="13"/>
      <c r="AP76" s="13"/>
      <c r="AQ76" s="13"/>
      <c r="AR76" s="13"/>
      <c r="AS76" s="6"/>
      <c r="AT76" s="10"/>
      <c r="AU76" s="10"/>
      <c r="AV76" s="10"/>
      <c r="AW76" s="13"/>
      <c r="AX76" s="13"/>
      <c r="AY76" s="958" t="s">
        <v>30</v>
      </c>
      <c r="AZ76" s="958"/>
      <c r="BA76" s="448">
        <f>(BA$19*BA75)/1000</f>
        <v>0</v>
      </c>
      <c r="BB76" s="962" t="s">
        <v>72</v>
      </c>
      <c r="BC76" s="962"/>
      <c r="BD76" s="962"/>
      <c r="BE76" s="962"/>
      <c r="BF76" s="10"/>
      <c r="BG76" s="10"/>
      <c r="BH76" s="10"/>
      <c r="BI76" s="49"/>
      <c r="BJ76" s="18"/>
      <c r="BK76" s="18"/>
      <c r="BL76" s="18"/>
      <c r="CI76" s="18"/>
      <c r="CK76" s="12"/>
    </row>
    <row r="77" spans="1:134">
      <c r="A77" s="11"/>
      <c r="B77" s="11"/>
      <c r="C77" s="11"/>
      <c r="D77" s="10"/>
      <c r="E77" s="10"/>
      <c r="F77" s="14"/>
      <c r="G77" s="13"/>
      <c r="H77" s="10"/>
      <c r="I77" s="13"/>
      <c r="J77" s="13"/>
      <c r="K77" s="13"/>
      <c r="L77" s="13"/>
      <c r="M77" s="6"/>
      <c r="N77" s="10"/>
      <c r="O77" s="14"/>
      <c r="P77" s="10"/>
      <c r="Q77" s="13"/>
      <c r="R77" s="13"/>
      <c r="S77" s="13"/>
      <c r="T77" s="10"/>
      <c r="U77" s="6"/>
      <c r="V77" s="6"/>
      <c r="W77" s="13"/>
      <c r="X77" s="13"/>
      <c r="Y77" s="13"/>
      <c r="Z77" s="10"/>
      <c r="AA77" s="10"/>
      <c r="AB77" s="10"/>
      <c r="AC77" s="49"/>
      <c r="AD77" s="18"/>
      <c r="AE77" s="18"/>
      <c r="AF77" s="18"/>
      <c r="AG77" s="11"/>
      <c r="AH77" s="11"/>
      <c r="AI77" s="11"/>
      <c r="AJ77" s="10"/>
      <c r="AK77" s="10"/>
      <c r="AL77" s="14"/>
      <c r="AM77" s="13"/>
      <c r="AN77" s="10"/>
      <c r="AO77" s="13"/>
      <c r="AP77" s="13"/>
      <c r="AQ77" s="13"/>
      <c r="AR77" s="13"/>
      <c r="AS77" s="6"/>
      <c r="AT77" s="10"/>
      <c r="AU77" s="14"/>
      <c r="AV77" s="10"/>
      <c r="AW77" s="13"/>
      <c r="AX77" s="13"/>
      <c r="AY77" s="13"/>
      <c r="AZ77" s="10"/>
      <c r="BA77" s="6"/>
      <c r="BB77" s="6"/>
      <c r="BC77" s="13"/>
      <c r="BD77" s="13"/>
      <c r="BE77" s="13"/>
      <c r="BF77" s="10"/>
      <c r="BG77" s="10"/>
      <c r="BH77" s="10"/>
      <c r="BI77" s="49"/>
      <c r="BJ77" s="18"/>
      <c r="BK77" s="18"/>
      <c r="BL77" s="18"/>
      <c r="CI77" s="18"/>
      <c r="CK77" s="12"/>
    </row>
    <row r="78" spans="1:134">
      <c r="D78" s="6"/>
      <c r="E78" s="6"/>
      <c r="F78" s="10"/>
      <c r="G78" s="6"/>
      <c r="H78" s="6"/>
      <c r="I78" s="6"/>
      <c r="J78" s="6"/>
      <c r="K78" s="6"/>
      <c r="L78" s="6"/>
      <c r="M78" s="6"/>
      <c r="N78" s="6"/>
      <c r="O78" s="10"/>
      <c r="P78" s="10"/>
      <c r="Q78" s="6"/>
      <c r="R78" s="6"/>
      <c r="S78" s="6"/>
      <c r="T78" s="6"/>
      <c r="U78" s="10"/>
      <c r="V78" s="10"/>
      <c r="W78" s="6"/>
      <c r="X78" s="6"/>
      <c r="Y78" s="6"/>
      <c r="Z78" s="6"/>
      <c r="AA78" s="6"/>
      <c r="AB78" s="6"/>
      <c r="AC78" s="7"/>
      <c r="AD78" s="48"/>
      <c r="AE78" s="48"/>
      <c r="AF78" s="48"/>
      <c r="AJ78" s="6"/>
      <c r="AK78" s="6"/>
      <c r="AL78" s="10"/>
      <c r="AM78" s="6"/>
      <c r="AN78" s="6"/>
      <c r="AO78" s="6"/>
      <c r="AP78" s="6"/>
      <c r="AQ78" s="6"/>
      <c r="AR78" s="6"/>
      <c r="AS78" s="6"/>
      <c r="AT78" s="6"/>
      <c r="AU78" s="10"/>
      <c r="AV78" s="10"/>
      <c r="AW78" s="6"/>
      <c r="AX78" s="6"/>
      <c r="AY78" s="6"/>
      <c r="AZ78" s="6"/>
      <c r="BA78" s="10"/>
      <c r="BB78" s="10"/>
      <c r="BC78" s="6"/>
      <c r="BD78" s="6"/>
      <c r="BE78" s="6"/>
      <c r="BF78" s="6"/>
      <c r="BG78" s="6"/>
      <c r="BH78" s="6"/>
      <c r="BI78" s="7"/>
      <c r="BJ78" s="48"/>
      <c r="BK78" s="48"/>
      <c r="BL78" s="48"/>
      <c r="CI78" s="48"/>
    </row>
    <row r="79" spans="1:134">
      <c r="D79" s="6"/>
      <c r="E79" s="6"/>
      <c r="F79" s="10"/>
      <c r="G79" s="6"/>
      <c r="H79" s="6"/>
      <c r="I79" s="6"/>
      <c r="J79" s="6"/>
      <c r="K79" s="6"/>
      <c r="L79" s="6"/>
      <c r="M79" s="6"/>
      <c r="N79" s="6"/>
      <c r="O79" s="10"/>
      <c r="P79" s="6"/>
      <c r="Q79" s="6"/>
      <c r="R79" s="6"/>
      <c r="S79" s="6"/>
      <c r="T79" s="6"/>
      <c r="U79" s="14"/>
      <c r="V79" s="14"/>
      <c r="W79" s="6"/>
      <c r="X79" s="6"/>
      <c r="Y79" s="6"/>
      <c r="Z79" s="6"/>
      <c r="AA79" s="6"/>
      <c r="AB79" s="6"/>
      <c r="AC79" s="7"/>
      <c r="AD79" s="48"/>
      <c r="AE79" s="48"/>
      <c r="AF79" s="48"/>
      <c r="AJ79" s="6"/>
      <c r="AK79" s="6"/>
      <c r="AL79" s="10"/>
      <c r="AM79" s="6"/>
      <c r="AN79" s="6"/>
      <c r="AO79" s="6"/>
      <c r="AP79" s="6"/>
      <c r="AQ79" s="6"/>
      <c r="AR79" s="6"/>
      <c r="AS79" s="6"/>
      <c r="AT79" s="6"/>
      <c r="AU79" s="10"/>
      <c r="AV79" s="6"/>
      <c r="AW79" s="6"/>
      <c r="AX79" s="6"/>
      <c r="AY79" s="6"/>
      <c r="AZ79" s="6"/>
      <c r="BA79" s="14"/>
      <c r="BB79" s="14"/>
      <c r="BC79" s="6"/>
      <c r="BD79" s="6"/>
      <c r="BE79" s="6"/>
      <c r="BF79" s="6"/>
      <c r="BG79" s="6"/>
      <c r="BH79" s="6"/>
      <c r="BI79" s="7"/>
      <c r="BJ79" s="48"/>
      <c r="BK79" s="48"/>
      <c r="BL79" s="48"/>
      <c r="CI79" s="48"/>
    </row>
    <row r="80" spans="1:134">
      <c r="D80" s="6"/>
      <c r="E80" s="6"/>
      <c r="F80" s="10"/>
      <c r="G80" s="6"/>
      <c r="H80" s="6"/>
      <c r="I80" s="6"/>
      <c r="J80" s="6"/>
      <c r="K80" s="6"/>
      <c r="L80" s="6"/>
      <c r="M80" s="6"/>
      <c r="N80" s="6"/>
      <c r="O80" s="10"/>
      <c r="P80" s="6"/>
      <c r="Q80" s="6"/>
      <c r="R80" s="6"/>
      <c r="S80" s="6"/>
      <c r="T80" s="6"/>
      <c r="U80" s="10"/>
      <c r="V80" s="10"/>
      <c r="W80" s="6"/>
      <c r="X80" s="6"/>
      <c r="Y80" s="6"/>
      <c r="Z80" s="6"/>
      <c r="AA80" s="6"/>
      <c r="AB80" s="6"/>
      <c r="AC80" s="7"/>
      <c r="AD80" s="48"/>
      <c r="AE80" s="48"/>
      <c r="AF80" s="48"/>
      <c r="AJ80" s="6"/>
      <c r="AK80" s="6"/>
      <c r="AL80" s="10"/>
      <c r="AM80" s="6"/>
      <c r="AN80" s="6"/>
      <c r="AO80" s="6"/>
      <c r="AP80" s="6"/>
      <c r="AQ80" s="6"/>
      <c r="AR80" s="6"/>
      <c r="AS80" s="6"/>
      <c r="AT80" s="6"/>
      <c r="AU80" s="10"/>
      <c r="AV80" s="6"/>
      <c r="AW80" s="6"/>
      <c r="AX80" s="6"/>
      <c r="AY80" s="6"/>
      <c r="AZ80" s="6"/>
      <c r="BA80" s="10"/>
      <c r="BB80" s="10"/>
      <c r="BC80" s="6"/>
      <c r="BD80" s="6"/>
      <c r="BE80" s="6"/>
      <c r="BF80" s="6"/>
      <c r="BG80" s="6"/>
      <c r="BH80" s="6"/>
      <c r="BI80" s="7"/>
      <c r="BJ80" s="48"/>
      <c r="BK80" s="48"/>
      <c r="BL80" s="48"/>
      <c r="CI80" s="48"/>
    </row>
    <row r="81" spans="4:87">
      <c r="D81" s="6"/>
      <c r="E81" s="6"/>
      <c r="F81" s="10"/>
      <c r="G81" s="6"/>
      <c r="H81" s="6"/>
      <c r="I81" s="6"/>
      <c r="J81" s="6"/>
      <c r="K81" s="6"/>
      <c r="L81" s="6"/>
      <c r="M81" s="6"/>
      <c r="N81" s="6"/>
      <c r="O81" s="10"/>
      <c r="P81" s="10"/>
      <c r="Q81" s="6"/>
      <c r="R81" s="6"/>
      <c r="S81" s="6"/>
      <c r="T81" s="6"/>
      <c r="U81" s="10"/>
      <c r="V81" s="10"/>
      <c r="W81" s="6"/>
      <c r="X81" s="6"/>
      <c r="Y81" s="6"/>
      <c r="Z81" s="6"/>
      <c r="AA81" s="6"/>
      <c r="AB81" s="6"/>
      <c r="AC81" s="7"/>
      <c r="AD81" s="48"/>
      <c r="AE81" s="48"/>
      <c r="AF81" s="48"/>
      <c r="AJ81" s="6"/>
      <c r="AK81" s="6"/>
      <c r="AL81" s="10"/>
      <c r="AM81" s="6"/>
      <c r="AN81" s="6"/>
      <c r="AO81" s="6"/>
      <c r="AP81" s="6"/>
      <c r="AQ81" s="6"/>
      <c r="AR81" s="6"/>
      <c r="AS81" s="6"/>
      <c r="AT81" s="6"/>
      <c r="AU81" s="10"/>
      <c r="AV81" s="10"/>
      <c r="AW81" s="6"/>
      <c r="AX81" s="6"/>
      <c r="AY81" s="6"/>
      <c r="AZ81" s="6"/>
      <c r="BA81" s="10"/>
      <c r="BB81" s="10"/>
      <c r="BC81" s="6"/>
      <c r="BD81" s="6"/>
      <c r="BE81" s="6"/>
      <c r="BF81" s="6"/>
      <c r="BG81" s="6"/>
      <c r="BH81" s="6"/>
      <c r="BI81" s="7"/>
      <c r="BJ81" s="48"/>
      <c r="BK81" s="48"/>
      <c r="BL81" s="48"/>
      <c r="BM81" s="406"/>
      <c r="BN81" s="406"/>
      <c r="BO81" s="406"/>
      <c r="BP81" s="406"/>
      <c r="BQ81" s="406"/>
      <c r="BR81" s="406"/>
      <c r="BS81" s="406"/>
      <c r="BT81" s="406"/>
      <c r="BU81" s="406"/>
      <c r="BV81" s="406"/>
      <c r="BW81" s="406"/>
      <c r="BX81" s="406"/>
      <c r="BY81" s="406"/>
      <c r="BZ81" s="406"/>
      <c r="CA81" s="406"/>
      <c r="CB81" s="406"/>
      <c r="CC81" s="406"/>
      <c r="CD81" s="406"/>
      <c r="CE81" s="406"/>
      <c r="CF81" s="406"/>
      <c r="CG81" s="406"/>
      <c r="CH81" s="406"/>
      <c r="CI81" s="48"/>
    </row>
    <row r="82" spans="4:87"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10"/>
      <c r="V82" s="10"/>
      <c r="W82" s="6"/>
      <c r="X82" s="6"/>
      <c r="Y82" s="6"/>
      <c r="Z82" s="6"/>
      <c r="AA82" s="6"/>
      <c r="AB82" s="6"/>
      <c r="AC82" s="7"/>
      <c r="AD82" s="48"/>
      <c r="AE82" s="48"/>
      <c r="AF82" s="48"/>
      <c r="AJ82" s="6"/>
      <c r="AK82" s="6"/>
      <c r="AL82" s="6"/>
      <c r="AM82" s="6"/>
      <c r="AN82" s="6"/>
      <c r="AO82" s="6"/>
      <c r="AP82" s="6"/>
      <c r="AQ82" s="6"/>
      <c r="AR82" s="6"/>
      <c r="AS82" s="6"/>
      <c r="AT82" s="6"/>
      <c r="AU82" s="6"/>
      <c r="AV82" s="6"/>
      <c r="AW82" s="6"/>
      <c r="AX82" s="6"/>
      <c r="AY82" s="6"/>
      <c r="AZ82" s="6"/>
      <c r="BA82" s="10"/>
      <c r="BB82" s="10"/>
      <c r="BC82" s="6"/>
      <c r="BD82" s="6"/>
      <c r="BE82" s="6"/>
      <c r="BF82" s="6"/>
      <c r="BG82" s="6"/>
      <c r="BH82" s="6"/>
      <c r="BI82" s="7"/>
      <c r="BJ82" s="48"/>
      <c r="BK82" s="48"/>
      <c r="BL82" s="48"/>
      <c r="BM82" s="406"/>
      <c r="BN82" s="406"/>
      <c r="BO82" s="406"/>
      <c r="BP82" s="406"/>
      <c r="BQ82" s="406"/>
      <c r="BR82" s="406"/>
      <c r="BS82" s="406"/>
      <c r="BT82" s="406"/>
      <c r="BU82" s="406"/>
      <c r="BV82" s="406"/>
      <c r="BW82" s="406"/>
      <c r="BX82" s="406"/>
      <c r="BY82" s="406"/>
      <c r="BZ82" s="406"/>
      <c r="CA82" s="406"/>
      <c r="CB82" s="406"/>
      <c r="CC82" s="406"/>
      <c r="CD82" s="406"/>
      <c r="CE82" s="406"/>
      <c r="CF82" s="406"/>
      <c r="CG82" s="406"/>
      <c r="CH82" s="406"/>
      <c r="CI82" s="48"/>
    </row>
    <row r="83" spans="4:87"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10"/>
      <c r="V83" s="10"/>
      <c r="W83" s="6"/>
      <c r="X83" s="6"/>
      <c r="Y83" s="6"/>
      <c r="Z83" s="6"/>
      <c r="AA83" s="6"/>
      <c r="AB83" s="6"/>
      <c r="AC83" s="7"/>
      <c r="AD83" s="48"/>
      <c r="AE83" s="48"/>
      <c r="AF83" s="48"/>
      <c r="AJ83" s="6"/>
      <c r="AK83" s="6"/>
      <c r="AL83" s="6"/>
      <c r="AM83" s="6"/>
      <c r="AN83" s="6"/>
      <c r="AO83" s="6"/>
      <c r="AP83" s="6"/>
      <c r="AQ83" s="6"/>
      <c r="AR83" s="6"/>
      <c r="AS83" s="6"/>
      <c r="AT83" s="6"/>
      <c r="AU83" s="6"/>
      <c r="AV83" s="6"/>
      <c r="AW83" s="6"/>
      <c r="AX83" s="6"/>
      <c r="AY83" s="6"/>
      <c r="AZ83" s="6"/>
      <c r="BA83" s="10"/>
      <c r="BB83" s="10"/>
      <c r="BC83" s="6"/>
      <c r="BD83" s="6"/>
      <c r="BE83" s="6"/>
      <c r="BF83" s="6"/>
      <c r="BG83" s="6"/>
      <c r="BH83" s="6"/>
      <c r="BI83" s="7"/>
      <c r="BJ83" s="48"/>
      <c r="BK83" s="48"/>
      <c r="BL83" s="48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 s="48"/>
    </row>
    <row r="84" spans="4:87"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  <c r="AC84" s="7"/>
      <c r="AD84" s="48"/>
      <c r="AE84" s="48"/>
      <c r="AF84" s="48"/>
      <c r="AJ84" s="6"/>
      <c r="AK84" s="6"/>
      <c r="AL84" s="6"/>
      <c r="AM84" s="6"/>
      <c r="AN84" s="6"/>
      <c r="AO84" s="6"/>
      <c r="AP84" s="6"/>
      <c r="AQ84" s="6"/>
      <c r="AR84" s="6"/>
      <c r="AS84" s="6"/>
      <c r="AT84" s="6"/>
      <c r="AU84" s="6"/>
      <c r="AV84" s="6"/>
      <c r="AW84" s="6"/>
      <c r="AX84" s="6"/>
      <c r="AY84" s="6"/>
      <c r="AZ84" s="6"/>
      <c r="BA84" s="6"/>
      <c r="BB84" s="6"/>
      <c r="BC84" s="6"/>
      <c r="BD84" s="6"/>
      <c r="BE84" s="6"/>
      <c r="BF84" s="6"/>
      <c r="BG84" s="6"/>
      <c r="BH84" s="6"/>
      <c r="BI84" s="7"/>
      <c r="BJ84" s="48"/>
      <c r="BK84" s="48"/>
      <c r="BL84" s="48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 s="48"/>
    </row>
    <row r="85" spans="4:87"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  <c r="AC85" s="7"/>
      <c r="AD85" s="48"/>
      <c r="AE85" s="48"/>
      <c r="AF85" s="48"/>
      <c r="AJ85" s="6"/>
      <c r="AK85" s="6"/>
      <c r="AL85" s="6"/>
      <c r="AM85" s="6"/>
      <c r="AN85" s="6"/>
      <c r="AO85" s="6"/>
      <c r="AP85" s="6"/>
      <c r="AQ85" s="6"/>
      <c r="AR85" s="6"/>
      <c r="AS85" s="6"/>
      <c r="AT85" s="6"/>
      <c r="AU85" s="6"/>
      <c r="AV85" s="6"/>
      <c r="AW85" s="6"/>
      <c r="AX85" s="6"/>
      <c r="AY85" s="6"/>
      <c r="AZ85" s="6"/>
      <c r="BA85" s="6"/>
      <c r="BB85" s="6"/>
      <c r="BC85" s="6"/>
      <c r="BD85" s="6"/>
      <c r="BE85" s="6"/>
      <c r="BF85" s="6"/>
      <c r="BG85" s="6"/>
      <c r="BH85" s="6"/>
      <c r="BI85" s="7"/>
      <c r="BJ85" s="48"/>
      <c r="BK85" s="48"/>
      <c r="BL85" s="48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 s="48"/>
    </row>
    <row r="86" spans="4:87"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  <c r="AC86" s="7"/>
      <c r="AD86" s="48"/>
      <c r="AE86" s="48"/>
      <c r="AF86" s="48"/>
      <c r="AJ86" s="6"/>
      <c r="AK86" s="6"/>
      <c r="AL86" s="6"/>
      <c r="AM86" s="6"/>
      <c r="AN86" s="6"/>
      <c r="AO86" s="6"/>
      <c r="AP86" s="6"/>
      <c r="AQ86" s="6"/>
      <c r="AR86" s="6"/>
      <c r="AS86" s="6"/>
      <c r="AT86" s="6"/>
      <c r="AU86" s="6"/>
      <c r="AV86" s="6"/>
      <c r="AW86" s="6"/>
      <c r="AX86" s="6"/>
      <c r="AY86" s="6"/>
      <c r="AZ86" s="6"/>
      <c r="BA86" s="6"/>
      <c r="BB86" s="6"/>
      <c r="BC86" s="6"/>
      <c r="BD86" s="6"/>
      <c r="BE86" s="6"/>
      <c r="BF86" s="6"/>
      <c r="BG86" s="6"/>
      <c r="BH86" s="6"/>
      <c r="BI86" s="7"/>
      <c r="BJ86" s="48"/>
      <c r="BK86" s="48"/>
      <c r="BL86" s="48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 s="48"/>
    </row>
    <row r="87" spans="4:87"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  <c r="AC87" s="7"/>
      <c r="AD87" s="48"/>
      <c r="AE87" s="48"/>
      <c r="AF87" s="48"/>
      <c r="AJ87" s="6"/>
      <c r="AK87" s="6"/>
      <c r="AL87" s="6"/>
      <c r="AM87" s="6"/>
      <c r="AN87" s="6"/>
      <c r="AO87" s="6"/>
      <c r="AP87" s="6"/>
      <c r="AQ87" s="6"/>
      <c r="AR87" s="6"/>
      <c r="AS87" s="6"/>
      <c r="AT87" s="6"/>
      <c r="AU87" s="6"/>
      <c r="AV87" s="6"/>
      <c r="AW87" s="6"/>
      <c r="AX87" s="6"/>
      <c r="AY87" s="6"/>
      <c r="AZ87" s="6"/>
      <c r="BA87" s="6"/>
      <c r="BB87" s="6"/>
      <c r="BC87" s="6"/>
      <c r="BD87" s="6"/>
      <c r="BE87" s="6"/>
      <c r="BF87" s="6"/>
      <c r="BG87" s="6"/>
      <c r="BH87" s="6"/>
      <c r="BI87" s="7"/>
      <c r="BJ87" s="48"/>
      <c r="BK87" s="48"/>
      <c r="BL87" s="48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 s="48"/>
    </row>
    <row r="88" spans="4:87"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  <c r="AC88" s="7"/>
      <c r="AD88" s="48"/>
      <c r="AE88" s="48"/>
      <c r="AF88" s="48"/>
      <c r="AJ88" s="6"/>
      <c r="AK88" s="6"/>
      <c r="AL88" s="6"/>
      <c r="AM88" s="6"/>
      <c r="AN88" s="6"/>
      <c r="AO88" s="6"/>
      <c r="AP88" s="6"/>
      <c r="AQ88" s="6"/>
      <c r="AR88" s="6"/>
      <c r="AS88" s="6"/>
      <c r="AT88" s="6"/>
      <c r="AU88" s="6"/>
      <c r="AV88" s="6"/>
      <c r="AW88" s="6"/>
      <c r="AX88" s="6"/>
      <c r="AY88" s="6"/>
      <c r="AZ88" s="6"/>
      <c r="BA88" s="6"/>
      <c r="BB88" s="6"/>
      <c r="BC88" s="6"/>
      <c r="BD88" s="6"/>
      <c r="BE88" s="6"/>
      <c r="BF88" s="6"/>
      <c r="BG88" s="6"/>
      <c r="BH88" s="6"/>
      <c r="BI88" s="7"/>
      <c r="BJ88" s="48"/>
      <c r="BK88" s="48"/>
      <c r="BL88" s="4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 s="48"/>
    </row>
    <row r="89" spans="4:87"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  <c r="AC89" s="7"/>
      <c r="AD89" s="48"/>
      <c r="AE89" s="48"/>
      <c r="AF89" s="48"/>
      <c r="AJ89" s="6"/>
      <c r="AK89" s="6"/>
      <c r="AL89" s="6"/>
      <c r="AM89" s="6"/>
      <c r="AN89" s="6"/>
      <c r="AO89" s="6"/>
      <c r="AP89" s="6"/>
      <c r="AQ89" s="6"/>
      <c r="AR89" s="6"/>
      <c r="AS89" s="6"/>
      <c r="AT89" s="6"/>
      <c r="AU89" s="6"/>
      <c r="AV89" s="6"/>
      <c r="AW89" s="6"/>
      <c r="AX89" s="6"/>
      <c r="AY89" s="6"/>
      <c r="AZ89" s="6"/>
      <c r="BA89" s="6"/>
      <c r="BB89" s="6"/>
      <c r="BC89" s="6"/>
      <c r="BD89" s="6"/>
      <c r="BE89" s="6"/>
      <c r="BF89" s="6"/>
      <c r="BG89" s="6"/>
      <c r="BH89" s="6"/>
      <c r="BI89" s="7"/>
      <c r="BJ89" s="48"/>
      <c r="BK89" s="48"/>
      <c r="BL89" s="48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 s="48"/>
    </row>
    <row r="90" spans="4:87"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  <c r="AC90" s="7"/>
      <c r="AD90" s="48"/>
      <c r="AE90" s="48"/>
      <c r="AF90" s="48"/>
      <c r="AJ90" s="6"/>
      <c r="AK90" s="6"/>
      <c r="AL90" s="6"/>
      <c r="AM90" s="6"/>
      <c r="AN90" s="6"/>
      <c r="AO90" s="6"/>
      <c r="AP90" s="6"/>
      <c r="AQ90" s="6"/>
      <c r="AR90" s="6"/>
      <c r="AS90" s="6"/>
      <c r="AT90" s="6"/>
      <c r="AU90" s="6"/>
      <c r="AV90" s="6"/>
      <c r="AW90" s="6"/>
      <c r="AX90" s="6"/>
      <c r="AY90" s="6"/>
      <c r="AZ90" s="6"/>
      <c r="BA90" s="6"/>
      <c r="BB90" s="6"/>
      <c r="BC90" s="6"/>
      <c r="BD90" s="6"/>
      <c r="BE90" s="6"/>
      <c r="BF90" s="6"/>
      <c r="BG90" s="6"/>
      <c r="BH90" s="6"/>
      <c r="BI90" s="7"/>
      <c r="BJ90" s="48"/>
      <c r="BK90" s="48"/>
      <c r="BL90" s="48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 s="48"/>
    </row>
    <row r="91" spans="4:87"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  <c r="AC91" s="7"/>
      <c r="AD91" s="48"/>
      <c r="AE91" s="48"/>
      <c r="AF91" s="48"/>
      <c r="AJ91" s="6"/>
      <c r="AK91" s="6"/>
      <c r="AL91" s="6"/>
      <c r="AM91" s="6"/>
      <c r="AN91" s="6"/>
      <c r="AO91" s="6"/>
      <c r="AP91" s="6"/>
      <c r="AQ91" s="6"/>
      <c r="AR91" s="6"/>
      <c r="AS91" s="6"/>
      <c r="AT91" s="6"/>
      <c r="AU91" s="6"/>
      <c r="AV91" s="6"/>
      <c r="AW91" s="6"/>
      <c r="AX91" s="6"/>
      <c r="AY91" s="6"/>
      <c r="AZ91" s="6"/>
      <c r="BA91" s="6"/>
      <c r="BB91" s="6"/>
      <c r="BC91" s="6"/>
      <c r="BD91" s="6"/>
      <c r="BE91" s="6"/>
      <c r="BF91" s="6"/>
      <c r="BG91" s="6"/>
      <c r="BH91" s="6"/>
      <c r="BI91" s="7"/>
      <c r="BJ91" s="48"/>
      <c r="BK91" s="48"/>
      <c r="BL91" s="48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 s="48"/>
    </row>
    <row r="92" spans="4:87"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  <c r="AC92" s="7"/>
      <c r="AD92" s="48"/>
      <c r="AE92" s="48"/>
      <c r="AF92" s="48"/>
      <c r="AJ92" s="6"/>
      <c r="AK92" s="6"/>
      <c r="AL92" s="6"/>
      <c r="AM92" s="6"/>
      <c r="AN92" s="6"/>
      <c r="AO92" s="6"/>
      <c r="AP92" s="6"/>
      <c r="AQ92" s="6"/>
      <c r="AR92" s="6"/>
      <c r="AS92" s="6"/>
      <c r="AT92" s="6"/>
      <c r="AU92" s="6"/>
      <c r="AV92" s="6"/>
      <c r="AW92" s="6"/>
      <c r="AX92" s="6"/>
      <c r="AY92" s="6"/>
      <c r="AZ92" s="6"/>
      <c r="BA92" s="6"/>
      <c r="BB92" s="6"/>
      <c r="BC92" s="6"/>
      <c r="BD92" s="6"/>
      <c r="BE92" s="6"/>
      <c r="BF92" s="6"/>
      <c r="BG92" s="6"/>
      <c r="BH92" s="6"/>
      <c r="BI92" s="7"/>
      <c r="BJ92" s="48"/>
      <c r="BK92" s="48"/>
      <c r="BL92" s="48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 s="48"/>
    </row>
    <row r="93" spans="4:87"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  <c r="AC93" s="7"/>
      <c r="AD93" s="48"/>
      <c r="AE93" s="48"/>
      <c r="AF93" s="48"/>
      <c r="AJ93" s="6"/>
      <c r="AK93" s="6"/>
      <c r="AL93" s="6"/>
      <c r="AM93" s="6"/>
      <c r="AN93" s="6"/>
      <c r="AO93" s="6"/>
      <c r="AP93" s="6"/>
      <c r="AQ93" s="6"/>
      <c r="AR93" s="6"/>
      <c r="AS93" s="6"/>
      <c r="AT93" s="6"/>
      <c r="AU93" s="6"/>
      <c r="AV93" s="6"/>
      <c r="AW93" s="6"/>
      <c r="AX93" s="6"/>
      <c r="AY93" s="6"/>
      <c r="AZ93" s="6"/>
      <c r="BA93" s="6"/>
      <c r="BB93" s="6"/>
      <c r="BC93" s="6"/>
      <c r="BD93" s="6"/>
      <c r="BE93" s="6"/>
      <c r="BF93" s="6"/>
      <c r="BG93" s="6"/>
      <c r="BH93" s="6"/>
      <c r="BI93" s="7"/>
      <c r="BJ93" s="48"/>
      <c r="BK93" s="48"/>
      <c r="BL93" s="48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 s="48"/>
    </row>
    <row r="94" spans="4:87"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  <c r="AC94" s="7"/>
      <c r="AD94" s="48"/>
      <c r="AE94" s="48"/>
      <c r="AF94" s="48"/>
      <c r="AJ94" s="6"/>
      <c r="AK94" s="6"/>
      <c r="AL94" s="6"/>
      <c r="AM94" s="6"/>
      <c r="AN94" s="6"/>
      <c r="AO94" s="6"/>
      <c r="AP94" s="6"/>
      <c r="AQ94" s="6"/>
      <c r="AR94" s="6"/>
      <c r="AS94" s="6"/>
      <c r="AT94" s="6"/>
      <c r="AU94" s="6"/>
      <c r="AV94" s="6"/>
      <c r="AW94" s="6"/>
      <c r="AX94" s="6"/>
      <c r="AY94" s="6"/>
      <c r="AZ94" s="6"/>
      <c r="BA94" s="6"/>
      <c r="BB94" s="6"/>
      <c r="BC94" s="6"/>
      <c r="BD94" s="6"/>
      <c r="BE94" s="6"/>
      <c r="BF94" s="6"/>
      <c r="BG94" s="6"/>
      <c r="BH94" s="6"/>
      <c r="BI94" s="7"/>
      <c r="BJ94" s="48"/>
      <c r="BK94" s="48"/>
      <c r="BL94" s="48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 s="48"/>
    </row>
    <row r="95" spans="4:87"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  <c r="AC95" s="7"/>
      <c r="AD95" s="48"/>
      <c r="AE95" s="48"/>
      <c r="AF95" s="48"/>
      <c r="AJ95" s="6"/>
      <c r="AK95" s="6"/>
      <c r="AL95" s="6"/>
      <c r="AM95" s="6"/>
      <c r="AN95" s="6"/>
      <c r="AO95" s="6"/>
      <c r="AP95" s="6"/>
      <c r="AQ95" s="6"/>
      <c r="AR95" s="6"/>
      <c r="AS95" s="6"/>
      <c r="AT95" s="6"/>
      <c r="AU95" s="6"/>
      <c r="AV95" s="6"/>
      <c r="AW95" s="6"/>
      <c r="AX95" s="6"/>
      <c r="AY95" s="6"/>
      <c r="AZ95" s="6"/>
      <c r="BA95" s="6"/>
      <c r="BB95" s="6"/>
      <c r="BC95" s="6"/>
      <c r="BD95" s="6"/>
      <c r="BE95" s="6"/>
      <c r="BF95" s="6"/>
      <c r="BG95" s="6"/>
      <c r="BH95" s="6"/>
      <c r="BI95" s="7"/>
      <c r="BJ95" s="48"/>
      <c r="BK95" s="48"/>
      <c r="BL95" s="48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 s="48"/>
    </row>
    <row r="96" spans="4:87"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  <c r="AC96" s="7"/>
      <c r="AD96" s="48"/>
      <c r="AE96" s="48"/>
      <c r="AF96" s="48"/>
      <c r="AJ96" s="6"/>
      <c r="AK96" s="6"/>
      <c r="AL96" s="6"/>
      <c r="AM96" s="6"/>
      <c r="AN96" s="6"/>
      <c r="AO96" s="6"/>
      <c r="AP96" s="6"/>
      <c r="AQ96" s="6"/>
      <c r="AR96" s="6"/>
      <c r="AS96" s="6"/>
      <c r="AT96" s="6"/>
      <c r="AU96" s="6"/>
      <c r="AV96" s="6"/>
      <c r="AW96" s="6"/>
      <c r="AX96" s="6"/>
      <c r="AY96" s="6"/>
      <c r="AZ96" s="6"/>
      <c r="BA96" s="6"/>
      <c r="BB96" s="6"/>
      <c r="BC96" s="6"/>
      <c r="BD96" s="6"/>
      <c r="BE96" s="6"/>
      <c r="BF96" s="6"/>
      <c r="BG96" s="6"/>
      <c r="BH96" s="6"/>
      <c r="BI96" s="7"/>
      <c r="BJ96" s="48"/>
      <c r="BK96" s="48"/>
      <c r="BL96" s="48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 s="48"/>
    </row>
    <row r="97" spans="4:87"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  <c r="AC97" s="7"/>
      <c r="AD97" s="48"/>
      <c r="AE97" s="48"/>
      <c r="AF97" s="48"/>
      <c r="AJ97" s="6"/>
      <c r="AK97" s="6"/>
      <c r="AL97" s="6"/>
      <c r="AM97" s="6"/>
      <c r="AN97" s="6"/>
      <c r="AO97" s="6"/>
      <c r="AP97" s="6"/>
      <c r="AQ97" s="6"/>
      <c r="AR97" s="6"/>
      <c r="AS97" s="6"/>
      <c r="AT97" s="6"/>
      <c r="AU97" s="6"/>
      <c r="AV97" s="6"/>
      <c r="AW97" s="6"/>
      <c r="AX97" s="6"/>
      <c r="AY97" s="6"/>
      <c r="AZ97" s="6"/>
      <c r="BA97" s="6"/>
      <c r="BB97" s="6"/>
      <c r="BC97" s="6"/>
      <c r="BD97" s="6"/>
      <c r="BE97" s="6"/>
      <c r="BF97" s="6"/>
      <c r="BG97" s="6"/>
      <c r="BH97" s="6"/>
      <c r="BI97" s="7"/>
      <c r="BJ97" s="48"/>
      <c r="BK97" s="48"/>
      <c r="BL97" s="48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 s="48"/>
    </row>
    <row r="98" spans="4:87"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  <c r="AC98" s="7"/>
      <c r="AD98" s="48"/>
      <c r="AE98" s="48"/>
      <c r="AF98" s="48"/>
      <c r="AJ98" s="6"/>
      <c r="AK98" s="6"/>
      <c r="AL98" s="6"/>
      <c r="AM98" s="6"/>
      <c r="AN98" s="6"/>
      <c r="AO98" s="6"/>
      <c r="AP98" s="6"/>
      <c r="AQ98" s="6"/>
      <c r="AR98" s="6"/>
      <c r="AS98" s="6"/>
      <c r="AT98" s="6"/>
      <c r="AU98" s="6"/>
      <c r="AV98" s="6"/>
      <c r="AW98" s="6"/>
      <c r="AX98" s="6"/>
      <c r="AY98" s="6"/>
      <c r="AZ98" s="6"/>
      <c r="BA98" s="6"/>
      <c r="BB98" s="6"/>
      <c r="BC98" s="6"/>
      <c r="BD98" s="6"/>
      <c r="BE98" s="6"/>
      <c r="BF98" s="6"/>
      <c r="BG98" s="6"/>
      <c r="BH98" s="6"/>
      <c r="BI98" s="7"/>
      <c r="BJ98" s="48"/>
      <c r="BK98" s="48"/>
      <c r="BL98" s="4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 s="48"/>
    </row>
    <row r="99" spans="4:87"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  <c r="AC99" s="7"/>
      <c r="AD99" s="48"/>
      <c r="AE99" s="48"/>
      <c r="AF99" s="48"/>
      <c r="AJ99" s="6"/>
      <c r="AK99" s="6"/>
      <c r="AL99" s="6"/>
      <c r="AM99" s="6"/>
      <c r="AN99" s="6"/>
      <c r="AO99" s="6"/>
      <c r="AP99" s="6"/>
      <c r="AQ99" s="6"/>
      <c r="AR99" s="6"/>
      <c r="AS99" s="6"/>
      <c r="AT99" s="6"/>
      <c r="AU99" s="6"/>
      <c r="AV99" s="6"/>
      <c r="AW99" s="6"/>
      <c r="AX99" s="6"/>
      <c r="AY99" s="6"/>
      <c r="AZ99" s="6"/>
      <c r="BA99" s="6"/>
      <c r="BB99" s="6"/>
      <c r="BC99" s="6"/>
      <c r="BD99" s="6"/>
      <c r="BE99" s="6"/>
      <c r="BF99" s="6"/>
      <c r="BG99" s="6"/>
      <c r="BH99" s="6"/>
      <c r="BI99" s="7"/>
      <c r="BJ99" s="48"/>
      <c r="BK99" s="48"/>
      <c r="BL99" s="48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 s="48"/>
    </row>
    <row r="100" spans="4:87"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  <c r="AC100" s="7"/>
      <c r="AD100" s="48"/>
      <c r="AE100" s="48"/>
      <c r="AF100" s="48"/>
      <c r="AJ100" s="6"/>
      <c r="AK100" s="6"/>
      <c r="AL100" s="6"/>
      <c r="AM100" s="6"/>
      <c r="AN100" s="6"/>
      <c r="AO100" s="6"/>
      <c r="AP100" s="6"/>
      <c r="AQ100" s="6"/>
      <c r="AR100" s="6"/>
      <c r="AS100" s="6"/>
      <c r="AT100" s="6"/>
      <c r="AU100" s="6"/>
      <c r="AV100" s="6"/>
      <c r="AW100" s="6"/>
      <c r="AX100" s="6"/>
      <c r="AY100" s="6"/>
      <c r="AZ100" s="6"/>
      <c r="BA100" s="6"/>
      <c r="BB100" s="6"/>
      <c r="BC100" s="6"/>
      <c r="BD100" s="6"/>
      <c r="BE100" s="6"/>
      <c r="BF100" s="6"/>
      <c r="BG100" s="6"/>
      <c r="BH100" s="6"/>
      <c r="BI100" s="7"/>
      <c r="BJ100" s="48"/>
      <c r="BK100" s="48"/>
      <c r="BL100" s="48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 s="48"/>
    </row>
    <row r="101" spans="4:87"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  <c r="AC101" s="7"/>
      <c r="AD101" s="48"/>
      <c r="AE101" s="48"/>
      <c r="AF101" s="48"/>
      <c r="AJ101" s="6"/>
      <c r="AK101" s="6"/>
      <c r="AL101" s="6"/>
      <c r="AM101" s="6"/>
      <c r="AN101" s="6"/>
      <c r="AO101" s="6"/>
      <c r="AP101" s="6"/>
      <c r="AQ101" s="6"/>
      <c r="AR101" s="6"/>
      <c r="AS101" s="6"/>
      <c r="AT101" s="6"/>
      <c r="AU101" s="6"/>
      <c r="AV101" s="6"/>
      <c r="AW101" s="6"/>
      <c r="AX101" s="6"/>
      <c r="AY101" s="6"/>
      <c r="AZ101" s="6"/>
      <c r="BA101" s="6"/>
      <c r="BB101" s="6"/>
      <c r="BC101" s="6"/>
      <c r="BD101" s="6"/>
      <c r="BE101" s="6"/>
      <c r="BF101" s="6"/>
      <c r="BG101" s="6"/>
      <c r="BH101" s="6"/>
      <c r="BI101" s="7"/>
      <c r="BJ101" s="48"/>
      <c r="BK101" s="48"/>
      <c r="BL101" s="48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 s="48"/>
    </row>
    <row r="102" spans="4:87"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  <c r="AC102" s="7"/>
      <c r="AD102" s="48"/>
      <c r="AE102" s="48"/>
      <c r="AF102" s="48"/>
      <c r="AJ102" s="6"/>
      <c r="AK102" s="6"/>
      <c r="AL102" s="6"/>
      <c r="AM102" s="6"/>
      <c r="AN102" s="6"/>
      <c r="AO102" s="6"/>
      <c r="AP102" s="6"/>
      <c r="AQ102" s="6"/>
      <c r="AR102" s="6"/>
      <c r="AS102" s="6"/>
      <c r="AT102" s="6"/>
      <c r="AU102" s="6"/>
      <c r="AV102" s="6"/>
      <c r="AW102" s="6"/>
      <c r="AX102" s="6"/>
      <c r="AY102" s="6"/>
      <c r="AZ102" s="6"/>
      <c r="BA102" s="6"/>
      <c r="BB102" s="6"/>
      <c r="BC102" s="6"/>
      <c r="BD102" s="6"/>
      <c r="BE102" s="6"/>
      <c r="BF102" s="6"/>
      <c r="BG102" s="6"/>
      <c r="BH102" s="6"/>
      <c r="BI102" s="7"/>
      <c r="BJ102" s="48"/>
      <c r="BK102" s="48"/>
      <c r="BL102" s="48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 s="48"/>
    </row>
    <row r="103" spans="4:87"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  <c r="AC103" s="7"/>
      <c r="AD103" s="48"/>
      <c r="AE103" s="48"/>
      <c r="AF103" s="48"/>
      <c r="AJ103" s="6"/>
      <c r="AK103" s="6"/>
      <c r="AL103" s="6"/>
      <c r="AM103" s="6"/>
      <c r="AN103" s="6"/>
      <c r="AO103" s="6"/>
      <c r="AP103" s="6"/>
      <c r="AQ103" s="6"/>
      <c r="AR103" s="6"/>
      <c r="AS103" s="6"/>
      <c r="AT103" s="6"/>
      <c r="AU103" s="6"/>
      <c r="AV103" s="6"/>
      <c r="AW103" s="6"/>
      <c r="AX103" s="6"/>
      <c r="AY103" s="6"/>
      <c r="AZ103" s="6"/>
      <c r="BA103" s="6"/>
      <c r="BB103" s="6"/>
      <c r="BC103" s="6"/>
      <c r="BD103" s="6"/>
      <c r="BE103" s="6"/>
      <c r="BF103" s="6"/>
      <c r="BG103" s="6"/>
      <c r="BH103" s="6"/>
      <c r="BI103" s="7"/>
      <c r="BJ103" s="48"/>
      <c r="BK103" s="48"/>
      <c r="BL103" s="48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 s="48"/>
    </row>
    <row r="104" spans="4:87"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  <c r="AC104" s="7"/>
      <c r="AD104" s="48"/>
      <c r="AE104" s="48"/>
      <c r="AF104" s="48"/>
      <c r="AJ104" s="6"/>
      <c r="AK104" s="6"/>
      <c r="AL104" s="6"/>
      <c r="AM104" s="6"/>
      <c r="AN104" s="6"/>
      <c r="AO104" s="6"/>
      <c r="AP104" s="6"/>
      <c r="AQ104" s="6"/>
      <c r="AR104" s="6"/>
      <c r="AS104" s="6"/>
      <c r="AT104" s="6"/>
      <c r="AU104" s="6"/>
      <c r="AV104" s="6"/>
      <c r="AW104" s="6"/>
      <c r="AX104" s="6"/>
      <c r="AY104" s="6"/>
      <c r="AZ104" s="6"/>
      <c r="BA104" s="6"/>
      <c r="BB104" s="6"/>
      <c r="BC104" s="6"/>
      <c r="BD104" s="6"/>
      <c r="BE104" s="6"/>
      <c r="BF104" s="6"/>
      <c r="BG104" s="6"/>
      <c r="BH104" s="6"/>
      <c r="BI104" s="7"/>
      <c r="BJ104" s="48"/>
      <c r="BK104" s="48"/>
      <c r="BL104" s="48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 s="48"/>
    </row>
    <row r="105" spans="4:87"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  <c r="AC105" s="7"/>
      <c r="AD105" s="48"/>
      <c r="AE105" s="48"/>
      <c r="AF105" s="48"/>
      <c r="AJ105" s="6"/>
      <c r="AK105" s="6"/>
      <c r="AL105" s="6"/>
      <c r="AM105" s="6"/>
      <c r="AN105" s="6"/>
      <c r="AO105" s="6"/>
      <c r="AP105" s="6"/>
      <c r="AQ105" s="6"/>
      <c r="AR105" s="6"/>
      <c r="AS105" s="6"/>
      <c r="AT105" s="6"/>
      <c r="AU105" s="6"/>
      <c r="AV105" s="6"/>
      <c r="AW105" s="6"/>
      <c r="AX105" s="6"/>
      <c r="AY105" s="6"/>
      <c r="AZ105" s="6"/>
      <c r="BA105" s="6"/>
      <c r="BB105" s="6"/>
      <c r="BC105" s="6"/>
      <c r="BD105" s="6"/>
      <c r="BE105" s="6"/>
      <c r="BF105" s="6"/>
      <c r="BG105" s="6"/>
      <c r="BH105" s="6"/>
      <c r="BI105" s="7"/>
      <c r="BJ105" s="48"/>
      <c r="BK105" s="48"/>
      <c r="BL105" s="48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 s="48"/>
    </row>
    <row r="106" spans="4:87"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  <c r="AC106" s="7"/>
      <c r="AD106" s="48"/>
      <c r="AE106" s="48"/>
      <c r="AF106" s="48"/>
      <c r="AJ106" s="6"/>
      <c r="AK106" s="6"/>
      <c r="AL106" s="6"/>
      <c r="AM106" s="6"/>
      <c r="AN106" s="6"/>
      <c r="AO106" s="6"/>
      <c r="AP106" s="6"/>
      <c r="AQ106" s="6"/>
      <c r="AR106" s="6"/>
      <c r="AS106" s="6"/>
      <c r="AT106" s="6"/>
      <c r="AU106" s="6"/>
      <c r="AV106" s="6"/>
      <c r="AW106" s="6"/>
      <c r="AX106" s="6"/>
      <c r="AY106" s="6"/>
      <c r="AZ106" s="6"/>
      <c r="BA106" s="6"/>
      <c r="BB106" s="6"/>
      <c r="BC106" s="6"/>
      <c r="BD106" s="6"/>
      <c r="BE106" s="6"/>
      <c r="BF106" s="6"/>
      <c r="BG106" s="6"/>
      <c r="BH106" s="6"/>
      <c r="BI106" s="7"/>
      <c r="BJ106" s="48"/>
      <c r="BK106" s="48"/>
      <c r="BL106" s="48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 s="48"/>
    </row>
    <row r="107" spans="4:87"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  <c r="AC107" s="7"/>
      <c r="AD107" s="48"/>
      <c r="AE107" s="48"/>
      <c r="AF107" s="48"/>
      <c r="AJ107" s="6"/>
      <c r="AK107" s="6"/>
      <c r="AL107" s="6"/>
      <c r="AM107" s="6"/>
      <c r="AN107" s="6"/>
      <c r="AO107" s="6"/>
      <c r="AP107" s="6"/>
      <c r="AQ107" s="6"/>
      <c r="AR107" s="6"/>
      <c r="AS107" s="6"/>
      <c r="AT107" s="6"/>
      <c r="AU107" s="6"/>
      <c r="AV107" s="6"/>
      <c r="AW107" s="6"/>
      <c r="AX107" s="6"/>
      <c r="AY107" s="6"/>
      <c r="AZ107" s="6"/>
      <c r="BA107" s="6"/>
      <c r="BB107" s="6"/>
      <c r="BC107" s="6"/>
      <c r="BD107" s="6"/>
      <c r="BE107" s="6"/>
      <c r="BF107" s="6"/>
      <c r="BG107" s="6"/>
      <c r="BH107" s="6"/>
      <c r="BI107" s="7"/>
      <c r="BJ107" s="48"/>
      <c r="BK107" s="48"/>
      <c r="BL107" s="48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 s="48"/>
    </row>
    <row r="108" spans="4:87"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  <c r="AC108" s="7"/>
      <c r="AD108" s="48"/>
      <c r="AE108" s="48"/>
      <c r="AF108" s="48"/>
      <c r="AJ108" s="6"/>
      <c r="AK108" s="6"/>
      <c r="AL108" s="6"/>
      <c r="AM108" s="6"/>
      <c r="AN108" s="6"/>
      <c r="AO108" s="6"/>
      <c r="AP108" s="6"/>
      <c r="AQ108" s="6"/>
      <c r="AR108" s="6"/>
      <c r="AS108" s="6"/>
      <c r="AT108" s="6"/>
      <c r="AU108" s="6"/>
      <c r="AV108" s="6"/>
      <c r="AW108" s="6"/>
      <c r="AX108" s="6"/>
      <c r="AY108" s="6"/>
      <c r="AZ108" s="6"/>
      <c r="BA108" s="6"/>
      <c r="BB108" s="6"/>
      <c r="BC108" s="6"/>
      <c r="BD108" s="6"/>
      <c r="BE108" s="6"/>
      <c r="BF108" s="6"/>
      <c r="BG108" s="6"/>
      <c r="BH108" s="6"/>
      <c r="BI108" s="7"/>
      <c r="BJ108" s="48"/>
      <c r="BK108" s="48"/>
      <c r="BL108" s="4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 s="48"/>
    </row>
    <row r="109" spans="4:87"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  <c r="AC109" s="7"/>
      <c r="AD109" s="48"/>
      <c r="AE109" s="48"/>
      <c r="AF109" s="48"/>
      <c r="AJ109" s="6"/>
      <c r="AK109" s="6"/>
      <c r="AL109" s="6"/>
      <c r="AM109" s="6"/>
      <c r="AN109" s="6"/>
      <c r="AO109" s="6"/>
      <c r="AP109" s="6"/>
      <c r="AQ109" s="6"/>
      <c r="AR109" s="6"/>
      <c r="AS109" s="6"/>
      <c r="AT109" s="6"/>
      <c r="AU109" s="6"/>
      <c r="AV109" s="6"/>
      <c r="AW109" s="6"/>
      <c r="AX109" s="6"/>
      <c r="AY109" s="6"/>
      <c r="AZ109" s="6"/>
      <c r="BA109" s="6"/>
      <c r="BB109" s="6"/>
      <c r="BC109" s="6"/>
      <c r="BD109" s="6"/>
      <c r="BE109" s="6"/>
      <c r="BF109" s="6"/>
      <c r="BG109" s="6"/>
      <c r="BH109" s="6"/>
      <c r="BI109" s="7"/>
      <c r="BJ109" s="48"/>
      <c r="BK109" s="48"/>
      <c r="BL109" s="48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 s="48"/>
    </row>
    <row r="110" spans="4:87"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  <c r="AC110" s="7"/>
      <c r="AD110" s="48"/>
      <c r="AE110" s="48"/>
      <c r="AF110" s="48"/>
      <c r="AJ110" s="6"/>
      <c r="AK110" s="6"/>
      <c r="AL110" s="6"/>
      <c r="AM110" s="6"/>
      <c r="AN110" s="6"/>
      <c r="AO110" s="6"/>
      <c r="AP110" s="6"/>
      <c r="AQ110" s="6"/>
      <c r="AR110" s="6"/>
      <c r="AS110" s="6"/>
      <c r="AT110" s="6"/>
      <c r="AU110" s="6"/>
      <c r="AV110" s="6"/>
      <c r="AW110" s="6"/>
      <c r="AX110" s="6"/>
      <c r="AY110" s="6"/>
      <c r="AZ110" s="6"/>
      <c r="BA110" s="6"/>
      <c r="BB110" s="6"/>
      <c r="BC110" s="6"/>
      <c r="BD110" s="6"/>
      <c r="BE110" s="6"/>
      <c r="BF110" s="6"/>
      <c r="BG110" s="6"/>
      <c r="BH110" s="6"/>
      <c r="BI110" s="7"/>
      <c r="BJ110" s="48"/>
      <c r="BK110" s="48"/>
      <c r="BL110" s="48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 s="48"/>
    </row>
    <row r="111" spans="4:87"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  <c r="AC111" s="7"/>
      <c r="AD111" s="48"/>
      <c r="AE111" s="48"/>
      <c r="AF111" s="48"/>
      <c r="AJ111" s="6"/>
      <c r="AK111" s="6"/>
      <c r="AL111" s="6"/>
      <c r="AM111" s="6"/>
      <c r="AN111" s="6"/>
      <c r="AO111" s="6"/>
      <c r="AP111" s="6"/>
      <c r="AQ111" s="6"/>
      <c r="AR111" s="6"/>
      <c r="AS111" s="6"/>
      <c r="AT111" s="6"/>
      <c r="AU111" s="6"/>
      <c r="AV111" s="6"/>
      <c r="AW111" s="6"/>
      <c r="AX111" s="6"/>
      <c r="AY111" s="6"/>
      <c r="AZ111" s="6"/>
      <c r="BA111" s="6"/>
      <c r="BB111" s="6"/>
      <c r="BC111" s="6"/>
      <c r="BD111" s="6"/>
      <c r="BE111" s="6"/>
      <c r="BF111" s="6"/>
      <c r="BG111" s="6"/>
      <c r="BH111" s="6"/>
      <c r="BI111" s="7"/>
      <c r="BJ111" s="48"/>
      <c r="BK111" s="48"/>
      <c r="BL111" s="48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 s="48"/>
    </row>
    <row r="112" spans="4:87"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  <c r="AC112" s="7"/>
      <c r="AD112" s="48"/>
      <c r="AE112" s="48"/>
      <c r="AF112" s="48"/>
      <c r="AJ112" s="6"/>
      <c r="AK112" s="6"/>
      <c r="AL112" s="6"/>
      <c r="AM112" s="6"/>
      <c r="AN112" s="6"/>
      <c r="AO112" s="6"/>
      <c r="AP112" s="6"/>
      <c r="AQ112" s="6"/>
      <c r="AR112" s="6"/>
      <c r="AS112" s="6"/>
      <c r="AT112" s="6"/>
      <c r="AU112" s="6"/>
      <c r="AV112" s="6"/>
      <c r="AW112" s="6"/>
      <c r="AX112" s="6"/>
      <c r="AY112" s="6"/>
      <c r="AZ112" s="6"/>
      <c r="BA112" s="6"/>
      <c r="BB112" s="6"/>
      <c r="BC112" s="6"/>
      <c r="BD112" s="6"/>
      <c r="BE112" s="6"/>
      <c r="BF112" s="6"/>
      <c r="BG112" s="6"/>
      <c r="BH112" s="6"/>
      <c r="BI112" s="7"/>
      <c r="BJ112" s="48"/>
      <c r="BK112" s="48"/>
      <c r="BL112" s="48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 s="48"/>
    </row>
    <row r="113" spans="4:87"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  <c r="AC113" s="7"/>
      <c r="AD113" s="48"/>
      <c r="AE113" s="48"/>
      <c r="AF113" s="48"/>
      <c r="AJ113" s="6"/>
      <c r="AK113" s="6"/>
      <c r="AL113" s="6"/>
      <c r="AM113" s="6"/>
      <c r="AN113" s="6"/>
      <c r="AO113" s="6"/>
      <c r="AP113" s="6"/>
      <c r="AQ113" s="6"/>
      <c r="AR113" s="6"/>
      <c r="AS113" s="6"/>
      <c r="AT113" s="6"/>
      <c r="AU113" s="6"/>
      <c r="AV113" s="6"/>
      <c r="AW113" s="6"/>
      <c r="AX113" s="6"/>
      <c r="AY113" s="6"/>
      <c r="AZ113" s="6"/>
      <c r="BA113" s="6"/>
      <c r="BB113" s="6"/>
      <c r="BC113" s="6"/>
      <c r="BD113" s="6"/>
      <c r="BE113" s="6"/>
      <c r="BF113" s="6"/>
      <c r="BG113" s="6"/>
      <c r="BH113" s="6"/>
      <c r="BI113" s="7"/>
      <c r="BJ113" s="48"/>
      <c r="BK113" s="48"/>
      <c r="BL113" s="48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 s="48"/>
    </row>
    <row r="114" spans="4:87"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  <c r="AC114" s="7"/>
      <c r="AD114" s="48"/>
      <c r="AE114" s="48"/>
      <c r="AF114" s="48"/>
      <c r="AJ114" s="6"/>
      <c r="AK114" s="6"/>
      <c r="AL114" s="6"/>
      <c r="AM114" s="6"/>
      <c r="AN114" s="6"/>
      <c r="AO114" s="6"/>
      <c r="AP114" s="6"/>
      <c r="AQ114" s="6"/>
      <c r="AR114" s="6"/>
      <c r="AS114" s="6"/>
      <c r="AT114" s="6"/>
      <c r="AU114" s="6"/>
      <c r="AV114" s="6"/>
      <c r="AW114" s="6"/>
      <c r="AX114" s="6"/>
      <c r="AY114" s="6"/>
      <c r="AZ114" s="6"/>
      <c r="BA114" s="6"/>
      <c r="BB114" s="6"/>
      <c r="BC114" s="6"/>
      <c r="BD114" s="6"/>
      <c r="BE114" s="6"/>
      <c r="BF114" s="6"/>
      <c r="BG114" s="6"/>
      <c r="BH114" s="6"/>
      <c r="BI114" s="7"/>
      <c r="BJ114" s="48"/>
      <c r="BK114" s="48"/>
      <c r="BL114" s="48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 s="48"/>
    </row>
    <row r="115" spans="4:87"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  <c r="AC115" s="7"/>
      <c r="AD115" s="48"/>
      <c r="AE115" s="48"/>
      <c r="AF115" s="48"/>
      <c r="AJ115" s="6"/>
      <c r="AK115" s="6"/>
      <c r="AL115" s="6"/>
      <c r="AM115" s="6"/>
      <c r="AN115" s="6"/>
      <c r="AO115" s="6"/>
      <c r="AP115" s="6"/>
      <c r="AQ115" s="6"/>
      <c r="AR115" s="6"/>
      <c r="AS115" s="6"/>
      <c r="AT115" s="6"/>
      <c r="AU115" s="6"/>
      <c r="AV115" s="6"/>
      <c r="AW115" s="6"/>
      <c r="AX115" s="6"/>
      <c r="AY115" s="6"/>
      <c r="AZ115" s="6"/>
      <c r="BA115" s="6"/>
      <c r="BB115" s="6"/>
      <c r="BC115" s="6"/>
      <c r="BD115" s="6"/>
      <c r="BE115" s="6"/>
      <c r="BF115" s="6"/>
      <c r="BG115" s="6"/>
      <c r="BH115" s="6"/>
      <c r="BI115" s="7"/>
      <c r="BJ115" s="48"/>
      <c r="BK115" s="48"/>
      <c r="BL115" s="48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 s="48"/>
    </row>
    <row r="116" spans="4:87"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  <c r="AC116" s="7"/>
      <c r="AD116" s="48"/>
      <c r="AE116" s="48"/>
      <c r="AF116" s="48"/>
      <c r="AJ116" s="6"/>
      <c r="AK116" s="6"/>
      <c r="AL116" s="6"/>
      <c r="AM116" s="6"/>
      <c r="AN116" s="6"/>
      <c r="AO116" s="6"/>
      <c r="AP116" s="6"/>
      <c r="AQ116" s="6"/>
      <c r="AR116" s="6"/>
      <c r="AS116" s="6"/>
      <c r="AT116" s="6"/>
      <c r="AU116" s="6"/>
      <c r="AV116" s="6"/>
      <c r="AW116" s="6"/>
      <c r="AX116" s="6"/>
      <c r="AY116" s="6"/>
      <c r="AZ116" s="6"/>
      <c r="BA116" s="6"/>
      <c r="BB116" s="6"/>
      <c r="BC116" s="6"/>
      <c r="BD116" s="6"/>
      <c r="BE116" s="6"/>
      <c r="BF116" s="6"/>
      <c r="BG116" s="6"/>
      <c r="BH116" s="6"/>
      <c r="BI116" s="7"/>
      <c r="BJ116" s="48"/>
      <c r="BK116" s="48"/>
      <c r="BL116" s="48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 s="48"/>
    </row>
    <row r="117" spans="4:87"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7"/>
      <c r="AD117" s="48"/>
      <c r="AE117" s="48"/>
      <c r="AF117" s="48"/>
      <c r="AJ117" s="6"/>
      <c r="AK117" s="6"/>
      <c r="AL117" s="6"/>
      <c r="AM117" s="6"/>
      <c r="AN117" s="6"/>
      <c r="AO117" s="6"/>
      <c r="AP117" s="6"/>
      <c r="AQ117" s="6"/>
      <c r="AR117" s="6"/>
      <c r="AS117" s="6"/>
      <c r="AT117" s="6"/>
      <c r="AU117" s="6"/>
      <c r="AV117" s="6"/>
      <c r="AW117" s="6"/>
      <c r="AX117" s="6"/>
      <c r="AY117" s="6"/>
      <c r="AZ117" s="6"/>
      <c r="BA117" s="6"/>
      <c r="BB117" s="6"/>
      <c r="BC117" s="6"/>
      <c r="BD117" s="6"/>
      <c r="BE117" s="6"/>
      <c r="BF117" s="6"/>
      <c r="BG117" s="6"/>
      <c r="BH117" s="6"/>
      <c r="BI117" s="7"/>
      <c r="BJ117" s="48"/>
      <c r="BK117" s="48"/>
      <c r="BL117" s="48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 s="48"/>
    </row>
    <row r="118" spans="4:87"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  <c r="AC118" s="7"/>
      <c r="AD118" s="48"/>
      <c r="AE118" s="48"/>
      <c r="AF118" s="48"/>
      <c r="AJ118" s="6"/>
      <c r="AK118" s="6"/>
      <c r="AL118" s="6"/>
      <c r="AM118" s="6"/>
      <c r="AN118" s="6"/>
      <c r="AO118" s="6"/>
      <c r="AP118" s="6"/>
      <c r="AQ118" s="6"/>
      <c r="AR118" s="6"/>
      <c r="AS118" s="6"/>
      <c r="AT118" s="6"/>
      <c r="AU118" s="6"/>
      <c r="AV118" s="6"/>
      <c r="AW118" s="6"/>
      <c r="AX118" s="6"/>
      <c r="AY118" s="6"/>
      <c r="AZ118" s="6"/>
      <c r="BA118" s="6"/>
      <c r="BB118" s="6"/>
      <c r="BC118" s="6"/>
      <c r="BD118" s="6"/>
      <c r="BE118" s="6"/>
      <c r="BF118" s="6"/>
      <c r="BG118" s="6"/>
      <c r="BH118" s="6"/>
      <c r="BI118" s="7"/>
      <c r="BJ118" s="48"/>
      <c r="BK118" s="48"/>
      <c r="BL118" s="4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 s="48"/>
    </row>
    <row r="119" spans="4:87"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  <c r="AC119" s="7"/>
      <c r="AD119" s="48"/>
      <c r="AE119" s="48"/>
      <c r="AF119" s="48"/>
      <c r="AJ119" s="6"/>
      <c r="AK119" s="6"/>
      <c r="AL119" s="6"/>
      <c r="AM119" s="6"/>
      <c r="AN119" s="6"/>
      <c r="AO119" s="6"/>
      <c r="AP119" s="6"/>
      <c r="AQ119" s="6"/>
      <c r="AR119" s="6"/>
      <c r="AS119" s="6"/>
      <c r="AT119" s="6"/>
      <c r="AU119" s="6"/>
      <c r="AV119" s="6"/>
      <c r="AW119" s="6"/>
      <c r="AX119" s="6"/>
      <c r="AY119" s="6"/>
      <c r="AZ119" s="6"/>
      <c r="BA119" s="6"/>
      <c r="BB119" s="6"/>
      <c r="BC119" s="6"/>
      <c r="BD119" s="6"/>
      <c r="BE119" s="6"/>
      <c r="BF119" s="6"/>
      <c r="BG119" s="6"/>
      <c r="BH119" s="6"/>
      <c r="BI119" s="7"/>
      <c r="BJ119" s="48"/>
      <c r="BK119" s="48"/>
      <c r="BL119" s="48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 s="48"/>
    </row>
    <row r="120" spans="4:87"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  <c r="AC120" s="7"/>
      <c r="AD120" s="48"/>
      <c r="AE120" s="48"/>
      <c r="AF120" s="48"/>
      <c r="AJ120" s="6"/>
      <c r="AK120" s="6"/>
      <c r="AL120" s="6"/>
      <c r="AM120" s="6"/>
      <c r="AN120" s="6"/>
      <c r="AO120" s="6"/>
      <c r="AP120" s="6"/>
      <c r="AQ120" s="6"/>
      <c r="AR120" s="6"/>
      <c r="AS120" s="6"/>
      <c r="AT120" s="6"/>
      <c r="AU120" s="6"/>
      <c r="AV120" s="6"/>
      <c r="AW120" s="6"/>
      <c r="AX120" s="6"/>
      <c r="AY120" s="6"/>
      <c r="AZ120" s="6"/>
      <c r="BA120" s="6"/>
      <c r="BB120" s="6"/>
      <c r="BC120" s="6"/>
      <c r="BD120" s="6"/>
      <c r="BE120" s="6"/>
      <c r="BF120" s="6"/>
      <c r="BG120" s="6"/>
      <c r="BH120" s="6"/>
      <c r="BI120" s="7"/>
      <c r="BJ120" s="48"/>
      <c r="BK120" s="48"/>
      <c r="BL120" s="48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 s="48"/>
    </row>
    <row r="121" spans="4:87"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7"/>
      <c r="AD121" s="48"/>
      <c r="AE121" s="48"/>
      <c r="AF121" s="48"/>
      <c r="AJ121" s="6"/>
      <c r="AK121" s="6"/>
      <c r="AL121" s="6"/>
      <c r="AM121" s="6"/>
      <c r="AN121" s="6"/>
      <c r="AO121" s="6"/>
      <c r="AP121" s="6"/>
      <c r="AQ121" s="6"/>
      <c r="AR121" s="6"/>
      <c r="AS121" s="6"/>
      <c r="AT121" s="6"/>
      <c r="AU121" s="6"/>
      <c r="AV121" s="6"/>
      <c r="AW121" s="6"/>
      <c r="AX121" s="6"/>
      <c r="AY121" s="6"/>
      <c r="AZ121" s="6"/>
      <c r="BA121" s="6"/>
      <c r="BB121" s="6"/>
      <c r="BC121" s="6"/>
      <c r="BD121" s="6"/>
      <c r="BE121" s="6"/>
      <c r="BF121" s="6"/>
      <c r="BG121" s="6"/>
      <c r="BH121" s="6"/>
      <c r="BI121" s="7"/>
      <c r="BJ121" s="48"/>
      <c r="BK121" s="48"/>
      <c r="BL121" s="48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 s="48"/>
    </row>
    <row r="122" spans="4:87"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7"/>
      <c r="AD122" s="48"/>
      <c r="AE122" s="48"/>
      <c r="AF122" s="48"/>
      <c r="AJ122" s="6"/>
      <c r="AK122" s="6"/>
      <c r="AL122" s="6"/>
      <c r="AM122" s="6"/>
      <c r="AN122" s="6"/>
      <c r="AO122" s="6"/>
      <c r="AP122" s="6"/>
      <c r="AQ122" s="6"/>
      <c r="AR122" s="6"/>
      <c r="AS122" s="6"/>
      <c r="AT122" s="6"/>
      <c r="AU122" s="6"/>
      <c r="AV122" s="6"/>
      <c r="AW122" s="6"/>
      <c r="AX122" s="6"/>
      <c r="AY122" s="6"/>
      <c r="AZ122" s="6"/>
      <c r="BA122" s="6"/>
      <c r="BB122" s="6"/>
      <c r="BC122" s="6"/>
      <c r="BD122" s="6"/>
      <c r="BE122" s="6"/>
      <c r="BF122" s="6"/>
      <c r="BG122" s="6"/>
      <c r="BH122" s="6"/>
      <c r="BI122" s="7"/>
      <c r="BJ122" s="48"/>
      <c r="BK122" s="48"/>
      <c r="BL122" s="48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 s="48"/>
    </row>
    <row r="123" spans="4:87"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  <c r="AC123" s="7"/>
      <c r="AD123" s="48"/>
      <c r="AE123" s="48"/>
      <c r="AF123" s="48"/>
      <c r="AJ123" s="6"/>
      <c r="AK123" s="6"/>
      <c r="AL123" s="6"/>
      <c r="AM123" s="6"/>
      <c r="AN123" s="6"/>
      <c r="AO123" s="6"/>
      <c r="AP123" s="6"/>
      <c r="AQ123" s="6"/>
      <c r="AR123" s="6"/>
      <c r="AS123" s="6"/>
      <c r="AT123" s="6"/>
      <c r="AU123" s="6"/>
      <c r="AV123" s="6"/>
      <c r="AW123" s="6"/>
      <c r="AX123" s="6"/>
      <c r="AY123" s="6"/>
      <c r="AZ123" s="6"/>
      <c r="BA123" s="6"/>
      <c r="BB123" s="6"/>
      <c r="BC123" s="6"/>
      <c r="BD123" s="6"/>
      <c r="BE123" s="6"/>
      <c r="BF123" s="6"/>
      <c r="BG123" s="6"/>
      <c r="BH123" s="6"/>
      <c r="BI123" s="7"/>
      <c r="BJ123" s="48"/>
      <c r="BK123" s="48"/>
      <c r="BL123" s="48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 s="48"/>
    </row>
    <row r="124" spans="4:87"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7"/>
      <c r="AD124" s="48"/>
      <c r="AE124" s="48"/>
      <c r="AF124" s="48"/>
      <c r="AJ124" s="6"/>
      <c r="AK124" s="6"/>
      <c r="AL124" s="6"/>
      <c r="AM124" s="6"/>
      <c r="AN124" s="6"/>
      <c r="AO124" s="6"/>
      <c r="AP124" s="6"/>
      <c r="AQ124" s="6"/>
      <c r="AR124" s="6"/>
      <c r="AS124" s="6"/>
      <c r="AT124" s="6"/>
      <c r="AU124" s="6"/>
      <c r="AV124" s="6"/>
      <c r="AW124" s="6"/>
      <c r="AX124" s="6"/>
      <c r="AY124" s="6"/>
      <c r="AZ124" s="6"/>
      <c r="BA124" s="6"/>
      <c r="BB124" s="6"/>
      <c r="BC124" s="6"/>
      <c r="BD124" s="6"/>
      <c r="BE124" s="6"/>
      <c r="BF124" s="6"/>
      <c r="BG124" s="6"/>
      <c r="BH124" s="6"/>
      <c r="BI124" s="7"/>
      <c r="BJ124" s="48"/>
      <c r="BK124" s="48"/>
      <c r="BL124" s="48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 s="48"/>
    </row>
    <row r="125" spans="4:87"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  <c r="AC125" s="7"/>
      <c r="AD125" s="48"/>
      <c r="AE125" s="48"/>
      <c r="AF125" s="48"/>
      <c r="AJ125" s="6"/>
      <c r="AK125" s="6"/>
      <c r="AL125" s="6"/>
      <c r="AM125" s="6"/>
      <c r="AN125" s="6"/>
      <c r="AO125" s="6"/>
      <c r="AP125" s="6"/>
      <c r="AQ125" s="6"/>
      <c r="AR125" s="6"/>
      <c r="AS125" s="6"/>
      <c r="AT125" s="6"/>
      <c r="AU125" s="6"/>
      <c r="AV125" s="6"/>
      <c r="AW125" s="6"/>
      <c r="AX125" s="6"/>
      <c r="AY125" s="6"/>
      <c r="AZ125" s="6"/>
      <c r="BA125" s="6"/>
      <c r="BB125" s="6"/>
      <c r="BC125" s="6"/>
      <c r="BD125" s="6"/>
      <c r="BE125" s="6"/>
      <c r="BF125" s="6"/>
      <c r="BG125" s="6"/>
      <c r="BH125" s="6"/>
      <c r="BI125" s="7"/>
      <c r="BJ125" s="48"/>
      <c r="BK125" s="48"/>
      <c r="BL125" s="48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 s="48"/>
    </row>
    <row r="126" spans="4:87"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  <c r="AC126" s="7"/>
      <c r="AD126" s="48"/>
      <c r="AE126" s="48"/>
      <c r="AF126" s="48"/>
      <c r="AJ126" s="6"/>
      <c r="AK126" s="6"/>
      <c r="AL126" s="6"/>
      <c r="AM126" s="6"/>
      <c r="AN126" s="6"/>
      <c r="AO126" s="6"/>
      <c r="AP126" s="6"/>
      <c r="AQ126" s="6"/>
      <c r="AR126" s="6"/>
      <c r="AS126" s="6"/>
      <c r="AT126" s="6"/>
      <c r="AU126" s="6"/>
      <c r="AV126" s="6"/>
      <c r="AW126" s="6"/>
      <c r="AX126" s="6"/>
      <c r="AY126" s="6"/>
      <c r="AZ126" s="6"/>
      <c r="BA126" s="6"/>
      <c r="BB126" s="6"/>
      <c r="BC126" s="6"/>
      <c r="BD126" s="6"/>
      <c r="BE126" s="6"/>
      <c r="BF126" s="6"/>
      <c r="BG126" s="6"/>
      <c r="BH126" s="6"/>
      <c r="BI126" s="7"/>
      <c r="BJ126" s="48"/>
      <c r="BK126" s="48"/>
      <c r="BL126" s="48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 s="48"/>
    </row>
    <row r="127" spans="4:87"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  <c r="AC127" s="7"/>
      <c r="AD127" s="48"/>
      <c r="AE127" s="48"/>
      <c r="AF127" s="48"/>
      <c r="AJ127" s="6"/>
      <c r="AK127" s="6"/>
      <c r="AL127" s="6"/>
      <c r="AM127" s="6"/>
      <c r="AN127" s="6"/>
      <c r="AO127" s="6"/>
      <c r="AP127" s="6"/>
      <c r="AQ127" s="6"/>
      <c r="AR127" s="6"/>
      <c r="AS127" s="6"/>
      <c r="AT127" s="6"/>
      <c r="AU127" s="6"/>
      <c r="AV127" s="6"/>
      <c r="AW127" s="6"/>
      <c r="AX127" s="6"/>
      <c r="AY127" s="6"/>
      <c r="AZ127" s="6"/>
      <c r="BA127" s="6"/>
      <c r="BB127" s="6"/>
      <c r="BC127" s="6"/>
      <c r="BD127" s="6"/>
      <c r="BE127" s="6"/>
      <c r="BF127" s="6"/>
      <c r="BG127" s="6"/>
      <c r="BH127" s="6"/>
      <c r="BI127" s="7"/>
      <c r="BJ127" s="48"/>
      <c r="BK127" s="48"/>
      <c r="BL127" s="48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 s="48"/>
    </row>
    <row r="128" spans="4:87"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  <c r="AC128" s="7"/>
      <c r="AD128" s="48"/>
      <c r="AE128" s="48"/>
      <c r="AF128" s="48"/>
      <c r="AJ128" s="6"/>
      <c r="AK128" s="6"/>
      <c r="AL128" s="6"/>
      <c r="AM128" s="6"/>
      <c r="AN128" s="6"/>
      <c r="AO128" s="6"/>
      <c r="AP128" s="6"/>
      <c r="AQ128" s="6"/>
      <c r="AR128" s="6"/>
      <c r="AS128" s="6"/>
      <c r="AT128" s="6"/>
      <c r="AU128" s="6"/>
      <c r="AV128" s="6"/>
      <c r="AW128" s="6"/>
      <c r="AX128" s="6"/>
      <c r="AY128" s="6"/>
      <c r="AZ128" s="6"/>
      <c r="BA128" s="6"/>
      <c r="BB128" s="6"/>
      <c r="BC128" s="6"/>
      <c r="BD128" s="6"/>
      <c r="BE128" s="6"/>
      <c r="BF128" s="6"/>
      <c r="BG128" s="6"/>
      <c r="BH128" s="6"/>
      <c r="BI128" s="7"/>
      <c r="BJ128" s="48"/>
      <c r="BK128" s="48"/>
      <c r="BL128" s="4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 s="48"/>
    </row>
    <row r="129" spans="4:87"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  <c r="AC129" s="7"/>
      <c r="AD129" s="48"/>
      <c r="AE129" s="48"/>
      <c r="AF129" s="48"/>
      <c r="AJ129" s="6"/>
      <c r="AK129" s="6"/>
      <c r="AL129" s="6"/>
      <c r="AM129" s="6"/>
      <c r="AN129" s="6"/>
      <c r="AO129" s="6"/>
      <c r="AP129" s="6"/>
      <c r="AQ129" s="6"/>
      <c r="AR129" s="6"/>
      <c r="AS129" s="6"/>
      <c r="AT129" s="6"/>
      <c r="AU129" s="6"/>
      <c r="AV129" s="6"/>
      <c r="AW129" s="6"/>
      <c r="AX129" s="6"/>
      <c r="AY129" s="6"/>
      <c r="AZ129" s="6"/>
      <c r="BA129" s="6"/>
      <c r="BB129" s="6"/>
      <c r="BC129" s="6"/>
      <c r="BD129" s="6"/>
      <c r="BE129" s="6"/>
      <c r="BF129" s="6"/>
      <c r="BG129" s="6"/>
      <c r="BH129" s="6"/>
      <c r="BI129" s="7"/>
      <c r="BJ129" s="48"/>
      <c r="BK129" s="48"/>
      <c r="BL129" s="48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 s="48"/>
    </row>
    <row r="130" spans="4:87"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  <c r="AC130" s="7"/>
      <c r="AD130" s="48"/>
      <c r="AE130" s="48"/>
      <c r="AF130" s="48"/>
      <c r="AJ130" s="6"/>
      <c r="AK130" s="6"/>
      <c r="AL130" s="6"/>
      <c r="AM130" s="6"/>
      <c r="AN130" s="6"/>
      <c r="AO130" s="6"/>
      <c r="AP130" s="6"/>
      <c r="AQ130" s="6"/>
      <c r="AR130" s="6"/>
      <c r="AS130" s="6"/>
      <c r="AT130" s="6"/>
      <c r="AU130" s="6"/>
      <c r="AV130" s="6"/>
      <c r="AW130" s="6"/>
      <c r="AX130" s="6"/>
      <c r="AY130" s="6"/>
      <c r="AZ130" s="6"/>
      <c r="BA130" s="6"/>
      <c r="BB130" s="6"/>
      <c r="BC130" s="6"/>
      <c r="BD130" s="6"/>
      <c r="BE130" s="6"/>
      <c r="BF130" s="6"/>
      <c r="BG130" s="6"/>
      <c r="BH130" s="6"/>
      <c r="BI130" s="7"/>
      <c r="BJ130" s="48"/>
      <c r="BK130" s="48"/>
      <c r="BL130" s="48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 s="48"/>
    </row>
    <row r="131" spans="4:87"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  <c r="AC131" s="7"/>
      <c r="AD131" s="48"/>
      <c r="AE131" s="48"/>
      <c r="AF131" s="48"/>
      <c r="AJ131" s="6"/>
      <c r="AK131" s="6"/>
      <c r="AL131" s="6"/>
      <c r="AM131" s="6"/>
      <c r="AN131" s="6"/>
      <c r="AO131" s="6"/>
      <c r="AP131" s="6"/>
      <c r="AQ131" s="6"/>
      <c r="AR131" s="6"/>
      <c r="AS131" s="6"/>
      <c r="AT131" s="6"/>
      <c r="AU131" s="6"/>
      <c r="AV131" s="6"/>
      <c r="AW131" s="6"/>
      <c r="AX131" s="6"/>
      <c r="AY131" s="6"/>
      <c r="AZ131" s="6"/>
      <c r="BA131" s="6"/>
      <c r="BB131" s="6"/>
      <c r="BC131" s="6"/>
      <c r="BD131" s="6"/>
      <c r="BE131" s="6"/>
      <c r="BF131" s="6"/>
      <c r="BG131" s="6"/>
      <c r="BH131" s="6"/>
      <c r="BI131" s="7"/>
      <c r="BJ131" s="48"/>
      <c r="BK131" s="48"/>
      <c r="BL131" s="48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 s="48"/>
    </row>
    <row r="132" spans="4:87"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  <c r="AC132" s="7"/>
      <c r="AD132" s="48"/>
      <c r="AE132" s="48"/>
      <c r="AF132" s="48"/>
      <c r="AJ132" s="6"/>
      <c r="AK132" s="6"/>
      <c r="AL132" s="6"/>
      <c r="AM132" s="6"/>
      <c r="AN132" s="6"/>
      <c r="AO132" s="6"/>
      <c r="AP132" s="6"/>
      <c r="AQ132" s="6"/>
      <c r="AR132" s="6"/>
      <c r="AS132" s="6"/>
      <c r="AT132" s="6"/>
      <c r="AU132" s="6"/>
      <c r="AV132" s="6"/>
      <c r="AW132" s="6"/>
      <c r="AX132" s="6"/>
      <c r="AY132" s="6"/>
      <c r="AZ132" s="6"/>
      <c r="BA132" s="6"/>
      <c r="BB132" s="6"/>
      <c r="BC132" s="6"/>
      <c r="BD132" s="6"/>
      <c r="BE132" s="6"/>
      <c r="BF132" s="6"/>
      <c r="BG132" s="6"/>
      <c r="BH132" s="6"/>
      <c r="BI132" s="7"/>
      <c r="BJ132" s="48"/>
      <c r="BK132" s="48"/>
      <c r="BL132" s="48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 s="48"/>
    </row>
    <row r="133" spans="4:87"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  <c r="AC133" s="7"/>
      <c r="AD133" s="48"/>
      <c r="AE133" s="48"/>
      <c r="AF133" s="48"/>
      <c r="AJ133" s="6"/>
      <c r="AK133" s="6"/>
      <c r="AL133" s="6"/>
      <c r="AM133" s="6"/>
      <c r="AN133" s="6"/>
      <c r="AO133" s="6"/>
      <c r="AP133" s="6"/>
      <c r="AQ133" s="6"/>
      <c r="AR133" s="6"/>
      <c r="AS133" s="6"/>
      <c r="AT133" s="6"/>
      <c r="AU133" s="6"/>
      <c r="AV133" s="6"/>
      <c r="AW133" s="6"/>
      <c r="AX133" s="6"/>
      <c r="AY133" s="6"/>
      <c r="AZ133" s="6"/>
      <c r="BA133" s="6"/>
      <c r="BB133" s="6"/>
      <c r="BC133" s="6"/>
      <c r="BD133" s="6"/>
      <c r="BE133" s="6"/>
      <c r="BF133" s="6"/>
      <c r="BG133" s="6"/>
      <c r="BH133" s="6"/>
      <c r="BI133" s="7"/>
      <c r="BJ133" s="48"/>
      <c r="BK133" s="48"/>
      <c r="BL133" s="48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 s="48"/>
    </row>
    <row r="134" spans="4:87"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  <c r="AC134" s="7"/>
      <c r="AD134" s="48"/>
      <c r="AE134" s="48"/>
      <c r="AF134" s="48"/>
      <c r="AJ134" s="6"/>
      <c r="AK134" s="6"/>
      <c r="AL134" s="6"/>
      <c r="AM134" s="6"/>
      <c r="AN134" s="6"/>
      <c r="AO134" s="6"/>
      <c r="AP134" s="6"/>
      <c r="AQ134" s="6"/>
      <c r="AR134" s="6"/>
      <c r="AS134" s="6"/>
      <c r="AT134" s="6"/>
      <c r="AU134" s="6"/>
      <c r="AV134" s="6"/>
      <c r="AW134" s="6"/>
      <c r="AX134" s="6"/>
      <c r="AY134" s="6"/>
      <c r="AZ134" s="6"/>
      <c r="BA134" s="6"/>
      <c r="BB134" s="6"/>
      <c r="BC134" s="6"/>
      <c r="BD134" s="6"/>
      <c r="BE134" s="6"/>
      <c r="BF134" s="6"/>
      <c r="BG134" s="6"/>
      <c r="BH134" s="6"/>
      <c r="BI134" s="7"/>
      <c r="BJ134" s="48"/>
      <c r="BK134" s="48"/>
      <c r="BL134" s="48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 s="48"/>
    </row>
    <row r="135" spans="4:87"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  <c r="AC135" s="7"/>
      <c r="AD135" s="48"/>
      <c r="AE135" s="48"/>
      <c r="AF135" s="48"/>
      <c r="AJ135" s="6"/>
      <c r="AK135" s="6"/>
      <c r="AL135" s="6"/>
      <c r="AM135" s="6"/>
      <c r="AN135" s="6"/>
      <c r="AO135" s="6"/>
      <c r="AP135" s="6"/>
      <c r="AQ135" s="6"/>
      <c r="AR135" s="6"/>
      <c r="AS135" s="6"/>
      <c r="AT135" s="6"/>
      <c r="AU135" s="6"/>
      <c r="AV135" s="6"/>
      <c r="AW135" s="6"/>
      <c r="AX135" s="6"/>
      <c r="AY135" s="6"/>
      <c r="AZ135" s="6"/>
      <c r="BA135" s="6"/>
      <c r="BB135" s="6"/>
      <c r="BC135" s="6"/>
      <c r="BD135" s="6"/>
      <c r="BE135" s="6"/>
      <c r="BF135" s="6"/>
      <c r="BG135" s="6"/>
      <c r="BH135" s="6"/>
      <c r="BI135" s="7"/>
      <c r="BJ135" s="48"/>
      <c r="BK135" s="48"/>
      <c r="BL135" s="48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 s="48"/>
    </row>
    <row r="136" spans="4:87"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  <c r="AC136" s="7"/>
      <c r="AD136" s="48"/>
      <c r="AE136" s="48"/>
      <c r="AF136" s="48"/>
      <c r="AJ136" s="6"/>
      <c r="AK136" s="6"/>
      <c r="AL136" s="6"/>
      <c r="AM136" s="6"/>
      <c r="AN136" s="6"/>
      <c r="AO136" s="6"/>
      <c r="AP136" s="6"/>
      <c r="AQ136" s="6"/>
      <c r="AR136" s="6"/>
      <c r="AS136" s="6"/>
      <c r="AT136" s="6"/>
      <c r="AU136" s="6"/>
      <c r="AV136" s="6"/>
      <c r="AW136" s="6"/>
      <c r="AX136" s="6"/>
      <c r="AY136" s="6"/>
      <c r="AZ136" s="6"/>
      <c r="BA136" s="6"/>
      <c r="BB136" s="6"/>
      <c r="BC136" s="6"/>
      <c r="BD136" s="6"/>
      <c r="BE136" s="6"/>
      <c r="BF136" s="6"/>
      <c r="BG136" s="6"/>
      <c r="BH136" s="6"/>
      <c r="BI136" s="7"/>
      <c r="BJ136" s="48"/>
      <c r="BK136" s="48"/>
      <c r="BL136" s="48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 s="48"/>
    </row>
    <row r="137" spans="4:87"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  <c r="AC137" s="7"/>
      <c r="AD137" s="48"/>
      <c r="AE137" s="48"/>
      <c r="AF137" s="48"/>
      <c r="AJ137" s="6"/>
      <c r="AK137" s="6"/>
      <c r="AL137" s="6"/>
      <c r="AM137" s="6"/>
      <c r="AN137" s="6"/>
      <c r="AO137" s="6"/>
      <c r="AP137" s="6"/>
      <c r="AQ137" s="6"/>
      <c r="AR137" s="6"/>
      <c r="AS137" s="6"/>
      <c r="AT137" s="6"/>
      <c r="AU137" s="6"/>
      <c r="AV137" s="6"/>
      <c r="AW137" s="6"/>
      <c r="AX137" s="6"/>
      <c r="AY137" s="6"/>
      <c r="AZ137" s="6"/>
      <c r="BA137" s="6"/>
      <c r="BB137" s="6"/>
      <c r="BC137" s="6"/>
      <c r="BD137" s="6"/>
      <c r="BE137" s="6"/>
      <c r="BF137" s="6"/>
      <c r="BG137" s="6"/>
      <c r="BH137" s="6"/>
      <c r="BI137" s="7"/>
      <c r="BJ137" s="48"/>
      <c r="BK137" s="48"/>
      <c r="BL137" s="48"/>
      <c r="CI137" s="48"/>
    </row>
    <row r="138" spans="4:87"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  <c r="AC138" s="7"/>
      <c r="AD138" s="48"/>
      <c r="AE138" s="48"/>
      <c r="AF138" s="48"/>
      <c r="AJ138" s="6"/>
      <c r="AK138" s="6"/>
      <c r="AL138" s="6"/>
      <c r="AM138" s="6"/>
      <c r="AN138" s="6"/>
      <c r="AO138" s="6"/>
      <c r="AP138" s="6"/>
      <c r="AQ138" s="6"/>
      <c r="AR138" s="6"/>
      <c r="AS138" s="6"/>
      <c r="AT138" s="6"/>
      <c r="AU138" s="6"/>
      <c r="AV138" s="6"/>
      <c r="AW138" s="6"/>
      <c r="AX138" s="6"/>
      <c r="AY138" s="6"/>
      <c r="AZ138" s="6"/>
      <c r="BA138" s="6"/>
      <c r="BB138" s="6"/>
      <c r="BC138" s="6"/>
      <c r="BD138" s="6"/>
      <c r="BE138" s="6"/>
      <c r="BF138" s="6"/>
      <c r="BG138" s="6"/>
      <c r="BH138" s="6"/>
      <c r="BI138" s="7"/>
      <c r="BJ138" s="48"/>
      <c r="BK138" s="48"/>
      <c r="BL138" s="48"/>
      <c r="CI138" s="48"/>
    </row>
    <row r="139" spans="4:87"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  <c r="AC139" s="7"/>
      <c r="AD139" s="48"/>
      <c r="AE139" s="48"/>
      <c r="AF139" s="48"/>
      <c r="AJ139" s="6"/>
      <c r="AK139" s="6"/>
      <c r="AL139" s="6"/>
      <c r="AM139" s="6"/>
      <c r="AN139" s="6"/>
      <c r="AO139" s="6"/>
      <c r="AP139" s="6"/>
      <c r="AQ139" s="6"/>
      <c r="AR139" s="6"/>
      <c r="AS139" s="6"/>
      <c r="AT139" s="6"/>
      <c r="AU139" s="6"/>
      <c r="AV139" s="6"/>
      <c r="AW139" s="6"/>
      <c r="AX139" s="6"/>
      <c r="AY139" s="6"/>
      <c r="AZ139" s="6"/>
      <c r="BA139" s="6"/>
      <c r="BB139" s="6"/>
      <c r="BC139" s="6"/>
      <c r="BD139" s="6"/>
      <c r="BE139" s="6"/>
      <c r="BF139" s="6"/>
      <c r="BG139" s="6"/>
      <c r="BH139" s="6"/>
      <c r="BI139" s="7"/>
      <c r="BJ139" s="48"/>
      <c r="BK139" s="48"/>
      <c r="BL139" s="48"/>
      <c r="CI139" s="48"/>
    </row>
    <row r="140" spans="4:87"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  <c r="AC140" s="7"/>
      <c r="AD140" s="48"/>
      <c r="AE140" s="48"/>
      <c r="AF140" s="48"/>
      <c r="AJ140" s="6"/>
      <c r="AK140" s="6"/>
      <c r="AL140" s="6"/>
      <c r="AM140" s="6"/>
      <c r="AN140" s="6"/>
      <c r="AO140" s="6"/>
      <c r="AP140" s="6"/>
      <c r="AQ140" s="6"/>
      <c r="AR140" s="6"/>
      <c r="AS140" s="6"/>
      <c r="AT140" s="6"/>
      <c r="AU140" s="6"/>
      <c r="AV140" s="6"/>
      <c r="AW140" s="6"/>
      <c r="AX140" s="6"/>
      <c r="AY140" s="6"/>
      <c r="AZ140" s="6"/>
      <c r="BA140" s="6"/>
      <c r="BB140" s="6"/>
      <c r="BC140" s="6"/>
      <c r="BD140" s="6"/>
      <c r="BE140" s="6"/>
      <c r="BF140" s="6"/>
      <c r="BG140" s="6"/>
      <c r="BH140" s="6"/>
      <c r="BI140" s="7"/>
      <c r="BJ140" s="48"/>
      <c r="BK140" s="48"/>
      <c r="BL140" s="48"/>
      <c r="CI140" s="48"/>
    </row>
    <row r="141" spans="4:87"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  <c r="AC141" s="7"/>
      <c r="AD141" s="48"/>
      <c r="AE141" s="48"/>
      <c r="AF141" s="48"/>
      <c r="AJ141" s="6"/>
      <c r="AK141" s="6"/>
      <c r="AL141" s="6"/>
      <c r="AM141" s="6"/>
      <c r="AN141" s="6"/>
      <c r="AO141" s="6"/>
      <c r="AP141" s="6"/>
      <c r="AQ141" s="6"/>
      <c r="AR141" s="6"/>
      <c r="AS141" s="6"/>
      <c r="AT141" s="6"/>
      <c r="AU141" s="6"/>
      <c r="AV141" s="6"/>
      <c r="AW141" s="6"/>
      <c r="AX141" s="6"/>
      <c r="AY141" s="6"/>
      <c r="AZ141" s="6"/>
      <c r="BA141" s="6"/>
      <c r="BB141" s="6"/>
      <c r="BC141" s="6"/>
      <c r="BD141" s="6"/>
      <c r="BE141" s="6"/>
      <c r="BF141" s="6"/>
      <c r="BG141" s="6"/>
      <c r="BH141" s="6"/>
      <c r="BI141" s="7"/>
      <c r="BJ141" s="48"/>
      <c r="BK141" s="48"/>
      <c r="BL141" s="48"/>
      <c r="CI141" s="48"/>
    </row>
    <row r="142" spans="4:87"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  <c r="AC142" s="7"/>
      <c r="AD142" s="48"/>
      <c r="AE142" s="48"/>
      <c r="AF142" s="48"/>
      <c r="AJ142" s="6"/>
      <c r="AK142" s="6"/>
      <c r="AL142" s="6"/>
      <c r="AM142" s="6"/>
      <c r="AN142" s="6"/>
      <c r="AO142" s="6"/>
      <c r="AP142" s="6"/>
      <c r="AQ142" s="6"/>
      <c r="AR142" s="6"/>
      <c r="AS142" s="6"/>
      <c r="AT142" s="6"/>
      <c r="AU142" s="6"/>
      <c r="AV142" s="6"/>
      <c r="AW142" s="6"/>
      <c r="AX142" s="6"/>
      <c r="AY142" s="6"/>
      <c r="AZ142" s="6"/>
      <c r="BA142" s="6"/>
      <c r="BB142" s="6"/>
      <c r="BC142" s="6"/>
      <c r="BD142" s="6"/>
      <c r="BE142" s="6"/>
      <c r="BF142" s="6"/>
      <c r="BG142" s="6"/>
      <c r="BH142" s="6"/>
      <c r="BI142" s="7"/>
      <c r="BJ142" s="48"/>
      <c r="BK142" s="48"/>
      <c r="BL142" s="48"/>
      <c r="CI142" s="48"/>
    </row>
    <row r="143" spans="4:87"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  <c r="AC143" s="7"/>
      <c r="AD143" s="48"/>
      <c r="AE143" s="48"/>
      <c r="AF143" s="48"/>
      <c r="AJ143" s="6"/>
      <c r="AK143" s="6"/>
      <c r="AL143" s="6"/>
      <c r="AM143" s="6"/>
      <c r="AN143" s="6"/>
      <c r="AO143" s="6"/>
      <c r="AP143" s="6"/>
      <c r="AQ143" s="6"/>
      <c r="AR143" s="6"/>
      <c r="AS143" s="6"/>
      <c r="AT143" s="6"/>
      <c r="AU143" s="6"/>
      <c r="AV143" s="6"/>
      <c r="AW143" s="6"/>
      <c r="AX143" s="6"/>
      <c r="AY143" s="6"/>
      <c r="AZ143" s="6"/>
      <c r="BA143" s="6"/>
      <c r="BB143" s="6"/>
      <c r="BC143" s="6"/>
      <c r="BD143" s="6"/>
      <c r="BE143" s="6"/>
      <c r="BF143" s="6"/>
      <c r="BG143" s="6"/>
      <c r="BH143" s="6"/>
      <c r="BI143" s="7"/>
      <c r="BJ143" s="48"/>
      <c r="BK143" s="48"/>
      <c r="BL143" s="48"/>
      <c r="CI143" s="48"/>
    </row>
    <row r="144" spans="4:87"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  <c r="AC144" s="7"/>
      <c r="AD144" s="48"/>
      <c r="AE144" s="48"/>
      <c r="AF144" s="48"/>
      <c r="AJ144" s="6"/>
      <c r="AK144" s="6"/>
      <c r="AL144" s="6"/>
      <c r="AM144" s="6"/>
      <c r="AN144" s="6"/>
      <c r="AO144" s="6"/>
      <c r="AP144" s="6"/>
      <c r="AQ144" s="6"/>
      <c r="AR144" s="6"/>
      <c r="AS144" s="6"/>
      <c r="AT144" s="6"/>
      <c r="AU144" s="6"/>
      <c r="AV144" s="6"/>
      <c r="AW144" s="6"/>
      <c r="AX144" s="6"/>
      <c r="AY144" s="6"/>
      <c r="AZ144" s="6"/>
      <c r="BA144" s="6"/>
      <c r="BB144" s="6"/>
      <c r="BC144" s="6"/>
      <c r="BD144" s="6"/>
      <c r="BE144" s="6"/>
      <c r="BF144" s="6"/>
      <c r="BG144" s="6"/>
      <c r="BH144" s="6"/>
      <c r="BI144" s="7"/>
      <c r="BJ144" s="48"/>
      <c r="BK144" s="48"/>
      <c r="BL144" s="48"/>
      <c r="CI144" s="48"/>
    </row>
    <row r="145" spans="4:87"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  <c r="AC145" s="7"/>
      <c r="AD145" s="48"/>
      <c r="AE145" s="48"/>
      <c r="AF145" s="48"/>
      <c r="AJ145" s="6"/>
      <c r="AK145" s="6"/>
      <c r="AL145" s="6"/>
      <c r="AM145" s="6"/>
      <c r="AN145" s="6"/>
      <c r="AO145" s="6"/>
      <c r="AP145" s="6"/>
      <c r="AQ145" s="6"/>
      <c r="AR145" s="6"/>
      <c r="AS145" s="6"/>
      <c r="AT145" s="6"/>
      <c r="AU145" s="6"/>
      <c r="AV145" s="6"/>
      <c r="AW145" s="6"/>
      <c r="AX145" s="6"/>
      <c r="AY145" s="6"/>
      <c r="AZ145" s="6"/>
      <c r="BA145" s="6"/>
      <c r="BB145" s="6"/>
      <c r="BC145" s="6"/>
      <c r="BD145" s="6"/>
      <c r="BE145" s="6"/>
      <c r="BF145" s="6"/>
      <c r="BG145" s="6"/>
      <c r="BH145" s="6"/>
      <c r="BI145" s="7"/>
      <c r="BJ145" s="48"/>
      <c r="BK145" s="48"/>
      <c r="BL145" s="48"/>
      <c r="CI145" s="48"/>
    </row>
    <row r="146" spans="4:87"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  <c r="AC146" s="7"/>
      <c r="AD146" s="48"/>
      <c r="AE146" s="48"/>
      <c r="AF146" s="48"/>
      <c r="AJ146" s="6"/>
      <c r="AK146" s="6"/>
      <c r="AL146" s="6"/>
      <c r="AM146" s="6"/>
      <c r="AN146" s="6"/>
      <c r="AO146" s="6"/>
      <c r="AP146" s="6"/>
      <c r="AQ146" s="6"/>
      <c r="AR146" s="6"/>
      <c r="AS146" s="6"/>
      <c r="AT146" s="6"/>
      <c r="AU146" s="6"/>
      <c r="AV146" s="6"/>
      <c r="AW146" s="6"/>
      <c r="AX146" s="6"/>
      <c r="AY146" s="6"/>
      <c r="AZ146" s="6"/>
      <c r="BA146" s="6"/>
      <c r="BB146" s="6"/>
      <c r="BC146" s="6"/>
      <c r="BD146" s="6"/>
      <c r="BE146" s="6"/>
      <c r="BF146" s="6"/>
      <c r="BG146" s="6"/>
      <c r="BH146" s="6"/>
      <c r="BI146" s="7"/>
      <c r="BJ146" s="48"/>
      <c r="BK146" s="48"/>
      <c r="BL146" s="48"/>
      <c r="CI146" s="48"/>
    </row>
    <row r="147" spans="4:87"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  <c r="AC147" s="7"/>
      <c r="AD147" s="48"/>
      <c r="AE147" s="48"/>
      <c r="AF147" s="48"/>
      <c r="AJ147" s="6"/>
      <c r="AK147" s="6"/>
      <c r="AL147" s="6"/>
      <c r="AM147" s="6"/>
      <c r="AN147" s="6"/>
      <c r="AO147" s="6"/>
      <c r="AP147" s="6"/>
      <c r="AQ147" s="6"/>
      <c r="AR147" s="6"/>
      <c r="AS147" s="6"/>
      <c r="AT147" s="6"/>
      <c r="AU147" s="6"/>
      <c r="AV147" s="6"/>
      <c r="AW147" s="6"/>
      <c r="AX147" s="6"/>
      <c r="AY147" s="6"/>
      <c r="AZ147" s="6"/>
      <c r="BA147" s="6"/>
      <c r="BB147" s="6"/>
      <c r="BC147" s="6"/>
      <c r="BD147" s="6"/>
      <c r="BE147" s="6"/>
      <c r="BF147" s="6"/>
      <c r="BG147" s="6"/>
      <c r="BH147" s="6"/>
      <c r="BI147" s="7"/>
      <c r="BJ147" s="48"/>
      <c r="BK147" s="48"/>
      <c r="BL147" s="48"/>
      <c r="CI147" s="48"/>
    </row>
    <row r="148" spans="4:87"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  <c r="AC148" s="7"/>
      <c r="AD148" s="48"/>
      <c r="AE148" s="48"/>
      <c r="AF148" s="48"/>
      <c r="AJ148" s="6"/>
      <c r="AK148" s="6"/>
      <c r="AL148" s="6"/>
      <c r="AM148" s="6"/>
      <c r="AN148" s="6"/>
      <c r="AO148" s="6"/>
      <c r="AP148" s="6"/>
      <c r="AQ148" s="6"/>
      <c r="AR148" s="6"/>
      <c r="AS148" s="6"/>
      <c r="AT148" s="6"/>
      <c r="AU148" s="6"/>
      <c r="AV148" s="6"/>
      <c r="AW148" s="6"/>
      <c r="AX148" s="6"/>
      <c r="AY148" s="6"/>
      <c r="AZ148" s="6"/>
      <c r="BA148" s="6"/>
      <c r="BB148" s="6"/>
      <c r="BC148" s="6"/>
      <c r="BD148" s="6"/>
      <c r="BE148" s="6"/>
      <c r="BF148" s="6"/>
      <c r="BG148" s="6"/>
      <c r="BH148" s="6"/>
      <c r="BI148" s="7"/>
      <c r="BJ148" s="48"/>
      <c r="BK148" s="48"/>
      <c r="BL148" s="48"/>
      <c r="CI148" s="48"/>
    </row>
    <row r="149" spans="4:87"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  <c r="AC149" s="7"/>
      <c r="AD149" s="48"/>
      <c r="AE149" s="48"/>
      <c r="AF149" s="48"/>
      <c r="AJ149" s="6"/>
      <c r="AK149" s="6"/>
      <c r="AL149" s="6"/>
      <c r="AM149" s="6"/>
      <c r="AN149" s="6"/>
      <c r="AO149" s="6"/>
      <c r="AP149" s="6"/>
      <c r="AQ149" s="6"/>
      <c r="AR149" s="6"/>
      <c r="AS149" s="6"/>
      <c r="AT149" s="6"/>
      <c r="AU149" s="6"/>
      <c r="AV149" s="6"/>
      <c r="AW149" s="6"/>
      <c r="AX149" s="6"/>
      <c r="AY149" s="6"/>
      <c r="AZ149" s="6"/>
      <c r="BA149" s="6"/>
      <c r="BB149" s="6"/>
      <c r="BC149" s="6"/>
      <c r="BD149" s="6"/>
      <c r="BE149" s="6"/>
      <c r="BF149" s="6"/>
      <c r="BG149" s="6"/>
      <c r="BH149" s="6"/>
      <c r="BI149" s="7"/>
      <c r="BJ149" s="48"/>
      <c r="BK149" s="48"/>
      <c r="BL149" s="48"/>
      <c r="CI149" s="48"/>
    </row>
    <row r="150" spans="4:87"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  <c r="AC150" s="7"/>
      <c r="AD150" s="48"/>
      <c r="AE150" s="48"/>
      <c r="AF150" s="48"/>
      <c r="AJ150" s="6"/>
      <c r="AK150" s="6"/>
      <c r="AL150" s="6"/>
      <c r="AM150" s="6"/>
      <c r="AN150" s="6"/>
      <c r="AO150" s="6"/>
      <c r="AP150" s="6"/>
      <c r="AQ150" s="6"/>
      <c r="AR150" s="6"/>
      <c r="AS150" s="6"/>
      <c r="AT150" s="6"/>
      <c r="AU150" s="6"/>
      <c r="AV150" s="6"/>
      <c r="AW150" s="6"/>
      <c r="AX150" s="6"/>
      <c r="AY150" s="6"/>
      <c r="AZ150" s="6"/>
      <c r="BA150" s="6"/>
      <c r="BB150" s="6"/>
      <c r="BC150" s="6"/>
      <c r="BD150" s="6"/>
      <c r="BE150" s="6"/>
      <c r="BF150" s="6"/>
      <c r="BG150" s="6"/>
      <c r="BH150" s="6"/>
      <c r="BI150" s="7"/>
      <c r="BJ150" s="48"/>
      <c r="BK150" s="48"/>
      <c r="BL150" s="48"/>
      <c r="CI150" s="48"/>
    </row>
    <row r="151" spans="4:87"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  <c r="AC151" s="7"/>
      <c r="AD151" s="48"/>
      <c r="AE151" s="48"/>
      <c r="AF151" s="48"/>
      <c r="AJ151" s="6"/>
      <c r="AK151" s="6"/>
      <c r="AL151" s="6"/>
      <c r="AM151" s="6"/>
      <c r="AN151" s="6"/>
      <c r="AO151" s="6"/>
      <c r="AP151" s="6"/>
      <c r="AQ151" s="6"/>
      <c r="AR151" s="6"/>
      <c r="AS151" s="6"/>
      <c r="AT151" s="6"/>
      <c r="AU151" s="6"/>
      <c r="AV151" s="6"/>
      <c r="AW151" s="6"/>
      <c r="AX151" s="6"/>
      <c r="AY151" s="6"/>
      <c r="AZ151" s="6"/>
      <c r="BA151" s="6"/>
      <c r="BB151" s="6"/>
      <c r="BC151" s="6"/>
      <c r="BD151" s="6"/>
      <c r="BE151" s="6"/>
      <c r="BF151" s="6"/>
      <c r="BG151" s="6"/>
      <c r="BH151" s="6"/>
      <c r="BI151" s="7"/>
      <c r="BJ151" s="48"/>
      <c r="BK151" s="48"/>
      <c r="BL151" s="48"/>
      <c r="CI151" s="48"/>
    </row>
    <row r="152" spans="4:87"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  <c r="AC152" s="7"/>
      <c r="AD152" s="48"/>
      <c r="AE152" s="48"/>
      <c r="AF152" s="48"/>
      <c r="AJ152" s="6"/>
      <c r="AK152" s="6"/>
      <c r="AL152" s="6"/>
      <c r="AM152" s="6"/>
      <c r="AN152" s="6"/>
      <c r="AO152" s="6"/>
      <c r="AP152" s="6"/>
      <c r="AQ152" s="6"/>
      <c r="AR152" s="6"/>
      <c r="AS152" s="6"/>
      <c r="AT152" s="6"/>
      <c r="AU152" s="6"/>
      <c r="AV152" s="6"/>
      <c r="AW152" s="6"/>
      <c r="AX152" s="6"/>
      <c r="AY152" s="6"/>
      <c r="AZ152" s="6"/>
      <c r="BA152" s="6"/>
      <c r="BB152" s="6"/>
      <c r="BC152" s="6"/>
      <c r="BD152" s="6"/>
      <c r="BE152" s="6"/>
      <c r="BF152" s="6"/>
      <c r="BG152" s="6"/>
      <c r="BH152" s="6"/>
      <c r="BI152" s="7"/>
      <c r="BJ152" s="48"/>
      <c r="BK152" s="48"/>
      <c r="BL152" s="48"/>
      <c r="CI152" s="48"/>
    </row>
    <row r="153" spans="4:87"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  <c r="AC153" s="7"/>
      <c r="AD153" s="48"/>
      <c r="AE153" s="48"/>
      <c r="AF153" s="48"/>
      <c r="AJ153" s="6"/>
      <c r="AK153" s="6"/>
      <c r="AL153" s="6"/>
      <c r="AM153" s="6"/>
      <c r="AN153" s="6"/>
      <c r="AO153" s="6"/>
      <c r="AP153" s="6"/>
      <c r="AQ153" s="6"/>
      <c r="AR153" s="6"/>
      <c r="AS153" s="6"/>
      <c r="AT153" s="6"/>
      <c r="AU153" s="6"/>
      <c r="AV153" s="6"/>
      <c r="AW153" s="6"/>
      <c r="AX153" s="6"/>
      <c r="AY153" s="6"/>
      <c r="AZ153" s="6"/>
      <c r="BA153" s="6"/>
      <c r="BB153" s="6"/>
      <c r="BC153" s="6"/>
      <c r="BD153" s="6"/>
      <c r="BE153" s="6"/>
      <c r="BF153" s="6"/>
      <c r="BG153" s="6"/>
      <c r="BH153" s="6"/>
      <c r="BI153" s="7"/>
      <c r="BJ153" s="48"/>
      <c r="BK153" s="48"/>
      <c r="BL153" s="48"/>
      <c r="CI153" s="48"/>
    </row>
    <row r="154" spans="4:87"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  <c r="AC154" s="7"/>
      <c r="AD154" s="48"/>
      <c r="AE154" s="48"/>
      <c r="AF154" s="48"/>
      <c r="AJ154" s="6"/>
      <c r="AK154" s="6"/>
      <c r="AL154" s="6"/>
      <c r="AM154" s="6"/>
      <c r="AN154" s="6"/>
      <c r="AO154" s="6"/>
      <c r="AP154" s="6"/>
      <c r="AQ154" s="6"/>
      <c r="AR154" s="6"/>
      <c r="AS154" s="6"/>
      <c r="AT154" s="6"/>
      <c r="AU154" s="6"/>
      <c r="AV154" s="6"/>
      <c r="AW154" s="6"/>
      <c r="AX154" s="6"/>
      <c r="AY154" s="6"/>
      <c r="AZ154" s="6"/>
      <c r="BA154" s="6"/>
      <c r="BB154" s="6"/>
      <c r="BC154" s="6"/>
      <c r="BD154" s="6"/>
      <c r="BE154" s="6"/>
      <c r="BF154" s="6"/>
      <c r="BG154" s="6"/>
      <c r="BH154" s="6"/>
      <c r="BI154" s="7"/>
      <c r="BJ154" s="48"/>
      <c r="BK154" s="48"/>
      <c r="BL154" s="48"/>
      <c r="CI154" s="48"/>
    </row>
    <row r="155" spans="4:87"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  <c r="AC155" s="7"/>
      <c r="AD155" s="48"/>
      <c r="AE155" s="48"/>
      <c r="AF155" s="48"/>
      <c r="AJ155" s="6"/>
      <c r="AK155" s="6"/>
      <c r="AL155" s="6"/>
      <c r="AM155" s="6"/>
      <c r="AN155" s="6"/>
      <c r="AO155" s="6"/>
      <c r="AP155" s="6"/>
      <c r="AQ155" s="6"/>
      <c r="AR155" s="6"/>
      <c r="AS155" s="6"/>
      <c r="AT155" s="6"/>
      <c r="AU155" s="6"/>
      <c r="AV155" s="6"/>
      <c r="AW155" s="6"/>
      <c r="AX155" s="6"/>
      <c r="AY155" s="6"/>
      <c r="AZ155" s="6"/>
      <c r="BA155" s="6"/>
      <c r="BB155" s="6"/>
      <c r="BC155" s="6"/>
      <c r="BD155" s="6"/>
      <c r="BE155" s="6"/>
      <c r="BF155" s="6"/>
      <c r="BG155" s="6"/>
      <c r="BH155" s="6"/>
      <c r="BI155" s="7"/>
      <c r="BJ155" s="48"/>
      <c r="BK155" s="48"/>
      <c r="BL155" s="48"/>
      <c r="CI155" s="48"/>
    </row>
    <row r="156" spans="4:87"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  <c r="AC156" s="7"/>
      <c r="AD156" s="48"/>
      <c r="AE156" s="48"/>
      <c r="AF156" s="48"/>
      <c r="AJ156" s="6"/>
      <c r="AK156" s="6"/>
      <c r="AL156" s="6"/>
      <c r="AM156" s="6"/>
      <c r="AN156" s="6"/>
      <c r="AO156" s="6"/>
      <c r="AP156" s="6"/>
      <c r="AQ156" s="6"/>
      <c r="AR156" s="6"/>
      <c r="AS156" s="6"/>
      <c r="AT156" s="6"/>
      <c r="AU156" s="6"/>
      <c r="AV156" s="6"/>
      <c r="AW156" s="6"/>
      <c r="AX156" s="6"/>
      <c r="AY156" s="6"/>
      <c r="AZ156" s="6"/>
      <c r="BA156" s="6"/>
      <c r="BB156" s="6"/>
      <c r="BC156" s="6"/>
      <c r="BD156" s="6"/>
      <c r="BE156" s="6"/>
      <c r="BF156" s="6"/>
      <c r="BG156" s="6"/>
      <c r="BH156" s="6"/>
      <c r="BI156" s="7"/>
      <c r="BJ156" s="48"/>
      <c r="BK156" s="48"/>
      <c r="BL156" s="48"/>
      <c r="CI156" s="48"/>
    </row>
    <row r="157" spans="4:87"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  <c r="AC157" s="7"/>
      <c r="AD157" s="48"/>
      <c r="AE157" s="48"/>
      <c r="AF157" s="48"/>
      <c r="AJ157" s="6"/>
      <c r="AK157" s="6"/>
      <c r="AL157" s="6"/>
      <c r="AM157" s="6"/>
      <c r="AN157" s="6"/>
      <c r="AO157" s="6"/>
      <c r="AP157" s="6"/>
      <c r="AQ157" s="6"/>
      <c r="AR157" s="6"/>
      <c r="AS157" s="6"/>
      <c r="AT157" s="6"/>
      <c r="AU157" s="6"/>
      <c r="AV157" s="6"/>
      <c r="AW157" s="6"/>
      <c r="AX157" s="6"/>
      <c r="AY157" s="6"/>
      <c r="AZ157" s="6"/>
      <c r="BA157" s="6"/>
      <c r="BB157" s="6"/>
      <c r="BC157" s="6"/>
      <c r="BD157" s="6"/>
      <c r="BE157" s="6"/>
      <c r="BF157" s="6"/>
      <c r="BG157" s="6"/>
      <c r="BH157" s="6"/>
      <c r="BI157" s="7"/>
      <c r="BJ157" s="48"/>
      <c r="BK157" s="48"/>
      <c r="BL157" s="48"/>
      <c r="CI157" s="48"/>
    </row>
    <row r="158" spans="4:87"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  <c r="AC158" s="7"/>
      <c r="AD158" s="48"/>
      <c r="AE158" s="48"/>
      <c r="AF158" s="48"/>
      <c r="AJ158" s="6"/>
      <c r="AK158" s="6"/>
      <c r="AL158" s="6"/>
      <c r="AM158" s="6"/>
      <c r="AN158" s="6"/>
      <c r="AO158" s="6"/>
      <c r="AP158" s="6"/>
      <c r="AQ158" s="6"/>
      <c r="AR158" s="6"/>
      <c r="AS158" s="6"/>
      <c r="AT158" s="6"/>
      <c r="AU158" s="6"/>
      <c r="AV158" s="6"/>
      <c r="AW158" s="6"/>
      <c r="AX158" s="6"/>
      <c r="AY158" s="6"/>
      <c r="AZ158" s="6"/>
      <c r="BA158" s="6"/>
      <c r="BB158" s="6"/>
      <c r="BC158" s="6"/>
      <c r="BD158" s="6"/>
      <c r="BE158" s="6"/>
      <c r="BF158" s="6"/>
      <c r="BG158" s="6"/>
      <c r="BH158" s="6"/>
      <c r="BI158" s="7"/>
      <c r="BJ158" s="48"/>
      <c r="BK158" s="48"/>
      <c r="BL158" s="48"/>
      <c r="CI158" s="48"/>
    </row>
    <row r="159" spans="4:87"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  <c r="AC159" s="7"/>
      <c r="AD159" s="48"/>
      <c r="AE159" s="48"/>
      <c r="AF159" s="48"/>
      <c r="AJ159" s="6"/>
      <c r="AK159" s="6"/>
      <c r="AL159" s="6"/>
      <c r="AM159" s="6"/>
      <c r="AN159" s="6"/>
      <c r="AO159" s="6"/>
      <c r="AP159" s="6"/>
      <c r="AQ159" s="6"/>
      <c r="AR159" s="6"/>
      <c r="AS159" s="6"/>
      <c r="AT159" s="6"/>
      <c r="AU159" s="6"/>
      <c r="AV159" s="6"/>
      <c r="AW159" s="6"/>
      <c r="AX159" s="6"/>
      <c r="AY159" s="6"/>
      <c r="AZ159" s="6"/>
      <c r="BA159" s="6"/>
      <c r="BB159" s="6"/>
      <c r="BC159" s="6"/>
      <c r="BD159" s="6"/>
      <c r="BE159" s="6"/>
      <c r="BF159" s="6"/>
      <c r="BG159" s="6"/>
      <c r="BH159" s="6"/>
      <c r="BI159" s="7"/>
      <c r="BJ159" s="48"/>
      <c r="BK159" s="48"/>
      <c r="BL159" s="48"/>
      <c r="CI159" s="48"/>
    </row>
    <row r="160" spans="4:87"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  <c r="AC160" s="7"/>
      <c r="AD160" s="48"/>
      <c r="AE160" s="48"/>
      <c r="AF160" s="48"/>
      <c r="AJ160" s="6"/>
      <c r="AK160" s="6"/>
      <c r="AL160" s="6"/>
      <c r="AM160" s="6"/>
      <c r="AN160" s="6"/>
      <c r="AO160" s="6"/>
      <c r="AP160" s="6"/>
      <c r="AQ160" s="6"/>
      <c r="AR160" s="6"/>
      <c r="AS160" s="6"/>
      <c r="AT160" s="6"/>
      <c r="AU160" s="6"/>
      <c r="AV160" s="6"/>
      <c r="AW160" s="6"/>
      <c r="AX160" s="6"/>
      <c r="AY160" s="6"/>
      <c r="AZ160" s="6"/>
      <c r="BA160" s="6"/>
      <c r="BB160" s="6"/>
      <c r="BC160" s="6"/>
      <c r="BD160" s="6"/>
      <c r="BE160" s="6"/>
      <c r="BF160" s="6"/>
      <c r="BG160" s="6"/>
      <c r="BH160" s="6"/>
      <c r="BI160" s="7"/>
      <c r="BJ160" s="48"/>
      <c r="BK160" s="48"/>
      <c r="BL160" s="48"/>
      <c r="CI160" s="48"/>
    </row>
    <row r="161" spans="4:87"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  <c r="AC161" s="7"/>
      <c r="AD161" s="48"/>
      <c r="AE161" s="48"/>
      <c r="AF161" s="48"/>
      <c r="AJ161" s="6"/>
      <c r="AK161" s="6"/>
      <c r="AL161" s="6"/>
      <c r="AM161" s="6"/>
      <c r="AN161" s="6"/>
      <c r="AO161" s="6"/>
      <c r="AP161" s="6"/>
      <c r="AQ161" s="6"/>
      <c r="AR161" s="6"/>
      <c r="AS161" s="6"/>
      <c r="AT161" s="6"/>
      <c r="AU161" s="6"/>
      <c r="AV161" s="6"/>
      <c r="AW161" s="6"/>
      <c r="AX161" s="6"/>
      <c r="AY161" s="6"/>
      <c r="AZ161" s="6"/>
      <c r="BA161" s="6"/>
      <c r="BB161" s="6"/>
      <c r="BC161" s="6"/>
      <c r="BD161" s="6"/>
      <c r="BE161" s="6"/>
      <c r="BF161" s="6"/>
      <c r="BG161" s="6"/>
      <c r="BH161" s="6"/>
      <c r="BI161" s="7"/>
      <c r="BJ161" s="48"/>
      <c r="BK161" s="48"/>
      <c r="BL161" s="48"/>
      <c r="CI161" s="48"/>
    </row>
    <row r="162" spans="4:87"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  <c r="AC162" s="7"/>
      <c r="AD162" s="48"/>
      <c r="AE162" s="48"/>
      <c r="AF162" s="48"/>
      <c r="AJ162" s="6"/>
      <c r="AK162" s="6"/>
      <c r="AL162" s="6"/>
      <c r="AM162" s="6"/>
      <c r="AN162" s="6"/>
      <c r="AO162" s="6"/>
      <c r="AP162" s="6"/>
      <c r="AQ162" s="6"/>
      <c r="AR162" s="6"/>
      <c r="AS162" s="6"/>
      <c r="AT162" s="6"/>
      <c r="AU162" s="6"/>
      <c r="AV162" s="6"/>
      <c r="AW162" s="6"/>
      <c r="AX162" s="6"/>
      <c r="AY162" s="6"/>
      <c r="AZ162" s="6"/>
      <c r="BA162" s="6"/>
      <c r="BB162" s="6"/>
      <c r="BC162" s="6"/>
      <c r="BD162" s="6"/>
      <c r="BE162" s="6"/>
      <c r="BF162" s="6"/>
      <c r="BG162" s="6"/>
      <c r="BH162" s="6"/>
      <c r="BI162" s="7"/>
      <c r="BJ162" s="48"/>
      <c r="BK162" s="48"/>
      <c r="BL162" s="48"/>
      <c r="CI162" s="48"/>
    </row>
    <row r="163" spans="4:87"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  <c r="AC163" s="7"/>
      <c r="AD163" s="48"/>
      <c r="AE163" s="48"/>
      <c r="AF163" s="48"/>
      <c r="AJ163" s="6"/>
      <c r="AK163" s="6"/>
      <c r="AL163" s="6"/>
      <c r="AM163" s="6"/>
      <c r="AN163" s="6"/>
      <c r="AO163" s="6"/>
      <c r="AP163" s="6"/>
      <c r="AQ163" s="6"/>
      <c r="AR163" s="6"/>
      <c r="AS163" s="6"/>
      <c r="AT163" s="6"/>
      <c r="AU163" s="6"/>
      <c r="AV163" s="6"/>
      <c r="AW163" s="6"/>
      <c r="AX163" s="6"/>
      <c r="AY163" s="6"/>
      <c r="AZ163" s="6"/>
      <c r="BA163" s="6"/>
      <c r="BB163" s="6"/>
      <c r="BC163" s="6"/>
      <c r="BD163" s="6"/>
      <c r="BE163" s="6"/>
      <c r="BF163" s="6"/>
      <c r="BG163" s="6"/>
      <c r="BH163" s="6"/>
      <c r="BI163" s="7"/>
      <c r="BJ163" s="48"/>
      <c r="BK163" s="48"/>
      <c r="BL163" s="48"/>
      <c r="CI163" s="48"/>
    </row>
    <row r="164" spans="4:87"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  <c r="AC164" s="7"/>
      <c r="AD164" s="48"/>
      <c r="AE164" s="48"/>
      <c r="AF164" s="48"/>
      <c r="AJ164" s="6"/>
      <c r="AK164" s="6"/>
      <c r="AL164" s="6"/>
      <c r="AM164" s="6"/>
      <c r="AN164" s="6"/>
      <c r="AO164" s="6"/>
      <c r="AP164" s="6"/>
      <c r="AQ164" s="6"/>
      <c r="AR164" s="6"/>
      <c r="AS164" s="6"/>
      <c r="AT164" s="6"/>
      <c r="AU164" s="6"/>
      <c r="AV164" s="6"/>
      <c r="AW164" s="6"/>
      <c r="AX164" s="6"/>
      <c r="AY164" s="6"/>
      <c r="AZ164" s="6"/>
      <c r="BA164" s="6"/>
      <c r="BB164" s="6"/>
      <c r="BC164" s="6"/>
      <c r="BD164" s="6"/>
      <c r="BE164" s="6"/>
      <c r="BF164" s="6"/>
      <c r="BG164" s="6"/>
      <c r="BH164" s="6"/>
      <c r="BI164" s="7"/>
      <c r="BJ164" s="48"/>
      <c r="BK164" s="48"/>
      <c r="BL164" s="48"/>
      <c r="CI164" s="48"/>
    </row>
    <row r="165" spans="4:87"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  <c r="AC165" s="7"/>
      <c r="AD165" s="48"/>
      <c r="AE165" s="48"/>
      <c r="AF165" s="48"/>
      <c r="AJ165" s="6"/>
      <c r="AK165" s="6"/>
      <c r="AL165" s="6"/>
      <c r="AM165" s="6"/>
      <c r="AN165" s="6"/>
      <c r="AO165" s="6"/>
      <c r="AP165" s="6"/>
      <c r="AQ165" s="6"/>
      <c r="AR165" s="6"/>
      <c r="AS165" s="6"/>
      <c r="AT165" s="6"/>
      <c r="AU165" s="6"/>
      <c r="AV165" s="6"/>
      <c r="AW165" s="6"/>
      <c r="AX165" s="6"/>
      <c r="AY165" s="6"/>
      <c r="AZ165" s="6"/>
      <c r="BA165" s="6"/>
      <c r="BB165" s="6"/>
      <c r="BC165" s="6"/>
      <c r="BD165" s="6"/>
      <c r="BE165" s="6"/>
      <c r="BF165" s="6"/>
      <c r="BG165" s="6"/>
      <c r="BH165" s="6"/>
      <c r="BI165" s="7"/>
      <c r="BJ165" s="48"/>
      <c r="BK165" s="48"/>
      <c r="BL165" s="48"/>
      <c r="CI165" s="48"/>
    </row>
    <row r="166" spans="4:87"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  <c r="AC166" s="7"/>
      <c r="AD166" s="48"/>
      <c r="AE166" s="48"/>
      <c r="AF166" s="48"/>
      <c r="AJ166" s="6"/>
      <c r="AK166" s="6"/>
      <c r="AL166" s="6"/>
      <c r="AM166" s="6"/>
      <c r="AN166" s="6"/>
      <c r="AO166" s="6"/>
      <c r="AP166" s="6"/>
      <c r="AQ166" s="6"/>
      <c r="AR166" s="6"/>
      <c r="AS166" s="6"/>
      <c r="AT166" s="6"/>
      <c r="AU166" s="6"/>
      <c r="AV166" s="6"/>
      <c r="AW166" s="6"/>
      <c r="AX166" s="6"/>
      <c r="AY166" s="6"/>
      <c r="AZ166" s="6"/>
      <c r="BA166" s="6"/>
      <c r="BB166" s="6"/>
      <c r="BC166" s="6"/>
      <c r="BD166" s="6"/>
      <c r="BE166" s="6"/>
      <c r="BF166" s="6"/>
      <c r="BG166" s="6"/>
      <c r="BH166" s="6"/>
      <c r="BI166" s="7"/>
      <c r="BJ166" s="48"/>
      <c r="BK166" s="48"/>
      <c r="BL166" s="48"/>
      <c r="CI166" s="48"/>
    </row>
    <row r="167" spans="4:87"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  <c r="AC167" s="7"/>
      <c r="AD167" s="48"/>
      <c r="AE167" s="48"/>
      <c r="AF167" s="48"/>
      <c r="AJ167" s="6"/>
      <c r="AK167" s="6"/>
      <c r="AL167" s="6"/>
      <c r="AM167" s="6"/>
      <c r="AN167" s="6"/>
      <c r="AO167" s="6"/>
      <c r="AP167" s="6"/>
      <c r="AQ167" s="6"/>
      <c r="AR167" s="6"/>
      <c r="AS167" s="6"/>
      <c r="AT167" s="6"/>
      <c r="AU167" s="6"/>
      <c r="AV167" s="6"/>
      <c r="AW167" s="6"/>
      <c r="AX167" s="6"/>
      <c r="AY167" s="6"/>
      <c r="AZ167" s="6"/>
      <c r="BA167" s="6"/>
      <c r="BB167" s="6"/>
      <c r="BC167" s="6"/>
      <c r="BD167" s="6"/>
      <c r="BE167" s="6"/>
      <c r="BF167" s="6"/>
      <c r="BG167" s="6"/>
      <c r="BH167" s="6"/>
      <c r="BI167" s="7"/>
      <c r="BJ167" s="48"/>
      <c r="BK167" s="48"/>
      <c r="BL167" s="48"/>
      <c r="CI167" s="48"/>
    </row>
    <row r="168" spans="4:87"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  <c r="AC168" s="7"/>
      <c r="AD168" s="48"/>
      <c r="AE168" s="48"/>
      <c r="AF168" s="48"/>
      <c r="AJ168" s="6"/>
      <c r="AK168" s="6"/>
      <c r="AL168" s="6"/>
      <c r="AM168" s="6"/>
      <c r="AN168" s="6"/>
      <c r="AO168" s="6"/>
      <c r="AP168" s="6"/>
      <c r="AQ168" s="6"/>
      <c r="AR168" s="6"/>
      <c r="AS168" s="6"/>
      <c r="AT168" s="6"/>
      <c r="AU168" s="6"/>
      <c r="AV168" s="6"/>
      <c r="AW168" s="6"/>
      <c r="AX168" s="6"/>
      <c r="AY168" s="6"/>
      <c r="AZ168" s="6"/>
      <c r="BA168" s="6"/>
      <c r="BB168" s="6"/>
      <c r="BC168" s="6"/>
      <c r="BD168" s="6"/>
      <c r="BE168" s="6"/>
      <c r="BF168" s="6"/>
      <c r="BG168" s="6"/>
      <c r="BH168" s="6"/>
      <c r="BI168" s="7"/>
      <c r="BJ168" s="48"/>
      <c r="BK168" s="48"/>
      <c r="BL168" s="48"/>
      <c r="CI168" s="48"/>
    </row>
    <row r="169" spans="4:87"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  <c r="AC169" s="7"/>
      <c r="AD169" s="48"/>
      <c r="AE169" s="48"/>
      <c r="AF169" s="48"/>
      <c r="AJ169" s="6"/>
      <c r="AK169" s="6"/>
      <c r="AL169" s="6"/>
      <c r="AM169" s="6"/>
      <c r="AN169" s="6"/>
      <c r="AO169" s="6"/>
      <c r="AP169" s="6"/>
      <c r="AQ169" s="6"/>
      <c r="AR169" s="6"/>
      <c r="AS169" s="6"/>
      <c r="AT169" s="6"/>
      <c r="AU169" s="6"/>
      <c r="AV169" s="6"/>
      <c r="AW169" s="6"/>
      <c r="AX169" s="6"/>
      <c r="AY169" s="6"/>
      <c r="AZ169" s="6"/>
      <c r="BA169" s="6"/>
      <c r="BB169" s="6"/>
      <c r="BC169" s="6"/>
      <c r="BD169" s="6"/>
      <c r="BE169" s="6"/>
      <c r="BF169" s="6"/>
      <c r="BG169" s="6"/>
      <c r="BH169" s="6"/>
      <c r="BI169" s="7"/>
      <c r="BJ169" s="48"/>
      <c r="BK169" s="48"/>
      <c r="BL169" s="48"/>
      <c r="CI169" s="48"/>
    </row>
    <row r="170" spans="4:87"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  <c r="AC170" s="7"/>
      <c r="AD170" s="48"/>
      <c r="AE170" s="48"/>
      <c r="AF170" s="48"/>
      <c r="AJ170" s="6"/>
      <c r="AK170" s="6"/>
      <c r="AL170" s="6"/>
      <c r="AM170" s="6"/>
      <c r="AN170" s="6"/>
      <c r="AO170" s="6"/>
      <c r="AP170" s="6"/>
      <c r="AQ170" s="6"/>
      <c r="AR170" s="6"/>
      <c r="AS170" s="6"/>
      <c r="AT170" s="6"/>
      <c r="AU170" s="6"/>
      <c r="AV170" s="6"/>
      <c r="AW170" s="6"/>
      <c r="AX170" s="6"/>
      <c r="AY170" s="6"/>
      <c r="AZ170" s="6"/>
      <c r="BA170" s="6"/>
      <c r="BB170" s="6"/>
      <c r="BC170" s="6"/>
      <c r="BD170" s="6"/>
      <c r="BE170" s="6"/>
      <c r="BF170" s="6"/>
      <c r="BG170" s="6"/>
      <c r="BH170" s="6"/>
      <c r="BI170" s="7"/>
      <c r="BJ170" s="48"/>
      <c r="BK170" s="48"/>
      <c r="BL170" s="48"/>
      <c r="CI170" s="48"/>
    </row>
    <row r="171" spans="4:87"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  <c r="AC171" s="7"/>
      <c r="AD171" s="48"/>
      <c r="AE171" s="48"/>
      <c r="AF171" s="48"/>
      <c r="AJ171" s="6"/>
      <c r="AK171" s="6"/>
      <c r="AL171" s="6"/>
      <c r="AM171" s="6"/>
      <c r="AN171" s="6"/>
      <c r="AO171" s="6"/>
      <c r="AP171" s="6"/>
      <c r="AQ171" s="6"/>
      <c r="AR171" s="6"/>
      <c r="AS171" s="6"/>
      <c r="AT171" s="6"/>
      <c r="AU171" s="6"/>
      <c r="AV171" s="6"/>
      <c r="AW171" s="6"/>
      <c r="AX171" s="6"/>
      <c r="AY171" s="6"/>
      <c r="AZ171" s="6"/>
      <c r="BA171" s="6"/>
      <c r="BB171" s="6"/>
      <c r="BC171" s="6"/>
      <c r="BD171" s="6"/>
      <c r="BE171" s="6"/>
      <c r="BF171" s="6"/>
      <c r="BG171" s="6"/>
      <c r="BH171" s="6"/>
      <c r="BI171" s="7"/>
      <c r="BJ171" s="48"/>
      <c r="BK171" s="48"/>
      <c r="BL171" s="48"/>
      <c r="CI171" s="48"/>
    </row>
    <row r="172" spans="4:87"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  <c r="AC172" s="7"/>
      <c r="AD172" s="48"/>
      <c r="AE172" s="48"/>
      <c r="AF172" s="48"/>
      <c r="AJ172" s="6"/>
      <c r="AK172" s="6"/>
      <c r="AL172" s="6"/>
      <c r="AM172" s="6"/>
      <c r="AN172" s="6"/>
      <c r="AO172" s="6"/>
      <c r="AP172" s="6"/>
      <c r="AQ172" s="6"/>
      <c r="AR172" s="6"/>
      <c r="AS172" s="6"/>
      <c r="AT172" s="6"/>
      <c r="AU172" s="6"/>
      <c r="AV172" s="6"/>
      <c r="AW172" s="6"/>
      <c r="AX172" s="6"/>
      <c r="AY172" s="6"/>
      <c r="AZ172" s="6"/>
      <c r="BA172" s="6"/>
      <c r="BB172" s="6"/>
      <c r="BC172" s="6"/>
      <c r="BD172" s="6"/>
      <c r="BE172" s="6"/>
      <c r="BF172" s="6"/>
      <c r="BG172" s="6"/>
      <c r="BH172" s="6"/>
      <c r="BI172" s="7"/>
      <c r="BJ172" s="48"/>
      <c r="BK172" s="48"/>
      <c r="BL172" s="48"/>
      <c r="CI172" s="48"/>
    </row>
    <row r="173" spans="4:87"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  <c r="AC173" s="7"/>
      <c r="AD173" s="48"/>
      <c r="AE173" s="48"/>
      <c r="AF173" s="48"/>
      <c r="AJ173" s="6"/>
      <c r="AK173" s="6"/>
      <c r="AL173" s="6"/>
      <c r="AM173" s="6"/>
      <c r="AN173" s="6"/>
      <c r="AO173" s="6"/>
      <c r="AP173" s="6"/>
      <c r="AQ173" s="6"/>
      <c r="AR173" s="6"/>
      <c r="AS173" s="6"/>
      <c r="AT173" s="6"/>
      <c r="AU173" s="6"/>
      <c r="AV173" s="6"/>
      <c r="AW173" s="6"/>
      <c r="AX173" s="6"/>
      <c r="AY173" s="6"/>
      <c r="AZ173" s="6"/>
      <c r="BA173" s="6"/>
      <c r="BB173" s="6"/>
      <c r="BC173" s="6"/>
      <c r="BD173" s="6"/>
      <c r="BE173" s="6"/>
      <c r="BF173" s="6"/>
      <c r="BG173" s="6"/>
      <c r="BH173" s="6"/>
      <c r="BI173" s="7"/>
      <c r="BJ173" s="48"/>
      <c r="BK173" s="48"/>
      <c r="BL173" s="48"/>
      <c r="CI173" s="48"/>
    </row>
    <row r="174" spans="4:87"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  <c r="AC174" s="7"/>
      <c r="AD174" s="48"/>
      <c r="AE174" s="48"/>
      <c r="AF174" s="48"/>
      <c r="AJ174" s="6"/>
      <c r="AK174" s="6"/>
      <c r="AL174" s="6"/>
      <c r="AM174" s="6"/>
      <c r="AN174" s="6"/>
      <c r="AO174" s="6"/>
      <c r="AP174" s="6"/>
      <c r="AQ174" s="6"/>
      <c r="AR174" s="6"/>
      <c r="AS174" s="6"/>
      <c r="AT174" s="6"/>
      <c r="AU174" s="6"/>
      <c r="AV174" s="6"/>
      <c r="AW174" s="6"/>
      <c r="AX174" s="6"/>
      <c r="AY174" s="6"/>
      <c r="AZ174" s="6"/>
      <c r="BA174" s="6"/>
      <c r="BB174" s="6"/>
      <c r="BC174" s="6"/>
      <c r="BD174" s="6"/>
      <c r="BE174" s="6"/>
      <c r="BF174" s="6"/>
      <c r="BG174" s="6"/>
      <c r="BH174" s="6"/>
      <c r="BI174" s="7"/>
      <c r="BJ174" s="48"/>
      <c r="BK174" s="48"/>
      <c r="BL174" s="48"/>
      <c r="CI174" s="48"/>
    </row>
    <row r="175" spans="4:87"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  <c r="AC175" s="7"/>
      <c r="AD175" s="48"/>
      <c r="AE175" s="48"/>
      <c r="AF175" s="48"/>
      <c r="AJ175" s="6"/>
      <c r="AK175" s="6"/>
      <c r="AL175" s="6"/>
      <c r="AM175" s="6"/>
      <c r="AN175" s="6"/>
      <c r="AO175" s="6"/>
      <c r="AP175" s="6"/>
      <c r="AQ175" s="6"/>
      <c r="AR175" s="6"/>
      <c r="AS175" s="6"/>
      <c r="AT175" s="6"/>
      <c r="AU175" s="6"/>
      <c r="AV175" s="6"/>
      <c r="AW175" s="6"/>
      <c r="AX175" s="6"/>
      <c r="AY175" s="6"/>
      <c r="AZ175" s="6"/>
      <c r="BA175" s="6"/>
      <c r="BB175" s="6"/>
      <c r="BC175" s="6"/>
      <c r="BD175" s="6"/>
      <c r="BE175" s="6"/>
      <c r="BF175" s="6"/>
      <c r="BG175" s="6"/>
      <c r="BH175" s="6"/>
      <c r="BI175" s="7"/>
      <c r="BJ175" s="48"/>
      <c r="BK175" s="48"/>
      <c r="BL175" s="48"/>
      <c r="CI175" s="48"/>
    </row>
    <row r="176" spans="4:87"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  <c r="AC176" s="7"/>
      <c r="AD176" s="48"/>
      <c r="AE176" s="48"/>
      <c r="AF176" s="48"/>
      <c r="AJ176" s="6"/>
      <c r="AK176" s="6"/>
      <c r="AL176" s="6"/>
      <c r="AM176" s="6"/>
      <c r="AN176" s="6"/>
      <c r="AO176" s="6"/>
      <c r="AP176" s="6"/>
      <c r="AQ176" s="6"/>
      <c r="AR176" s="6"/>
      <c r="AS176" s="6"/>
      <c r="AT176" s="6"/>
      <c r="AU176" s="6"/>
      <c r="AV176" s="6"/>
      <c r="AW176" s="6"/>
      <c r="AX176" s="6"/>
      <c r="AY176" s="6"/>
      <c r="AZ176" s="6"/>
      <c r="BA176" s="6"/>
      <c r="BB176" s="6"/>
      <c r="BC176" s="6"/>
      <c r="BD176" s="6"/>
      <c r="BE176" s="6"/>
      <c r="BF176" s="6"/>
      <c r="BG176" s="6"/>
      <c r="BH176" s="6"/>
      <c r="BI176" s="7"/>
      <c r="BJ176" s="48"/>
      <c r="BK176" s="48"/>
      <c r="BL176" s="48"/>
      <c r="CI176" s="48"/>
    </row>
    <row r="177" spans="4:87"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  <c r="AC177" s="7"/>
      <c r="AD177" s="48"/>
      <c r="AE177" s="48"/>
      <c r="AF177" s="48"/>
      <c r="AJ177" s="6"/>
      <c r="AK177" s="6"/>
      <c r="AL177" s="6"/>
      <c r="AM177" s="6"/>
      <c r="AN177" s="6"/>
      <c r="AO177" s="6"/>
      <c r="AP177" s="6"/>
      <c r="AQ177" s="6"/>
      <c r="AR177" s="6"/>
      <c r="AS177" s="6"/>
      <c r="AT177" s="6"/>
      <c r="AU177" s="6"/>
      <c r="AV177" s="6"/>
      <c r="AW177" s="6"/>
      <c r="AX177" s="6"/>
      <c r="AY177" s="6"/>
      <c r="AZ177" s="6"/>
      <c r="BA177" s="6"/>
      <c r="BB177" s="6"/>
      <c r="BC177" s="6"/>
      <c r="BD177" s="6"/>
      <c r="BE177" s="6"/>
      <c r="BF177" s="6"/>
      <c r="BG177" s="6"/>
      <c r="BH177" s="6"/>
      <c r="BI177" s="7"/>
      <c r="BJ177" s="48"/>
      <c r="BK177" s="48"/>
      <c r="BL177" s="48"/>
      <c r="CI177" s="48"/>
    </row>
    <row r="178" spans="4:87"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  <c r="AC178" s="7"/>
      <c r="AD178" s="48"/>
      <c r="AE178" s="48"/>
      <c r="AF178" s="48"/>
      <c r="AJ178" s="6"/>
      <c r="AK178" s="6"/>
      <c r="AL178" s="6"/>
      <c r="AM178" s="6"/>
      <c r="AN178" s="6"/>
      <c r="AO178" s="6"/>
      <c r="AP178" s="6"/>
      <c r="AQ178" s="6"/>
      <c r="AR178" s="6"/>
      <c r="AS178" s="6"/>
      <c r="AT178" s="6"/>
      <c r="AU178" s="6"/>
      <c r="AV178" s="6"/>
      <c r="AW178" s="6"/>
      <c r="AX178" s="6"/>
      <c r="AY178" s="6"/>
      <c r="AZ178" s="6"/>
      <c r="BA178" s="6"/>
      <c r="BB178" s="6"/>
      <c r="BC178" s="6"/>
      <c r="BD178" s="6"/>
      <c r="BE178" s="6"/>
      <c r="BF178" s="6"/>
      <c r="BG178" s="6"/>
      <c r="BH178" s="6"/>
      <c r="BI178" s="7"/>
      <c r="BJ178" s="48"/>
      <c r="BK178" s="48"/>
      <c r="BL178" s="48"/>
      <c r="CI178" s="48"/>
    </row>
    <row r="179" spans="4:87"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  <c r="AC179" s="7"/>
      <c r="AD179" s="48"/>
      <c r="AE179" s="48"/>
      <c r="AF179" s="48"/>
      <c r="AJ179" s="6"/>
      <c r="AK179" s="6"/>
      <c r="AL179" s="6"/>
      <c r="AM179" s="6"/>
      <c r="AN179" s="6"/>
      <c r="AO179" s="6"/>
      <c r="AP179" s="6"/>
      <c r="AQ179" s="6"/>
      <c r="AR179" s="6"/>
      <c r="AS179" s="6"/>
      <c r="AT179" s="6"/>
      <c r="AU179" s="6"/>
      <c r="AV179" s="6"/>
      <c r="AW179" s="6"/>
      <c r="AX179" s="6"/>
      <c r="AY179" s="6"/>
      <c r="AZ179" s="6"/>
      <c r="BA179" s="6"/>
      <c r="BB179" s="6"/>
      <c r="BC179" s="6"/>
      <c r="BD179" s="6"/>
      <c r="BE179" s="6"/>
      <c r="BF179" s="6"/>
      <c r="BG179" s="6"/>
      <c r="BH179" s="6"/>
      <c r="BI179" s="7"/>
      <c r="BJ179" s="48"/>
      <c r="BK179" s="48"/>
      <c r="BL179" s="48"/>
      <c r="CI179" s="48"/>
    </row>
    <row r="180" spans="4:87"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  <c r="AC180" s="7"/>
      <c r="AD180" s="48"/>
      <c r="AE180" s="48"/>
      <c r="AF180" s="48"/>
      <c r="AJ180" s="6"/>
      <c r="AK180" s="6"/>
      <c r="AL180" s="6"/>
      <c r="AM180" s="6"/>
      <c r="AN180" s="6"/>
      <c r="AO180" s="6"/>
      <c r="AP180" s="6"/>
      <c r="AQ180" s="6"/>
      <c r="AR180" s="6"/>
      <c r="AS180" s="6"/>
      <c r="AT180" s="6"/>
      <c r="AU180" s="6"/>
      <c r="AV180" s="6"/>
      <c r="AW180" s="6"/>
      <c r="AX180" s="6"/>
      <c r="AY180" s="6"/>
      <c r="AZ180" s="6"/>
      <c r="BA180" s="6"/>
      <c r="BB180" s="6"/>
      <c r="BC180" s="6"/>
      <c r="BD180" s="6"/>
      <c r="BE180" s="6"/>
      <c r="BF180" s="6"/>
      <c r="BG180" s="6"/>
      <c r="BH180" s="6"/>
      <c r="BI180" s="7"/>
      <c r="BJ180" s="48"/>
      <c r="BK180" s="48"/>
      <c r="BL180" s="48"/>
      <c r="CI180" s="48"/>
    </row>
    <row r="181" spans="4:87"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  <c r="AC181" s="7"/>
      <c r="AD181" s="48"/>
      <c r="AE181" s="48"/>
      <c r="AF181" s="48"/>
      <c r="AJ181" s="6"/>
      <c r="AK181" s="6"/>
      <c r="AL181" s="6"/>
      <c r="AM181" s="6"/>
      <c r="AN181" s="6"/>
      <c r="AO181" s="6"/>
      <c r="AP181" s="6"/>
      <c r="AQ181" s="6"/>
      <c r="AR181" s="6"/>
      <c r="AS181" s="6"/>
      <c r="AT181" s="6"/>
      <c r="AU181" s="6"/>
      <c r="AV181" s="6"/>
      <c r="AW181" s="6"/>
      <c r="AX181" s="6"/>
      <c r="AY181" s="6"/>
      <c r="AZ181" s="6"/>
      <c r="BA181" s="6"/>
      <c r="BB181" s="6"/>
      <c r="BC181" s="6"/>
      <c r="BD181" s="6"/>
      <c r="BE181" s="6"/>
      <c r="BF181" s="6"/>
      <c r="BG181" s="6"/>
      <c r="BH181" s="6"/>
      <c r="BI181" s="7"/>
      <c r="BJ181" s="48"/>
      <c r="BK181" s="48"/>
      <c r="BL181" s="48"/>
      <c r="CI181" s="48"/>
    </row>
    <row r="182" spans="4:87"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  <c r="AC182" s="7"/>
      <c r="AD182" s="48"/>
      <c r="AE182" s="48"/>
      <c r="AF182" s="48"/>
      <c r="AJ182" s="6"/>
      <c r="AK182" s="6"/>
      <c r="AL182" s="6"/>
      <c r="AM182" s="6"/>
      <c r="AN182" s="6"/>
      <c r="AO182" s="6"/>
      <c r="AP182" s="6"/>
      <c r="AQ182" s="6"/>
      <c r="AR182" s="6"/>
      <c r="AS182" s="6"/>
      <c r="AT182" s="6"/>
      <c r="AU182" s="6"/>
      <c r="AV182" s="6"/>
      <c r="AW182" s="6"/>
      <c r="AX182" s="6"/>
      <c r="AY182" s="6"/>
      <c r="AZ182" s="6"/>
      <c r="BA182" s="6"/>
      <c r="BB182" s="6"/>
      <c r="BC182" s="6"/>
      <c r="BD182" s="6"/>
      <c r="BE182" s="6"/>
      <c r="BF182" s="6"/>
      <c r="BG182" s="6"/>
      <c r="BH182" s="6"/>
      <c r="BI182" s="7"/>
      <c r="BJ182" s="48"/>
      <c r="BK182" s="48"/>
      <c r="BL182" s="48"/>
      <c r="CI182" s="48"/>
    </row>
    <row r="183" spans="4:87"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  <c r="AC183" s="7"/>
      <c r="AD183" s="48"/>
      <c r="AE183" s="48"/>
      <c r="AF183" s="48"/>
      <c r="AJ183" s="6"/>
      <c r="AK183" s="6"/>
      <c r="AL183" s="6"/>
      <c r="AM183" s="6"/>
      <c r="AN183" s="6"/>
      <c r="AO183" s="6"/>
      <c r="AP183" s="6"/>
      <c r="AQ183" s="6"/>
      <c r="AR183" s="6"/>
      <c r="AS183" s="6"/>
      <c r="AT183" s="6"/>
      <c r="AU183" s="6"/>
      <c r="AV183" s="6"/>
      <c r="AW183" s="6"/>
      <c r="AX183" s="6"/>
      <c r="AY183" s="6"/>
      <c r="AZ183" s="6"/>
      <c r="BA183" s="6"/>
      <c r="BB183" s="6"/>
      <c r="BC183" s="6"/>
      <c r="BD183" s="6"/>
      <c r="BE183" s="6"/>
      <c r="BF183" s="6"/>
      <c r="BG183" s="6"/>
      <c r="BH183" s="6"/>
      <c r="BI183" s="7"/>
      <c r="BJ183" s="48"/>
      <c r="BK183" s="48"/>
      <c r="BL183" s="48"/>
      <c r="CI183" s="48"/>
    </row>
    <row r="184" spans="4:87"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  <c r="AC184" s="7"/>
      <c r="AD184" s="48"/>
      <c r="AE184" s="48"/>
      <c r="AF184" s="48"/>
      <c r="AJ184" s="6"/>
      <c r="AK184" s="6"/>
      <c r="AL184" s="6"/>
      <c r="AM184" s="6"/>
      <c r="AN184" s="6"/>
      <c r="AO184" s="6"/>
      <c r="AP184" s="6"/>
      <c r="AQ184" s="6"/>
      <c r="AR184" s="6"/>
      <c r="AS184" s="6"/>
      <c r="AT184" s="6"/>
      <c r="AU184" s="6"/>
      <c r="AV184" s="6"/>
      <c r="AW184" s="6"/>
      <c r="AX184" s="6"/>
      <c r="AY184" s="6"/>
      <c r="AZ184" s="6"/>
      <c r="BA184" s="6"/>
      <c r="BB184" s="6"/>
      <c r="BC184" s="6"/>
      <c r="BD184" s="6"/>
      <c r="BE184" s="6"/>
      <c r="BF184" s="6"/>
      <c r="BG184" s="6"/>
      <c r="BH184" s="6"/>
      <c r="BI184" s="7"/>
      <c r="BJ184" s="48"/>
      <c r="BK184" s="48"/>
      <c r="BL184" s="48"/>
      <c r="CI184" s="48"/>
    </row>
    <row r="185" spans="4:87"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  <c r="AC185" s="7"/>
      <c r="AD185" s="48"/>
      <c r="AE185" s="48"/>
      <c r="AF185" s="48"/>
      <c r="AJ185" s="6"/>
      <c r="AK185" s="6"/>
      <c r="AL185" s="6"/>
      <c r="AM185" s="6"/>
      <c r="AN185" s="6"/>
      <c r="AO185" s="6"/>
      <c r="AP185" s="6"/>
      <c r="AQ185" s="6"/>
      <c r="AR185" s="6"/>
      <c r="AS185" s="6"/>
      <c r="AT185" s="6"/>
      <c r="AU185" s="6"/>
      <c r="AV185" s="6"/>
      <c r="AW185" s="6"/>
      <c r="AX185" s="6"/>
      <c r="AY185" s="6"/>
      <c r="AZ185" s="6"/>
      <c r="BA185" s="6"/>
      <c r="BB185" s="6"/>
      <c r="BC185" s="6"/>
      <c r="BD185" s="6"/>
      <c r="BE185" s="6"/>
      <c r="BF185" s="6"/>
      <c r="BG185" s="6"/>
      <c r="BH185" s="6"/>
      <c r="BI185" s="7"/>
      <c r="BJ185" s="48"/>
      <c r="BK185" s="48"/>
      <c r="BL185" s="48"/>
      <c r="CI185" s="48"/>
    </row>
    <row r="186" spans="4:87"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  <c r="AC186" s="7"/>
      <c r="AD186" s="48"/>
      <c r="AE186" s="48"/>
      <c r="AF186" s="48"/>
      <c r="AJ186" s="6"/>
      <c r="AK186" s="6"/>
      <c r="AL186" s="6"/>
      <c r="AM186" s="6"/>
      <c r="AN186" s="6"/>
      <c r="AO186" s="6"/>
      <c r="AP186" s="6"/>
      <c r="AQ186" s="6"/>
      <c r="AR186" s="6"/>
      <c r="AS186" s="6"/>
      <c r="AT186" s="6"/>
      <c r="AU186" s="6"/>
      <c r="AV186" s="6"/>
      <c r="AW186" s="6"/>
      <c r="AX186" s="6"/>
      <c r="AY186" s="6"/>
      <c r="AZ186" s="6"/>
      <c r="BA186" s="6"/>
      <c r="BB186" s="6"/>
      <c r="BC186" s="6"/>
      <c r="BD186" s="6"/>
      <c r="BE186" s="6"/>
      <c r="BF186" s="6"/>
      <c r="BG186" s="6"/>
      <c r="BH186" s="6"/>
      <c r="BI186" s="7"/>
      <c r="BJ186" s="48"/>
      <c r="BK186" s="48"/>
      <c r="BL186" s="48"/>
      <c r="CI186" s="48"/>
    </row>
    <row r="187" spans="4:87"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  <c r="AC187" s="7"/>
      <c r="AD187" s="48"/>
      <c r="AE187" s="48"/>
      <c r="AF187" s="48"/>
      <c r="AJ187" s="6"/>
      <c r="AK187" s="6"/>
      <c r="AL187" s="6"/>
      <c r="AM187" s="6"/>
      <c r="AN187" s="6"/>
      <c r="AO187" s="6"/>
      <c r="AP187" s="6"/>
      <c r="AQ187" s="6"/>
      <c r="AR187" s="6"/>
      <c r="AS187" s="6"/>
      <c r="AT187" s="6"/>
      <c r="AU187" s="6"/>
      <c r="AV187" s="6"/>
      <c r="AW187" s="6"/>
      <c r="AX187" s="6"/>
      <c r="AY187" s="6"/>
      <c r="AZ187" s="6"/>
      <c r="BA187" s="6"/>
      <c r="BB187" s="6"/>
      <c r="BC187" s="6"/>
      <c r="BD187" s="6"/>
      <c r="BE187" s="6"/>
      <c r="BF187" s="6"/>
      <c r="BG187" s="6"/>
      <c r="BH187" s="6"/>
      <c r="BI187" s="7"/>
      <c r="BJ187" s="48"/>
      <c r="BK187" s="48"/>
      <c r="BL187" s="48"/>
      <c r="CI187" s="48"/>
    </row>
    <row r="188" spans="4:87"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  <c r="AC188" s="7"/>
      <c r="AD188" s="48"/>
      <c r="AE188" s="48"/>
      <c r="AF188" s="48"/>
      <c r="AJ188" s="6"/>
      <c r="AK188" s="6"/>
      <c r="AL188" s="6"/>
      <c r="AM188" s="6"/>
      <c r="AN188" s="6"/>
      <c r="AO188" s="6"/>
      <c r="AP188" s="6"/>
      <c r="AQ188" s="6"/>
      <c r="AR188" s="6"/>
      <c r="AS188" s="6"/>
      <c r="AT188" s="6"/>
      <c r="AU188" s="6"/>
      <c r="AV188" s="6"/>
      <c r="AW188" s="6"/>
      <c r="AX188" s="6"/>
      <c r="AY188" s="6"/>
      <c r="AZ188" s="6"/>
      <c r="BA188" s="6"/>
      <c r="BB188" s="6"/>
      <c r="BC188" s="6"/>
      <c r="BD188" s="6"/>
      <c r="BE188" s="6"/>
      <c r="BF188" s="6"/>
      <c r="BG188" s="6"/>
      <c r="BH188" s="6"/>
      <c r="BI188" s="7"/>
      <c r="BJ188" s="48"/>
      <c r="BK188" s="48"/>
      <c r="BL188" s="48"/>
      <c r="CI188" s="48"/>
    </row>
    <row r="189" spans="4:87"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  <c r="AC189" s="7"/>
      <c r="AD189" s="48"/>
      <c r="AE189" s="48"/>
      <c r="AF189" s="48"/>
      <c r="AJ189" s="6"/>
      <c r="AK189" s="6"/>
      <c r="AL189" s="6"/>
      <c r="AM189" s="6"/>
      <c r="AN189" s="6"/>
      <c r="AO189" s="6"/>
      <c r="AP189" s="6"/>
      <c r="AQ189" s="6"/>
      <c r="AR189" s="6"/>
      <c r="AS189" s="6"/>
      <c r="AT189" s="6"/>
      <c r="AU189" s="6"/>
      <c r="AV189" s="6"/>
      <c r="AW189" s="6"/>
      <c r="AX189" s="6"/>
      <c r="AY189" s="6"/>
      <c r="AZ189" s="6"/>
      <c r="BA189" s="6"/>
      <c r="BB189" s="6"/>
      <c r="BC189" s="6"/>
      <c r="BD189" s="6"/>
      <c r="BE189" s="6"/>
      <c r="BF189" s="6"/>
      <c r="BG189" s="6"/>
      <c r="BH189" s="6"/>
      <c r="BI189" s="7"/>
      <c r="BJ189" s="48"/>
      <c r="BK189" s="48"/>
      <c r="BL189" s="48"/>
      <c r="CI189" s="48"/>
    </row>
    <row r="190" spans="4:87"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  <c r="AC190" s="7"/>
      <c r="AD190" s="48"/>
      <c r="AE190" s="48"/>
      <c r="AF190" s="48"/>
      <c r="AJ190" s="6"/>
      <c r="AK190" s="6"/>
      <c r="AL190" s="6"/>
      <c r="AM190" s="6"/>
      <c r="AN190" s="6"/>
      <c r="AO190" s="6"/>
      <c r="AP190" s="6"/>
      <c r="AQ190" s="6"/>
      <c r="AR190" s="6"/>
      <c r="AS190" s="6"/>
      <c r="AT190" s="6"/>
      <c r="AU190" s="6"/>
      <c r="AV190" s="6"/>
      <c r="AW190" s="6"/>
      <c r="AX190" s="6"/>
      <c r="AY190" s="6"/>
      <c r="AZ190" s="6"/>
      <c r="BA190" s="6"/>
      <c r="BB190" s="6"/>
      <c r="BC190" s="6"/>
      <c r="BD190" s="6"/>
      <c r="BE190" s="6"/>
      <c r="BF190" s="6"/>
      <c r="BG190" s="6"/>
      <c r="BH190" s="6"/>
      <c r="BI190" s="7"/>
      <c r="BJ190" s="48"/>
      <c r="BK190" s="48"/>
      <c r="BL190" s="48"/>
      <c r="CI190" s="48"/>
    </row>
    <row r="191" spans="4:87"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  <c r="AC191" s="7"/>
      <c r="AD191" s="48"/>
      <c r="AE191" s="48"/>
      <c r="AF191" s="48"/>
      <c r="AJ191" s="6"/>
      <c r="AK191" s="6"/>
      <c r="AL191" s="6"/>
      <c r="AM191" s="6"/>
      <c r="AN191" s="6"/>
      <c r="AO191" s="6"/>
      <c r="AP191" s="6"/>
      <c r="AQ191" s="6"/>
      <c r="AR191" s="6"/>
      <c r="AS191" s="6"/>
      <c r="AT191" s="6"/>
      <c r="AU191" s="6"/>
      <c r="AV191" s="6"/>
      <c r="AW191" s="6"/>
      <c r="AX191" s="6"/>
      <c r="AY191" s="6"/>
      <c r="AZ191" s="6"/>
      <c r="BA191" s="6"/>
      <c r="BB191" s="6"/>
      <c r="BC191" s="6"/>
      <c r="BD191" s="6"/>
      <c r="BE191" s="6"/>
      <c r="BF191" s="6"/>
      <c r="BG191" s="6"/>
      <c r="BH191" s="6"/>
      <c r="BI191" s="7"/>
      <c r="BJ191" s="48"/>
      <c r="BK191" s="48"/>
      <c r="BL191" s="48"/>
      <c r="CI191" s="48"/>
    </row>
    <row r="192" spans="4:87"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  <c r="AC192" s="7"/>
      <c r="AD192" s="48"/>
      <c r="AE192" s="48"/>
      <c r="AF192" s="48"/>
      <c r="AJ192" s="6"/>
      <c r="AK192" s="6"/>
      <c r="AL192" s="6"/>
      <c r="AM192" s="6"/>
      <c r="AN192" s="6"/>
      <c r="AO192" s="6"/>
      <c r="AP192" s="6"/>
      <c r="AQ192" s="6"/>
      <c r="AR192" s="6"/>
      <c r="AS192" s="6"/>
      <c r="AT192" s="6"/>
      <c r="AU192" s="6"/>
      <c r="AV192" s="6"/>
      <c r="AW192" s="6"/>
      <c r="AX192" s="6"/>
      <c r="AY192" s="6"/>
      <c r="AZ192" s="6"/>
      <c r="BA192" s="6"/>
      <c r="BB192" s="6"/>
      <c r="BC192" s="6"/>
      <c r="BD192" s="6"/>
      <c r="BE192" s="6"/>
      <c r="BF192" s="6"/>
      <c r="BG192" s="6"/>
      <c r="BH192" s="6"/>
      <c r="BI192" s="7"/>
      <c r="BJ192" s="48"/>
      <c r="BK192" s="48"/>
      <c r="BL192" s="48"/>
      <c r="CI192" s="48"/>
    </row>
    <row r="193" spans="4:87"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  <c r="AC193" s="7"/>
      <c r="AD193" s="48"/>
      <c r="AE193" s="48"/>
      <c r="AF193" s="48"/>
      <c r="AJ193" s="6"/>
      <c r="AK193" s="6"/>
      <c r="AL193" s="6"/>
      <c r="AM193" s="6"/>
      <c r="AN193" s="6"/>
      <c r="AO193" s="6"/>
      <c r="AP193" s="6"/>
      <c r="AQ193" s="6"/>
      <c r="AR193" s="6"/>
      <c r="AS193" s="6"/>
      <c r="AT193" s="6"/>
      <c r="AU193" s="6"/>
      <c r="AV193" s="6"/>
      <c r="AW193" s="6"/>
      <c r="AX193" s="6"/>
      <c r="AY193" s="6"/>
      <c r="AZ193" s="6"/>
      <c r="BA193" s="6"/>
      <c r="BB193" s="6"/>
      <c r="BC193" s="6"/>
      <c r="BD193" s="6"/>
      <c r="BE193" s="6"/>
      <c r="BF193" s="6"/>
      <c r="BG193" s="6"/>
      <c r="BH193" s="6"/>
      <c r="BI193" s="7"/>
      <c r="BJ193" s="48"/>
      <c r="BK193" s="48"/>
      <c r="BL193" s="48"/>
      <c r="CI193" s="48"/>
    </row>
    <row r="194" spans="4:87"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  <c r="AC194" s="7"/>
      <c r="AD194" s="48"/>
      <c r="AE194" s="48"/>
      <c r="AF194" s="48"/>
      <c r="AJ194" s="6"/>
      <c r="AK194" s="6"/>
      <c r="AL194" s="6"/>
      <c r="AM194" s="6"/>
      <c r="AN194" s="6"/>
      <c r="AO194" s="6"/>
      <c r="AP194" s="6"/>
      <c r="AQ194" s="6"/>
      <c r="AR194" s="6"/>
      <c r="AS194" s="6"/>
      <c r="AT194" s="6"/>
      <c r="AU194" s="6"/>
      <c r="AV194" s="6"/>
      <c r="AW194" s="6"/>
      <c r="AX194" s="6"/>
      <c r="AY194" s="6"/>
      <c r="AZ194" s="6"/>
      <c r="BA194" s="6"/>
      <c r="BB194" s="6"/>
      <c r="BC194" s="6"/>
      <c r="BD194" s="6"/>
      <c r="BE194" s="6"/>
      <c r="BF194" s="6"/>
      <c r="BG194" s="6"/>
      <c r="BH194" s="6"/>
      <c r="BI194" s="7"/>
      <c r="BJ194" s="48"/>
      <c r="BK194" s="48"/>
      <c r="BL194" s="48"/>
      <c r="CI194" s="48"/>
    </row>
    <row r="195" spans="4:87"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  <c r="AC195" s="7"/>
      <c r="AD195" s="48"/>
      <c r="AE195" s="48"/>
      <c r="AF195" s="48"/>
      <c r="AJ195" s="6"/>
      <c r="AK195" s="6"/>
      <c r="AL195" s="6"/>
      <c r="AM195" s="6"/>
      <c r="AN195" s="6"/>
      <c r="AO195" s="6"/>
      <c r="AP195" s="6"/>
      <c r="AQ195" s="6"/>
      <c r="AR195" s="6"/>
      <c r="AS195" s="6"/>
      <c r="AT195" s="6"/>
      <c r="AU195" s="6"/>
      <c r="AV195" s="6"/>
      <c r="AW195" s="6"/>
      <c r="AX195" s="6"/>
      <c r="AY195" s="6"/>
      <c r="AZ195" s="6"/>
      <c r="BA195" s="6"/>
      <c r="BB195" s="6"/>
      <c r="BC195" s="6"/>
      <c r="BD195" s="6"/>
      <c r="BE195" s="6"/>
      <c r="BF195" s="6"/>
      <c r="BG195" s="6"/>
      <c r="BH195" s="6"/>
      <c r="BI195" s="7"/>
      <c r="BJ195" s="48"/>
      <c r="BK195" s="48"/>
      <c r="BL195" s="48"/>
      <c r="CI195" s="48"/>
    </row>
    <row r="196" spans="4:87"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  <c r="AC196" s="7"/>
      <c r="AD196" s="48"/>
      <c r="AE196" s="48"/>
      <c r="AF196" s="48"/>
      <c r="AJ196" s="6"/>
      <c r="AK196" s="6"/>
      <c r="AL196" s="6"/>
      <c r="AM196" s="6"/>
      <c r="AN196" s="6"/>
      <c r="AO196" s="6"/>
      <c r="AP196" s="6"/>
      <c r="AQ196" s="6"/>
      <c r="AR196" s="6"/>
      <c r="AS196" s="6"/>
      <c r="AT196" s="6"/>
      <c r="AU196" s="6"/>
      <c r="AV196" s="6"/>
      <c r="AW196" s="6"/>
      <c r="AX196" s="6"/>
      <c r="AY196" s="6"/>
      <c r="AZ196" s="6"/>
      <c r="BA196" s="6"/>
      <c r="BB196" s="6"/>
      <c r="BC196" s="6"/>
      <c r="BD196" s="6"/>
      <c r="BE196" s="6"/>
      <c r="BF196" s="6"/>
      <c r="BG196" s="6"/>
      <c r="BH196" s="6"/>
      <c r="BI196" s="7"/>
      <c r="BJ196" s="48"/>
      <c r="BK196" s="48"/>
      <c r="BL196" s="48"/>
      <c r="CI196" s="48"/>
    </row>
    <row r="197" spans="4:87"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  <c r="AC197" s="7"/>
      <c r="AD197" s="48"/>
      <c r="AE197" s="48"/>
      <c r="AF197" s="48"/>
      <c r="AJ197" s="6"/>
      <c r="AK197" s="6"/>
      <c r="AL197" s="6"/>
      <c r="AM197" s="6"/>
      <c r="AN197" s="6"/>
      <c r="AO197" s="6"/>
      <c r="AP197" s="6"/>
      <c r="AQ197" s="6"/>
      <c r="AR197" s="6"/>
      <c r="AS197" s="6"/>
      <c r="AT197" s="6"/>
      <c r="AU197" s="6"/>
      <c r="AV197" s="6"/>
      <c r="AW197" s="6"/>
      <c r="AX197" s="6"/>
      <c r="AY197" s="6"/>
      <c r="AZ197" s="6"/>
      <c r="BA197" s="6"/>
      <c r="BB197" s="6"/>
      <c r="BC197" s="6"/>
      <c r="BD197" s="6"/>
      <c r="BE197" s="6"/>
      <c r="BF197" s="6"/>
      <c r="BG197" s="6"/>
      <c r="BH197" s="6"/>
      <c r="BI197" s="7"/>
      <c r="BJ197" s="48"/>
      <c r="BK197" s="48"/>
      <c r="BL197" s="48"/>
      <c r="CI197" s="48"/>
    </row>
    <row r="198" spans="4:87"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  <c r="AC198" s="7"/>
      <c r="AD198" s="48"/>
      <c r="AE198" s="48"/>
      <c r="AF198" s="48"/>
      <c r="AJ198" s="6"/>
      <c r="AK198" s="6"/>
      <c r="AL198" s="6"/>
      <c r="AM198" s="6"/>
      <c r="AN198" s="6"/>
      <c r="AO198" s="6"/>
      <c r="AP198" s="6"/>
      <c r="AQ198" s="6"/>
      <c r="AR198" s="6"/>
      <c r="AS198" s="6"/>
      <c r="AT198" s="6"/>
      <c r="AU198" s="6"/>
      <c r="AV198" s="6"/>
      <c r="AW198" s="6"/>
      <c r="AX198" s="6"/>
      <c r="AY198" s="6"/>
      <c r="AZ198" s="6"/>
      <c r="BA198" s="6"/>
      <c r="BB198" s="6"/>
      <c r="BC198" s="6"/>
      <c r="BD198" s="6"/>
      <c r="BE198" s="6"/>
      <c r="BF198" s="6"/>
      <c r="BG198" s="6"/>
      <c r="BH198" s="6"/>
      <c r="BI198" s="7"/>
      <c r="BJ198" s="48"/>
      <c r="BK198" s="48"/>
      <c r="BL198" s="48"/>
      <c r="CI198" s="48"/>
    </row>
    <row r="199" spans="4:87"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  <c r="AC199" s="7"/>
      <c r="AD199" s="48"/>
      <c r="AE199" s="48"/>
      <c r="AF199" s="48"/>
      <c r="AJ199" s="6"/>
      <c r="AK199" s="6"/>
      <c r="AL199" s="6"/>
      <c r="AM199" s="6"/>
      <c r="AN199" s="6"/>
      <c r="AO199" s="6"/>
      <c r="AP199" s="6"/>
      <c r="AQ199" s="6"/>
      <c r="AR199" s="6"/>
      <c r="AS199" s="6"/>
      <c r="AT199" s="6"/>
      <c r="AU199" s="6"/>
      <c r="AV199" s="6"/>
      <c r="AW199" s="6"/>
      <c r="AX199" s="6"/>
      <c r="AY199" s="6"/>
      <c r="AZ199" s="6"/>
      <c r="BA199" s="6"/>
      <c r="BB199" s="6"/>
      <c r="BC199" s="6"/>
      <c r="BD199" s="6"/>
      <c r="BE199" s="6"/>
      <c r="BF199" s="6"/>
      <c r="BG199" s="6"/>
      <c r="BH199" s="6"/>
      <c r="BI199" s="7"/>
      <c r="BJ199" s="48"/>
      <c r="BK199" s="48"/>
      <c r="BL199" s="48"/>
      <c r="CI199" s="48"/>
    </row>
    <row r="200" spans="4:87"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  <c r="AC200" s="7"/>
      <c r="AD200" s="48"/>
      <c r="AE200" s="48"/>
      <c r="AF200" s="48"/>
      <c r="AJ200" s="6"/>
      <c r="AK200" s="6"/>
      <c r="AL200" s="6"/>
      <c r="AM200" s="6"/>
      <c r="AN200" s="6"/>
      <c r="AO200" s="6"/>
      <c r="AP200" s="6"/>
      <c r="AQ200" s="6"/>
      <c r="AR200" s="6"/>
      <c r="AS200" s="6"/>
      <c r="AT200" s="6"/>
      <c r="AU200" s="6"/>
      <c r="AV200" s="6"/>
      <c r="AW200" s="6"/>
      <c r="AX200" s="6"/>
      <c r="AY200" s="6"/>
      <c r="AZ200" s="6"/>
      <c r="BA200" s="6"/>
      <c r="BB200" s="6"/>
      <c r="BC200" s="6"/>
      <c r="BD200" s="6"/>
      <c r="BE200" s="6"/>
      <c r="BF200" s="6"/>
      <c r="BG200" s="6"/>
      <c r="BH200" s="6"/>
      <c r="BI200" s="7"/>
      <c r="BJ200" s="48"/>
      <c r="BK200" s="48"/>
      <c r="BL200" s="48"/>
      <c r="CI200" s="48"/>
    </row>
    <row r="201" spans="4:87"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  <c r="AC201" s="7"/>
      <c r="AD201" s="48"/>
      <c r="AE201" s="48"/>
      <c r="AF201" s="48"/>
      <c r="AJ201" s="6"/>
      <c r="AK201" s="6"/>
      <c r="AL201" s="6"/>
      <c r="AM201" s="6"/>
      <c r="AN201" s="6"/>
      <c r="AO201" s="6"/>
      <c r="AP201" s="6"/>
      <c r="AQ201" s="6"/>
      <c r="AR201" s="6"/>
      <c r="AS201" s="6"/>
      <c r="AT201" s="6"/>
      <c r="AU201" s="6"/>
      <c r="AV201" s="6"/>
      <c r="AW201" s="6"/>
      <c r="AX201" s="6"/>
      <c r="AY201" s="6"/>
      <c r="AZ201" s="6"/>
      <c r="BA201" s="6"/>
      <c r="BB201" s="6"/>
      <c r="BC201" s="6"/>
      <c r="BD201" s="6"/>
      <c r="BE201" s="6"/>
      <c r="BF201" s="6"/>
      <c r="BG201" s="6"/>
      <c r="BH201" s="6"/>
      <c r="BI201" s="7"/>
      <c r="BJ201" s="48"/>
      <c r="BK201" s="48"/>
      <c r="BL201" s="48"/>
      <c r="CI201" s="48"/>
    </row>
    <row r="202" spans="4:87"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  <c r="AC202" s="7"/>
      <c r="AD202" s="48"/>
      <c r="AE202" s="48"/>
      <c r="AF202" s="48"/>
      <c r="AJ202" s="6"/>
      <c r="AK202" s="6"/>
      <c r="AL202" s="6"/>
      <c r="AM202" s="6"/>
      <c r="AN202" s="6"/>
      <c r="AO202" s="6"/>
      <c r="AP202" s="6"/>
      <c r="AQ202" s="6"/>
      <c r="AR202" s="6"/>
      <c r="AS202" s="6"/>
      <c r="AT202" s="6"/>
      <c r="AU202" s="6"/>
      <c r="AV202" s="6"/>
      <c r="AW202" s="6"/>
      <c r="AX202" s="6"/>
      <c r="AY202" s="6"/>
      <c r="AZ202" s="6"/>
      <c r="BA202" s="6"/>
      <c r="BB202" s="6"/>
      <c r="BC202" s="6"/>
      <c r="BD202" s="6"/>
      <c r="BE202" s="6"/>
      <c r="BF202" s="6"/>
      <c r="BG202" s="6"/>
      <c r="BH202" s="6"/>
      <c r="BI202" s="7"/>
      <c r="BJ202" s="48"/>
      <c r="BK202" s="48"/>
      <c r="BL202" s="48"/>
      <c r="CI202" s="48"/>
    </row>
    <row r="203" spans="4:87"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  <c r="AC203" s="7"/>
      <c r="AD203" s="48"/>
      <c r="AE203" s="48"/>
      <c r="AF203" s="48"/>
      <c r="AJ203" s="6"/>
      <c r="AK203" s="6"/>
      <c r="AL203" s="6"/>
      <c r="AM203" s="6"/>
      <c r="AN203" s="6"/>
      <c r="AO203" s="6"/>
      <c r="AP203" s="6"/>
      <c r="AQ203" s="6"/>
      <c r="AR203" s="6"/>
      <c r="AS203" s="6"/>
      <c r="AT203" s="6"/>
      <c r="AU203" s="6"/>
      <c r="AV203" s="6"/>
      <c r="AW203" s="6"/>
      <c r="AX203" s="6"/>
      <c r="AY203" s="6"/>
      <c r="AZ203" s="6"/>
      <c r="BA203" s="6"/>
      <c r="BB203" s="6"/>
      <c r="BC203" s="6"/>
      <c r="BD203" s="6"/>
      <c r="BE203" s="6"/>
      <c r="BF203" s="6"/>
      <c r="BG203" s="6"/>
      <c r="BH203" s="6"/>
      <c r="BI203" s="7"/>
      <c r="BJ203" s="48"/>
      <c r="BK203" s="48"/>
      <c r="BL203" s="48"/>
      <c r="CI203" s="48"/>
    </row>
    <row r="204" spans="4:87"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  <c r="AC204" s="7"/>
      <c r="AD204" s="48"/>
      <c r="AE204" s="48"/>
      <c r="AF204" s="48"/>
      <c r="AJ204" s="6"/>
      <c r="AK204" s="6"/>
      <c r="AL204" s="6"/>
      <c r="AM204" s="6"/>
      <c r="AN204" s="6"/>
      <c r="AO204" s="6"/>
      <c r="AP204" s="6"/>
      <c r="AQ204" s="6"/>
      <c r="AR204" s="6"/>
      <c r="AS204" s="6"/>
      <c r="AT204" s="6"/>
      <c r="AU204" s="6"/>
      <c r="AV204" s="6"/>
      <c r="AW204" s="6"/>
      <c r="AX204" s="6"/>
      <c r="AY204" s="6"/>
      <c r="AZ204" s="6"/>
      <c r="BA204" s="6"/>
      <c r="BB204" s="6"/>
      <c r="BC204" s="6"/>
      <c r="BD204" s="6"/>
      <c r="BE204" s="6"/>
      <c r="BF204" s="6"/>
      <c r="BG204" s="6"/>
      <c r="BH204" s="6"/>
      <c r="BI204" s="7"/>
      <c r="BJ204" s="48"/>
      <c r="BK204" s="48"/>
      <c r="BL204" s="48"/>
      <c r="CI204" s="48"/>
    </row>
    <row r="205" spans="4:87"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  <c r="AC205" s="7"/>
      <c r="AD205" s="48"/>
      <c r="AE205" s="48"/>
      <c r="AF205" s="48"/>
      <c r="AJ205" s="6"/>
      <c r="AK205" s="6"/>
      <c r="AL205" s="6"/>
      <c r="AM205" s="6"/>
      <c r="AN205" s="6"/>
      <c r="AO205" s="6"/>
      <c r="AP205" s="6"/>
      <c r="AQ205" s="6"/>
      <c r="AR205" s="6"/>
      <c r="AS205" s="6"/>
      <c r="AT205" s="6"/>
      <c r="AU205" s="6"/>
      <c r="AV205" s="6"/>
      <c r="AW205" s="6"/>
      <c r="AX205" s="6"/>
      <c r="AY205" s="6"/>
      <c r="AZ205" s="6"/>
      <c r="BA205" s="6"/>
      <c r="BB205" s="6"/>
      <c r="BC205" s="6"/>
      <c r="BD205" s="6"/>
      <c r="BE205" s="6"/>
      <c r="BF205" s="6"/>
      <c r="BG205" s="6"/>
      <c r="BH205" s="6"/>
      <c r="BI205" s="7"/>
      <c r="BJ205" s="48"/>
      <c r="BK205" s="48"/>
      <c r="BL205" s="48"/>
      <c r="CI205" s="48"/>
    </row>
    <row r="206" spans="4:87"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  <c r="AC206" s="7"/>
      <c r="AD206" s="48"/>
      <c r="AE206" s="48"/>
      <c r="AF206" s="48"/>
      <c r="AJ206" s="6"/>
      <c r="AK206" s="6"/>
      <c r="AL206" s="6"/>
      <c r="AM206" s="6"/>
      <c r="AN206" s="6"/>
      <c r="AO206" s="6"/>
      <c r="AP206" s="6"/>
      <c r="AQ206" s="6"/>
      <c r="AR206" s="6"/>
      <c r="AS206" s="6"/>
      <c r="AT206" s="6"/>
      <c r="AU206" s="6"/>
      <c r="AV206" s="6"/>
      <c r="AW206" s="6"/>
      <c r="AX206" s="6"/>
      <c r="AY206" s="6"/>
      <c r="AZ206" s="6"/>
      <c r="BA206" s="6"/>
      <c r="BB206" s="6"/>
      <c r="BC206" s="6"/>
      <c r="BD206" s="6"/>
      <c r="BE206" s="6"/>
      <c r="BF206" s="6"/>
      <c r="BG206" s="6"/>
      <c r="BH206" s="6"/>
      <c r="BI206" s="7"/>
      <c r="BJ206" s="48"/>
      <c r="BK206" s="48"/>
      <c r="BL206" s="48"/>
      <c r="CI206" s="48"/>
    </row>
    <row r="207" spans="4:87"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  <c r="AC207" s="7"/>
      <c r="AD207" s="48"/>
      <c r="AE207" s="48"/>
      <c r="AF207" s="48"/>
      <c r="AJ207" s="6"/>
      <c r="AK207" s="6"/>
      <c r="AL207" s="6"/>
      <c r="AM207" s="6"/>
      <c r="AN207" s="6"/>
      <c r="AO207" s="6"/>
      <c r="AP207" s="6"/>
      <c r="AQ207" s="6"/>
      <c r="AR207" s="6"/>
      <c r="AS207" s="6"/>
      <c r="AT207" s="6"/>
      <c r="AU207" s="6"/>
      <c r="AV207" s="6"/>
      <c r="AW207" s="6"/>
      <c r="AX207" s="6"/>
      <c r="AY207" s="6"/>
      <c r="AZ207" s="6"/>
      <c r="BA207" s="6"/>
      <c r="BB207" s="6"/>
      <c r="BC207" s="6"/>
      <c r="BD207" s="6"/>
      <c r="BE207" s="6"/>
      <c r="BF207" s="6"/>
      <c r="BG207" s="6"/>
      <c r="BH207" s="6"/>
      <c r="BI207" s="7"/>
      <c r="BJ207" s="48"/>
      <c r="BK207" s="48"/>
      <c r="BL207" s="48"/>
      <c r="CI207" s="48"/>
    </row>
    <row r="208" spans="4:87"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  <c r="AC208" s="7"/>
      <c r="AD208" s="48"/>
      <c r="AE208" s="48"/>
      <c r="AF208" s="48"/>
      <c r="AJ208" s="6"/>
      <c r="AK208" s="6"/>
      <c r="AL208" s="6"/>
      <c r="AM208" s="6"/>
      <c r="AN208" s="6"/>
      <c r="AO208" s="6"/>
      <c r="AP208" s="6"/>
      <c r="AQ208" s="6"/>
      <c r="AR208" s="6"/>
      <c r="AS208" s="6"/>
      <c r="AT208" s="6"/>
      <c r="AU208" s="6"/>
      <c r="AV208" s="6"/>
      <c r="AW208" s="6"/>
      <c r="AX208" s="6"/>
      <c r="AY208" s="6"/>
      <c r="AZ208" s="6"/>
      <c r="BA208" s="6"/>
      <c r="BB208" s="6"/>
      <c r="BC208" s="6"/>
      <c r="BD208" s="6"/>
      <c r="BE208" s="6"/>
      <c r="BF208" s="6"/>
      <c r="BG208" s="6"/>
      <c r="BH208" s="6"/>
      <c r="BI208" s="7"/>
      <c r="BJ208" s="48"/>
      <c r="BK208" s="48"/>
      <c r="BL208" s="48"/>
      <c r="CI208" s="48"/>
    </row>
    <row r="209" spans="4:87"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  <c r="AC209" s="7"/>
      <c r="AD209" s="48"/>
      <c r="AE209" s="48"/>
      <c r="AF209" s="48"/>
      <c r="AJ209" s="6"/>
      <c r="AK209" s="6"/>
      <c r="AL209" s="6"/>
      <c r="AM209" s="6"/>
      <c r="AN209" s="6"/>
      <c r="AO209" s="6"/>
      <c r="AP209" s="6"/>
      <c r="AQ209" s="6"/>
      <c r="AR209" s="6"/>
      <c r="AS209" s="6"/>
      <c r="AT209" s="6"/>
      <c r="AU209" s="6"/>
      <c r="AV209" s="6"/>
      <c r="AW209" s="6"/>
      <c r="AX209" s="6"/>
      <c r="AY209" s="6"/>
      <c r="AZ209" s="6"/>
      <c r="BA209" s="6"/>
      <c r="BB209" s="6"/>
      <c r="BC209" s="6"/>
      <c r="BD209" s="6"/>
      <c r="BE209" s="6"/>
      <c r="BF209" s="6"/>
      <c r="BG209" s="6"/>
      <c r="BH209" s="6"/>
      <c r="BI209" s="7"/>
      <c r="BJ209" s="48"/>
      <c r="BK209" s="48"/>
      <c r="BL209" s="48"/>
      <c r="CI209" s="48"/>
    </row>
    <row r="210" spans="4:87"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  <c r="AC210" s="7"/>
      <c r="AD210" s="48"/>
      <c r="AE210" s="48"/>
      <c r="AF210" s="48"/>
      <c r="AJ210" s="6"/>
      <c r="AK210" s="6"/>
      <c r="AL210" s="6"/>
      <c r="AM210" s="6"/>
      <c r="AN210" s="6"/>
      <c r="AO210" s="6"/>
      <c r="AP210" s="6"/>
      <c r="AQ210" s="6"/>
      <c r="AR210" s="6"/>
      <c r="AS210" s="6"/>
      <c r="AT210" s="6"/>
      <c r="AU210" s="6"/>
      <c r="AV210" s="6"/>
      <c r="AW210" s="6"/>
      <c r="AX210" s="6"/>
      <c r="AY210" s="6"/>
      <c r="AZ210" s="6"/>
      <c r="BA210" s="6"/>
      <c r="BB210" s="6"/>
      <c r="BC210" s="6"/>
      <c r="BD210" s="6"/>
      <c r="BE210" s="6"/>
      <c r="BF210" s="6"/>
      <c r="BG210" s="6"/>
      <c r="BH210" s="6"/>
      <c r="BI210" s="7"/>
      <c r="BJ210" s="48"/>
      <c r="BK210" s="48"/>
      <c r="BL210" s="48"/>
      <c r="CI210" s="48"/>
    </row>
    <row r="211" spans="4:87"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  <c r="AC211" s="7"/>
      <c r="AD211" s="48"/>
      <c r="AE211" s="48"/>
      <c r="AF211" s="48"/>
      <c r="AJ211" s="6"/>
      <c r="AK211" s="6"/>
      <c r="AL211" s="6"/>
      <c r="AM211" s="6"/>
      <c r="AN211" s="6"/>
      <c r="AO211" s="6"/>
      <c r="AP211" s="6"/>
      <c r="AQ211" s="6"/>
      <c r="AR211" s="6"/>
      <c r="AS211" s="6"/>
      <c r="AT211" s="6"/>
      <c r="AU211" s="6"/>
      <c r="AV211" s="6"/>
      <c r="AW211" s="6"/>
      <c r="AX211" s="6"/>
      <c r="AY211" s="6"/>
      <c r="AZ211" s="6"/>
      <c r="BA211" s="6"/>
      <c r="BB211" s="6"/>
      <c r="BC211" s="6"/>
      <c r="BD211" s="6"/>
      <c r="BE211" s="6"/>
      <c r="BF211" s="6"/>
      <c r="BG211" s="6"/>
      <c r="BH211" s="6"/>
      <c r="BI211" s="7"/>
      <c r="BJ211" s="48"/>
      <c r="BK211" s="48"/>
      <c r="BL211" s="48"/>
      <c r="CI211" s="48"/>
    </row>
    <row r="212" spans="4:87"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  <c r="AC212" s="7"/>
      <c r="AD212" s="48"/>
      <c r="AE212" s="48"/>
      <c r="AF212" s="48"/>
      <c r="AJ212" s="6"/>
      <c r="AK212" s="6"/>
      <c r="AL212" s="6"/>
      <c r="AM212" s="6"/>
      <c r="AN212" s="6"/>
      <c r="AO212" s="6"/>
      <c r="AP212" s="6"/>
      <c r="AQ212" s="6"/>
      <c r="AR212" s="6"/>
      <c r="AS212" s="6"/>
      <c r="AT212" s="6"/>
      <c r="AU212" s="6"/>
      <c r="AV212" s="6"/>
      <c r="AW212" s="6"/>
      <c r="AX212" s="6"/>
      <c r="AY212" s="6"/>
      <c r="AZ212" s="6"/>
      <c r="BA212" s="6"/>
      <c r="BB212" s="6"/>
      <c r="BC212" s="6"/>
      <c r="BD212" s="6"/>
      <c r="BE212" s="6"/>
      <c r="BF212" s="6"/>
      <c r="BG212" s="6"/>
      <c r="BH212" s="6"/>
      <c r="BI212" s="7"/>
      <c r="BJ212" s="48"/>
      <c r="BK212" s="48"/>
      <c r="BL212" s="48"/>
      <c r="CI212" s="48"/>
    </row>
    <row r="213" spans="4:87"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  <c r="AC213" s="7"/>
      <c r="AD213" s="48"/>
      <c r="AE213" s="48"/>
      <c r="AF213" s="48"/>
      <c r="AJ213" s="6"/>
      <c r="AK213" s="6"/>
      <c r="AL213" s="6"/>
      <c r="AM213" s="6"/>
      <c r="AN213" s="6"/>
      <c r="AO213" s="6"/>
      <c r="AP213" s="6"/>
      <c r="AQ213" s="6"/>
      <c r="AR213" s="6"/>
      <c r="AS213" s="6"/>
      <c r="AT213" s="6"/>
      <c r="AU213" s="6"/>
      <c r="AV213" s="6"/>
      <c r="AW213" s="6"/>
      <c r="AX213" s="6"/>
      <c r="AY213" s="6"/>
      <c r="AZ213" s="6"/>
      <c r="BA213" s="6"/>
      <c r="BB213" s="6"/>
      <c r="BC213" s="6"/>
      <c r="BD213" s="6"/>
      <c r="BE213" s="6"/>
      <c r="BF213" s="6"/>
      <c r="BG213" s="6"/>
      <c r="BH213" s="6"/>
      <c r="BI213" s="7"/>
      <c r="BJ213" s="48"/>
      <c r="BK213" s="48"/>
      <c r="BL213" s="48"/>
      <c r="CI213" s="48"/>
    </row>
    <row r="214" spans="4:87"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  <c r="AC214" s="7"/>
      <c r="AD214" s="48"/>
      <c r="AE214" s="48"/>
      <c r="AF214" s="48"/>
      <c r="AJ214" s="6"/>
      <c r="AK214" s="6"/>
      <c r="AL214" s="6"/>
      <c r="AM214" s="6"/>
      <c r="AN214" s="6"/>
      <c r="AO214" s="6"/>
      <c r="AP214" s="6"/>
      <c r="AQ214" s="6"/>
      <c r="AR214" s="6"/>
      <c r="AS214" s="6"/>
      <c r="AT214" s="6"/>
      <c r="AU214" s="6"/>
      <c r="AV214" s="6"/>
      <c r="AW214" s="6"/>
      <c r="AX214" s="6"/>
      <c r="AY214" s="6"/>
      <c r="AZ214" s="6"/>
      <c r="BA214" s="6"/>
      <c r="BB214" s="6"/>
      <c r="BC214" s="6"/>
      <c r="BD214" s="6"/>
      <c r="BE214" s="6"/>
      <c r="BF214" s="6"/>
      <c r="BG214" s="6"/>
      <c r="BH214" s="6"/>
      <c r="BI214" s="7"/>
      <c r="BJ214" s="48"/>
      <c r="BK214" s="48"/>
      <c r="BL214" s="48"/>
      <c r="CI214" s="48"/>
    </row>
    <row r="215" spans="4:87"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  <c r="AC215" s="7"/>
      <c r="AD215" s="48"/>
      <c r="AE215" s="48"/>
      <c r="AF215" s="48"/>
      <c r="AJ215" s="6"/>
      <c r="AK215" s="6"/>
      <c r="AL215" s="6"/>
      <c r="AM215" s="6"/>
      <c r="AN215" s="6"/>
      <c r="AO215" s="6"/>
      <c r="AP215" s="6"/>
      <c r="AQ215" s="6"/>
      <c r="AR215" s="6"/>
      <c r="AS215" s="6"/>
      <c r="AT215" s="6"/>
      <c r="AU215" s="6"/>
      <c r="AV215" s="6"/>
      <c r="AW215" s="6"/>
      <c r="AX215" s="6"/>
      <c r="AY215" s="6"/>
      <c r="AZ215" s="6"/>
      <c r="BA215" s="6"/>
      <c r="BB215" s="6"/>
      <c r="BC215" s="6"/>
      <c r="BD215" s="6"/>
      <c r="BE215" s="6"/>
      <c r="BF215" s="6"/>
      <c r="BG215" s="6"/>
      <c r="BH215" s="6"/>
      <c r="BI215" s="7"/>
      <c r="BJ215" s="48"/>
      <c r="BK215" s="48"/>
      <c r="BL215" s="48"/>
      <c r="CI215" s="48"/>
    </row>
    <row r="216" spans="4:87"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  <c r="AC216" s="7"/>
      <c r="AD216" s="48"/>
      <c r="AE216" s="48"/>
      <c r="AF216" s="48"/>
      <c r="AJ216" s="6"/>
      <c r="AK216" s="6"/>
      <c r="AL216" s="6"/>
      <c r="AM216" s="6"/>
      <c r="AN216" s="6"/>
      <c r="AO216" s="6"/>
      <c r="AP216" s="6"/>
      <c r="AQ216" s="6"/>
      <c r="AR216" s="6"/>
      <c r="AS216" s="6"/>
      <c r="AT216" s="6"/>
      <c r="AU216" s="6"/>
      <c r="AV216" s="6"/>
      <c r="AW216" s="6"/>
      <c r="AX216" s="6"/>
      <c r="AY216" s="6"/>
      <c r="AZ216" s="6"/>
      <c r="BA216" s="6"/>
      <c r="BB216" s="6"/>
      <c r="BC216" s="6"/>
      <c r="BD216" s="6"/>
      <c r="BE216" s="6"/>
      <c r="BF216" s="6"/>
      <c r="BG216" s="6"/>
      <c r="BH216" s="6"/>
      <c r="BI216" s="7"/>
      <c r="BJ216" s="48"/>
      <c r="BK216" s="48"/>
      <c r="BL216" s="48"/>
      <c r="CI216" s="48"/>
    </row>
    <row r="217" spans="4:87"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  <c r="AC217" s="7"/>
      <c r="AD217" s="48"/>
      <c r="AE217" s="48"/>
      <c r="AF217" s="48"/>
      <c r="AJ217" s="6"/>
      <c r="AK217" s="6"/>
      <c r="AL217" s="6"/>
      <c r="AM217" s="6"/>
      <c r="AN217" s="6"/>
      <c r="AO217" s="6"/>
      <c r="AP217" s="6"/>
      <c r="AQ217" s="6"/>
      <c r="AR217" s="6"/>
      <c r="AS217" s="6"/>
      <c r="AT217" s="6"/>
      <c r="AU217" s="6"/>
      <c r="AV217" s="6"/>
      <c r="AW217" s="6"/>
      <c r="AX217" s="6"/>
      <c r="AY217" s="6"/>
      <c r="AZ217" s="6"/>
      <c r="BA217" s="6"/>
      <c r="BB217" s="6"/>
      <c r="BC217" s="6"/>
      <c r="BD217" s="6"/>
      <c r="BE217" s="6"/>
      <c r="BF217" s="6"/>
      <c r="BG217" s="6"/>
      <c r="BH217" s="6"/>
      <c r="BI217" s="7"/>
      <c r="BJ217" s="48"/>
      <c r="BK217" s="48"/>
      <c r="BL217" s="48"/>
      <c r="CI217" s="48"/>
    </row>
    <row r="218" spans="4:87"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  <c r="AC218" s="7"/>
      <c r="AD218" s="48"/>
      <c r="AE218" s="48"/>
      <c r="AF218" s="48"/>
      <c r="AJ218" s="6"/>
      <c r="AK218" s="6"/>
      <c r="AL218" s="6"/>
      <c r="AM218" s="6"/>
      <c r="AN218" s="6"/>
      <c r="AO218" s="6"/>
      <c r="AP218" s="6"/>
      <c r="AQ218" s="6"/>
      <c r="AR218" s="6"/>
      <c r="AS218" s="6"/>
      <c r="AT218" s="6"/>
      <c r="AU218" s="6"/>
      <c r="AV218" s="6"/>
      <c r="AW218" s="6"/>
      <c r="AX218" s="6"/>
      <c r="AY218" s="6"/>
      <c r="AZ218" s="6"/>
      <c r="BA218" s="6"/>
      <c r="BB218" s="6"/>
      <c r="BC218" s="6"/>
      <c r="BD218" s="6"/>
      <c r="BE218" s="6"/>
      <c r="BF218" s="6"/>
      <c r="BG218" s="6"/>
      <c r="BH218" s="6"/>
      <c r="BI218" s="7"/>
      <c r="BJ218" s="48"/>
      <c r="BK218" s="48"/>
      <c r="BL218" s="48"/>
      <c r="CI218" s="48"/>
    </row>
    <row r="219" spans="4:87"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  <c r="AC219" s="7"/>
      <c r="AD219" s="48"/>
      <c r="AE219" s="48"/>
      <c r="AF219" s="48"/>
      <c r="AJ219" s="6"/>
      <c r="AK219" s="6"/>
      <c r="AL219" s="6"/>
      <c r="AM219" s="6"/>
      <c r="AN219" s="6"/>
      <c r="AO219" s="6"/>
      <c r="AP219" s="6"/>
      <c r="AQ219" s="6"/>
      <c r="AR219" s="6"/>
      <c r="AS219" s="6"/>
      <c r="AT219" s="6"/>
      <c r="AU219" s="6"/>
      <c r="AV219" s="6"/>
      <c r="AW219" s="6"/>
      <c r="AX219" s="6"/>
      <c r="AY219" s="6"/>
      <c r="AZ219" s="6"/>
      <c r="BA219" s="6"/>
      <c r="BB219" s="6"/>
      <c r="BC219" s="6"/>
      <c r="BD219" s="6"/>
      <c r="BE219" s="6"/>
      <c r="BF219" s="6"/>
      <c r="BG219" s="6"/>
      <c r="BH219" s="6"/>
      <c r="BI219" s="7"/>
      <c r="BJ219" s="48"/>
      <c r="BK219" s="48"/>
      <c r="BL219" s="48"/>
      <c r="CI219" s="48"/>
    </row>
    <row r="220" spans="4:87"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  <c r="AC220" s="7"/>
      <c r="AD220" s="48"/>
      <c r="AE220" s="48"/>
      <c r="AF220" s="48"/>
      <c r="AJ220" s="6"/>
      <c r="AK220" s="6"/>
      <c r="AL220" s="6"/>
      <c r="AM220" s="6"/>
      <c r="AN220" s="6"/>
      <c r="AO220" s="6"/>
      <c r="AP220" s="6"/>
      <c r="AQ220" s="6"/>
      <c r="AR220" s="6"/>
      <c r="AS220" s="6"/>
      <c r="AT220" s="6"/>
      <c r="AU220" s="6"/>
      <c r="AV220" s="6"/>
      <c r="AW220" s="6"/>
      <c r="AX220" s="6"/>
      <c r="AY220" s="6"/>
      <c r="AZ220" s="6"/>
      <c r="BA220" s="6"/>
      <c r="BB220" s="6"/>
      <c r="BC220" s="6"/>
      <c r="BD220" s="6"/>
      <c r="BE220" s="6"/>
      <c r="BF220" s="6"/>
      <c r="BG220" s="6"/>
      <c r="BH220" s="6"/>
      <c r="BI220" s="7"/>
      <c r="BJ220" s="48"/>
      <c r="BK220" s="48"/>
      <c r="BL220" s="48"/>
      <c r="CI220" s="48"/>
    </row>
    <row r="221" spans="4:87"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  <c r="AA221" s="6"/>
      <c r="AB221" s="6"/>
      <c r="AC221" s="7"/>
      <c r="AD221" s="48"/>
      <c r="AE221" s="48"/>
      <c r="AF221" s="48"/>
      <c r="AJ221" s="6"/>
      <c r="AK221" s="6"/>
      <c r="AL221" s="6"/>
      <c r="AM221" s="6"/>
      <c r="AN221" s="6"/>
      <c r="AO221" s="6"/>
      <c r="AP221" s="6"/>
      <c r="AQ221" s="6"/>
      <c r="AR221" s="6"/>
      <c r="AS221" s="6"/>
      <c r="AT221" s="6"/>
      <c r="AU221" s="6"/>
      <c r="AV221" s="6"/>
      <c r="AW221" s="6"/>
      <c r="AX221" s="6"/>
      <c r="AY221" s="6"/>
      <c r="AZ221" s="6"/>
      <c r="BA221" s="6"/>
      <c r="BB221" s="6"/>
      <c r="BC221" s="6"/>
      <c r="BD221" s="6"/>
      <c r="BE221" s="6"/>
      <c r="BF221" s="6"/>
      <c r="BG221" s="6"/>
      <c r="BH221" s="6"/>
      <c r="BI221" s="7"/>
      <c r="BJ221" s="48"/>
      <c r="BK221" s="48"/>
      <c r="BL221" s="48"/>
      <c r="CI221" s="48"/>
    </row>
    <row r="222" spans="4:87"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  <c r="AC222" s="7"/>
      <c r="AD222" s="48"/>
      <c r="AE222" s="48"/>
      <c r="AF222" s="48"/>
      <c r="AJ222" s="6"/>
      <c r="AK222" s="6"/>
      <c r="AL222" s="6"/>
      <c r="AM222" s="6"/>
      <c r="AN222" s="6"/>
      <c r="AO222" s="6"/>
      <c r="AP222" s="6"/>
      <c r="AQ222" s="6"/>
      <c r="AR222" s="6"/>
      <c r="AS222" s="6"/>
      <c r="AT222" s="6"/>
      <c r="AU222" s="6"/>
      <c r="AV222" s="6"/>
      <c r="AW222" s="6"/>
      <c r="AX222" s="6"/>
      <c r="AY222" s="6"/>
      <c r="AZ222" s="6"/>
      <c r="BA222" s="6"/>
      <c r="BB222" s="6"/>
      <c r="BC222" s="6"/>
      <c r="BD222" s="6"/>
      <c r="BE222" s="6"/>
      <c r="BF222" s="6"/>
      <c r="BG222" s="6"/>
      <c r="BH222" s="6"/>
      <c r="BI222" s="7"/>
      <c r="BJ222" s="48"/>
      <c r="BK222" s="48"/>
      <c r="BL222" s="48"/>
      <c r="CI222" s="48"/>
    </row>
    <row r="223" spans="4:87"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/>
      <c r="AC223" s="7"/>
      <c r="AD223" s="48"/>
      <c r="AE223" s="48"/>
      <c r="AF223" s="48"/>
      <c r="AJ223" s="6"/>
      <c r="AK223" s="6"/>
      <c r="AL223" s="6"/>
      <c r="AM223" s="6"/>
      <c r="AN223" s="6"/>
      <c r="AO223" s="6"/>
      <c r="AP223" s="6"/>
      <c r="AQ223" s="6"/>
      <c r="AR223" s="6"/>
      <c r="AS223" s="6"/>
      <c r="AT223" s="6"/>
      <c r="AU223" s="6"/>
      <c r="AV223" s="6"/>
      <c r="AW223" s="6"/>
      <c r="AX223" s="6"/>
      <c r="AY223" s="6"/>
      <c r="AZ223" s="6"/>
      <c r="BA223" s="6"/>
      <c r="BB223" s="6"/>
      <c r="BC223" s="6"/>
      <c r="BD223" s="6"/>
      <c r="BE223" s="6"/>
      <c r="BF223" s="6"/>
      <c r="BG223" s="6"/>
      <c r="BH223" s="6"/>
      <c r="BI223" s="7"/>
      <c r="BJ223" s="48"/>
      <c r="BK223" s="48"/>
      <c r="BL223" s="48"/>
      <c r="CI223" s="48"/>
    </row>
    <row r="224" spans="4:87"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  <c r="AA224" s="6"/>
      <c r="AB224" s="6"/>
      <c r="AC224" s="7"/>
      <c r="AD224" s="48"/>
      <c r="AE224" s="48"/>
      <c r="AF224" s="48"/>
      <c r="AJ224" s="6"/>
      <c r="AK224" s="6"/>
      <c r="AL224" s="6"/>
      <c r="AM224" s="6"/>
      <c r="AN224" s="6"/>
      <c r="AO224" s="6"/>
      <c r="AP224" s="6"/>
      <c r="AQ224" s="6"/>
      <c r="AR224" s="6"/>
      <c r="AS224" s="6"/>
      <c r="AT224" s="6"/>
      <c r="AU224" s="6"/>
      <c r="AV224" s="6"/>
      <c r="AW224" s="6"/>
      <c r="AX224" s="6"/>
      <c r="AY224" s="6"/>
      <c r="AZ224" s="6"/>
      <c r="BA224" s="6"/>
      <c r="BB224" s="6"/>
      <c r="BC224" s="6"/>
      <c r="BD224" s="6"/>
      <c r="BE224" s="6"/>
      <c r="BF224" s="6"/>
      <c r="BG224" s="6"/>
      <c r="BH224" s="6"/>
      <c r="BI224" s="7"/>
      <c r="BJ224" s="48"/>
      <c r="BK224" s="48"/>
      <c r="BL224" s="48"/>
      <c r="CI224" s="48"/>
    </row>
    <row r="225" spans="4:87"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  <c r="AC225" s="7"/>
      <c r="AD225" s="48"/>
      <c r="AE225" s="48"/>
      <c r="AF225" s="48"/>
      <c r="AJ225" s="6"/>
      <c r="AK225" s="6"/>
      <c r="AL225" s="6"/>
      <c r="AM225" s="6"/>
      <c r="AN225" s="6"/>
      <c r="AO225" s="6"/>
      <c r="AP225" s="6"/>
      <c r="AQ225" s="6"/>
      <c r="AR225" s="6"/>
      <c r="AS225" s="6"/>
      <c r="AT225" s="6"/>
      <c r="AU225" s="6"/>
      <c r="AV225" s="6"/>
      <c r="AW225" s="6"/>
      <c r="AX225" s="6"/>
      <c r="AY225" s="6"/>
      <c r="AZ225" s="6"/>
      <c r="BA225" s="6"/>
      <c r="BB225" s="6"/>
      <c r="BC225" s="6"/>
      <c r="BD225" s="6"/>
      <c r="BE225" s="6"/>
      <c r="BF225" s="6"/>
      <c r="BG225" s="6"/>
      <c r="BH225" s="6"/>
      <c r="BI225" s="7"/>
      <c r="BJ225" s="48"/>
      <c r="BK225" s="48"/>
      <c r="BL225" s="48"/>
      <c r="CI225" s="48"/>
    </row>
    <row r="226" spans="4:87"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  <c r="AC226" s="7"/>
      <c r="AD226" s="48"/>
      <c r="AE226" s="48"/>
      <c r="AF226" s="48"/>
      <c r="AJ226" s="6"/>
      <c r="AK226" s="6"/>
      <c r="AL226" s="6"/>
      <c r="AM226" s="6"/>
      <c r="AN226" s="6"/>
      <c r="AO226" s="6"/>
      <c r="AP226" s="6"/>
      <c r="AQ226" s="6"/>
      <c r="AR226" s="6"/>
      <c r="AS226" s="6"/>
      <c r="AT226" s="6"/>
      <c r="AU226" s="6"/>
      <c r="AV226" s="6"/>
      <c r="AW226" s="6"/>
      <c r="AX226" s="6"/>
      <c r="AY226" s="6"/>
      <c r="AZ226" s="6"/>
      <c r="BA226" s="6"/>
      <c r="BB226" s="6"/>
      <c r="BC226" s="6"/>
      <c r="BD226" s="6"/>
      <c r="BE226" s="6"/>
      <c r="BF226" s="6"/>
      <c r="BG226" s="6"/>
      <c r="BH226" s="6"/>
      <c r="BI226" s="7"/>
      <c r="BJ226" s="48"/>
      <c r="BK226" s="48"/>
      <c r="BL226" s="48"/>
      <c r="CI226" s="48"/>
    </row>
    <row r="227" spans="4:87"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  <c r="AA227" s="6"/>
      <c r="AB227" s="6"/>
      <c r="AC227" s="7"/>
      <c r="AD227" s="48"/>
      <c r="AE227" s="48"/>
      <c r="AF227" s="48"/>
      <c r="AJ227" s="6"/>
      <c r="AK227" s="6"/>
      <c r="AL227" s="6"/>
      <c r="AM227" s="6"/>
      <c r="AN227" s="6"/>
      <c r="AO227" s="6"/>
      <c r="AP227" s="6"/>
      <c r="AQ227" s="6"/>
      <c r="AR227" s="6"/>
      <c r="AS227" s="6"/>
      <c r="AT227" s="6"/>
      <c r="AU227" s="6"/>
      <c r="AV227" s="6"/>
      <c r="AW227" s="6"/>
      <c r="AX227" s="6"/>
      <c r="AY227" s="6"/>
      <c r="AZ227" s="6"/>
      <c r="BA227" s="6"/>
      <c r="BB227" s="6"/>
      <c r="BC227" s="6"/>
      <c r="BD227" s="6"/>
      <c r="BE227" s="6"/>
      <c r="BF227" s="6"/>
      <c r="BG227" s="6"/>
      <c r="BH227" s="6"/>
      <c r="BI227" s="7"/>
      <c r="BJ227" s="48"/>
      <c r="BK227" s="48"/>
      <c r="BL227" s="48"/>
      <c r="CI227" s="48"/>
    </row>
    <row r="228" spans="4:87"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  <c r="AC228" s="7"/>
      <c r="AD228" s="48"/>
      <c r="AE228" s="48"/>
      <c r="AF228" s="48"/>
      <c r="AJ228" s="6"/>
      <c r="AK228" s="6"/>
      <c r="AL228" s="6"/>
      <c r="AM228" s="6"/>
      <c r="AN228" s="6"/>
      <c r="AO228" s="6"/>
      <c r="AP228" s="6"/>
      <c r="AQ228" s="6"/>
      <c r="AR228" s="6"/>
      <c r="AS228" s="6"/>
      <c r="AT228" s="6"/>
      <c r="AU228" s="6"/>
      <c r="AV228" s="6"/>
      <c r="AW228" s="6"/>
      <c r="AX228" s="6"/>
      <c r="AY228" s="6"/>
      <c r="AZ228" s="6"/>
      <c r="BA228" s="6"/>
      <c r="BB228" s="6"/>
      <c r="BC228" s="6"/>
      <c r="BD228" s="6"/>
      <c r="BE228" s="6"/>
      <c r="BF228" s="6"/>
      <c r="BG228" s="6"/>
      <c r="BH228" s="6"/>
      <c r="BI228" s="7"/>
      <c r="BJ228" s="48"/>
      <c r="BK228" s="48"/>
      <c r="BL228" s="48"/>
      <c r="CI228" s="48"/>
    </row>
    <row r="229" spans="4:87"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  <c r="AA229" s="6"/>
      <c r="AB229" s="6"/>
      <c r="AC229" s="7"/>
      <c r="AD229" s="48"/>
      <c r="AE229" s="48"/>
      <c r="AF229" s="48"/>
      <c r="AJ229" s="6"/>
      <c r="AK229" s="6"/>
      <c r="AL229" s="6"/>
      <c r="AM229" s="6"/>
      <c r="AN229" s="6"/>
      <c r="AO229" s="6"/>
      <c r="AP229" s="6"/>
      <c r="AQ229" s="6"/>
      <c r="AR229" s="6"/>
      <c r="AS229" s="6"/>
      <c r="AT229" s="6"/>
      <c r="AU229" s="6"/>
      <c r="AV229" s="6"/>
      <c r="AW229" s="6"/>
      <c r="AX229" s="6"/>
      <c r="AY229" s="6"/>
      <c r="AZ229" s="6"/>
      <c r="BA229" s="6"/>
      <c r="BB229" s="6"/>
      <c r="BC229" s="6"/>
      <c r="BD229" s="6"/>
      <c r="BE229" s="6"/>
      <c r="BF229" s="6"/>
      <c r="BG229" s="6"/>
      <c r="BH229" s="6"/>
      <c r="BI229" s="7"/>
      <c r="BJ229" s="48"/>
      <c r="BK229" s="48"/>
      <c r="BL229" s="48"/>
      <c r="CI229" s="48"/>
    </row>
    <row r="230" spans="4:87"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  <c r="AA230" s="6"/>
      <c r="AB230" s="6"/>
      <c r="AC230" s="7"/>
      <c r="AD230" s="48"/>
      <c r="AE230" s="48"/>
      <c r="AF230" s="48"/>
      <c r="AJ230" s="6"/>
      <c r="AK230" s="6"/>
      <c r="AL230" s="6"/>
      <c r="AM230" s="6"/>
      <c r="AN230" s="6"/>
      <c r="AO230" s="6"/>
      <c r="AP230" s="6"/>
      <c r="AQ230" s="6"/>
      <c r="AR230" s="6"/>
      <c r="AS230" s="6"/>
      <c r="AT230" s="6"/>
      <c r="AU230" s="6"/>
      <c r="AV230" s="6"/>
      <c r="AW230" s="6"/>
      <c r="AX230" s="6"/>
      <c r="AY230" s="6"/>
      <c r="AZ230" s="6"/>
      <c r="BA230" s="6"/>
      <c r="BB230" s="6"/>
      <c r="BC230" s="6"/>
      <c r="BD230" s="6"/>
      <c r="BE230" s="6"/>
      <c r="BF230" s="6"/>
      <c r="BG230" s="6"/>
      <c r="BH230" s="6"/>
      <c r="BI230" s="7"/>
      <c r="BJ230" s="48"/>
      <c r="BK230" s="48"/>
      <c r="BL230" s="48"/>
      <c r="CI230" s="48"/>
    </row>
    <row r="231" spans="4:87"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  <c r="AA231" s="6"/>
      <c r="AB231" s="6"/>
      <c r="AC231" s="7"/>
      <c r="AD231" s="48"/>
      <c r="AE231" s="48"/>
      <c r="AF231" s="48"/>
      <c r="AJ231" s="6"/>
      <c r="AK231" s="6"/>
      <c r="AL231" s="6"/>
      <c r="AM231" s="6"/>
      <c r="AN231" s="6"/>
      <c r="AO231" s="6"/>
      <c r="AP231" s="6"/>
      <c r="AQ231" s="6"/>
      <c r="AR231" s="6"/>
      <c r="AS231" s="6"/>
      <c r="AT231" s="6"/>
      <c r="AU231" s="6"/>
      <c r="AV231" s="6"/>
      <c r="AW231" s="6"/>
      <c r="AX231" s="6"/>
      <c r="AY231" s="6"/>
      <c r="AZ231" s="6"/>
      <c r="BA231" s="6"/>
      <c r="BB231" s="6"/>
      <c r="BC231" s="6"/>
      <c r="BD231" s="6"/>
      <c r="BE231" s="6"/>
      <c r="BF231" s="6"/>
      <c r="BG231" s="6"/>
      <c r="BH231" s="6"/>
      <c r="BI231" s="7"/>
      <c r="BJ231" s="48"/>
      <c r="BK231" s="48"/>
      <c r="BL231" s="48"/>
      <c r="CI231" s="48"/>
    </row>
    <row r="232" spans="4:87"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  <c r="AA232" s="6"/>
      <c r="AB232" s="6"/>
      <c r="AC232" s="7"/>
      <c r="AD232" s="48"/>
      <c r="AE232" s="48"/>
      <c r="AF232" s="48"/>
      <c r="AJ232" s="6"/>
      <c r="AK232" s="6"/>
      <c r="AL232" s="6"/>
      <c r="AM232" s="6"/>
      <c r="AN232" s="6"/>
      <c r="AO232" s="6"/>
      <c r="AP232" s="6"/>
      <c r="AQ232" s="6"/>
      <c r="AR232" s="6"/>
      <c r="AS232" s="6"/>
      <c r="AT232" s="6"/>
      <c r="AU232" s="6"/>
      <c r="AV232" s="6"/>
      <c r="AW232" s="6"/>
      <c r="AX232" s="6"/>
      <c r="AY232" s="6"/>
      <c r="AZ232" s="6"/>
      <c r="BA232" s="6"/>
      <c r="BB232" s="6"/>
      <c r="BC232" s="6"/>
      <c r="BD232" s="6"/>
      <c r="BE232" s="6"/>
      <c r="BF232" s="6"/>
      <c r="BG232" s="6"/>
      <c r="BH232" s="6"/>
      <c r="BI232" s="7"/>
      <c r="BJ232" s="48"/>
      <c r="BK232" s="48"/>
      <c r="BL232" s="48"/>
      <c r="CI232" s="48"/>
    </row>
    <row r="233" spans="4:87"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  <c r="AA233" s="6"/>
      <c r="AB233" s="6"/>
      <c r="AC233" s="7"/>
      <c r="AD233" s="48"/>
      <c r="AE233" s="48"/>
      <c r="AF233" s="48"/>
      <c r="AJ233" s="6"/>
      <c r="AK233" s="6"/>
      <c r="AL233" s="6"/>
      <c r="AM233" s="6"/>
      <c r="AN233" s="6"/>
      <c r="AO233" s="6"/>
      <c r="AP233" s="6"/>
      <c r="AQ233" s="6"/>
      <c r="AR233" s="6"/>
      <c r="AS233" s="6"/>
      <c r="AT233" s="6"/>
      <c r="AU233" s="6"/>
      <c r="AV233" s="6"/>
      <c r="AW233" s="6"/>
      <c r="AX233" s="6"/>
      <c r="AY233" s="6"/>
      <c r="AZ233" s="6"/>
      <c r="BA233" s="6"/>
      <c r="BB233" s="6"/>
      <c r="BC233" s="6"/>
      <c r="BD233" s="6"/>
      <c r="BE233" s="6"/>
      <c r="BF233" s="6"/>
      <c r="BG233" s="6"/>
      <c r="BH233" s="6"/>
      <c r="BI233" s="7"/>
      <c r="BJ233" s="48"/>
      <c r="BK233" s="48"/>
      <c r="BL233" s="48"/>
      <c r="CI233" s="48"/>
    </row>
    <row r="234" spans="4:87"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  <c r="AA234" s="6"/>
      <c r="AB234" s="6"/>
      <c r="AC234" s="7"/>
      <c r="AD234" s="48"/>
      <c r="AE234" s="48"/>
      <c r="AF234" s="48"/>
      <c r="AJ234" s="6"/>
      <c r="AK234" s="6"/>
      <c r="AL234" s="6"/>
      <c r="AM234" s="6"/>
      <c r="AN234" s="6"/>
      <c r="AO234" s="6"/>
      <c r="AP234" s="6"/>
      <c r="AQ234" s="6"/>
      <c r="AR234" s="6"/>
      <c r="AS234" s="6"/>
      <c r="AT234" s="6"/>
      <c r="AU234" s="6"/>
      <c r="AV234" s="6"/>
      <c r="AW234" s="6"/>
      <c r="AX234" s="6"/>
      <c r="AY234" s="6"/>
      <c r="AZ234" s="6"/>
      <c r="BA234" s="6"/>
      <c r="BB234" s="6"/>
      <c r="BC234" s="6"/>
      <c r="BD234" s="6"/>
      <c r="BE234" s="6"/>
      <c r="BF234" s="6"/>
      <c r="BG234" s="6"/>
      <c r="BH234" s="6"/>
      <c r="BI234" s="7"/>
      <c r="BJ234" s="48"/>
      <c r="BK234" s="48"/>
      <c r="BL234" s="48"/>
      <c r="CI234" s="48"/>
    </row>
    <row r="235" spans="4:87"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  <c r="AA235" s="6"/>
      <c r="AB235" s="6"/>
      <c r="AC235" s="7"/>
      <c r="AD235" s="48"/>
      <c r="AE235" s="48"/>
      <c r="AF235" s="48"/>
      <c r="AJ235" s="6"/>
      <c r="AK235" s="6"/>
      <c r="AL235" s="6"/>
      <c r="AM235" s="6"/>
      <c r="AN235" s="6"/>
      <c r="AO235" s="6"/>
      <c r="AP235" s="6"/>
      <c r="AQ235" s="6"/>
      <c r="AR235" s="6"/>
      <c r="AS235" s="6"/>
      <c r="AT235" s="6"/>
      <c r="AU235" s="6"/>
      <c r="AV235" s="6"/>
      <c r="AW235" s="6"/>
      <c r="AX235" s="6"/>
      <c r="AY235" s="6"/>
      <c r="AZ235" s="6"/>
      <c r="BA235" s="6"/>
      <c r="BB235" s="6"/>
      <c r="BC235" s="6"/>
      <c r="BD235" s="6"/>
      <c r="BE235" s="6"/>
      <c r="BF235" s="6"/>
      <c r="BG235" s="6"/>
      <c r="BH235" s="6"/>
      <c r="BI235" s="7"/>
      <c r="BJ235" s="48"/>
      <c r="BK235" s="48"/>
      <c r="BL235" s="48"/>
      <c r="CI235" s="48"/>
    </row>
    <row r="236" spans="4:87"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  <c r="AA236" s="6"/>
      <c r="AB236" s="6"/>
      <c r="AC236" s="7"/>
      <c r="AD236" s="48"/>
      <c r="AE236" s="48"/>
      <c r="AF236" s="48"/>
      <c r="AJ236" s="6"/>
      <c r="AK236" s="6"/>
      <c r="AL236" s="6"/>
      <c r="AM236" s="6"/>
      <c r="AN236" s="6"/>
      <c r="AO236" s="6"/>
      <c r="AP236" s="6"/>
      <c r="AQ236" s="6"/>
      <c r="AR236" s="6"/>
      <c r="AS236" s="6"/>
      <c r="AT236" s="6"/>
      <c r="AU236" s="6"/>
      <c r="AV236" s="6"/>
      <c r="AW236" s="6"/>
      <c r="AX236" s="6"/>
      <c r="AY236" s="6"/>
      <c r="AZ236" s="6"/>
      <c r="BA236" s="6"/>
      <c r="BB236" s="6"/>
      <c r="BC236" s="6"/>
      <c r="BD236" s="6"/>
      <c r="BE236" s="6"/>
      <c r="BF236" s="6"/>
      <c r="BG236" s="6"/>
      <c r="BH236" s="6"/>
      <c r="BI236" s="7"/>
      <c r="BJ236" s="48"/>
      <c r="BK236" s="48"/>
      <c r="BL236" s="48"/>
      <c r="CI236" s="48"/>
    </row>
    <row r="237" spans="4:87"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  <c r="AA237" s="6"/>
      <c r="AB237" s="6"/>
      <c r="AC237" s="7"/>
      <c r="AD237" s="48"/>
      <c r="AE237" s="48"/>
      <c r="AF237" s="48"/>
      <c r="AJ237" s="6"/>
      <c r="AK237" s="6"/>
      <c r="AL237" s="6"/>
      <c r="AM237" s="6"/>
      <c r="AN237" s="6"/>
      <c r="AO237" s="6"/>
      <c r="AP237" s="6"/>
      <c r="AQ237" s="6"/>
      <c r="AR237" s="6"/>
      <c r="AS237" s="6"/>
      <c r="AT237" s="6"/>
      <c r="AU237" s="6"/>
      <c r="AV237" s="6"/>
      <c r="AW237" s="6"/>
      <c r="AX237" s="6"/>
      <c r="AY237" s="6"/>
      <c r="AZ237" s="6"/>
      <c r="BA237" s="6"/>
      <c r="BB237" s="6"/>
      <c r="BC237" s="6"/>
      <c r="BD237" s="6"/>
      <c r="BE237" s="6"/>
      <c r="BF237" s="6"/>
      <c r="BG237" s="6"/>
      <c r="BH237" s="6"/>
      <c r="BI237" s="7"/>
      <c r="BJ237" s="48"/>
      <c r="BK237" s="48"/>
      <c r="BL237" s="48"/>
      <c r="CI237" s="48"/>
    </row>
    <row r="238" spans="4:87"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  <c r="AA238" s="6"/>
      <c r="AB238" s="6"/>
      <c r="AC238" s="7"/>
      <c r="AD238" s="48"/>
      <c r="AE238" s="48"/>
      <c r="AF238" s="48"/>
      <c r="AJ238" s="6"/>
      <c r="AK238" s="6"/>
      <c r="AL238" s="6"/>
      <c r="AM238" s="6"/>
      <c r="AN238" s="6"/>
      <c r="AO238" s="6"/>
      <c r="AP238" s="6"/>
      <c r="AQ238" s="6"/>
      <c r="AR238" s="6"/>
      <c r="AS238" s="6"/>
      <c r="AT238" s="6"/>
      <c r="AU238" s="6"/>
      <c r="AV238" s="6"/>
      <c r="AW238" s="6"/>
      <c r="AX238" s="6"/>
      <c r="AY238" s="6"/>
      <c r="AZ238" s="6"/>
      <c r="BA238" s="6"/>
      <c r="BB238" s="6"/>
      <c r="BC238" s="6"/>
      <c r="BD238" s="6"/>
      <c r="BE238" s="6"/>
      <c r="BF238" s="6"/>
      <c r="BG238" s="6"/>
      <c r="BH238" s="6"/>
      <c r="BI238" s="7"/>
      <c r="BJ238" s="48"/>
      <c r="BK238" s="48"/>
      <c r="BL238" s="48"/>
      <c r="CI238" s="48"/>
    </row>
    <row r="239" spans="4:87"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  <c r="AA239" s="6"/>
      <c r="AB239" s="6"/>
      <c r="AC239" s="7"/>
      <c r="AD239" s="48"/>
      <c r="AE239" s="48"/>
      <c r="AF239" s="48"/>
      <c r="AJ239" s="6"/>
      <c r="AK239" s="6"/>
      <c r="AL239" s="6"/>
      <c r="AM239" s="6"/>
      <c r="AN239" s="6"/>
      <c r="AO239" s="6"/>
      <c r="AP239" s="6"/>
      <c r="AQ239" s="6"/>
      <c r="AR239" s="6"/>
      <c r="AS239" s="6"/>
      <c r="AT239" s="6"/>
      <c r="AU239" s="6"/>
      <c r="AV239" s="6"/>
      <c r="AW239" s="6"/>
      <c r="AX239" s="6"/>
      <c r="AY239" s="6"/>
      <c r="AZ239" s="6"/>
      <c r="BA239" s="6"/>
      <c r="BB239" s="6"/>
      <c r="BC239" s="6"/>
      <c r="BD239" s="6"/>
      <c r="BE239" s="6"/>
      <c r="BF239" s="6"/>
      <c r="BG239" s="6"/>
      <c r="BH239" s="6"/>
      <c r="BI239" s="7"/>
      <c r="BJ239" s="48"/>
      <c r="BK239" s="48"/>
      <c r="BL239" s="48"/>
      <c r="CI239" s="48"/>
    </row>
    <row r="240" spans="4:87"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  <c r="AA240" s="6"/>
      <c r="AB240" s="6"/>
      <c r="AC240" s="7"/>
      <c r="AD240" s="48"/>
      <c r="AE240" s="48"/>
      <c r="AF240" s="48"/>
      <c r="AJ240" s="6"/>
      <c r="AK240" s="6"/>
      <c r="AL240" s="6"/>
      <c r="AM240" s="6"/>
      <c r="AN240" s="6"/>
      <c r="AO240" s="6"/>
      <c r="AP240" s="6"/>
      <c r="AQ240" s="6"/>
      <c r="AR240" s="6"/>
      <c r="AS240" s="6"/>
      <c r="AT240" s="6"/>
      <c r="AU240" s="6"/>
      <c r="AV240" s="6"/>
      <c r="AW240" s="6"/>
      <c r="AX240" s="6"/>
      <c r="AY240" s="6"/>
      <c r="AZ240" s="6"/>
      <c r="BA240" s="6"/>
      <c r="BB240" s="6"/>
      <c r="BC240" s="6"/>
      <c r="BD240" s="6"/>
      <c r="BE240" s="6"/>
      <c r="BF240" s="6"/>
      <c r="BG240" s="6"/>
      <c r="BH240" s="6"/>
      <c r="BI240" s="7"/>
      <c r="BJ240" s="48"/>
      <c r="BK240" s="48"/>
      <c r="BL240" s="48"/>
      <c r="CI240" s="48"/>
    </row>
    <row r="241" spans="4:87"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  <c r="AA241" s="6"/>
      <c r="AB241" s="6"/>
      <c r="AC241" s="7"/>
      <c r="AD241" s="48"/>
      <c r="AE241" s="48"/>
      <c r="AF241" s="48"/>
      <c r="AJ241" s="6"/>
      <c r="AK241" s="6"/>
      <c r="AL241" s="6"/>
      <c r="AM241" s="6"/>
      <c r="AN241" s="6"/>
      <c r="AO241" s="6"/>
      <c r="AP241" s="6"/>
      <c r="AQ241" s="6"/>
      <c r="AR241" s="6"/>
      <c r="AS241" s="6"/>
      <c r="AT241" s="6"/>
      <c r="AU241" s="6"/>
      <c r="AV241" s="6"/>
      <c r="AW241" s="6"/>
      <c r="AX241" s="6"/>
      <c r="AY241" s="6"/>
      <c r="AZ241" s="6"/>
      <c r="BA241" s="6"/>
      <c r="BB241" s="6"/>
      <c r="BC241" s="6"/>
      <c r="BD241" s="6"/>
      <c r="BE241" s="6"/>
      <c r="BF241" s="6"/>
      <c r="BG241" s="6"/>
      <c r="BH241" s="6"/>
      <c r="BI241" s="7"/>
      <c r="BJ241" s="48"/>
      <c r="BK241" s="48"/>
      <c r="BL241" s="48"/>
      <c r="CI241" s="48"/>
    </row>
    <row r="242" spans="4:87"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  <c r="AA242" s="6"/>
      <c r="AB242" s="6"/>
      <c r="AC242" s="7"/>
      <c r="AD242" s="48"/>
      <c r="AE242" s="48"/>
      <c r="AF242" s="48"/>
      <c r="AJ242" s="6"/>
      <c r="AK242" s="6"/>
      <c r="AL242" s="6"/>
      <c r="AM242" s="6"/>
      <c r="AN242" s="6"/>
      <c r="AO242" s="6"/>
      <c r="AP242" s="6"/>
      <c r="AQ242" s="6"/>
      <c r="AR242" s="6"/>
      <c r="AS242" s="6"/>
      <c r="AT242" s="6"/>
      <c r="AU242" s="6"/>
      <c r="AV242" s="6"/>
      <c r="AW242" s="6"/>
      <c r="AX242" s="6"/>
      <c r="AY242" s="6"/>
      <c r="AZ242" s="6"/>
      <c r="BA242" s="6"/>
      <c r="BB242" s="6"/>
      <c r="BC242" s="6"/>
      <c r="BD242" s="6"/>
      <c r="BE242" s="6"/>
      <c r="BF242" s="6"/>
      <c r="BG242" s="6"/>
      <c r="BH242" s="6"/>
      <c r="BI242" s="7"/>
      <c r="BJ242" s="48"/>
      <c r="BK242" s="48"/>
      <c r="BL242" s="48"/>
      <c r="CI242" s="48"/>
    </row>
    <row r="243" spans="4:87"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  <c r="AA243" s="6"/>
      <c r="AB243" s="6"/>
      <c r="AC243" s="7"/>
      <c r="AD243" s="48"/>
      <c r="AE243" s="48"/>
      <c r="AF243" s="48"/>
      <c r="AJ243" s="6"/>
      <c r="AK243" s="6"/>
      <c r="AL243" s="6"/>
      <c r="AM243" s="6"/>
      <c r="AN243" s="6"/>
      <c r="AO243" s="6"/>
      <c r="AP243" s="6"/>
      <c r="AQ243" s="6"/>
      <c r="AR243" s="6"/>
      <c r="AS243" s="6"/>
      <c r="AT243" s="6"/>
      <c r="AU243" s="6"/>
      <c r="AV243" s="6"/>
      <c r="AW243" s="6"/>
      <c r="AX243" s="6"/>
      <c r="AY243" s="6"/>
      <c r="AZ243" s="6"/>
      <c r="BA243" s="6"/>
      <c r="BB243" s="6"/>
      <c r="BC243" s="6"/>
      <c r="BD243" s="6"/>
      <c r="BE243" s="6"/>
      <c r="BF243" s="6"/>
      <c r="BG243" s="6"/>
      <c r="BH243" s="6"/>
      <c r="BI243" s="7"/>
      <c r="BJ243" s="48"/>
      <c r="BK243" s="48"/>
      <c r="BL243" s="48"/>
      <c r="CI243" s="48"/>
    </row>
    <row r="244" spans="4:87"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  <c r="AA244" s="6"/>
      <c r="AB244" s="6"/>
      <c r="AC244" s="7"/>
      <c r="AD244" s="48"/>
      <c r="AE244" s="48"/>
      <c r="AF244" s="48"/>
      <c r="AJ244" s="6"/>
      <c r="AK244" s="6"/>
      <c r="AL244" s="6"/>
      <c r="AM244" s="6"/>
      <c r="AN244" s="6"/>
      <c r="AO244" s="6"/>
      <c r="AP244" s="6"/>
      <c r="AQ244" s="6"/>
      <c r="AR244" s="6"/>
      <c r="AS244" s="6"/>
      <c r="AT244" s="6"/>
      <c r="AU244" s="6"/>
      <c r="AV244" s="6"/>
      <c r="AW244" s="6"/>
      <c r="AX244" s="6"/>
      <c r="AY244" s="6"/>
      <c r="AZ244" s="6"/>
      <c r="BA244" s="6"/>
      <c r="BB244" s="6"/>
      <c r="BC244" s="6"/>
      <c r="BD244" s="6"/>
      <c r="BE244" s="6"/>
      <c r="BF244" s="6"/>
      <c r="BG244" s="6"/>
      <c r="BH244" s="6"/>
      <c r="BI244" s="7"/>
      <c r="BJ244" s="48"/>
      <c r="BK244" s="48"/>
      <c r="BL244" s="48"/>
      <c r="CI244" s="48"/>
    </row>
    <row r="245" spans="4:87"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  <c r="AA245" s="6"/>
      <c r="AB245" s="6"/>
      <c r="AC245" s="7"/>
      <c r="AD245" s="48"/>
      <c r="AE245" s="48"/>
      <c r="AF245" s="48"/>
      <c r="AJ245" s="6"/>
      <c r="AK245" s="6"/>
      <c r="AL245" s="6"/>
      <c r="AM245" s="6"/>
      <c r="AN245" s="6"/>
      <c r="AO245" s="6"/>
      <c r="AP245" s="6"/>
      <c r="AQ245" s="6"/>
      <c r="AR245" s="6"/>
      <c r="AS245" s="6"/>
      <c r="AT245" s="6"/>
      <c r="AU245" s="6"/>
      <c r="AV245" s="6"/>
      <c r="AW245" s="6"/>
      <c r="AX245" s="6"/>
      <c r="AY245" s="6"/>
      <c r="AZ245" s="6"/>
      <c r="BA245" s="6"/>
      <c r="BB245" s="6"/>
      <c r="BC245" s="6"/>
      <c r="BD245" s="6"/>
      <c r="BE245" s="6"/>
      <c r="BF245" s="6"/>
      <c r="BG245" s="6"/>
      <c r="BH245" s="6"/>
      <c r="BI245" s="7"/>
      <c r="BJ245" s="48"/>
      <c r="BK245" s="48"/>
      <c r="BL245" s="48"/>
      <c r="CI245" s="48"/>
    </row>
    <row r="246" spans="4:87"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  <c r="AA246" s="6"/>
      <c r="AB246" s="6"/>
      <c r="AC246" s="7"/>
      <c r="AD246" s="48"/>
      <c r="AE246" s="48"/>
      <c r="AF246" s="48"/>
      <c r="AJ246" s="6"/>
      <c r="AK246" s="6"/>
      <c r="AL246" s="6"/>
      <c r="AM246" s="6"/>
      <c r="AN246" s="6"/>
      <c r="AO246" s="6"/>
      <c r="AP246" s="6"/>
      <c r="AQ246" s="6"/>
      <c r="AR246" s="6"/>
      <c r="AS246" s="6"/>
      <c r="AT246" s="6"/>
      <c r="AU246" s="6"/>
      <c r="AV246" s="6"/>
      <c r="AW246" s="6"/>
      <c r="AX246" s="6"/>
      <c r="AY246" s="6"/>
      <c r="AZ246" s="6"/>
      <c r="BA246" s="6"/>
      <c r="BB246" s="6"/>
      <c r="BC246" s="6"/>
      <c r="BD246" s="6"/>
      <c r="BE246" s="6"/>
      <c r="BF246" s="6"/>
      <c r="BG246" s="6"/>
      <c r="BH246" s="6"/>
      <c r="BI246" s="7"/>
      <c r="BJ246" s="48"/>
      <c r="BK246" s="48"/>
      <c r="BL246" s="48"/>
      <c r="CI246" s="48"/>
    </row>
    <row r="247" spans="4:87"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  <c r="AA247" s="6"/>
      <c r="AB247" s="6"/>
      <c r="AC247" s="7"/>
      <c r="AD247" s="48"/>
      <c r="AE247" s="48"/>
      <c r="AF247" s="48"/>
      <c r="AJ247" s="6"/>
      <c r="AK247" s="6"/>
      <c r="AL247" s="6"/>
      <c r="AM247" s="6"/>
      <c r="AN247" s="6"/>
      <c r="AO247" s="6"/>
      <c r="AP247" s="6"/>
      <c r="AQ247" s="6"/>
      <c r="AR247" s="6"/>
      <c r="AS247" s="6"/>
      <c r="AT247" s="6"/>
      <c r="AU247" s="6"/>
      <c r="AV247" s="6"/>
      <c r="AW247" s="6"/>
      <c r="AX247" s="6"/>
      <c r="AY247" s="6"/>
      <c r="AZ247" s="6"/>
      <c r="BA247" s="6"/>
      <c r="BB247" s="6"/>
      <c r="BC247" s="6"/>
      <c r="BD247" s="6"/>
      <c r="BE247" s="6"/>
      <c r="BF247" s="6"/>
      <c r="BG247" s="6"/>
      <c r="BH247" s="6"/>
      <c r="BI247" s="7"/>
      <c r="BJ247" s="48"/>
      <c r="BK247" s="48"/>
      <c r="BL247" s="48"/>
      <c r="CI247" s="48"/>
    </row>
    <row r="248" spans="4:87"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  <c r="AA248" s="6"/>
      <c r="AB248" s="6"/>
      <c r="AC248" s="7"/>
      <c r="AD248" s="48"/>
      <c r="AE248" s="48"/>
      <c r="AF248" s="48"/>
      <c r="AJ248" s="6"/>
      <c r="AK248" s="6"/>
      <c r="AL248" s="6"/>
      <c r="AM248" s="6"/>
      <c r="AN248" s="6"/>
      <c r="AO248" s="6"/>
      <c r="AP248" s="6"/>
      <c r="AQ248" s="6"/>
      <c r="AR248" s="6"/>
      <c r="AS248" s="6"/>
      <c r="AT248" s="6"/>
      <c r="AU248" s="6"/>
      <c r="AV248" s="6"/>
      <c r="AW248" s="6"/>
      <c r="AX248" s="6"/>
      <c r="AY248" s="6"/>
      <c r="AZ248" s="6"/>
      <c r="BA248" s="6"/>
      <c r="BB248" s="6"/>
      <c r="BC248" s="6"/>
      <c r="BD248" s="6"/>
      <c r="BE248" s="6"/>
      <c r="BF248" s="6"/>
      <c r="BG248" s="6"/>
      <c r="BH248" s="6"/>
      <c r="BI248" s="7"/>
      <c r="BJ248" s="48"/>
      <c r="BK248" s="48"/>
      <c r="BL248" s="48"/>
      <c r="CI248" s="48"/>
    </row>
    <row r="249" spans="4:87"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  <c r="AA249" s="6"/>
      <c r="AB249" s="6"/>
      <c r="AC249" s="7"/>
      <c r="AD249" s="48"/>
      <c r="AE249" s="48"/>
      <c r="AF249" s="48"/>
      <c r="AJ249" s="6"/>
      <c r="AK249" s="6"/>
      <c r="AL249" s="6"/>
      <c r="AM249" s="6"/>
      <c r="AN249" s="6"/>
      <c r="AO249" s="6"/>
      <c r="AP249" s="6"/>
      <c r="AQ249" s="6"/>
      <c r="AR249" s="6"/>
      <c r="AS249" s="6"/>
      <c r="AT249" s="6"/>
      <c r="AU249" s="6"/>
      <c r="AV249" s="6"/>
      <c r="AW249" s="6"/>
      <c r="AX249" s="6"/>
      <c r="AY249" s="6"/>
      <c r="AZ249" s="6"/>
      <c r="BA249" s="6"/>
      <c r="BB249" s="6"/>
      <c r="BC249" s="6"/>
      <c r="BD249" s="6"/>
      <c r="BE249" s="6"/>
      <c r="BF249" s="6"/>
      <c r="BG249" s="6"/>
      <c r="BH249" s="6"/>
      <c r="BI249" s="7"/>
      <c r="BJ249" s="48"/>
      <c r="BK249" s="48"/>
      <c r="BL249" s="48"/>
      <c r="CI249" s="48"/>
    </row>
    <row r="250" spans="4:87"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  <c r="AC250" s="7"/>
      <c r="AD250" s="48"/>
      <c r="AE250" s="48"/>
      <c r="AF250" s="48"/>
      <c r="AJ250" s="6"/>
      <c r="AK250" s="6"/>
      <c r="AL250" s="6"/>
      <c r="AM250" s="6"/>
      <c r="AN250" s="6"/>
      <c r="AO250" s="6"/>
      <c r="AP250" s="6"/>
      <c r="AQ250" s="6"/>
      <c r="AR250" s="6"/>
      <c r="AS250" s="6"/>
      <c r="AT250" s="6"/>
      <c r="AU250" s="6"/>
      <c r="AV250" s="6"/>
      <c r="AW250" s="6"/>
      <c r="AX250" s="6"/>
      <c r="AY250" s="6"/>
      <c r="AZ250" s="6"/>
      <c r="BA250" s="6"/>
      <c r="BB250" s="6"/>
      <c r="BC250" s="6"/>
      <c r="BD250" s="6"/>
      <c r="BE250" s="6"/>
      <c r="BF250" s="6"/>
      <c r="BG250" s="6"/>
      <c r="BH250" s="6"/>
      <c r="BI250" s="7"/>
      <c r="BJ250" s="48"/>
      <c r="BK250" s="48"/>
      <c r="BL250" s="48"/>
      <c r="CI250" s="48"/>
    </row>
    <row r="251" spans="4:87"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  <c r="AA251" s="6"/>
      <c r="AB251" s="6"/>
      <c r="AC251" s="7"/>
      <c r="AD251" s="48"/>
      <c r="AE251" s="48"/>
      <c r="AF251" s="48"/>
      <c r="AJ251" s="6"/>
      <c r="AK251" s="6"/>
      <c r="AL251" s="6"/>
      <c r="AM251" s="6"/>
      <c r="AN251" s="6"/>
      <c r="AO251" s="6"/>
      <c r="AP251" s="6"/>
      <c r="AQ251" s="6"/>
      <c r="AR251" s="6"/>
      <c r="AS251" s="6"/>
      <c r="AT251" s="6"/>
      <c r="AU251" s="6"/>
      <c r="AV251" s="6"/>
      <c r="AW251" s="6"/>
      <c r="AX251" s="6"/>
      <c r="AY251" s="6"/>
      <c r="AZ251" s="6"/>
      <c r="BA251" s="6"/>
      <c r="BB251" s="6"/>
      <c r="BC251" s="6"/>
      <c r="BD251" s="6"/>
      <c r="BE251" s="6"/>
      <c r="BF251" s="6"/>
      <c r="BG251" s="6"/>
      <c r="BH251" s="6"/>
      <c r="BI251" s="7"/>
      <c r="BJ251" s="48"/>
      <c r="BK251" s="48"/>
      <c r="BL251" s="48"/>
      <c r="CI251" s="48"/>
    </row>
    <row r="252" spans="4:87"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  <c r="AA252" s="6"/>
      <c r="AB252" s="6"/>
      <c r="AC252" s="7"/>
      <c r="AD252" s="48"/>
      <c r="AE252" s="48"/>
      <c r="AF252" s="48"/>
      <c r="AJ252" s="6"/>
      <c r="AK252" s="6"/>
      <c r="AL252" s="6"/>
      <c r="AM252" s="6"/>
      <c r="AN252" s="6"/>
      <c r="AO252" s="6"/>
      <c r="AP252" s="6"/>
      <c r="AQ252" s="6"/>
      <c r="AR252" s="6"/>
      <c r="AS252" s="6"/>
      <c r="AT252" s="6"/>
      <c r="AU252" s="6"/>
      <c r="AV252" s="6"/>
      <c r="AW252" s="6"/>
      <c r="AX252" s="6"/>
      <c r="AY252" s="6"/>
      <c r="AZ252" s="6"/>
      <c r="BA252" s="6"/>
      <c r="BB252" s="6"/>
      <c r="BC252" s="6"/>
      <c r="BD252" s="6"/>
      <c r="BE252" s="6"/>
      <c r="BF252" s="6"/>
      <c r="BG252" s="6"/>
      <c r="BH252" s="6"/>
      <c r="BI252" s="7"/>
      <c r="BJ252" s="48"/>
      <c r="BK252" s="48"/>
      <c r="BL252" s="48"/>
      <c r="CI252" s="48"/>
    </row>
    <row r="253" spans="4:87"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  <c r="AA253" s="6"/>
      <c r="AB253" s="6"/>
      <c r="AC253" s="7"/>
      <c r="AD253" s="48"/>
      <c r="AE253" s="48"/>
      <c r="AF253" s="48"/>
      <c r="AJ253" s="6"/>
      <c r="AK253" s="6"/>
      <c r="AL253" s="6"/>
      <c r="AM253" s="6"/>
      <c r="AN253" s="6"/>
      <c r="AO253" s="6"/>
      <c r="AP253" s="6"/>
      <c r="AQ253" s="6"/>
      <c r="AR253" s="6"/>
      <c r="AS253" s="6"/>
      <c r="AT253" s="6"/>
      <c r="AU253" s="6"/>
      <c r="AV253" s="6"/>
      <c r="AW253" s="6"/>
      <c r="AX253" s="6"/>
      <c r="AY253" s="6"/>
      <c r="AZ253" s="6"/>
      <c r="BA253" s="6"/>
      <c r="BB253" s="6"/>
      <c r="BC253" s="6"/>
      <c r="BD253" s="6"/>
      <c r="BE253" s="6"/>
      <c r="BF253" s="6"/>
      <c r="BG253" s="6"/>
      <c r="BH253" s="6"/>
      <c r="BI253" s="7"/>
      <c r="BJ253" s="48"/>
      <c r="BK253" s="48"/>
      <c r="BL253" s="48"/>
      <c r="CI253" s="48"/>
    </row>
    <row r="254" spans="4:87"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  <c r="AA254" s="6"/>
      <c r="AB254" s="6"/>
      <c r="AC254" s="7"/>
      <c r="AD254" s="48"/>
      <c r="AE254" s="48"/>
      <c r="AF254" s="48"/>
      <c r="AJ254" s="6"/>
      <c r="AK254" s="6"/>
      <c r="AL254" s="6"/>
      <c r="AM254" s="6"/>
      <c r="AN254" s="6"/>
      <c r="AO254" s="6"/>
      <c r="AP254" s="6"/>
      <c r="AQ254" s="6"/>
      <c r="AR254" s="6"/>
      <c r="AS254" s="6"/>
      <c r="AT254" s="6"/>
      <c r="AU254" s="6"/>
      <c r="AV254" s="6"/>
      <c r="AW254" s="6"/>
      <c r="AX254" s="6"/>
      <c r="AY254" s="6"/>
      <c r="AZ254" s="6"/>
      <c r="BA254" s="6"/>
      <c r="BB254" s="6"/>
      <c r="BC254" s="6"/>
      <c r="BD254" s="6"/>
      <c r="BE254" s="6"/>
      <c r="BF254" s="6"/>
      <c r="BG254" s="6"/>
      <c r="BH254" s="6"/>
      <c r="BI254" s="7"/>
      <c r="BJ254" s="48"/>
      <c r="BK254" s="48"/>
      <c r="BL254" s="48"/>
      <c r="CI254" s="48"/>
    </row>
    <row r="255" spans="4:87"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  <c r="AA255" s="6"/>
      <c r="AB255" s="6"/>
      <c r="AC255" s="7"/>
      <c r="AD255" s="48"/>
      <c r="AE255" s="48"/>
      <c r="AF255" s="48"/>
      <c r="AJ255" s="6"/>
      <c r="AK255" s="6"/>
      <c r="AL255" s="6"/>
      <c r="AM255" s="6"/>
      <c r="AN255" s="6"/>
      <c r="AO255" s="6"/>
      <c r="AP255" s="6"/>
      <c r="AQ255" s="6"/>
      <c r="AR255" s="6"/>
      <c r="AS255" s="6"/>
      <c r="AT255" s="6"/>
      <c r="AU255" s="6"/>
      <c r="AV255" s="6"/>
      <c r="AW255" s="6"/>
      <c r="AX255" s="6"/>
      <c r="AY255" s="6"/>
      <c r="AZ255" s="6"/>
      <c r="BA255" s="6"/>
      <c r="BB255" s="6"/>
      <c r="BC255" s="6"/>
      <c r="BD255" s="6"/>
      <c r="BE255" s="6"/>
      <c r="BF255" s="6"/>
      <c r="BG255" s="6"/>
      <c r="BH255" s="6"/>
      <c r="BI255" s="7"/>
      <c r="BJ255" s="48"/>
      <c r="BK255" s="48"/>
      <c r="BL255" s="48"/>
      <c r="CI255" s="48"/>
    </row>
    <row r="256" spans="4:87"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  <c r="AA256" s="6"/>
      <c r="AB256" s="6"/>
      <c r="AC256" s="7"/>
      <c r="AD256" s="48"/>
      <c r="AE256" s="48"/>
      <c r="AF256" s="48"/>
      <c r="AJ256" s="6"/>
      <c r="AK256" s="6"/>
      <c r="AL256" s="6"/>
      <c r="AM256" s="6"/>
      <c r="AN256" s="6"/>
      <c r="AO256" s="6"/>
      <c r="AP256" s="6"/>
      <c r="AQ256" s="6"/>
      <c r="AR256" s="6"/>
      <c r="AS256" s="6"/>
      <c r="AT256" s="6"/>
      <c r="AU256" s="6"/>
      <c r="AV256" s="6"/>
      <c r="AW256" s="6"/>
      <c r="AX256" s="6"/>
      <c r="AY256" s="6"/>
      <c r="AZ256" s="6"/>
      <c r="BA256" s="6"/>
      <c r="BB256" s="6"/>
      <c r="BC256" s="6"/>
      <c r="BD256" s="6"/>
      <c r="BE256" s="6"/>
      <c r="BF256" s="6"/>
      <c r="BG256" s="6"/>
      <c r="BH256" s="6"/>
      <c r="BI256" s="7"/>
      <c r="BJ256" s="48"/>
      <c r="BK256" s="48"/>
      <c r="BL256" s="48"/>
      <c r="CI256" s="48"/>
    </row>
    <row r="257" spans="4:87"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  <c r="AA257" s="6"/>
      <c r="AB257" s="6"/>
      <c r="AC257" s="7"/>
      <c r="AD257" s="48"/>
      <c r="AE257" s="48"/>
      <c r="AF257" s="48"/>
      <c r="AJ257" s="6"/>
      <c r="AK257" s="6"/>
      <c r="AL257" s="6"/>
      <c r="AM257" s="6"/>
      <c r="AN257" s="6"/>
      <c r="AO257" s="6"/>
      <c r="AP257" s="6"/>
      <c r="AQ257" s="6"/>
      <c r="AR257" s="6"/>
      <c r="AS257" s="6"/>
      <c r="AT257" s="6"/>
      <c r="AU257" s="6"/>
      <c r="AV257" s="6"/>
      <c r="AW257" s="6"/>
      <c r="AX257" s="6"/>
      <c r="AY257" s="6"/>
      <c r="AZ257" s="6"/>
      <c r="BA257" s="6"/>
      <c r="BB257" s="6"/>
      <c r="BC257" s="6"/>
      <c r="BD257" s="6"/>
      <c r="BE257" s="6"/>
      <c r="BF257" s="6"/>
      <c r="BG257" s="6"/>
      <c r="BH257" s="6"/>
      <c r="BI257" s="7"/>
      <c r="BJ257" s="48"/>
      <c r="BK257" s="48"/>
      <c r="BL257" s="48"/>
      <c r="CI257" s="48"/>
    </row>
    <row r="258" spans="4:87"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  <c r="AA258" s="6"/>
      <c r="AB258" s="6"/>
      <c r="AC258" s="7"/>
      <c r="AD258" s="48"/>
      <c r="AE258" s="48"/>
      <c r="AF258" s="48"/>
      <c r="AJ258" s="6"/>
      <c r="AK258" s="6"/>
      <c r="AL258" s="6"/>
      <c r="AM258" s="6"/>
      <c r="AN258" s="6"/>
      <c r="AO258" s="6"/>
      <c r="AP258" s="6"/>
      <c r="AQ258" s="6"/>
      <c r="AR258" s="6"/>
      <c r="AS258" s="6"/>
      <c r="AT258" s="6"/>
      <c r="AU258" s="6"/>
      <c r="AV258" s="6"/>
      <c r="AW258" s="6"/>
      <c r="AX258" s="6"/>
      <c r="AY258" s="6"/>
      <c r="AZ258" s="6"/>
      <c r="BA258" s="6"/>
      <c r="BB258" s="6"/>
      <c r="BC258" s="6"/>
      <c r="BD258" s="6"/>
      <c r="BE258" s="6"/>
      <c r="BF258" s="6"/>
      <c r="BG258" s="6"/>
      <c r="BH258" s="6"/>
      <c r="BI258" s="7"/>
      <c r="BJ258" s="48"/>
      <c r="BK258" s="48"/>
      <c r="BL258" s="48"/>
      <c r="CI258" s="48"/>
    </row>
    <row r="259" spans="4:87"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  <c r="AA259" s="6"/>
      <c r="AB259" s="6"/>
      <c r="AC259" s="7"/>
      <c r="AD259" s="48"/>
      <c r="AE259" s="48"/>
      <c r="AF259" s="48"/>
      <c r="AJ259" s="6"/>
      <c r="AK259" s="6"/>
      <c r="AL259" s="6"/>
      <c r="AM259" s="6"/>
      <c r="AN259" s="6"/>
      <c r="AO259" s="6"/>
      <c r="AP259" s="6"/>
      <c r="AQ259" s="6"/>
      <c r="AR259" s="6"/>
      <c r="AS259" s="6"/>
      <c r="AT259" s="6"/>
      <c r="AU259" s="6"/>
      <c r="AV259" s="6"/>
      <c r="AW259" s="6"/>
      <c r="AX259" s="6"/>
      <c r="AY259" s="6"/>
      <c r="AZ259" s="6"/>
      <c r="BA259" s="6"/>
      <c r="BB259" s="6"/>
      <c r="BC259" s="6"/>
      <c r="BD259" s="6"/>
      <c r="BE259" s="6"/>
      <c r="BF259" s="6"/>
      <c r="BG259" s="6"/>
      <c r="BH259" s="6"/>
      <c r="BI259" s="7"/>
      <c r="BJ259" s="48"/>
      <c r="BK259" s="48"/>
      <c r="BL259" s="48"/>
      <c r="CI259" s="48"/>
    </row>
    <row r="260" spans="4:87"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  <c r="AA260" s="6"/>
      <c r="AB260" s="6"/>
      <c r="AC260" s="7"/>
      <c r="AD260" s="48"/>
      <c r="AE260" s="48"/>
      <c r="AF260" s="48"/>
      <c r="AJ260" s="6"/>
      <c r="AK260" s="6"/>
      <c r="AL260" s="6"/>
      <c r="AM260" s="6"/>
      <c r="AN260" s="6"/>
      <c r="AO260" s="6"/>
      <c r="AP260" s="6"/>
      <c r="AQ260" s="6"/>
      <c r="AR260" s="6"/>
      <c r="AS260" s="6"/>
      <c r="AT260" s="6"/>
      <c r="AU260" s="6"/>
      <c r="AV260" s="6"/>
      <c r="AW260" s="6"/>
      <c r="AX260" s="6"/>
      <c r="AY260" s="6"/>
      <c r="AZ260" s="6"/>
      <c r="BA260" s="6"/>
      <c r="BB260" s="6"/>
      <c r="BC260" s="6"/>
      <c r="BD260" s="6"/>
      <c r="BE260" s="6"/>
      <c r="BF260" s="6"/>
      <c r="BG260" s="6"/>
      <c r="BH260" s="6"/>
      <c r="BI260" s="7"/>
      <c r="BJ260" s="48"/>
      <c r="BK260" s="48"/>
      <c r="BL260" s="48"/>
      <c r="CI260" s="48"/>
    </row>
    <row r="261" spans="4:87"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  <c r="AA261" s="6"/>
      <c r="AB261" s="6"/>
      <c r="AC261" s="7"/>
      <c r="AD261" s="48"/>
      <c r="AE261" s="48"/>
      <c r="AF261" s="48"/>
      <c r="AJ261" s="6"/>
      <c r="AK261" s="6"/>
      <c r="AL261" s="6"/>
      <c r="AM261" s="6"/>
      <c r="AN261" s="6"/>
      <c r="AO261" s="6"/>
      <c r="AP261" s="6"/>
      <c r="AQ261" s="6"/>
      <c r="AR261" s="6"/>
      <c r="AS261" s="6"/>
      <c r="AT261" s="6"/>
      <c r="AU261" s="6"/>
      <c r="AV261" s="6"/>
      <c r="AW261" s="6"/>
      <c r="AX261" s="6"/>
      <c r="AY261" s="6"/>
      <c r="AZ261" s="6"/>
      <c r="BA261" s="6"/>
      <c r="BB261" s="6"/>
      <c r="BC261" s="6"/>
      <c r="BD261" s="6"/>
      <c r="BE261" s="6"/>
      <c r="BF261" s="6"/>
      <c r="BG261" s="6"/>
      <c r="BH261" s="6"/>
      <c r="BI261" s="7"/>
      <c r="BJ261" s="48"/>
      <c r="BK261" s="48"/>
      <c r="BL261" s="48"/>
      <c r="CI261" s="48"/>
    </row>
    <row r="262" spans="4:87"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  <c r="AA262" s="6"/>
      <c r="AB262" s="6"/>
      <c r="AC262" s="7"/>
      <c r="AD262" s="48"/>
      <c r="AE262" s="48"/>
      <c r="AF262" s="48"/>
      <c r="AJ262" s="6"/>
      <c r="AK262" s="6"/>
      <c r="AL262" s="6"/>
      <c r="AM262" s="6"/>
      <c r="AN262" s="6"/>
      <c r="AO262" s="6"/>
      <c r="AP262" s="6"/>
      <c r="AQ262" s="6"/>
      <c r="AR262" s="6"/>
      <c r="AS262" s="6"/>
      <c r="AT262" s="6"/>
      <c r="AU262" s="6"/>
      <c r="AV262" s="6"/>
      <c r="AW262" s="6"/>
      <c r="AX262" s="6"/>
      <c r="AY262" s="6"/>
      <c r="AZ262" s="6"/>
      <c r="BA262" s="6"/>
      <c r="BB262" s="6"/>
      <c r="BC262" s="6"/>
      <c r="BD262" s="6"/>
      <c r="BE262" s="6"/>
      <c r="BF262" s="6"/>
      <c r="BG262" s="6"/>
      <c r="BH262" s="6"/>
      <c r="BI262" s="7"/>
      <c r="BJ262" s="48"/>
      <c r="BK262" s="48"/>
      <c r="BL262" s="48"/>
      <c r="CI262" s="48"/>
    </row>
    <row r="263" spans="4:87"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  <c r="AA263" s="6"/>
      <c r="AB263" s="6"/>
      <c r="AC263" s="7"/>
      <c r="AD263" s="48"/>
      <c r="AE263" s="48"/>
      <c r="AF263" s="48"/>
      <c r="AJ263" s="6"/>
      <c r="AK263" s="6"/>
      <c r="AL263" s="6"/>
      <c r="AM263" s="6"/>
      <c r="AN263" s="6"/>
      <c r="AO263" s="6"/>
      <c r="AP263" s="6"/>
      <c r="AQ263" s="6"/>
      <c r="AR263" s="6"/>
      <c r="AS263" s="6"/>
      <c r="AT263" s="6"/>
      <c r="AU263" s="6"/>
      <c r="AV263" s="6"/>
      <c r="AW263" s="6"/>
      <c r="AX263" s="6"/>
      <c r="AY263" s="6"/>
      <c r="AZ263" s="6"/>
      <c r="BA263" s="6"/>
      <c r="BB263" s="6"/>
      <c r="BC263" s="6"/>
      <c r="BD263" s="6"/>
      <c r="BE263" s="6"/>
      <c r="BF263" s="6"/>
      <c r="BG263" s="6"/>
      <c r="BH263" s="6"/>
      <c r="BI263" s="7"/>
      <c r="BJ263" s="48"/>
      <c r="BK263" s="48"/>
      <c r="BL263" s="48"/>
      <c r="CI263" s="48"/>
    </row>
    <row r="264" spans="4:87"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  <c r="AA264" s="6"/>
      <c r="AB264" s="6"/>
      <c r="AC264" s="7"/>
      <c r="AD264" s="48"/>
      <c r="AE264" s="48"/>
      <c r="AF264" s="48"/>
      <c r="AJ264" s="6"/>
      <c r="AK264" s="6"/>
      <c r="AL264" s="6"/>
      <c r="AM264" s="6"/>
      <c r="AN264" s="6"/>
      <c r="AO264" s="6"/>
      <c r="AP264" s="6"/>
      <c r="AQ264" s="6"/>
      <c r="AR264" s="6"/>
      <c r="AS264" s="6"/>
      <c r="AT264" s="6"/>
      <c r="AU264" s="6"/>
      <c r="AV264" s="6"/>
      <c r="AW264" s="6"/>
      <c r="AX264" s="6"/>
      <c r="AY264" s="6"/>
      <c r="AZ264" s="6"/>
      <c r="BA264" s="6"/>
      <c r="BB264" s="6"/>
      <c r="BC264" s="6"/>
      <c r="BD264" s="6"/>
      <c r="BE264" s="6"/>
      <c r="BF264" s="6"/>
      <c r="BG264" s="6"/>
      <c r="BH264" s="6"/>
      <c r="BI264" s="7"/>
      <c r="BJ264" s="48"/>
      <c r="BK264" s="48"/>
      <c r="BL264" s="48"/>
      <c r="CI264" s="48"/>
    </row>
    <row r="265" spans="4:87"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  <c r="AA265" s="6"/>
      <c r="AB265" s="6"/>
      <c r="AC265" s="7"/>
      <c r="AD265" s="48"/>
      <c r="AE265" s="48"/>
      <c r="AF265" s="48"/>
      <c r="AJ265" s="6"/>
      <c r="AK265" s="6"/>
      <c r="AL265" s="6"/>
      <c r="AM265" s="6"/>
      <c r="AN265" s="6"/>
      <c r="AO265" s="6"/>
      <c r="AP265" s="6"/>
      <c r="AQ265" s="6"/>
      <c r="AR265" s="6"/>
      <c r="AS265" s="6"/>
      <c r="AT265" s="6"/>
      <c r="AU265" s="6"/>
      <c r="AV265" s="6"/>
      <c r="AW265" s="6"/>
      <c r="AX265" s="6"/>
      <c r="AY265" s="6"/>
      <c r="AZ265" s="6"/>
      <c r="BA265" s="6"/>
      <c r="BB265" s="6"/>
      <c r="BC265" s="6"/>
      <c r="BD265" s="6"/>
      <c r="BE265" s="6"/>
      <c r="BF265" s="6"/>
      <c r="BG265" s="6"/>
      <c r="BH265" s="6"/>
      <c r="BI265" s="7"/>
      <c r="BJ265" s="48"/>
      <c r="BK265" s="48"/>
      <c r="BL265" s="48"/>
      <c r="CI265" s="48"/>
    </row>
    <row r="266" spans="4:87"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  <c r="AA266" s="6"/>
      <c r="AB266" s="6"/>
      <c r="AC266" s="7"/>
      <c r="AD266" s="48"/>
      <c r="AE266" s="48"/>
      <c r="AF266" s="48"/>
      <c r="AJ266" s="6"/>
      <c r="AK266" s="6"/>
      <c r="AL266" s="6"/>
      <c r="AM266" s="6"/>
      <c r="AN266" s="6"/>
      <c r="AO266" s="6"/>
      <c r="AP266" s="6"/>
      <c r="AQ266" s="6"/>
      <c r="AR266" s="6"/>
      <c r="AS266" s="6"/>
      <c r="AT266" s="6"/>
      <c r="AU266" s="6"/>
      <c r="AV266" s="6"/>
      <c r="AW266" s="6"/>
      <c r="AX266" s="6"/>
      <c r="AY266" s="6"/>
      <c r="AZ266" s="6"/>
      <c r="BA266" s="6"/>
      <c r="BB266" s="6"/>
      <c r="BC266" s="6"/>
      <c r="BD266" s="6"/>
      <c r="BE266" s="6"/>
      <c r="BF266" s="6"/>
      <c r="BG266" s="6"/>
      <c r="BH266" s="6"/>
      <c r="BI266" s="7"/>
      <c r="BJ266" s="48"/>
      <c r="BK266" s="48"/>
      <c r="BL266" s="48"/>
      <c r="CI266" s="48"/>
    </row>
    <row r="267" spans="4:87"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  <c r="AA267" s="6"/>
      <c r="AB267" s="6"/>
      <c r="AC267" s="7"/>
      <c r="AD267" s="48"/>
      <c r="AE267" s="48"/>
      <c r="AF267" s="48"/>
      <c r="AJ267" s="6"/>
      <c r="AK267" s="6"/>
      <c r="AL267" s="6"/>
      <c r="AM267" s="6"/>
      <c r="AN267" s="6"/>
      <c r="AO267" s="6"/>
      <c r="AP267" s="6"/>
      <c r="AQ267" s="6"/>
      <c r="AR267" s="6"/>
      <c r="AS267" s="6"/>
      <c r="AT267" s="6"/>
      <c r="AU267" s="6"/>
      <c r="AV267" s="6"/>
      <c r="AW267" s="6"/>
      <c r="AX267" s="6"/>
      <c r="AY267" s="6"/>
      <c r="AZ267" s="6"/>
      <c r="BA267" s="6"/>
      <c r="BB267" s="6"/>
      <c r="BC267" s="6"/>
      <c r="BD267" s="6"/>
      <c r="BE267" s="6"/>
      <c r="BF267" s="6"/>
      <c r="BG267" s="6"/>
      <c r="BH267" s="6"/>
      <c r="BI267" s="7"/>
      <c r="BJ267" s="48"/>
      <c r="BK267" s="48"/>
      <c r="BL267" s="48"/>
      <c r="CI267" s="48"/>
    </row>
    <row r="268" spans="4:87"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  <c r="AA268" s="6"/>
      <c r="AB268" s="6"/>
      <c r="AC268" s="7"/>
      <c r="AD268" s="48"/>
      <c r="AE268" s="48"/>
      <c r="AF268" s="48"/>
      <c r="AJ268" s="6"/>
      <c r="AK268" s="6"/>
      <c r="AL268" s="6"/>
      <c r="AM268" s="6"/>
      <c r="AN268" s="6"/>
      <c r="AO268" s="6"/>
      <c r="AP268" s="6"/>
      <c r="AQ268" s="6"/>
      <c r="AR268" s="6"/>
      <c r="AS268" s="6"/>
      <c r="AT268" s="6"/>
      <c r="AU268" s="6"/>
      <c r="AV268" s="6"/>
      <c r="AW268" s="6"/>
      <c r="AX268" s="6"/>
      <c r="AY268" s="6"/>
      <c r="AZ268" s="6"/>
      <c r="BA268" s="6"/>
      <c r="BB268" s="6"/>
      <c r="BC268" s="6"/>
      <c r="BD268" s="6"/>
      <c r="BE268" s="6"/>
      <c r="BF268" s="6"/>
      <c r="BG268" s="6"/>
      <c r="BH268" s="6"/>
      <c r="BI268" s="7"/>
      <c r="BJ268" s="48"/>
      <c r="BK268" s="48"/>
      <c r="BL268" s="48"/>
      <c r="CI268" s="48"/>
    </row>
    <row r="269" spans="4:87"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  <c r="AA269" s="6"/>
      <c r="AB269" s="6"/>
      <c r="AC269" s="7"/>
      <c r="AD269" s="48"/>
      <c r="AE269" s="48"/>
      <c r="AF269" s="48"/>
      <c r="AJ269" s="6"/>
      <c r="AK269" s="6"/>
      <c r="AL269" s="6"/>
      <c r="AM269" s="6"/>
      <c r="AN269" s="6"/>
      <c r="AO269" s="6"/>
      <c r="AP269" s="6"/>
      <c r="AQ269" s="6"/>
      <c r="AR269" s="6"/>
      <c r="AS269" s="6"/>
      <c r="AT269" s="6"/>
      <c r="AU269" s="6"/>
      <c r="AV269" s="6"/>
      <c r="AW269" s="6"/>
      <c r="AX269" s="6"/>
      <c r="AY269" s="6"/>
      <c r="AZ269" s="6"/>
      <c r="BA269" s="6"/>
      <c r="BB269" s="6"/>
      <c r="BC269" s="6"/>
      <c r="BD269" s="6"/>
      <c r="BE269" s="6"/>
      <c r="BF269" s="6"/>
      <c r="BG269" s="6"/>
      <c r="BH269" s="6"/>
      <c r="BI269" s="7"/>
      <c r="BJ269" s="48"/>
      <c r="BK269" s="48"/>
      <c r="BL269" s="48"/>
      <c r="CI269" s="48"/>
    </row>
    <row r="270" spans="4:87"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  <c r="AA270" s="6"/>
      <c r="AB270" s="6"/>
      <c r="AC270" s="7"/>
      <c r="AD270" s="48"/>
      <c r="AE270" s="48"/>
      <c r="AF270" s="48"/>
      <c r="AJ270" s="6"/>
      <c r="AK270" s="6"/>
      <c r="AL270" s="6"/>
      <c r="AM270" s="6"/>
      <c r="AN270" s="6"/>
      <c r="AO270" s="6"/>
      <c r="AP270" s="6"/>
      <c r="AQ270" s="6"/>
      <c r="AR270" s="6"/>
      <c r="AS270" s="6"/>
      <c r="AT270" s="6"/>
      <c r="AU270" s="6"/>
      <c r="AV270" s="6"/>
      <c r="AW270" s="6"/>
      <c r="AX270" s="6"/>
      <c r="AY270" s="6"/>
      <c r="AZ270" s="6"/>
      <c r="BA270" s="6"/>
      <c r="BB270" s="6"/>
      <c r="BC270" s="6"/>
      <c r="BD270" s="6"/>
      <c r="BE270" s="6"/>
      <c r="BF270" s="6"/>
      <c r="BG270" s="6"/>
      <c r="BH270" s="6"/>
      <c r="BI270" s="7"/>
      <c r="BJ270" s="48"/>
      <c r="BK270" s="48"/>
      <c r="BL270" s="48"/>
      <c r="CI270" s="48"/>
    </row>
    <row r="271" spans="4:87"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  <c r="AA271" s="6"/>
      <c r="AB271" s="6"/>
      <c r="AC271" s="7"/>
      <c r="AD271" s="48"/>
      <c r="AE271" s="48"/>
      <c r="AF271" s="48"/>
      <c r="AJ271" s="6"/>
      <c r="AK271" s="6"/>
      <c r="AL271" s="6"/>
      <c r="AM271" s="6"/>
      <c r="AN271" s="6"/>
      <c r="AO271" s="6"/>
      <c r="AP271" s="6"/>
      <c r="AQ271" s="6"/>
      <c r="AR271" s="6"/>
      <c r="AS271" s="6"/>
      <c r="AT271" s="6"/>
      <c r="AU271" s="6"/>
      <c r="AV271" s="6"/>
      <c r="AW271" s="6"/>
      <c r="AX271" s="6"/>
      <c r="AY271" s="6"/>
      <c r="AZ271" s="6"/>
      <c r="BA271" s="6"/>
      <c r="BB271" s="6"/>
      <c r="BC271" s="6"/>
      <c r="BD271" s="6"/>
      <c r="BE271" s="6"/>
      <c r="BF271" s="6"/>
      <c r="BG271" s="6"/>
      <c r="BH271" s="6"/>
      <c r="BI271" s="7"/>
      <c r="BJ271" s="48"/>
      <c r="BK271" s="48"/>
      <c r="BL271" s="48"/>
      <c r="CI271" s="48"/>
    </row>
    <row r="272" spans="4:87"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  <c r="AA272" s="6"/>
      <c r="AB272" s="6"/>
      <c r="AC272" s="7"/>
      <c r="AD272" s="48"/>
      <c r="AE272" s="48"/>
      <c r="AF272" s="48"/>
      <c r="AJ272" s="6"/>
      <c r="AK272" s="6"/>
      <c r="AL272" s="6"/>
      <c r="AM272" s="6"/>
      <c r="AN272" s="6"/>
      <c r="AO272" s="6"/>
      <c r="AP272" s="6"/>
      <c r="AQ272" s="6"/>
      <c r="AR272" s="6"/>
      <c r="AS272" s="6"/>
      <c r="AT272" s="6"/>
      <c r="AU272" s="6"/>
      <c r="AV272" s="6"/>
      <c r="AW272" s="6"/>
      <c r="AX272" s="6"/>
      <c r="AY272" s="6"/>
      <c r="AZ272" s="6"/>
      <c r="BA272" s="6"/>
      <c r="BB272" s="6"/>
      <c r="BC272" s="6"/>
      <c r="BD272" s="6"/>
      <c r="BE272" s="6"/>
      <c r="BF272" s="6"/>
      <c r="BG272" s="6"/>
      <c r="BH272" s="6"/>
      <c r="BI272" s="7"/>
      <c r="BJ272" s="48"/>
      <c r="BK272" s="48"/>
      <c r="BL272" s="48"/>
      <c r="CI272" s="48"/>
    </row>
    <row r="273" spans="4:87"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  <c r="AA273" s="6"/>
      <c r="AB273" s="6"/>
      <c r="AC273" s="7"/>
      <c r="AD273" s="48"/>
      <c r="AE273" s="48"/>
      <c r="AF273" s="48"/>
      <c r="AJ273" s="6"/>
      <c r="AK273" s="6"/>
      <c r="AL273" s="6"/>
      <c r="AM273" s="6"/>
      <c r="AN273" s="6"/>
      <c r="AO273" s="6"/>
      <c r="AP273" s="6"/>
      <c r="AQ273" s="6"/>
      <c r="AR273" s="6"/>
      <c r="AS273" s="6"/>
      <c r="AT273" s="6"/>
      <c r="AU273" s="6"/>
      <c r="AV273" s="6"/>
      <c r="AW273" s="6"/>
      <c r="AX273" s="6"/>
      <c r="AY273" s="6"/>
      <c r="AZ273" s="6"/>
      <c r="BA273" s="6"/>
      <c r="BB273" s="6"/>
      <c r="BC273" s="6"/>
      <c r="BD273" s="6"/>
      <c r="BE273" s="6"/>
      <c r="BF273" s="6"/>
      <c r="BG273" s="6"/>
      <c r="BH273" s="6"/>
      <c r="BI273" s="7"/>
      <c r="BJ273" s="48"/>
      <c r="BK273" s="48"/>
      <c r="BL273" s="48"/>
      <c r="CI273" s="48"/>
    </row>
    <row r="274" spans="4:87"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  <c r="AA274" s="6"/>
      <c r="AB274" s="6"/>
      <c r="AC274" s="7"/>
      <c r="AD274" s="48"/>
      <c r="AE274" s="48"/>
      <c r="AF274" s="48"/>
      <c r="AJ274" s="6"/>
      <c r="AK274" s="6"/>
      <c r="AL274" s="6"/>
      <c r="AM274" s="6"/>
      <c r="AN274" s="6"/>
      <c r="AO274" s="6"/>
      <c r="AP274" s="6"/>
      <c r="AQ274" s="6"/>
      <c r="AR274" s="6"/>
      <c r="AS274" s="6"/>
      <c r="AT274" s="6"/>
      <c r="AU274" s="6"/>
      <c r="AV274" s="6"/>
      <c r="AW274" s="6"/>
      <c r="AX274" s="6"/>
      <c r="AY274" s="6"/>
      <c r="AZ274" s="6"/>
      <c r="BA274" s="6"/>
      <c r="BB274" s="6"/>
      <c r="BC274" s="6"/>
      <c r="BD274" s="6"/>
      <c r="BE274" s="6"/>
      <c r="BF274" s="6"/>
      <c r="BG274" s="6"/>
      <c r="BH274" s="6"/>
      <c r="BI274" s="7"/>
      <c r="BJ274" s="48"/>
      <c r="BK274" s="48"/>
      <c r="BL274" s="48"/>
      <c r="CI274" s="48"/>
    </row>
    <row r="275" spans="4:87"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  <c r="AA275" s="6"/>
      <c r="AB275" s="6"/>
      <c r="AC275" s="7"/>
      <c r="AD275" s="48"/>
      <c r="AE275" s="48"/>
      <c r="AF275" s="48"/>
      <c r="AJ275" s="6"/>
      <c r="AK275" s="6"/>
      <c r="AL275" s="6"/>
      <c r="AM275" s="6"/>
      <c r="AN275" s="6"/>
      <c r="AO275" s="6"/>
      <c r="AP275" s="6"/>
      <c r="AQ275" s="6"/>
      <c r="AR275" s="6"/>
      <c r="AS275" s="6"/>
      <c r="AT275" s="6"/>
      <c r="AU275" s="6"/>
      <c r="AV275" s="6"/>
      <c r="AW275" s="6"/>
      <c r="AX275" s="6"/>
      <c r="AY275" s="6"/>
      <c r="AZ275" s="6"/>
      <c r="BA275" s="6"/>
      <c r="BB275" s="6"/>
      <c r="BC275" s="6"/>
      <c r="BD275" s="6"/>
      <c r="BE275" s="6"/>
      <c r="BF275" s="6"/>
      <c r="BG275" s="6"/>
      <c r="BH275" s="6"/>
      <c r="BI275" s="7"/>
      <c r="BJ275" s="48"/>
      <c r="BK275" s="48"/>
      <c r="BL275" s="48"/>
      <c r="CI275" s="48"/>
    </row>
    <row r="276" spans="4:87"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  <c r="AA276" s="6"/>
      <c r="AB276" s="6"/>
      <c r="AC276" s="7"/>
      <c r="AD276" s="48"/>
      <c r="AE276" s="48"/>
      <c r="AF276" s="48"/>
      <c r="AJ276" s="6"/>
      <c r="AK276" s="6"/>
      <c r="AL276" s="6"/>
      <c r="AM276" s="6"/>
      <c r="AN276" s="6"/>
      <c r="AO276" s="6"/>
      <c r="AP276" s="6"/>
      <c r="AQ276" s="6"/>
      <c r="AR276" s="6"/>
      <c r="AS276" s="6"/>
      <c r="AT276" s="6"/>
      <c r="AU276" s="6"/>
      <c r="AV276" s="6"/>
      <c r="AW276" s="6"/>
      <c r="AX276" s="6"/>
      <c r="AY276" s="6"/>
      <c r="AZ276" s="6"/>
      <c r="BA276" s="6"/>
      <c r="BB276" s="6"/>
      <c r="BC276" s="6"/>
      <c r="BD276" s="6"/>
      <c r="BE276" s="6"/>
      <c r="BF276" s="6"/>
      <c r="BG276" s="6"/>
      <c r="BH276" s="6"/>
      <c r="BI276" s="7"/>
      <c r="BJ276" s="48"/>
      <c r="BK276" s="48"/>
      <c r="BL276" s="48"/>
      <c r="CI276" s="48"/>
    </row>
    <row r="277" spans="4:87"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  <c r="AA277" s="6"/>
      <c r="AB277" s="6"/>
      <c r="AC277" s="7"/>
      <c r="AD277" s="48"/>
      <c r="AE277" s="48"/>
      <c r="AF277" s="48"/>
      <c r="AJ277" s="6"/>
      <c r="AK277" s="6"/>
      <c r="AL277" s="6"/>
      <c r="AM277" s="6"/>
      <c r="AN277" s="6"/>
      <c r="AO277" s="6"/>
      <c r="AP277" s="6"/>
      <c r="AQ277" s="6"/>
      <c r="AR277" s="6"/>
      <c r="AS277" s="6"/>
      <c r="AT277" s="6"/>
      <c r="AU277" s="6"/>
      <c r="AV277" s="6"/>
      <c r="AW277" s="6"/>
      <c r="AX277" s="6"/>
      <c r="AY277" s="6"/>
      <c r="AZ277" s="6"/>
      <c r="BA277" s="6"/>
      <c r="BB277" s="6"/>
      <c r="BC277" s="6"/>
      <c r="BD277" s="6"/>
      <c r="BE277" s="6"/>
      <c r="BF277" s="6"/>
      <c r="BG277" s="6"/>
      <c r="BH277" s="6"/>
      <c r="BI277" s="7"/>
      <c r="BJ277" s="48"/>
      <c r="BK277" s="48"/>
      <c r="BL277" s="48"/>
      <c r="CI277" s="48"/>
    </row>
    <row r="278" spans="4:87"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  <c r="AA278" s="6"/>
      <c r="AB278" s="6"/>
      <c r="AC278" s="7"/>
      <c r="AD278" s="48"/>
      <c r="AE278" s="48"/>
      <c r="AF278" s="48"/>
      <c r="AJ278" s="6"/>
      <c r="AK278" s="6"/>
      <c r="AL278" s="6"/>
      <c r="AM278" s="6"/>
      <c r="AN278" s="6"/>
      <c r="AO278" s="6"/>
      <c r="AP278" s="6"/>
      <c r="AQ278" s="6"/>
      <c r="AR278" s="6"/>
      <c r="AS278" s="6"/>
      <c r="AT278" s="6"/>
      <c r="AU278" s="6"/>
      <c r="AV278" s="6"/>
      <c r="AW278" s="6"/>
      <c r="AX278" s="6"/>
      <c r="AY278" s="6"/>
      <c r="AZ278" s="6"/>
      <c r="BA278" s="6"/>
      <c r="BB278" s="6"/>
      <c r="BC278" s="6"/>
      <c r="BD278" s="6"/>
      <c r="BE278" s="6"/>
      <c r="BF278" s="6"/>
      <c r="BG278" s="6"/>
      <c r="BH278" s="6"/>
      <c r="BI278" s="7"/>
      <c r="BJ278" s="48"/>
      <c r="BK278" s="48"/>
      <c r="BL278" s="48"/>
      <c r="CI278" s="48"/>
    </row>
    <row r="279" spans="4:87"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  <c r="AA279" s="6"/>
      <c r="AB279" s="6"/>
      <c r="AC279" s="7"/>
      <c r="AD279" s="48"/>
      <c r="AE279" s="48"/>
      <c r="AF279" s="48"/>
      <c r="AJ279" s="6"/>
      <c r="AK279" s="6"/>
      <c r="AL279" s="6"/>
      <c r="AM279" s="6"/>
      <c r="AN279" s="6"/>
      <c r="AO279" s="6"/>
      <c r="AP279" s="6"/>
      <c r="AQ279" s="6"/>
      <c r="AR279" s="6"/>
      <c r="AS279" s="6"/>
      <c r="AT279" s="6"/>
      <c r="AU279" s="6"/>
      <c r="AV279" s="6"/>
      <c r="AW279" s="6"/>
      <c r="AX279" s="6"/>
      <c r="AY279" s="6"/>
      <c r="AZ279" s="6"/>
      <c r="BA279" s="6"/>
      <c r="BB279" s="6"/>
      <c r="BC279" s="6"/>
      <c r="BD279" s="6"/>
      <c r="BE279" s="6"/>
      <c r="BF279" s="6"/>
      <c r="BG279" s="6"/>
      <c r="BH279" s="6"/>
      <c r="BI279" s="7"/>
      <c r="BJ279" s="48"/>
      <c r="BK279" s="48"/>
      <c r="BL279" s="48"/>
      <c r="CI279" s="48"/>
    </row>
    <row r="280" spans="4:87"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  <c r="AA280" s="6"/>
      <c r="AB280" s="6"/>
      <c r="AC280" s="7"/>
      <c r="AD280" s="48"/>
      <c r="AE280" s="48"/>
      <c r="AF280" s="48"/>
      <c r="AJ280" s="6"/>
      <c r="AK280" s="6"/>
      <c r="AL280" s="6"/>
      <c r="AM280" s="6"/>
      <c r="AN280" s="6"/>
      <c r="AO280" s="6"/>
      <c r="AP280" s="6"/>
      <c r="AQ280" s="6"/>
      <c r="AR280" s="6"/>
      <c r="AS280" s="6"/>
      <c r="AT280" s="6"/>
      <c r="AU280" s="6"/>
      <c r="AV280" s="6"/>
      <c r="AW280" s="6"/>
      <c r="AX280" s="6"/>
      <c r="AY280" s="6"/>
      <c r="AZ280" s="6"/>
      <c r="BA280" s="6"/>
      <c r="BB280" s="6"/>
      <c r="BC280" s="6"/>
      <c r="BD280" s="6"/>
      <c r="BE280" s="6"/>
      <c r="BF280" s="6"/>
      <c r="BG280" s="6"/>
      <c r="BH280" s="6"/>
      <c r="BI280" s="7"/>
      <c r="BJ280" s="48"/>
      <c r="BK280" s="48"/>
      <c r="BL280" s="48"/>
      <c r="CI280" s="48"/>
    </row>
    <row r="281" spans="4:87"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  <c r="AA281" s="6"/>
      <c r="AB281" s="6"/>
      <c r="AC281" s="7"/>
      <c r="AD281" s="48"/>
      <c r="AE281" s="48"/>
      <c r="AF281" s="48"/>
      <c r="AJ281" s="6"/>
      <c r="AK281" s="6"/>
      <c r="AL281" s="6"/>
      <c r="AM281" s="6"/>
      <c r="AN281" s="6"/>
      <c r="AO281" s="6"/>
      <c r="AP281" s="6"/>
      <c r="AQ281" s="6"/>
      <c r="AR281" s="6"/>
      <c r="AS281" s="6"/>
      <c r="AT281" s="6"/>
      <c r="AU281" s="6"/>
      <c r="AV281" s="6"/>
      <c r="AW281" s="6"/>
      <c r="AX281" s="6"/>
      <c r="AY281" s="6"/>
      <c r="AZ281" s="6"/>
      <c r="BA281" s="6"/>
      <c r="BB281" s="6"/>
      <c r="BC281" s="6"/>
      <c r="BD281" s="6"/>
      <c r="BE281" s="6"/>
      <c r="BF281" s="6"/>
      <c r="BG281" s="6"/>
      <c r="BH281" s="6"/>
      <c r="BI281" s="7"/>
      <c r="BJ281" s="48"/>
      <c r="BK281" s="48"/>
      <c r="BL281" s="48"/>
      <c r="CI281" s="48"/>
    </row>
    <row r="282" spans="4:87"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  <c r="AA282" s="6"/>
      <c r="AB282" s="6"/>
      <c r="AC282" s="7"/>
      <c r="AD282" s="48"/>
      <c r="AE282" s="48"/>
      <c r="AF282" s="48"/>
      <c r="AJ282" s="6"/>
      <c r="AK282" s="6"/>
      <c r="AL282" s="6"/>
      <c r="AM282" s="6"/>
      <c r="AN282" s="6"/>
      <c r="AO282" s="6"/>
      <c r="AP282" s="6"/>
      <c r="AQ282" s="6"/>
      <c r="AR282" s="6"/>
      <c r="AS282" s="6"/>
      <c r="AT282" s="6"/>
      <c r="AU282" s="6"/>
      <c r="AV282" s="6"/>
      <c r="AW282" s="6"/>
      <c r="AX282" s="6"/>
      <c r="AY282" s="6"/>
      <c r="AZ282" s="6"/>
      <c r="BA282" s="6"/>
      <c r="BB282" s="6"/>
      <c r="BC282" s="6"/>
      <c r="BD282" s="6"/>
      <c r="BE282" s="6"/>
      <c r="BF282" s="6"/>
      <c r="BG282" s="6"/>
      <c r="BH282" s="6"/>
      <c r="BI282" s="7"/>
      <c r="BJ282" s="48"/>
      <c r="BK282" s="48"/>
      <c r="BL282" s="48"/>
      <c r="CI282" s="48"/>
    </row>
    <row r="283" spans="4:87"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  <c r="AA283" s="6"/>
      <c r="AB283" s="6"/>
      <c r="AC283" s="7"/>
      <c r="AD283" s="48"/>
      <c r="AE283" s="48"/>
      <c r="AF283" s="48"/>
      <c r="AJ283" s="6"/>
      <c r="AK283" s="6"/>
      <c r="AL283" s="6"/>
      <c r="AM283" s="6"/>
      <c r="AN283" s="6"/>
      <c r="AO283" s="6"/>
      <c r="AP283" s="6"/>
      <c r="AQ283" s="6"/>
      <c r="AR283" s="6"/>
      <c r="AS283" s="6"/>
      <c r="AT283" s="6"/>
      <c r="AU283" s="6"/>
      <c r="AV283" s="6"/>
      <c r="AW283" s="6"/>
      <c r="AX283" s="6"/>
      <c r="AY283" s="6"/>
      <c r="AZ283" s="6"/>
      <c r="BA283" s="6"/>
      <c r="BB283" s="6"/>
      <c r="BC283" s="6"/>
      <c r="BD283" s="6"/>
      <c r="BE283" s="6"/>
      <c r="BF283" s="6"/>
      <c r="BG283" s="6"/>
      <c r="BH283" s="6"/>
      <c r="BI283" s="7"/>
      <c r="BJ283" s="48"/>
      <c r="BK283" s="48"/>
      <c r="BL283" s="48"/>
      <c r="CI283" s="48"/>
    </row>
    <row r="284" spans="4:87"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  <c r="AA284" s="6"/>
      <c r="AB284" s="6"/>
      <c r="AC284" s="7"/>
      <c r="AD284" s="48"/>
      <c r="AE284" s="48"/>
      <c r="AF284" s="48"/>
      <c r="AJ284" s="6"/>
      <c r="AK284" s="6"/>
      <c r="AL284" s="6"/>
      <c r="AM284" s="6"/>
      <c r="AN284" s="6"/>
      <c r="AO284" s="6"/>
      <c r="AP284" s="6"/>
      <c r="AQ284" s="6"/>
      <c r="AR284" s="6"/>
      <c r="AS284" s="6"/>
      <c r="AT284" s="6"/>
      <c r="AU284" s="6"/>
      <c r="AV284" s="6"/>
      <c r="AW284" s="6"/>
      <c r="AX284" s="6"/>
      <c r="AY284" s="6"/>
      <c r="AZ284" s="6"/>
      <c r="BA284" s="6"/>
      <c r="BB284" s="6"/>
      <c r="BC284" s="6"/>
      <c r="BD284" s="6"/>
      <c r="BE284" s="6"/>
      <c r="BF284" s="6"/>
      <c r="BG284" s="6"/>
      <c r="BH284" s="6"/>
      <c r="BI284" s="7"/>
      <c r="BJ284" s="48"/>
      <c r="BK284" s="48"/>
      <c r="BL284" s="48"/>
      <c r="CI284" s="48"/>
    </row>
    <row r="285" spans="4:87"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  <c r="AA285" s="6"/>
      <c r="AB285" s="6"/>
      <c r="AC285" s="7"/>
      <c r="AD285" s="48"/>
      <c r="AE285" s="48"/>
      <c r="AF285" s="48"/>
      <c r="AJ285" s="6"/>
      <c r="AK285" s="6"/>
      <c r="AL285" s="6"/>
      <c r="AM285" s="6"/>
      <c r="AN285" s="6"/>
      <c r="AO285" s="6"/>
      <c r="AP285" s="6"/>
      <c r="AQ285" s="6"/>
      <c r="AR285" s="6"/>
      <c r="AS285" s="6"/>
      <c r="AT285" s="6"/>
      <c r="AU285" s="6"/>
      <c r="AV285" s="6"/>
      <c r="AW285" s="6"/>
      <c r="AX285" s="6"/>
      <c r="AY285" s="6"/>
      <c r="AZ285" s="6"/>
      <c r="BA285" s="6"/>
      <c r="BB285" s="6"/>
      <c r="BC285" s="6"/>
      <c r="BD285" s="6"/>
      <c r="BE285" s="6"/>
      <c r="BF285" s="6"/>
      <c r="BG285" s="6"/>
      <c r="BH285" s="6"/>
      <c r="BI285" s="7"/>
      <c r="BJ285" s="48"/>
      <c r="BK285" s="48"/>
      <c r="BL285" s="48"/>
      <c r="CI285" s="48"/>
    </row>
    <row r="286" spans="4:87"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  <c r="AA286" s="6"/>
      <c r="AB286" s="6"/>
      <c r="AC286" s="7"/>
      <c r="AD286" s="48"/>
      <c r="AE286" s="48"/>
      <c r="AF286" s="48"/>
      <c r="AJ286" s="6"/>
      <c r="AK286" s="6"/>
      <c r="AL286" s="6"/>
      <c r="AM286" s="6"/>
      <c r="AN286" s="6"/>
      <c r="AO286" s="6"/>
      <c r="AP286" s="6"/>
      <c r="AQ286" s="6"/>
      <c r="AR286" s="6"/>
      <c r="AS286" s="6"/>
      <c r="AT286" s="6"/>
      <c r="AU286" s="6"/>
      <c r="AV286" s="6"/>
      <c r="AW286" s="6"/>
      <c r="AX286" s="6"/>
      <c r="AY286" s="6"/>
      <c r="AZ286" s="6"/>
      <c r="BA286" s="6"/>
      <c r="BB286" s="6"/>
      <c r="BC286" s="6"/>
      <c r="BD286" s="6"/>
      <c r="BE286" s="6"/>
      <c r="BF286" s="6"/>
      <c r="BG286" s="6"/>
      <c r="BH286" s="6"/>
      <c r="BI286" s="7"/>
      <c r="BJ286" s="48"/>
      <c r="BK286" s="48"/>
      <c r="BL286" s="48"/>
      <c r="CI286" s="48"/>
    </row>
    <row r="287" spans="4:87"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  <c r="AA287" s="6"/>
      <c r="AB287" s="6"/>
      <c r="AC287" s="7"/>
      <c r="AD287" s="48"/>
      <c r="AE287" s="48"/>
      <c r="AF287" s="48"/>
      <c r="AJ287" s="6"/>
      <c r="AK287" s="6"/>
      <c r="AL287" s="6"/>
      <c r="AM287" s="6"/>
      <c r="AN287" s="6"/>
      <c r="AO287" s="6"/>
      <c r="AP287" s="6"/>
      <c r="AQ287" s="6"/>
      <c r="AR287" s="6"/>
      <c r="AS287" s="6"/>
      <c r="AT287" s="6"/>
      <c r="AU287" s="6"/>
      <c r="AV287" s="6"/>
      <c r="AW287" s="6"/>
      <c r="AX287" s="6"/>
      <c r="AY287" s="6"/>
      <c r="AZ287" s="6"/>
      <c r="BA287" s="6"/>
      <c r="BB287" s="6"/>
      <c r="BC287" s="6"/>
      <c r="BD287" s="6"/>
      <c r="BE287" s="6"/>
      <c r="BF287" s="6"/>
      <c r="BG287" s="6"/>
      <c r="BH287" s="6"/>
      <c r="BI287" s="7"/>
      <c r="BJ287" s="48"/>
      <c r="BK287" s="48"/>
      <c r="BL287" s="48"/>
      <c r="CI287" s="48"/>
    </row>
    <row r="288" spans="4:87"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  <c r="AA288" s="6"/>
      <c r="AB288" s="6"/>
      <c r="AC288" s="7"/>
      <c r="AD288" s="48"/>
      <c r="AE288" s="48"/>
      <c r="AF288" s="48"/>
      <c r="AJ288" s="6"/>
      <c r="AK288" s="6"/>
      <c r="AL288" s="6"/>
      <c r="AM288" s="6"/>
      <c r="AN288" s="6"/>
      <c r="AO288" s="6"/>
      <c r="AP288" s="6"/>
      <c r="AQ288" s="6"/>
      <c r="AR288" s="6"/>
      <c r="AS288" s="6"/>
      <c r="AT288" s="6"/>
      <c r="AU288" s="6"/>
      <c r="AV288" s="6"/>
      <c r="AW288" s="6"/>
      <c r="AX288" s="6"/>
      <c r="AY288" s="6"/>
      <c r="AZ288" s="6"/>
      <c r="BA288" s="6"/>
      <c r="BB288" s="6"/>
      <c r="BC288" s="6"/>
      <c r="BD288" s="6"/>
      <c r="BE288" s="6"/>
      <c r="BF288" s="6"/>
      <c r="BG288" s="6"/>
      <c r="BH288" s="6"/>
      <c r="BI288" s="7"/>
      <c r="BJ288" s="48"/>
      <c r="BK288" s="48"/>
      <c r="BL288" s="48"/>
      <c r="CI288" s="48"/>
    </row>
    <row r="289" spans="4:87"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  <c r="AA289" s="6"/>
      <c r="AB289" s="6"/>
      <c r="AC289" s="7"/>
      <c r="AD289" s="48"/>
      <c r="AE289" s="48"/>
      <c r="AF289" s="48"/>
      <c r="AJ289" s="6"/>
      <c r="AK289" s="6"/>
      <c r="AL289" s="6"/>
      <c r="AM289" s="6"/>
      <c r="AN289" s="6"/>
      <c r="AO289" s="6"/>
      <c r="AP289" s="6"/>
      <c r="AQ289" s="6"/>
      <c r="AR289" s="6"/>
      <c r="AS289" s="6"/>
      <c r="AT289" s="6"/>
      <c r="AU289" s="6"/>
      <c r="AV289" s="6"/>
      <c r="AW289" s="6"/>
      <c r="AX289" s="6"/>
      <c r="AY289" s="6"/>
      <c r="AZ289" s="6"/>
      <c r="BA289" s="6"/>
      <c r="BB289" s="6"/>
      <c r="BC289" s="6"/>
      <c r="BD289" s="6"/>
      <c r="BE289" s="6"/>
      <c r="BF289" s="6"/>
      <c r="BG289" s="6"/>
      <c r="BH289" s="6"/>
      <c r="BI289" s="7"/>
      <c r="BJ289" s="48"/>
      <c r="BK289" s="48"/>
      <c r="BL289" s="48"/>
      <c r="CI289" s="48"/>
    </row>
    <row r="290" spans="4:87"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  <c r="AA290" s="6"/>
      <c r="AB290" s="6"/>
      <c r="AC290" s="7"/>
      <c r="AD290" s="48"/>
      <c r="AE290" s="48"/>
      <c r="AF290" s="48"/>
      <c r="AJ290" s="6"/>
      <c r="AK290" s="6"/>
      <c r="AL290" s="6"/>
      <c r="AM290" s="6"/>
      <c r="AN290" s="6"/>
      <c r="AO290" s="6"/>
      <c r="AP290" s="6"/>
      <c r="AQ290" s="6"/>
      <c r="AR290" s="6"/>
      <c r="AS290" s="6"/>
      <c r="AT290" s="6"/>
      <c r="AU290" s="6"/>
      <c r="AV290" s="6"/>
      <c r="AW290" s="6"/>
      <c r="AX290" s="6"/>
      <c r="AY290" s="6"/>
      <c r="AZ290" s="6"/>
      <c r="BA290" s="6"/>
      <c r="BB290" s="6"/>
      <c r="BC290" s="6"/>
      <c r="BD290" s="6"/>
      <c r="BE290" s="6"/>
      <c r="BF290" s="6"/>
      <c r="BG290" s="6"/>
      <c r="BH290" s="6"/>
      <c r="BI290" s="7"/>
      <c r="BJ290" s="48"/>
      <c r="BK290" s="48"/>
      <c r="BL290" s="48"/>
      <c r="CI290" s="48"/>
    </row>
    <row r="291" spans="4:87"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  <c r="AA291" s="6"/>
      <c r="AB291" s="6"/>
      <c r="AC291" s="7"/>
      <c r="AD291" s="48"/>
      <c r="AE291" s="48"/>
      <c r="AF291" s="48"/>
      <c r="AJ291" s="6"/>
      <c r="AK291" s="6"/>
      <c r="AL291" s="6"/>
      <c r="AM291" s="6"/>
      <c r="AN291" s="6"/>
      <c r="AO291" s="6"/>
      <c r="AP291" s="6"/>
      <c r="AQ291" s="6"/>
      <c r="AR291" s="6"/>
      <c r="AS291" s="6"/>
      <c r="AT291" s="6"/>
      <c r="AU291" s="6"/>
      <c r="AV291" s="6"/>
      <c r="AW291" s="6"/>
      <c r="AX291" s="6"/>
      <c r="AY291" s="6"/>
      <c r="AZ291" s="6"/>
      <c r="BA291" s="6"/>
      <c r="BB291" s="6"/>
      <c r="BC291" s="6"/>
      <c r="BD291" s="6"/>
      <c r="BE291" s="6"/>
      <c r="BF291" s="6"/>
      <c r="BG291" s="6"/>
      <c r="BH291" s="6"/>
      <c r="BI291" s="7"/>
      <c r="BJ291" s="48"/>
      <c r="BK291" s="48"/>
      <c r="BL291" s="48"/>
      <c r="CI291" s="48"/>
    </row>
    <row r="292" spans="4:87"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  <c r="AA292" s="6"/>
      <c r="AB292" s="6"/>
      <c r="AC292" s="7"/>
      <c r="AD292" s="48"/>
      <c r="AE292" s="48"/>
      <c r="AF292" s="48"/>
      <c r="AJ292" s="6"/>
      <c r="AK292" s="6"/>
      <c r="AL292" s="6"/>
      <c r="AM292" s="6"/>
      <c r="AN292" s="6"/>
      <c r="AO292" s="6"/>
      <c r="AP292" s="6"/>
      <c r="AQ292" s="6"/>
      <c r="AR292" s="6"/>
      <c r="AS292" s="6"/>
      <c r="AT292" s="6"/>
      <c r="AU292" s="6"/>
      <c r="AV292" s="6"/>
      <c r="AW292" s="6"/>
      <c r="AX292" s="6"/>
      <c r="AY292" s="6"/>
      <c r="AZ292" s="6"/>
      <c r="BA292" s="6"/>
      <c r="BB292" s="6"/>
      <c r="BC292" s="6"/>
      <c r="BD292" s="6"/>
      <c r="BE292" s="6"/>
      <c r="BF292" s="6"/>
      <c r="BG292" s="6"/>
      <c r="BH292" s="6"/>
      <c r="BI292" s="7"/>
      <c r="BJ292" s="48"/>
      <c r="BK292" s="48"/>
      <c r="BL292" s="48"/>
      <c r="CI292" s="48"/>
    </row>
    <row r="293" spans="4:87"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  <c r="AA293" s="6"/>
      <c r="AB293" s="6"/>
      <c r="AC293" s="7"/>
      <c r="AD293" s="48"/>
      <c r="AE293" s="48"/>
      <c r="AF293" s="48"/>
      <c r="AJ293" s="6"/>
      <c r="AK293" s="6"/>
      <c r="AL293" s="6"/>
      <c r="AM293" s="6"/>
      <c r="AN293" s="6"/>
      <c r="AO293" s="6"/>
      <c r="AP293" s="6"/>
      <c r="AQ293" s="6"/>
      <c r="AR293" s="6"/>
      <c r="AS293" s="6"/>
      <c r="AT293" s="6"/>
      <c r="AU293" s="6"/>
      <c r="AV293" s="6"/>
      <c r="AW293" s="6"/>
      <c r="AX293" s="6"/>
      <c r="AY293" s="6"/>
      <c r="AZ293" s="6"/>
      <c r="BA293" s="6"/>
      <c r="BB293" s="6"/>
      <c r="BC293" s="6"/>
      <c r="BD293" s="6"/>
      <c r="BE293" s="6"/>
      <c r="BF293" s="6"/>
      <c r="BG293" s="6"/>
      <c r="BH293" s="6"/>
      <c r="BI293" s="7"/>
      <c r="BJ293" s="48"/>
      <c r="BK293" s="48"/>
      <c r="BL293" s="48"/>
      <c r="CI293" s="48"/>
    </row>
    <row r="294" spans="4:87"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  <c r="AA294" s="6"/>
      <c r="AB294" s="6"/>
      <c r="AC294" s="7"/>
      <c r="AD294" s="48"/>
      <c r="AE294" s="48"/>
      <c r="AF294" s="48"/>
      <c r="AJ294" s="6"/>
      <c r="AK294" s="6"/>
      <c r="AL294" s="6"/>
      <c r="AM294" s="6"/>
      <c r="AN294" s="6"/>
      <c r="AO294" s="6"/>
      <c r="AP294" s="6"/>
      <c r="AQ294" s="6"/>
      <c r="AR294" s="6"/>
      <c r="AS294" s="6"/>
      <c r="AT294" s="6"/>
      <c r="AU294" s="6"/>
      <c r="AV294" s="6"/>
      <c r="AW294" s="6"/>
      <c r="AX294" s="6"/>
      <c r="AY294" s="6"/>
      <c r="AZ294" s="6"/>
      <c r="BA294" s="6"/>
      <c r="BB294" s="6"/>
      <c r="BC294" s="6"/>
      <c r="BD294" s="6"/>
      <c r="BE294" s="6"/>
      <c r="BF294" s="6"/>
      <c r="BG294" s="6"/>
      <c r="BH294" s="6"/>
      <c r="BI294" s="7"/>
      <c r="BJ294" s="48"/>
      <c r="BK294" s="48"/>
      <c r="BL294" s="48"/>
      <c r="CI294" s="48"/>
    </row>
    <row r="295" spans="4:87"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  <c r="AA295" s="6"/>
      <c r="AB295" s="6"/>
      <c r="AC295" s="7"/>
      <c r="AD295" s="48"/>
      <c r="AE295" s="48"/>
      <c r="AF295" s="48"/>
      <c r="AJ295" s="6"/>
      <c r="AK295" s="6"/>
      <c r="AL295" s="6"/>
      <c r="AM295" s="6"/>
      <c r="AN295" s="6"/>
      <c r="AO295" s="6"/>
      <c r="AP295" s="6"/>
      <c r="AQ295" s="6"/>
      <c r="AR295" s="6"/>
      <c r="AS295" s="6"/>
      <c r="AT295" s="6"/>
      <c r="AU295" s="6"/>
      <c r="AV295" s="6"/>
      <c r="AW295" s="6"/>
      <c r="AX295" s="6"/>
      <c r="AY295" s="6"/>
      <c r="AZ295" s="6"/>
      <c r="BA295" s="6"/>
      <c r="BB295" s="6"/>
      <c r="BC295" s="6"/>
      <c r="BD295" s="6"/>
      <c r="BE295" s="6"/>
      <c r="BF295" s="6"/>
      <c r="BG295" s="6"/>
      <c r="BH295" s="6"/>
      <c r="BI295" s="7"/>
      <c r="BJ295" s="48"/>
      <c r="BK295" s="48"/>
      <c r="BL295" s="48"/>
      <c r="CI295" s="48"/>
    </row>
    <row r="296" spans="4:87"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  <c r="AA296" s="6"/>
      <c r="AB296" s="6"/>
      <c r="AC296" s="7"/>
      <c r="AD296" s="48"/>
      <c r="AE296" s="48"/>
      <c r="AF296" s="48"/>
      <c r="AJ296" s="6"/>
      <c r="AK296" s="6"/>
      <c r="AL296" s="6"/>
      <c r="AM296" s="6"/>
      <c r="AN296" s="6"/>
      <c r="AO296" s="6"/>
      <c r="AP296" s="6"/>
      <c r="AQ296" s="6"/>
      <c r="AR296" s="6"/>
      <c r="AS296" s="6"/>
      <c r="AT296" s="6"/>
      <c r="AU296" s="6"/>
      <c r="AV296" s="6"/>
      <c r="AW296" s="6"/>
      <c r="AX296" s="6"/>
      <c r="AY296" s="6"/>
      <c r="AZ296" s="6"/>
      <c r="BA296" s="6"/>
      <c r="BB296" s="6"/>
      <c r="BC296" s="6"/>
      <c r="BD296" s="6"/>
      <c r="BE296" s="6"/>
      <c r="BF296" s="6"/>
      <c r="BG296" s="6"/>
      <c r="BH296" s="6"/>
      <c r="BI296" s="7"/>
      <c r="BJ296" s="48"/>
      <c r="BK296" s="48"/>
      <c r="BL296" s="48"/>
      <c r="CI296" s="48"/>
    </row>
    <row r="297" spans="4:87"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  <c r="AA297" s="6"/>
      <c r="AB297" s="6"/>
      <c r="AC297" s="7"/>
      <c r="AD297" s="48"/>
      <c r="AE297" s="48"/>
      <c r="AF297" s="48"/>
      <c r="AJ297" s="6"/>
      <c r="AK297" s="6"/>
      <c r="AL297" s="6"/>
      <c r="AM297" s="6"/>
      <c r="AN297" s="6"/>
      <c r="AO297" s="6"/>
      <c r="AP297" s="6"/>
      <c r="AQ297" s="6"/>
      <c r="AR297" s="6"/>
      <c r="AS297" s="6"/>
      <c r="AT297" s="6"/>
      <c r="AU297" s="6"/>
      <c r="AV297" s="6"/>
      <c r="AW297" s="6"/>
      <c r="AX297" s="6"/>
      <c r="AY297" s="6"/>
      <c r="AZ297" s="6"/>
      <c r="BA297" s="6"/>
      <c r="BB297" s="6"/>
      <c r="BC297" s="6"/>
      <c r="BD297" s="6"/>
      <c r="BE297" s="6"/>
      <c r="BF297" s="6"/>
      <c r="BG297" s="6"/>
      <c r="BH297" s="6"/>
      <c r="BI297" s="7"/>
      <c r="BJ297" s="48"/>
      <c r="BK297" s="48"/>
      <c r="BL297" s="48"/>
      <c r="CI297" s="48"/>
    </row>
    <row r="298" spans="4:87"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  <c r="AA298" s="6"/>
      <c r="AB298" s="6"/>
      <c r="AC298" s="7"/>
      <c r="AD298" s="48"/>
      <c r="AE298" s="48"/>
      <c r="AF298" s="48"/>
      <c r="AJ298" s="6"/>
      <c r="AK298" s="6"/>
      <c r="AL298" s="6"/>
      <c r="AM298" s="6"/>
      <c r="AN298" s="6"/>
      <c r="AO298" s="6"/>
      <c r="AP298" s="6"/>
      <c r="AQ298" s="6"/>
      <c r="AR298" s="6"/>
      <c r="AS298" s="6"/>
      <c r="AT298" s="6"/>
      <c r="AU298" s="6"/>
      <c r="AV298" s="6"/>
      <c r="AW298" s="6"/>
      <c r="AX298" s="6"/>
      <c r="AY298" s="6"/>
      <c r="AZ298" s="6"/>
      <c r="BA298" s="6"/>
      <c r="BB298" s="6"/>
      <c r="BC298" s="6"/>
      <c r="BD298" s="6"/>
      <c r="BE298" s="6"/>
      <c r="BF298" s="6"/>
      <c r="BG298" s="6"/>
      <c r="BH298" s="6"/>
      <c r="BI298" s="7"/>
      <c r="BJ298" s="48"/>
      <c r="BK298" s="48"/>
      <c r="BL298" s="48"/>
      <c r="CI298" s="48"/>
    </row>
    <row r="299" spans="4:87"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  <c r="AA299" s="6"/>
      <c r="AB299" s="6"/>
      <c r="AC299" s="7"/>
      <c r="AD299" s="48"/>
      <c r="AE299" s="48"/>
      <c r="AF299" s="48"/>
      <c r="AJ299" s="6"/>
      <c r="AK299" s="6"/>
      <c r="AL299" s="6"/>
      <c r="AM299" s="6"/>
      <c r="AN299" s="6"/>
      <c r="AO299" s="6"/>
      <c r="AP299" s="6"/>
      <c r="AQ299" s="6"/>
      <c r="AR299" s="6"/>
      <c r="AS299" s="6"/>
      <c r="AT299" s="6"/>
      <c r="AU299" s="6"/>
      <c r="AV299" s="6"/>
      <c r="AW299" s="6"/>
      <c r="AX299" s="6"/>
      <c r="AY299" s="6"/>
      <c r="AZ299" s="6"/>
      <c r="BA299" s="6"/>
      <c r="BB299" s="6"/>
      <c r="BC299" s="6"/>
      <c r="BD299" s="6"/>
      <c r="BE299" s="6"/>
      <c r="BF299" s="6"/>
      <c r="BG299" s="6"/>
      <c r="BH299" s="6"/>
      <c r="BI299" s="7"/>
      <c r="BJ299" s="48"/>
      <c r="BK299" s="48"/>
      <c r="BL299" s="48"/>
      <c r="CI299" s="48"/>
    </row>
    <row r="300" spans="4:87"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  <c r="AA300" s="6"/>
      <c r="AB300" s="6"/>
      <c r="AC300" s="7"/>
      <c r="AD300" s="48"/>
      <c r="AE300" s="48"/>
      <c r="AF300" s="48"/>
      <c r="AJ300" s="6"/>
      <c r="AK300" s="6"/>
      <c r="AL300" s="6"/>
      <c r="AM300" s="6"/>
      <c r="AN300" s="6"/>
      <c r="AO300" s="6"/>
      <c r="AP300" s="6"/>
      <c r="AQ300" s="6"/>
      <c r="AR300" s="6"/>
      <c r="AS300" s="6"/>
      <c r="AT300" s="6"/>
      <c r="AU300" s="6"/>
      <c r="AV300" s="6"/>
      <c r="AW300" s="6"/>
      <c r="AX300" s="6"/>
      <c r="AY300" s="6"/>
      <c r="AZ300" s="6"/>
      <c r="BA300" s="6"/>
      <c r="BB300" s="6"/>
      <c r="BC300" s="6"/>
      <c r="BD300" s="6"/>
      <c r="BE300" s="6"/>
      <c r="BF300" s="6"/>
      <c r="BG300" s="6"/>
      <c r="BH300" s="6"/>
      <c r="BI300" s="7"/>
      <c r="BJ300" s="48"/>
      <c r="BK300" s="48"/>
      <c r="BL300" s="48"/>
      <c r="CI300" s="48"/>
    </row>
    <row r="301" spans="4:87"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  <c r="AA301" s="6"/>
      <c r="AB301" s="6"/>
      <c r="AC301" s="7"/>
      <c r="AD301" s="48"/>
      <c r="AE301" s="48"/>
      <c r="AF301" s="48"/>
      <c r="AJ301" s="6"/>
      <c r="AK301" s="6"/>
      <c r="AL301" s="6"/>
      <c r="AM301" s="6"/>
      <c r="AN301" s="6"/>
      <c r="AO301" s="6"/>
      <c r="AP301" s="6"/>
      <c r="AQ301" s="6"/>
      <c r="AR301" s="6"/>
      <c r="AS301" s="6"/>
      <c r="AT301" s="6"/>
      <c r="AU301" s="6"/>
      <c r="AV301" s="6"/>
      <c r="AW301" s="6"/>
      <c r="AX301" s="6"/>
      <c r="AY301" s="6"/>
      <c r="AZ301" s="6"/>
      <c r="BA301" s="6"/>
      <c r="BB301" s="6"/>
      <c r="BC301" s="6"/>
      <c r="BD301" s="6"/>
      <c r="BE301" s="6"/>
      <c r="BF301" s="6"/>
      <c r="BG301" s="6"/>
      <c r="BH301" s="6"/>
      <c r="BI301" s="7"/>
      <c r="BJ301" s="48"/>
      <c r="BK301" s="48"/>
      <c r="BL301" s="48"/>
      <c r="CI301" s="48"/>
    </row>
    <row r="302" spans="4:87"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  <c r="AA302" s="6"/>
      <c r="AB302" s="6"/>
      <c r="AC302" s="7"/>
      <c r="AD302" s="48"/>
      <c r="AE302" s="48"/>
      <c r="AF302" s="48"/>
      <c r="AJ302" s="6"/>
      <c r="AK302" s="6"/>
      <c r="AL302" s="6"/>
      <c r="AM302" s="6"/>
      <c r="AN302" s="6"/>
      <c r="AO302" s="6"/>
      <c r="AP302" s="6"/>
      <c r="AQ302" s="6"/>
      <c r="AR302" s="6"/>
      <c r="AS302" s="6"/>
      <c r="AT302" s="6"/>
      <c r="AU302" s="6"/>
      <c r="AV302" s="6"/>
      <c r="AW302" s="6"/>
      <c r="AX302" s="6"/>
      <c r="AY302" s="6"/>
      <c r="AZ302" s="6"/>
      <c r="BA302" s="6"/>
      <c r="BB302" s="6"/>
      <c r="BC302" s="6"/>
      <c r="BD302" s="6"/>
      <c r="BE302" s="6"/>
      <c r="BF302" s="6"/>
      <c r="BG302" s="6"/>
      <c r="BH302" s="6"/>
      <c r="BI302" s="7"/>
      <c r="BJ302" s="48"/>
      <c r="BK302" s="48"/>
      <c r="BL302" s="48"/>
      <c r="CI302" s="48"/>
    </row>
    <row r="303" spans="4:87"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  <c r="AA303" s="6"/>
      <c r="AB303" s="6"/>
      <c r="AC303" s="7"/>
      <c r="AD303" s="48"/>
      <c r="AE303" s="48"/>
      <c r="AF303" s="48"/>
      <c r="AJ303" s="6"/>
      <c r="AK303" s="6"/>
      <c r="AL303" s="6"/>
      <c r="AM303" s="6"/>
      <c r="AN303" s="6"/>
      <c r="AO303" s="6"/>
      <c r="AP303" s="6"/>
      <c r="AQ303" s="6"/>
      <c r="AR303" s="6"/>
      <c r="AS303" s="6"/>
      <c r="AT303" s="6"/>
      <c r="AU303" s="6"/>
      <c r="AV303" s="6"/>
      <c r="AW303" s="6"/>
      <c r="AX303" s="6"/>
      <c r="AY303" s="6"/>
      <c r="AZ303" s="6"/>
      <c r="BA303" s="6"/>
      <c r="BB303" s="6"/>
      <c r="BC303" s="6"/>
      <c r="BD303" s="6"/>
      <c r="BE303" s="6"/>
      <c r="BF303" s="6"/>
      <c r="BG303" s="6"/>
      <c r="BH303" s="6"/>
      <c r="BI303" s="7"/>
      <c r="BJ303" s="48"/>
      <c r="BK303" s="48"/>
      <c r="BL303" s="48"/>
      <c r="CI303" s="48"/>
    </row>
    <row r="304" spans="4:87"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  <c r="AA304" s="6"/>
      <c r="AB304" s="6"/>
      <c r="AC304" s="7"/>
      <c r="AD304" s="48"/>
      <c r="AE304" s="48"/>
      <c r="AF304" s="48"/>
      <c r="AJ304" s="6"/>
      <c r="AK304" s="6"/>
      <c r="AL304" s="6"/>
      <c r="AM304" s="6"/>
      <c r="AN304" s="6"/>
      <c r="AO304" s="6"/>
      <c r="AP304" s="6"/>
      <c r="AQ304" s="6"/>
      <c r="AR304" s="6"/>
      <c r="AS304" s="6"/>
      <c r="AT304" s="6"/>
      <c r="AU304" s="6"/>
      <c r="AV304" s="6"/>
      <c r="AW304" s="6"/>
      <c r="AX304" s="6"/>
      <c r="AY304" s="6"/>
      <c r="AZ304" s="6"/>
      <c r="BA304" s="6"/>
      <c r="BB304" s="6"/>
      <c r="BC304" s="6"/>
      <c r="BD304" s="6"/>
      <c r="BE304" s="6"/>
      <c r="BF304" s="6"/>
      <c r="BG304" s="6"/>
      <c r="BH304" s="6"/>
      <c r="BI304" s="7"/>
      <c r="BJ304" s="48"/>
      <c r="BK304" s="48"/>
      <c r="BL304" s="48"/>
      <c r="CI304" s="48"/>
    </row>
    <row r="305" spans="4:87"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  <c r="AA305" s="6"/>
      <c r="AB305" s="6"/>
      <c r="AC305" s="7"/>
      <c r="AD305" s="48"/>
      <c r="AE305" s="48"/>
      <c r="AF305" s="48"/>
      <c r="AJ305" s="6"/>
      <c r="AK305" s="6"/>
      <c r="AL305" s="6"/>
      <c r="AM305" s="6"/>
      <c r="AN305" s="6"/>
      <c r="AO305" s="6"/>
      <c r="AP305" s="6"/>
      <c r="AQ305" s="6"/>
      <c r="AR305" s="6"/>
      <c r="AS305" s="6"/>
      <c r="AT305" s="6"/>
      <c r="AU305" s="6"/>
      <c r="AV305" s="6"/>
      <c r="AW305" s="6"/>
      <c r="AX305" s="6"/>
      <c r="AY305" s="6"/>
      <c r="AZ305" s="6"/>
      <c r="BA305" s="6"/>
      <c r="BB305" s="6"/>
      <c r="BC305" s="6"/>
      <c r="BD305" s="6"/>
      <c r="BE305" s="6"/>
      <c r="BF305" s="6"/>
      <c r="BG305" s="6"/>
      <c r="BH305" s="6"/>
      <c r="BI305" s="7"/>
      <c r="BJ305" s="48"/>
      <c r="BK305" s="48"/>
      <c r="BL305" s="48"/>
      <c r="CI305" s="48"/>
    </row>
    <row r="306" spans="4:87"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  <c r="AA306" s="6"/>
      <c r="AB306" s="6"/>
      <c r="AC306" s="7"/>
      <c r="AD306" s="48"/>
      <c r="AE306" s="48"/>
      <c r="AF306" s="48"/>
      <c r="AJ306" s="6"/>
      <c r="AK306" s="6"/>
      <c r="AL306" s="6"/>
      <c r="AM306" s="6"/>
      <c r="AN306" s="6"/>
      <c r="AO306" s="6"/>
      <c r="AP306" s="6"/>
      <c r="AQ306" s="6"/>
      <c r="AR306" s="6"/>
      <c r="AS306" s="6"/>
      <c r="AT306" s="6"/>
      <c r="AU306" s="6"/>
      <c r="AV306" s="6"/>
      <c r="AW306" s="6"/>
      <c r="AX306" s="6"/>
      <c r="AY306" s="6"/>
      <c r="AZ306" s="6"/>
      <c r="BA306" s="6"/>
      <c r="BB306" s="6"/>
      <c r="BC306" s="6"/>
      <c r="BD306" s="6"/>
      <c r="BE306" s="6"/>
      <c r="BF306" s="6"/>
      <c r="BG306" s="6"/>
      <c r="BH306" s="6"/>
      <c r="BI306" s="7"/>
      <c r="BJ306" s="48"/>
      <c r="BK306" s="48"/>
      <c r="BL306" s="48"/>
      <c r="CI306" s="48"/>
    </row>
    <row r="307" spans="4:87"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  <c r="AA307" s="6"/>
      <c r="AB307" s="6"/>
      <c r="AC307" s="7"/>
      <c r="AD307" s="48"/>
      <c r="AE307" s="48"/>
      <c r="AF307" s="48"/>
      <c r="AJ307" s="6"/>
      <c r="AK307" s="6"/>
      <c r="AL307" s="6"/>
      <c r="AM307" s="6"/>
      <c r="AN307" s="6"/>
      <c r="AO307" s="6"/>
      <c r="AP307" s="6"/>
      <c r="AQ307" s="6"/>
      <c r="AR307" s="6"/>
      <c r="AS307" s="6"/>
      <c r="AT307" s="6"/>
      <c r="AU307" s="6"/>
      <c r="AV307" s="6"/>
      <c r="AW307" s="6"/>
      <c r="AX307" s="6"/>
      <c r="AY307" s="6"/>
      <c r="AZ307" s="6"/>
      <c r="BA307" s="6"/>
      <c r="BB307" s="6"/>
      <c r="BC307" s="6"/>
      <c r="BD307" s="6"/>
      <c r="BE307" s="6"/>
      <c r="BF307" s="6"/>
      <c r="BG307" s="6"/>
      <c r="BH307" s="6"/>
      <c r="BI307" s="7"/>
      <c r="BJ307" s="48"/>
      <c r="BK307" s="48"/>
      <c r="BL307" s="48"/>
      <c r="CI307" s="48"/>
    </row>
    <row r="308" spans="4:87"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  <c r="AA308" s="6"/>
      <c r="AB308" s="6"/>
      <c r="AC308" s="7"/>
      <c r="AD308" s="48"/>
      <c r="AE308" s="48"/>
      <c r="AF308" s="48"/>
      <c r="AJ308" s="6"/>
      <c r="AK308" s="6"/>
      <c r="AL308" s="6"/>
      <c r="AM308" s="6"/>
      <c r="AN308" s="6"/>
      <c r="AO308" s="6"/>
      <c r="AP308" s="6"/>
      <c r="AQ308" s="6"/>
      <c r="AR308" s="6"/>
      <c r="AS308" s="6"/>
      <c r="AT308" s="6"/>
      <c r="AU308" s="6"/>
      <c r="AV308" s="6"/>
      <c r="AW308" s="6"/>
      <c r="AX308" s="6"/>
      <c r="AY308" s="6"/>
      <c r="AZ308" s="6"/>
      <c r="BA308" s="6"/>
      <c r="BB308" s="6"/>
      <c r="BC308" s="6"/>
      <c r="BD308" s="6"/>
      <c r="BE308" s="6"/>
      <c r="BF308" s="6"/>
      <c r="BG308" s="6"/>
      <c r="BH308" s="6"/>
      <c r="BI308" s="7"/>
      <c r="BJ308" s="48"/>
      <c r="BK308" s="48"/>
      <c r="BL308" s="48"/>
      <c r="CI308" s="48"/>
    </row>
    <row r="309" spans="4:87"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  <c r="AA309" s="6"/>
      <c r="AB309" s="6"/>
      <c r="AC309" s="7"/>
      <c r="AD309" s="48"/>
      <c r="AE309" s="48"/>
      <c r="AF309" s="48"/>
      <c r="AJ309" s="6"/>
      <c r="AK309" s="6"/>
      <c r="AL309" s="6"/>
      <c r="AM309" s="6"/>
      <c r="AN309" s="6"/>
      <c r="AO309" s="6"/>
      <c r="AP309" s="6"/>
      <c r="AQ309" s="6"/>
      <c r="AR309" s="6"/>
      <c r="AS309" s="6"/>
      <c r="AT309" s="6"/>
      <c r="AU309" s="6"/>
      <c r="AV309" s="6"/>
      <c r="AW309" s="6"/>
      <c r="AX309" s="6"/>
      <c r="AY309" s="6"/>
      <c r="AZ309" s="6"/>
      <c r="BA309" s="6"/>
      <c r="BB309" s="6"/>
      <c r="BC309" s="6"/>
      <c r="BD309" s="6"/>
      <c r="BE309" s="6"/>
      <c r="BF309" s="6"/>
      <c r="BG309" s="6"/>
      <c r="BH309" s="6"/>
      <c r="BI309" s="7"/>
      <c r="BJ309" s="48"/>
      <c r="BK309" s="48"/>
      <c r="BL309" s="48"/>
      <c r="CI309" s="48"/>
    </row>
    <row r="310" spans="4:87"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  <c r="AA310" s="6"/>
      <c r="AB310" s="6"/>
      <c r="AC310" s="7"/>
      <c r="AD310" s="48"/>
      <c r="AE310" s="48"/>
      <c r="AF310" s="48"/>
      <c r="AJ310" s="6"/>
      <c r="AK310" s="6"/>
      <c r="AL310" s="6"/>
      <c r="AM310" s="6"/>
      <c r="AN310" s="6"/>
      <c r="AO310" s="6"/>
      <c r="AP310" s="6"/>
      <c r="AQ310" s="6"/>
      <c r="AR310" s="6"/>
      <c r="AS310" s="6"/>
      <c r="AT310" s="6"/>
      <c r="AU310" s="6"/>
      <c r="AV310" s="6"/>
      <c r="AW310" s="6"/>
      <c r="AX310" s="6"/>
      <c r="AY310" s="6"/>
      <c r="AZ310" s="6"/>
      <c r="BA310" s="6"/>
      <c r="BB310" s="6"/>
      <c r="BC310" s="6"/>
      <c r="BD310" s="6"/>
      <c r="BE310" s="6"/>
      <c r="BF310" s="6"/>
      <c r="BG310" s="6"/>
      <c r="BH310" s="6"/>
      <c r="BI310" s="7"/>
      <c r="BJ310" s="48"/>
      <c r="BK310" s="48"/>
      <c r="BL310" s="48"/>
      <c r="CI310" s="48"/>
    </row>
    <row r="311" spans="4:87"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  <c r="AA311" s="6"/>
      <c r="AB311" s="6"/>
      <c r="AC311" s="7"/>
      <c r="AD311" s="48"/>
      <c r="AE311" s="48"/>
      <c r="AF311" s="48"/>
      <c r="AJ311" s="6"/>
      <c r="AK311" s="6"/>
      <c r="AL311" s="6"/>
      <c r="AM311" s="6"/>
      <c r="AN311" s="6"/>
      <c r="AO311" s="6"/>
      <c r="AP311" s="6"/>
      <c r="AQ311" s="6"/>
      <c r="AR311" s="6"/>
      <c r="AS311" s="6"/>
      <c r="AT311" s="6"/>
      <c r="AU311" s="6"/>
      <c r="AV311" s="6"/>
      <c r="AW311" s="6"/>
      <c r="AX311" s="6"/>
      <c r="AY311" s="6"/>
      <c r="AZ311" s="6"/>
      <c r="BA311" s="6"/>
      <c r="BB311" s="6"/>
      <c r="BC311" s="6"/>
      <c r="BD311" s="6"/>
      <c r="BE311" s="6"/>
      <c r="BF311" s="6"/>
      <c r="BG311" s="6"/>
      <c r="BH311" s="6"/>
      <c r="BI311" s="7"/>
      <c r="BJ311" s="48"/>
      <c r="BK311" s="48"/>
      <c r="BL311" s="48"/>
      <c r="CI311" s="48"/>
    </row>
    <row r="312" spans="4:87"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  <c r="AA312" s="6"/>
      <c r="AB312" s="6"/>
      <c r="AC312" s="7"/>
      <c r="AD312" s="48"/>
      <c r="AE312" s="48"/>
      <c r="AF312" s="48"/>
      <c r="AJ312" s="6"/>
      <c r="AK312" s="6"/>
      <c r="AL312" s="6"/>
      <c r="AM312" s="6"/>
      <c r="AN312" s="6"/>
      <c r="AO312" s="6"/>
      <c r="AP312" s="6"/>
      <c r="AQ312" s="6"/>
      <c r="AR312" s="6"/>
      <c r="AS312" s="6"/>
      <c r="AT312" s="6"/>
      <c r="AU312" s="6"/>
      <c r="AV312" s="6"/>
      <c r="AW312" s="6"/>
      <c r="AX312" s="6"/>
      <c r="AY312" s="6"/>
      <c r="AZ312" s="6"/>
      <c r="BA312" s="6"/>
      <c r="BB312" s="6"/>
      <c r="BC312" s="6"/>
      <c r="BD312" s="6"/>
      <c r="BE312" s="6"/>
      <c r="BF312" s="6"/>
      <c r="BG312" s="6"/>
      <c r="BH312" s="6"/>
      <c r="BI312" s="7"/>
      <c r="BJ312" s="48"/>
      <c r="BK312" s="48"/>
      <c r="BL312" s="48"/>
      <c r="CI312" s="48"/>
    </row>
    <row r="313" spans="4:87"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  <c r="AA313" s="6"/>
      <c r="AB313" s="6"/>
      <c r="AC313" s="7"/>
      <c r="AD313" s="48"/>
      <c r="AE313" s="48"/>
      <c r="AF313" s="48"/>
      <c r="AJ313" s="6"/>
      <c r="AK313" s="6"/>
      <c r="AL313" s="6"/>
      <c r="AM313" s="6"/>
      <c r="AN313" s="6"/>
      <c r="AO313" s="6"/>
      <c r="AP313" s="6"/>
      <c r="AQ313" s="6"/>
      <c r="AR313" s="6"/>
      <c r="AS313" s="6"/>
      <c r="AT313" s="6"/>
      <c r="AU313" s="6"/>
      <c r="AV313" s="6"/>
      <c r="AW313" s="6"/>
      <c r="AX313" s="6"/>
      <c r="AY313" s="6"/>
      <c r="AZ313" s="6"/>
      <c r="BA313" s="6"/>
      <c r="BB313" s="6"/>
      <c r="BC313" s="6"/>
      <c r="BD313" s="6"/>
      <c r="BE313" s="6"/>
      <c r="BF313" s="6"/>
      <c r="BG313" s="6"/>
      <c r="BH313" s="6"/>
      <c r="BI313" s="7"/>
      <c r="BJ313" s="48"/>
      <c r="BK313" s="48"/>
      <c r="BL313" s="48"/>
      <c r="CI313" s="48"/>
    </row>
    <row r="314" spans="4:87"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  <c r="AA314" s="6"/>
      <c r="AB314" s="6"/>
      <c r="AC314" s="7"/>
      <c r="AD314" s="48"/>
      <c r="AE314" s="48"/>
      <c r="AF314" s="48"/>
      <c r="AJ314" s="6"/>
      <c r="AK314" s="6"/>
      <c r="AL314" s="6"/>
      <c r="AM314" s="6"/>
      <c r="AN314" s="6"/>
      <c r="AO314" s="6"/>
      <c r="AP314" s="6"/>
      <c r="AQ314" s="6"/>
      <c r="AR314" s="6"/>
      <c r="AS314" s="6"/>
      <c r="AT314" s="6"/>
      <c r="AU314" s="6"/>
      <c r="AV314" s="6"/>
      <c r="AW314" s="6"/>
      <c r="AX314" s="6"/>
      <c r="AY314" s="6"/>
      <c r="AZ314" s="6"/>
      <c r="BA314" s="6"/>
      <c r="BB314" s="6"/>
      <c r="BC314" s="6"/>
      <c r="BD314" s="6"/>
      <c r="BE314" s="6"/>
      <c r="BF314" s="6"/>
      <c r="BG314" s="6"/>
      <c r="BH314" s="6"/>
      <c r="BI314" s="7"/>
      <c r="BJ314" s="48"/>
      <c r="BK314" s="48"/>
      <c r="BL314" s="48"/>
      <c r="CI314" s="48"/>
    </row>
    <row r="315" spans="4:87"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  <c r="AA315" s="6"/>
      <c r="AB315" s="6"/>
      <c r="AC315" s="7"/>
      <c r="AD315" s="48"/>
      <c r="AE315" s="48"/>
      <c r="AF315" s="48"/>
      <c r="AJ315" s="6"/>
      <c r="AK315" s="6"/>
      <c r="AL315" s="6"/>
      <c r="AM315" s="6"/>
      <c r="AN315" s="6"/>
      <c r="AO315" s="6"/>
      <c r="AP315" s="6"/>
      <c r="AQ315" s="6"/>
      <c r="AR315" s="6"/>
      <c r="AS315" s="6"/>
      <c r="AT315" s="6"/>
      <c r="AU315" s="6"/>
      <c r="AV315" s="6"/>
      <c r="AW315" s="6"/>
      <c r="AX315" s="6"/>
      <c r="AY315" s="6"/>
      <c r="AZ315" s="6"/>
      <c r="BA315" s="6"/>
      <c r="BB315" s="6"/>
      <c r="BC315" s="6"/>
      <c r="BD315" s="6"/>
      <c r="BE315" s="6"/>
      <c r="BF315" s="6"/>
      <c r="BG315" s="6"/>
      <c r="BH315" s="6"/>
      <c r="BI315" s="7"/>
      <c r="BJ315" s="48"/>
      <c r="BK315" s="48"/>
      <c r="BL315" s="48"/>
      <c r="CI315" s="48"/>
    </row>
    <row r="316" spans="4:87"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  <c r="AA316" s="6"/>
      <c r="AB316" s="6"/>
      <c r="AC316" s="7"/>
      <c r="AD316" s="48"/>
      <c r="AE316" s="48"/>
      <c r="AF316" s="48"/>
      <c r="AJ316" s="6"/>
      <c r="AK316" s="6"/>
      <c r="AL316" s="6"/>
      <c r="AM316" s="6"/>
      <c r="AN316" s="6"/>
      <c r="AO316" s="6"/>
      <c r="AP316" s="6"/>
      <c r="AQ316" s="6"/>
      <c r="AR316" s="6"/>
      <c r="AS316" s="6"/>
      <c r="AT316" s="6"/>
      <c r="AU316" s="6"/>
      <c r="AV316" s="6"/>
      <c r="AW316" s="6"/>
      <c r="AX316" s="6"/>
      <c r="AY316" s="6"/>
      <c r="AZ316" s="6"/>
      <c r="BA316" s="6"/>
      <c r="BB316" s="6"/>
      <c r="BC316" s="6"/>
      <c r="BD316" s="6"/>
      <c r="BE316" s="6"/>
      <c r="BF316" s="6"/>
      <c r="BG316" s="6"/>
      <c r="BH316" s="6"/>
      <c r="BI316" s="7"/>
      <c r="BJ316" s="48"/>
      <c r="BK316" s="48"/>
      <c r="BL316" s="48"/>
      <c r="CI316" s="48"/>
    </row>
    <row r="317" spans="4:87"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  <c r="AA317" s="6"/>
      <c r="AB317" s="6"/>
      <c r="AC317" s="7"/>
      <c r="AD317" s="48"/>
      <c r="AE317" s="48"/>
      <c r="AF317" s="48"/>
      <c r="AJ317" s="6"/>
      <c r="AK317" s="6"/>
      <c r="AL317" s="6"/>
      <c r="AM317" s="6"/>
      <c r="AN317" s="6"/>
      <c r="AO317" s="6"/>
      <c r="AP317" s="6"/>
      <c r="AQ317" s="6"/>
      <c r="AR317" s="6"/>
      <c r="AS317" s="6"/>
      <c r="AT317" s="6"/>
      <c r="AU317" s="6"/>
      <c r="AV317" s="6"/>
      <c r="AW317" s="6"/>
      <c r="AX317" s="6"/>
      <c r="AY317" s="6"/>
      <c r="AZ317" s="6"/>
      <c r="BA317" s="6"/>
      <c r="BB317" s="6"/>
      <c r="BC317" s="6"/>
      <c r="BD317" s="6"/>
      <c r="BE317" s="6"/>
      <c r="BF317" s="6"/>
      <c r="BG317" s="6"/>
      <c r="BH317" s="6"/>
      <c r="BI317" s="7"/>
      <c r="BJ317" s="48"/>
      <c r="BK317" s="48"/>
      <c r="BL317" s="48"/>
      <c r="CI317" s="48"/>
    </row>
    <row r="318" spans="4:87"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  <c r="AA318" s="6"/>
      <c r="AB318" s="6"/>
      <c r="AC318" s="7"/>
      <c r="AD318" s="48"/>
      <c r="AE318" s="48"/>
      <c r="AF318" s="48"/>
      <c r="AJ318" s="6"/>
      <c r="AK318" s="6"/>
      <c r="AL318" s="6"/>
      <c r="AM318" s="6"/>
      <c r="AN318" s="6"/>
      <c r="AO318" s="6"/>
      <c r="AP318" s="6"/>
      <c r="AQ318" s="6"/>
      <c r="AR318" s="6"/>
      <c r="AS318" s="6"/>
      <c r="AT318" s="6"/>
      <c r="AU318" s="6"/>
      <c r="AV318" s="6"/>
      <c r="AW318" s="6"/>
      <c r="AX318" s="6"/>
      <c r="AY318" s="6"/>
      <c r="AZ318" s="6"/>
      <c r="BA318" s="6"/>
      <c r="BB318" s="6"/>
      <c r="BC318" s="6"/>
      <c r="BD318" s="6"/>
      <c r="BE318" s="6"/>
      <c r="BF318" s="6"/>
      <c r="BG318" s="6"/>
      <c r="BH318" s="6"/>
      <c r="BI318" s="7"/>
      <c r="BJ318" s="48"/>
      <c r="BK318" s="48"/>
      <c r="BL318" s="48"/>
      <c r="CI318" s="48"/>
    </row>
    <row r="319" spans="4:87"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  <c r="AA319" s="6"/>
      <c r="AB319" s="6"/>
      <c r="AC319" s="7"/>
      <c r="AD319" s="48"/>
      <c r="AE319" s="48"/>
      <c r="AF319" s="48"/>
      <c r="AJ319" s="6"/>
      <c r="AK319" s="6"/>
      <c r="AL319" s="6"/>
      <c r="AM319" s="6"/>
      <c r="AN319" s="6"/>
      <c r="AO319" s="6"/>
      <c r="AP319" s="6"/>
      <c r="AQ319" s="6"/>
      <c r="AR319" s="6"/>
      <c r="AS319" s="6"/>
      <c r="AT319" s="6"/>
      <c r="AU319" s="6"/>
      <c r="AV319" s="6"/>
      <c r="AW319" s="6"/>
      <c r="AX319" s="6"/>
      <c r="AY319" s="6"/>
      <c r="AZ319" s="6"/>
      <c r="BA319" s="6"/>
      <c r="BB319" s="6"/>
      <c r="BC319" s="6"/>
      <c r="BD319" s="6"/>
      <c r="BE319" s="6"/>
      <c r="BF319" s="6"/>
      <c r="BG319" s="6"/>
      <c r="BH319" s="6"/>
      <c r="BI319" s="7"/>
      <c r="BJ319" s="48"/>
      <c r="BK319" s="48"/>
      <c r="BL319" s="48"/>
      <c r="CI319" s="48"/>
    </row>
    <row r="320" spans="4:87"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  <c r="AA320" s="6"/>
      <c r="AB320" s="6"/>
      <c r="AC320" s="7"/>
      <c r="AD320" s="48"/>
      <c r="AE320" s="48"/>
      <c r="AF320" s="48"/>
      <c r="AJ320" s="6"/>
      <c r="AK320" s="6"/>
      <c r="AL320" s="6"/>
      <c r="AM320" s="6"/>
      <c r="AN320" s="6"/>
      <c r="AO320" s="6"/>
      <c r="AP320" s="6"/>
      <c r="AQ320" s="6"/>
      <c r="AR320" s="6"/>
      <c r="AS320" s="6"/>
      <c r="AT320" s="6"/>
      <c r="AU320" s="6"/>
      <c r="AV320" s="6"/>
      <c r="AW320" s="6"/>
      <c r="AX320" s="6"/>
      <c r="AY320" s="6"/>
      <c r="AZ320" s="6"/>
      <c r="BA320" s="6"/>
      <c r="BB320" s="6"/>
      <c r="BC320" s="6"/>
      <c r="BD320" s="6"/>
      <c r="BE320" s="6"/>
      <c r="BF320" s="6"/>
      <c r="BG320" s="6"/>
      <c r="BH320" s="6"/>
      <c r="BI320" s="7"/>
      <c r="BJ320" s="48"/>
      <c r="BK320" s="48"/>
      <c r="BL320" s="48"/>
      <c r="CI320" s="48"/>
    </row>
    <row r="321" spans="4:87"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  <c r="AA321" s="6"/>
      <c r="AB321" s="6"/>
      <c r="AC321" s="7"/>
      <c r="AD321" s="48"/>
      <c r="AE321" s="48"/>
      <c r="AF321" s="48"/>
      <c r="AJ321" s="6"/>
      <c r="AK321" s="6"/>
      <c r="AL321" s="6"/>
      <c r="AM321" s="6"/>
      <c r="AN321" s="6"/>
      <c r="AO321" s="6"/>
      <c r="AP321" s="6"/>
      <c r="AQ321" s="6"/>
      <c r="AR321" s="6"/>
      <c r="AS321" s="6"/>
      <c r="AT321" s="6"/>
      <c r="AU321" s="6"/>
      <c r="AV321" s="6"/>
      <c r="AW321" s="6"/>
      <c r="AX321" s="6"/>
      <c r="AY321" s="6"/>
      <c r="AZ321" s="6"/>
      <c r="BA321" s="6"/>
      <c r="BB321" s="6"/>
      <c r="BC321" s="6"/>
      <c r="BD321" s="6"/>
      <c r="BE321" s="6"/>
      <c r="BF321" s="6"/>
      <c r="BG321" s="6"/>
      <c r="BH321" s="6"/>
      <c r="BI321" s="7"/>
      <c r="BJ321" s="48"/>
      <c r="BK321" s="48"/>
      <c r="BL321" s="48"/>
      <c r="CI321" s="48"/>
    </row>
    <row r="322" spans="4:87"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  <c r="AA322" s="6"/>
      <c r="AB322" s="6"/>
      <c r="AC322" s="7"/>
      <c r="AD322" s="48"/>
      <c r="AE322" s="48"/>
      <c r="AF322" s="48"/>
      <c r="AJ322" s="6"/>
      <c r="AK322" s="6"/>
      <c r="AL322" s="6"/>
      <c r="AM322" s="6"/>
      <c r="AN322" s="6"/>
      <c r="AO322" s="6"/>
      <c r="AP322" s="6"/>
      <c r="AQ322" s="6"/>
      <c r="AR322" s="6"/>
      <c r="AS322" s="6"/>
      <c r="AT322" s="6"/>
      <c r="AU322" s="6"/>
      <c r="AV322" s="6"/>
      <c r="AW322" s="6"/>
      <c r="AX322" s="6"/>
      <c r="AY322" s="6"/>
      <c r="AZ322" s="6"/>
      <c r="BA322" s="6"/>
      <c r="BB322" s="6"/>
      <c r="BC322" s="6"/>
      <c r="BD322" s="6"/>
      <c r="BE322" s="6"/>
      <c r="BF322" s="6"/>
      <c r="BG322" s="6"/>
      <c r="BH322" s="6"/>
      <c r="BI322" s="7"/>
      <c r="BJ322" s="48"/>
      <c r="BK322" s="48"/>
      <c r="BL322" s="48"/>
      <c r="CI322" s="48"/>
    </row>
    <row r="323" spans="4:87"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  <c r="AA323" s="6"/>
      <c r="AB323" s="6"/>
      <c r="AC323" s="7"/>
      <c r="AD323" s="48"/>
      <c r="AE323" s="48"/>
      <c r="AF323" s="48"/>
      <c r="AJ323" s="6"/>
      <c r="AK323" s="6"/>
      <c r="AL323" s="6"/>
      <c r="AM323" s="6"/>
      <c r="AN323" s="6"/>
      <c r="AO323" s="6"/>
      <c r="AP323" s="6"/>
      <c r="AQ323" s="6"/>
      <c r="AR323" s="6"/>
      <c r="AS323" s="6"/>
      <c r="AT323" s="6"/>
      <c r="AU323" s="6"/>
      <c r="AV323" s="6"/>
      <c r="AW323" s="6"/>
      <c r="AX323" s="6"/>
      <c r="AY323" s="6"/>
      <c r="AZ323" s="6"/>
      <c r="BA323" s="6"/>
      <c r="BB323" s="6"/>
      <c r="BC323" s="6"/>
      <c r="BD323" s="6"/>
      <c r="BE323" s="6"/>
      <c r="BF323" s="6"/>
      <c r="BG323" s="6"/>
      <c r="BH323" s="6"/>
      <c r="BI323" s="7"/>
      <c r="BJ323" s="48"/>
      <c r="BK323" s="48"/>
      <c r="BL323" s="48"/>
      <c r="CI323" s="48"/>
    </row>
    <row r="324" spans="4:87"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  <c r="AA324" s="6"/>
      <c r="AB324" s="6"/>
      <c r="AC324" s="7"/>
      <c r="AD324" s="48"/>
      <c r="AE324" s="48"/>
      <c r="AF324" s="48"/>
      <c r="AJ324" s="6"/>
      <c r="AK324" s="6"/>
      <c r="AL324" s="6"/>
      <c r="AM324" s="6"/>
      <c r="AN324" s="6"/>
      <c r="AO324" s="6"/>
      <c r="AP324" s="6"/>
      <c r="AQ324" s="6"/>
      <c r="AR324" s="6"/>
      <c r="AS324" s="6"/>
      <c r="AT324" s="6"/>
      <c r="AU324" s="6"/>
      <c r="AV324" s="6"/>
      <c r="AW324" s="6"/>
      <c r="AX324" s="6"/>
      <c r="AY324" s="6"/>
      <c r="AZ324" s="6"/>
      <c r="BA324" s="6"/>
      <c r="BB324" s="6"/>
      <c r="BC324" s="6"/>
      <c r="BD324" s="6"/>
      <c r="BE324" s="6"/>
      <c r="BF324" s="6"/>
      <c r="BG324" s="6"/>
      <c r="BH324" s="6"/>
      <c r="BI324" s="7"/>
      <c r="BJ324" s="48"/>
      <c r="BK324" s="48"/>
      <c r="BL324" s="48"/>
      <c r="CI324" s="48"/>
    </row>
    <row r="325" spans="4:87"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  <c r="AA325" s="6"/>
      <c r="AB325" s="6"/>
      <c r="AC325" s="7"/>
      <c r="AD325" s="48"/>
      <c r="AE325" s="48"/>
      <c r="AF325" s="48"/>
      <c r="AJ325" s="6"/>
      <c r="AK325" s="6"/>
      <c r="AL325" s="6"/>
      <c r="AM325" s="6"/>
      <c r="AN325" s="6"/>
      <c r="AO325" s="6"/>
      <c r="AP325" s="6"/>
      <c r="AQ325" s="6"/>
      <c r="AR325" s="6"/>
      <c r="AS325" s="6"/>
      <c r="AT325" s="6"/>
      <c r="AU325" s="6"/>
      <c r="AV325" s="6"/>
      <c r="AW325" s="6"/>
      <c r="AX325" s="6"/>
      <c r="AY325" s="6"/>
      <c r="AZ325" s="6"/>
      <c r="BA325" s="6"/>
      <c r="BB325" s="6"/>
      <c r="BC325" s="6"/>
      <c r="BD325" s="6"/>
      <c r="BE325" s="6"/>
      <c r="BF325" s="6"/>
      <c r="BG325" s="6"/>
      <c r="BH325" s="6"/>
      <c r="BI325" s="7"/>
      <c r="BJ325" s="48"/>
      <c r="BK325" s="48"/>
      <c r="BL325" s="48"/>
      <c r="CI325" s="48"/>
    </row>
    <row r="326" spans="4:87"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  <c r="AA326" s="6"/>
      <c r="AB326" s="6"/>
      <c r="AC326" s="7"/>
      <c r="AD326" s="48"/>
      <c r="AE326" s="48"/>
      <c r="AF326" s="48"/>
      <c r="AJ326" s="6"/>
      <c r="AK326" s="6"/>
      <c r="AL326" s="6"/>
      <c r="AM326" s="6"/>
      <c r="AN326" s="6"/>
      <c r="AO326" s="6"/>
      <c r="AP326" s="6"/>
      <c r="AQ326" s="6"/>
      <c r="AR326" s="6"/>
      <c r="AS326" s="6"/>
      <c r="AT326" s="6"/>
      <c r="AU326" s="6"/>
      <c r="AV326" s="6"/>
      <c r="AW326" s="6"/>
      <c r="AX326" s="6"/>
      <c r="AY326" s="6"/>
      <c r="AZ326" s="6"/>
      <c r="BA326" s="6"/>
      <c r="BB326" s="6"/>
      <c r="BC326" s="6"/>
      <c r="BD326" s="6"/>
      <c r="BE326" s="6"/>
      <c r="BF326" s="6"/>
      <c r="BG326" s="6"/>
      <c r="BH326" s="6"/>
      <c r="BI326" s="7"/>
      <c r="BJ326" s="48"/>
      <c r="BK326" s="48"/>
      <c r="BL326" s="48"/>
      <c r="CI326" s="48"/>
    </row>
    <row r="327" spans="4:87"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  <c r="AA327" s="6"/>
      <c r="AB327" s="6"/>
      <c r="AC327" s="7"/>
      <c r="AD327" s="48"/>
      <c r="AE327" s="48"/>
      <c r="AF327" s="48"/>
      <c r="AJ327" s="6"/>
      <c r="AK327" s="6"/>
      <c r="AL327" s="6"/>
      <c r="AM327" s="6"/>
      <c r="AN327" s="6"/>
      <c r="AO327" s="6"/>
      <c r="AP327" s="6"/>
      <c r="AQ327" s="6"/>
      <c r="AR327" s="6"/>
      <c r="AS327" s="6"/>
      <c r="AT327" s="6"/>
      <c r="AU327" s="6"/>
      <c r="AV327" s="6"/>
      <c r="AW327" s="6"/>
      <c r="AX327" s="6"/>
      <c r="AY327" s="6"/>
      <c r="AZ327" s="6"/>
      <c r="BA327" s="6"/>
      <c r="BB327" s="6"/>
      <c r="BC327" s="6"/>
      <c r="BD327" s="6"/>
      <c r="BE327" s="6"/>
      <c r="BF327" s="6"/>
      <c r="BG327" s="6"/>
      <c r="BH327" s="6"/>
      <c r="BI327" s="7"/>
      <c r="BJ327" s="48"/>
      <c r="BK327" s="48"/>
      <c r="BL327" s="48"/>
      <c r="CI327" s="48"/>
    </row>
    <row r="328" spans="4:87"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  <c r="AA328" s="6"/>
      <c r="AB328" s="6"/>
      <c r="AC328" s="7"/>
      <c r="AD328" s="48"/>
      <c r="AE328" s="48"/>
      <c r="AF328" s="48"/>
      <c r="AJ328" s="6"/>
      <c r="AK328" s="6"/>
      <c r="AL328" s="6"/>
      <c r="AM328" s="6"/>
      <c r="AN328" s="6"/>
      <c r="AO328" s="6"/>
      <c r="AP328" s="6"/>
      <c r="AQ328" s="6"/>
      <c r="AR328" s="6"/>
      <c r="AS328" s="6"/>
      <c r="AT328" s="6"/>
      <c r="AU328" s="6"/>
      <c r="AV328" s="6"/>
      <c r="AW328" s="6"/>
      <c r="AX328" s="6"/>
      <c r="AY328" s="6"/>
      <c r="AZ328" s="6"/>
      <c r="BA328" s="6"/>
      <c r="BB328" s="6"/>
      <c r="BC328" s="6"/>
      <c r="BD328" s="6"/>
      <c r="BE328" s="6"/>
      <c r="BF328" s="6"/>
      <c r="BG328" s="6"/>
      <c r="BH328" s="6"/>
      <c r="BI328" s="7"/>
      <c r="BJ328" s="48"/>
      <c r="BK328" s="48"/>
      <c r="BL328" s="48"/>
      <c r="CI328" s="48"/>
    </row>
    <row r="329" spans="4:87"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  <c r="AA329" s="6"/>
      <c r="AB329" s="6"/>
      <c r="AC329" s="7"/>
      <c r="AD329" s="48"/>
      <c r="AE329" s="48"/>
      <c r="AF329" s="48"/>
      <c r="AJ329" s="6"/>
      <c r="AK329" s="6"/>
      <c r="AL329" s="6"/>
      <c r="AM329" s="6"/>
      <c r="AN329" s="6"/>
      <c r="AO329" s="6"/>
      <c r="AP329" s="6"/>
      <c r="AQ329" s="6"/>
      <c r="AR329" s="6"/>
      <c r="AS329" s="6"/>
      <c r="AT329" s="6"/>
      <c r="AU329" s="6"/>
      <c r="AV329" s="6"/>
      <c r="AW329" s="6"/>
      <c r="AX329" s="6"/>
      <c r="AY329" s="6"/>
      <c r="AZ329" s="6"/>
      <c r="BA329" s="6"/>
      <c r="BB329" s="6"/>
      <c r="BC329" s="6"/>
      <c r="BD329" s="6"/>
      <c r="BE329" s="6"/>
      <c r="BF329" s="6"/>
      <c r="BG329" s="6"/>
      <c r="BH329" s="6"/>
      <c r="BI329" s="7"/>
      <c r="BJ329" s="48"/>
      <c r="BK329" s="48"/>
      <c r="BL329" s="48"/>
      <c r="CI329" s="48"/>
    </row>
    <row r="330" spans="4:87"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  <c r="AA330" s="6"/>
      <c r="AB330" s="6"/>
      <c r="AC330" s="7"/>
      <c r="AD330" s="48"/>
      <c r="AE330" s="48"/>
      <c r="AF330" s="48"/>
      <c r="AJ330" s="6"/>
      <c r="AK330" s="6"/>
      <c r="AL330" s="6"/>
      <c r="AM330" s="6"/>
      <c r="AN330" s="6"/>
      <c r="AO330" s="6"/>
      <c r="AP330" s="6"/>
      <c r="AQ330" s="6"/>
      <c r="AR330" s="6"/>
      <c r="AS330" s="6"/>
      <c r="AT330" s="6"/>
      <c r="AU330" s="6"/>
      <c r="AV330" s="6"/>
      <c r="AW330" s="6"/>
      <c r="AX330" s="6"/>
      <c r="AY330" s="6"/>
      <c r="AZ330" s="6"/>
      <c r="BA330" s="6"/>
      <c r="BB330" s="6"/>
      <c r="BC330" s="6"/>
      <c r="BD330" s="6"/>
      <c r="BE330" s="6"/>
      <c r="BF330" s="6"/>
      <c r="BG330" s="6"/>
      <c r="BH330" s="6"/>
      <c r="BI330" s="7"/>
      <c r="BJ330" s="48"/>
      <c r="BK330" s="48"/>
      <c r="BL330" s="48"/>
      <c r="CI330" s="48"/>
    </row>
    <row r="331" spans="4:87"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  <c r="AA331" s="6"/>
      <c r="AB331" s="6"/>
      <c r="AC331" s="7"/>
      <c r="AD331" s="48"/>
      <c r="AE331" s="48"/>
      <c r="AF331" s="48"/>
      <c r="AJ331" s="6"/>
      <c r="AK331" s="6"/>
      <c r="AL331" s="6"/>
      <c r="AM331" s="6"/>
      <c r="AN331" s="6"/>
      <c r="AO331" s="6"/>
      <c r="AP331" s="6"/>
      <c r="AQ331" s="6"/>
      <c r="AR331" s="6"/>
      <c r="AS331" s="6"/>
      <c r="AT331" s="6"/>
      <c r="AU331" s="6"/>
      <c r="AV331" s="6"/>
      <c r="AW331" s="6"/>
      <c r="AX331" s="6"/>
      <c r="AY331" s="6"/>
      <c r="AZ331" s="6"/>
      <c r="BA331" s="6"/>
      <c r="BB331" s="6"/>
      <c r="BC331" s="6"/>
      <c r="BD331" s="6"/>
      <c r="BE331" s="6"/>
      <c r="BF331" s="6"/>
      <c r="BG331" s="6"/>
      <c r="BH331" s="6"/>
      <c r="BI331" s="7"/>
      <c r="BJ331" s="48"/>
      <c r="BK331" s="48"/>
      <c r="BL331" s="48"/>
      <c r="CI331" s="48"/>
    </row>
    <row r="332" spans="4:87"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  <c r="AA332" s="6"/>
      <c r="AB332" s="6"/>
      <c r="AC332" s="7"/>
      <c r="AD332" s="48"/>
      <c r="AE332" s="48"/>
      <c r="AF332" s="48"/>
      <c r="AJ332" s="6"/>
      <c r="AK332" s="6"/>
      <c r="AL332" s="6"/>
      <c r="AM332" s="6"/>
      <c r="AN332" s="6"/>
      <c r="AO332" s="6"/>
      <c r="AP332" s="6"/>
      <c r="AQ332" s="6"/>
      <c r="AR332" s="6"/>
      <c r="AS332" s="6"/>
      <c r="AT332" s="6"/>
      <c r="AU332" s="6"/>
      <c r="AV332" s="6"/>
      <c r="AW332" s="6"/>
      <c r="AX332" s="6"/>
      <c r="AY332" s="6"/>
      <c r="AZ332" s="6"/>
      <c r="BA332" s="6"/>
      <c r="BB332" s="6"/>
      <c r="BC332" s="6"/>
      <c r="BD332" s="6"/>
      <c r="BE332" s="6"/>
      <c r="BF332" s="6"/>
      <c r="BG332" s="6"/>
      <c r="BH332" s="6"/>
      <c r="BI332" s="7"/>
      <c r="BJ332" s="48"/>
      <c r="BK332" s="48"/>
      <c r="BL332" s="48"/>
      <c r="CI332" s="48"/>
    </row>
    <row r="333" spans="4:87"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  <c r="AA333" s="6"/>
      <c r="AB333" s="6"/>
      <c r="AC333" s="7"/>
      <c r="AD333" s="48"/>
      <c r="AE333" s="48"/>
      <c r="AF333" s="48"/>
      <c r="AJ333" s="6"/>
      <c r="AK333" s="6"/>
      <c r="AL333" s="6"/>
      <c r="AM333" s="6"/>
      <c r="AN333" s="6"/>
      <c r="AO333" s="6"/>
      <c r="AP333" s="6"/>
      <c r="AQ333" s="6"/>
      <c r="AR333" s="6"/>
      <c r="AS333" s="6"/>
      <c r="AT333" s="6"/>
      <c r="AU333" s="6"/>
      <c r="AV333" s="6"/>
      <c r="AW333" s="6"/>
      <c r="AX333" s="6"/>
      <c r="AY333" s="6"/>
      <c r="AZ333" s="6"/>
      <c r="BA333" s="6"/>
      <c r="BB333" s="6"/>
      <c r="BC333" s="6"/>
      <c r="BD333" s="6"/>
      <c r="BE333" s="6"/>
      <c r="BF333" s="6"/>
      <c r="BG333" s="6"/>
      <c r="BH333" s="6"/>
      <c r="BI333" s="7"/>
      <c r="BJ333" s="48"/>
      <c r="BK333" s="48"/>
      <c r="BL333" s="48"/>
      <c r="CI333" s="48"/>
    </row>
    <row r="334" spans="4:87"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  <c r="AA334" s="6"/>
      <c r="AB334" s="6"/>
      <c r="AC334" s="7"/>
      <c r="AD334" s="48"/>
      <c r="AE334" s="48"/>
      <c r="AF334" s="48"/>
      <c r="AJ334" s="6"/>
      <c r="AK334" s="6"/>
      <c r="AL334" s="6"/>
      <c r="AM334" s="6"/>
      <c r="AN334" s="6"/>
      <c r="AO334" s="6"/>
      <c r="AP334" s="6"/>
      <c r="AQ334" s="6"/>
      <c r="AR334" s="6"/>
      <c r="AS334" s="6"/>
      <c r="AT334" s="6"/>
      <c r="AU334" s="6"/>
      <c r="AV334" s="6"/>
      <c r="AW334" s="6"/>
      <c r="AX334" s="6"/>
      <c r="AY334" s="6"/>
      <c r="AZ334" s="6"/>
      <c r="BA334" s="6"/>
      <c r="BB334" s="6"/>
      <c r="BC334" s="6"/>
      <c r="BD334" s="6"/>
      <c r="BE334" s="6"/>
      <c r="BF334" s="6"/>
      <c r="BG334" s="6"/>
      <c r="BH334" s="6"/>
      <c r="BI334" s="7"/>
      <c r="BJ334" s="48"/>
      <c r="BK334" s="48"/>
      <c r="BL334" s="48"/>
      <c r="CI334" s="48"/>
    </row>
    <row r="335" spans="4:87"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  <c r="AC335" s="7"/>
      <c r="AD335" s="48"/>
      <c r="AE335" s="48"/>
      <c r="AF335" s="48"/>
      <c r="AJ335" s="6"/>
      <c r="AK335" s="6"/>
      <c r="AL335" s="6"/>
      <c r="AM335" s="6"/>
      <c r="AN335" s="6"/>
      <c r="AO335" s="6"/>
      <c r="AP335" s="6"/>
      <c r="AQ335" s="6"/>
      <c r="AR335" s="6"/>
      <c r="AS335" s="6"/>
      <c r="AT335" s="6"/>
      <c r="AU335" s="6"/>
      <c r="AV335" s="6"/>
      <c r="AW335" s="6"/>
      <c r="AX335" s="6"/>
      <c r="AY335" s="6"/>
      <c r="AZ335" s="6"/>
      <c r="BA335" s="6"/>
      <c r="BB335" s="6"/>
      <c r="BC335" s="6"/>
      <c r="BD335" s="6"/>
      <c r="BE335" s="6"/>
      <c r="BF335" s="6"/>
      <c r="BG335" s="6"/>
      <c r="BH335" s="6"/>
      <c r="BI335" s="7"/>
      <c r="BJ335" s="48"/>
      <c r="BK335" s="48"/>
      <c r="BL335" s="48"/>
      <c r="CI335" s="48"/>
    </row>
    <row r="336" spans="4:87"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  <c r="AA336" s="6"/>
      <c r="AB336" s="6"/>
      <c r="AC336" s="7"/>
      <c r="AD336" s="48"/>
      <c r="AE336" s="48"/>
      <c r="AF336" s="48"/>
      <c r="AJ336" s="6"/>
      <c r="AK336" s="6"/>
      <c r="AL336" s="6"/>
      <c r="AM336" s="6"/>
      <c r="AN336" s="6"/>
      <c r="AO336" s="6"/>
      <c r="AP336" s="6"/>
      <c r="AQ336" s="6"/>
      <c r="AR336" s="6"/>
      <c r="AS336" s="6"/>
      <c r="AT336" s="6"/>
      <c r="AU336" s="6"/>
      <c r="AV336" s="6"/>
      <c r="AW336" s="6"/>
      <c r="AX336" s="6"/>
      <c r="AY336" s="6"/>
      <c r="AZ336" s="6"/>
      <c r="BA336" s="6"/>
      <c r="BB336" s="6"/>
      <c r="BC336" s="6"/>
      <c r="BD336" s="6"/>
      <c r="BE336" s="6"/>
      <c r="BF336" s="6"/>
      <c r="BG336" s="6"/>
      <c r="BH336" s="6"/>
      <c r="BI336" s="7"/>
      <c r="BJ336" s="48"/>
      <c r="BK336" s="48"/>
      <c r="BL336" s="48"/>
      <c r="CI336" s="48"/>
    </row>
    <row r="337" spans="4:87"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  <c r="AA337" s="6"/>
      <c r="AB337" s="6"/>
      <c r="AC337" s="7"/>
      <c r="AD337" s="48"/>
      <c r="AE337" s="48"/>
      <c r="AF337" s="48"/>
      <c r="AJ337" s="6"/>
      <c r="AK337" s="6"/>
      <c r="AL337" s="6"/>
      <c r="AM337" s="6"/>
      <c r="AN337" s="6"/>
      <c r="AO337" s="6"/>
      <c r="AP337" s="6"/>
      <c r="AQ337" s="6"/>
      <c r="AR337" s="6"/>
      <c r="AS337" s="6"/>
      <c r="AT337" s="6"/>
      <c r="AU337" s="6"/>
      <c r="AV337" s="6"/>
      <c r="AW337" s="6"/>
      <c r="AX337" s="6"/>
      <c r="AY337" s="6"/>
      <c r="AZ337" s="6"/>
      <c r="BA337" s="6"/>
      <c r="BB337" s="6"/>
      <c r="BC337" s="6"/>
      <c r="BD337" s="6"/>
      <c r="BE337" s="6"/>
      <c r="BF337" s="6"/>
      <c r="BG337" s="6"/>
      <c r="BH337" s="6"/>
      <c r="BI337" s="7"/>
      <c r="BJ337" s="48"/>
      <c r="BK337" s="48"/>
      <c r="BL337" s="48"/>
      <c r="CI337" s="48"/>
    </row>
    <row r="338" spans="4:87"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  <c r="AA338" s="6"/>
      <c r="AB338" s="6"/>
      <c r="AC338" s="7"/>
      <c r="AD338" s="48"/>
      <c r="AE338" s="48"/>
      <c r="AF338" s="48"/>
      <c r="AJ338" s="6"/>
      <c r="AK338" s="6"/>
      <c r="AL338" s="6"/>
      <c r="AM338" s="6"/>
      <c r="AN338" s="6"/>
      <c r="AO338" s="6"/>
      <c r="AP338" s="6"/>
      <c r="AQ338" s="6"/>
      <c r="AR338" s="6"/>
      <c r="AS338" s="6"/>
      <c r="AT338" s="6"/>
      <c r="AU338" s="6"/>
      <c r="AV338" s="6"/>
      <c r="AW338" s="6"/>
      <c r="AX338" s="6"/>
      <c r="AY338" s="6"/>
      <c r="AZ338" s="6"/>
      <c r="BA338" s="6"/>
      <c r="BB338" s="6"/>
      <c r="BC338" s="6"/>
      <c r="BD338" s="6"/>
      <c r="BE338" s="6"/>
      <c r="BF338" s="6"/>
      <c r="BG338" s="6"/>
      <c r="BH338" s="6"/>
      <c r="BI338" s="7"/>
      <c r="BJ338" s="48"/>
      <c r="BK338" s="48"/>
      <c r="BL338" s="48"/>
      <c r="CI338" s="48"/>
    </row>
    <row r="339" spans="4:87"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  <c r="AA339" s="6"/>
      <c r="AB339" s="6"/>
      <c r="AC339" s="7"/>
      <c r="AD339" s="48"/>
      <c r="AE339" s="48"/>
      <c r="AF339" s="48"/>
      <c r="AJ339" s="6"/>
      <c r="AK339" s="6"/>
      <c r="AL339" s="6"/>
      <c r="AM339" s="6"/>
      <c r="AN339" s="6"/>
      <c r="AO339" s="6"/>
      <c r="AP339" s="6"/>
      <c r="AQ339" s="6"/>
      <c r="AR339" s="6"/>
      <c r="AS339" s="6"/>
      <c r="AT339" s="6"/>
      <c r="AU339" s="6"/>
      <c r="AV339" s="6"/>
      <c r="AW339" s="6"/>
      <c r="AX339" s="6"/>
      <c r="AY339" s="6"/>
      <c r="AZ339" s="6"/>
      <c r="BA339" s="6"/>
      <c r="BB339" s="6"/>
      <c r="BC339" s="6"/>
      <c r="BD339" s="6"/>
      <c r="BE339" s="6"/>
      <c r="BF339" s="6"/>
      <c r="BG339" s="6"/>
      <c r="BH339" s="6"/>
      <c r="BI339" s="7"/>
      <c r="BJ339" s="48"/>
      <c r="BK339" s="48"/>
      <c r="BL339" s="48"/>
      <c r="CI339" s="48"/>
    </row>
    <row r="340" spans="4:87"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  <c r="AA340" s="6"/>
      <c r="AB340" s="6"/>
      <c r="AC340" s="7"/>
      <c r="AD340" s="48"/>
      <c r="AE340" s="48"/>
      <c r="AF340" s="48"/>
      <c r="AJ340" s="6"/>
      <c r="AK340" s="6"/>
      <c r="AL340" s="6"/>
      <c r="AM340" s="6"/>
      <c r="AN340" s="6"/>
      <c r="AO340" s="6"/>
      <c r="AP340" s="6"/>
      <c r="AQ340" s="6"/>
      <c r="AR340" s="6"/>
      <c r="AS340" s="6"/>
      <c r="AT340" s="6"/>
      <c r="AU340" s="6"/>
      <c r="AV340" s="6"/>
      <c r="AW340" s="6"/>
      <c r="AX340" s="6"/>
      <c r="AY340" s="6"/>
      <c r="AZ340" s="6"/>
      <c r="BA340" s="6"/>
      <c r="BB340" s="6"/>
      <c r="BC340" s="6"/>
      <c r="BD340" s="6"/>
      <c r="BE340" s="6"/>
      <c r="BF340" s="6"/>
      <c r="BG340" s="6"/>
      <c r="BH340" s="6"/>
      <c r="BI340" s="7"/>
      <c r="BJ340" s="48"/>
      <c r="BK340" s="48"/>
      <c r="BL340" s="48"/>
      <c r="CI340" s="48"/>
    </row>
    <row r="341" spans="4:87"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  <c r="AA341" s="6"/>
      <c r="AB341" s="6"/>
      <c r="AC341" s="7"/>
      <c r="AD341" s="48"/>
      <c r="AE341" s="48"/>
      <c r="AF341" s="48"/>
      <c r="AJ341" s="6"/>
      <c r="AK341" s="6"/>
      <c r="AL341" s="6"/>
      <c r="AM341" s="6"/>
      <c r="AN341" s="6"/>
      <c r="AO341" s="6"/>
      <c r="AP341" s="6"/>
      <c r="AQ341" s="6"/>
      <c r="AR341" s="6"/>
      <c r="AS341" s="6"/>
      <c r="AT341" s="6"/>
      <c r="AU341" s="6"/>
      <c r="AV341" s="6"/>
      <c r="AW341" s="6"/>
      <c r="AX341" s="6"/>
      <c r="AY341" s="6"/>
      <c r="AZ341" s="6"/>
      <c r="BA341" s="6"/>
      <c r="BB341" s="6"/>
      <c r="BC341" s="6"/>
      <c r="BD341" s="6"/>
      <c r="BE341" s="6"/>
      <c r="BF341" s="6"/>
      <c r="BG341" s="6"/>
      <c r="BH341" s="6"/>
      <c r="BI341" s="7"/>
      <c r="BJ341" s="48"/>
      <c r="BK341" s="48"/>
      <c r="BL341" s="48"/>
      <c r="CI341" s="48"/>
    </row>
    <row r="342" spans="4:87"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  <c r="AA342" s="6"/>
      <c r="AB342" s="6"/>
      <c r="AC342" s="7"/>
      <c r="AD342" s="48"/>
      <c r="AE342" s="48"/>
      <c r="AF342" s="48"/>
      <c r="AJ342" s="6"/>
      <c r="AK342" s="6"/>
      <c r="AL342" s="6"/>
      <c r="AM342" s="6"/>
      <c r="AN342" s="6"/>
      <c r="AO342" s="6"/>
      <c r="AP342" s="6"/>
      <c r="AQ342" s="6"/>
      <c r="AR342" s="6"/>
      <c r="AS342" s="6"/>
      <c r="AT342" s="6"/>
      <c r="AU342" s="6"/>
      <c r="AV342" s="6"/>
      <c r="AW342" s="6"/>
      <c r="AX342" s="6"/>
      <c r="AY342" s="6"/>
      <c r="AZ342" s="6"/>
      <c r="BA342" s="6"/>
      <c r="BB342" s="6"/>
      <c r="BC342" s="6"/>
      <c r="BD342" s="6"/>
      <c r="BE342" s="6"/>
      <c r="BF342" s="6"/>
      <c r="BG342" s="6"/>
      <c r="BH342" s="6"/>
      <c r="BI342" s="7"/>
      <c r="BJ342" s="48"/>
      <c r="BK342" s="48"/>
      <c r="BL342" s="48"/>
      <c r="CI342" s="48"/>
    </row>
    <row r="343" spans="4:87"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  <c r="AA343" s="6"/>
      <c r="AB343" s="6"/>
      <c r="AC343" s="7"/>
      <c r="AD343" s="48"/>
      <c r="AE343" s="48"/>
      <c r="AF343" s="48"/>
      <c r="AJ343" s="6"/>
      <c r="AK343" s="6"/>
      <c r="AL343" s="6"/>
      <c r="AM343" s="6"/>
      <c r="AN343" s="6"/>
      <c r="AO343" s="6"/>
      <c r="AP343" s="6"/>
      <c r="AQ343" s="6"/>
      <c r="AR343" s="6"/>
      <c r="AS343" s="6"/>
      <c r="AT343" s="6"/>
      <c r="AU343" s="6"/>
      <c r="AV343" s="6"/>
      <c r="AW343" s="6"/>
      <c r="AX343" s="6"/>
      <c r="AY343" s="6"/>
      <c r="AZ343" s="6"/>
      <c r="BA343" s="6"/>
      <c r="BB343" s="6"/>
      <c r="BC343" s="6"/>
      <c r="BD343" s="6"/>
      <c r="BE343" s="6"/>
      <c r="BF343" s="6"/>
      <c r="BG343" s="6"/>
      <c r="BH343" s="6"/>
      <c r="BI343" s="7"/>
      <c r="BJ343" s="48"/>
      <c r="BK343" s="48"/>
      <c r="BL343" s="48"/>
      <c r="CI343" s="48"/>
    </row>
    <row r="344" spans="4:87"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  <c r="AA344" s="6"/>
      <c r="AB344" s="6"/>
      <c r="AC344" s="7"/>
      <c r="AD344" s="48"/>
      <c r="AE344" s="48"/>
      <c r="AF344" s="48"/>
      <c r="AJ344" s="6"/>
      <c r="AK344" s="6"/>
      <c r="AL344" s="6"/>
      <c r="AM344" s="6"/>
      <c r="AN344" s="6"/>
      <c r="AO344" s="6"/>
      <c r="AP344" s="6"/>
      <c r="AQ344" s="6"/>
      <c r="AR344" s="6"/>
      <c r="AS344" s="6"/>
      <c r="AT344" s="6"/>
      <c r="AU344" s="6"/>
      <c r="AV344" s="6"/>
      <c r="AW344" s="6"/>
      <c r="AX344" s="6"/>
      <c r="AY344" s="6"/>
      <c r="AZ344" s="6"/>
      <c r="BA344" s="6"/>
      <c r="BB344" s="6"/>
      <c r="BC344" s="6"/>
      <c r="BD344" s="6"/>
      <c r="BE344" s="6"/>
      <c r="BF344" s="6"/>
      <c r="BG344" s="6"/>
      <c r="BH344" s="6"/>
      <c r="BI344" s="7"/>
      <c r="BJ344" s="48"/>
      <c r="BK344" s="48"/>
      <c r="BL344" s="48"/>
      <c r="CI344" s="48"/>
    </row>
    <row r="345" spans="4:87"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  <c r="AA345" s="6"/>
      <c r="AB345" s="6"/>
      <c r="AC345" s="7"/>
      <c r="AD345" s="48"/>
      <c r="AE345" s="48"/>
      <c r="AF345" s="48"/>
      <c r="AJ345" s="6"/>
      <c r="AK345" s="6"/>
      <c r="AL345" s="6"/>
      <c r="AM345" s="6"/>
      <c r="AN345" s="6"/>
      <c r="AO345" s="6"/>
      <c r="AP345" s="6"/>
      <c r="AQ345" s="6"/>
      <c r="AR345" s="6"/>
      <c r="AS345" s="6"/>
      <c r="AT345" s="6"/>
      <c r="AU345" s="6"/>
      <c r="AV345" s="6"/>
      <c r="AW345" s="6"/>
      <c r="AX345" s="6"/>
      <c r="AY345" s="6"/>
      <c r="AZ345" s="6"/>
      <c r="BA345" s="6"/>
      <c r="BB345" s="6"/>
      <c r="BC345" s="6"/>
      <c r="BD345" s="6"/>
      <c r="BE345" s="6"/>
      <c r="BF345" s="6"/>
      <c r="BG345" s="6"/>
      <c r="BH345" s="6"/>
      <c r="BI345" s="7"/>
      <c r="BJ345" s="48"/>
      <c r="BK345" s="48"/>
      <c r="BL345" s="48"/>
      <c r="CI345" s="48"/>
    </row>
    <row r="346" spans="4:87"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  <c r="AA346" s="6"/>
      <c r="AB346" s="6"/>
      <c r="AC346" s="7"/>
      <c r="AD346" s="48"/>
      <c r="AE346" s="48"/>
      <c r="AF346" s="48"/>
      <c r="AJ346" s="6"/>
      <c r="AK346" s="6"/>
      <c r="AL346" s="6"/>
      <c r="AM346" s="6"/>
      <c r="AN346" s="6"/>
      <c r="AO346" s="6"/>
      <c r="AP346" s="6"/>
      <c r="AQ346" s="6"/>
      <c r="AR346" s="6"/>
      <c r="AS346" s="6"/>
      <c r="AT346" s="6"/>
      <c r="AU346" s="6"/>
      <c r="AV346" s="6"/>
      <c r="AW346" s="6"/>
      <c r="AX346" s="6"/>
      <c r="AY346" s="6"/>
      <c r="AZ346" s="6"/>
      <c r="BA346" s="6"/>
      <c r="BB346" s="6"/>
      <c r="BC346" s="6"/>
      <c r="BD346" s="6"/>
      <c r="BE346" s="6"/>
      <c r="BF346" s="6"/>
      <c r="BG346" s="6"/>
      <c r="BH346" s="6"/>
      <c r="BI346" s="7"/>
      <c r="BJ346" s="48"/>
      <c r="BK346" s="48"/>
      <c r="BL346" s="48"/>
      <c r="CI346" s="48"/>
    </row>
    <row r="347" spans="4:87"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  <c r="AA347" s="6"/>
      <c r="AB347" s="6"/>
      <c r="AC347" s="7"/>
      <c r="AD347" s="48"/>
      <c r="AE347" s="48"/>
      <c r="AF347" s="48"/>
      <c r="AJ347" s="6"/>
      <c r="AK347" s="6"/>
      <c r="AL347" s="6"/>
      <c r="AM347" s="6"/>
      <c r="AN347" s="6"/>
      <c r="AO347" s="6"/>
      <c r="AP347" s="6"/>
      <c r="AQ347" s="6"/>
      <c r="AR347" s="6"/>
      <c r="AS347" s="6"/>
      <c r="AT347" s="6"/>
      <c r="AU347" s="6"/>
      <c r="AV347" s="6"/>
      <c r="AW347" s="6"/>
      <c r="AX347" s="6"/>
      <c r="AY347" s="6"/>
      <c r="AZ347" s="6"/>
      <c r="BA347" s="6"/>
      <c r="BB347" s="6"/>
      <c r="BC347" s="6"/>
      <c r="BD347" s="6"/>
      <c r="BE347" s="6"/>
      <c r="BF347" s="6"/>
      <c r="BG347" s="6"/>
      <c r="BH347" s="6"/>
      <c r="BI347" s="7"/>
      <c r="BJ347" s="48"/>
      <c r="BK347" s="48"/>
      <c r="BL347" s="48"/>
      <c r="CI347" s="48"/>
    </row>
    <row r="348" spans="4:87"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  <c r="AA348" s="6"/>
      <c r="AB348" s="6"/>
      <c r="AC348" s="7"/>
      <c r="AD348" s="48"/>
      <c r="AE348" s="48"/>
      <c r="AF348" s="48"/>
      <c r="AJ348" s="6"/>
      <c r="AK348" s="6"/>
      <c r="AL348" s="6"/>
      <c r="AM348" s="6"/>
      <c r="AN348" s="6"/>
      <c r="AO348" s="6"/>
      <c r="AP348" s="6"/>
      <c r="AQ348" s="6"/>
      <c r="AR348" s="6"/>
      <c r="AS348" s="6"/>
      <c r="AT348" s="6"/>
      <c r="AU348" s="6"/>
      <c r="AV348" s="6"/>
      <c r="AW348" s="6"/>
      <c r="AX348" s="6"/>
      <c r="AY348" s="6"/>
      <c r="AZ348" s="6"/>
      <c r="BA348" s="6"/>
      <c r="BB348" s="6"/>
      <c r="BC348" s="6"/>
      <c r="BD348" s="6"/>
      <c r="BE348" s="6"/>
      <c r="BF348" s="6"/>
      <c r="BG348" s="6"/>
      <c r="BH348" s="6"/>
      <c r="BI348" s="7"/>
      <c r="BJ348" s="48"/>
      <c r="BK348" s="48"/>
      <c r="BL348" s="48"/>
      <c r="CI348" s="48"/>
    </row>
    <row r="349" spans="4:87"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  <c r="AA349" s="6"/>
      <c r="AB349" s="6"/>
      <c r="AC349" s="7"/>
      <c r="AD349" s="48"/>
      <c r="AE349" s="48"/>
      <c r="AF349" s="48"/>
      <c r="AJ349" s="6"/>
      <c r="AK349" s="6"/>
      <c r="AL349" s="6"/>
      <c r="AM349" s="6"/>
      <c r="AN349" s="6"/>
      <c r="AO349" s="6"/>
      <c r="AP349" s="6"/>
      <c r="AQ349" s="6"/>
      <c r="AR349" s="6"/>
      <c r="AS349" s="6"/>
      <c r="AT349" s="6"/>
      <c r="AU349" s="6"/>
      <c r="AV349" s="6"/>
      <c r="AW349" s="6"/>
      <c r="AX349" s="6"/>
      <c r="AY349" s="6"/>
      <c r="AZ349" s="6"/>
      <c r="BA349" s="6"/>
      <c r="BB349" s="6"/>
      <c r="BC349" s="6"/>
      <c r="BD349" s="6"/>
      <c r="BE349" s="6"/>
      <c r="BF349" s="6"/>
      <c r="BG349" s="6"/>
      <c r="BH349" s="6"/>
      <c r="BI349" s="7"/>
      <c r="BJ349" s="48"/>
      <c r="BK349" s="48"/>
      <c r="BL349" s="48"/>
      <c r="CI349" s="48"/>
    </row>
    <row r="350" spans="4:87"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  <c r="AA350" s="6"/>
      <c r="AB350" s="6"/>
      <c r="AC350" s="7"/>
      <c r="AD350" s="48"/>
      <c r="AE350" s="48"/>
      <c r="AF350" s="48"/>
      <c r="AJ350" s="6"/>
      <c r="AK350" s="6"/>
      <c r="AL350" s="6"/>
      <c r="AM350" s="6"/>
      <c r="AN350" s="6"/>
      <c r="AO350" s="6"/>
      <c r="AP350" s="6"/>
      <c r="AQ350" s="6"/>
      <c r="AR350" s="6"/>
      <c r="AS350" s="6"/>
      <c r="AT350" s="6"/>
      <c r="AU350" s="6"/>
      <c r="AV350" s="6"/>
      <c r="AW350" s="6"/>
      <c r="AX350" s="6"/>
      <c r="AY350" s="6"/>
      <c r="AZ350" s="6"/>
      <c r="BA350" s="6"/>
      <c r="BB350" s="6"/>
      <c r="BC350" s="6"/>
      <c r="BD350" s="6"/>
      <c r="BE350" s="6"/>
      <c r="BF350" s="6"/>
      <c r="BG350" s="6"/>
      <c r="BH350" s="6"/>
      <c r="BI350" s="7"/>
      <c r="BJ350" s="48"/>
      <c r="BK350" s="48"/>
      <c r="BL350" s="48"/>
      <c r="CI350" s="48"/>
    </row>
    <row r="351" spans="4:87"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  <c r="AA351" s="6"/>
      <c r="AB351" s="6"/>
      <c r="AC351" s="7"/>
      <c r="AD351" s="48"/>
      <c r="AE351" s="48"/>
      <c r="AF351" s="48"/>
      <c r="AJ351" s="6"/>
      <c r="AK351" s="6"/>
      <c r="AL351" s="6"/>
      <c r="AM351" s="6"/>
      <c r="AN351" s="6"/>
      <c r="AO351" s="6"/>
      <c r="AP351" s="6"/>
      <c r="AQ351" s="6"/>
      <c r="AR351" s="6"/>
      <c r="AS351" s="6"/>
      <c r="AT351" s="6"/>
      <c r="AU351" s="6"/>
      <c r="AV351" s="6"/>
      <c r="AW351" s="6"/>
      <c r="AX351" s="6"/>
      <c r="AY351" s="6"/>
      <c r="AZ351" s="6"/>
      <c r="BA351" s="6"/>
      <c r="BB351" s="6"/>
      <c r="BC351" s="6"/>
      <c r="BD351" s="6"/>
      <c r="BE351" s="6"/>
      <c r="BF351" s="6"/>
      <c r="BG351" s="6"/>
      <c r="BH351" s="6"/>
      <c r="BI351" s="7"/>
      <c r="BJ351" s="48"/>
      <c r="BK351" s="48"/>
      <c r="BL351" s="48"/>
      <c r="CI351" s="48"/>
    </row>
    <row r="352" spans="4:87"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  <c r="AA352" s="6"/>
      <c r="AB352" s="6"/>
      <c r="AC352" s="7"/>
      <c r="AD352" s="48"/>
      <c r="AE352" s="48"/>
      <c r="AF352" s="48"/>
      <c r="AJ352" s="6"/>
      <c r="AK352" s="6"/>
      <c r="AL352" s="6"/>
      <c r="AM352" s="6"/>
      <c r="AN352" s="6"/>
      <c r="AO352" s="6"/>
      <c r="AP352" s="6"/>
      <c r="AQ352" s="6"/>
      <c r="AR352" s="6"/>
      <c r="AS352" s="6"/>
      <c r="AT352" s="6"/>
      <c r="AU352" s="6"/>
      <c r="AV352" s="6"/>
      <c r="AW352" s="6"/>
      <c r="AX352" s="6"/>
      <c r="AY352" s="6"/>
      <c r="AZ352" s="6"/>
      <c r="BA352" s="6"/>
      <c r="BB352" s="6"/>
      <c r="BC352" s="6"/>
      <c r="BD352" s="6"/>
      <c r="BE352" s="6"/>
      <c r="BF352" s="6"/>
      <c r="BG352" s="6"/>
      <c r="BH352" s="6"/>
      <c r="BI352" s="7"/>
      <c r="BJ352" s="48"/>
      <c r="BK352" s="48"/>
      <c r="BL352" s="48"/>
      <c r="CI352" s="48"/>
    </row>
    <row r="353" spans="4:87"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  <c r="AA353" s="6"/>
      <c r="AB353" s="6"/>
      <c r="AC353" s="7"/>
      <c r="AD353" s="48"/>
      <c r="AE353" s="48"/>
      <c r="AF353" s="48"/>
      <c r="AJ353" s="6"/>
      <c r="AK353" s="6"/>
      <c r="AL353" s="6"/>
      <c r="AM353" s="6"/>
      <c r="AN353" s="6"/>
      <c r="AO353" s="6"/>
      <c r="AP353" s="6"/>
      <c r="AQ353" s="6"/>
      <c r="AR353" s="6"/>
      <c r="AS353" s="6"/>
      <c r="AT353" s="6"/>
      <c r="AU353" s="6"/>
      <c r="AV353" s="6"/>
      <c r="AW353" s="6"/>
      <c r="AX353" s="6"/>
      <c r="AY353" s="6"/>
      <c r="AZ353" s="6"/>
      <c r="BA353" s="6"/>
      <c r="BB353" s="6"/>
      <c r="BC353" s="6"/>
      <c r="BD353" s="6"/>
      <c r="BE353" s="6"/>
      <c r="BF353" s="6"/>
      <c r="BG353" s="6"/>
      <c r="BH353" s="6"/>
      <c r="BI353" s="7"/>
      <c r="BJ353" s="48"/>
      <c r="BK353" s="48"/>
      <c r="BL353" s="48"/>
      <c r="CI353" s="48"/>
    </row>
    <row r="354" spans="4:87"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  <c r="AA354" s="6"/>
      <c r="AB354" s="6"/>
      <c r="AC354" s="7"/>
      <c r="AD354" s="48"/>
      <c r="AE354" s="48"/>
      <c r="AF354" s="48"/>
      <c r="AJ354" s="6"/>
      <c r="AK354" s="6"/>
      <c r="AL354" s="6"/>
      <c r="AM354" s="6"/>
      <c r="AN354" s="6"/>
      <c r="AO354" s="6"/>
      <c r="AP354" s="6"/>
      <c r="AQ354" s="6"/>
      <c r="AR354" s="6"/>
      <c r="AS354" s="6"/>
      <c r="AT354" s="6"/>
      <c r="AU354" s="6"/>
      <c r="AV354" s="6"/>
      <c r="AW354" s="6"/>
      <c r="AX354" s="6"/>
      <c r="AY354" s="6"/>
      <c r="AZ354" s="6"/>
      <c r="BA354" s="6"/>
      <c r="BB354" s="6"/>
      <c r="BC354" s="6"/>
      <c r="BD354" s="6"/>
      <c r="BE354" s="6"/>
      <c r="BF354" s="6"/>
      <c r="BG354" s="6"/>
      <c r="BH354" s="6"/>
      <c r="BI354" s="7"/>
      <c r="BJ354" s="48"/>
      <c r="BK354" s="48"/>
      <c r="BL354" s="48"/>
      <c r="CI354" s="48"/>
    </row>
    <row r="355" spans="4:87"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  <c r="AA355" s="6"/>
      <c r="AB355" s="6"/>
      <c r="AC355" s="7"/>
      <c r="AD355" s="48"/>
      <c r="AE355" s="48"/>
      <c r="AF355" s="48"/>
      <c r="AJ355" s="6"/>
      <c r="AK355" s="6"/>
      <c r="AL355" s="6"/>
      <c r="AM355" s="6"/>
      <c r="AN355" s="6"/>
      <c r="AO355" s="6"/>
      <c r="AP355" s="6"/>
      <c r="AQ355" s="6"/>
      <c r="AR355" s="6"/>
      <c r="AS355" s="6"/>
      <c r="AT355" s="6"/>
      <c r="AU355" s="6"/>
      <c r="AV355" s="6"/>
      <c r="AW355" s="6"/>
      <c r="AX355" s="6"/>
      <c r="AY355" s="6"/>
      <c r="AZ355" s="6"/>
      <c r="BA355" s="6"/>
      <c r="BB355" s="6"/>
      <c r="BC355" s="6"/>
      <c r="BD355" s="6"/>
      <c r="BE355" s="6"/>
      <c r="BF355" s="6"/>
      <c r="BG355" s="6"/>
      <c r="BH355" s="6"/>
      <c r="BI355" s="7"/>
      <c r="BJ355" s="48"/>
      <c r="BK355" s="48"/>
      <c r="BL355" s="48"/>
      <c r="CI355" s="48"/>
    </row>
    <row r="356" spans="4:87"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  <c r="AA356" s="6"/>
      <c r="AB356" s="6"/>
      <c r="AC356" s="7"/>
      <c r="AD356" s="48"/>
      <c r="AE356" s="48"/>
      <c r="AF356" s="48"/>
      <c r="AJ356" s="6"/>
      <c r="AK356" s="6"/>
      <c r="AL356" s="6"/>
      <c r="AM356" s="6"/>
      <c r="AN356" s="6"/>
      <c r="AO356" s="6"/>
      <c r="AP356" s="6"/>
      <c r="AQ356" s="6"/>
      <c r="AR356" s="6"/>
      <c r="AS356" s="6"/>
      <c r="AT356" s="6"/>
      <c r="AU356" s="6"/>
      <c r="AV356" s="6"/>
      <c r="AW356" s="6"/>
      <c r="AX356" s="6"/>
      <c r="AY356" s="6"/>
      <c r="AZ356" s="6"/>
      <c r="BA356" s="6"/>
      <c r="BB356" s="6"/>
      <c r="BC356" s="6"/>
      <c r="BD356" s="6"/>
      <c r="BE356" s="6"/>
      <c r="BF356" s="6"/>
      <c r="BG356" s="6"/>
      <c r="BH356" s="6"/>
      <c r="BI356" s="7"/>
      <c r="BJ356" s="48"/>
      <c r="BK356" s="48"/>
      <c r="BL356" s="48"/>
      <c r="CI356" s="48"/>
    </row>
    <row r="357" spans="4:87"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  <c r="AA357" s="6"/>
      <c r="AB357" s="6"/>
      <c r="AC357" s="7"/>
      <c r="AD357" s="48"/>
      <c r="AE357" s="48"/>
      <c r="AF357" s="48"/>
      <c r="AJ357" s="6"/>
      <c r="AK357" s="6"/>
      <c r="AL357" s="6"/>
      <c r="AM357" s="6"/>
      <c r="AN357" s="6"/>
      <c r="AO357" s="6"/>
      <c r="AP357" s="6"/>
      <c r="AQ357" s="6"/>
      <c r="AR357" s="6"/>
      <c r="AS357" s="6"/>
      <c r="AT357" s="6"/>
      <c r="AU357" s="6"/>
      <c r="AV357" s="6"/>
      <c r="AW357" s="6"/>
      <c r="AX357" s="6"/>
      <c r="AY357" s="6"/>
      <c r="AZ357" s="6"/>
      <c r="BA357" s="6"/>
      <c r="BB357" s="6"/>
      <c r="BC357" s="6"/>
      <c r="BD357" s="6"/>
      <c r="BE357" s="6"/>
      <c r="BF357" s="6"/>
      <c r="BG357" s="6"/>
      <c r="BH357" s="6"/>
      <c r="BI357" s="7"/>
      <c r="BJ357" s="48"/>
      <c r="BK357" s="48"/>
      <c r="BL357" s="48"/>
      <c r="CI357" s="48"/>
    </row>
    <row r="358" spans="4:87"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  <c r="AA358" s="6"/>
      <c r="AB358" s="6"/>
      <c r="AC358" s="7"/>
      <c r="AD358" s="48"/>
      <c r="AE358" s="48"/>
      <c r="AF358" s="48"/>
      <c r="AJ358" s="6"/>
      <c r="AK358" s="6"/>
      <c r="AL358" s="6"/>
      <c r="AM358" s="6"/>
      <c r="AN358" s="6"/>
      <c r="AO358" s="6"/>
      <c r="AP358" s="6"/>
      <c r="AQ358" s="6"/>
      <c r="AR358" s="6"/>
      <c r="AS358" s="6"/>
      <c r="AT358" s="6"/>
      <c r="AU358" s="6"/>
      <c r="AV358" s="6"/>
      <c r="AW358" s="6"/>
      <c r="AX358" s="6"/>
      <c r="AY358" s="6"/>
      <c r="AZ358" s="6"/>
      <c r="BA358" s="6"/>
      <c r="BB358" s="6"/>
      <c r="BC358" s="6"/>
      <c r="BD358" s="6"/>
      <c r="BE358" s="6"/>
      <c r="BF358" s="6"/>
      <c r="BG358" s="6"/>
      <c r="BH358" s="6"/>
      <c r="BI358" s="7"/>
      <c r="BJ358" s="48"/>
      <c r="BK358" s="48"/>
      <c r="BL358" s="48"/>
      <c r="CI358" s="48"/>
    </row>
    <row r="359" spans="4:87"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  <c r="AA359" s="6"/>
      <c r="AB359" s="6"/>
      <c r="AC359" s="7"/>
      <c r="AD359" s="48"/>
      <c r="AE359" s="48"/>
      <c r="AF359" s="48"/>
      <c r="AJ359" s="6"/>
      <c r="AK359" s="6"/>
      <c r="AL359" s="6"/>
      <c r="AM359" s="6"/>
      <c r="AN359" s="6"/>
      <c r="AO359" s="6"/>
      <c r="AP359" s="6"/>
      <c r="AQ359" s="6"/>
      <c r="AR359" s="6"/>
      <c r="AS359" s="6"/>
      <c r="AT359" s="6"/>
      <c r="AU359" s="6"/>
      <c r="AV359" s="6"/>
      <c r="AW359" s="6"/>
      <c r="AX359" s="6"/>
      <c r="AY359" s="6"/>
      <c r="AZ359" s="6"/>
      <c r="BA359" s="6"/>
      <c r="BB359" s="6"/>
      <c r="BC359" s="6"/>
      <c r="BD359" s="6"/>
      <c r="BE359" s="6"/>
      <c r="BF359" s="6"/>
      <c r="BG359" s="6"/>
      <c r="BH359" s="6"/>
      <c r="BI359" s="7"/>
      <c r="BJ359" s="48"/>
      <c r="BK359" s="48"/>
      <c r="BL359" s="48"/>
      <c r="CI359" s="48"/>
    </row>
    <row r="360" spans="4:87"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  <c r="AA360" s="6"/>
      <c r="AB360" s="6"/>
      <c r="AC360" s="7"/>
      <c r="AD360" s="48"/>
      <c r="AE360" s="48"/>
      <c r="AF360" s="48"/>
      <c r="AJ360" s="6"/>
      <c r="AK360" s="6"/>
      <c r="AL360" s="6"/>
      <c r="AM360" s="6"/>
      <c r="AN360" s="6"/>
      <c r="AO360" s="6"/>
      <c r="AP360" s="6"/>
      <c r="AQ360" s="6"/>
      <c r="AR360" s="6"/>
      <c r="AS360" s="6"/>
      <c r="AT360" s="6"/>
      <c r="AU360" s="6"/>
      <c r="AV360" s="6"/>
      <c r="AW360" s="6"/>
      <c r="AX360" s="6"/>
      <c r="AY360" s="6"/>
      <c r="AZ360" s="6"/>
      <c r="BA360" s="6"/>
      <c r="BB360" s="6"/>
      <c r="BC360" s="6"/>
      <c r="BD360" s="6"/>
      <c r="BE360" s="6"/>
      <c r="BF360" s="6"/>
      <c r="BG360" s="6"/>
      <c r="BH360" s="6"/>
      <c r="BI360" s="7"/>
      <c r="BJ360" s="48"/>
      <c r="BK360" s="48"/>
      <c r="BL360" s="48"/>
      <c r="CI360" s="48"/>
    </row>
    <row r="361" spans="4:87"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  <c r="AA361" s="6"/>
      <c r="AB361" s="6"/>
      <c r="AC361" s="7"/>
      <c r="AD361" s="48"/>
      <c r="AE361" s="48"/>
      <c r="AF361" s="48"/>
      <c r="AJ361" s="6"/>
      <c r="AK361" s="6"/>
      <c r="AL361" s="6"/>
      <c r="AM361" s="6"/>
      <c r="AN361" s="6"/>
      <c r="AO361" s="6"/>
      <c r="AP361" s="6"/>
      <c r="AQ361" s="6"/>
      <c r="AR361" s="6"/>
      <c r="AS361" s="6"/>
      <c r="AT361" s="6"/>
      <c r="AU361" s="6"/>
      <c r="AV361" s="6"/>
      <c r="AW361" s="6"/>
      <c r="AX361" s="6"/>
      <c r="AY361" s="6"/>
      <c r="AZ361" s="6"/>
      <c r="BA361" s="6"/>
      <c r="BB361" s="6"/>
      <c r="BC361" s="6"/>
      <c r="BD361" s="6"/>
      <c r="BE361" s="6"/>
      <c r="BF361" s="6"/>
      <c r="BG361" s="6"/>
      <c r="BH361" s="6"/>
      <c r="BI361" s="7"/>
      <c r="BJ361" s="48"/>
      <c r="BK361" s="48"/>
      <c r="BL361" s="48"/>
      <c r="CI361" s="48"/>
    </row>
    <row r="362" spans="4:87"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  <c r="AA362" s="6"/>
      <c r="AB362" s="6"/>
      <c r="AC362" s="7"/>
      <c r="AD362" s="48"/>
      <c r="AE362" s="48"/>
      <c r="AF362" s="48"/>
      <c r="AJ362" s="6"/>
      <c r="AK362" s="6"/>
      <c r="AL362" s="6"/>
      <c r="AM362" s="6"/>
      <c r="AN362" s="6"/>
      <c r="AO362" s="6"/>
      <c r="AP362" s="6"/>
      <c r="AQ362" s="6"/>
      <c r="AR362" s="6"/>
      <c r="AS362" s="6"/>
      <c r="AT362" s="6"/>
      <c r="AU362" s="6"/>
      <c r="AV362" s="6"/>
      <c r="AW362" s="6"/>
      <c r="AX362" s="6"/>
      <c r="AY362" s="6"/>
      <c r="AZ362" s="6"/>
      <c r="BA362" s="6"/>
      <c r="BB362" s="6"/>
      <c r="BC362" s="6"/>
      <c r="BD362" s="6"/>
      <c r="BE362" s="6"/>
      <c r="BF362" s="6"/>
      <c r="BG362" s="6"/>
      <c r="BH362" s="6"/>
      <c r="BI362" s="7"/>
      <c r="BJ362" s="48"/>
      <c r="BK362" s="48"/>
      <c r="BL362" s="48"/>
      <c r="CI362" s="48"/>
    </row>
    <row r="363" spans="4:87"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  <c r="AA363" s="6"/>
      <c r="AB363" s="6"/>
      <c r="AC363" s="7"/>
      <c r="AD363" s="48"/>
      <c r="AE363" s="48"/>
      <c r="AF363" s="48"/>
      <c r="AJ363" s="6"/>
      <c r="AK363" s="6"/>
      <c r="AL363" s="6"/>
      <c r="AM363" s="6"/>
      <c r="AN363" s="6"/>
      <c r="AO363" s="6"/>
      <c r="AP363" s="6"/>
      <c r="AQ363" s="6"/>
      <c r="AR363" s="6"/>
      <c r="AS363" s="6"/>
      <c r="AT363" s="6"/>
      <c r="AU363" s="6"/>
      <c r="AV363" s="6"/>
      <c r="AW363" s="6"/>
      <c r="AX363" s="6"/>
      <c r="AY363" s="6"/>
      <c r="AZ363" s="6"/>
      <c r="BA363" s="6"/>
      <c r="BB363" s="6"/>
      <c r="BC363" s="6"/>
      <c r="BD363" s="6"/>
      <c r="BE363" s="6"/>
      <c r="BF363" s="6"/>
      <c r="BG363" s="6"/>
      <c r="BH363" s="6"/>
      <c r="BI363" s="7"/>
      <c r="BJ363" s="48"/>
      <c r="BK363" s="48"/>
      <c r="BL363" s="48"/>
      <c r="CI363" s="48"/>
    </row>
    <row r="364" spans="4:87"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  <c r="AA364" s="6"/>
      <c r="AB364" s="6"/>
      <c r="AC364" s="7"/>
      <c r="AD364" s="48"/>
      <c r="AE364" s="48"/>
      <c r="AF364" s="48"/>
      <c r="AJ364" s="6"/>
      <c r="AK364" s="6"/>
      <c r="AL364" s="6"/>
      <c r="AM364" s="6"/>
      <c r="AN364" s="6"/>
      <c r="AO364" s="6"/>
      <c r="AP364" s="6"/>
      <c r="AQ364" s="6"/>
      <c r="AR364" s="6"/>
      <c r="AS364" s="6"/>
      <c r="AT364" s="6"/>
      <c r="AU364" s="6"/>
      <c r="AV364" s="6"/>
      <c r="AW364" s="6"/>
      <c r="AX364" s="6"/>
      <c r="AY364" s="6"/>
      <c r="AZ364" s="6"/>
      <c r="BA364" s="6"/>
      <c r="BB364" s="6"/>
      <c r="BC364" s="6"/>
      <c r="BD364" s="6"/>
      <c r="BE364" s="6"/>
      <c r="BF364" s="6"/>
      <c r="BG364" s="6"/>
      <c r="BH364" s="6"/>
      <c r="BI364" s="7"/>
      <c r="BJ364" s="48"/>
      <c r="BK364" s="48"/>
      <c r="BL364" s="48"/>
      <c r="CI364" s="48"/>
    </row>
    <row r="365" spans="4:87"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  <c r="AA365" s="6"/>
      <c r="AB365" s="6"/>
      <c r="AC365" s="7"/>
      <c r="AD365" s="48"/>
      <c r="AE365" s="48"/>
      <c r="AF365" s="48"/>
      <c r="AJ365" s="6"/>
      <c r="AK365" s="6"/>
      <c r="AL365" s="6"/>
      <c r="AM365" s="6"/>
      <c r="AN365" s="6"/>
      <c r="AO365" s="6"/>
      <c r="AP365" s="6"/>
      <c r="AQ365" s="6"/>
      <c r="AR365" s="6"/>
      <c r="AS365" s="6"/>
      <c r="AT365" s="6"/>
      <c r="AU365" s="6"/>
      <c r="AV365" s="6"/>
      <c r="AW365" s="6"/>
      <c r="AX365" s="6"/>
      <c r="AY365" s="6"/>
      <c r="AZ365" s="6"/>
      <c r="BA365" s="6"/>
      <c r="BB365" s="6"/>
      <c r="BC365" s="6"/>
      <c r="BD365" s="6"/>
      <c r="BE365" s="6"/>
      <c r="BF365" s="6"/>
      <c r="BG365" s="6"/>
      <c r="BH365" s="6"/>
      <c r="BI365" s="7"/>
      <c r="BJ365" s="48"/>
      <c r="BK365" s="48"/>
      <c r="BL365" s="48"/>
      <c r="CI365" s="48"/>
    </row>
    <row r="366" spans="4:87"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  <c r="AA366" s="6"/>
      <c r="AB366" s="6"/>
      <c r="AC366" s="7"/>
      <c r="AD366" s="48"/>
      <c r="AE366" s="48"/>
      <c r="AF366" s="48"/>
      <c r="AJ366" s="6"/>
      <c r="AK366" s="6"/>
      <c r="AL366" s="6"/>
      <c r="AM366" s="6"/>
      <c r="AN366" s="6"/>
      <c r="AO366" s="6"/>
      <c r="AP366" s="6"/>
      <c r="AQ366" s="6"/>
      <c r="AR366" s="6"/>
      <c r="AS366" s="6"/>
      <c r="AT366" s="6"/>
      <c r="AU366" s="6"/>
      <c r="AV366" s="6"/>
      <c r="AW366" s="6"/>
      <c r="AX366" s="6"/>
      <c r="AY366" s="6"/>
      <c r="AZ366" s="6"/>
      <c r="BA366" s="6"/>
      <c r="BB366" s="6"/>
      <c r="BC366" s="6"/>
      <c r="BD366" s="6"/>
      <c r="BE366" s="6"/>
      <c r="BF366" s="6"/>
      <c r="BG366" s="6"/>
      <c r="BH366" s="6"/>
      <c r="BI366" s="7"/>
      <c r="BJ366" s="48"/>
      <c r="BK366" s="48"/>
      <c r="BL366" s="48"/>
      <c r="CI366" s="48"/>
    </row>
    <row r="367" spans="4:87"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  <c r="AA367" s="6"/>
      <c r="AB367" s="6"/>
      <c r="AC367" s="7"/>
      <c r="AD367" s="48"/>
      <c r="AE367" s="48"/>
      <c r="AF367" s="48"/>
      <c r="AJ367" s="6"/>
      <c r="AK367" s="6"/>
      <c r="AL367" s="6"/>
      <c r="AM367" s="6"/>
      <c r="AN367" s="6"/>
      <c r="AO367" s="6"/>
      <c r="AP367" s="6"/>
      <c r="AQ367" s="6"/>
      <c r="AR367" s="6"/>
      <c r="AS367" s="6"/>
      <c r="AT367" s="6"/>
      <c r="AU367" s="6"/>
      <c r="AV367" s="6"/>
      <c r="AW367" s="6"/>
      <c r="AX367" s="6"/>
      <c r="AY367" s="6"/>
      <c r="AZ367" s="6"/>
      <c r="BA367" s="6"/>
      <c r="BB367" s="6"/>
      <c r="BC367" s="6"/>
      <c r="BD367" s="6"/>
      <c r="BE367" s="6"/>
      <c r="BF367" s="6"/>
      <c r="BG367" s="6"/>
      <c r="BH367" s="6"/>
      <c r="BI367" s="7"/>
      <c r="BJ367" s="48"/>
      <c r="BK367" s="48"/>
      <c r="BL367" s="48"/>
      <c r="CI367" s="48"/>
    </row>
    <row r="368" spans="4:87"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  <c r="AA368" s="6"/>
      <c r="AB368" s="6"/>
      <c r="AC368" s="7"/>
      <c r="AD368" s="48"/>
      <c r="AE368" s="48"/>
      <c r="AF368" s="48"/>
      <c r="AJ368" s="6"/>
      <c r="AK368" s="6"/>
      <c r="AL368" s="6"/>
      <c r="AM368" s="6"/>
      <c r="AN368" s="6"/>
      <c r="AO368" s="6"/>
      <c r="AP368" s="6"/>
      <c r="AQ368" s="6"/>
      <c r="AR368" s="6"/>
      <c r="AS368" s="6"/>
      <c r="AT368" s="6"/>
      <c r="AU368" s="6"/>
      <c r="AV368" s="6"/>
      <c r="AW368" s="6"/>
      <c r="AX368" s="6"/>
      <c r="AY368" s="6"/>
      <c r="AZ368" s="6"/>
      <c r="BA368" s="6"/>
      <c r="BB368" s="6"/>
      <c r="BC368" s="6"/>
      <c r="BD368" s="6"/>
      <c r="BE368" s="6"/>
      <c r="BF368" s="6"/>
      <c r="BG368" s="6"/>
      <c r="BH368" s="6"/>
      <c r="BI368" s="7"/>
      <c r="BJ368" s="48"/>
      <c r="BK368" s="48"/>
      <c r="BL368" s="48"/>
      <c r="CI368" s="48"/>
    </row>
    <row r="369" spans="4:87"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  <c r="AA369" s="6"/>
      <c r="AB369" s="6"/>
      <c r="AC369" s="7"/>
      <c r="AD369" s="48"/>
      <c r="AE369" s="48"/>
      <c r="AF369" s="48"/>
      <c r="AJ369" s="6"/>
      <c r="AK369" s="6"/>
      <c r="AL369" s="6"/>
      <c r="AM369" s="6"/>
      <c r="AN369" s="6"/>
      <c r="AO369" s="6"/>
      <c r="AP369" s="6"/>
      <c r="AQ369" s="6"/>
      <c r="AR369" s="6"/>
      <c r="AS369" s="6"/>
      <c r="AT369" s="6"/>
      <c r="AU369" s="6"/>
      <c r="AV369" s="6"/>
      <c r="AW369" s="6"/>
      <c r="AX369" s="6"/>
      <c r="AY369" s="6"/>
      <c r="AZ369" s="6"/>
      <c r="BA369" s="6"/>
      <c r="BB369" s="6"/>
      <c r="BC369" s="6"/>
      <c r="BD369" s="6"/>
      <c r="BE369" s="6"/>
      <c r="BF369" s="6"/>
      <c r="BG369" s="6"/>
      <c r="BH369" s="6"/>
      <c r="BI369" s="7"/>
      <c r="BJ369" s="48"/>
      <c r="BK369" s="48"/>
      <c r="BL369" s="48"/>
      <c r="CI369" s="48"/>
    </row>
    <row r="370" spans="4:87"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  <c r="AA370" s="6"/>
      <c r="AB370" s="6"/>
      <c r="AC370" s="7"/>
      <c r="AD370" s="48"/>
      <c r="AE370" s="48"/>
      <c r="AF370" s="48"/>
      <c r="AJ370" s="6"/>
      <c r="AK370" s="6"/>
      <c r="AL370" s="6"/>
      <c r="AM370" s="6"/>
      <c r="AN370" s="6"/>
      <c r="AO370" s="6"/>
      <c r="AP370" s="6"/>
      <c r="AQ370" s="6"/>
      <c r="AR370" s="6"/>
      <c r="AS370" s="6"/>
      <c r="AT370" s="6"/>
      <c r="AU370" s="6"/>
      <c r="AV370" s="6"/>
      <c r="AW370" s="6"/>
      <c r="AX370" s="6"/>
      <c r="AY370" s="6"/>
      <c r="AZ370" s="6"/>
      <c r="BA370" s="6"/>
      <c r="BB370" s="6"/>
      <c r="BC370" s="6"/>
      <c r="BD370" s="6"/>
      <c r="BE370" s="6"/>
      <c r="BF370" s="6"/>
      <c r="BG370" s="6"/>
      <c r="BH370" s="6"/>
      <c r="BI370" s="7"/>
      <c r="BJ370" s="48"/>
      <c r="BK370" s="48"/>
      <c r="BL370" s="48"/>
      <c r="CI370" s="48"/>
    </row>
    <row r="371" spans="4:87"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  <c r="AA371" s="6"/>
      <c r="AB371" s="6"/>
      <c r="AC371" s="7"/>
      <c r="AD371" s="48"/>
      <c r="AE371" s="48"/>
      <c r="AF371" s="48"/>
      <c r="AJ371" s="6"/>
      <c r="AK371" s="6"/>
      <c r="AL371" s="6"/>
      <c r="AM371" s="6"/>
      <c r="AN371" s="6"/>
      <c r="AO371" s="6"/>
      <c r="AP371" s="6"/>
      <c r="AQ371" s="6"/>
      <c r="AR371" s="6"/>
      <c r="AS371" s="6"/>
      <c r="AT371" s="6"/>
      <c r="AU371" s="6"/>
      <c r="AV371" s="6"/>
      <c r="AW371" s="6"/>
      <c r="AX371" s="6"/>
      <c r="AY371" s="6"/>
      <c r="AZ371" s="6"/>
      <c r="BA371" s="6"/>
      <c r="BB371" s="6"/>
      <c r="BC371" s="6"/>
      <c r="BD371" s="6"/>
      <c r="BE371" s="6"/>
      <c r="BF371" s="6"/>
      <c r="BG371" s="6"/>
      <c r="BH371" s="6"/>
      <c r="BI371" s="7"/>
      <c r="BJ371" s="48"/>
      <c r="BK371" s="48"/>
      <c r="BL371" s="48"/>
      <c r="CI371" s="48"/>
    </row>
    <row r="372" spans="4:87"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  <c r="AA372" s="6"/>
      <c r="AB372" s="6"/>
      <c r="AC372" s="7"/>
      <c r="AD372" s="48"/>
      <c r="AE372" s="48"/>
      <c r="AF372" s="48"/>
      <c r="AJ372" s="6"/>
      <c r="AK372" s="6"/>
      <c r="AL372" s="6"/>
      <c r="AM372" s="6"/>
      <c r="AN372" s="6"/>
      <c r="AO372" s="6"/>
      <c r="AP372" s="6"/>
      <c r="AQ372" s="6"/>
      <c r="AR372" s="6"/>
      <c r="AS372" s="6"/>
      <c r="AT372" s="6"/>
      <c r="AU372" s="6"/>
      <c r="AV372" s="6"/>
      <c r="AW372" s="6"/>
      <c r="AX372" s="6"/>
      <c r="AY372" s="6"/>
      <c r="AZ372" s="6"/>
      <c r="BA372" s="6"/>
      <c r="BB372" s="6"/>
      <c r="BC372" s="6"/>
      <c r="BD372" s="6"/>
      <c r="BE372" s="6"/>
      <c r="BF372" s="6"/>
      <c r="BG372" s="6"/>
      <c r="BH372" s="6"/>
      <c r="BI372" s="7"/>
      <c r="BJ372" s="48"/>
      <c r="BK372" s="48"/>
      <c r="BL372" s="48"/>
      <c r="CI372" s="48"/>
    </row>
    <row r="373" spans="4:87"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  <c r="AA373" s="6"/>
      <c r="AB373" s="6"/>
      <c r="AC373" s="7"/>
      <c r="AD373" s="48"/>
      <c r="AE373" s="48"/>
      <c r="AF373" s="48"/>
      <c r="AJ373" s="6"/>
      <c r="AK373" s="6"/>
      <c r="AL373" s="6"/>
      <c r="AM373" s="6"/>
      <c r="AN373" s="6"/>
      <c r="AO373" s="6"/>
      <c r="AP373" s="6"/>
      <c r="AQ373" s="6"/>
      <c r="AR373" s="6"/>
      <c r="AS373" s="6"/>
      <c r="AT373" s="6"/>
      <c r="AU373" s="6"/>
      <c r="AV373" s="6"/>
      <c r="AW373" s="6"/>
      <c r="AX373" s="6"/>
      <c r="AY373" s="6"/>
      <c r="AZ373" s="6"/>
      <c r="BA373" s="6"/>
      <c r="BB373" s="6"/>
      <c r="BC373" s="6"/>
      <c r="BD373" s="6"/>
      <c r="BE373" s="6"/>
      <c r="BF373" s="6"/>
      <c r="BG373" s="6"/>
      <c r="BH373" s="6"/>
      <c r="BI373" s="7"/>
      <c r="BJ373" s="48"/>
      <c r="BK373" s="48"/>
      <c r="BL373" s="48"/>
      <c r="CI373" s="48"/>
    </row>
    <row r="374" spans="4:87"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  <c r="AA374" s="6"/>
      <c r="AB374" s="6"/>
      <c r="AC374" s="7"/>
      <c r="AD374" s="48"/>
      <c r="AE374" s="48"/>
      <c r="AF374" s="48"/>
      <c r="AJ374" s="6"/>
      <c r="AK374" s="6"/>
      <c r="AL374" s="6"/>
      <c r="AM374" s="6"/>
      <c r="AN374" s="6"/>
      <c r="AO374" s="6"/>
      <c r="AP374" s="6"/>
      <c r="AQ374" s="6"/>
      <c r="AR374" s="6"/>
      <c r="AS374" s="6"/>
      <c r="AT374" s="6"/>
      <c r="AU374" s="6"/>
      <c r="AV374" s="6"/>
      <c r="AW374" s="6"/>
      <c r="AX374" s="6"/>
      <c r="AY374" s="6"/>
      <c r="AZ374" s="6"/>
      <c r="BA374" s="6"/>
      <c r="BB374" s="6"/>
      <c r="BC374" s="6"/>
      <c r="BD374" s="6"/>
      <c r="BE374" s="6"/>
      <c r="BF374" s="6"/>
      <c r="BG374" s="6"/>
      <c r="BH374" s="6"/>
      <c r="BI374" s="7"/>
      <c r="BJ374" s="48"/>
      <c r="BK374" s="48"/>
      <c r="BL374" s="48"/>
      <c r="CI374" s="48"/>
    </row>
    <row r="375" spans="4:87"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  <c r="AA375" s="6"/>
      <c r="AB375" s="6"/>
      <c r="AC375" s="7"/>
      <c r="AD375" s="48"/>
      <c r="AE375" s="48"/>
      <c r="AF375" s="48"/>
      <c r="AJ375" s="6"/>
      <c r="AK375" s="6"/>
      <c r="AL375" s="6"/>
      <c r="AM375" s="6"/>
      <c r="AN375" s="6"/>
      <c r="AO375" s="6"/>
      <c r="AP375" s="6"/>
      <c r="AQ375" s="6"/>
      <c r="AR375" s="6"/>
      <c r="AS375" s="6"/>
      <c r="AT375" s="6"/>
      <c r="AU375" s="6"/>
      <c r="AV375" s="6"/>
      <c r="AW375" s="6"/>
      <c r="AX375" s="6"/>
      <c r="AY375" s="6"/>
      <c r="AZ375" s="6"/>
      <c r="BA375" s="6"/>
      <c r="BB375" s="6"/>
      <c r="BC375" s="6"/>
      <c r="BD375" s="6"/>
      <c r="BE375" s="6"/>
      <c r="BF375" s="6"/>
      <c r="BG375" s="6"/>
      <c r="BH375" s="6"/>
      <c r="BI375" s="7"/>
      <c r="BJ375" s="48"/>
      <c r="BK375" s="48"/>
      <c r="BL375" s="48"/>
      <c r="CI375" s="48"/>
    </row>
    <row r="376" spans="4:87"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  <c r="AA376" s="6"/>
      <c r="AB376" s="6"/>
      <c r="AC376" s="7"/>
      <c r="AD376" s="48"/>
      <c r="AE376" s="48"/>
      <c r="AF376" s="48"/>
      <c r="AJ376" s="6"/>
      <c r="AK376" s="6"/>
      <c r="AL376" s="6"/>
      <c r="AM376" s="6"/>
      <c r="AN376" s="6"/>
      <c r="AO376" s="6"/>
      <c r="AP376" s="6"/>
      <c r="AQ376" s="6"/>
      <c r="AR376" s="6"/>
      <c r="AS376" s="6"/>
      <c r="AT376" s="6"/>
      <c r="AU376" s="6"/>
      <c r="AV376" s="6"/>
      <c r="AW376" s="6"/>
      <c r="AX376" s="6"/>
      <c r="AY376" s="6"/>
      <c r="AZ376" s="6"/>
      <c r="BA376" s="6"/>
      <c r="BB376" s="6"/>
      <c r="BC376" s="6"/>
      <c r="BD376" s="6"/>
      <c r="BE376" s="6"/>
      <c r="BF376" s="6"/>
      <c r="BG376" s="6"/>
      <c r="BH376" s="6"/>
      <c r="BI376" s="7"/>
      <c r="BJ376" s="48"/>
      <c r="BK376" s="48"/>
      <c r="BL376" s="48"/>
      <c r="CI376" s="48"/>
    </row>
    <row r="377" spans="4:87"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  <c r="AA377" s="6"/>
      <c r="AB377" s="6"/>
      <c r="AC377" s="7"/>
      <c r="AD377" s="48"/>
      <c r="AE377" s="48"/>
      <c r="AF377" s="48"/>
      <c r="AJ377" s="6"/>
      <c r="AK377" s="6"/>
      <c r="AL377" s="6"/>
      <c r="AM377" s="6"/>
      <c r="AN377" s="6"/>
      <c r="AO377" s="6"/>
      <c r="AP377" s="6"/>
      <c r="AQ377" s="6"/>
      <c r="AR377" s="6"/>
      <c r="AS377" s="6"/>
      <c r="AT377" s="6"/>
      <c r="AU377" s="6"/>
      <c r="AV377" s="6"/>
      <c r="AW377" s="6"/>
      <c r="AX377" s="6"/>
      <c r="AY377" s="6"/>
      <c r="AZ377" s="6"/>
      <c r="BA377" s="6"/>
      <c r="BB377" s="6"/>
      <c r="BC377" s="6"/>
      <c r="BD377" s="6"/>
      <c r="BE377" s="6"/>
      <c r="BF377" s="6"/>
      <c r="BG377" s="6"/>
      <c r="BH377" s="6"/>
      <c r="BI377" s="7"/>
      <c r="BJ377" s="48"/>
      <c r="BK377" s="48"/>
      <c r="BL377" s="48"/>
      <c r="CI377" s="48"/>
    </row>
    <row r="378" spans="4:87"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  <c r="AA378" s="6"/>
      <c r="AB378" s="6"/>
      <c r="AC378" s="7"/>
      <c r="AD378" s="48"/>
      <c r="AE378" s="48"/>
      <c r="AF378" s="48"/>
      <c r="AJ378" s="6"/>
      <c r="AK378" s="6"/>
      <c r="AL378" s="6"/>
      <c r="AM378" s="6"/>
      <c r="AN378" s="6"/>
      <c r="AO378" s="6"/>
      <c r="AP378" s="6"/>
      <c r="AQ378" s="6"/>
      <c r="AR378" s="6"/>
      <c r="AS378" s="6"/>
      <c r="AT378" s="6"/>
      <c r="AU378" s="6"/>
      <c r="AV378" s="6"/>
      <c r="AW378" s="6"/>
      <c r="AX378" s="6"/>
      <c r="AY378" s="6"/>
      <c r="AZ378" s="6"/>
      <c r="BA378" s="6"/>
      <c r="BB378" s="6"/>
      <c r="BC378" s="6"/>
      <c r="BD378" s="6"/>
      <c r="BE378" s="6"/>
      <c r="BF378" s="6"/>
      <c r="BG378" s="6"/>
      <c r="BH378" s="6"/>
      <c r="BI378" s="7"/>
      <c r="BJ378" s="48"/>
      <c r="BK378" s="48"/>
      <c r="BL378" s="48"/>
      <c r="CI378" s="48"/>
    </row>
    <row r="379" spans="4:87"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  <c r="AA379" s="6"/>
      <c r="AB379" s="6"/>
      <c r="AC379" s="7"/>
      <c r="AD379" s="48"/>
      <c r="AE379" s="48"/>
      <c r="AF379" s="48"/>
      <c r="AJ379" s="6"/>
      <c r="AK379" s="6"/>
      <c r="AL379" s="6"/>
      <c r="AM379" s="6"/>
      <c r="AN379" s="6"/>
      <c r="AO379" s="6"/>
      <c r="AP379" s="6"/>
      <c r="AQ379" s="6"/>
      <c r="AR379" s="6"/>
      <c r="AS379" s="6"/>
      <c r="AT379" s="6"/>
      <c r="AU379" s="6"/>
      <c r="AV379" s="6"/>
      <c r="AW379" s="6"/>
      <c r="AX379" s="6"/>
      <c r="AY379" s="6"/>
      <c r="AZ379" s="6"/>
      <c r="BA379" s="6"/>
      <c r="BB379" s="6"/>
      <c r="BC379" s="6"/>
      <c r="BD379" s="6"/>
      <c r="BE379" s="6"/>
      <c r="BF379" s="6"/>
      <c r="BG379" s="6"/>
      <c r="BH379" s="6"/>
      <c r="BI379" s="7"/>
      <c r="BJ379" s="48"/>
      <c r="BK379" s="48"/>
      <c r="BL379" s="48"/>
      <c r="CI379" s="48"/>
    </row>
    <row r="380" spans="4:87"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  <c r="AA380" s="6"/>
      <c r="AB380" s="6"/>
      <c r="AC380" s="7"/>
      <c r="AD380" s="48"/>
      <c r="AE380" s="48"/>
      <c r="AF380" s="48"/>
      <c r="AJ380" s="6"/>
      <c r="AK380" s="6"/>
      <c r="AL380" s="6"/>
      <c r="AM380" s="6"/>
      <c r="AN380" s="6"/>
      <c r="AO380" s="6"/>
      <c r="AP380" s="6"/>
      <c r="AQ380" s="6"/>
      <c r="AR380" s="6"/>
      <c r="AS380" s="6"/>
      <c r="AT380" s="6"/>
      <c r="AU380" s="6"/>
      <c r="AV380" s="6"/>
      <c r="AW380" s="6"/>
      <c r="AX380" s="6"/>
      <c r="AY380" s="6"/>
      <c r="AZ380" s="6"/>
      <c r="BA380" s="6"/>
      <c r="BB380" s="6"/>
      <c r="BC380" s="6"/>
      <c r="BD380" s="6"/>
      <c r="BE380" s="6"/>
      <c r="BF380" s="6"/>
      <c r="BG380" s="6"/>
      <c r="BH380" s="6"/>
      <c r="BI380" s="7"/>
      <c r="BJ380" s="48"/>
      <c r="BK380" s="48"/>
      <c r="BL380" s="48"/>
      <c r="CI380" s="48"/>
    </row>
    <row r="381" spans="4:87"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  <c r="AA381" s="6"/>
      <c r="AB381" s="6"/>
      <c r="AC381" s="7"/>
      <c r="AD381" s="48"/>
      <c r="AE381" s="48"/>
      <c r="AF381" s="48"/>
      <c r="AJ381" s="6"/>
      <c r="AK381" s="6"/>
      <c r="AL381" s="6"/>
      <c r="AM381" s="6"/>
      <c r="AN381" s="6"/>
      <c r="AO381" s="6"/>
      <c r="AP381" s="6"/>
      <c r="AQ381" s="6"/>
      <c r="AR381" s="6"/>
      <c r="AS381" s="6"/>
      <c r="AT381" s="6"/>
      <c r="AU381" s="6"/>
      <c r="AV381" s="6"/>
      <c r="AW381" s="6"/>
      <c r="AX381" s="6"/>
      <c r="AY381" s="6"/>
      <c r="AZ381" s="6"/>
      <c r="BA381" s="6"/>
      <c r="BB381" s="6"/>
      <c r="BC381" s="6"/>
      <c r="BD381" s="6"/>
      <c r="BE381" s="6"/>
      <c r="BF381" s="6"/>
      <c r="BG381" s="6"/>
      <c r="BH381" s="6"/>
      <c r="BI381" s="7"/>
      <c r="BJ381" s="48"/>
      <c r="BK381" s="48"/>
      <c r="BL381" s="48"/>
      <c r="CI381" s="48"/>
    </row>
    <row r="382" spans="4:87"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  <c r="AA382" s="6"/>
      <c r="AB382" s="6"/>
      <c r="AC382" s="7"/>
      <c r="AD382" s="48"/>
      <c r="AE382" s="48"/>
      <c r="AF382" s="48"/>
      <c r="AJ382" s="6"/>
      <c r="AK382" s="6"/>
      <c r="AL382" s="6"/>
      <c r="AM382" s="6"/>
      <c r="AN382" s="6"/>
      <c r="AO382" s="6"/>
      <c r="AP382" s="6"/>
      <c r="AQ382" s="6"/>
      <c r="AR382" s="6"/>
      <c r="AS382" s="6"/>
      <c r="AT382" s="6"/>
      <c r="AU382" s="6"/>
      <c r="AV382" s="6"/>
      <c r="AW382" s="6"/>
      <c r="AX382" s="6"/>
      <c r="AY382" s="6"/>
      <c r="AZ382" s="6"/>
      <c r="BA382" s="6"/>
      <c r="BB382" s="6"/>
      <c r="BC382" s="6"/>
      <c r="BD382" s="6"/>
      <c r="BE382" s="6"/>
      <c r="BF382" s="6"/>
      <c r="BG382" s="6"/>
      <c r="BH382" s="6"/>
      <c r="BI382" s="7"/>
      <c r="BJ382" s="48"/>
      <c r="BK382" s="48"/>
      <c r="BL382" s="48"/>
      <c r="CI382" s="48"/>
    </row>
    <row r="383" spans="4:87"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  <c r="AA383" s="6"/>
      <c r="AB383" s="6"/>
      <c r="AC383" s="7"/>
      <c r="AD383" s="48"/>
      <c r="AE383" s="48"/>
      <c r="AF383" s="48"/>
      <c r="AJ383" s="6"/>
      <c r="AK383" s="6"/>
      <c r="AL383" s="6"/>
      <c r="AM383" s="6"/>
      <c r="AN383" s="6"/>
      <c r="AO383" s="6"/>
      <c r="AP383" s="6"/>
      <c r="AQ383" s="6"/>
      <c r="AR383" s="6"/>
      <c r="AS383" s="6"/>
      <c r="AT383" s="6"/>
      <c r="AU383" s="6"/>
      <c r="AV383" s="6"/>
      <c r="AW383" s="6"/>
      <c r="AX383" s="6"/>
      <c r="AY383" s="6"/>
      <c r="AZ383" s="6"/>
      <c r="BA383" s="6"/>
      <c r="BB383" s="6"/>
      <c r="BC383" s="6"/>
      <c r="BD383" s="6"/>
      <c r="BE383" s="6"/>
      <c r="BF383" s="6"/>
      <c r="BG383" s="6"/>
      <c r="BH383" s="6"/>
      <c r="BI383" s="7"/>
      <c r="BJ383" s="48"/>
      <c r="BK383" s="48"/>
      <c r="BL383" s="48"/>
      <c r="CI383" s="48"/>
    </row>
    <row r="384" spans="4:87"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  <c r="AA384" s="6"/>
      <c r="AB384" s="6"/>
      <c r="AC384" s="7"/>
      <c r="AD384" s="48"/>
      <c r="AE384" s="48"/>
      <c r="AF384" s="48"/>
      <c r="AJ384" s="6"/>
      <c r="AK384" s="6"/>
      <c r="AL384" s="6"/>
      <c r="AM384" s="6"/>
      <c r="AN384" s="6"/>
      <c r="AO384" s="6"/>
      <c r="AP384" s="6"/>
      <c r="AQ384" s="6"/>
      <c r="AR384" s="6"/>
      <c r="AS384" s="6"/>
      <c r="AT384" s="6"/>
      <c r="AU384" s="6"/>
      <c r="AV384" s="6"/>
      <c r="AW384" s="6"/>
      <c r="AX384" s="6"/>
      <c r="AY384" s="6"/>
      <c r="AZ384" s="6"/>
      <c r="BA384" s="6"/>
      <c r="BB384" s="6"/>
      <c r="BC384" s="6"/>
      <c r="BD384" s="6"/>
      <c r="BE384" s="6"/>
      <c r="BF384" s="6"/>
      <c r="BG384" s="6"/>
      <c r="BH384" s="6"/>
      <c r="BI384" s="7"/>
      <c r="BJ384" s="48"/>
      <c r="BK384" s="48"/>
      <c r="BL384" s="48"/>
      <c r="CI384" s="48"/>
    </row>
    <row r="385" spans="4:87"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  <c r="AA385" s="6"/>
      <c r="AB385" s="6"/>
      <c r="AC385" s="7"/>
      <c r="AD385" s="48"/>
      <c r="AE385" s="48"/>
      <c r="AF385" s="48"/>
      <c r="AJ385" s="6"/>
      <c r="AK385" s="6"/>
      <c r="AL385" s="6"/>
      <c r="AM385" s="6"/>
      <c r="AN385" s="6"/>
      <c r="AO385" s="6"/>
      <c r="AP385" s="6"/>
      <c r="AQ385" s="6"/>
      <c r="AR385" s="6"/>
      <c r="AS385" s="6"/>
      <c r="AT385" s="6"/>
      <c r="AU385" s="6"/>
      <c r="AV385" s="6"/>
      <c r="AW385" s="6"/>
      <c r="AX385" s="6"/>
      <c r="AY385" s="6"/>
      <c r="AZ385" s="6"/>
      <c r="BA385" s="6"/>
      <c r="BB385" s="6"/>
      <c r="BC385" s="6"/>
      <c r="BD385" s="6"/>
      <c r="BE385" s="6"/>
      <c r="BF385" s="6"/>
      <c r="BG385" s="6"/>
      <c r="BH385" s="6"/>
      <c r="BI385" s="7"/>
      <c r="BJ385" s="48"/>
      <c r="BK385" s="48"/>
      <c r="BL385" s="48"/>
      <c r="CI385" s="48"/>
    </row>
    <row r="386" spans="4:87"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  <c r="AA386" s="6"/>
      <c r="AB386" s="6"/>
      <c r="AC386" s="7"/>
      <c r="AD386" s="48"/>
      <c r="AE386" s="48"/>
      <c r="AF386" s="48"/>
      <c r="AJ386" s="6"/>
      <c r="AK386" s="6"/>
      <c r="AL386" s="6"/>
      <c r="AM386" s="6"/>
      <c r="AN386" s="6"/>
      <c r="AO386" s="6"/>
      <c r="AP386" s="6"/>
      <c r="AQ386" s="6"/>
      <c r="AR386" s="6"/>
      <c r="AS386" s="6"/>
      <c r="AT386" s="6"/>
      <c r="AU386" s="6"/>
      <c r="AV386" s="6"/>
      <c r="AW386" s="6"/>
      <c r="AX386" s="6"/>
      <c r="AY386" s="6"/>
      <c r="AZ386" s="6"/>
      <c r="BA386" s="6"/>
      <c r="BB386" s="6"/>
      <c r="BC386" s="6"/>
      <c r="BD386" s="6"/>
      <c r="BE386" s="6"/>
      <c r="BF386" s="6"/>
      <c r="BG386" s="6"/>
      <c r="BH386" s="6"/>
      <c r="BI386" s="7"/>
      <c r="BJ386" s="48"/>
      <c r="BK386" s="48"/>
      <c r="BL386" s="48"/>
      <c r="CI386" s="48"/>
    </row>
    <row r="387" spans="4:87"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  <c r="AA387" s="6"/>
      <c r="AB387" s="6"/>
      <c r="AC387" s="7"/>
      <c r="AD387" s="48"/>
      <c r="AE387" s="48"/>
      <c r="AF387" s="48"/>
      <c r="AJ387" s="6"/>
      <c r="AK387" s="6"/>
      <c r="AL387" s="6"/>
      <c r="AM387" s="6"/>
      <c r="AN387" s="6"/>
      <c r="AO387" s="6"/>
      <c r="AP387" s="6"/>
      <c r="AQ387" s="6"/>
      <c r="AR387" s="6"/>
      <c r="AS387" s="6"/>
      <c r="AT387" s="6"/>
      <c r="AU387" s="6"/>
      <c r="AV387" s="6"/>
      <c r="AW387" s="6"/>
      <c r="AX387" s="6"/>
      <c r="AY387" s="6"/>
      <c r="AZ387" s="6"/>
      <c r="BA387" s="6"/>
      <c r="BB387" s="6"/>
      <c r="BC387" s="6"/>
      <c r="BD387" s="6"/>
      <c r="BE387" s="6"/>
      <c r="BF387" s="6"/>
      <c r="BG387" s="6"/>
      <c r="BH387" s="6"/>
      <c r="BI387" s="7"/>
      <c r="BJ387" s="48"/>
      <c r="BK387" s="48"/>
      <c r="BL387" s="48"/>
      <c r="CI387" s="48"/>
    </row>
    <row r="388" spans="4:87"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  <c r="AA388" s="6"/>
      <c r="AB388" s="6"/>
      <c r="AC388" s="7"/>
      <c r="AD388" s="48"/>
      <c r="AE388" s="48"/>
      <c r="AF388" s="48"/>
      <c r="AJ388" s="6"/>
      <c r="AK388" s="6"/>
      <c r="AL388" s="6"/>
      <c r="AM388" s="6"/>
      <c r="AN388" s="6"/>
      <c r="AO388" s="6"/>
      <c r="AP388" s="6"/>
      <c r="AQ388" s="6"/>
      <c r="AR388" s="6"/>
      <c r="AS388" s="6"/>
      <c r="AT388" s="6"/>
      <c r="AU388" s="6"/>
      <c r="AV388" s="6"/>
      <c r="AW388" s="6"/>
      <c r="AX388" s="6"/>
      <c r="AY388" s="6"/>
      <c r="AZ388" s="6"/>
      <c r="BA388" s="6"/>
      <c r="BB388" s="6"/>
      <c r="BC388" s="6"/>
      <c r="BD388" s="6"/>
      <c r="BE388" s="6"/>
      <c r="BF388" s="6"/>
      <c r="BG388" s="6"/>
      <c r="BH388" s="6"/>
      <c r="BI388" s="7"/>
      <c r="BJ388" s="48"/>
      <c r="BK388" s="48"/>
      <c r="BL388" s="48"/>
      <c r="CI388" s="48"/>
    </row>
    <row r="389" spans="4:87"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  <c r="AA389" s="6"/>
      <c r="AB389" s="6"/>
      <c r="AC389" s="7"/>
      <c r="AD389" s="48"/>
      <c r="AE389" s="48"/>
      <c r="AF389" s="48"/>
      <c r="AJ389" s="6"/>
      <c r="AK389" s="6"/>
      <c r="AL389" s="6"/>
      <c r="AM389" s="6"/>
      <c r="AN389" s="6"/>
      <c r="AO389" s="6"/>
      <c r="AP389" s="6"/>
      <c r="AQ389" s="6"/>
      <c r="AR389" s="6"/>
      <c r="AS389" s="6"/>
      <c r="AT389" s="6"/>
      <c r="AU389" s="6"/>
      <c r="AV389" s="6"/>
      <c r="AW389" s="6"/>
      <c r="AX389" s="6"/>
      <c r="AY389" s="6"/>
      <c r="AZ389" s="6"/>
      <c r="BA389" s="6"/>
      <c r="BB389" s="6"/>
      <c r="BC389" s="6"/>
      <c r="BD389" s="6"/>
      <c r="BE389" s="6"/>
      <c r="BF389" s="6"/>
      <c r="BG389" s="6"/>
      <c r="BH389" s="6"/>
      <c r="BI389" s="7"/>
      <c r="BJ389" s="48"/>
      <c r="BK389" s="48"/>
      <c r="BL389" s="48"/>
      <c r="CI389" s="48"/>
    </row>
    <row r="390" spans="4:87"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  <c r="AA390" s="6"/>
      <c r="AB390" s="6"/>
      <c r="AC390" s="7"/>
      <c r="AD390" s="48"/>
      <c r="AE390" s="48"/>
      <c r="AF390" s="48"/>
      <c r="AJ390" s="6"/>
      <c r="AK390" s="6"/>
      <c r="AL390" s="6"/>
      <c r="AM390" s="6"/>
      <c r="AN390" s="6"/>
      <c r="AO390" s="6"/>
      <c r="AP390" s="6"/>
      <c r="AQ390" s="6"/>
      <c r="AR390" s="6"/>
      <c r="AS390" s="6"/>
      <c r="AT390" s="6"/>
      <c r="AU390" s="6"/>
      <c r="AV390" s="6"/>
      <c r="AW390" s="6"/>
      <c r="AX390" s="6"/>
      <c r="AY390" s="6"/>
      <c r="AZ390" s="6"/>
      <c r="BA390" s="6"/>
      <c r="BB390" s="6"/>
      <c r="BC390" s="6"/>
      <c r="BD390" s="6"/>
      <c r="BE390" s="6"/>
      <c r="BF390" s="6"/>
      <c r="BG390" s="6"/>
      <c r="BH390" s="6"/>
      <c r="BI390" s="7"/>
      <c r="BJ390" s="48"/>
      <c r="BK390" s="48"/>
      <c r="BL390" s="48"/>
      <c r="CI390" s="48"/>
    </row>
    <row r="391" spans="4:87"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  <c r="AA391" s="6"/>
      <c r="AB391" s="6"/>
      <c r="AC391" s="7"/>
      <c r="AD391" s="48"/>
      <c r="AE391" s="48"/>
      <c r="AF391" s="48"/>
      <c r="AJ391" s="6"/>
      <c r="AK391" s="6"/>
      <c r="AL391" s="6"/>
      <c r="AM391" s="6"/>
      <c r="AN391" s="6"/>
      <c r="AO391" s="6"/>
      <c r="AP391" s="6"/>
      <c r="AQ391" s="6"/>
      <c r="AR391" s="6"/>
      <c r="AS391" s="6"/>
      <c r="AT391" s="6"/>
      <c r="AU391" s="6"/>
      <c r="AV391" s="6"/>
      <c r="AW391" s="6"/>
      <c r="AX391" s="6"/>
      <c r="AY391" s="6"/>
      <c r="AZ391" s="6"/>
      <c r="BA391" s="6"/>
      <c r="BB391" s="6"/>
      <c r="BC391" s="6"/>
      <c r="BD391" s="6"/>
      <c r="BE391" s="6"/>
      <c r="BF391" s="6"/>
      <c r="BG391" s="6"/>
      <c r="BH391" s="6"/>
      <c r="BI391" s="7"/>
      <c r="BJ391" s="48"/>
      <c r="BK391" s="48"/>
      <c r="BL391" s="48"/>
      <c r="CI391" s="48"/>
    </row>
    <row r="392" spans="4:87"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  <c r="AA392" s="6"/>
      <c r="AB392" s="6"/>
      <c r="AC392" s="7"/>
      <c r="AD392" s="48"/>
      <c r="AE392" s="48"/>
      <c r="AF392" s="48"/>
      <c r="AJ392" s="6"/>
      <c r="AK392" s="6"/>
      <c r="AL392" s="6"/>
      <c r="AM392" s="6"/>
      <c r="AN392" s="6"/>
      <c r="AO392" s="6"/>
      <c r="AP392" s="6"/>
      <c r="AQ392" s="6"/>
      <c r="AR392" s="6"/>
      <c r="AS392" s="6"/>
      <c r="AT392" s="6"/>
      <c r="AU392" s="6"/>
      <c r="AV392" s="6"/>
      <c r="AW392" s="6"/>
      <c r="AX392" s="6"/>
      <c r="AY392" s="6"/>
      <c r="AZ392" s="6"/>
      <c r="BA392" s="6"/>
      <c r="BB392" s="6"/>
      <c r="BC392" s="6"/>
      <c r="BD392" s="6"/>
      <c r="BE392" s="6"/>
      <c r="BF392" s="6"/>
      <c r="BG392" s="6"/>
      <c r="BH392" s="6"/>
      <c r="BI392" s="7"/>
      <c r="BJ392" s="48"/>
      <c r="BK392" s="48"/>
      <c r="BL392" s="48"/>
      <c r="CI392" s="48"/>
    </row>
    <row r="393" spans="4:87"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  <c r="AA393" s="6"/>
      <c r="AB393" s="6"/>
      <c r="AC393" s="7"/>
      <c r="AD393" s="48"/>
      <c r="AE393" s="48"/>
      <c r="AF393" s="48"/>
      <c r="AJ393" s="6"/>
      <c r="AK393" s="6"/>
      <c r="AL393" s="6"/>
      <c r="AM393" s="6"/>
      <c r="AN393" s="6"/>
      <c r="AO393" s="6"/>
      <c r="AP393" s="6"/>
      <c r="AQ393" s="6"/>
      <c r="AR393" s="6"/>
      <c r="AS393" s="6"/>
      <c r="AT393" s="6"/>
      <c r="AU393" s="6"/>
      <c r="AV393" s="6"/>
      <c r="AW393" s="6"/>
      <c r="AX393" s="6"/>
      <c r="AY393" s="6"/>
      <c r="AZ393" s="6"/>
      <c r="BA393" s="6"/>
      <c r="BB393" s="6"/>
      <c r="BC393" s="6"/>
      <c r="BD393" s="6"/>
      <c r="BE393" s="6"/>
      <c r="BF393" s="6"/>
      <c r="BG393" s="6"/>
      <c r="BH393" s="6"/>
      <c r="BI393" s="7"/>
      <c r="BJ393" s="48"/>
      <c r="BK393" s="48"/>
      <c r="BL393" s="48"/>
      <c r="CI393" s="48"/>
    </row>
    <row r="394" spans="4:87"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  <c r="AA394" s="6"/>
      <c r="AB394" s="6"/>
      <c r="AC394" s="7"/>
      <c r="AD394" s="48"/>
      <c r="AE394" s="48"/>
      <c r="AF394" s="48"/>
      <c r="AJ394" s="6"/>
      <c r="AK394" s="6"/>
      <c r="AL394" s="6"/>
      <c r="AM394" s="6"/>
      <c r="AN394" s="6"/>
      <c r="AO394" s="6"/>
      <c r="AP394" s="6"/>
      <c r="AQ394" s="6"/>
      <c r="AR394" s="6"/>
      <c r="AS394" s="6"/>
      <c r="AT394" s="6"/>
      <c r="AU394" s="6"/>
      <c r="AV394" s="6"/>
      <c r="AW394" s="6"/>
      <c r="AX394" s="6"/>
      <c r="AY394" s="6"/>
      <c r="AZ394" s="6"/>
      <c r="BA394" s="6"/>
      <c r="BB394" s="6"/>
      <c r="BC394" s="6"/>
      <c r="BD394" s="6"/>
      <c r="BE394" s="6"/>
      <c r="BF394" s="6"/>
      <c r="BG394" s="6"/>
      <c r="BH394" s="6"/>
      <c r="BI394" s="7"/>
      <c r="BJ394" s="48"/>
      <c r="BK394" s="48"/>
      <c r="BL394" s="48"/>
      <c r="CI394" s="48"/>
    </row>
    <row r="395" spans="4:87"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  <c r="AA395" s="6"/>
      <c r="AB395" s="6"/>
      <c r="AC395" s="7"/>
      <c r="AD395" s="48"/>
      <c r="AE395" s="48"/>
      <c r="AF395" s="48"/>
      <c r="AJ395" s="6"/>
      <c r="AK395" s="6"/>
      <c r="AL395" s="6"/>
      <c r="AM395" s="6"/>
      <c r="AN395" s="6"/>
      <c r="AO395" s="6"/>
      <c r="AP395" s="6"/>
      <c r="AQ395" s="6"/>
      <c r="AR395" s="6"/>
      <c r="AS395" s="6"/>
      <c r="AT395" s="6"/>
      <c r="AU395" s="6"/>
      <c r="AV395" s="6"/>
      <c r="AW395" s="6"/>
      <c r="AX395" s="6"/>
      <c r="AY395" s="6"/>
      <c r="AZ395" s="6"/>
      <c r="BA395" s="6"/>
      <c r="BB395" s="6"/>
      <c r="BC395" s="6"/>
      <c r="BD395" s="6"/>
      <c r="BE395" s="6"/>
      <c r="BF395" s="6"/>
      <c r="BG395" s="6"/>
      <c r="BH395" s="6"/>
      <c r="BI395" s="7"/>
      <c r="BJ395" s="48"/>
      <c r="BK395" s="48"/>
      <c r="BL395" s="48"/>
      <c r="CI395" s="48"/>
    </row>
    <row r="396" spans="4:87"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  <c r="AA396" s="6"/>
      <c r="AB396" s="6"/>
      <c r="AC396" s="7"/>
      <c r="AD396" s="48"/>
      <c r="AE396" s="48"/>
      <c r="AF396" s="48"/>
      <c r="AJ396" s="6"/>
      <c r="AK396" s="6"/>
      <c r="AL396" s="6"/>
      <c r="AM396" s="6"/>
      <c r="AN396" s="6"/>
      <c r="AO396" s="6"/>
      <c r="AP396" s="6"/>
      <c r="AQ396" s="6"/>
      <c r="AR396" s="6"/>
      <c r="AS396" s="6"/>
      <c r="AT396" s="6"/>
      <c r="AU396" s="6"/>
      <c r="AV396" s="6"/>
      <c r="AW396" s="6"/>
      <c r="AX396" s="6"/>
      <c r="AY396" s="6"/>
      <c r="AZ396" s="6"/>
      <c r="BA396" s="6"/>
      <c r="BB396" s="6"/>
      <c r="BC396" s="6"/>
      <c r="BD396" s="6"/>
      <c r="BE396" s="6"/>
      <c r="BF396" s="6"/>
      <c r="BG396" s="6"/>
      <c r="BH396" s="6"/>
      <c r="BI396" s="7"/>
      <c r="BJ396" s="48"/>
      <c r="BK396" s="48"/>
      <c r="BL396" s="48"/>
      <c r="CI396" s="48"/>
    </row>
    <row r="397" spans="4:87"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  <c r="AA397" s="6"/>
      <c r="AB397" s="6"/>
      <c r="AC397" s="7"/>
      <c r="AD397" s="48"/>
      <c r="AE397" s="48"/>
      <c r="AF397" s="48"/>
      <c r="AJ397" s="6"/>
      <c r="AK397" s="6"/>
      <c r="AL397" s="6"/>
      <c r="AM397" s="6"/>
      <c r="AN397" s="6"/>
      <c r="AO397" s="6"/>
      <c r="AP397" s="6"/>
      <c r="AQ397" s="6"/>
      <c r="AR397" s="6"/>
      <c r="AS397" s="6"/>
      <c r="AT397" s="6"/>
      <c r="AU397" s="6"/>
      <c r="AV397" s="6"/>
      <c r="AW397" s="6"/>
      <c r="AX397" s="6"/>
      <c r="AY397" s="6"/>
      <c r="AZ397" s="6"/>
      <c r="BA397" s="6"/>
      <c r="BB397" s="6"/>
      <c r="BC397" s="6"/>
      <c r="BD397" s="6"/>
      <c r="BE397" s="6"/>
      <c r="BF397" s="6"/>
      <c r="BG397" s="6"/>
      <c r="BH397" s="6"/>
      <c r="BI397" s="7"/>
      <c r="BJ397" s="48"/>
      <c r="BK397" s="48"/>
      <c r="BL397" s="48"/>
      <c r="CI397" s="48"/>
    </row>
    <row r="398" spans="4:87"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  <c r="AA398" s="6"/>
      <c r="AB398" s="6"/>
      <c r="AC398" s="7"/>
      <c r="AD398" s="48"/>
      <c r="AE398" s="48"/>
      <c r="AF398" s="48"/>
      <c r="AJ398" s="6"/>
      <c r="AK398" s="6"/>
      <c r="AL398" s="6"/>
      <c r="AM398" s="6"/>
      <c r="AN398" s="6"/>
      <c r="AO398" s="6"/>
      <c r="AP398" s="6"/>
      <c r="AQ398" s="6"/>
      <c r="AR398" s="6"/>
      <c r="AS398" s="6"/>
      <c r="AT398" s="6"/>
      <c r="AU398" s="6"/>
      <c r="AV398" s="6"/>
      <c r="AW398" s="6"/>
      <c r="AX398" s="6"/>
      <c r="AY398" s="6"/>
      <c r="AZ398" s="6"/>
      <c r="BA398" s="6"/>
      <c r="BB398" s="6"/>
      <c r="BC398" s="6"/>
      <c r="BD398" s="6"/>
      <c r="BE398" s="6"/>
      <c r="BF398" s="6"/>
      <c r="BG398" s="6"/>
      <c r="BH398" s="6"/>
      <c r="BI398" s="7"/>
      <c r="BJ398" s="48"/>
      <c r="BK398" s="48"/>
      <c r="BL398" s="48"/>
      <c r="CI398" s="48"/>
    </row>
    <row r="399" spans="4:87"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  <c r="AA399" s="6"/>
      <c r="AB399" s="6"/>
      <c r="AC399" s="7"/>
      <c r="AD399" s="48"/>
      <c r="AE399" s="48"/>
      <c r="AF399" s="48"/>
      <c r="AJ399" s="6"/>
      <c r="AK399" s="6"/>
      <c r="AL399" s="6"/>
      <c r="AM399" s="6"/>
      <c r="AN399" s="6"/>
      <c r="AO399" s="6"/>
      <c r="AP399" s="6"/>
      <c r="AQ399" s="6"/>
      <c r="AR399" s="6"/>
      <c r="AS399" s="6"/>
      <c r="AT399" s="6"/>
      <c r="AU399" s="6"/>
      <c r="AV399" s="6"/>
      <c r="AW399" s="6"/>
      <c r="AX399" s="6"/>
      <c r="AY399" s="6"/>
      <c r="AZ399" s="6"/>
      <c r="BA399" s="6"/>
      <c r="BB399" s="6"/>
      <c r="BC399" s="6"/>
      <c r="BD399" s="6"/>
      <c r="BE399" s="6"/>
      <c r="BF399" s="6"/>
      <c r="BG399" s="6"/>
      <c r="BH399" s="6"/>
      <c r="BI399" s="7"/>
      <c r="BJ399" s="48"/>
      <c r="BK399" s="48"/>
      <c r="BL399" s="48"/>
      <c r="CI399" s="48"/>
    </row>
    <row r="400" spans="4:87"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  <c r="AA400" s="6"/>
      <c r="AB400" s="6"/>
      <c r="AC400" s="7"/>
      <c r="AD400" s="48"/>
      <c r="AE400" s="48"/>
      <c r="AF400" s="48"/>
      <c r="AJ400" s="6"/>
      <c r="AK400" s="6"/>
      <c r="AL400" s="6"/>
      <c r="AM400" s="6"/>
      <c r="AN400" s="6"/>
      <c r="AO400" s="6"/>
      <c r="AP400" s="6"/>
      <c r="AQ400" s="6"/>
      <c r="AR400" s="6"/>
      <c r="AS400" s="6"/>
      <c r="AT400" s="6"/>
      <c r="AU400" s="6"/>
      <c r="AV400" s="6"/>
      <c r="AW400" s="6"/>
      <c r="AX400" s="6"/>
      <c r="AY400" s="6"/>
      <c r="AZ400" s="6"/>
      <c r="BA400" s="6"/>
      <c r="BB400" s="6"/>
      <c r="BC400" s="6"/>
      <c r="BD400" s="6"/>
      <c r="BE400" s="6"/>
      <c r="BF400" s="6"/>
      <c r="BG400" s="6"/>
      <c r="BH400" s="6"/>
      <c r="BI400" s="7"/>
      <c r="BJ400" s="48"/>
      <c r="BK400" s="48"/>
      <c r="BL400" s="48"/>
      <c r="CI400" s="48"/>
    </row>
    <row r="401" spans="4:87"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  <c r="AA401" s="6"/>
      <c r="AB401" s="6"/>
      <c r="AC401" s="7"/>
      <c r="AD401" s="48"/>
      <c r="AE401" s="48"/>
      <c r="AF401" s="48"/>
      <c r="AJ401" s="6"/>
      <c r="AK401" s="6"/>
      <c r="AL401" s="6"/>
      <c r="AM401" s="6"/>
      <c r="AN401" s="6"/>
      <c r="AO401" s="6"/>
      <c r="AP401" s="6"/>
      <c r="AQ401" s="6"/>
      <c r="AR401" s="6"/>
      <c r="AS401" s="6"/>
      <c r="AT401" s="6"/>
      <c r="AU401" s="6"/>
      <c r="AV401" s="6"/>
      <c r="AW401" s="6"/>
      <c r="AX401" s="6"/>
      <c r="AY401" s="6"/>
      <c r="AZ401" s="6"/>
      <c r="BA401" s="6"/>
      <c r="BB401" s="6"/>
      <c r="BC401" s="6"/>
      <c r="BD401" s="6"/>
      <c r="BE401" s="6"/>
      <c r="BF401" s="6"/>
      <c r="BG401" s="6"/>
      <c r="BH401" s="6"/>
      <c r="BI401" s="7"/>
      <c r="BJ401" s="48"/>
      <c r="BK401" s="48"/>
      <c r="BL401" s="48"/>
      <c r="CI401" s="48"/>
    </row>
    <row r="402" spans="4:87"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  <c r="AA402" s="6"/>
      <c r="AB402" s="6"/>
      <c r="AC402" s="7"/>
      <c r="AD402" s="48"/>
      <c r="AE402" s="48"/>
      <c r="AF402" s="48"/>
      <c r="AJ402" s="6"/>
      <c r="AK402" s="6"/>
      <c r="AL402" s="6"/>
      <c r="AM402" s="6"/>
      <c r="AN402" s="6"/>
      <c r="AO402" s="6"/>
      <c r="AP402" s="6"/>
      <c r="AQ402" s="6"/>
      <c r="AR402" s="6"/>
      <c r="AS402" s="6"/>
      <c r="AT402" s="6"/>
      <c r="AU402" s="6"/>
      <c r="AV402" s="6"/>
      <c r="AW402" s="6"/>
      <c r="AX402" s="6"/>
      <c r="AY402" s="6"/>
      <c r="AZ402" s="6"/>
      <c r="BA402" s="6"/>
      <c r="BB402" s="6"/>
      <c r="BC402" s="6"/>
      <c r="BD402" s="6"/>
      <c r="BE402" s="6"/>
      <c r="BF402" s="6"/>
      <c r="BG402" s="6"/>
      <c r="BH402" s="6"/>
      <c r="BI402" s="7"/>
      <c r="BJ402" s="48"/>
      <c r="BK402" s="48"/>
      <c r="BL402" s="48"/>
      <c r="CI402" s="48"/>
    </row>
    <row r="403" spans="4:87"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  <c r="AA403" s="6"/>
      <c r="AB403" s="6"/>
      <c r="AC403" s="7"/>
      <c r="AD403" s="48"/>
      <c r="AE403" s="48"/>
      <c r="AF403" s="48"/>
      <c r="AJ403" s="6"/>
      <c r="AK403" s="6"/>
      <c r="AL403" s="6"/>
      <c r="AM403" s="6"/>
      <c r="AN403" s="6"/>
      <c r="AO403" s="6"/>
      <c r="AP403" s="6"/>
      <c r="AQ403" s="6"/>
      <c r="AR403" s="6"/>
      <c r="AS403" s="6"/>
      <c r="AT403" s="6"/>
      <c r="AU403" s="6"/>
      <c r="AV403" s="6"/>
      <c r="AW403" s="6"/>
      <c r="AX403" s="6"/>
      <c r="AY403" s="6"/>
      <c r="AZ403" s="6"/>
      <c r="BA403" s="6"/>
      <c r="BB403" s="6"/>
      <c r="BC403" s="6"/>
      <c r="BD403" s="6"/>
      <c r="BE403" s="6"/>
      <c r="BF403" s="6"/>
      <c r="BG403" s="6"/>
      <c r="BH403" s="6"/>
      <c r="BI403" s="7"/>
      <c r="BJ403" s="48"/>
      <c r="BK403" s="48"/>
      <c r="BL403" s="48"/>
      <c r="CI403" s="48"/>
    </row>
    <row r="404" spans="4:87"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  <c r="AA404" s="6"/>
      <c r="AB404" s="6"/>
      <c r="AC404" s="7"/>
      <c r="AD404" s="48"/>
      <c r="AE404" s="48"/>
      <c r="AF404" s="48"/>
      <c r="AJ404" s="6"/>
      <c r="AK404" s="6"/>
      <c r="AL404" s="6"/>
      <c r="AM404" s="6"/>
      <c r="AN404" s="6"/>
      <c r="AO404" s="6"/>
      <c r="AP404" s="6"/>
      <c r="AQ404" s="6"/>
      <c r="AR404" s="6"/>
      <c r="AS404" s="6"/>
      <c r="AT404" s="6"/>
      <c r="AU404" s="6"/>
      <c r="AV404" s="6"/>
      <c r="AW404" s="6"/>
      <c r="AX404" s="6"/>
      <c r="AY404" s="6"/>
      <c r="AZ404" s="6"/>
      <c r="BA404" s="6"/>
      <c r="BB404" s="6"/>
      <c r="BC404" s="6"/>
      <c r="BD404" s="6"/>
      <c r="BE404" s="6"/>
      <c r="BF404" s="6"/>
      <c r="BG404" s="6"/>
      <c r="BH404" s="6"/>
      <c r="BI404" s="7"/>
      <c r="BJ404" s="48"/>
      <c r="BK404" s="48"/>
      <c r="BL404" s="48"/>
      <c r="CI404" s="48"/>
    </row>
    <row r="405" spans="4:87"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  <c r="AA405" s="6"/>
      <c r="AB405" s="6"/>
      <c r="AC405" s="7"/>
      <c r="AD405" s="48"/>
      <c r="AE405" s="48"/>
      <c r="AF405" s="48"/>
      <c r="AJ405" s="6"/>
      <c r="AK405" s="6"/>
      <c r="AL405" s="6"/>
      <c r="AM405" s="6"/>
      <c r="AN405" s="6"/>
      <c r="AO405" s="6"/>
      <c r="AP405" s="6"/>
      <c r="AQ405" s="6"/>
      <c r="AR405" s="6"/>
      <c r="AS405" s="6"/>
      <c r="AT405" s="6"/>
      <c r="AU405" s="6"/>
      <c r="AV405" s="6"/>
      <c r="AW405" s="6"/>
      <c r="AX405" s="6"/>
      <c r="AY405" s="6"/>
      <c r="AZ405" s="6"/>
      <c r="BA405" s="6"/>
      <c r="BB405" s="6"/>
      <c r="BC405" s="6"/>
      <c r="BD405" s="6"/>
      <c r="BE405" s="6"/>
      <c r="BF405" s="6"/>
      <c r="BG405" s="6"/>
      <c r="BH405" s="6"/>
      <c r="BI405" s="7"/>
      <c r="BJ405" s="48"/>
      <c r="BK405" s="48"/>
      <c r="BL405" s="48"/>
      <c r="CI405" s="48"/>
    </row>
    <row r="406" spans="4:87"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  <c r="AA406" s="6"/>
      <c r="AB406" s="6"/>
      <c r="AC406" s="7"/>
      <c r="AD406" s="48"/>
      <c r="AE406" s="48"/>
      <c r="AF406" s="48"/>
      <c r="AJ406" s="6"/>
      <c r="AK406" s="6"/>
      <c r="AL406" s="6"/>
      <c r="AM406" s="6"/>
      <c r="AN406" s="6"/>
      <c r="AO406" s="6"/>
      <c r="AP406" s="6"/>
      <c r="AQ406" s="6"/>
      <c r="AR406" s="6"/>
      <c r="AS406" s="6"/>
      <c r="AT406" s="6"/>
      <c r="AU406" s="6"/>
      <c r="AV406" s="6"/>
      <c r="AW406" s="6"/>
      <c r="AX406" s="6"/>
      <c r="AY406" s="6"/>
      <c r="AZ406" s="6"/>
      <c r="BA406" s="6"/>
      <c r="BB406" s="6"/>
      <c r="BC406" s="6"/>
      <c r="BD406" s="6"/>
      <c r="BE406" s="6"/>
      <c r="BF406" s="6"/>
      <c r="BG406" s="6"/>
      <c r="BH406" s="6"/>
      <c r="BI406" s="7"/>
      <c r="BJ406" s="48"/>
      <c r="BK406" s="48"/>
      <c r="BL406" s="48"/>
      <c r="CI406" s="48"/>
    </row>
    <row r="407" spans="4:87"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  <c r="AA407" s="6"/>
      <c r="AB407" s="6"/>
      <c r="AC407" s="7"/>
      <c r="AD407" s="48"/>
      <c r="AE407" s="48"/>
      <c r="AF407" s="48"/>
      <c r="AJ407" s="6"/>
      <c r="AK407" s="6"/>
      <c r="AL407" s="6"/>
      <c r="AM407" s="6"/>
      <c r="AN407" s="6"/>
      <c r="AO407" s="6"/>
      <c r="AP407" s="6"/>
      <c r="AQ407" s="6"/>
      <c r="AR407" s="6"/>
      <c r="AS407" s="6"/>
      <c r="AT407" s="6"/>
      <c r="AU407" s="6"/>
      <c r="AV407" s="6"/>
      <c r="AW407" s="6"/>
      <c r="AX407" s="6"/>
      <c r="AY407" s="6"/>
      <c r="AZ407" s="6"/>
      <c r="BA407" s="6"/>
      <c r="BB407" s="6"/>
      <c r="BC407" s="6"/>
      <c r="BD407" s="6"/>
      <c r="BE407" s="6"/>
      <c r="BF407" s="6"/>
      <c r="BG407" s="6"/>
      <c r="BH407" s="6"/>
      <c r="BI407" s="7"/>
      <c r="BJ407" s="48"/>
      <c r="BK407" s="48"/>
      <c r="BL407" s="48"/>
      <c r="CI407" s="48"/>
    </row>
    <row r="408" spans="4:87"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  <c r="AA408" s="6"/>
      <c r="AB408" s="6"/>
      <c r="AC408" s="7"/>
      <c r="AD408" s="48"/>
      <c r="AE408" s="48"/>
      <c r="AF408" s="48"/>
      <c r="AJ408" s="6"/>
      <c r="AK408" s="6"/>
      <c r="AL408" s="6"/>
      <c r="AM408" s="6"/>
      <c r="AN408" s="6"/>
      <c r="AO408" s="6"/>
      <c r="AP408" s="6"/>
      <c r="AQ408" s="6"/>
      <c r="AR408" s="6"/>
      <c r="AS408" s="6"/>
      <c r="AT408" s="6"/>
      <c r="AU408" s="6"/>
      <c r="AV408" s="6"/>
      <c r="AW408" s="6"/>
      <c r="AX408" s="6"/>
      <c r="AY408" s="6"/>
      <c r="AZ408" s="6"/>
      <c r="BA408" s="6"/>
      <c r="BB408" s="6"/>
      <c r="BC408" s="6"/>
      <c r="BD408" s="6"/>
      <c r="BE408" s="6"/>
      <c r="BF408" s="6"/>
      <c r="BG408" s="6"/>
      <c r="BH408" s="6"/>
      <c r="BI408" s="7"/>
      <c r="BJ408" s="48"/>
      <c r="BK408" s="48"/>
      <c r="BL408" s="48"/>
      <c r="CI408" s="48"/>
    </row>
    <row r="409" spans="4:87"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  <c r="AA409" s="6"/>
      <c r="AB409" s="6"/>
      <c r="AC409" s="7"/>
      <c r="AD409" s="48"/>
      <c r="AE409" s="48"/>
      <c r="AF409" s="48"/>
      <c r="AJ409" s="6"/>
      <c r="AK409" s="6"/>
      <c r="AL409" s="6"/>
      <c r="AM409" s="6"/>
      <c r="AN409" s="6"/>
      <c r="AO409" s="6"/>
      <c r="AP409" s="6"/>
      <c r="AQ409" s="6"/>
      <c r="AR409" s="6"/>
      <c r="AS409" s="6"/>
      <c r="AT409" s="6"/>
      <c r="AU409" s="6"/>
      <c r="AV409" s="6"/>
      <c r="AW409" s="6"/>
      <c r="AX409" s="6"/>
      <c r="AY409" s="6"/>
      <c r="AZ409" s="6"/>
      <c r="BA409" s="6"/>
      <c r="BB409" s="6"/>
      <c r="BC409" s="6"/>
      <c r="BD409" s="6"/>
      <c r="BE409" s="6"/>
      <c r="BF409" s="6"/>
      <c r="BG409" s="6"/>
      <c r="BH409" s="6"/>
      <c r="BI409" s="7"/>
      <c r="BJ409" s="48"/>
      <c r="BK409" s="48"/>
      <c r="BL409" s="48"/>
      <c r="CI409" s="48"/>
    </row>
    <row r="410" spans="4:87"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  <c r="AA410" s="6"/>
      <c r="AB410" s="6"/>
      <c r="AC410" s="7"/>
      <c r="AD410" s="48"/>
      <c r="AE410" s="48"/>
      <c r="AF410" s="48"/>
      <c r="AJ410" s="6"/>
      <c r="AK410" s="6"/>
      <c r="AL410" s="6"/>
      <c r="AM410" s="6"/>
      <c r="AN410" s="6"/>
      <c r="AO410" s="6"/>
      <c r="AP410" s="6"/>
      <c r="AQ410" s="6"/>
      <c r="AR410" s="6"/>
      <c r="AS410" s="6"/>
      <c r="AT410" s="6"/>
      <c r="AU410" s="6"/>
      <c r="AV410" s="6"/>
      <c r="AW410" s="6"/>
      <c r="AX410" s="6"/>
      <c r="AY410" s="6"/>
      <c r="AZ410" s="6"/>
      <c r="BA410" s="6"/>
      <c r="BB410" s="6"/>
      <c r="BC410" s="6"/>
      <c r="BD410" s="6"/>
      <c r="BE410" s="6"/>
      <c r="BF410" s="6"/>
      <c r="BG410" s="6"/>
      <c r="BH410" s="6"/>
      <c r="BI410" s="7"/>
      <c r="BJ410" s="48"/>
      <c r="BK410" s="48"/>
      <c r="BL410" s="48"/>
      <c r="CI410" s="48"/>
    </row>
    <row r="411" spans="4:87"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  <c r="AA411" s="6"/>
      <c r="AB411" s="6"/>
      <c r="AC411" s="7"/>
      <c r="AD411" s="48"/>
      <c r="AE411" s="48"/>
      <c r="AF411" s="48"/>
      <c r="AJ411" s="6"/>
      <c r="AK411" s="6"/>
      <c r="AL411" s="6"/>
      <c r="AM411" s="6"/>
      <c r="AN411" s="6"/>
      <c r="AO411" s="6"/>
      <c r="AP411" s="6"/>
      <c r="AQ411" s="6"/>
      <c r="AR411" s="6"/>
      <c r="AS411" s="6"/>
      <c r="AT411" s="6"/>
      <c r="AU411" s="6"/>
      <c r="AV411" s="6"/>
      <c r="AW411" s="6"/>
      <c r="AX411" s="6"/>
      <c r="AY411" s="6"/>
      <c r="AZ411" s="6"/>
      <c r="BA411" s="6"/>
      <c r="BB411" s="6"/>
      <c r="BC411" s="6"/>
      <c r="BD411" s="6"/>
      <c r="BE411" s="6"/>
      <c r="BF411" s="6"/>
      <c r="BG411" s="6"/>
      <c r="BH411" s="6"/>
      <c r="BI411" s="7"/>
      <c r="BJ411" s="48"/>
      <c r="BK411" s="48"/>
      <c r="BL411" s="48"/>
      <c r="CI411" s="48"/>
    </row>
    <row r="412" spans="4:87"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  <c r="AA412" s="6"/>
      <c r="AB412" s="6"/>
      <c r="AC412" s="7"/>
      <c r="AD412" s="48"/>
      <c r="AE412" s="48"/>
      <c r="AF412" s="48"/>
      <c r="AJ412" s="6"/>
      <c r="AK412" s="6"/>
      <c r="AL412" s="6"/>
      <c r="AM412" s="6"/>
      <c r="AN412" s="6"/>
      <c r="AO412" s="6"/>
      <c r="AP412" s="6"/>
      <c r="AQ412" s="6"/>
      <c r="AR412" s="6"/>
      <c r="AS412" s="6"/>
      <c r="AT412" s="6"/>
      <c r="AU412" s="6"/>
      <c r="AV412" s="6"/>
      <c r="AW412" s="6"/>
      <c r="AX412" s="6"/>
      <c r="AY412" s="6"/>
      <c r="AZ412" s="6"/>
      <c r="BA412" s="6"/>
      <c r="BB412" s="6"/>
      <c r="BC412" s="6"/>
      <c r="BD412" s="6"/>
      <c r="BE412" s="6"/>
      <c r="BF412" s="6"/>
      <c r="BG412" s="6"/>
      <c r="BH412" s="6"/>
      <c r="BI412" s="7"/>
      <c r="BJ412" s="48"/>
      <c r="BK412" s="48"/>
      <c r="BL412" s="48"/>
      <c r="CI412" s="48"/>
    </row>
    <row r="413" spans="4:87"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  <c r="AA413" s="6"/>
      <c r="AB413" s="6"/>
      <c r="AC413" s="7"/>
      <c r="AD413" s="48"/>
      <c r="AE413" s="48"/>
      <c r="AF413" s="48"/>
      <c r="AJ413" s="6"/>
      <c r="AK413" s="6"/>
      <c r="AL413" s="6"/>
      <c r="AM413" s="6"/>
      <c r="AN413" s="6"/>
      <c r="AO413" s="6"/>
      <c r="AP413" s="6"/>
      <c r="AQ413" s="6"/>
      <c r="AR413" s="6"/>
      <c r="AS413" s="6"/>
      <c r="AT413" s="6"/>
      <c r="AU413" s="6"/>
      <c r="AV413" s="6"/>
      <c r="AW413" s="6"/>
      <c r="AX413" s="6"/>
      <c r="AY413" s="6"/>
      <c r="AZ413" s="6"/>
      <c r="BA413" s="6"/>
      <c r="BB413" s="6"/>
      <c r="BC413" s="6"/>
      <c r="BD413" s="6"/>
      <c r="BE413" s="6"/>
      <c r="BF413" s="6"/>
      <c r="BG413" s="6"/>
      <c r="BH413" s="6"/>
      <c r="BI413" s="7"/>
      <c r="BJ413" s="48"/>
      <c r="BK413" s="48"/>
      <c r="BL413" s="48"/>
      <c r="CI413" s="48"/>
    </row>
    <row r="414" spans="4:87"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  <c r="AA414" s="6"/>
      <c r="AB414" s="6"/>
      <c r="AC414" s="7"/>
      <c r="AD414" s="48"/>
      <c r="AE414" s="48"/>
      <c r="AF414" s="48"/>
      <c r="AJ414" s="6"/>
      <c r="AK414" s="6"/>
      <c r="AL414" s="6"/>
      <c r="AM414" s="6"/>
      <c r="AN414" s="6"/>
      <c r="AO414" s="6"/>
      <c r="AP414" s="6"/>
      <c r="AQ414" s="6"/>
      <c r="AR414" s="6"/>
      <c r="AS414" s="6"/>
      <c r="AT414" s="6"/>
      <c r="AU414" s="6"/>
      <c r="AV414" s="6"/>
      <c r="AW414" s="6"/>
      <c r="AX414" s="6"/>
      <c r="AY414" s="6"/>
      <c r="AZ414" s="6"/>
      <c r="BA414" s="6"/>
      <c r="BB414" s="6"/>
      <c r="BC414" s="6"/>
      <c r="BD414" s="6"/>
      <c r="BE414" s="6"/>
      <c r="BF414" s="6"/>
      <c r="BG414" s="6"/>
      <c r="BH414" s="6"/>
      <c r="BI414" s="7"/>
      <c r="BJ414" s="48"/>
      <c r="BK414" s="48"/>
      <c r="BL414" s="48"/>
      <c r="CI414" s="48"/>
    </row>
    <row r="415" spans="4:87"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  <c r="AA415" s="6"/>
      <c r="AB415" s="6"/>
      <c r="AC415" s="7"/>
      <c r="AD415" s="48"/>
      <c r="AE415" s="48"/>
      <c r="AF415" s="48"/>
      <c r="AJ415" s="6"/>
      <c r="AK415" s="6"/>
      <c r="AL415" s="6"/>
      <c r="AM415" s="6"/>
      <c r="AN415" s="6"/>
      <c r="AO415" s="6"/>
      <c r="AP415" s="6"/>
      <c r="AQ415" s="6"/>
      <c r="AR415" s="6"/>
      <c r="AS415" s="6"/>
      <c r="AT415" s="6"/>
      <c r="AU415" s="6"/>
      <c r="AV415" s="6"/>
      <c r="AW415" s="6"/>
      <c r="AX415" s="6"/>
      <c r="AY415" s="6"/>
      <c r="AZ415" s="6"/>
      <c r="BA415" s="6"/>
      <c r="BB415" s="6"/>
      <c r="BC415" s="6"/>
      <c r="BD415" s="6"/>
      <c r="BE415" s="6"/>
      <c r="BF415" s="6"/>
      <c r="BG415" s="6"/>
      <c r="BH415" s="6"/>
      <c r="BI415" s="7"/>
      <c r="BJ415" s="48"/>
      <c r="BK415" s="48"/>
      <c r="BL415" s="48"/>
      <c r="CI415" s="48"/>
    </row>
    <row r="416" spans="4:87"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  <c r="AA416" s="6"/>
      <c r="AB416" s="6"/>
      <c r="AC416" s="7"/>
      <c r="AD416" s="48"/>
      <c r="AE416" s="48"/>
      <c r="AF416" s="48"/>
      <c r="AJ416" s="6"/>
      <c r="AK416" s="6"/>
      <c r="AL416" s="6"/>
      <c r="AM416" s="6"/>
      <c r="AN416" s="6"/>
      <c r="AO416" s="6"/>
      <c r="AP416" s="6"/>
      <c r="AQ416" s="6"/>
      <c r="AR416" s="6"/>
      <c r="AS416" s="6"/>
      <c r="AT416" s="6"/>
      <c r="AU416" s="6"/>
      <c r="AV416" s="6"/>
      <c r="AW416" s="6"/>
      <c r="AX416" s="6"/>
      <c r="AY416" s="6"/>
      <c r="AZ416" s="6"/>
      <c r="BA416" s="6"/>
      <c r="BB416" s="6"/>
      <c r="BC416" s="6"/>
      <c r="BD416" s="6"/>
      <c r="BE416" s="6"/>
      <c r="BF416" s="6"/>
      <c r="BG416" s="6"/>
      <c r="BH416" s="6"/>
      <c r="BI416" s="7"/>
      <c r="BJ416" s="48"/>
      <c r="BK416" s="48"/>
      <c r="BL416" s="48"/>
      <c r="CI416" s="48"/>
    </row>
    <row r="417" spans="4:87"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  <c r="AA417" s="6"/>
      <c r="AB417" s="6"/>
      <c r="AC417" s="7"/>
      <c r="AD417" s="48"/>
      <c r="AE417" s="48"/>
      <c r="AF417" s="48"/>
      <c r="AJ417" s="6"/>
      <c r="AK417" s="6"/>
      <c r="AL417" s="6"/>
      <c r="AM417" s="6"/>
      <c r="AN417" s="6"/>
      <c r="AO417" s="6"/>
      <c r="AP417" s="6"/>
      <c r="AQ417" s="6"/>
      <c r="AR417" s="6"/>
      <c r="AS417" s="6"/>
      <c r="AT417" s="6"/>
      <c r="AU417" s="6"/>
      <c r="AV417" s="6"/>
      <c r="AW417" s="6"/>
      <c r="AX417" s="6"/>
      <c r="AY417" s="6"/>
      <c r="AZ417" s="6"/>
      <c r="BA417" s="6"/>
      <c r="BB417" s="6"/>
      <c r="BC417" s="6"/>
      <c r="BD417" s="6"/>
      <c r="BE417" s="6"/>
      <c r="BF417" s="6"/>
      <c r="BG417" s="6"/>
      <c r="BH417" s="6"/>
      <c r="BI417" s="7"/>
      <c r="BJ417" s="48"/>
      <c r="BK417" s="48"/>
      <c r="BL417" s="48"/>
      <c r="CI417" s="48"/>
    </row>
    <row r="418" spans="4:87"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  <c r="AA418" s="6"/>
      <c r="AB418" s="6"/>
      <c r="AC418" s="7"/>
      <c r="AD418" s="48"/>
      <c r="AE418" s="48"/>
      <c r="AF418" s="48"/>
      <c r="AJ418" s="6"/>
      <c r="AK418" s="6"/>
      <c r="AL418" s="6"/>
      <c r="AM418" s="6"/>
      <c r="AN418" s="6"/>
      <c r="AO418" s="6"/>
      <c r="AP418" s="6"/>
      <c r="AQ418" s="6"/>
      <c r="AR418" s="6"/>
      <c r="AS418" s="6"/>
      <c r="AT418" s="6"/>
      <c r="AU418" s="6"/>
      <c r="AV418" s="6"/>
      <c r="AW418" s="6"/>
      <c r="AX418" s="6"/>
      <c r="AY418" s="6"/>
      <c r="AZ418" s="6"/>
      <c r="BA418" s="6"/>
      <c r="BB418" s="6"/>
      <c r="BC418" s="6"/>
      <c r="BD418" s="6"/>
      <c r="BE418" s="6"/>
      <c r="BF418" s="6"/>
      <c r="BG418" s="6"/>
      <c r="BH418" s="6"/>
      <c r="BI418" s="7"/>
      <c r="BJ418" s="48"/>
      <c r="BK418" s="48"/>
      <c r="BL418" s="48"/>
      <c r="CI418" s="48"/>
    </row>
    <row r="419" spans="4:87"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  <c r="AA419" s="6"/>
      <c r="AB419" s="6"/>
      <c r="AC419" s="7"/>
      <c r="AD419" s="48"/>
      <c r="AE419" s="48"/>
      <c r="AF419" s="48"/>
      <c r="AJ419" s="6"/>
      <c r="AK419" s="6"/>
      <c r="AL419" s="6"/>
      <c r="AM419" s="6"/>
      <c r="AN419" s="6"/>
      <c r="AO419" s="6"/>
      <c r="AP419" s="6"/>
      <c r="AQ419" s="6"/>
      <c r="AR419" s="6"/>
      <c r="AS419" s="6"/>
      <c r="AT419" s="6"/>
      <c r="AU419" s="6"/>
      <c r="AV419" s="6"/>
      <c r="AW419" s="6"/>
      <c r="AX419" s="6"/>
      <c r="AY419" s="6"/>
      <c r="AZ419" s="6"/>
      <c r="BA419" s="6"/>
      <c r="BB419" s="6"/>
      <c r="BC419" s="6"/>
      <c r="BD419" s="6"/>
      <c r="BE419" s="6"/>
      <c r="BF419" s="6"/>
      <c r="BG419" s="6"/>
      <c r="BH419" s="6"/>
      <c r="BI419" s="7"/>
      <c r="BJ419" s="48"/>
      <c r="BK419" s="48"/>
      <c r="BL419" s="48"/>
      <c r="CI419" s="48"/>
    </row>
    <row r="420" spans="4:87"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  <c r="AA420" s="6"/>
      <c r="AB420" s="6"/>
      <c r="AC420" s="7"/>
      <c r="AD420" s="48"/>
      <c r="AE420" s="48"/>
      <c r="AF420" s="48"/>
      <c r="AJ420" s="6"/>
      <c r="AK420" s="6"/>
      <c r="AL420" s="6"/>
      <c r="AM420" s="6"/>
      <c r="AN420" s="6"/>
      <c r="AO420" s="6"/>
      <c r="AP420" s="6"/>
      <c r="AQ420" s="6"/>
      <c r="AR420" s="6"/>
      <c r="AS420" s="6"/>
      <c r="AT420" s="6"/>
      <c r="AU420" s="6"/>
      <c r="AV420" s="6"/>
      <c r="AW420" s="6"/>
      <c r="AX420" s="6"/>
      <c r="AY420" s="6"/>
      <c r="AZ420" s="6"/>
      <c r="BA420" s="6"/>
      <c r="BB420" s="6"/>
      <c r="BC420" s="6"/>
      <c r="BD420" s="6"/>
      <c r="BE420" s="6"/>
      <c r="BF420" s="6"/>
      <c r="BG420" s="6"/>
      <c r="BH420" s="6"/>
      <c r="BI420" s="7"/>
      <c r="BJ420" s="48"/>
      <c r="BK420" s="48"/>
      <c r="BL420" s="48"/>
      <c r="CI420" s="48"/>
    </row>
    <row r="421" spans="4:87"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  <c r="AA421" s="6"/>
      <c r="AB421" s="6"/>
      <c r="AC421" s="7"/>
      <c r="AD421" s="48"/>
      <c r="AE421" s="48"/>
      <c r="AF421" s="48"/>
      <c r="AJ421" s="6"/>
      <c r="AK421" s="6"/>
      <c r="AL421" s="6"/>
      <c r="AM421" s="6"/>
      <c r="AN421" s="6"/>
      <c r="AO421" s="6"/>
      <c r="AP421" s="6"/>
      <c r="AQ421" s="6"/>
      <c r="AR421" s="6"/>
      <c r="AS421" s="6"/>
      <c r="AT421" s="6"/>
      <c r="AU421" s="6"/>
      <c r="AV421" s="6"/>
      <c r="AW421" s="6"/>
      <c r="AX421" s="6"/>
      <c r="AY421" s="6"/>
      <c r="AZ421" s="6"/>
      <c r="BA421" s="6"/>
      <c r="BB421" s="6"/>
      <c r="BC421" s="6"/>
      <c r="BD421" s="6"/>
      <c r="BE421" s="6"/>
      <c r="BF421" s="6"/>
      <c r="BG421" s="6"/>
      <c r="BH421" s="6"/>
      <c r="BI421" s="7"/>
      <c r="BJ421" s="48"/>
      <c r="BK421" s="48"/>
      <c r="BL421" s="48"/>
      <c r="CI421" s="48"/>
    </row>
    <row r="422" spans="4:87"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  <c r="AA422" s="6"/>
      <c r="AB422" s="6"/>
      <c r="AC422" s="7"/>
      <c r="AD422" s="48"/>
      <c r="AE422" s="48"/>
      <c r="AF422" s="48"/>
      <c r="AJ422" s="6"/>
      <c r="AK422" s="6"/>
      <c r="AL422" s="6"/>
      <c r="AM422" s="6"/>
      <c r="AN422" s="6"/>
      <c r="AO422" s="6"/>
      <c r="AP422" s="6"/>
      <c r="AQ422" s="6"/>
      <c r="AR422" s="6"/>
      <c r="AS422" s="6"/>
      <c r="AT422" s="6"/>
      <c r="AU422" s="6"/>
      <c r="AV422" s="6"/>
      <c r="AW422" s="6"/>
      <c r="AX422" s="6"/>
      <c r="AY422" s="6"/>
      <c r="AZ422" s="6"/>
      <c r="BA422" s="6"/>
      <c r="BB422" s="6"/>
      <c r="BC422" s="6"/>
      <c r="BD422" s="6"/>
      <c r="BE422" s="6"/>
      <c r="BF422" s="6"/>
      <c r="BG422" s="6"/>
      <c r="BH422" s="6"/>
      <c r="BI422" s="7"/>
      <c r="BJ422" s="48"/>
      <c r="BK422" s="48"/>
      <c r="BL422" s="48"/>
      <c r="CI422" s="48"/>
    </row>
    <row r="423" spans="4:87"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  <c r="AA423" s="6"/>
      <c r="AB423" s="6"/>
      <c r="AC423" s="7"/>
      <c r="AD423" s="48"/>
      <c r="AE423" s="48"/>
      <c r="AF423" s="48"/>
      <c r="AJ423" s="6"/>
      <c r="AK423" s="6"/>
      <c r="AL423" s="6"/>
      <c r="AM423" s="6"/>
      <c r="AN423" s="6"/>
      <c r="AO423" s="6"/>
      <c r="AP423" s="6"/>
      <c r="AQ423" s="6"/>
      <c r="AR423" s="6"/>
      <c r="AS423" s="6"/>
      <c r="AT423" s="6"/>
      <c r="AU423" s="6"/>
      <c r="AV423" s="6"/>
      <c r="AW423" s="6"/>
      <c r="AX423" s="6"/>
      <c r="AY423" s="6"/>
      <c r="AZ423" s="6"/>
      <c r="BA423" s="6"/>
      <c r="BB423" s="6"/>
      <c r="BC423" s="6"/>
      <c r="BD423" s="6"/>
      <c r="BE423" s="6"/>
      <c r="BF423" s="6"/>
      <c r="BG423" s="6"/>
      <c r="BH423" s="6"/>
      <c r="BI423" s="7"/>
      <c r="BJ423" s="48"/>
      <c r="BK423" s="48"/>
      <c r="BL423" s="48"/>
      <c r="CI423" s="48"/>
    </row>
    <row r="424" spans="4:87"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  <c r="AA424" s="6"/>
      <c r="AB424" s="6"/>
      <c r="AC424" s="7"/>
      <c r="AD424" s="48"/>
      <c r="AE424" s="48"/>
      <c r="AF424" s="48"/>
      <c r="AJ424" s="6"/>
      <c r="AK424" s="6"/>
      <c r="AL424" s="6"/>
      <c r="AM424" s="6"/>
      <c r="AN424" s="6"/>
      <c r="AO424" s="6"/>
      <c r="AP424" s="6"/>
      <c r="AQ424" s="6"/>
      <c r="AR424" s="6"/>
      <c r="AS424" s="6"/>
      <c r="AT424" s="6"/>
      <c r="AU424" s="6"/>
      <c r="AV424" s="6"/>
      <c r="AW424" s="6"/>
      <c r="AX424" s="6"/>
      <c r="AY424" s="6"/>
      <c r="AZ424" s="6"/>
      <c r="BA424" s="6"/>
      <c r="BB424" s="6"/>
      <c r="BC424" s="6"/>
      <c r="BD424" s="6"/>
      <c r="BE424" s="6"/>
      <c r="BF424" s="6"/>
      <c r="BG424" s="6"/>
      <c r="BH424" s="6"/>
      <c r="BI424" s="7"/>
      <c r="BJ424" s="48"/>
      <c r="BK424" s="48"/>
      <c r="BL424" s="48"/>
      <c r="CI424" s="48"/>
    </row>
    <row r="425" spans="4:87"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  <c r="AA425" s="6"/>
      <c r="AB425" s="6"/>
      <c r="AC425" s="7"/>
      <c r="AD425" s="48"/>
      <c r="AE425" s="48"/>
      <c r="AF425" s="48"/>
      <c r="AJ425" s="6"/>
      <c r="AK425" s="6"/>
      <c r="AL425" s="6"/>
      <c r="AM425" s="6"/>
      <c r="AN425" s="6"/>
      <c r="AO425" s="6"/>
      <c r="AP425" s="6"/>
      <c r="AQ425" s="6"/>
      <c r="AR425" s="6"/>
      <c r="AS425" s="6"/>
      <c r="AT425" s="6"/>
      <c r="AU425" s="6"/>
      <c r="AV425" s="6"/>
      <c r="AW425" s="6"/>
      <c r="AX425" s="6"/>
      <c r="AY425" s="6"/>
      <c r="AZ425" s="6"/>
      <c r="BA425" s="6"/>
      <c r="BB425" s="6"/>
      <c r="BC425" s="6"/>
      <c r="BD425" s="6"/>
      <c r="BE425" s="6"/>
      <c r="BF425" s="6"/>
      <c r="BG425" s="6"/>
      <c r="BH425" s="6"/>
      <c r="BI425" s="7"/>
      <c r="BJ425" s="48"/>
      <c r="BK425" s="48"/>
      <c r="BL425" s="48"/>
      <c r="CI425" s="48"/>
    </row>
    <row r="426" spans="4:87"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  <c r="AA426" s="6"/>
      <c r="AB426" s="6"/>
      <c r="AC426" s="7"/>
      <c r="AD426" s="48"/>
      <c r="AE426" s="48"/>
      <c r="AF426" s="48"/>
      <c r="AJ426" s="6"/>
      <c r="AK426" s="6"/>
      <c r="AL426" s="6"/>
      <c r="AM426" s="6"/>
      <c r="AN426" s="6"/>
      <c r="AO426" s="6"/>
      <c r="AP426" s="6"/>
      <c r="AQ426" s="6"/>
      <c r="AR426" s="6"/>
      <c r="AS426" s="6"/>
      <c r="AT426" s="6"/>
      <c r="AU426" s="6"/>
      <c r="AV426" s="6"/>
      <c r="AW426" s="6"/>
      <c r="AX426" s="6"/>
      <c r="AY426" s="6"/>
      <c r="AZ426" s="6"/>
      <c r="BA426" s="6"/>
      <c r="BB426" s="6"/>
      <c r="BC426" s="6"/>
      <c r="BD426" s="6"/>
      <c r="BE426" s="6"/>
      <c r="BF426" s="6"/>
      <c r="BG426" s="6"/>
      <c r="BH426" s="6"/>
      <c r="BI426" s="7"/>
      <c r="BJ426" s="48"/>
      <c r="BK426" s="48"/>
      <c r="BL426" s="48"/>
      <c r="CI426" s="48"/>
    </row>
    <row r="427" spans="4:87"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  <c r="AA427" s="6"/>
      <c r="AB427" s="6"/>
      <c r="AC427" s="7"/>
      <c r="AD427" s="48"/>
      <c r="AE427" s="48"/>
      <c r="AF427" s="48"/>
      <c r="AJ427" s="6"/>
      <c r="AK427" s="6"/>
      <c r="AL427" s="6"/>
      <c r="AM427" s="6"/>
      <c r="AN427" s="6"/>
      <c r="AO427" s="6"/>
      <c r="AP427" s="6"/>
      <c r="AQ427" s="6"/>
      <c r="AR427" s="6"/>
      <c r="AS427" s="6"/>
      <c r="AT427" s="6"/>
      <c r="AU427" s="6"/>
      <c r="AV427" s="6"/>
      <c r="AW427" s="6"/>
      <c r="AX427" s="6"/>
      <c r="AY427" s="6"/>
      <c r="AZ427" s="6"/>
      <c r="BA427" s="6"/>
      <c r="BB427" s="6"/>
      <c r="BC427" s="6"/>
      <c r="BD427" s="6"/>
      <c r="BE427" s="6"/>
      <c r="BF427" s="6"/>
      <c r="BG427" s="6"/>
      <c r="BH427" s="6"/>
      <c r="BI427" s="7"/>
      <c r="BJ427" s="48"/>
      <c r="BK427" s="48"/>
      <c r="BL427" s="48"/>
      <c r="CI427" s="48"/>
    </row>
    <row r="428" spans="4:87"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  <c r="AA428" s="6"/>
      <c r="AB428" s="6"/>
      <c r="AC428" s="7"/>
      <c r="AD428" s="48"/>
      <c r="AE428" s="48"/>
      <c r="AF428" s="48"/>
      <c r="AJ428" s="6"/>
      <c r="AK428" s="6"/>
      <c r="AL428" s="6"/>
      <c r="AM428" s="6"/>
      <c r="AN428" s="6"/>
      <c r="AO428" s="6"/>
      <c r="AP428" s="6"/>
      <c r="AQ428" s="6"/>
      <c r="AR428" s="6"/>
      <c r="AS428" s="6"/>
      <c r="AT428" s="6"/>
      <c r="AU428" s="6"/>
      <c r="AV428" s="6"/>
      <c r="AW428" s="6"/>
      <c r="AX428" s="6"/>
      <c r="AY428" s="6"/>
      <c r="AZ428" s="6"/>
      <c r="BA428" s="6"/>
      <c r="BB428" s="6"/>
      <c r="BC428" s="6"/>
      <c r="BD428" s="6"/>
      <c r="BE428" s="6"/>
      <c r="BF428" s="6"/>
      <c r="BG428" s="6"/>
      <c r="BH428" s="6"/>
      <c r="BI428" s="7"/>
      <c r="BJ428" s="48"/>
      <c r="BK428" s="48"/>
      <c r="BL428" s="48"/>
      <c r="CI428" s="48"/>
    </row>
    <row r="429" spans="4:87"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  <c r="AA429" s="6"/>
      <c r="AB429" s="6"/>
      <c r="AC429" s="7"/>
      <c r="AD429" s="48"/>
      <c r="AE429" s="48"/>
      <c r="AF429" s="48"/>
      <c r="AJ429" s="6"/>
      <c r="AK429" s="6"/>
      <c r="AL429" s="6"/>
      <c r="AM429" s="6"/>
      <c r="AN429" s="6"/>
      <c r="AO429" s="6"/>
      <c r="AP429" s="6"/>
      <c r="AQ429" s="6"/>
      <c r="AR429" s="6"/>
      <c r="AS429" s="6"/>
      <c r="AT429" s="6"/>
      <c r="AU429" s="6"/>
      <c r="AV429" s="6"/>
      <c r="AW429" s="6"/>
      <c r="AX429" s="6"/>
      <c r="AY429" s="6"/>
      <c r="AZ429" s="6"/>
      <c r="BA429" s="6"/>
      <c r="BB429" s="6"/>
      <c r="BC429" s="6"/>
      <c r="BD429" s="6"/>
      <c r="BE429" s="6"/>
      <c r="BF429" s="6"/>
      <c r="BG429" s="6"/>
      <c r="BH429" s="6"/>
      <c r="BI429" s="7"/>
      <c r="BJ429" s="48"/>
      <c r="BK429" s="48"/>
      <c r="BL429" s="48"/>
      <c r="CI429" s="48"/>
    </row>
    <row r="430" spans="4:87"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  <c r="AA430" s="6"/>
      <c r="AB430" s="6"/>
      <c r="AC430" s="7"/>
      <c r="AD430" s="48"/>
      <c r="AE430" s="48"/>
      <c r="AF430" s="48"/>
      <c r="AJ430" s="6"/>
      <c r="AK430" s="6"/>
      <c r="AL430" s="6"/>
      <c r="AM430" s="6"/>
      <c r="AN430" s="6"/>
      <c r="AO430" s="6"/>
      <c r="AP430" s="6"/>
      <c r="AQ430" s="6"/>
      <c r="AR430" s="6"/>
      <c r="AS430" s="6"/>
      <c r="AT430" s="6"/>
      <c r="AU430" s="6"/>
      <c r="AV430" s="6"/>
      <c r="AW430" s="6"/>
      <c r="AX430" s="6"/>
      <c r="AY430" s="6"/>
      <c r="AZ430" s="6"/>
      <c r="BA430" s="6"/>
      <c r="BB430" s="6"/>
      <c r="BC430" s="6"/>
      <c r="BD430" s="6"/>
      <c r="BE430" s="6"/>
      <c r="BF430" s="6"/>
      <c r="BG430" s="6"/>
      <c r="BH430" s="6"/>
      <c r="BI430" s="7"/>
      <c r="BJ430" s="48"/>
      <c r="BK430" s="48"/>
      <c r="BL430" s="48"/>
      <c r="CI430" s="48"/>
    </row>
    <row r="431" spans="4:87"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  <c r="AA431" s="6"/>
      <c r="AB431" s="6"/>
      <c r="AC431" s="7"/>
      <c r="AD431" s="48"/>
      <c r="AE431" s="48"/>
      <c r="AF431" s="48"/>
      <c r="AJ431" s="6"/>
      <c r="AK431" s="6"/>
      <c r="AL431" s="6"/>
      <c r="AM431" s="6"/>
      <c r="AN431" s="6"/>
      <c r="AO431" s="6"/>
      <c r="AP431" s="6"/>
      <c r="AQ431" s="6"/>
      <c r="AR431" s="6"/>
      <c r="AS431" s="6"/>
      <c r="AT431" s="6"/>
      <c r="AU431" s="6"/>
      <c r="AV431" s="6"/>
      <c r="AW431" s="6"/>
      <c r="AX431" s="6"/>
      <c r="AY431" s="6"/>
      <c r="AZ431" s="6"/>
      <c r="BA431" s="6"/>
      <c r="BB431" s="6"/>
      <c r="BC431" s="6"/>
      <c r="BD431" s="6"/>
      <c r="BE431" s="6"/>
      <c r="BF431" s="6"/>
      <c r="BG431" s="6"/>
      <c r="BH431" s="6"/>
      <c r="BI431" s="7"/>
      <c r="BJ431" s="48"/>
      <c r="BK431" s="48"/>
      <c r="BL431" s="48"/>
      <c r="CI431" s="48"/>
    </row>
    <row r="432" spans="4:87"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  <c r="AA432" s="6"/>
      <c r="AB432" s="6"/>
      <c r="AC432" s="7"/>
      <c r="AD432" s="48"/>
      <c r="AE432" s="48"/>
      <c r="AF432" s="48"/>
      <c r="AJ432" s="6"/>
      <c r="AK432" s="6"/>
      <c r="AL432" s="6"/>
      <c r="AM432" s="6"/>
      <c r="AN432" s="6"/>
      <c r="AO432" s="6"/>
      <c r="AP432" s="6"/>
      <c r="AQ432" s="6"/>
      <c r="AR432" s="6"/>
      <c r="AS432" s="6"/>
      <c r="AT432" s="6"/>
      <c r="AU432" s="6"/>
      <c r="AV432" s="6"/>
      <c r="AW432" s="6"/>
      <c r="AX432" s="6"/>
      <c r="AY432" s="6"/>
      <c r="AZ432" s="6"/>
      <c r="BA432" s="6"/>
      <c r="BB432" s="6"/>
      <c r="BC432" s="6"/>
      <c r="BD432" s="6"/>
      <c r="BE432" s="6"/>
      <c r="BF432" s="6"/>
      <c r="BG432" s="6"/>
      <c r="BH432" s="6"/>
      <c r="BI432" s="7"/>
      <c r="BJ432" s="48"/>
      <c r="BK432" s="48"/>
      <c r="BL432" s="48"/>
      <c r="CI432" s="48"/>
    </row>
    <row r="433" spans="4:87"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  <c r="AA433" s="6"/>
      <c r="AB433" s="6"/>
      <c r="AC433" s="7"/>
      <c r="AD433" s="48"/>
      <c r="AE433" s="48"/>
      <c r="AF433" s="48"/>
      <c r="AJ433" s="6"/>
      <c r="AK433" s="6"/>
      <c r="AL433" s="6"/>
      <c r="AM433" s="6"/>
      <c r="AN433" s="6"/>
      <c r="AO433" s="6"/>
      <c r="AP433" s="6"/>
      <c r="AQ433" s="6"/>
      <c r="AR433" s="6"/>
      <c r="AS433" s="6"/>
      <c r="AT433" s="6"/>
      <c r="AU433" s="6"/>
      <c r="AV433" s="6"/>
      <c r="AW433" s="6"/>
      <c r="AX433" s="6"/>
      <c r="AY433" s="6"/>
      <c r="AZ433" s="6"/>
      <c r="BA433" s="6"/>
      <c r="BB433" s="6"/>
      <c r="BC433" s="6"/>
      <c r="BD433" s="6"/>
      <c r="BE433" s="6"/>
      <c r="BF433" s="6"/>
      <c r="BG433" s="6"/>
      <c r="BH433" s="6"/>
      <c r="BI433" s="7"/>
      <c r="BJ433" s="48"/>
      <c r="BK433" s="48"/>
      <c r="BL433" s="48"/>
      <c r="CI433" s="48"/>
    </row>
    <row r="434" spans="4:87"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  <c r="AA434" s="6"/>
      <c r="AB434" s="6"/>
      <c r="AC434" s="7"/>
      <c r="AD434" s="48"/>
      <c r="AE434" s="48"/>
      <c r="AF434" s="48"/>
      <c r="AJ434" s="6"/>
      <c r="AK434" s="6"/>
      <c r="AL434" s="6"/>
      <c r="AM434" s="6"/>
      <c r="AN434" s="6"/>
      <c r="AO434" s="6"/>
      <c r="AP434" s="6"/>
      <c r="AQ434" s="6"/>
      <c r="AR434" s="6"/>
      <c r="AS434" s="6"/>
      <c r="AT434" s="6"/>
      <c r="AU434" s="6"/>
      <c r="AV434" s="6"/>
      <c r="AW434" s="6"/>
      <c r="AX434" s="6"/>
      <c r="AY434" s="6"/>
      <c r="AZ434" s="6"/>
      <c r="BA434" s="6"/>
      <c r="BB434" s="6"/>
      <c r="BC434" s="6"/>
      <c r="BD434" s="6"/>
      <c r="BE434" s="6"/>
      <c r="BF434" s="6"/>
      <c r="BG434" s="6"/>
      <c r="BH434" s="6"/>
      <c r="BI434" s="7"/>
      <c r="BJ434" s="48"/>
      <c r="BK434" s="48"/>
      <c r="BL434" s="48"/>
      <c r="CI434" s="48"/>
    </row>
    <row r="435" spans="4:87"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  <c r="AA435" s="6"/>
      <c r="AB435" s="6"/>
      <c r="AC435" s="7"/>
      <c r="AD435" s="48"/>
      <c r="AE435" s="48"/>
      <c r="AF435" s="48"/>
      <c r="AJ435" s="6"/>
      <c r="AK435" s="6"/>
      <c r="AL435" s="6"/>
      <c r="AM435" s="6"/>
      <c r="AN435" s="6"/>
      <c r="AO435" s="6"/>
      <c r="AP435" s="6"/>
      <c r="AQ435" s="6"/>
      <c r="AR435" s="6"/>
      <c r="AS435" s="6"/>
      <c r="AT435" s="6"/>
      <c r="AU435" s="6"/>
      <c r="AV435" s="6"/>
      <c r="AW435" s="6"/>
      <c r="AX435" s="6"/>
      <c r="AY435" s="6"/>
      <c r="AZ435" s="6"/>
      <c r="BA435" s="6"/>
      <c r="BB435" s="6"/>
      <c r="BC435" s="6"/>
      <c r="BD435" s="6"/>
      <c r="BE435" s="6"/>
      <c r="BF435" s="6"/>
      <c r="BG435" s="6"/>
      <c r="BH435" s="6"/>
      <c r="BI435" s="7"/>
      <c r="BJ435" s="48"/>
      <c r="BK435" s="48"/>
      <c r="BL435" s="48"/>
      <c r="CI435" s="48"/>
    </row>
    <row r="436" spans="4:87"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  <c r="AA436" s="6"/>
      <c r="AB436" s="6"/>
      <c r="AC436" s="7"/>
      <c r="AD436" s="48"/>
      <c r="AE436" s="48"/>
      <c r="AF436" s="48"/>
      <c r="AJ436" s="6"/>
      <c r="AK436" s="6"/>
      <c r="AL436" s="6"/>
      <c r="AM436" s="6"/>
      <c r="AN436" s="6"/>
      <c r="AO436" s="6"/>
      <c r="AP436" s="6"/>
      <c r="AQ436" s="6"/>
      <c r="AR436" s="6"/>
      <c r="AS436" s="6"/>
      <c r="AT436" s="6"/>
      <c r="AU436" s="6"/>
      <c r="AV436" s="6"/>
      <c r="AW436" s="6"/>
      <c r="AX436" s="6"/>
      <c r="AY436" s="6"/>
      <c r="AZ436" s="6"/>
      <c r="BA436" s="6"/>
      <c r="BB436" s="6"/>
      <c r="BC436" s="6"/>
      <c r="BD436" s="6"/>
      <c r="BE436" s="6"/>
      <c r="BF436" s="6"/>
      <c r="BG436" s="6"/>
      <c r="BH436" s="6"/>
      <c r="BI436" s="7"/>
      <c r="BJ436" s="48"/>
      <c r="BK436" s="48"/>
      <c r="BL436" s="48"/>
      <c r="CI436" s="48"/>
    </row>
    <row r="437" spans="4:87"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  <c r="AA437" s="6"/>
      <c r="AB437" s="6"/>
      <c r="AC437" s="7"/>
      <c r="AD437" s="48"/>
      <c r="AE437" s="48"/>
      <c r="AF437" s="48"/>
      <c r="AJ437" s="6"/>
      <c r="AK437" s="6"/>
      <c r="AL437" s="6"/>
      <c r="AM437" s="6"/>
      <c r="AN437" s="6"/>
      <c r="AO437" s="6"/>
      <c r="AP437" s="6"/>
      <c r="AQ437" s="6"/>
      <c r="AR437" s="6"/>
      <c r="AS437" s="6"/>
      <c r="AT437" s="6"/>
      <c r="AU437" s="6"/>
      <c r="AV437" s="6"/>
      <c r="AW437" s="6"/>
      <c r="AX437" s="6"/>
      <c r="AY437" s="6"/>
      <c r="AZ437" s="6"/>
      <c r="BA437" s="6"/>
      <c r="BB437" s="6"/>
      <c r="BC437" s="6"/>
      <c r="BD437" s="6"/>
      <c r="BE437" s="6"/>
      <c r="BF437" s="6"/>
      <c r="BG437" s="6"/>
      <c r="BH437" s="6"/>
      <c r="BI437" s="7"/>
      <c r="BJ437" s="48"/>
      <c r="BK437" s="48"/>
      <c r="BL437" s="48"/>
      <c r="CI437" s="48"/>
    </row>
    <row r="438" spans="4:87"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  <c r="AA438" s="6"/>
      <c r="AB438" s="6"/>
      <c r="AC438" s="7"/>
      <c r="AD438" s="48"/>
      <c r="AE438" s="48"/>
      <c r="AF438" s="48"/>
      <c r="AJ438" s="6"/>
      <c r="AK438" s="6"/>
      <c r="AL438" s="6"/>
      <c r="AM438" s="6"/>
      <c r="AN438" s="6"/>
      <c r="AO438" s="6"/>
      <c r="AP438" s="6"/>
      <c r="AQ438" s="6"/>
      <c r="AR438" s="6"/>
      <c r="AS438" s="6"/>
      <c r="AT438" s="6"/>
      <c r="AU438" s="6"/>
      <c r="AV438" s="6"/>
      <c r="AW438" s="6"/>
      <c r="AX438" s="6"/>
      <c r="AY438" s="6"/>
      <c r="AZ438" s="6"/>
      <c r="BA438" s="6"/>
      <c r="BB438" s="6"/>
      <c r="BC438" s="6"/>
      <c r="BD438" s="6"/>
      <c r="BE438" s="6"/>
      <c r="BF438" s="6"/>
      <c r="BG438" s="6"/>
      <c r="BH438" s="6"/>
      <c r="BI438" s="7"/>
      <c r="BJ438" s="48"/>
      <c r="BK438" s="48"/>
      <c r="BL438" s="48"/>
      <c r="CI438" s="48"/>
    </row>
    <row r="439" spans="4:87"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  <c r="AA439" s="6"/>
      <c r="AB439" s="6"/>
      <c r="AC439" s="7"/>
      <c r="AD439" s="48"/>
      <c r="AE439" s="48"/>
      <c r="AF439" s="48"/>
      <c r="AJ439" s="6"/>
      <c r="AK439" s="6"/>
      <c r="AL439" s="6"/>
      <c r="AM439" s="6"/>
      <c r="AN439" s="6"/>
      <c r="AO439" s="6"/>
      <c r="AP439" s="6"/>
      <c r="AQ439" s="6"/>
      <c r="AR439" s="6"/>
      <c r="AS439" s="6"/>
      <c r="AT439" s="6"/>
      <c r="AU439" s="6"/>
      <c r="AV439" s="6"/>
      <c r="AW439" s="6"/>
      <c r="AX439" s="6"/>
      <c r="AY439" s="6"/>
      <c r="AZ439" s="6"/>
      <c r="BA439" s="6"/>
      <c r="BB439" s="6"/>
      <c r="BC439" s="6"/>
      <c r="BD439" s="6"/>
      <c r="BE439" s="6"/>
      <c r="BF439" s="6"/>
      <c r="BG439" s="6"/>
      <c r="BH439" s="6"/>
      <c r="BI439" s="7"/>
      <c r="BJ439" s="48"/>
      <c r="BK439" s="48"/>
      <c r="BL439" s="48"/>
      <c r="CI439" s="48"/>
    </row>
    <row r="440" spans="4:87"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  <c r="AA440" s="6"/>
      <c r="AB440" s="6"/>
      <c r="AC440" s="7"/>
      <c r="AD440" s="48"/>
      <c r="AE440" s="48"/>
      <c r="AF440" s="48"/>
      <c r="AJ440" s="6"/>
      <c r="AK440" s="6"/>
      <c r="AL440" s="6"/>
      <c r="AM440" s="6"/>
      <c r="AN440" s="6"/>
      <c r="AO440" s="6"/>
      <c r="AP440" s="6"/>
      <c r="AQ440" s="6"/>
      <c r="AR440" s="6"/>
      <c r="AS440" s="6"/>
      <c r="AT440" s="6"/>
      <c r="AU440" s="6"/>
      <c r="AV440" s="6"/>
      <c r="AW440" s="6"/>
      <c r="AX440" s="6"/>
      <c r="AY440" s="6"/>
      <c r="AZ440" s="6"/>
      <c r="BA440" s="6"/>
      <c r="BB440" s="6"/>
      <c r="BC440" s="6"/>
      <c r="BD440" s="6"/>
      <c r="BE440" s="6"/>
      <c r="BF440" s="6"/>
      <c r="BG440" s="6"/>
      <c r="BH440" s="6"/>
      <c r="BI440" s="7"/>
      <c r="BJ440" s="48"/>
      <c r="BK440" s="48"/>
      <c r="BL440" s="48"/>
      <c r="CI440" s="48"/>
    </row>
    <row r="441" spans="4:87"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  <c r="AA441" s="6"/>
      <c r="AB441" s="6"/>
      <c r="AC441" s="7"/>
      <c r="AD441" s="48"/>
      <c r="AE441" s="48"/>
      <c r="AF441" s="48"/>
      <c r="AJ441" s="6"/>
      <c r="AK441" s="6"/>
      <c r="AL441" s="6"/>
      <c r="AM441" s="6"/>
      <c r="AN441" s="6"/>
      <c r="AO441" s="6"/>
      <c r="AP441" s="6"/>
      <c r="AQ441" s="6"/>
      <c r="AR441" s="6"/>
      <c r="AS441" s="6"/>
      <c r="AT441" s="6"/>
      <c r="AU441" s="6"/>
      <c r="AV441" s="6"/>
      <c r="AW441" s="6"/>
      <c r="AX441" s="6"/>
      <c r="AY441" s="6"/>
      <c r="AZ441" s="6"/>
      <c r="BA441" s="6"/>
      <c r="BB441" s="6"/>
      <c r="BC441" s="6"/>
      <c r="BD441" s="6"/>
      <c r="BE441" s="6"/>
      <c r="BF441" s="6"/>
      <c r="BG441" s="6"/>
      <c r="BH441" s="6"/>
      <c r="BI441" s="7"/>
      <c r="BJ441" s="48"/>
      <c r="BK441" s="48"/>
      <c r="BL441" s="48"/>
      <c r="CI441" s="48"/>
    </row>
    <row r="442" spans="4:87"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  <c r="AA442" s="6"/>
      <c r="AB442" s="6"/>
      <c r="AC442" s="7"/>
      <c r="AD442" s="48"/>
      <c r="AE442" s="48"/>
      <c r="AF442" s="48"/>
      <c r="AJ442" s="6"/>
      <c r="AK442" s="6"/>
      <c r="AL442" s="6"/>
      <c r="AM442" s="6"/>
      <c r="AN442" s="6"/>
      <c r="AO442" s="6"/>
      <c r="AP442" s="6"/>
      <c r="AQ442" s="6"/>
      <c r="AR442" s="6"/>
      <c r="AS442" s="6"/>
      <c r="AT442" s="6"/>
      <c r="AU442" s="6"/>
      <c r="AV442" s="6"/>
      <c r="AW442" s="6"/>
      <c r="AX442" s="6"/>
      <c r="AY442" s="6"/>
      <c r="AZ442" s="6"/>
      <c r="BA442" s="6"/>
      <c r="BB442" s="6"/>
      <c r="BC442" s="6"/>
      <c r="BD442" s="6"/>
      <c r="BE442" s="6"/>
      <c r="BF442" s="6"/>
      <c r="BG442" s="6"/>
      <c r="BH442" s="6"/>
      <c r="BI442" s="7"/>
      <c r="BJ442" s="48"/>
      <c r="BK442" s="48"/>
      <c r="BL442" s="48"/>
      <c r="CI442" s="48"/>
    </row>
    <row r="443" spans="4:87"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  <c r="AA443" s="6"/>
      <c r="AB443" s="6"/>
      <c r="AC443" s="7"/>
      <c r="AD443" s="48"/>
      <c r="AE443" s="48"/>
      <c r="AF443" s="48"/>
      <c r="AJ443" s="6"/>
      <c r="AK443" s="6"/>
      <c r="AL443" s="6"/>
      <c r="AM443" s="6"/>
      <c r="AN443" s="6"/>
      <c r="AO443" s="6"/>
      <c r="AP443" s="6"/>
      <c r="AQ443" s="6"/>
      <c r="AR443" s="6"/>
      <c r="AS443" s="6"/>
      <c r="AT443" s="6"/>
      <c r="AU443" s="6"/>
      <c r="AV443" s="6"/>
      <c r="AW443" s="6"/>
      <c r="AX443" s="6"/>
      <c r="AY443" s="6"/>
      <c r="AZ443" s="6"/>
      <c r="BA443" s="6"/>
      <c r="BB443" s="6"/>
      <c r="BC443" s="6"/>
      <c r="BD443" s="6"/>
      <c r="BE443" s="6"/>
      <c r="BF443" s="6"/>
      <c r="BG443" s="6"/>
      <c r="BH443" s="6"/>
      <c r="BI443" s="7"/>
      <c r="BJ443" s="48"/>
      <c r="BK443" s="48"/>
      <c r="BL443" s="48"/>
      <c r="CI443" s="48"/>
    </row>
    <row r="444" spans="4:87"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  <c r="AA444" s="6"/>
      <c r="AB444" s="6"/>
      <c r="AC444" s="7"/>
      <c r="AD444" s="48"/>
      <c r="AE444" s="48"/>
      <c r="AF444" s="48"/>
      <c r="AJ444" s="6"/>
      <c r="AK444" s="6"/>
      <c r="AL444" s="6"/>
      <c r="AM444" s="6"/>
      <c r="AN444" s="6"/>
      <c r="AO444" s="6"/>
      <c r="AP444" s="6"/>
      <c r="AQ444" s="6"/>
      <c r="AR444" s="6"/>
      <c r="AS444" s="6"/>
      <c r="AT444" s="6"/>
      <c r="AU444" s="6"/>
      <c r="AV444" s="6"/>
      <c r="AW444" s="6"/>
      <c r="AX444" s="6"/>
      <c r="AY444" s="6"/>
      <c r="AZ444" s="6"/>
      <c r="BA444" s="6"/>
      <c r="BB444" s="6"/>
      <c r="BC444" s="6"/>
      <c r="BD444" s="6"/>
      <c r="BE444" s="6"/>
      <c r="BF444" s="6"/>
      <c r="BG444" s="6"/>
      <c r="BH444" s="6"/>
      <c r="BI444" s="7"/>
      <c r="BJ444" s="48"/>
      <c r="BK444" s="48"/>
      <c r="BL444" s="48"/>
      <c r="CI444" s="48"/>
    </row>
    <row r="445" spans="4:87"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  <c r="AA445" s="6"/>
      <c r="AB445" s="6"/>
      <c r="AC445" s="7"/>
      <c r="AD445" s="48"/>
      <c r="AE445" s="48"/>
      <c r="AF445" s="48"/>
      <c r="AJ445" s="6"/>
      <c r="AK445" s="6"/>
      <c r="AL445" s="6"/>
      <c r="AM445" s="6"/>
      <c r="AN445" s="6"/>
      <c r="AO445" s="6"/>
      <c r="AP445" s="6"/>
      <c r="AQ445" s="6"/>
      <c r="AR445" s="6"/>
      <c r="AS445" s="6"/>
      <c r="AT445" s="6"/>
      <c r="AU445" s="6"/>
      <c r="AV445" s="6"/>
      <c r="AW445" s="6"/>
      <c r="AX445" s="6"/>
      <c r="AY445" s="6"/>
      <c r="AZ445" s="6"/>
      <c r="BA445" s="6"/>
      <c r="BB445" s="6"/>
      <c r="BC445" s="6"/>
      <c r="BD445" s="6"/>
      <c r="BE445" s="6"/>
      <c r="BF445" s="6"/>
      <c r="BG445" s="6"/>
      <c r="BH445" s="6"/>
      <c r="BI445" s="7"/>
      <c r="BJ445" s="48"/>
      <c r="BK445" s="48"/>
      <c r="BL445" s="48"/>
      <c r="CI445" s="48"/>
    </row>
    <row r="446" spans="4:87"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  <c r="AA446" s="6"/>
      <c r="AB446" s="6"/>
      <c r="AC446" s="7"/>
      <c r="AD446" s="48"/>
      <c r="AE446" s="48"/>
      <c r="AF446" s="48"/>
      <c r="AJ446" s="6"/>
      <c r="AK446" s="6"/>
      <c r="AL446" s="6"/>
      <c r="AM446" s="6"/>
      <c r="AN446" s="6"/>
      <c r="AO446" s="6"/>
      <c r="AP446" s="6"/>
      <c r="AQ446" s="6"/>
      <c r="AR446" s="6"/>
      <c r="AS446" s="6"/>
      <c r="AT446" s="6"/>
      <c r="AU446" s="6"/>
      <c r="AV446" s="6"/>
      <c r="AW446" s="6"/>
      <c r="AX446" s="6"/>
      <c r="AY446" s="6"/>
      <c r="AZ446" s="6"/>
      <c r="BA446" s="6"/>
      <c r="BB446" s="6"/>
      <c r="BC446" s="6"/>
      <c r="BD446" s="6"/>
      <c r="BE446" s="6"/>
      <c r="BF446" s="6"/>
      <c r="BG446" s="6"/>
      <c r="BH446" s="6"/>
      <c r="BI446" s="7"/>
      <c r="BJ446" s="48"/>
      <c r="BK446" s="48"/>
      <c r="BL446" s="48"/>
      <c r="CI446" s="48"/>
    </row>
    <row r="447" spans="4:87"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  <c r="AA447" s="6"/>
      <c r="AB447" s="6"/>
      <c r="AC447" s="7"/>
      <c r="AD447" s="48"/>
      <c r="AE447" s="48"/>
      <c r="AF447" s="48"/>
      <c r="AJ447" s="6"/>
      <c r="AK447" s="6"/>
      <c r="AL447" s="6"/>
      <c r="AM447" s="6"/>
      <c r="AN447" s="6"/>
      <c r="AO447" s="6"/>
      <c r="AP447" s="6"/>
      <c r="AQ447" s="6"/>
      <c r="AR447" s="6"/>
      <c r="AS447" s="6"/>
      <c r="AT447" s="6"/>
      <c r="AU447" s="6"/>
      <c r="AV447" s="6"/>
      <c r="AW447" s="6"/>
      <c r="AX447" s="6"/>
      <c r="AY447" s="6"/>
      <c r="AZ447" s="6"/>
      <c r="BA447" s="6"/>
      <c r="BB447" s="6"/>
      <c r="BC447" s="6"/>
      <c r="BD447" s="6"/>
      <c r="BE447" s="6"/>
      <c r="BF447" s="6"/>
      <c r="BG447" s="6"/>
      <c r="BH447" s="6"/>
      <c r="BI447" s="7"/>
      <c r="BJ447" s="48"/>
      <c r="BK447" s="48"/>
      <c r="BL447" s="48"/>
      <c r="CI447" s="48"/>
    </row>
    <row r="448" spans="4:87"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  <c r="AA448" s="6"/>
      <c r="AB448" s="6"/>
      <c r="AC448" s="7"/>
      <c r="AD448" s="48"/>
      <c r="AE448" s="48"/>
      <c r="AF448" s="48"/>
      <c r="AJ448" s="6"/>
      <c r="AK448" s="6"/>
      <c r="AL448" s="6"/>
      <c r="AM448" s="6"/>
      <c r="AN448" s="6"/>
      <c r="AO448" s="6"/>
      <c r="AP448" s="6"/>
      <c r="AQ448" s="6"/>
      <c r="AR448" s="6"/>
      <c r="AS448" s="6"/>
      <c r="AT448" s="6"/>
      <c r="AU448" s="6"/>
      <c r="AV448" s="6"/>
      <c r="AW448" s="6"/>
      <c r="AX448" s="6"/>
      <c r="AY448" s="6"/>
      <c r="AZ448" s="6"/>
      <c r="BA448" s="6"/>
      <c r="BB448" s="6"/>
      <c r="BC448" s="6"/>
      <c r="BD448" s="6"/>
      <c r="BE448" s="6"/>
      <c r="BF448" s="6"/>
      <c r="BG448" s="6"/>
      <c r="BH448" s="6"/>
      <c r="BI448" s="7"/>
      <c r="BJ448" s="48"/>
      <c r="BK448" s="48"/>
      <c r="BL448" s="48"/>
      <c r="CI448" s="48"/>
    </row>
    <row r="449" spans="4:87"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  <c r="AA449" s="6"/>
      <c r="AB449" s="6"/>
      <c r="AC449" s="7"/>
      <c r="AD449" s="48"/>
      <c r="AE449" s="48"/>
      <c r="AF449" s="48"/>
      <c r="AJ449" s="6"/>
      <c r="AK449" s="6"/>
      <c r="AL449" s="6"/>
      <c r="AM449" s="6"/>
      <c r="AN449" s="6"/>
      <c r="AO449" s="6"/>
      <c r="AP449" s="6"/>
      <c r="AQ449" s="6"/>
      <c r="AR449" s="6"/>
      <c r="AS449" s="6"/>
      <c r="AT449" s="6"/>
      <c r="AU449" s="6"/>
      <c r="AV449" s="6"/>
      <c r="AW449" s="6"/>
      <c r="AX449" s="6"/>
      <c r="AY449" s="6"/>
      <c r="AZ449" s="6"/>
      <c r="BA449" s="6"/>
      <c r="BB449" s="6"/>
      <c r="BC449" s="6"/>
      <c r="BD449" s="6"/>
      <c r="BE449" s="6"/>
      <c r="BF449" s="6"/>
      <c r="BG449" s="6"/>
      <c r="BH449" s="6"/>
      <c r="BI449" s="7"/>
      <c r="BJ449" s="48"/>
      <c r="BK449" s="48"/>
      <c r="BL449" s="48"/>
      <c r="CI449" s="48"/>
    </row>
    <row r="450" spans="4:87"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  <c r="AA450" s="6"/>
      <c r="AB450" s="6"/>
      <c r="AC450" s="7"/>
      <c r="AD450" s="48"/>
      <c r="AE450" s="48"/>
      <c r="AF450" s="48"/>
      <c r="AJ450" s="6"/>
      <c r="AK450" s="6"/>
      <c r="AL450" s="6"/>
      <c r="AM450" s="6"/>
      <c r="AN450" s="6"/>
      <c r="AO450" s="6"/>
      <c r="AP450" s="6"/>
      <c r="AQ450" s="6"/>
      <c r="AR450" s="6"/>
      <c r="AS450" s="6"/>
      <c r="AT450" s="6"/>
      <c r="AU450" s="6"/>
      <c r="AV450" s="6"/>
      <c r="AW450" s="6"/>
      <c r="AX450" s="6"/>
      <c r="AY450" s="6"/>
      <c r="AZ450" s="6"/>
      <c r="BA450" s="6"/>
      <c r="BB450" s="6"/>
      <c r="BC450" s="6"/>
      <c r="BD450" s="6"/>
      <c r="BE450" s="6"/>
      <c r="BF450" s="6"/>
      <c r="BG450" s="6"/>
      <c r="BH450" s="6"/>
      <c r="BI450" s="7"/>
      <c r="BJ450" s="48"/>
      <c r="BK450" s="48"/>
      <c r="BL450" s="48"/>
      <c r="CI450" s="48"/>
    </row>
    <row r="451" spans="4:87"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  <c r="AA451" s="6"/>
      <c r="AB451" s="6"/>
      <c r="AC451" s="7"/>
      <c r="AD451" s="48"/>
      <c r="AE451" s="48"/>
      <c r="AF451" s="48"/>
      <c r="AJ451" s="6"/>
      <c r="AK451" s="6"/>
      <c r="AL451" s="6"/>
      <c r="AM451" s="6"/>
      <c r="AN451" s="6"/>
      <c r="AO451" s="6"/>
      <c r="AP451" s="6"/>
      <c r="AQ451" s="6"/>
      <c r="AR451" s="6"/>
      <c r="AS451" s="6"/>
      <c r="AT451" s="6"/>
      <c r="AU451" s="6"/>
      <c r="AV451" s="6"/>
      <c r="AW451" s="6"/>
      <c r="AX451" s="6"/>
      <c r="AY451" s="6"/>
      <c r="AZ451" s="6"/>
      <c r="BA451" s="6"/>
      <c r="BB451" s="6"/>
      <c r="BC451" s="6"/>
      <c r="BD451" s="6"/>
      <c r="BE451" s="6"/>
      <c r="BF451" s="6"/>
      <c r="BG451" s="6"/>
      <c r="BH451" s="6"/>
      <c r="BI451" s="7"/>
      <c r="BJ451" s="48"/>
      <c r="BK451" s="48"/>
      <c r="BL451" s="48"/>
      <c r="CI451" s="48"/>
    </row>
    <row r="452" spans="4:87"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  <c r="AA452" s="6"/>
      <c r="AB452" s="6"/>
      <c r="AC452" s="7"/>
      <c r="AD452" s="48"/>
      <c r="AE452" s="48"/>
      <c r="AF452" s="48"/>
      <c r="AJ452" s="6"/>
      <c r="AK452" s="6"/>
      <c r="AL452" s="6"/>
      <c r="AM452" s="6"/>
      <c r="AN452" s="6"/>
      <c r="AO452" s="6"/>
      <c r="AP452" s="6"/>
      <c r="AQ452" s="6"/>
      <c r="AR452" s="6"/>
      <c r="AS452" s="6"/>
      <c r="AT452" s="6"/>
      <c r="AU452" s="6"/>
      <c r="AV452" s="6"/>
      <c r="AW452" s="6"/>
      <c r="AX452" s="6"/>
      <c r="AY452" s="6"/>
      <c r="AZ452" s="6"/>
      <c r="BA452" s="6"/>
      <c r="BB452" s="6"/>
      <c r="BC452" s="6"/>
      <c r="BD452" s="6"/>
      <c r="BE452" s="6"/>
      <c r="BF452" s="6"/>
      <c r="BG452" s="6"/>
      <c r="BH452" s="6"/>
      <c r="BI452" s="7"/>
      <c r="BJ452" s="48"/>
      <c r="BK452" s="48"/>
      <c r="BL452" s="48"/>
      <c r="CI452" s="48"/>
    </row>
    <row r="453" spans="4:87"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  <c r="AA453" s="6"/>
      <c r="AB453" s="6"/>
      <c r="AC453" s="7"/>
      <c r="AD453" s="48"/>
      <c r="AE453" s="48"/>
      <c r="AF453" s="48"/>
      <c r="AJ453" s="6"/>
      <c r="AK453" s="6"/>
      <c r="AL453" s="6"/>
      <c r="AM453" s="6"/>
      <c r="AN453" s="6"/>
      <c r="AO453" s="6"/>
      <c r="AP453" s="6"/>
      <c r="AQ453" s="6"/>
      <c r="AR453" s="6"/>
      <c r="AS453" s="6"/>
      <c r="AT453" s="6"/>
      <c r="AU453" s="6"/>
      <c r="AV453" s="6"/>
      <c r="AW453" s="6"/>
      <c r="AX453" s="6"/>
      <c r="AY453" s="6"/>
      <c r="AZ453" s="6"/>
      <c r="BA453" s="6"/>
      <c r="BB453" s="6"/>
      <c r="BC453" s="6"/>
      <c r="BD453" s="6"/>
      <c r="BE453" s="6"/>
      <c r="BF453" s="6"/>
      <c r="BG453" s="6"/>
      <c r="BH453" s="6"/>
      <c r="BI453" s="7"/>
      <c r="BJ453" s="48"/>
      <c r="BK453" s="48"/>
      <c r="BL453" s="48"/>
      <c r="CI453" s="48"/>
    </row>
    <row r="454" spans="4:87"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  <c r="AA454" s="6"/>
      <c r="AB454" s="6"/>
      <c r="AC454" s="7"/>
      <c r="AD454" s="48"/>
      <c r="AE454" s="48"/>
      <c r="AF454" s="48"/>
      <c r="AJ454" s="6"/>
      <c r="AK454" s="6"/>
      <c r="AL454" s="6"/>
      <c r="AM454" s="6"/>
      <c r="AN454" s="6"/>
      <c r="AO454" s="6"/>
      <c r="AP454" s="6"/>
      <c r="AQ454" s="6"/>
      <c r="AR454" s="6"/>
      <c r="AS454" s="6"/>
      <c r="AT454" s="6"/>
      <c r="AU454" s="6"/>
      <c r="AV454" s="6"/>
      <c r="AW454" s="6"/>
      <c r="AX454" s="6"/>
      <c r="AY454" s="6"/>
      <c r="AZ454" s="6"/>
      <c r="BA454" s="6"/>
      <c r="BB454" s="6"/>
      <c r="BC454" s="6"/>
      <c r="BD454" s="6"/>
      <c r="BE454" s="6"/>
      <c r="BF454" s="6"/>
      <c r="BG454" s="6"/>
      <c r="BH454" s="6"/>
      <c r="BI454" s="7"/>
      <c r="BJ454" s="48"/>
      <c r="BK454" s="48"/>
      <c r="BL454" s="48"/>
      <c r="CI454" s="48"/>
    </row>
    <row r="455" spans="4:87"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  <c r="AA455" s="6"/>
      <c r="AB455" s="6"/>
      <c r="AC455" s="7"/>
      <c r="AD455" s="48"/>
      <c r="AE455" s="48"/>
      <c r="AF455" s="48"/>
      <c r="AJ455" s="6"/>
      <c r="AK455" s="6"/>
      <c r="AL455" s="6"/>
      <c r="AM455" s="6"/>
      <c r="AN455" s="6"/>
      <c r="AO455" s="6"/>
      <c r="AP455" s="6"/>
      <c r="AQ455" s="6"/>
      <c r="AR455" s="6"/>
      <c r="AS455" s="6"/>
      <c r="AT455" s="6"/>
      <c r="AU455" s="6"/>
      <c r="AV455" s="6"/>
      <c r="AW455" s="6"/>
      <c r="AX455" s="6"/>
      <c r="AY455" s="6"/>
      <c r="AZ455" s="6"/>
      <c r="BA455" s="6"/>
      <c r="BB455" s="6"/>
      <c r="BC455" s="6"/>
      <c r="BD455" s="6"/>
      <c r="BE455" s="6"/>
      <c r="BF455" s="6"/>
      <c r="BG455" s="6"/>
      <c r="BH455" s="6"/>
      <c r="BI455" s="7"/>
      <c r="BJ455" s="48"/>
      <c r="BK455" s="48"/>
      <c r="BL455" s="48"/>
      <c r="CI455" s="48"/>
    </row>
    <row r="456" spans="4:87"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  <c r="AA456" s="6"/>
      <c r="AB456" s="6"/>
      <c r="AC456" s="7"/>
      <c r="AD456" s="48"/>
      <c r="AE456" s="48"/>
      <c r="AF456" s="48"/>
      <c r="AJ456" s="6"/>
      <c r="AK456" s="6"/>
      <c r="AL456" s="6"/>
      <c r="AM456" s="6"/>
      <c r="AN456" s="6"/>
      <c r="AO456" s="6"/>
      <c r="AP456" s="6"/>
      <c r="AQ456" s="6"/>
      <c r="AR456" s="6"/>
      <c r="AS456" s="6"/>
      <c r="AT456" s="6"/>
      <c r="AU456" s="6"/>
      <c r="AV456" s="6"/>
      <c r="AW456" s="6"/>
      <c r="AX456" s="6"/>
      <c r="AY456" s="6"/>
      <c r="AZ456" s="6"/>
      <c r="BA456" s="6"/>
      <c r="BB456" s="6"/>
      <c r="BC456" s="6"/>
      <c r="BD456" s="6"/>
      <c r="BE456" s="6"/>
      <c r="BF456" s="6"/>
      <c r="BG456" s="6"/>
      <c r="BH456" s="6"/>
      <c r="BI456" s="7"/>
      <c r="BJ456" s="48"/>
      <c r="BK456" s="48"/>
      <c r="BL456" s="48"/>
      <c r="CI456" s="48"/>
    </row>
    <row r="457" spans="4:87"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  <c r="AA457" s="6"/>
      <c r="AB457" s="6"/>
      <c r="AC457" s="7"/>
      <c r="AD457" s="48"/>
      <c r="AE457" s="48"/>
      <c r="AF457" s="48"/>
      <c r="AJ457" s="6"/>
      <c r="AK457" s="6"/>
      <c r="AL457" s="6"/>
      <c r="AM457" s="6"/>
      <c r="AN457" s="6"/>
      <c r="AO457" s="6"/>
      <c r="AP457" s="6"/>
      <c r="AQ457" s="6"/>
      <c r="AR457" s="6"/>
      <c r="AS457" s="6"/>
      <c r="AT457" s="6"/>
      <c r="AU457" s="6"/>
      <c r="AV457" s="6"/>
      <c r="AW457" s="6"/>
      <c r="AX457" s="6"/>
      <c r="AY457" s="6"/>
      <c r="AZ457" s="6"/>
      <c r="BA457" s="6"/>
      <c r="BB457" s="6"/>
      <c r="BC457" s="6"/>
      <c r="BD457" s="6"/>
      <c r="BE457" s="6"/>
      <c r="BF457" s="6"/>
      <c r="BG457" s="6"/>
      <c r="BH457" s="6"/>
      <c r="BI457" s="7"/>
      <c r="BJ457" s="48"/>
      <c r="BK457" s="48"/>
      <c r="BL457" s="48"/>
      <c r="CI457" s="48"/>
    </row>
    <row r="458" spans="4:87"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  <c r="AA458" s="6"/>
      <c r="AB458" s="6"/>
      <c r="AC458" s="7"/>
      <c r="AD458" s="48"/>
      <c r="AE458" s="48"/>
      <c r="AF458" s="48"/>
      <c r="AJ458" s="6"/>
      <c r="AK458" s="6"/>
      <c r="AL458" s="6"/>
      <c r="AM458" s="6"/>
      <c r="AN458" s="6"/>
      <c r="AO458" s="6"/>
      <c r="AP458" s="6"/>
      <c r="AQ458" s="6"/>
      <c r="AR458" s="6"/>
      <c r="AS458" s="6"/>
      <c r="AT458" s="6"/>
      <c r="AU458" s="6"/>
      <c r="AV458" s="6"/>
      <c r="AW458" s="6"/>
      <c r="AX458" s="6"/>
      <c r="AY458" s="6"/>
      <c r="AZ458" s="6"/>
      <c r="BA458" s="6"/>
      <c r="BB458" s="6"/>
      <c r="BC458" s="6"/>
      <c r="BD458" s="6"/>
      <c r="BE458" s="6"/>
      <c r="BF458" s="6"/>
      <c r="BG458" s="6"/>
      <c r="BH458" s="6"/>
      <c r="BI458" s="7"/>
      <c r="BJ458" s="48"/>
      <c r="BK458" s="48"/>
      <c r="BL458" s="48"/>
      <c r="CI458" s="48"/>
    </row>
    <row r="459" spans="4:87"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  <c r="AA459" s="6"/>
      <c r="AB459" s="6"/>
      <c r="AC459" s="7"/>
      <c r="AD459" s="48"/>
      <c r="AE459" s="48"/>
      <c r="AF459" s="48"/>
      <c r="AJ459" s="6"/>
      <c r="AK459" s="6"/>
      <c r="AL459" s="6"/>
      <c r="AM459" s="6"/>
      <c r="AN459" s="6"/>
      <c r="AO459" s="6"/>
      <c r="AP459" s="6"/>
      <c r="AQ459" s="6"/>
      <c r="AR459" s="6"/>
      <c r="AS459" s="6"/>
      <c r="AT459" s="6"/>
      <c r="AU459" s="6"/>
      <c r="AV459" s="6"/>
      <c r="AW459" s="6"/>
      <c r="AX459" s="6"/>
      <c r="AY459" s="6"/>
      <c r="AZ459" s="6"/>
      <c r="BA459" s="6"/>
      <c r="BB459" s="6"/>
      <c r="BC459" s="6"/>
      <c r="BD459" s="6"/>
      <c r="BE459" s="6"/>
      <c r="BF459" s="6"/>
      <c r="BG459" s="6"/>
      <c r="BH459" s="6"/>
      <c r="BI459" s="7"/>
      <c r="BJ459" s="48"/>
      <c r="BK459" s="48"/>
      <c r="BL459" s="48"/>
      <c r="CI459" s="48"/>
    </row>
    <row r="460" spans="4:87"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  <c r="AA460" s="6"/>
      <c r="AB460" s="6"/>
      <c r="AC460" s="7"/>
      <c r="AD460" s="48"/>
      <c r="AE460" s="48"/>
      <c r="AF460" s="48"/>
      <c r="AJ460" s="6"/>
      <c r="AK460" s="6"/>
      <c r="AL460" s="6"/>
      <c r="AM460" s="6"/>
      <c r="AN460" s="6"/>
      <c r="AO460" s="6"/>
      <c r="AP460" s="6"/>
      <c r="AQ460" s="6"/>
      <c r="AR460" s="6"/>
      <c r="AS460" s="6"/>
      <c r="AT460" s="6"/>
      <c r="AU460" s="6"/>
      <c r="AV460" s="6"/>
      <c r="AW460" s="6"/>
      <c r="AX460" s="6"/>
      <c r="AY460" s="6"/>
      <c r="AZ460" s="6"/>
      <c r="BA460" s="6"/>
      <c r="BB460" s="6"/>
      <c r="BC460" s="6"/>
      <c r="BD460" s="6"/>
      <c r="BE460" s="6"/>
      <c r="BF460" s="6"/>
      <c r="BG460" s="6"/>
      <c r="BH460" s="6"/>
      <c r="BI460" s="7"/>
      <c r="BJ460" s="48"/>
      <c r="BK460" s="48"/>
      <c r="BL460" s="48"/>
      <c r="CI460" s="48"/>
    </row>
    <row r="461" spans="4:87"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  <c r="AA461" s="6"/>
      <c r="AB461" s="6"/>
      <c r="AC461" s="7"/>
      <c r="AD461" s="48"/>
      <c r="AE461" s="48"/>
      <c r="AF461" s="48"/>
      <c r="AJ461" s="6"/>
      <c r="AK461" s="6"/>
      <c r="AL461" s="6"/>
      <c r="AM461" s="6"/>
      <c r="AN461" s="6"/>
      <c r="AO461" s="6"/>
      <c r="AP461" s="6"/>
      <c r="AQ461" s="6"/>
      <c r="AR461" s="6"/>
      <c r="AS461" s="6"/>
      <c r="AT461" s="6"/>
      <c r="AU461" s="6"/>
      <c r="AV461" s="6"/>
      <c r="AW461" s="6"/>
      <c r="AX461" s="6"/>
      <c r="AY461" s="6"/>
      <c r="AZ461" s="6"/>
      <c r="BA461" s="6"/>
      <c r="BB461" s="6"/>
      <c r="BC461" s="6"/>
      <c r="BD461" s="6"/>
      <c r="BE461" s="6"/>
      <c r="BF461" s="6"/>
      <c r="BG461" s="6"/>
      <c r="BH461" s="6"/>
      <c r="BI461" s="7"/>
      <c r="BJ461" s="48"/>
      <c r="BK461" s="48"/>
      <c r="BL461" s="48"/>
      <c r="CI461" s="48"/>
    </row>
    <row r="462" spans="4:87"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  <c r="AA462" s="6"/>
      <c r="AB462" s="6"/>
      <c r="AC462" s="7"/>
      <c r="AD462" s="48"/>
      <c r="AE462" s="48"/>
      <c r="AF462" s="48"/>
      <c r="AJ462" s="6"/>
      <c r="AK462" s="6"/>
      <c r="AL462" s="6"/>
      <c r="AM462" s="6"/>
      <c r="AN462" s="6"/>
      <c r="AO462" s="6"/>
      <c r="AP462" s="6"/>
      <c r="AQ462" s="6"/>
      <c r="AR462" s="6"/>
      <c r="AS462" s="6"/>
      <c r="AT462" s="6"/>
      <c r="AU462" s="6"/>
      <c r="AV462" s="6"/>
      <c r="AW462" s="6"/>
      <c r="AX462" s="6"/>
      <c r="AY462" s="6"/>
      <c r="AZ462" s="6"/>
      <c r="BA462" s="6"/>
      <c r="BB462" s="6"/>
      <c r="BC462" s="6"/>
      <c r="BD462" s="6"/>
      <c r="BE462" s="6"/>
      <c r="BF462" s="6"/>
      <c r="BG462" s="6"/>
      <c r="BH462" s="6"/>
      <c r="BI462" s="7"/>
      <c r="BJ462" s="48"/>
      <c r="BK462" s="48"/>
      <c r="BL462" s="48"/>
      <c r="CI462" s="48"/>
    </row>
    <row r="463" spans="4:87"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  <c r="AA463" s="6"/>
      <c r="AB463" s="6"/>
      <c r="AC463" s="7"/>
      <c r="AD463" s="48"/>
      <c r="AE463" s="48"/>
      <c r="AF463" s="48"/>
      <c r="AJ463" s="6"/>
      <c r="AK463" s="6"/>
      <c r="AL463" s="6"/>
      <c r="AM463" s="6"/>
      <c r="AN463" s="6"/>
      <c r="AO463" s="6"/>
      <c r="AP463" s="6"/>
      <c r="AQ463" s="6"/>
      <c r="AR463" s="6"/>
      <c r="AS463" s="6"/>
      <c r="AT463" s="6"/>
      <c r="AU463" s="6"/>
      <c r="AV463" s="6"/>
      <c r="AW463" s="6"/>
      <c r="AX463" s="6"/>
      <c r="AY463" s="6"/>
      <c r="AZ463" s="6"/>
      <c r="BA463" s="6"/>
      <c r="BB463" s="6"/>
      <c r="BC463" s="6"/>
      <c r="BD463" s="6"/>
      <c r="BE463" s="6"/>
      <c r="BF463" s="6"/>
      <c r="BG463" s="6"/>
      <c r="BH463" s="6"/>
      <c r="BI463" s="7"/>
      <c r="BJ463" s="48"/>
      <c r="BK463" s="48"/>
      <c r="BL463" s="48"/>
      <c r="CI463" s="48"/>
    </row>
    <row r="464" spans="4:87"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  <c r="AA464" s="6"/>
      <c r="AB464" s="6"/>
      <c r="AC464" s="7"/>
      <c r="AD464" s="48"/>
      <c r="AE464" s="48"/>
      <c r="AF464" s="48"/>
      <c r="AJ464" s="6"/>
      <c r="AK464" s="6"/>
      <c r="AL464" s="6"/>
      <c r="AM464" s="6"/>
      <c r="AN464" s="6"/>
      <c r="AO464" s="6"/>
      <c r="AP464" s="6"/>
      <c r="AQ464" s="6"/>
      <c r="AR464" s="6"/>
      <c r="AS464" s="6"/>
      <c r="AT464" s="6"/>
      <c r="AU464" s="6"/>
      <c r="AV464" s="6"/>
      <c r="AW464" s="6"/>
      <c r="AX464" s="6"/>
      <c r="AY464" s="6"/>
      <c r="AZ464" s="6"/>
      <c r="BA464" s="6"/>
      <c r="BB464" s="6"/>
      <c r="BC464" s="6"/>
      <c r="BD464" s="6"/>
      <c r="BE464" s="6"/>
      <c r="BF464" s="6"/>
      <c r="BG464" s="6"/>
      <c r="BH464" s="6"/>
      <c r="BI464" s="7"/>
      <c r="BJ464" s="48"/>
      <c r="BK464" s="48"/>
      <c r="BL464" s="48"/>
      <c r="CI464" s="48"/>
    </row>
    <row r="465" spans="4:87"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  <c r="AA465" s="6"/>
      <c r="AB465" s="6"/>
      <c r="AC465" s="7"/>
      <c r="AD465" s="48"/>
      <c r="AE465" s="48"/>
      <c r="AF465" s="48"/>
      <c r="AJ465" s="6"/>
      <c r="AK465" s="6"/>
      <c r="AL465" s="6"/>
      <c r="AM465" s="6"/>
      <c r="AN465" s="6"/>
      <c r="AO465" s="6"/>
      <c r="AP465" s="6"/>
      <c r="AQ465" s="6"/>
      <c r="AR465" s="6"/>
      <c r="AS465" s="6"/>
      <c r="AT465" s="6"/>
      <c r="AU465" s="6"/>
      <c r="AV465" s="6"/>
      <c r="AW465" s="6"/>
      <c r="AX465" s="6"/>
      <c r="AY465" s="6"/>
      <c r="AZ465" s="6"/>
      <c r="BA465" s="6"/>
      <c r="BB465" s="6"/>
      <c r="BC465" s="6"/>
      <c r="BD465" s="6"/>
      <c r="BE465" s="6"/>
      <c r="BF465" s="6"/>
      <c r="BG465" s="6"/>
      <c r="BH465" s="6"/>
      <c r="BI465" s="7"/>
      <c r="BJ465" s="48"/>
      <c r="BK465" s="48"/>
      <c r="BL465" s="48"/>
      <c r="CI465" s="48"/>
    </row>
    <row r="466" spans="4:87"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  <c r="AA466" s="6"/>
      <c r="AB466" s="6"/>
      <c r="AC466" s="7"/>
      <c r="AD466" s="48"/>
      <c r="AE466" s="48"/>
      <c r="AF466" s="48"/>
      <c r="AJ466" s="6"/>
      <c r="AK466" s="6"/>
      <c r="AL466" s="6"/>
      <c r="AM466" s="6"/>
      <c r="AN466" s="6"/>
      <c r="AO466" s="6"/>
      <c r="AP466" s="6"/>
      <c r="AQ466" s="6"/>
      <c r="AR466" s="6"/>
      <c r="AS466" s="6"/>
      <c r="AT466" s="6"/>
      <c r="AU466" s="6"/>
      <c r="AV466" s="6"/>
      <c r="AW466" s="6"/>
      <c r="AX466" s="6"/>
      <c r="AY466" s="6"/>
      <c r="AZ466" s="6"/>
      <c r="BA466" s="6"/>
      <c r="BB466" s="6"/>
      <c r="BC466" s="6"/>
      <c r="BD466" s="6"/>
      <c r="BE466" s="6"/>
      <c r="BF466" s="6"/>
      <c r="BG466" s="6"/>
      <c r="BH466" s="6"/>
      <c r="BI466" s="7"/>
      <c r="BJ466" s="48"/>
      <c r="BK466" s="48"/>
      <c r="BL466" s="48"/>
      <c r="CI466" s="48"/>
    </row>
    <row r="467" spans="4:87"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  <c r="AA467" s="6"/>
      <c r="AB467" s="6"/>
      <c r="AC467" s="7"/>
      <c r="AD467" s="48"/>
      <c r="AE467" s="48"/>
      <c r="AF467" s="48"/>
      <c r="AJ467" s="6"/>
      <c r="AK467" s="6"/>
      <c r="AL467" s="6"/>
      <c r="AM467" s="6"/>
      <c r="AN467" s="6"/>
      <c r="AO467" s="6"/>
      <c r="AP467" s="6"/>
      <c r="AQ467" s="6"/>
      <c r="AR467" s="6"/>
      <c r="AS467" s="6"/>
      <c r="AT467" s="6"/>
      <c r="AU467" s="6"/>
      <c r="AV467" s="6"/>
      <c r="AW467" s="6"/>
      <c r="AX467" s="6"/>
      <c r="AY467" s="6"/>
      <c r="AZ467" s="6"/>
      <c r="BA467" s="6"/>
      <c r="BB467" s="6"/>
      <c r="BC467" s="6"/>
      <c r="BD467" s="6"/>
      <c r="BE467" s="6"/>
      <c r="BF467" s="6"/>
      <c r="BG467" s="6"/>
      <c r="BH467" s="6"/>
      <c r="BI467" s="7"/>
      <c r="BJ467" s="48"/>
      <c r="BK467" s="48"/>
      <c r="BL467" s="48"/>
      <c r="CI467" s="48"/>
    </row>
    <row r="468" spans="4:87"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  <c r="AA468" s="6"/>
      <c r="AB468" s="6"/>
      <c r="AC468" s="7"/>
      <c r="AD468" s="48"/>
      <c r="AE468" s="48"/>
      <c r="AF468" s="48"/>
      <c r="AJ468" s="6"/>
      <c r="AK468" s="6"/>
      <c r="AL468" s="6"/>
      <c r="AM468" s="6"/>
      <c r="AN468" s="6"/>
      <c r="AO468" s="6"/>
      <c r="AP468" s="6"/>
      <c r="AQ468" s="6"/>
      <c r="AR468" s="6"/>
      <c r="AS468" s="6"/>
      <c r="AT468" s="6"/>
      <c r="AU468" s="6"/>
      <c r="AV468" s="6"/>
      <c r="AW468" s="6"/>
      <c r="AX468" s="6"/>
      <c r="AY468" s="6"/>
      <c r="AZ468" s="6"/>
      <c r="BA468" s="6"/>
      <c r="BB468" s="6"/>
      <c r="BC468" s="6"/>
      <c r="BD468" s="6"/>
      <c r="BE468" s="6"/>
      <c r="BF468" s="6"/>
      <c r="BG468" s="6"/>
      <c r="BH468" s="6"/>
      <c r="BI468" s="7"/>
      <c r="BJ468" s="48"/>
      <c r="BK468" s="48"/>
      <c r="BL468" s="48"/>
      <c r="CI468" s="48"/>
    </row>
    <row r="469" spans="4:87"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  <c r="AA469" s="6"/>
      <c r="AB469" s="6"/>
      <c r="AC469" s="7"/>
      <c r="AD469" s="48"/>
      <c r="AE469" s="48"/>
      <c r="AF469" s="48"/>
      <c r="AJ469" s="6"/>
      <c r="AK469" s="6"/>
      <c r="AL469" s="6"/>
      <c r="AM469" s="6"/>
      <c r="AN469" s="6"/>
      <c r="AO469" s="6"/>
      <c r="AP469" s="6"/>
      <c r="AQ469" s="6"/>
      <c r="AR469" s="6"/>
      <c r="AS469" s="6"/>
      <c r="AT469" s="6"/>
      <c r="AU469" s="6"/>
      <c r="AV469" s="6"/>
      <c r="AW469" s="6"/>
      <c r="AX469" s="6"/>
      <c r="AY469" s="6"/>
      <c r="AZ469" s="6"/>
      <c r="BA469" s="6"/>
      <c r="BB469" s="6"/>
      <c r="BC469" s="6"/>
      <c r="BD469" s="6"/>
      <c r="BE469" s="6"/>
      <c r="BF469" s="6"/>
      <c r="BG469" s="6"/>
      <c r="BH469" s="6"/>
      <c r="BI469" s="7"/>
      <c r="BJ469" s="48"/>
      <c r="BK469" s="48"/>
      <c r="BL469" s="48"/>
      <c r="CI469" s="48"/>
    </row>
    <row r="470" spans="4:87"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  <c r="AA470" s="6"/>
      <c r="AB470" s="6"/>
      <c r="AC470" s="7"/>
      <c r="AD470" s="48"/>
      <c r="AE470" s="48"/>
      <c r="AF470" s="48"/>
      <c r="AJ470" s="6"/>
      <c r="AK470" s="6"/>
      <c r="AL470" s="6"/>
      <c r="AM470" s="6"/>
      <c r="AN470" s="6"/>
      <c r="AO470" s="6"/>
      <c r="AP470" s="6"/>
      <c r="AQ470" s="6"/>
      <c r="AR470" s="6"/>
      <c r="AS470" s="6"/>
      <c r="AT470" s="6"/>
      <c r="AU470" s="6"/>
      <c r="AV470" s="6"/>
      <c r="AW470" s="6"/>
      <c r="AX470" s="6"/>
      <c r="AY470" s="6"/>
      <c r="AZ470" s="6"/>
      <c r="BA470" s="6"/>
      <c r="BB470" s="6"/>
      <c r="BC470" s="6"/>
      <c r="BD470" s="6"/>
      <c r="BE470" s="6"/>
      <c r="BF470" s="6"/>
      <c r="BG470" s="6"/>
      <c r="BH470" s="6"/>
      <c r="BI470" s="7"/>
      <c r="BJ470" s="48"/>
      <c r="BK470" s="48"/>
      <c r="BL470" s="48"/>
      <c r="CI470" s="48"/>
    </row>
    <row r="471" spans="4:87"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  <c r="AA471" s="6"/>
      <c r="AB471" s="6"/>
      <c r="AC471" s="7"/>
      <c r="AD471" s="48"/>
      <c r="AE471" s="48"/>
      <c r="AF471" s="48"/>
      <c r="AJ471" s="6"/>
      <c r="AK471" s="6"/>
      <c r="AL471" s="6"/>
      <c r="AM471" s="6"/>
      <c r="AN471" s="6"/>
      <c r="AO471" s="6"/>
      <c r="AP471" s="6"/>
      <c r="AQ471" s="6"/>
      <c r="AR471" s="6"/>
      <c r="AS471" s="6"/>
      <c r="AT471" s="6"/>
      <c r="AU471" s="6"/>
      <c r="AV471" s="6"/>
      <c r="AW471" s="6"/>
      <c r="AX471" s="6"/>
      <c r="AY471" s="6"/>
      <c r="AZ471" s="6"/>
      <c r="BA471" s="6"/>
      <c r="BB471" s="6"/>
      <c r="BC471" s="6"/>
      <c r="BD471" s="6"/>
      <c r="BE471" s="6"/>
      <c r="BF471" s="6"/>
      <c r="BG471" s="6"/>
      <c r="BH471" s="6"/>
      <c r="BI471" s="7"/>
      <c r="BJ471" s="48"/>
      <c r="BK471" s="48"/>
      <c r="BL471" s="48"/>
      <c r="CI471" s="48"/>
    </row>
    <row r="472" spans="4:87"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  <c r="AA472" s="6"/>
      <c r="AB472" s="6"/>
      <c r="AC472" s="7"/>
      <c r="AD472" s="48"/>
      <c r="AE472" s="48"/>
      <c r="AF472" s="48"/>
      <c r="AJ472" s="6"/>
      <c r="AK472" s="6"/>
      <c r="AL472" s="6"/>
      <c r="AM472" s="6"/>
      <c r="AN472" s="6"/>
      <c r="AO472" s="6"/>
      <c r="AP472" s="6"/>
      <c r="AQ472" s="6"/>
      <c r="AR472" s="6"/>
      <c r="AS472" s="6"/>
      <c r="AT472" s="6"/>
      <c r="AU472" s="6"/>
      <c r="AV472" s="6"/>
      <c r="AW472" s="6"/>
      <c r="AX472" s="6"/>
      <c r="AY472" s="6"/>
      <c r="AZ472" s="6"/>
      <c r="BA472" s="6"/>
      <c r="BB472" s="6"/>
      <c r="BC472" s="6"/>
      <c r="BD472" s="6"/>
      <c r="BE472" s="6"/>
      <c r="BF472" s="6"/>
      <c r="BG472" s="6"/>
      <c r="BH472" s="6"/>
      <c r="BI472" s="7"/>
      <c r="BJ472" s="48"/>
      <c r="BK472" s="48"/>
      <c r="BL472" s="48"/>
      <c r="CI472" s="48"/>
    </row>
    <row r="473" spans="4:87"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  <c r="AA473" s="6"/>
      <c r="AB473" s="6"/>
      <c r="AC473" s="7"/>
      <c r="AD473" s="48"/>
      <c r="AE473" s="48"/>
      <c r="AF473" s="48"/>
      <c r="AJ473" s="6"/>
      <c r="AK473" s="6"/>
      <c r="AL473" s="6"/>
      <c r="AM473" s="6"/>
      <c r="AN473" s="6"/>
      <c r="AO473" s="6"/>
      <c r="AP473" s="6"/>
      <c r="AQ473" s="6"/>
      <c r="AR473" s="6"/>
      <c r="AS473" s="6"/>
      <c r="AT473" s="6"/>
      <c r="AU473" s="6"/>
      <c r="AV473" s="6"/>
      <c r="AW473" s="6"/>
      <c r="AX473" s="6"/>
      <c r="AY473" s="6"/>
      <c r="AZ473" s="6"/>
      <c r="BA473" s="6"/>
      <c r="BB473" s="6"/>
      <c r="BC473" s="6"/>
      <c r="BD473" s="6"/>
      <c r="BE473" s="6"/>
      <c r="BF473" s="6"/>
      <c r="BG473" s="6"/>
      <c r="BH473" s="6"/>
      <c r="BI473" s="7"/>
      <c r="BJ473" s="48"/>
      <c r="BK473" s="48"/>
      <c r="BL473" s="48"/>
      <c r="CI473" s="48"/>
    </row>
    <row r="474" spans="4:87"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  <c r="AA474" s="6"/>
      <c r="AB474" s="6"/>
      <c r="AC474" s="7"/>
      <c r="AD474" s="48"/>
      <c r="AE474" s="48"/>
      <c r="AF474" s="48"/>
      <c r="AJ474" s="6"/>
      <c r="AK474" s="6"/>
      <c r="AL474" s="6"/>
      <c r="AM474" s="6"/>
      <c r="AN474" s="6"/>
      <c r="AO474" s="6"/>
      <c r="AP474" s="6"/>
      <c r="AQ474" s="6"/>
      <c r="AR474" s="6"/>
      <c r="AS474" s="6"/>
      <c r="AT474" s="6"/>
      <c r="AU474" s="6"/>
      <c r="AV474" s="6"/>
      <c r="AW474" s="6"/>
      <c r="AX474" s="6"/>
      <c r="AY474" s="6"/>
      <c r="AZ474" s="6"/>
      <c r="BA474" s="6"/>
      <c r="BB474" s="6"/>
      <c r="BC474" s="6"/>
      <c r="BD474" s="6"/>
      <c r="BE474" s="6"/>
      <c r="BF474" s="6"/>
      <c r="BG474" s="6"/>
      <c r="BH474" s="6"/>
      <c r="BI474" s="7"/>
      <c r="BJ474" s="48"/>
      <c r="BK474" s="48"/>
      <c r="BL474" s="48"/>
      <c r="CI474" s="48"/>
    </row>
    <row r="475" spans="4:87"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  <c r="AA475" s="6"/>
      <c r="AB475" s="6"/>
      <c r="AC475" s="7"/>
      <c r="AD475" s="48"/>
      <c r="AE475" s="48"/>
      <c r="AF475" s="48"/>
      <c r="AJ475" s="6"/>
      <c r="AK475" s="6"/>
      <c r="AL475" s="6"/>
      <c r="AM475" s="6"/>
      <c r="AN475" s="6"/>
      <c r="AO475" s="6"/>
      <c r="AP475" s="6"/>
      <c r="AQ475" s="6"/>
      <c r="AR475" s="6"/>
      <c r="AS475" s="6"/>
      <c r="AT475" s="6"/>
      <c r="AU475" s="6"/>
      <c r="AV475" s="6"/>
      <c r="AW475" s="6"/>
      <c r="AX475" s="6"/>
      <c r="AY475" s="6"/>
      <c r="AZ475" s="6"/>
      <c r="BA475" s="6"/>
      <c r="BB475" s="6"/>
      <c r="BC475" s="6"/>
      <c r="BD475" s="6"/>
      <c r="BE475" s="6"/>
      <c r="BF475" s="6"/>
      <c r="BG475" s="6"/>
      <c r="BH475" s="6"/>
      <c r="BI475" s="7"/>
      <c r="BJ475" s="48"/>
      <c r="BK475" s="48"/>
      <c r="BL475" s="48"/>
      <c r="CI475" s="48"/>
    </row>
    <row r="476" spans="4:87"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  <c r="AA476" s="6"/>
      <c r="AB476" s="6"/>
      <c r="AC476" s="7"/>
      <c r="AD476" s="48"/>
      <c r="AE476" s="48"/>
      <c r="AF476" s="48"/>
      <c r="AJ476" s="6"/>
      <c r="AK476" s="6"/>
      <c r="AL476" s="6"/>
      <c r="AM476" s="6"/>
      <c r="AN476" s="6"/>
      <c r="AO476" s="6"/>
      <c r="AP476" s="6"/>
      <c r="AQ476" s="6"/>
      <c r="AR476" s="6"/>
      <c r="AS476" s="6"/>
      <c r="AT476" s="6"/>
      <c r="AU476" s="6"/>
      <c r="AV476" s="6"/>
      <c r="AW476" s="6"/>
      <c r="AX476" s="6"/>
      <c r="AY476" s="6"/>
      <c r="AZ476" s="6"/>
      <c r="BA476" s="6"/>
      <c r="BB476" s="6"/>
      <c r="BC476" s="6"/>
      <c r="BD476" s="6"/>
      <c r="BE476" s="6"/>
      <c r="BF476" s="6"/>
      <c r="BG476" s="6"/>
      <c r="BH476" s="6"/>
      <c r="BI476" s="7"/>
      <c r="BJ476" s="48"/>
      <c r="BK476" s="48"/>
      <c r="BL476" s="48"/>
      <c r="CI476" s="48"/>
    </row>
    <row r="477" spans="4:87"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  <c r="AA477" s="6"/>
      <c r="AB477" s="6"/>
      <c r="AC477" s="7"/>
      <c r="AD477" s="48"/>
      <c r="AE477" s="48"/>
      <c r="AF477" s="48"/>
      <c r="AJ477" s="6"/>
      <c r="AK477" s="6"/>
      <c r="AL477" s="6"/>
      <c r="AM477" s="6"/>
      <c r="AN477" s="6"/>
      <c r="AO477" s="6"/>
      <c r="AP477" s="6"/>
      <c r="AQ477" s="6"/>
      <c r="AR477" s="6"/>
      <c r="AS477" s="6"/>
      <c r="AT477" s="6"/>
      <c r="AU477" s="6"/>
      <c r="AV477" s="6"/>
      <c r="AW477" s="6"/>
      <c r="AX477" s="6"/>
      <c r="AY477" s="6"/>
      <c r="AZ477" s="6"/>
      <c r="BA477" s="6"/>
      <c r="BB477" s="6"/>
      <c r="BC477" s="6"/>
      <c r="BD477" s="6"/>
      <c r="BE477" s="6"/>
      <c r="BF477" s="6"/>
      <c r="BG477" s="6"/>
      <c r="BH477" s="6"/>
      <c r="BI477" s="7"/>
      <c r="BJ477" s="48"/>
      <c r="BK477" s="48"/>
      <c r="BL477" s="48"/>
      <c r="CI477" s="48"/>
    </row>
    <row r="478" spans="4:87"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  <c r="AA478" s="6"/>
      <c r="AB478" s="6"/>
      <c r="AC478" s="7"/>
      <c r="AD478" s="48"/>
      <c r="AE478" s="48"/>
      <c r="AF478" s="48"/>
      <c r="AJ478" s="6"/>
      <c r="AK478" s="6"/>
      <c r="AL478" s="6"/>
      <c r="AM478" s="6"/>
      <c r="AN478" s="6"/>
      <c r="AO478" s="6"/>
      <c r="AP478" s="6"/>
      <c r="AQ478" s="6"/>
      <c r="AR478" s="6"/>
      <c r="AS478" s="6"/>
      <c r="AT478" s="6"/>
      <c r="AU478" s="6"/>
      <c r="AV478" s="6"/>
      <c r="AW478" s="6"/>
      <c r="AX478" s="6"/>
      <c r="AY478" s="6"/>
      <c r="AZ478" s="6"/>
      <c r="BA478" s="6"/>
      <c r="BB478" s="6"/>
      <c r="BC478" s="6"/>
      <c r="BD478" s="6"/>
      <c r="BE478" s="6"/>
      <c r="BF478" s="6"/>
      <c r="BG478" s="6"/>
      <c r="BH478" s="6"/>
      <c r="BI478" s="7"/>
      <c r="BJ478" s="48"/>
      <c r="BK478" s="48"/>
      <c r="BL478" s="48"/>
      <c r="CI478" s="48"/>
    </row>
    <row r="479" spans="4:87"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  <c r="AA479" s="6"/>
      <c r="AB479" s="6"/>
      <c r="AC479" s="7"/>
      <c r="AD479" s="48"/>
      <c r="AE479" s="48"/>
      <c r="AF479" s="48"/>
      <c r="AJ479" s="6"/>
      <c r="AK479" s="6"/>
      <c r="AL479" s="6"/>
      <c r="AM479" s="6"/>
      <c r="AN479" s="6"/>
      <c r="AO479" s="6"/>
      <c r="AP479" s="6"/>
      <c r="AQ479" s="6"/>
      <c r="AR479" s="6"/>
      <c r="AS479" s="6"/>
      <c r="AT479" s="6"/>
      <c r="AU479" s="6"/>
      <c r="AV479" s="6"/>
      <c r="AW479" s="6"/>
      <c r="AX479" s="6"/>
      <c r="AY479" s="6"/>
      <c r="AZ479" s="6"/>
      <c r="BA479" s="6"/>
      <c r="BB479" s="6"/>
      <c r="BC479" s="6"/>
      <c r="BD479" s="6"/>
      <c r="BE479" s="6"/>
      <c r="BF479" s="6"/>
      <c r="BG479" s="6"/>
      <c r="BH479" s="6"/>
      <c r="BI479" s="7"/>
      <c r="BJ479" s="48"/>
      <c r="BK479" s="48"/>
      <c r="BL479" s="48"/>
      <c r="CI479" s="48"/>
    </row>
    <row r="480" spans="4:87"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  <c r="AA480" s="6"/>
      <c r="AB480" s="6"/>
      <c r="AC480" s="7"/>
      <c r="AD480" s="48"/>
      <c r="AE480" s="48"/>
      <c r="AF480" s="48"/>
      <c r="AJ480" s="6"/>
      <c r="AK480" s="6"/>
      <c r="AL480" s="6"/>
      <c r="AM480" s="6"/>
      <c r="AN480" s="6"/>
      <c r="AO480" s="6"/>
      <c r="AP480" s="6"/>
      <c r="AQ480" s="6"/>
      <c r="AR480" s="6"/>
      <c r="AS480" s="6"/>
      <c r="AT480" s="6"/>
      <c r="AU480" s="6"/>
      <c r="AV480" s="6"/>
      <c r="AW480" s="6"/>
      <c r="AX480" s="6"/>
      <c r="AY480" s="6"/>
      <c r="AZ480" s="6"/>
      <c r="BA480" s="6"/>
      <c r="BB480" s="6"/>
      <c r="BC480" s="6"/>
      <c r="BD480" s="6"/>
      <c r="BE480" s="6"/>
      <c r="BF480" s="6"/>
      <c r="BG480" s="6"/>
      <c r="BH480" s="6"/>
      <c r="BI480" s="7"/>
      <c r="BJ480" s="48"/>
      <c r="BK480" s="48"/>
      <c r="BL480" s="48"/>
      <c r="CI480" s="48"/>
    </row>
    <row r="481" spans="4:87"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  <c r="AA481" s="6"/>
      <c r="AB481" s="6"/>
      <c r="AC481" s="7"/>
      <c r="AD481" s="48"/>
      <c r="AE481" s="48"/>
      <c r="AF481" s="48"/>
      <c r="AJ481" s="6"/>
      <c r="AK481" s="6"/>
      <c r="AL481" s="6"/>
      <c r="AM481" s="6"/>
      <c r="AN481" s="6"/>
      <c r="AO481" s="6"/>
      <c r="AP481" s="6"/>
      <c r="AQ481" s="6"/>
      <c r="AR481" s="6"/>
      <c r="AS481" s="6"/>
      <c r="AT481" s="6"/>
      <c r="AU481" s="6"/>
      <c r="AV481" s="6"/>
      <c r="AW481" s="6"/>
      <c r="AX481" s="6"/>
      <c r="AY481" s="6"/>
      <c r="AZ481" s="6"/>
      <c r="BA481" s="6"/>
      <c r="BB481" s="6"/>
      <c r="BC481" s="6"/>
      <c r="BD481" s="6"/>
      <c r="BE481" s="6"/>
      <c r="BF481" s="6"/>
      <c r="BG481" s="6"/>
      <c r="BH481" s="6"/>
      <c r="BI481" s="7"/>
      <c r="BJ481" s="48"/>
      <c r="BK481" s="48"/>
      <c r="BL481" s="48"/>
      <c r="CI481" s="48"/>
    </row>
    <row r="482" spans="4:87"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  <c r="AA482" s="6"/>
      <c r="AB482" s="6"/>
      <c r="AC482" s="7"/>
      <c r="AD482" s="48"/>
      <c r="AE482" s="48"/>
      <c r="AF482" s="48"/>
      <c r="AJ482" s="6"/>
      <c r="AK482" s="6"/>
      <c r="AL482" s="6"/>
      <c r="AM482" s="6"/>
      <c r="AN482" s="6"/>
      <c r="AO482" s="6"/>
      <c r="AP482" s="6"/>
      <c r="AQ482" s="6"/>
      <c r="AR482" s="6"/>
      <c r="AS482" s="6"/>
      <c r="AT482" s="6"/>
      <c r="AU482" s="6"/>
      <c r="AV482" s="6"/>
      <c r="AW482" s="6"/>
      <c r="AX482" s="6"/>
      <c r="AY482" s="6"/>
      <c r="AZ482" s="6"/>
      <c r="BA482" s="6"/>
      <c r="BB482" s="6"/>
      <c r="BC482" s="6"/>
      <c r="BD482" s="6"/>
      <c r="BE482" s="6"/>
      <c r="BF482" s="6"/>
      <c r="BG482" s="6"/>
      <c r="BH482" s="6"/>
      <c r="BI482" s="7"/>
      <c r="BJ482" s="48"/>
      <c r="BK482" s="48"/>
      <c r="BL482" s="48"/>
      <c r="CI482" s="48"/>
    </row>
    <row r="483" spans="4:87"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  <c r="AA483" s="6"/>
      <c r="AB483" s="6"/>
      <c r="AC483" s="7"/>
      <c r="AD483" s="48"/>
      <c r="AE483" s="48"/>
      <c r="AF483" s="48"/>
      <c r="AJ483" s="6"/>
      <c r="AK483" s="6"/>
      <c r="AL483" s="6"/>
      <c r="AM483" s="6"/>
      <c r="AN483" s="6"/>
      <c r="AO483" s="6"/>
      <c r="AP483" s="6"/>
      <c r="AQ483" s="6"/>
      <c r="AR483" s="6"/>
      <c r="AS483" s="6"/>
      <c r="AT483" s="6"/>
      <c r="AU483" s="6"/>
      <c r="AV483" s="6"/>
      <c r="AW483" s="6"/>
      <c r="AX483" s="6"/>
      <c r="AY483" s="6"/>
      <c r="AZ483" s="6"/>
      <c r="BA483" s="6"/>
      <c r="BB483" s="6"/>
      <c r="BC483" s="6"/>
      <c r="BD483" s="6"/>
      <c r="BE483" s="6"/>
      <c r="BF483" s="6"/>
      <c r="BG483" s="6"/>
      <c r="BH483" s="6"/>
      <c r="BI483" s="7"/>
      <c r="BJ483" s="48"/>
      <c r="BK483" s="48"/>
      <c r="BL483" s="48"/>
      <c r="CI483" s="48"/>
    </row>
    <row r="484" spans="4:87"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  <c r="AA484" s="6"/>
      <c r="AB484" s="6"/>
      <c r="AC484" s="7"/>
      <c r="AD484" s="48"/>
      <c r="AE484" s="48"/>
      <c r="AF484" s="48"/>
      <c r="AJ484" s="6"/>
      <c r="AK484" s="6"/>
      <c r="AL484" s="6"/>
      <c r="AM484" s="6"/>
      <c r="AN484" s="6"/>
      <c r="AO484" s="6"/>
      <c r="AP484" s="6"/>
      <c r="AQ484" s="6"/>
      <c r="AR484" s="6"/>
      <c r="AS484" s="6"/>
      <c r="AT484" s="6"/>
      <c r="AU484" s="6"/>
      <c r="AV484" s="6"/>
      <c r="AW484" s="6"/>
      <c r="AX484" s="6"/>
      <c r="AY484" s="6"/>
      <c r="AZ484" s="6"/>
      <c r="BA484" s="6"/>
      <c r="BB484" s="6"/>
      <c r="BC484" s="6"/>
      <c r="BD484" s="6"/>
      <c r="BE484" s="6"/>
      <c r="BF484" s="6"/>
      <c r="BG484" s="6"/>
      <c r="BH484" s="6"/>
      <c r="BI484" s="7"/>
      <c r="BJ484" s="48"/>
      <c r="BK484" s="48"/>
      <c r="BL484" s="48"/>
      <c r="CI484" s="48"/>
    </row>
    <row r="485" spans="4:87"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  <c r="AA485" s="6"/>
      <c r="AB485" s="6"/>
      <c r="AC485" s="7"/>
      <c r="AD485" s="48"/>
      <c r="AE485" s="48"/>
      <c r="AF485" s="48"/>
      <c r="AJ485" s="6"/>
      <c r="AK485" s="6"/>
      <c r="AL485" s="6"/>
      <c r="AM485" s="6"/>
      <c r="AN485" s="6"/>
      <c r="AO485" s="6"/>
      <c r="AP485" s="6"/>
      <c r="AQ485" s="6"/>
      <c r="AR485" s="6"/>
      <c r="AS485" s="6"/>
      <c r="AT485" s="6"/>
      <c r="AU485" s="6"/>
      <c r="AV485" s="6"/>
      <c r="AW485" s="6"/>
      <c r="AX485" s="6"/>
      <c r="AY485" s="6"/>
      <c r="AZ485" s="6"/>
      <c r="BA485" s="6"/>
      <c r="BB485" s="6"/>
      <c r="BC485" s="6"/>
      <c r="BD485" s="6"/>
      <c r="BE485" s="6"/>
      <c r="BF485" s="6"/>
      <c r="BG485" s="6"/>
      <c r="BH485" s="6"/>
      <c r="BI485" s="7"/>
      <c r="BJ485" s="48"/>
      <c r="BK485" s="48"/>
      <c r="BL485" s="48"/>
      <c r="CI485" s="48"/>
    </row>
    <row r="486" spans="4:87"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  <c r="AA486" s="6"/>
      <c r="AB486" s="6"/>
      <c r="AC486" s="7"/>
      <c r="AD486" s="48"/>
      <c r="AE486" s="48"/>
      <c r="AF486" s="48"/>
      <c r="AJ486" s="6"/>
      <c r="AK486" s="6"/>
      <c r="AL486" s="6"/>
      <c r="AM486" s="6"/>
      <c r="AN486" s="6"/>
      <c r="AO486" s="6"/>
      <c r="AP486" s="6"/>
      <c r="AQ486" s="6"/>
      <c r="AR486" s="6"/>
      <c r="AS486" s="6"/>
      <c r="AT486" s="6"/>
      <c r="AU486" s="6"/>
      <c r="AV486" s="6"/>
      <c r="AW486" s="6"/>
      <c r="AX486" s="6"/>
      <c r="AY486" s="6"/>
      <c r="AZ486" s="6"/>
      <c r="BA486" s="6"/>
      <c r="BB486" s="6"/>
      <c r="BC486" s="6"/>
      <c r="BD486" s="6"/>
      <c r="BE486" s="6"/>
      <c r="BF486" s="6"/>
      <c r="BG486" s="6"/>
      <c r="BH486" s="6"/>
      <c r="BI486" s="7"/>
      <c r="BJ486" s="48"/>
      <c r="BK486" s="48"/>
      <c r="BL486" s="48"/>
      <c r="CI486" s="48"/>
    </row>
    <row r="487" spans="4:87"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  <c r="AA487" s="6"/>
      <c r="AB487" s="6"/>
      <c r="AC487" s="7"/>
      <c r="AD487" s="48"/>
      <c r="AE487" s="48"/>
      <c r="AF487" s="48"/>
      <c r="AJ487" s="6"/>
      <c r="AK487" s="6"/>
      <c r="AL487" s="6"/>
      <c r="AM487" s="6"/>
      <c r="AN487" s="6"/>
      <c r="AO487" s="6"/>
      <c r="AP487" s="6"/>
      <c r="AQ487" s="6"/>
      <c r="AR487" s="6"/>
      <c r="AS487" s="6"/>
      <c r="AT487" s="6"/>
      <c r="AU487" s="6"/>
      <c r="AV487" s="6"/>
      <c r="AW487" s="6"/>
      <c r="AX487" s="6"/>
      <c r="AY487" s="6"/>
      <c r="AZ487" s="6"/>
      <c r="BA487" s="6"/>
      <c r="BB487" s="6"/>
      <c r="BC487" s="6"/>
      <c r="BD487" s="6"/>
      <c r="BE487" s="6"/>
      <c r="BF487" s="6"/>
      <c r="BG487" s="6"/>
      <c r="BH487" s="6"/>
      <c r="BI487" s="7"/>
      <c r="BJ487" s="48"/>
      <c r="BK487" s="48"/>
      <c r="BL487" s="48"/>
      <c r="CI487" s="48"/>
    </row>
    <row r="488" spans="4:87"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  <c r="AA488" s="6"/>
      <c r="AB488" s="6"/>
      <c r="AC488" s="7"/>
      <c r="AD488" s="48"/>
      <c r="AE488" s="48"/>
      <c r="AF488" s="48"/>
      <c r="AJ488" s="6"/>
      <c r="AK488" s="6"/>
      <c r="AL488" s="6"/>
      <c r="AM488" s="6"/>
      <c r="AN488" s="6"/>
      <c r="AO488" s="6"/>
      <c r="AP488" s="6"/>
      <c r="AQ488" s="6"/>
      <c r="AR488" s="6"/>
      <c r="AS488" s="6"/>
      <c r="AT488" s="6"/>
      <c r="AU488" s="6"/>
      <c r="AV488" s="6"/>
      <c r="AW488" s="6"/>
      <c r="AX488" s="6"/>
      <c r="AY488" s="6"/>
      <c r="AZ488" s="6"/>
      <c r="BA488" s="6"/>
      <c r="BB488" s="6"/>
      <c r="BC488" s="6"/>
      <c r="BD488" s="6"/>
      <c r="BE488" s="6"/>
      <c r="BF488" s="6"/>
      <c r="BG488" s="6"/>
      <c r="BH488" s="6"/>
      <c r="BI488" s="7"/>
      <c r="BJ488" s="48"/>
      <c r="BK488" s="48"/>
      <c r="BL488" s="48"/>
      <c r="CI488" s="48"/>
    </row>
    <row r="489" spans="4:87"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  <c r="AA489" s="6"/>
      <c r="AB489" s="6"/>
      <c r="AC489" s="7"/>
      <c r="AD489" s="48"/>
      <c r="AE489" s="48"/>
      <c r="AF489" s="48"/>
      <c r="AJ489" s="6"/>
      <c r="AK489" s="6"/>
      <c r="AL489" s="6"/>
      <c r="AM489" s="6"/>
      <c r="AN489" s="6"/>
      <c r="AO489" s="6"/>
      <c r="AP489" s="6"/>
      <c r="AQ489" s="6"/>
      <c r="AR489" s="6"/>
      <c r="AS489" s="6"/>
      <c r="AT489" s="6"/>
      <c r="AU489" s="6"/>
      <c r="AV489" s="6"/>
      <c r="AW489" s="6"/>
      <c r="AX489" s="6"/>
      <c r="AY489" s="6"/>
      <c r="AZ489" s="6"/>
      <c r="BA489" s="6"/>
      <c r="BB489" s="6"/>
      <c r="BC489" s="6"/>
      <c r="BD489" s="6"/>
      <c r="BE489" s="6"/>
      <c r="BF489" s="6"/>
      <c r="BG489" s="6"/>
      <c r="BH489" s="6"/>
      <c r="BI489" s="7"/>
      <c r="BJ489" s="48"/>
      <c r="BK489" s="48"/>
      <c r="BL489" s="48"/>
      <c r="CI489" s="48"/>
    </row>
    <row r="490" spans="4:87"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  <c r="AA490" s="6"/>
      <c r="AB490" s="6"/>
      <c r="AC490" s="7"/>
      <c r="AD490" s="48"/>
      <c r="AE490" s="48"/>
      <c r="AF490" s="48"/>
      <c r="AJ490" s="6"/>
      <c r="AK490" s="6"/>
      <c r="AL490" s="6"/>
      <c r="AM490" s="6"/>
      <c r="AN490" s="6"/>
      <c r="AO490" s="6"/>
      <c r="AP490" s="6"/>
      <c r="AQ490" s="6"/>
      <c r="AR490" s="6"/>
      <c r="AS490" s="6"/>
      <c r="AT490" s="6"/>
      <c r="AU490" s="6"/>
      <c r="AV490" s="6"/>
      <c r="AW490" s="6"/>
      <c r="AX490" s="6"/>
      <c r="AY490" s="6"/>
      <c r="AZ490" s="6"/>
      <c r="BA490" s="6"/>
      <c r="BB490" s="6"/>
      <c r="BC490" s="6"/>
      <c r="BD490" s="6"/>
      <c r="BE490" s="6"/>
      <c r="BF490" s="6"/>
      <c r="BG490" s="6"/>
      <c r="BH490" s="6"/>
      <c r="BI490" s="7"/>
      <c r="BJ490" s="48"/>
      <c r="BK490" s="48"/>
      <c r="BL490" s="48"/>
      <c r="CI490" s="48"/>
    </row>
    <row r="491" spans="4:87"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  <c r="AA491" s="6"/>
      <c r="AB491" s="6"/>
      <c r="AC491" s="7"/>
      <c r="AD491" s="48"/>
      <c r="AE491" s="48"/>
      <c r="AF491" s="48"/>
      <c r="AJ491" s="6"/>
      <c r="AK491" s="6"/>
      <c r="AL491" s="6"/>
      <c r="AM491" s="6"/>
      <c r="AN491" s="6"/>
      <c r="AO491" s="6"/>
      <c r="AP491" s="6"/>
      <c r="AQ491" s="6"/>
      <c r="AR491" s="6"/>
      <c r="AS491" s="6"/>
      <c r="AT491" s="6"/>
      <c r="AU491" s="6"/>
      <c r="AV491" s="6"/>
      <c r="AW491" s="6"/>
      <c r="AX491" s="6"/>
      <c r="AY491" s="6"/>
      <c r="AZ491" s="6"/>
      <c r="BA491" s="6"/>
      <c r="BB491" s="6"/>
      <c r="BC491" s="6"/>
      <c r="BD491" s="6"/>
      <c r="BE491" s="6"/>
      <c r="BF491" s="6"/>
      <c r="BG491" s="6"/>
      <c r="BH491" s="6"/>
      <c r="BI491" s="7"/>
      <c r="BJ491" s="48"/>
      <c r="BK491" s="48"/>
      <c r="BL491" s="48"/>
      <c r="CI491" s="48"/>
    </row>
    <row r="492" spans="4:87"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  <c r="AA492" s="6"/>
      <c r="AB492" s="6"/>
      <c r="AC492" s="7"/>
      <c r="AD492" s="48"/>
      <c r="AE492" s="48"/>
      <c r="AF492" s="48"/>
      <c r="AJ492" s="6"/>
      <c r="AK492" s="6"/>
      <c r="AL492" s="6"/>
      <c r="AM492" s="6"/>
      <c r="AN492" s="6"/>
      <c r="AO492" s="6"/>
      <c r="AP492" s="6"/>
      <c r="AQ492" s="6"/>
      <c r="AR492" s="6"/>
      <c r="AS492" s="6"/>
      <c r="AT492" s="6"/>
      <c r="AU492" s="6"/>
      <c r="AV492" s="6"/>
      <c r="AW492" s="6"/>
      <c r="AX492" s="6"/>
      <c r="AY492" s="6"/>
      <c r="AZ492" s="6"/>
      <c r="BA492" s="6"/>
      <c r="BB492" s="6"/>
      <c r="BC492" s="6"/>
      <c r="BD492" s="6"/>
      <c r="BE492" s="6"/>
      <c r="BF492" s="6"/>
      <c r="BG492" s="6"/>
      <c r="BH492" s="6"/>
      <c r="BI492" s="7"/>
      <c r="BJ492" s="48"/>
      <c r="BK492" s="48"/>
      <c r="BL492" s="48"/>
      <c r="CI492" s="48"/>
    </row>
    <row r="493" spans="4:87"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  <c r="AA493" s="6"/>
      <c r="AB493" s="6"/>
      <c r="AC493" s="7"/>
      <c r="AD493" s="48"/>
      <c r="AE493" s="48"/>
      <c r="AF493" s="48"/>
      <c r="AJ493" s="6"/>
      <c r="AK493" s="6"/>
      <c r="AL493" s="6"/>
      <c r="AM493" s="6"/>
      <c r="AN493" s="6"/>
      <c r="AO493" s="6"/>
      <c r="AP493" s="6"/>
      <c r="AQ493" s="6"/>
      <c r="AR493" s="6"/>
      <c r="AS493" s="6"/>
      <c r="AT493" s="6"/>
      <c r="AU493" s="6"/>
      <c r="AV493" s="6"/>
      <c r="AW493" s="6"/>
      <c r="AX493" s="6"/>
      <c r="AY493" s="6"/>
      <c r="AZ493" s="6"/>
      <c r="BA493" s="6"/>
      <c r="BB493" s="6"/>
      <c r="BC493" s="6"/>
      <c r="BD493" s="6"/>
      <c r="BE493" s="6"/>
      <c r="BF493" s="6"/>
      <c r="BG493" s="6"/>
      <c r="BH493" s="6"/>
      <c r="BI493" s="7"/>
      <c r="BJ493" s="48"/>
      <c r="BK493" s="48"/>
      <c r="BL493" s="48"/>
      <c r="CI493" s="48"/>
    </row>
    <row r="494" spans="4:87"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  <c r="AA494" s="6"/>
      <c r="AB494" s="6"/>
      <c r="AC494" s="7"/>
      <c r="AD494" s="48"/>
      <c r="AE494" s="48"/>
      <c r="AF494" s="48"/>
      <c r="AJ494" s="6"/>
      <c r="AK494" s="6"/>
      <c r="AL494" s="6"/>
      <c r="AM494" s="6"/>
      <c r="AN494" s="6"/>
      <c r="AO494" s="6"/>
      <c r="AP494" s="6"/>
      <c r="AQ494" s="6"/>
      <c r="AR494" s="6"/>
      <c r="AS494" s="6"/>
      <c r="AT494" s="6"/>
      <c r="AU494" s="6"/>
      <c r="AV494" s="6"/>
      <c r="AW494" s="6"/>
      <c r="AX494" s="6"/>
      <c r="AY494" s="6"/>
      <c r="AZ494" s="6"/>
      <c r="BA494" s="6"/>
      <c r="BB494" s="6"/>
      <c r="BC494" s="6"/>
      <c r="BD494" s="6"/>
      <c r="BE494" s="6"/>
      <c r="BF494" s="6"/>
      <c r="BG494" s="6"/>
      <c r="BH494" s="6"/>
      <c r="BI494" s="7"/>
      <c r="BJ494" s="48"/>
      <c r="BK494" s="48"/>
      <c r="BL494" s="48"/>
      <c r="CI494" s="48"/>
    </row>
    <row r="495" spans="4:87"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  <c r="AA495" s="6"/>
      <c r="AB495" s="6"/>
      <c r="AC495" s="7"/>
      <c r="AD495" s="48"/>
      <c r="AE495" s="48"/>
      <c r="AF495" s="48"/>
      <c r="AJ495" s="6"/>
      <c r="AK495" s="6"/>
      <c r="AL495" s="6"/>
      <c r="AM495" s="6"/>
      <c r="AN495" s="6"/>
      <c r="AO495" s="6"/>
      <c r="AP495" s="6"/>
      <c r="AQ495" s="6"/>
      <c r="AR495" s="6"/>
      <c r="AS495" s="6"/>
      <c r="AT495" s="6"/>
      <c r="AU495" s="6"/>
      <c r="AV495" s="6"/>
      <c r="AW495" s="6"/>
      <c r="AX495" s="6"/>
      <c r="AY495" s="6"/>
      <c r="AZ495" s="6"/>
      <c r="BA495" s="6"/>
      <c r="BB495" s="6"/>
      <c r="BC495" s="6"/>
      <c r="BD495" s="6"/>
      <c r="BE495" s="6"/>
      <c r="BF495" s="6"/>
      <c r="BG495" s="6"/>
      <c r="BH495" s="6"/>
      <c r="BI495" s="7"/>
      <c r="BJ495" s="48"/>
      <c r="BK495" s="48"/>
      <c r="BL495" s="48"/>
      <c r="CI495" s="48"/>
    </row>
    <row r="496" spans="4:87"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  <c r="AA496" s="6"/>
      <c r="AB496" s="6"/>
      <c r="AC496" s="7"/>
      <c r="AD496" s="48"/>
      <c r="AE496" s="48"/>
      <c r="AF496" s="48"/>
      <c r="AJ496" s="6"/>
      <c r="AK496" s="6"/>
      <c r="AL496" s="6"/>
      <c r="AM496" s="6"/>
      <c r="AN496" s="6"/>
      <c r="AO496" s="6"/>
      <c r="AP496" s="6"/>
      <c r="AQ496" s="6"/>
      <c r="AR496" s="6"/>
      <c r="AS496" s="6"/>
      <c r="AT496" s="6"/>
      <c r="AU496" s="6"/>
      <c r="AV496" s="6"/>
      <c r="AW496" s="6"/>
      <c r="AX496" s="6"/>
      <c r="AY496" s="6"/>
      <c r="AZ496" s="6"/>
      <c r="BA496" s="6"/>
      <c r="BB496" s="6"/>
      <c r="BC496" s="6"/>
      <c r="BD496" s="6"/>
      <c r="BE496" s="6"/>
      <c r="BF496" s="6"/>
      <c r="BG496" s="6"/>
      <c r="BH496" s="6"/>
      <c r="BI496" s="7"/>
      <c r="BJ496" s="48"/>
      <c r="BK496" s="48"/>
      <c r="BL496" s="48"/>
      <c r="CI496" s="48"/>
    </row>
    <row r="497" spans="4:87"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  <c r="AA497" s="6"/>
      <c r="AB497" s="6"/>
      <c r="AC497" s="7"/>
      <c r="AD497" s="48"/>
      <c r="AE497" s="48"/>
      <c r="AF497" s="48"/>
      <c r="AJ497" s="6"/>
      <c r="AK497" s="6"/>
      <c r="AL497" s="6"/>
      <c r="AM497" s="6"/>
      <c r="AN497" s="6"/>
      <c r="AO497" s="6"/>
      <c r="AP497" s="6"/>
      <c r="AQ497" s="6"/>
      <c r="AR497" s="6"/>
      <c r="AS497" s="6"/>
      <c r="AT497" s="6"/>
      <c r="AU497" s="6"/>
      <c r="AV497" s="6"/>
      <c r="AW497" s="6"/>
      <c r="AX497" s="6"/>
      <c r="AY497" s="6"/>
      <c r="AZ497" s="6"/>
      <c r="BA497" s="6"/>
      <c r="BB497" s="6"/>
      <c r="BC497" s="6"/>
      <c r="BD497" s="6"/>
      <c r="BE497" s="6"/>
      <c r="BF497" s="6"/>
      <c r="BG497" s="6"/>
      <c r="BH497" s="6"/>
      <c r="BI497" s="7"/>
      <c r="BJ497" s="48"/>
      <c r="BK497" s="48"/>
      <c r="BL497" s="48"/>
      <c r="CI497" s="48"/>
    </row>
    <row r="498" spans="4:87"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  <c r="AA498" s="6"/>
      <c r="AB498" s="6"/>
      <c r="AC498" s="7"/>
      <c r="AD498" s="48"/>
      <c r="AE498" s="48"/>
      <c r="AF498" s="48"/>
      <c r="AJ498" s="6"/>
      <c r="AK498" s="6"/>
      <c r="AL498" s="6"/>
      <c r="AM498" s="6"/>
      <c r="AN498" s="6"/>
      <c r="AO498" s="6"/>
      <c r="AP498" s="6"/>
      <c r="AQ498" s="6"/>
      <c r="AR498" s="6"/>
      <c r="AS498" s="6"/>
      <c r="AT498" s="6"/>
      <c r="AU498" s="6"/>
      <c r="AV498" s="6"/>
      <c r="AW498" s="6"/>
      <c r="AX498" s="6"/>
      <c r="AY498" s="6"/>
      <c r="AZ498" s="6"/>
      <c r="BA498" s="6"/>
      <c r="BB498" s="6"/>
      <c r="BC498" s="6"/>
      <c r="BD498" s="6"/>
      <c r="BE498" s="6"/>
      <c r="BF498" s="6"/>
      <c r="BG498" s="6"/>
      <c r="BH498" s="6"/>
      <c r="BI498" s="7"/>
      <c r="BJ498" s="48"/>
      <c r="BK498" s="48"/>
      <c r="BL498" s="48"/>
      <c r="CI498" s="48"/>
    </row>
    <row r="499" spans="4:87"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  <c r="AA499" s="6"/>
      <c r="AB499" s="6"/>
      <c r="AC499" s="7"/>
      <c r="AD499" s="48"/>
      <c r="AE499" s="48"/>
      <c r="AF499" s="48"/>
      <c r="AJ499" s="6"/>
      <c r="AK499" s="6"/>
      <c r="AL499" s="6"/>
      <c r="AM499" s="6"/>
      <c r="AN499" s="6"/>
      <c r="AO499" s="6"/>
      <c r="AP499" s="6"/>
      <c r="AQ499" s="6"/>
      <c r="AR499" s="6"/>
      <c r="AS499" s="6"/>
      <c r="AT499" s="6"/>
      <c r="AU499" s="6"/>
      <c r="AV499" s="6"/>
      <c r="AW499" s="6"/>
      <c r="AX499" s="6"/>
      <c r="AY499" s="6"/>
      <c r="AZ499" s="6"/>
      <c r="BA499" s="6"/>
      <c r="BB499" s="6"/>
      <c r="BC499" s="6"/>
      <c r="BD499" s="6"/>
      <c r="BE499" s="6"/>
      <c r="BF499" s="6"/>
      <c r="BG499" s="6"/>
      <c r="BH499" s="6"/>
      <c r="BI499" s="7"/>
      <c r="BJ499" s="48"/>
      <c r="BK499" s="48"/>
      <c r="BL499" s="48"/>
      <c r="CI499" s="48"/>
    </row>
    <row r="500" spans="4:87"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  <c r="AA500" s="6"/>
      <c r="AB500" s="6"/>
      <c r="AC500" s="7"/>
      <c r="AD500" s="48"/>
      <c r="AE500" s="48"/>
      <c r="AF500" s="48"/>
      <c r="AJ500" s="6"/>
      <c r="AK500" s="6"/>
      <c r="AL500" s="6"/>
      <c r="AM500" s="6"/>
      <c r="AN500" s="6"/>
      <c r="AO500" s="6"/>
      <c r="AP500" s="6"/>
      <c r="AQ500" s="6"/>
      <c r="AR500" s="6"/>
      <c r="AS500" s="6"/>
      <c r="AT500" s="6"/>
      <c r="AU500" s="6"/>
      <c r="AV500" s="6"/>
      <c r="AW500" s="6"/>
      <c r="AX500" s="6"/>
      <c r="AY500" s="6"/>
      <c r="AZ500" s="6"/>
      <c r="BA500" s="6"/>
      <c r="BB500" s="6"/>
      <c r="BC500" s="6"/>
      <c r="BD500" s="6"/>
      <c r="BE500" s="6"/>
      <c r="BF500" s="6"/>
      <c r="BG500" s="6"/>
      <c r="BH500" s="6"/>
      <c r="BI500" s="7"/>
      <c r="BJ500" s="48"/>
      <c r="BK500" s="48"/>
      <c r="BL500" s="48"/>
      <c r="CI500" s="48"/>
    </row>
    <row r="501" spans="4:87"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  <c r="AA501" s="6"/>
      <c r="AB501" s="6"/>
      <c r="AC501" s="7"/>
      <c r="AD501" s="48"/>
      <c r="AE501" s="48"/>
      <c r="AF501" s="48"/>
      <c r="AJ501" s="6"/>
      <c r="AK501" s="6"/>
      <c r="AL501" s="6"/>
      <c r="AM501" s="6"/>
      <c r="AN501" s="6"/>
      <c r="AO501" s="6"/>
      <c r="AP501" s="6"/>
      <c r="AQ501" s="6"/>
      <c r="AR501" s="6"/>
      <c r="AS501" s="6"/>
      <c r="AT501" s="6"/>
      <c r="AU501" s="6"/>
      <c r="AV501" s="6"/>
      <c r="AW501" s="6"/>
      <c r="AX501" s="6"/>
      <c r="AY501" s="6"/>
      <c r="AZ501" s="6"/>
      <c r="BA501" s="6"/>
      <c r="BB501" s="6"/>
      <c r="BC501" s="6"/>
      <c r="BD501" s="6"/>
      <c r="BE501" s="6"/>
      <c r="BF501" s="6"/>
      <c r="BG501" s="6"/>
      <c r="BH501" s="6"/>
      <c r="BI501" s="7"/>
      <c r="BJ501" s="48"/>
      <c r="BK501" s="48"/>
      <c r="BL501" s="48"/>
      <c r="CI501" s="48"/>
    </row>
    <row r="502" spans="4:87"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  <c r="AA502" s="6"/>
      <c r="AB502" s="6"/>
      <c r="AC502" s="7"/>
      <c r="AD502" s="48"/>
      <c r="AE502" s="48"/>
      <c r="AF502" s="48"/>
      <c r="AJ502" s="6"/>
      <c r="AK502" s="6"/>
      <c r="AL502" s="6"/>
      <c r="AM502" s="6"/>
      <c r="AN502" s="6"/>
      <c r="AO502" s="6"/>
      <c r="AP502" s="6"/>
      <c r="AQ502" s="6"/>
      <c r="AR502" s="6"/>
      <c r="AS502" s="6"/>
      <c r="AT502" s="6"/>
      <c r="AU502" s="6"/>
      <c r="AV502" s="6"/>
      <c r="AW502" s="6"/>
      <c r="AX502" s="6"/>
      <c r="AY502" s="6"/>
      <c r="AZ502" s="6"/>
      <c r="BA502" s="6"/>
      <c r="BB502" s="6"/>
      <c r="BC502" s="6"/>
      <c r="BD502" s="6"/>
      <c r="BE502" s="6"/>
      <c r="BF502" s="6"/>
      <c r="BG502" s="6"/>
      <c r="BH502" s="6"/>
      <c r="BI502" s="7"/>
      <c r="BJ502" s="48"/>
      <c r="BK502" s="48"/>
      <c r="BL502" s="48"/>
      <c r="CI502" s="48"/>
    </row>
    <row r="503" spans="4:87"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  <c r="AA503" s="6"/>
      <c r="AB503" s="6"/>
      <c r="AC503" s="7"/>
      <c r="AD503" s="48"/>
      <c r="AE503" s="48"/>
      <c r="AF503" s="48"/>
      <c r="AJ503" s="6"/>
      <c r="AK503" s="6"/>
      <c r="AL503" s="6"/>
      <c r="AM503" s="6"/>
      <c r="AN503" s="6"/>
      <c r="AO503" s="6"/>
      <c r="AP503" s="6"/>
      <c r="AQ503" s="6"/>
      <c r="AR503" s="6"/>
      <c r="AS503" s="6"/>
      <c r="AT503" s="6"/>
      <c r="AU503" s="6"/>
      <c r="AV503" s="6"/>
      <c r="AW503" s="6"/>
      <c r="AX503" s="6"/>
      <c r="AY503" s="6"/>
      <c r="AZ503" s="6"/>
      <c r="BA503" s="6"/>
      <c r="BB503" s="6"/>
      <c r="BC503" s="6"/>
      <c r="BD503" s="6"/>
      <c r="BE503" s="6"/>
      <c r="BF503" s="6"/>
      <c r="BG503" s="6"/>
      <c r="BH503" s="6"/>
      <c r="BI503" s="7"/>
      <c r="BJ503" s="48"/>
      <c r="BK503" s="48"/>
      <c r="BL503" s="48"/>
      <c r="CI503" s="48"/>
    </row>
    <row r="504" spans="4:87"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  <c r="AA504" s="6"/>
      <c r="AB504" s="6"/>
      <c r="AC504" s="7"/>
      <c r="AD504" s="48"/>
      <c r="AE504" s="48"/>
      <c r="AF504" s="48"/>
      <c r="AJ504" s="6"/>
      <c r="AK504" s="6"/>
      <c r="AL504" s="6"/>
      <c r="AM504" s="6"/>
      <c r="AN504" s="6"/>
      <c r="AO504" s="6"/>
      <c r="AP504" s="6"/>
      <c r="AQ504" s="6"/>
      <c r="AR504" s="6"/>
      <c r="AS504" s="6"/>
      <c r="AT504" s="6"/>
      <c r="AU504" s="6"/>
      <c r="AV504" s="6"/>
      <c r="AW504" s="6"/>
      <c r="AX504" s="6"/>
      <c r="AY504" s="6"/>
      <c r="AZ504" s="6"/>
      <c r="BA504" s="6"/>
      <c r="BB504" s="6"/>
      <c r="BC504" s="6"/>
      <c r="BD504" s="6"/>
      <c r="BE504" s="6"/>
      <c r="BF504" s="6"/>
      <c r="BG504" s="6"/>
      <c r="BH504" s="6"/>
      <c r="BI504" s="7"/>
      <c r="BJ504" s="48"/>
      <c r="BK504" s="48"/>
      <c r="BL504" s="48"/>
      <c r="CI504" s="48"/>
    </row>
    <row r="505" spans="4:87"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  <c r="AA505" s="6"/>
      <c r="AB505" s="6"/>
      <c r="AC505" s="7"/>
      <c r="AD505" s="48"/>
      <c r="AE505" s="48"/>
      <c r="AF505" s="48"/>
      <c r="AJ505" s="6"/>
      <c r="AK505" s="6"/>
      <c r="AL505" s="6"/>
      <c r="AM505" s="6"/>
      <c r="AN505" s="6"/>
      <c r="AO505" s="6"/>
      <c r="AP505" s="6"/>
      <c r="AQ505" s="6"/>
      <c r="AR505" s="6"/>
      <c r="AS505" s="6"/>
      <c r="AT505" s="6"/>
      <c r="AU505" s="6"/>
      <c r="AV505" s="6"/>
      <c r="AW505" s="6"/>
      <c r="AX505" s="6"/>
      <c r="AY505" s="6"/>
      <c r="AZ505" s="6"/>
      <c r="BA505" s="6"/>
      <c r="BB505" s="6"/>
      <c r="BC505" s="6"/>
      <c r="BD505" s="6"/>
      <c r="BE505" s="6"/>
      <c r="BF505" s="6"/>
      <c r="BG505" s="6"/>
      <c r="BH505" s="6"/>
      <c r="BI505" s="7"/>
      <c r="BJ505" s="48"/>
      <c r="BK505" s="48"/>
      <c r="BL505" s="48"/>
      <c r="CI505" s="48"/>
    </row>
    <row r="506" spans="4:87"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  <c r="AA506" s="6"/>
      <c r="AB506" s="6"/>
      <c r="AC506" s="7"/>
      <c r="AD506" s="48"/>
      <c r="AE506" s="48"/>
      <c r="AF506" s="48"/>
      <c r="AJ506" s="6"/>
      <c r="AK506" s="6"/>
      <c r="AL506" s="6"/>
      <c r="AM506" s="6"/>
      <c r="AN506" s="6"/>
      <c r="AO506" s="6"/>
      <c r="AP506" s="6"/>
      <c r="AQ506" s="6"/>
      <c r="AR506" s="6"/>
      <c r="AS506" s="6"/>
      <c r="AT506" s="6"/>
      <c r="AU506" s="6"/>
      <c r="AV506" s="6"/>
      <c r="AW506" s="6"/>
      <c r="AX506" s="6"/>
      <c r="AY506" s="6"/>
      <c r="AZ506" s="6"/>
      <c r="BA506" s="6"/>
      <c r="BB506" s="6"/>
      <c r="BC506" s="6"/>
      <c r="BD506" s="6"/>
      <c r="BE506" s="6"/>
      <c r="BF506" s="6"/>
      <c r="BG506" s="6"/>
      <c r="BH506" s="6"/>
      <c r="BI506" s="7"/>
      <c r="BJ506" s="48"/>
      <c r="BK506" s="48"/>
      <c r="BL506" s="48"/>
      <c r="CI506" s="48"/>
    </row>
    <row r="507" spans="4:87"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  <c r="AA507" s="6"/>
      <c r="AB507" s="6"/>
      <c r="AC507" s="7"/>
      <c r="AD507" s="48"/>
      <c r="AE507" s="48"/>
      <c r="AF507" s="48"/>
      <c r="AJ507" s="6"/>
      <c r="AK507" s="6"/>
      <c r="AL507" s="6"/>
      <c r="AM507" s="6"/>
      <c r="AN507" s="6"/>
      <c r="AO507" s="6"/>
      <c r="AP507" s="6"/>
      <c r="AQ507" s="6"/>
      <c r="AR507" s="6"/>
      <c r="AS507" s="6"/>
      <c r="AT507" s="6"/>
      <c r="AU507" s="6"/>
      <c r="AV507" s="6"/>
      <c r="AW507" s="6"/>
      <c r="AX507" s="6"/>
      <c r="AY507" s="6"/>
      <c r="AZ507" s="6"/>
      <c r="BA507" s="6"/>
      <c r="BB507" s="6"/>
      <c r="BC507" s="6"/>
      <c r="BD507" s="6"/>
      <c r="BE507" s="6"/>
      <c r="BF507" s="6"/>
      <c r="BG507" s="6"/>
      <c r="BH507" s="6"/>
      <c r="BI507" s="7"/>
      <c r="BJ507" s="48"/>
      <c r="BK507" s="48"/>
      <c r="BL507" s="48"/>
      <c r="CI507" s="48"/>
    </row>
    <row r="508" spans="4:87"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  <c r="AA508" s="6"/>
      <c r="AB508" s="6"/>
      <c r="AC508" s="7"/>
      <c r="AD508" s="48"/>
      <c r="AE508" s="48"/>
      <c r="AF508" s="48"/>
      <c r="AJ508" s="6"/>
      <c r="AK508" s="6"/>
      <c r="AL508" s="6"/>
      <c r="AM508" s="6"/>
      <c r="AN508" s="6"/>
      <c r="AO508" s="6"/>
      <c r="AP508" s="6"/>
      <c r="AQ508" s="6"/>
      <c r="AR508" s="6"/>
      <c r="AS508" s="6"/>
      <c r="AT508" s="6"/>
      <c r="AU508" s="6"/>
      <c r="AV508" s="6"/>
      <c r="AW508" s="6"/>
      <c r="AX508" s="6"/>
      <c r="AY508" s="6"/>
      <c r="AZ508" s="6"/>
      <c r="BA508" s="6"/>
      <c r="BB508" s="6"/>
      <c r="BC508" s="6"/>
      <c r="BD508" s="6"/>
      <c r="BE508" s="6"/>
      <c r="BF508" s="6"/>
      <c r="BG508" s="6"/>
      <c r="BH508" s="6"/>
      <c r="BI508" s="7"/>
      <c r="BJ508" s="48"/>
      <c r="BK508" s="48"/>
      <c r="BL508" s="48"/>
      <c r="CI508" s="48"/>
    </row>
    <row r="509" spans="4:87"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  <c r="AA509" s="6"/>
      <c r="AB509" s="6"/>
      <c r="AC509" s="7"/>
      <c r="AD509" s="48"/>
      <c r="AE509" s="48"/>
      <c r="AF509" s="48"/>
      <c r="AJ509" s="6"/>
      <c r="AK509" s="6"/>
      <c r="AL509" s="6"/>
      <c r="AM509" s="6"/>
      <c r="AN509" s="6"/>
      <c r="AO509" s="6"/>
      <c r="AP509" s="6"/>
      <c r="AQ509" s="6"/>
      <c r="AR509" s="6"/>
      <c r="AS509" s="6"/>
      <c r="AT509" s="6"/>
      <c r="AU509" s="6"/>
      <c r="AV509" s="6"/>
      <c r="AW509" s="6"/>
      <c r="AX509" s="6"/>
      <c r="AY509" s="6"/>
      <c r="AZ509" s="6"/>
      <c r="BA509" s="6"/>
      <c r="BB509" s="6"/>
      <c r="BC509" s="6"/>
      <c r="BD509" s="6"/>
      <c r="BE509" s="6"/>
      <c r="BF509" s="6"/>
      <c r="BG509" s="6"/>
      <c r="BH509" s="6"/>
      <c r="BI509" s="7"/>
      <c r="BJ509" s="48"/>
      <c r="BK509" s="48"/>
      <c r="BL509" s="48"/>
      <c r="CI509" s="48"/>
    </row>
    <row r="510" spans="4:87"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  <c r="AA510" s="6"/>
      <c r="AB510" s="6"/>
      <c r="AC510" s="7"/>
      <c r="AD510" s="48"/>
      <c r="AE510" s="48"/>
      <c r="AF510" s="48"/>
      <c r="AJ510" s="6"/>
      <c r="AK510" s="6"/>
      <c r="AL510" s="6"/>
      <c r="AM510" s="6"/>
      <c r="AN510" s="6"/>
      <c r="AO510" s="6"/>
      <c r="AP510" s="6"/>
      <c r="AQ510" s="6"/>
      <c r="AR510" s="6"/>
      <c r="AS510" s="6"/>
      <c r="AT510" s="6"/>
      <c r="AU510" s="6"/>
      <c r="AV510" s="6"/>
      <c r="AW510" s="6"/>
      <c r="AX510" s="6"/>
      <c r="AY510" s="6"/>
      <c r="AZ510" s="6"/>
      <c r="BA510" s="6"/>
      <c r="BB510" s="6"/>
      <c r="BC510" s="6"/>
      <c r="BD510" s="6"/>
      <c r="BE510" s="6"/>
      <c r="BF510" s="6"/>
      <c r="BG510" s="6"/>
      <c r="BH510" s="6"/>
      <c r="BI510" s="7"/>
      <c r="BJ510" s="48"/>
      <c r="BK510" s="48"/>
      <c r="BL510" s="48"/>
      <c r="CI510" s="48"/>
    </row>
    <row r="511" spans="4:87"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  <c r="AA511" s="6"/>
      <c r="AB511" s="6"/>
      <c r="AC511" s="7"/>
      <c r="AD511" s="48"/>
      <c r="AE511" s="48"/>
      <c r="AF511" s="48"/>
      <c r="AJ511" s="6"/>
      <c r="AK511" s="6"/>
      <c r="AL511" s="6"/>
      <c r="AM511" s="6"/>
      <c r="AN511" s="6"/>
      <c r="AO511" s="6"/>
      <c r="AP511" s="6"/>
      <c r="AQ511" s="6"/>
      <c r="AR511" s="6"/>
      <c r="AS511" s="6"/>
      <c r="AT511" s="6"/>
      <c r="AU511" s="6"/>
      <c r="AV511" s="6"/>
      <c r="AW511" s="6"/>
      <c r="AX511" s="6"/>
      <c r="AY511" s="6"/>
      <c r="AZ511" s="6"/>
      <c r="BA511" s="6"/>
      <c r="BB511" s="6"/>
      <c r="BC511" s="6"/>
      <c r="BD511" s="6"/>
      <c r="BE511" s="6"/>
      <c r="BF511" s="6"/>
      <c r="BG511" s="6"/>
      <c r="BH511" s="6"/>
      <c r="BI511" s="7"/>
      <c r="BJ511" s="48"/>
      <c r="BK511" s="48"/>
      <c r="BL511" s="48"/>
      <c r="CI511" s="48"/>
    </row>
    <row r="512" spans="4:87"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  <c r="AA512" s="6"/>
      <c r="AB512" s="6"/>
      <c r="AC512" s="7"/>
      <c r="AD512" s="48"/>
      <c r="AE512" s="48"/>
      <c r="AF512" s="48"/>
      <c r="AJ512" s="6"/>
      <c r="AK512" s="6"/>
      <c r="AL512" s="6"/>
      <c r="AM512" s="6"/>
      <c r="AN512" s="6"/>
      <c r="AO512" s="6"/>
      <c r="AP512" s="6"/>
      <c r="AQ512" s="6"/>
      <c r="AR512" s="6"/>
      <c r="AS512" s="6"/>
      <c r="AT512" s="6"/>
      <c r="AU512" s="6"/>
      <c r="AV512" s="6"/>
      <c r="AW512" s="6"/>
      <c r="AX512" s="6"/>
      <c r="AY512" s="6"/>
      <c r="AZ512" s="6"/>
      <c r="BA512" s="6"/>
      <c r="BB512" s="6"/>
      <c r="BC512" s="6"/>
      <c r="BD512" s="6"/>
      <c r="BE512" s="6"/>
      <c r="BF512" s="6"/>
      <c r="BG512" s="6"/>
      <c r="BH512" s="6"/>
      <c r="BI512" s="7"/>
      <c r="BJ512" s="48"/>
      <c r="BK512" s="48"/>
      <c r="BL512" s="48"/>
      <c r="CI512" s="48"/>
    </row>
    <row r="513" spans="4:87"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  <c r="AA513" s="6"/>
      <c r="AB513" s="6"/>
      <c r="AC513" s="7"/>
      <c r="AD513" s="48"/>
      <c r="AE513" s="48"/>
      <c r="AF513" s="48"/>
      <c r="AJ513" s="6"/>
      <c r="AK513" s="6"/>
      <c r="AL513" s="6"/>
      <c r="AM513" s="6"/>
      <c r="AN513" s="6"/>
      <c r="AO513" s="6"/>
      <c r="AP513" s="6"/>
      <c r="AQ513" s="6"/>
      <c r="AR513" s="6"/>
      <c r="AS513" s="6"/>
      <c r="AT513" s="6"/>
      <c r="AU513" s="6"/>
      <c r="AV513" s="6"/>
      <c r="AW513" s="6"/>
      <c r="AX513" s="6"/>
      <c r="AY513" s="6"/>
      <c r="AZ513" s="6"/>
      <c r="BA513" s="6"/>
      <c r="BB513" s="6"/>
      <c r="BC513" s="6"/>
      <c r="BD513" s="6"/>
      <c r="BE513" s="6"/>
      <c r="BF513" s="6"/>
      <c r="BG513" s="6"/>
      <c r="BH513" s="6"/>
      <c r="BI513" s="7"/>
      <c r="BJ513" s="48"/>
      <c r="BK513" s="48"/>
      <c r="BL513" s="48"/>
      <c r="CI513" s="48"/>
    </row>
    <row r="514" spans="4:87"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  <c r="AA514" s="6"/>
      <c r="AB514" s="6"/>
      <c r="AC514" s="7"/>
      <c r="AD514" s="48"/>
      <c r="AE514" s="48"/>
      <c r="AF514" s="48"/>
      <c r="AJ514" s="6"/>
      <c r="AK514" s="6"/>
      <c r="AL514" s="6"/>
      <c r="AM514" s="6"/>
      <c r="AN514" s="6"/>
      <c r="AO514" s="6"/>
      <c r="AP514" s="6"/>
      <c r="AQ514" s="6"/>
      <c r="AR514" s="6"/>
      <c r="AS514" s="6"/>
      <c r="AT514" s="6"/>
      <c r="AU514" s="6"/>
      <c r="AV514" s="6"/>
      <c r="AW514" s="6"/>
      <c r="AX514" s="6"/>
      <c r="AY514" s="6"/>
      <c r="AZ514" s="6"/>
      <c r="BA514" s="6"/>
      <c r="BB514" s="6"/>
      <c r="BC514" s="6"/>
      <c r="BD514" s="6"/>
      <c r="BE514" s="6"/>
      <c r="BF514" s="6"/>
      <c r="BG514" s="6"/>
      <c r="BH514" s="6"/>
      <c r="BI514" s="7"/>
      <c r="BJ514" s="48"/>
      <c r="BK514" s="48"/>
      <c r="BL514" s="48"/>
      <c r="CI514" s="48"/>
    </row>
    <row r="515" spans="4:87"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  <c r="AA515" s="6"/>
      <c r="AB515" s="6"/>
      <c r="AC515" s="7"/>
      <c r="AD515" s="48"/>
      <c r="AE515" s="48"/>
      <c r="AF515" s="48"/>
      <c r="AJ515" s="6"/>
      <c r="AK515" s="6"/>
      <c r="AL515" s="6"/>
      <c r="AM515" s="6"/>
      <c r="AN515" s="6"/>
      <c r="AO515" s="6"/>
      <c r="AP515" s="6"/>
      <c r="AQ515" s="6"/>
      <c r="AR515" s="6"/>
      <c r="AS515" s="6"/>
      <c r="AT515" s="6"/>
      <c r="AU515" s="6"/>
      <c r="AV515" s="6"/>
      <c r="AW515" s="6"/>
      <c r="AX515" s="6"/>
      <c r="AY515" s="6"/>
      <c r="AZ515" s="6"/>
      <c r="BA515" s="6"/>
      <c r="BB515" s="6"/>
      <c r="BC515" s="6"/>
      <c r="BD515" s="6"/>
      <c r="BE515" s="6"/>
      <c r="BF515" s="6"/>
      <c r="BG515" s="6"/>
      <c r="BH515" s="6"/>
      <c r="BI515" s="7"/>
      <c r="BJ515" s="48"/>
      <c r="BK515" s="48"/>
      <c r="BL515" s="48"/>
      <c r="CI515" s="48"/>
    </row>
    <row r="516" spans="4:87"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  <c r="AA516" s="6"/>
      <c r="AB516" s="6"/>
      <c r="AC516" s="7"/>
      <c r="AD516" s="48"/>
      <c r="AE516" s="48"/>
      <c r="AF516" s="48"/>
      <c r="AJ516" s="6"/>
      <c r="AK516" s="6"/>
      <c r="AL516" s="6"/>
      <c r="AM516" s="6"/>
      <c r="AN516" s="6"/>
      <c r="AO516" s="6"/>
      <c r="AP516" s="6"/>
      <c r="AQ516" s="6"/>
      <c r="AR516" s="6"/>
      <c r="AS516" s="6"/>
      <c r="AT516" s="6"/>
      <c r="AU516" s="6"/>
      <c r="AV516" s="6"/>
      <c r="AW516" s="6"/>
      <c r="AX516" s="6"/>
      <c r="AY516" s="6"/>
      <c r="AZ516" s="6"/>
      <c r="BA516" s="6"/>
      <c r="BB516" s="6"/>
      <c r="BC516" s="6"/>
      <c r="BD516" s="6"/>
      <c r="BE516" s="6"/>
      <c r="BF516" s="6"/>
      <c r="BG516" s="6"/>
      <c r="BH516" s="6"/>
      <c r="BI516" s="7"/>
      <c r="BJ516" s="48"/>
      <c r="BK516" s="48"/>
      <c r="BL516" s="48"/>
      <c r="CI516" s="48"/>
    </row>
    <row r="517" spans="4:87"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  <c r="AA517" s="6"/>
      <c r="AB517" s="6"/>
      <c r="AC517" s="7"/>
      <c r="AD517" s="48"/>
      <c r="AE517" s="48"/>
      <c r="AF517" s="48"/>
      <c r="AJ517" s="6"/>
      <c r="AK517" s="6"/>
      <c r="AL517" s="6"/>
      <c r="AM517" s="6"/>
      <c r="AN517" s="6"/>
      <c r="AO517" s="6"/>
      <c r="AP517" s="6"/>
      <c r="AQ517" s="6"/>
      <c r="AR517" s="6"/>
      <c r="AS517" s="6"/>
      <c r="AT517" s="6"/>
      <c r="AU517" s="6"/>
      <c r="AV517" s="6"/>
      <c r="AW517" s="6"/>
      <c r="AX517" s="6"/>
      <c r="AY517" s="6"/>
      <c r="AZ517" s="6"/>
      <c r="BA517" s="6"/>
      <c r="BB517" s="6"/>
      <c r="BC517" s="6"/>
      <c r="BD517" s="6"/>
      <c r="BE517" s="6"/>
      <c r="BF517" s="6"/>
      <c r="BG517" s="6"/>
      <c r="BH517" s="6"/>
      <c r="BI517" s="7"/>
      <c r="BJ517" s="48"/>
      <c r="BK517" s="48"/>
      <c r="BL517" s="48"/>
      <c r="CI517" s="48"/>
    </row>
    <row r="518" spans="4:87"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  <c r="AA518" s="6"/>
      <c r="AB518" s="6"/>
      <c r="AC518" s="7"/>
      <c r="AD518" s="48"/>
      <c r="AE518" s="48"/>
      <c r="AF518" s="48"/>
      <c r="AJ518" s="6"/>
      <c r="AK518" s="6"/>
      <c r="AL518" s="6"/>
      <c r="AM518" s="6"/>
      <c r="AN518" s="6"/>
      <c r="AO518" s="6"/>
      <c r="AP518" s="6"/>
      <c r="AQ518" s="6"/>
      <c r="AR518" s="6"/>
      <c r="AS518" s="6"/>
      <c r="AT518" s="6"/>
      <c r="AU518" s="6"/>
      <c r="AV518" s="6"/>
      <c r="AW518" s="6"/>
      <c r="AX518" s="6"/>
      <c r="AY518" s="6"/>
      <c r="AZ518" s="6"/>
      <c r="BA518" s="6"/>
      <c r="BB518" s="6"/>
      <c r="BC518" s="6"/>
      <c r="BD518" s="6"/>
      <c r="BE518" s="6"/>
      <c r="BF518" s="6"/>
      <c r="BG518" s="6"/>
      <c r="BH518" s="6"/>
      <c r="BI518" s="7"/>
      <c r="BJ518" s="48"/>
      <c r="BK518" s="48"/>
      <c r="BL518" s="48"/>
      <c r="CI518" s="48"/>
    </row>
    <row r="519" spans="4:87"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  <c r="AA519" s="6"/>
      <c r="AB519" s="6"/>
      <c r="AC519" s="7"/>
      <c r="AD519" s="48"/>
      <c r="AE519" s="48"/>
      <c r="AF519" s="48"/>
      <c r="AJ519" s="6"/>
      <c r="AK519" s="6"/>
      <c r="AL519" s="6"/>
      <c r="AM519" s="6"/>
      <c r="AN519" s="6"/>
      <c r="AO519" s="6"/>
      <c r="AP519" s="6"/>
      <c r="AQ519" s="6"/>
      <c r="AR519" s="6"/>
      <c r="AS519" s="6"/>
      <c r="AT519" s="6"/>
      <c r="AU519" s="6"/>
      <c r="AV519" s="6"/>
      <c r="AW519" s="6"/>
      <c r="AX519" s="6"/>
      <c r="AY519" s="6"/>
      <c r="AZ519" s="6"/>
      <c r="BA519" s="6"/>
      <c r="BB519" s="6"/>
      <c r="BC519" s="6"/>
      <c r="BD519" s="6"/>
      <c r="BE519" s="6"/>
      <c r="BF519" s="6"/>
      <c r="BG519" s="6"/>
      <c r="BH519" s="6"/>
      <c r="BI519" s="7"/>
      <c r="BJ519" s="48"/>
      <c r="BK519" s="48"/>
      <c r="BL519" s="48"/>
      <c r="CI519" s="48"/>
    </row>
    <row r="520" spans="4:87"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  <c r="AA520" s="6"/>
      <c r="AB520" s="6"/>
      <c r="AC520" s="7"/>
      <c r="AD520" s="48"/>
      <c r="AE520" s="48"/>
      <c r="AF520" s="48"/>
      <c r="AJ520" s="6"/>
      <c r="AK520" s="6"/>
      <c r="AL520" s="6"/>
      <c r="AM520" s="6"/>
      <c r="AN520" s="6"/>
      <c r="AO520" s="6"/>
      <c r="AP520" s="6"/>
      <c r="AQ520" s="6"/>
      <c r="AR520" s="6"/>
      <c r="AS520" s="6"/>
      <c r="AT520" s="6"/>
      <c r="AU520" s="6"/>
      <c r="AV520" s="6"/>
      <c r="AW520" s="6"/>
      <c r="AX520" s="6"/>
      <c r="AY520" s="6"/>
      <c r="AZ520" s="6"/>
      <c r="BA520" s="6"/>
      <c r="BB520" s="6"/>
      <c r="BC520" s="6"/>
      <c r="BD520" s="6"/>
      <c r="BE520" s="6"/>
      <c r="BF520" s="6"/>
      <c r="BG520" s="6"/>
      <c r="BH520" s="6"/>
      <c r="BI520" s="7"/>
      <c r="BJ520" s="48"/>
      <c r="BK520" s="48"/>
      <c r="BL520" s="48"/>
      <c r="CI520" s="48"/>
    </row>
    <row r="521" spans="4:87"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  <c r="AA521" s="6"/>
      <c r="AB521" s="6"/>
      <c r="AC521" s="7"/>
      <c r="AD521" s="48"/>
      <c r="AE521" s="48"/>
      <c r="AF521" s="48"/>
      <c r="AJ521" s="6"/>
      <c r="AK521" s="6"/>
      <c r="AL521" s="6"/>
      <c r="AM521" s="6"/>
      <c r="AN521" s="6"/>
      <c r="AO521" s="6"/>
      <c r="AP521" s="6"/>
      <c r="AQ521" s="6"/>
      <c r="AR521" s="6"/>
      <c r="AS521" s="6"/>
      <c r="AT521" s="6"/>
      <c r="AU521" s="6"/>
      <c r="AV521" s="6"/>
      <c r="AW521" s="6"/>
      <c r="AX521" s="6"/>
      <c r="AY521" s="6"/>
      <c r="AZ521" s="6"/>
      <c r="BA521" s="6"/>
      <c r="BB521" s="6"/>
      <c r="BC521" s="6"/>
      <c r="BD521" s="6"/>
      <c r="BE521" s="6"/>
      <c r="BF521" s="6"/>
      <c r="BG521" s="6"/>
      <c r="BH521" s="6"/>
      <c r="BI521" s="7"/>
      <c r="BJ521" s="48"/>
      <c r="BK521" s="48"/>
      <c r="BL521" s="48"/>
      <c r="CI521" s="48"/>
    </row>
    <row r="522" spans="4:87"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  <c r="AA522" s="6"/>
      <c r="AB522" s="6"/>
      <c r="AC522" s="7"/>
      <c r="AD522" s="48"/>
      <c r="AE522" s="48"/>
      <c r="AF522" s="48"/>
      <c r="AJ522" s="6"/>
      <c r="AK522" s="6"/>
      <c r="AL522" s="6"/>
      <c r="AM522" s="6"/>
      <c r="AN522" s="6"/>
      <c r="AO522" s="6"/>
      <c r="AP522" s="6"/>
      <c r="AQ522" s="6"/>
      <c r="AR522" s="6"/>
      <c r="AS522" s="6"/>
      <c r="AT522" s="6"/>
      <c r="AU522" s="6"/>
      <c r="AV522" s="6"/>
      <c r="AW522" s="6"/>
      <c r="AX522" s="6"/>
      <c r="AY522" s="6"/>
      <c r="AZ522" s="6"/>
      <c r="BA522" s="6"/>
      <c r="BB522" s="6"/>
      <c r="BC522" s="6"/>
      <c r="BD522" s="6"/>
      <c r="BE522" s="6"/>
      <c r="BF522" s="6"/>
      <c r="BG522" s="6"/>
      <c r="BH522" s="6"/>
      <c r="BI522" s="7"/>
      <c r="BJ522" s="48"/>
      <c r="BK522" s="48"/>
      <c r="BL522" s="48"/>
      <c r="CI522" s="48"/>
    </row>
    <row r="523" spans="4:87"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  <c r="AA523" s="6"/>
      <c r="AB523" s="6"/>
      <c r="AC523" s="7"/>
      <c r="AD523" s="48"/>
      <c r="AE523" s="48"/>
      <c r="AF523" s="48"/>
      <c r="AJ523" s="6"/>
      <c r="AK523" s="6"/>
      <c r="AL523" s="6"/>
      <c r="AM523" s="6"/>
      <c r="AN523" s="6"/>
      <c r="AO523" s="6"/>
      <c r="AP523" s="6"/>
      <c r="AQ523" s="6"/>
      <c r="AR523" s="6"/>
      <c r="AS523" s="6"/>
      <c r="AT523" s="6"/>
      <c r="AU523" s="6"/>
      <c r="AV523" s="6"/>
      <c r="AW523" s="6"/>
      <c r="AX523" s="6"/>
      <c r="AY523" s="6"/>
      <c r="AZ523" s="6"/>
      <c r="BA523" s="6"/>
      <c r="BB523" s="6"/>
      <c r="BC523" s="6"/>
      <c r="BD523" s="6"/>
      <c r="BE523" s="6"/>
      <c r="BF523" s="6"/>
      <c r="BG523" s="6"/>
      <c r="BH523" s="6"/>
      <c r="BI523" s="7"/>
      <c r="BJ523" s="48"/>
      <c r="BK523" s="48"/>
      <c r="BL523" s="48"/>
      <c r="CI523" s="48"/>
    </row>
    <row r="524" spans="4:87"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  <c r="AA524" s="6"/>
      <c r="AB524" s="6"/>
      <c r="AC524" s="7"/>
      <c r="AD524" s="48"/>
      <c r="AE524" s="48"/>
      <c r="AF524" s="48"/>
      <c r="AJ524" s="6"/>
      <c r="AK524" s="6"/>
      <c r="AL524" s="6"/>
      <c r="AM524" s="6"/>
      <c r="AN524" s="6"/>
      <c r="AO524" s="6"/>
      <c r="AP524" s="6"/>
      <c r="AQ524" s="6"/>
      <c r="AR524" s="6"/>
      <c r="AS524" s="6"/>
      <c r="AT524" s="6"/>
      <c r="AU524" s="6"/>
      <c r="AV524" s="6"/>
      <c r="AW524" s="6"/>
      <c r="AX524" s="6"/>
      <c r="AY524" s="6"/>
      <c r="AZ524" s="6"/>
      <c r="BA524" s="6"/>
      <c r="BB524" s="6"/>
      <c r="BC524" s="6"/>
      <c r="BD524" s="6"/>
      <c r="BE524" s="6"/>
      <c r="BF524" s="6"/>
      <c r="BG524" s="6"/>
      <c r="BH524" s="6"/>
      <c r="BI524" s="7"/>
      <c r="BJ524" s="48"/>
      <c r="BK524" s="48"/>
      <c r="BL524" s="48"/>
      <c r="CI524" s="48"/>
    </row>
    <row r="525" spans="4:87"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  <c r="AA525" s="6"/>
      <c r="AB525" s="6"/>
      <c r="AC525" s="7"/>
      <c r="AD525" s="48"/>
      <c r="AE525" s="48"/>
      <c r="AF525" s="48"/>
      <c r="AJ525" s="6"/>
      <c r="AK525" s="6"/>
      <c r="AL525" s="6"/>
      <c r="AM525" s="6"/>
      <c r="AN525" s="6"/>
      <c r="AO525" s="6"/>
      <c r="AP525" s="6"/>
      <c r="AQ525" s="6"/>
      <c r="AR525" s="6"/>
      <c r="AS525" s="6"/>
      <c r="AT525" s="6"/>
      <c r="AU525" s="6"/>
      <c r="AV525" s="6"/>
      <c r="AW525" s="6"/>
      <c r="AX525" s="6"/>
      <c r="AY525" s="6"/>
      <c r="AZ525" s="6"/>
      <c r="BA525" s="6"/>
      <c r="BB525" s="6"/>
      <c r="BC525" s="6"/>
      <c r="BD525" s="6"/>
      <c r="BE525" s="6"/>
      <c r="BF525" s="6"/>
      <c r="BG525" s="6"/>
      <c r="BH525" s="6"/>
      <c r="BI525" s="7"/>
      <c r="BJ525" s="48"/>
      <c r="BK525" s="48"/>
      <c r="BL525" s="48"/>
      <c r="CI525" s="48"/>
    </row>
    <row r="526" spans="4:87"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  <c r="AA526" s="6"/>
      <c r="AB526" s="6"/>
      <c r="AC526" s="7"/>
      <c r="AD526" s="48"/>
      <c r="AE526" s="48"/>
      <c r="AF526" s="48"/>
      <c r="AJ526" s="6"/>
      <c r="AK526" s="6"/>
      <c r="AL526" s="6"/>
      <c r="AM526" s="6"/>
      <c r="AN526" s="6"/>
      <c r="AO526" s="6"/>
      <c r="AP526" s="6"/>
      <c r="AQ526" s="6"/>
      <c r="AR526" s="6"/>
      <c r="AS526" s="6"/>
      <c r="AT526" s="6"/>
      <c r="AU526" s="6"/>
      <c r="AV526" s="6"/>
      <c r="AW526" s="6"/>
      <c r="AX526" s="6"/>
      <c r="AY526" s="6"/>
      <c r="AZ526" s="6"/>
      <c r="BA526" s="6"/>
      <c r="BB526" s="6"/>
      <c r="BC526" s="6"/>
      <c r="BD526" s="6"/>
      <c r="BE526" s="6"/>
      <c r="BF526" s="6"/>
      <c r="BG526" s="6"/>
      <c r="BH526" s="6"/>
      <c r="BI526" s="7"/>
      <c r="BJ526" s="48"/>
      <c r="BK526" s="48"/>
      <c r="BL526" s="48"/>
      <c r="CI526" s="48"/>
    </row>
    <row r="527" spans="4:87"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  <c r="AA527" s="6"/>
      <c r="AB527" s="6"/>
      <c r="AC527" s="7"/>
      <c r="AD527" s="48"/>
      <c r="AE527" s="48"/>
      <c r="AF527" s="48"/>
      <c r="AJ527" s="6"/>
      <c r="AK527" s="6"/>
      <c r="AL527" s="6"/>
      <c r="AM527" s="6"/>
      <c r="AN527" s="6"/>
      <c r="AO527" s="6"/>
      <c r="AP527" s="6"/>
      <c r="AQ527" s="6"/>
      <c r="AR527" s="6"/>
      <c r="AS527" s="6"/>
      <c r="AT527" s="6"/>
      <c r="AU527" s="6"/>
      <c r="AV527" s="6"/>
      <c r="AW527" s="6"/>
      <c r="AX527" s="6"/>
      <c r="AY527" s="6"/>
      <c r="AZ527" s="6"/>
      <c r="BA527" s="6"/>
      <c r="BB527" s="6"/>
      <c r="BC527" s="6"/>
      <c r="BD527" s="6"/>
      <c r="BE527" s="6"/>
      <c r="BF527" s="6"/>
      <c r="BG527" s="6"/>
      <c r="BH527" s="6"/>
      <c r="BI527" s="7"/>
      <c r="BJ527" s="48"/>
      <c r="BK527" s="48"/>
      <c r="BL527" s="48"/>
      <c r="CI527" s="48"/>
    </row>
    <row r="528" spans="4:87"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  <c r="AA528" s="6"/>
      <c r="AB528" s="6"/>
      <c r="AC528" s="7"/>
      <c r="AD528" s="48"/>
      <c r="AE528" s="48"/>
      <c r="AF528" s="48"/>
      <c r="AJ528" s="6"/>
      <c r="AK528" s="6"/>
      <c r="AL528" s="6"/>
      <c r="AM528" s="6"/>
      <c r="AN528" s="6"/>
      <c r="AO528" s="6"/>
      <c r="AP528" s="6"/>
      <c r="AQ528" s="6"/>
      <c r="AR528" s="6"/>
      <c r="AS528" s="6"/>
      <c r="AT528" s="6"/>
      <c r="AU528" s="6"/>
      <c r="AV528" s="6"/>
      <c r="AW528" s="6"/>
      <c r="AX528" s="6"/>
      <c r="AY528" s="6"/>
      <c r="AZ528" s="6"/>
      <c r="BA528" s="6"/>
      <c r="BB528" s="6"/>
      <c r="BC528" s="6"/>
      <c r="BD528" s="6"/>
      <c r="BE528" s="6"/>
      <c r="BF528" s="6"/>
      <c r="BG528" s="6"/>
      <c r="BH528" s="6"/>
      <c r="BI528" s="7"/>
      <c r="BJ528" s="48"/>
      <c r="BK528" s="48"/>
      <c r="BL528" s="48"/>
      <c r="CI528" s="48"/>
    </row>
    <row r="529" spans="4:87"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  <c r="AA529" s="6"/>
      <c r="AB529" s="6"/>
      <c r="AC529" s="7"/>
      <c r="AD529" s="48"/>
      <c r="AE529" s="48"/>
      <c r="AF529" s="48"/>
      <c r="AJ529" s="6"/>
      <c r="AK529" s="6"/>
      <c r="AL529" s="6"/>
      <c r="AM529" s="6"/>
      <c r="AN529" s="6"/>
      <c r="AO529" s="6"/>
      <c r="AP529" s="6"/>
      <c r="AQ529" s="6"/>
      <c r="AR529" s="6"/>
      <c r="AS529" s="6"/>
      <c r="AT529" s="6"/>
      <c r="AU529" s="6"/>
      <c r="AV529" s="6"/>
      <c r="AW529" s="6"/>
      <c r="AX529" s="6"/>
      <c r="AY529" s="6"/>
      <c r="AZ529" s="6"/>
      <c r="BA529" s="6"/>
      <c r="BB529" s="6"/>
      <c r="BC529" s="6"/>
      <c r="BD529" s="6"/>
      <c r="BE529" s="6"/>
      <c r="BF529" s="6"/>
      <c r="BG529" s="6"/>
      <c r="BH529" s="6"/>
      <c r="BI529" s="7"/>
      <c r="BJ529" s="48"/>
      <c r="BK529" s="48"/>
      <c r="BL529" s="48"/>
      <c r="CI529" s="48"/>
    </row>
    <row r="530" spans="4:87"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  <c r="AA530" s="6"/>
      <c r="AB530" s="6"/>
      <c r="AC530" s="7"/>
      <c r="AD530" s="48"/>
      <c r="AE530" s="48"/>
      <c r="AF530" s="48"/>
      <c r="AJ530" s="6"/>
      <c r="AK530" s="6"/>
      <c r="AL530" s="6"/>
      <c r="AM530" s="6"/>
      <c r="AN530" s="6"/>
      <c r="AO530" s="6"/>
      <c r="AP530" s="6"/>
      <c r="AQ530" s="6"/>
      <c r="AR530" s="6"/>
      <c r="AS530" s="6"/>
      <c r="AT530" s="6"/>
      <c r="AU530" s="6"/>
      <c r="AV530" s="6"/>
      <c r="AW530" s="6"/>
      <c r="AX530" s="6"/>
      <c r="AY530" s="6"/>
      <c r="AZ530" s="6"/>
      <c r="BA530" s="6"/>
      <c r="BB530" s="6"/>
      <c r="BC530" s="6"/>
      <c r="BD530" s="6"/>
      <c r="BE530" s="6"/>
      <c r="BF530" s="6"/>
      <c r="BG530" s="6"/>
      <c r="BH530" s="6"/>
      <c r="BI530" s="7"/>
      <c r="BJ530" s="48"/>
      <c r="BK530" s="48"/>
      <c r="BL530" s="48"/>
      <c r="CI530" s="48"/>
    </row>
    <row r="531" spans="4:87"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  <c r="AA531" s="6"/>
      <c r="AB531" s="6"/>
      <c r="AC531" s="7"/>
      <c r="AD531" s="48"/>
      <c r="AE531" s="48"/>
      <c r="AF531" s="48"/>
      <c r="AJ531" s="6"/>
      <c r="AK531" s="6"/>
      <c r="AL531" s="6"/>
      <c r="AM531" s="6"/>
      <c r="AN531" s="6"/>
      <c r="AO531" s="6"/>
      <c r="AP531" s="6"/>
      <c r="AQ531" s="6"/>
      <c r="AR531" s="6"/>
      <c r="AS531" s="6"/>
      <c r="AT531" s="6"/>
      <c r="AU531" s="6"/>
      <c r="AV531" s="6"/>
      <c r="AW531" s="6"/>
      <c r="AX531" s="6"/>
      <c r="AY531" s="6"/>
      <c r="AZ531" s="6"/>
      <c r="BA531" s="6"/>
      <c r="BB531" s="6"/>
      <c r="BC531" s="6"/>
      <c r="BD531" s="6"/>
      <c r="BE531" s="6"/>
      <c r="BF531" s="6"/>
      <c r="BG531" s="6"/>
      <c r="BH531" s="6"/>
      <c r="BI531" s="7"/>
      <c r="BJ531" s="48"/>
      <c r="BK531" s="48"/>
      <c r="BL531" s="48"/>
      <c r="CI531" s="48"/>
    </row>
    <row r="532" spans="4:87"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  <c r="AA532" s="6"/>
      <c r="AB532" s="6"/>
      <c r="AC532" s="7"/>
      <c r="AD532" s="48"/>
      <c r="AE532" s="48"/>
      <c r="AF532" s="48"/>
      <c r="AJ532" s="6"/>
      <c r="AK532" s="6"/>
      <c r="AL532" s="6"/>
      <c r="AM532" s="6"/>
      <c r="AN532" s="6"/>
      <c r="AO532" s="6"/>
      <c r="AP532" s="6"/>
      <c r="AQ532" s="6"/>
      <c r="AR532" s="6"/>
      <c r="AS532" s="6"/>
      <c r="AT532" s="6"/>
      <c r="AU532" s="6"/>
      <c r="AV532" s="6"/>
      <c r="AW532" s="6"/>
      <c r="AX532" s="6"/>
      <c r="AY532" s="6"/>
      <c r="AZ532" s="6"/>
      <c r="BA532" s="6"/>
      <c r="BB532" s="6"/>
      <c r="BC532" s="6"/>
      <c r="BD532" s="6"/>
      <c r="BE532" s="6"/>
      <c r="BF532" s="6"/>
      <c r="BG532" s="6"/>
      <c r="BH532" s="6"/>
      <c r="BI532" s="7"/>
      <c r="BJ532" s="48"/>
      <c r="BK532" s="48"/>
      <c r="BL532" s="48"/>
      <c r="CI532" s="48"/>
    </row>
    <row r="533" spans="4:87"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  <c r="AA533" s="6"/>
      <c r="AB533" s="6"/>
      <c r="AC533" s="7"/>
      <c r="AD533" s="48"/>
      <c r="AE533" s="48"/>
      <c r="AF533" s="48"/>
      <c r="AJ533" s="6"/>
      <c r="AK533" s="6"/>
      <c r="AL533" s="6"/>
      <c r="AM533" s="6"/>
      <c r="AN533" s="6"/>
      <c r="AO533" s="6"/>
      <c r="AP533" s="6"/>
      <c r="AQ533" s="6"/>
      <c r="AR533" s="6"/>
      <c r="AS533" s="6"/>
      <c r="AT533" s="6"/>
      <c r="AU533" s="6"/>
      <c r="AV533" s="6"/>
      <c r="AW533" s="6"/>
      <c r="AX533" s="6"/>
      <c r="AY533" s="6"/>
      <c r="AZ533" s="6"/>
      <c r="BA533" s="6"/>
      <c r="BB533" s="6"/>
      <c r="BC533" s="6"/>
      <c r="BD533" s="6"/>
      <c r="BE533" s="6"/>
      <c r="BF533" s="6"/>
      <c r="BG533" s="6"/>
      <c r="BH533" s="6"/>
      <c r="BI533" s="7"/>
      <c r="BJ533" s="48"/>
      <c r="BK533" s="48"/>
      <c r="BL533" s="48"/>
      <c r="CI533" s="48"/>
    </row>
    <row r="534" spans="4:87"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  <c r="AA534" s="6"/>
      <c r="AB534" s="6"/>
      <c r="AC534" s="7"/>
      <c r="AD534" s="48"/>
      <c r="AE534" s="48"/>
      <c r="AF534" s="48"/>
      <c r="AJ534" s="6"/>
      <c r="AK534" s="6"/>
      <c r="AL534" s="6"/>
      <c r="AM534" s="6"/>
      <c r="AN534" s="6"/>
      <c r="AO534" s="6"/>
      <c r="AP534" s="6"/>
      <c r="AQ534" s="6"/>
      <c r="AR534" s="6"/>
      <c r="AS534" s="6"/>
      <c r="AT534" s="6"/>
      <c r="AU534" s="6"/>
      <c r="AV534" s="6"/>
      <c r="AW534" s="6"/>
      <c r="AX534" s="6"/>
      <c r="AY534" s="6"/>
      <c r="AZ534" s="6"/>
      <c r="BA534" s="6"/>
      <c r="BB534" s="6"/>
      <c r="BC534" s="6"/>
      <c r="BD534" s="6"/>
      <c r="BE534" s="6"/>
      <c r="BF534" s="6"/>
      <c r="BG534" s="6"/>
      <c r="BH534" s="6"/>
      <c r="BI534" s="7"/>
      <c r="BJ534" s="48"/>
      <c r="BK534" s="48"/>
      <c r="BL534" s="48"/>
      <c r="CI534" s="48"/>
    </row>
    <row r="535" spans="4:87"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  <c r="AA535" s="6"/>
      <c r="AB535" s="6"/>
      <c r="AC535" s="7"/>
      <c r="AD535" s="48"/>
      <c r="AE535" s="48"/>
      <c r="AF535" s="48"/>
      <c r="AJ535" s="6"/>
      <c r="AK535" s="6"/>
      <c r="AL535" s="6"/>
      <c r="AM535" s="6"/>
      <c r="AN535" s="6"/>
      <c r="AO535" s="6"/>
      <c r="AP535" s="6"/>
      <c r="AQ535" s="6"/>
      <c r="AR535" s="6"/>
      <c r="AS535" s="6"/>
      <c r="AT535" s="6"/>
      <c r="AU535" s="6"/>
      <c r="AV535" s="6"/>
      <c r="AW535" s="6"/>
      <c r="AX535" s="6"/>
      <c r="AY535" s="6"/>
      <c r="AZ535" s="6"/>
      <c r="BA535" s="6"/>
      <c r="BB535" s="6"/>
      <c r="BC535" s="6"/>
      <c r="BD535" s="6"/>
      <c r="BE535" s="6"/>
      <c r="BF535" s="6"/>
      <c r="BG535" s="6"/>
      <c r="BH535" s="6"/>
      <c r="BI535" s="7"/>
      <c r="BJ535" s="48"/>
      <c r="BK535" s="48"/>
      <c r="BL535" s="48"/>
      <c r="CI535" s="48"/>
    </row>
    <row r="536" spans="4:87"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  <c r="AA536" s="6"/>
      <c r="AB536" s="6"/>
      <c r="AC536" s="7"/>
      <c r="AD536" s="48"/>
      <c r="AE536" s="48"/>
      <c r="AF536" s="48"/>
      <c r="AJ536" s="6"/>
      <c r="AK536" s="6"/>
      <c r="AL536" s="6"/>
      <c r="AM536" s="6"/>
      <c r="AN536" s="6"/>
      <c r="AO536" s="6"/>
      <c r="AP536" s="6"/>
      <c r="AQ536" s="6"/>
      <c r="AR536" s="6"/>
      <c r="AS536" s="6"/>
      <c r="AT536" s="6"/>
      <c r="AU536" s="6"/>
      <c r="AV536" s="6"/>
      <c r="AW536" s="6"/>
      <c r="AX536" s="6"/>
      <c r="AY536" s="6"/>
      <c r="AZ536" s="6"/>
      <c r="BA536" s="6"/>
      <c r="BB536" s="6"/>
      <c r="BC536" s="6"/>
      <c r="BD536" s="6"/>
      <c r="BE536" s="6"/>
      <c r="BF536" s="6"/>
      <c r="BG536" s="6"/>
      <c r="BH536" s="6"/>
      <c r="BI536" s="7"/>
      <c r="BJ536" s="48"/>
      <c r="BK536" s="48"/>
      <c r="BL536" s="48"/>
      <c r="CI536" s="48"/>
    </row>
    <row r="537" spans="4:87"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  <c r="AA537" s="6"/>
      <c r="AB537" s="6"/>
      <c r="AC537" s="7"/>
      <c r="AD537" s="48"/>
      <c r="AE537" s="48"/>
      <c r="AF537" s="48"/>
      <c r="AJ537" s="6"/>
      <c r="AK537" s="6"/>
      <c r="AL537" s="6"/>
      <c r="AM537" s="6"/>
      <c r="AN537" s="6"/>
      <c r="AO537" s="6"/>
      <c r="AP537" s="6"/>
      <c r="AQ537" s="6"/>
      <c r="AR537" s="6"/>
      <c r="AS537" s="6"/>
      <c r="AT537" s="6"/>
      <c r="AU537" s="6"/>
      <c r="AV537" s="6"/>
      <c r="AW537" s="6"/>
      <c r="AX537" s="6"/>
      <c r="AY537" s="6"/>
      <c r="AZ537" s="6"/>
      <c r="BA537" s="6"/>
      <c r="BB537" s="6"/>
      <c r="BC537" s="6"/>
      <c r="BD537" s="6"/>
      <c r="BE537" s="6"/>
      <c r="BF537" s="6"/>
      <c r="BG537" s="6"/>
      <c r="BH537" s="6"/>
      <c r="BI537" s="7"/>
      <c r="BJ537" s="48"/>
      <c r="BK537" s="48"/>
      <c r="BL537" s="48"/>
      <c r="CI537" s="48"/>
    </row>
    <row r="538" spans="4:87"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  <c r="AA538" s="6"/>
      <c r="AB538" s="6"/>
      <c r="AC538" s="7"/>
      <c r="AD538" s="48"/>
      <c r="AE538" s="48"/>
      <c r="AF538" s="48"/>
      <c r="AJ538" s="6"/>
      <c r="AK538" s="6"/>
      <c r="AL538" s="6"/>
      <c r="AM538" s="6"/>
      <c r="AN538" s="6"/>
      <c r="AO538" s="6"/>
      <c r="AP538" s="6"/>
      <c r="AQ538" s="6"/>
      <c r="AR538" s="6"/>
      <c r="AS538" s="6"/>
      <c r="AT538" s="6"/>
      <c r="AU538" s="6"/>
      <c r="AV538" s="6"/>
      <c r="AW538" s="6"/>
      <c r="AX538" s="6"/>
      <c r="AY538" s="6"/>
      <c r="AZ538" s="6"/>
      <c r="BA538" s="6"/>
      <c r="BB538" s="6"/>
      <c r="BC538" s="6"/>
      <c r="BD538" s="6"/>
      <c r="BE538" s="6"/>
      <c r="BF538" s="6"/>
      <c r="BG538" s="6"/>
      <c r="BH538" s="6"/>
      <c r="BI538" s="7"/>
      <c r="BJ538" s="48"/>
      <c r="BK538" s="48"/>
      <c r="BL538" s="48"/>
      <c r="CI538" s="48"/>
    </row>
    <row r="539" spans="4:87"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  <c r="AA539" s="6"/>
      <c r="AB539" s="6"/>
      <c r="AC539" s="7"/>
      <c r="AD539" s="48"/>
      <c r="AE539" s="48"/>
      <c r="AF539" s="48"/>
      <c r="AJ539" s="6"/>
      <c r="AK539" s="6"/>
      <c r="AL539" s="6"/>
      <c r="AM539" s="6"/>
      <c r="AN539" s="6"/>
      <c r="AO539" s="6"/>
      <c r="AP539" s="6"/>
      <c r="AQ539" s="6"/>
      <c r="AR539" s="6"/>
      <c r="AS539" s="6"/>
      <c r="AT539" s="6"/>
      <c r="AU539" s="6"/>
      <c r="AV539" s="6"/>
      <c r="AW539" s="6"/>
      <c r="AX539" s="6"/>
      <c r="AY539" s="6"/>
      <c r="AZ539" s="6"/>
      <c r="BA539" s="6"/>
      <c r="BB539" s="6"/>
      <c r="BC539" s="6"/>
      <c r="BD539" s="6"/>
      <c r="BE539" s="6"/>
      <c r="BF539" s="6"/>
      <c r="BG539" s="6"/>
      <c r="BH539" s="6"/>
      <c r="BI539" s="7"/>
      <c r="BJ539" s="48"/>
      <c r="BK539" s="48"/>
      <c r="BL539" s="48"/>
      <c r="CI539" s="48"/>
    </row>
    <row r="540" spans="4:87"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  <c r="AA540" s="6"/>
      <c r="AB540" s="6"/>
      <c r="AC540" s="7"/>
      <c r="AD540" s="48"/>
      <c r="AE540" s="48"/>
      <c r="AF540" s="48"/>
      <c r="AJ540" s="6"/>
      <c r="AK540" s="6"/>
      <c r="AL540" s="6"/>
      <c r="AM540" s="6"/>
      <c r="AN540" s="6"/>
      <c r="AO540" s="6"/>
      <c r="AP540" s="6"/>
      <c r="AQ540" s="6"/>
      <c r="AR540" s="6"/>
      <c r="AS540" s="6"/>
      <c r="AT540" s="6"/>
      <c r="AU540" s="6"/>
      <c r="AV540" s="6"/>
      <c r="AW540" s="6"/>
      <c r="AX540" s="6"/>
      <c r="AY540" s="6"/>
      <c r="AZ540" s="6"/>
      <c r="BA540" s="6"/>
      <c r="BB540" s="6"/>
      <c r="BC540" s="6"/>
      <c r="BD540" s="6"/>
      <c r="BE540" s="6"/>
      <c r="BF540" s="6"/>
      <c r="BG540" s="6"/>
      <c r="BH540" s="6"/>
      <c r="BI540" s="7"/>
      <c r="BJ540" s="48"/>
      <c r="BK540" s="48"/>
      <c r="BL540" s="48"/>
      <c r="CI540" s="48"/>
    </row>
    <row r="541" spans="4:87"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  <c r="AA541" s="6"/>
      <c r="AB541" s="6"/>
      <c r="AC541" s="7"/>
      <c r="AD541" s="48"/>
      <c r="AE541" s="48"/>
      <c r="AF541" s="48"/>
      <c r="AJ541" s="6"/>
      <c r="AK541" s="6"/>
      <c r="AL541" s="6"/>
      <c r="AM541" s="6"/>
      <c r="AN541" s="6"/>
      <c r="AO541" s="6"/>
      <c r="AP541" s="6"/>
      <c r="AQ541" s="6"/>
      <c r="AR541" s="6"/>
      <c r="AS541" s="6"/>
      <c r="AT541" s="6"/>
      <c r="AU541" s="6"/>
      <c r="AV541" s="6"/>
      <c r="AW541" s="6"/>
      <c r="AX541" s="6"/>
      <c r="AY541" s="6"/>
      <c r="AZ541" s="6"/>
      <c r="BA541" s="6"/>
      <c r="BB541" s="6"/>
      <c r="BC541" s="6"/>
      <c r="BD541" s="6"/>
      <c r="BE541" s="6"/>
      <c r="BF541" s="6"/>
      <c r="BG541" s="6"/>
      <c r="BH541" s="6"/>
      <c r="BI541" s="7"/>
      <c r="BJ541" s="48"/>
      <c r="BK541" s="48"/>
      <c r="BL541" s="48"/>
      <c r="CI541" s="48"/>
    </row>
    <row r="542" spans="4:87"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  <c r="AA542" s="6"/>
      <c r="AB542" s="6"/>
      <c r="AC542" s="7"/>
      <c r="AD542" s="48"/>
      <c r="AE542" s="48"/>
      <c r="AF542" s="48"/>
      <c r="AJ542" s="6"/>
      <c r="AK542" s="6"/>
      <c r="AL542" s="6"/>
      <c r="AM542" s="6"/>
      <c r="AN542" s="6"/>
      <c r="AO542" s="6"/>
      <c r="AP542" s="6"/>
      <c r="AQ542" s="6"/>
      <c r="AR542" s="6"/>
      <c r="AS542" s="6"/>
      <c r="AT542" s="6"/>
      <c r="AU542" s="6"/>
      <c r="AV542" s="6"/>
      <c r="AW542" s="6"/>
      <c r="AX542" s="6"/>
      <c r="AY542" s="6"/>
      <c r="AZ542" s="6"/>
      <c r="BA542" s="6"/>
      <c r="BB542" s="6"/>
      <c r="BC542" s="6"/>
      <c r="BD542" s="6"/>
      <c r="BE542" s="6"/>
      <c r="BF542" s="6"/>
      <c r="BG542" s="6"/>
      <c r="BH542" s="6"/>
      <c r="BI542" s="7"/>
      <c r="BJ542" s="48"/>
      <c r="BK542" s="48"/>
      <c r="BL542" s="48"/>
      <c r="CI542" s="48"/>
    </row>
    <row r="543" spans="4:87"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  <c r="AA543" s="6"/>
      <c r="AB543" s="6"/>
      <c r="AC543" s="7"/>
      <c r="AD543" s="48"/>
      <c r="AE543" s="48"/>
      <c r="AF543" s="48"/>
      <c r="AJ543" s="6"/>
      <c r="AK543" s="6"/>
      <c r="AL543" s="6"/>
      <c r="AM543" s="6"/>
      <c r="AN543" s="6"/>
      <c r="AO543" s="6"/>
      <c r="AP543" s="6"/>
      <c r="AQ543" s="6"/>
      <c r="AR543" s="6"/>
      <c r="AS543" s="6"/>
      <c r="AT543" s="6"/>
      <c r="AU543" s="6"/>
      <c r="AV543" s="6"/>
      <c r="AW543" s="6"/>
      <c r="AX543" s="6"/>
      <c r="AY543" s="6"/>
      <c r="AZ543" s="6"/>
      <c r="BA543" s="6"/>
      <c r="BB543" s="6"/>
      <c r="BC543" s="6"/>
      <c r="BD543" s="6"/>
      <c r="BE543" s="6"/>
      <c r="BF543" s="6"/>
      <c r="BG543" s="6"/>
      <c r="BH543" s="6"/>
      <c r="BI543" s="7"/>
      <c r="BJ543" s="48"/>
      <c r="BK543" s="48"/>
      <c r="BL543" s="48"/>
      <c r="CI543" s="48"/>
    </row>
    <row r="544" spans="4:87"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  <c r="AA544" s="6"/>
      <c r="AB544" s="6"/>
      <c r="AC544" s="7"/>
      <c r="AD544" s="48"/>
      <c r="AE544" s="48"/>
      <c r="AF544" s="48"/>
      <c r="AJ544" s="6"/>
      <c r="AK544" s="6"/>
      <c r="AL544" s="6"/>
      <c r="AM544" s="6"/>
      <c r="AN544" s="6"/>
      <c r="AO544" s="6"/>
      <c r="AP544" s="6"/>
      <c r="AQ544" s="6"/>
      <c r="AR544" s="6"/>
      <c r="AS544" s="6"/>
      <c r="AT544" s="6"/>
      <c r="AU544" s="6"/>
      <c r="AV544" s="6"/>
      <c r="AW544" s="6"/>
      <c r="AX544" s="6"/>
      <c r="AY544" s="6"/>
      <c r="AZ544" s="6"/>
      <c r="BA544" s="6"/>
      <c r="BB544" s="6"/>
      <c r="BC544" s="6"/>
      <c r="BD544" s="6"/>
      <c r="BE544" s="6"/>
      <c r="BF544" s="6"/>
      <c r="BG544" s="6"/>
      <c r="BH544" s="6"/>
      <c r="BI544" s="7"/>
      <c r="BJ544" s="48"/>
      <c r="BK544" s="48"/>
      <c r="BL544" s="48"/>
      <c r="CI544" s="48"/>
    </row>
    <row r="545" spans="4:87"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  <c r="AA545" s="6"/>
      <c r="AB545" s="6"/>
      <c r="AC545" s="7"/>
      <c r="AD545" s="48"/>
      <c r="AE545" s="48"/>
      <c r="AF545" s="48"/>
      <c r="AJ545" s="6"/>
      <c r="AK545" s="6"/>
      <c r="AL545" s="6"/>
      <c r="AM545" s="6"/>
      <c r="AN545" s="6"/>
      <c r="AO545" s="6"/>
      <c r="AP545" s="6"/>
      <c r="AQ545" s="6"/>
      <c r="AR545" s="6"/>
      <c r="AS545" s="6"/>
      <c r="AT545" s="6"/>
      <c r="AU545" s="6"/>
      <c r="AV545" s="6"/>
      <c r="AW545" s="6"/>
      <c r="AX545" s="6"/>
      <c r="AY545" s="6"/>
      <c r="AZ545" s="6"/>
      <c r="BA545" s="6"/>
      <c r="BB545" s="6"/>
      <c r="BC545" s="6"/>
      <c r="BD545" s="6"/>
      <c r="BE545" s="6"/>
      <c r="BF545" s="6"/>
      <c r="BG545" s="6"/>
      <c r="BH545" s="6"/>
      <c r="BI545" s="7"/>
      <c r="BJ545" s="48"/>
      <c r="BK545" s="48"/>
      <c r="BL545" s="48"/>
      <c r="CI545" s="48"/>
    </row>
    <row r="546" spans="4:87"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  <c r="AA546" s="6"/>
      <c r="AB546" s="6"/>
      <c r="AC546" s="7"/>
      <c r="AD546" s="48"/>
      <c r="AE546" s="48"/>
      <c r="AF546" s="48"/>
      <c r="AJ546" s="6"/>
      <c r="AK546" s="6"/>
      <c r="AL546" s="6"/>
      <c r="AM546" s="6"/>
      <c r="AN546" s="6"/>
      <c r="AO546" s="6"/>
      <c r="AP546" s="6"/>
      <c r="AQ546" s="6"/>
      <c r="AR546" s="6"/>
      <c r="AS546" s="6"/>
      <c r="AT546" s="6"/>
      <c r="AU546" s="6"/>
      <c r="AV546" s="6"/>
      <c r="AW546" s="6"/>
      <c r="AX546" s="6"/>
      <c r="AY546" s="6"/>
      <c r="AZ546" s="6"/>
      <c r="BA546" s="6"/>
      <c r="BB546" s="6"/>
      <c r="BC546" s="6"/>
      <c r="BD546" s="6"/>
      <c r="BE546" s="6"/>
      <c r="BF546" s="6"/>
      <c r="BG546" s="6"/>
      <c r="BH546" s="6"/>
      <c r="BI546" s="7"/>
      <c r="BJ546" s="48"/>
      <c r="BK546" s="48"/>
      <c r="BL546" s="48"/>
      <c r="CI546" s="48"/>
    </row>
    <row r="547" spans="4:87"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  <c r="AA547" s="6"/>
      <c r="AB547" s="6"/>
      <c r="AC547" s="7"/>
      <c r="AD547" s="48"/>
      <c r="AE547" s="48"/>
      <c r="AF547" s="48"/>
      <c r="AJ547" s="6"/>
      <c r="AK547" s="6"/>
      <c r="AL547" s="6"/>
      <c r="AM547" s="6"/>
      <c r="AN547" s="6"/>
      <c r="AO547" s="6"/>
      <c r="AP547" s="6"/>
      <c r="AQ547" s="6"/>
      <c r="AR547" s="6"/>
      <c r="AS547" s="6"/>
      <c r="AT547" s="6"/>
      <c r="AU547" s="6"/>
      <c r="AV547" s="6"/>
      <c r="AW547" s="6"/>
      <c r="AX547" s="6"/>
      <c r="AY547" s="6"/>
      <c r="AZ547" s="6"/>
      <c r="BA547" s="6"/>
      <c r="BB547" s="6"/>
      <c r="BC547" s="6"/>
      <c r="BD547" s="6"/>
      <c r="BE547" s="6"/>
      <c r="BF547" s="6"/>
      <c r="BG547" s="6"/>
      <c r="BH547" s="6"/>
      <c r="BI547" s="7"/>
      <c r="BJ547" s="48"/>
      <c r="BK547" s="48"/>
      <c r="BL547" s="48"/>
      <c r="CI547" s="48"/>
    </row>
    <row r="548" spans="4:87"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  <c r="AA548" s="6"/>
      <c r="AB548" s="6"/>
      <c r="AC548" s="7"/>
      <c r="AD548" s="48"/>
      <c r="AE548" s="48"/>
      <c r="AF548" s="48"/>
      <c r="AJ548" s="6"/>
      <c r="AK548" s="6"/>
      <c r="AL548" s="6"/>
      <c r="AM548" s="6"/>
      <c r="AN548" s="6"/>
      <c r="AO548" s="6"/>
      <c r="AP548" s="6"/>
      <c r="AQ548" s="6"/>
      <c r="AR548" s="6"/>
      <c r="AS548" s="6"/>
      <c r="AT548" s="6"/>
      <c r="AU548" s="6"/>
      <c r="AV548" s="6"/>
      <c r="AW548" s="6"/>
      <c r="AX548" s="6"/>
      <c r="AY548" s="6"/>
      <c r="AZ548" s="6"/>
      <c r="BA548" s="6"/>
      <c r="BB548" s="6"/>
      <c r="BC548" s="6"/>
      <c r="BD548" s="6"/>
      <c r="BE548" s="6"/>
      <c r="BF548" s="6"/>
      <c r="BG548" s="6"/>
      <c r="BH548" s="6"/>
      <c r="BI548" s="7"/>
      <c r="BJ548" s="48"/>
      <c r="BK548" s="48"/>
      <c r="BL548" s="48"/>
      <c r="CI548" s="48"/>
    </row>
    <row r="549" spans="4:87"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  <c r="AA549" s="6"/>
      <c r="AB549" s="6"/>
      <c r="AC549" s="7"/>
      <c r="AD549" s="48"/>
      <c r="AE549" s="48"/>
      <c r="AF549" s="48"/>
      <c r="AJ549" s="6"/>
      <c r="AK549" s="6"/>
      <c r="AL549" s="6"/>
      <c r="AM549" s="6"/>
      <c r="AN549" s="6"/>
      <c r="AO549" s="6"/>
      <c r="AP549" s="6"/>
      <c r="AQ549" s="6"/>
      <c r="AR549" s="6"/>
      <c r="AS549" s="6"/>
      <c r="AT549" s="6"/>
      <c r="AU549" s="6"/>
      <c r="AV549" s="6"/>
      <c r="AW549" s="6"/>
      <c r="AX549" s="6"/>
      <c r="AY549" s="6"/>
      <c r="AZ549" s="6"/>
      <c r="BA549" s="6"/>
      <c r="BB549" s="6"/>
      <c r="BC549" s="6"/>
      <c r="BD549" s="6"/>
      <c r="BE549" s="6"/>
      <c r="BF549" s="6"/>
      <c r="BG549" s="6"/>
      <c r="BH549" s="6"/>
      <c r="BI549" s="7"/>
      <c r="BJ549" s="48"/>
      <c r="BK549" s="48"/>
      <c r="BL549" s="48"/>
      <c r="CI549" s="48"/>
    </row>
    <row r="550" spans="4:87"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  <c r="AA550" s="6"/>
      <c r="AB550" s="6"/>
      <c r="AC550" s="7"/>
      <c r="AD550" s="48"/>
      <c r="AE550" s="48"/>
      <c r="AF550" s="48"/>
      <c r="AJ550" s="6"/>
      <c r="AK550" s="6"/>
      <c r="AL550" s="6"/>
      <c r="AM550" s="6"/>
      <c r="AN550" s="6"/>
      <c r="AO550" s="6"/>
      <c r="AP550" s="6"/>
      <c r="AQ550" s="6"/>
      <c r="AR550" s="6"/>
      <c r="AS550" s="6"/>
      <c r="AT550" s="6"/>
      <c r="AU550" s="6"/>
      <c r="AV550" s="6"/>
      <c r="AW550" s="6"/>
      <c r="AX550" s="6"/>
      <c r="AY550" s="6"/>
      <c r="AZ550" s="6"/>
      <c r="BA550" s="6"/>
      <c r="BB550" s="6"/>
      <c r="BC550" s="6"/>
      <c r="BD550" s="6"/>
      <c r="BE550" s="6"/>
      <c r="BF550" s="6"/>
      <c r="BG550" s="6"/>
      <c r="BH550" s="6"/>
      <c r="BI550" s="7"/>
      <c r="BJ550" s="48"/>
      <c r="BK550" s="48"/>
      <c r="BL550" s="48"/>
      <c r="CI550" s="48"/>
    </row>
    <row r="551" spans="4:87"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  <c r="AA551" s="6"/>
      <c r="AB551" s="6"/>
      <c r="AC551" s="7"/>
      <c r="AD551" s="48"/>
      <c r="AE551" s="48"/>
      <c r="AF551" s="48"/>
      <c r="AJ551" s="6"/>
      <c r="AK551" s="6"/>
      <c r="AL551" s="6"/>
      <c r="AM551" s="6"/>
      <c r="AN551" s="6"/>
      <c r="AO551" s="6"/>
      <c r="AP551" s="6"/>
      <c r="AQ551" s="6"/>
      <c r="AR551" s="6"/>
      <c r="AS551" s="6"/>
      <c r="AT551" s="6"/>
      <c r="AU551" s="6"/>
      <c r="AV551" s="6"/>
      <c r="AW551" s="6"/>
      <c r="AX551" s="6"/>
      <c r="AY551" s="6"/>
      <c r="AZ551" s="6"/>
      <c r="BA551" s="6"/>
      <c r="BB551" s="6"/>
      <c r="BC551" s="6"/>
      <c r="BD551" s="6"/>
      <c r="BE551" s="6"/>
      <c r="BF551" s="6"/>
      <c r="BG551" s="6"/>
      <c r="BH551" s="6"/>
      <c r="BI551" s="7"/>
      <c r="BJ551" s="48"/>
      <c r="BK551" s="48"/>
      <c r="BL551" s="48"/>
      <c r="CI551" s="48"/>
    </row>
    <row r="552" spans="4:87"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  <c r="AA552" s="6"/>
      <c r="AB552" s="6"/>
      <c r="AC552" s="7"/>
      <c r="AD552" s="48"/>
      <c r="AE552" s="48"/>
      <c r="AF552" s="48"/>
      <c r="AJ552" s="6"/>
      <c r="AK552" s="6"/>
      <c r="AL552" s="6"/>
      <c r="AM552" s="6"/>
      <c r="AN552" s="6"/>
      <c r="AO552" s="6"/>
      <c r="AP552" s="6"/>
      <c r="AQ552" s="6"/>
      <c r="AR552" s="6"/>
      <c r="AS552" s="6"/>
      <c r="AT552" s="6"/>
      <c r="AU552" s="6"/>
      <c r="AV552" s="6"/>
      <c r="AW552" s="6"/>
      <c r="AX552" s="6"/>
      <c r="AY552" s="6"/>
      <c r="AZ552" s="6"/>
      <c r="BA552" s="6"/>
      <c r="BB552" s="6"/>
      <c r="BC552" s="6"/>
      <c r="BD552" s="6"/>
      <c r="BE552" s="6"/>
      <c r="BF552" s="6"/>
      <c r="BG552" s="6"/>
      <c r="BH552" s="6"/>
      <c r="BI552" s="7"/>
      <c r="BJ552" s="48"/>
      <c r="BK552" s="48"/>
      <c r="BL552" s="48"/>
      <c r="CI552" s="48"/>
    </row>
    <row r="553" spans="4:87"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  <c r="AA553" s="6"/>
      <c r="AB553" s="6"/>
      <c r="AC553" s="7"/>
      <c r="AD553" s="48"/>
      <c r="AE553" s="48"/>
      <c r="AF553" s="48"/>
      <c r="AJ553" s="6"/>
      <c r="AK553" s="6"/>
      <c r="AL553" s="6"/>
      <c r="AM553" s="6"/>
      <c r="AN553" s="6"/>
      <c r="AO553" s="6"/>
      <c r="AP553" s="6"/>
      <c r="AQ553" s="6"/>
      <c r="AR553" s="6"/>
      <c r="AS553" s="6"/>
      <c r="AT553" s="6"/>
      <c r="AU553" s="6"/>
      <c r="AV553" s="6"/>
      <c r="AW553" s="6"/>
      <c r="AX553" s="6"/>
      <c r="AY553" s="6"/>
      <c r="AZ553" s="6"/>
      <c r="BA553" s="6"/>
      <c r="BB553" s="6"/>
      <c r="BC553" s="6"/>
      <c r="BD553" s="6"/>
      <c r="BE553" s="6"/>
      <c r="BF553" s="6"/>
      <c r="BG553" s="6"/>
      <c r="BH553" s="6"/>
      <c r="BI553" s="7"/>
      <c r="BJ553" s="48"/>
      <c r="BK553" s="48"/>
      <c r="BL553" s="48"/>
      <c r="CI553" s="48"/>
    </row>
    <row r="554" spans="4:87"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  <c r="AA554" s="6"/>
      <c r="AB554" s="6"/>
      <c r="AC554" s="7"/>
      <c r="AD554" s="48"/>
      <c r="AE554" s="48"/>
      <c r="AF554" s="48"/>
      <c r="AJ554" s="6"/>
      <c r="AK554" s="6"/>
      <c r="AL554" s="6"/>
      <c r="AM554" s="6"/>
      <c r="AN554" s="6"/>
      <c r="AO554" s="6"/>
      <c r="AP554" s="6"/>
      <c r="AQ554" s="6"/>
      <c r="AR554" s="6"/>
      <c r="AS554" s="6"/>
      <c r="AT554" s="6"/>
      <c r="AU554" s="6"/>
      <c r="AV554" s="6"/>
      <c r="AW554" s="6"/>
      <c r="AX554" s="6"/>
      <c r="AY554" s="6"/>
      <c r="AZ554" s="6"/>
      <c r="BA554" s="6"/>
      <c r="BB554" s="6"/>
      <c r="BC554" s="6"/>
      <c r="BD554" s="6"/>
      <c r="BE554" s="6"/>
      <c r="BF554" s="6"/>
      <c r="BG554" s="6"/>
      <c r="BH554" s="6"/>
      <c r="BI554" s="7"/>
      <c r="BJ554" s="48"/>
      <c r="BK554" s="48"/>
      <c r="BL554" s="48"/>
      <c r="CI554" s="48"/>
    </row>
    <row r="555" spans="4:87"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  <c r="AA555" s="6"/>
      <c r="AB555" s="6"/>
      <c r="AC555" s="7"/>
      <c r="AD555" s="48"/>
      <c r="AE555" s="48"/>
      <c r="AF555" s="48"/>
      <c r="AJ555" s="6"/>
      <c r="AK555" s="6"/>
      <c r="AL555" s="6"/>
      <c r="AM555" s="6"/>
      <c r="AN555" s="6"/>
      <c r="AO555" s="6"/>
      <c r="AP555" s="6"/>
      <c r="AQ555" s="6"/>
      <c r="AR555" s="6"/>
      <c r="AS555" s="6"/>
      <c r="AT555" s="6"/>
      <c r="AU555" s="6"/>
      <c r="AV555" s="6"/>
      <c r="AW555" s="6"/>
      <c r="AX555" s="6"/>
      <c r="AY555" s="6"/>
      <c r="AZ555" s="6"/>
      <c r="BA555" s="6"/>
      <c r="BB555" s="6"/>
      <c r="BC555" s="6"/>
      <c r="BD555" s="6"/>
      <c r="BE555" s="6"/>
      <c r="BF555" s="6"/>
      <c r="BG555" s="6"/>
      <c r="BH555" s="6"/>
      <c r="BI555" s="7"/>
      <c r="BJ555" s="48"/>
      <c r="BK555" s="48"/>
      <c r="BL555" s="48"/>
      <c r="CI555" s="48"/>
    </row>
    <row r="556" spans="4:87"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  <c r="AA556" s="6"/>
      <c r="AB556" s="6"/>
      <c r="AC556" s="7"/>
      <c r="AD556" s="48"/>
      <c r="AE556" s="48"/>
      <c r="AF556" s="48"/>
      <c r="AJ556" s="6"/>
      <c r="AK556" s="6"/>
      <c r="AL556" s="6"/>
      <c r="AM556" s="6"/>
      <c r="AN556" s="6"/>
      <c r="AO556" s="6"/>
      <c r="AP556" s="6"/>
      <c r="AQ556" s="6"/>
      <c r="AR556" s="6"/>
      <c r="AS556" s="6"/>
      <c r="AT556" s="6"/>
      <c r="AU556" s="6"/>
      <c r="AV556" s="6"/>
      <c r="AW556" s="6"/>
      <c r="AX556" s="6"/>
      <c r="AY556" s="6"/>
      <c r="AZ556" s="6"/>
      <c r="BA556" s="6"/>
      <c r="BB556" s="6"/>
      <c r="BC556" s="6"/>
      <c r="BD556" s="6"/>
      <c r="BE556" s="6"/>
      <c r="BF556" s="6"/>
      <c r="BG556" s="6"/>
      <c r="BH556" s="6"/>
      <c r="BI556" s="7"/>
      <c r="BJ556" s="48"/>
      <c r="BK556" s="48"/>
      <c r="BL556" s="48"/>
      <c r="CI556" s="48"/>
    </row>
    <row r="557" spans="4:87"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  <c r="AA557" s="6"/>
      <c r="AB557" s="6"/>
      <c r="AC557" s="7"/>
      <c r="AD557" s="48"/>
      <c r="AE557" s="48"/>
      <c r="AF557" s="48"/>
      <c r="AJ557" s="6"/>
      <c r="AK557" s="6"/>
      <c r="AL557" s="6"/>
      <c r="AM557" s="6"/>
      <c r="AN557" s="6"/>
      <c r="AO557" s="6"/>
      <c r="AP557" s="6"/>
      <c r="AQ557" s="6"/>
      <c r="AR557" s="6"/>
      <c r="AS557" s="6"/>
      <c r="AT557" s="6"/>
      <c r="AU557" s="6"/>
      <c r="AV557" s="6"/>
      <c r="AW557" s="6"/>
      <c r="AX557" s="6"/>
      <c r="AY557" s="6"/>
      <c r="AZ557" s="6"/>
      <c r="BA557" s="6"/>
      <c r="BB557" s="6"/>
      <c r="BC557" s="6"/>
      <c r="BD557" s="6"/>
      <c r="BE557" s="6"/>
      <c r="BF557" s="6"/>
      <c r="BG557" s="6"/>
      <c r="BH557" s="6"/>
      <c r="BI557" s="7"/>
      <c r="BJ557" s="48"/>
      <c r="BK557" s="48"/>
      <c r="BL557" s="48"/>
      <c r="CI557" s="48"/>
    </row>
    <row r="558" spans="4:87"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  <c r="AA558" s="6"/>
      <c r="AB558" s="6"/>
      <c r="AC558" s="7"/>
      <c r="AD558" s="48"/>
      <c r="AE558" s="48"/>
      <c r="AF558" s="48"/>
      <c r="AJ558" s="6"/>
      <c r="AK558" s="6"/>
      <c r="AL558" s="6"/>
      <c r="AM558" s="6"/>
      <c r="AN558" s="6"/>
      <c r="AO558" s="6"/>
      <c r="AP558" s="6"/>
      <c r="AQ558" s="6"/>
      <c r="AR558" s="6"/>
      <c r="AS558" s="6"/>
      <c r="AT558" s="6"/>
      <c r="AU558" s="6"/>
      <c r="AV558" s="6"/>
      <c r="AW558" s="6"/>
      <c r="AX558" s="6"/>
      <c r="AY558" s="6"/>
      <c r="AZ558" s="6"/>
      <c r="BA558" s="6"/>
      <c r="BB558" s="6"/>
      <c r="BC558" s="6"/>
      <c r="BD558" s="6"/>
      <c r="BE558" s="6"/>
      <c r="BF558" s="6"/>
      <c r="BG558" s="6"/>
      <c r="BH558" s="6"/>
      <c r="BI558" s="7"/>
      <c r="BJ558" s="48"/>
      <c r="BK558" s="48"/>
      <c r="BL558" s="48"/>
      <c r="CI558" s="48"/>
    </row>
    <row r="559" spans="4:87"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  <c r="AA559" s="6"/>
      <c r="AB559" s="6"/>
      <c r="AC559" s="7"/>
      <c r="AD559" s="48"/>
      <c r="AE559" s="48"/>
      <c r="AF559" s="48"/>
      <c r="AJ559" s="6"/>
      <c r="AK559" s="6"/>
      <c r="AL559" s="6"/>
      <c r="AM559" s="6"/>
      <c r="AN559" s="6"/>
      <c r="AO559" s="6"/>
      <c r="AP559" s="6"/>
      <c r="AQ559" s="6"/>
      <c r="AR559" s="6"/>
      <c r="AS559" s="6"/>
      <c r="AT559" s="6"/>
      <c r="AU559" s="6"/>
      <c r="AV559" s="6"/>
      <c r="AW559" s="6"/>
      <c r="AX559" s="6"/>
      <c r="AY559" s="6"/>
      <c r="AZ559" s="6"/>
      <c r="BA559" s="6"/>
      <c r="BB559" s="6"/>
      <c r="BC559" s="6"/>
      <c r="BD559" s="6"/>
      <c r="BE559" s="6"/>
      <c r="BF559" s="6"/>
      <c r="BG559" s="6"/>
      <c r="BH559" s="6"/>
      <c r="BI559" s="7"/>
      <c r="BJ559" s="48"/>
      <c r="BK559" s="48"/>
      <c r="BL559" s="48"/>
      <c r="CI559" s="48"/>
    </row>
    <row r="560" spans="4:87"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  <c r="AA560" s="6"/>
      <c r="AB560" s="6"/>
      <c r="AC560" s="7"/>
      <c r="AD560" s="48"/>
      <c r="AE560" s="48"/>
      <c r="AF560" s="48"/>
      <c r="AJ560" s="6"/>
      <c r="AK560" s="6"/>
      <c r="AL560" s="6"/>
      <c r="AM560" s="6"/>
      <c r="AN560" s="6"/>
      <c r="AO560" s="6"/>
      <c r="AP560" s="6"/>
      <c r="AQ560" s="6"/>
      <c r="AR560" s="6"/>
      <c r="AS560" s="6"/>
      <c r="AT560" s="6"/>
      <c r="AU560" s="6"/>
      <c r="AV560" s="6"/>
      <c r="AW560" s="6"/>
      <c r="AX560" s="6"/>
      <c r="AY560" s="6"/>
      <c r="AZ560" s="6"/>
      <c r="BA560" s="6"/>
      <c r="BB560" s="6"/>
      <c r="BC560" s="6"/>
      <c r="BD560" s="6"/>
      <c r="BE560" s="6"/>
      <c r="BF560" s="6"/>
      <c r="BG560" s="6"/>
      <c r="BH560" s="6"/>
      <c r="BI560" s="7"/>
      <c r="BJ560" s="48"/>
      <c r="BK560" s="48"/>
      <c r="BL560" s="48"/>
      <c r="CI560" s="48"/>
    </row>
    <row r="561" spans="4:134"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  <c r="AA561" s="6"/>
      <c r="AB561" s="6"/>
      <c r="AC561" s="7"/>
      <c r="AD561" s="48"/>
      <c r="AE561" s="48"/>
      <c r="AF561" s="48"/>
      <c r="AJ561" s="6"/>
      <c r="AK561" s="6"/>
      <c r="AL561" s="6"/>
      <c r="AM561" s="6"/>
      <c r="AN561" s="6"/>
      <c r="AO561" s="6"/>
      <c r="AP561" s="6"/>
      <c r="AQ561" s="6"/>
      <c r="AR561" s="6"/>
      <c r="AS561" s="6"/>
      <c r="AT561" s="6"/>
      <c r="AU561" s="6"/>
      <c r="AV561" s="6"/>
      <c r="AW561" s="6"/>
      <c r="AX561" s="6"/>
      <c r="AY561" s="6"/>
      <c r="AZ561" s="6"/>
      <c r="BA561" s="6"/>
      <c r="BB561" s="6"/>
      <c r="BC561" s="6"/>
      <c r="BD561" s="6"/>
      <c r="BE561" s="6"/>
      <c r="BF561" s="6"/>
      <c r="BG561" s="6"/>
      <c r="BH561" s="6"/>
      <c r="BI561" s="7"/>
      <c r="BJ561" s="48"/>
      <c r="BK561" s="48"/>
      <c r="BL561" s="48"/>
      <c r="CI561" s="48"/>
    </row>
    <row r="562" spans="4:134"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  <c r="AA562" s="6"/>
      <c r="AB562" s="6"/>
      <c r="AC562" s="7"/>
      <c r="AD562" s="48"/>
      <c r="AE562" s="48"/>
      <c r="AF562" s="48"/>
      <c r="AJ562" s="6"/>
      <c r="AK562" s="6"/>
      <c r="AL562" s="6"/>
      <c r="AM562" s="6"/>
      <c r="AN562" s="6"/>
      <c r="AO562" s="6"/>
      <c r="AP562" s="6"/>
      <c r="AQ562" s="6"/>
      <c r="AR562" s="6"/>
      <c r="AS562" s="6"/>
      <c r="AT562" s="6"/>
      <c r="AU562" s="6"/>
      <c r="AV562" s="6"/>
      <c r="AW562" s="6"/>
      <c r="AX562" s="6"/>
      <c r="AY562" s="6"/>
      <c r="AZ562" s="6"/>
      <c r="BA562" s="6"/>
      <c r="BB562" s="6"/>
      <c r="BC562" s="6"/>
      <c r="BD562" s="6"/>
      <c r="BE562" s="6"/>
      <c r="BF562" s="6"/>
      <c r="BG562" s="6"/>
      <c r="BH562" s="6"/>
      <c r="BI562" s="7"/>
      <c r="BJ562" s="48"/>
      <c r="BK562" s="48"/>
      <c r="BL562" s="48"/>
      <c r="CI562" s="48"/>
    </row>
    <row r="563" spans="4:134"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  <c r="AA563" s="6"/>
      <c r="AB563" s="6"/>
      <c r="AC563" s="7"/>
      <c r="AD563" s="48"/>
      <c r="AE563" s="48"/>
      <c r="AF563" s="48"/>
      <c r="AJ563" s="6"/>
      <c r="AK563" s="6"/>
      <c r="AL563" s="6"/>
      <c r="AM563" s="6"/>
      <c r="AN563" s="6"/>
      <c r="AO563" s="6"/>
      <c r="AP563" s="6"/>
      <c r="AQ563" s="6"/>
      <c r="AR563" s="6"/>
      <c r="AS563" s="6"/>
      <c r="AT563" s="6"/>
      <c r="AU563" s="6"/>
      <c r="AV563" s="6"/>
      <c r="AW563" s="6"/>
      <c r="AX563" s="6"/>
      <c r="AY563" s="6"/>
      <c r="AZ563" s="6"/>
      <c r="BA563" s="6"/>
      <c r="BB563" s="6"/>
      <c r="BC563" s="6"/>
      <c r="BD563" s="6"/>
      <c r="BE563" s="6"/>
      <c r="BF563" s="6"/>
      <c r="BG563" s="6"/>
      <c r="BH563" s="6"/>
      <c r="BI563" s="7"/>
      <c r="BJ563" s="48"/>
      <c r="BK563" s="48"/>
      <c r="BL563" s="48"/>
      <c r="CI563" s="48"/>
    </row>
    <row r="564" spans="4:134"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  <c r="AA564" s="6"/>
      <c r="AB564" s="6"/>
      <c r="AC564" s="7"/>
      <c r="AD564" s="48"/>
      <c r="AE564" s="48"/>
      <c r="AF564" s="48"/>
      <c r="AJ564" s="6"/>
      <c r="AK564" s="6"/>
      <c r="AL564" s="6"/>
      <c r="AM564" s="6"/>
      <c r="AN564" s="6"/>
      <c r="AO564" s="6"/>
      <c r="AP564" s="6"/>
      <c r="AQ564" s="6"/>
      <c r="AR564" s="6"/>
      <c r="AS564" s="6"/>
      <c r="AT564" s="6"/>
      <c r="AU564" s="6"/>
      <c r="AV564" s="6"/>
      <c r="AW564" s="6"/>
      <c r="AX564" s="6"/>
      <c r="AY564" s="6"/>
      <c r="AZ564" s="6"/>
      <c r="BA564" s="6"/>
      <c r="BB564" s="6"/>
      <c r="BC564" s="6"/>
      <c r="BD564" s="6"/>
      <c r="BE564" s="6"/>
      <c r="BF564" s="6"/>
      <c r="BG564" s="6"/>
      <c r="BH564" s="6"/>
      <c r="BI564" s="7"/>
      <c r="BJ564" s="48"/>
      <c r="BK564" s="48"/>
      <c r="BL564" s="48"/>
      <c r="CI564" s="48"/>
    </row>
    <row r="565" spans="4:134"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  <c r="AA565" s="6"/>
      <c r="AB565" s="6"/>
      <c r="AC565" s="7"/>
      <c r="AD565" s="48"/>
      <c r="AE565" s="48"/>
      <c r="AF565" s="48"/>
      <c r="AJ565" s="6"/>
      <c r="AK565" s="6"/>
      <c r="AL565" s="6"/>
      <c r="AM565" s="6"/>
      <c r="AN565" s="6"/>
      <c r="AO565" s="6"/>
      <c r="AP565" s="6"/>
      <c r="AQ565" s="6"/>
      <c r="AR565" s="6"/>
      <c r="AS565" s="6"/>
      <c r="AT565" s="6"/>
      <c r="AU565" s="6"/>
      <c r="AV565" s="6"/>
      <c r="AW565" s="6"/>
      <c r="AX565" s="6"/>
      <c r="AY565" s="6"/>
      <c r="AZ565" s="6"/>
      <c r="BA565" s="6"/>
      <c r="BB565" s="6"/>
      <c r="BC565" s="6"/>
      <c r="BD565" s="6"/>
      <c r="BE565" s="6"/>
      <c r="BF565" s="6"/>
      <c r="BG565" s="6"/>
      <c r="BH565" s="6"/>
      <c r="BI565" s="7"/>
      <c r="BJ565" s="48"/>
      <c r="BK565" s="48"/>
      <c r="BL565" s="48"/>
      <c r="CI565" s="48"/>
    </row>
    <row r="566" spans="4:134"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  <c r="AA566" s="6"/>
      <c r="AB566" s="6"/>
      <c r="AC566" s="7"/>
      <c r="AD566" s="48"/>
      <c r="AE566" s="48"/>
      <c r="AF566" s="48"/>
      <c r="AJ566" s="6"/>
      <c r="AK566" s="6"/>
      <c r="AL566" s="6"/>
      <c r="AM566" s="6"/>
      <c r="AN566" s="6"/>
      <c r="AO566" s="6"/>
      <c r="AP566" s="6"/>
      <c r="AQ566" s="6"/>
      <c r="AR566" s="6"/>
      <c r="AS566" s="6"/>
      <c r="AT566" s="6"/>
      <c r="AU566" s="6"/>
      <c r="AV566" s="6"/>
      <c r="AW566" s="6"/>
      <c r="AX566" s="6"/>
      <c r="AY566" s="6"/>
      <c r="AZ566" s="6"/>
      <c r="BA566" s="6"/>
      <c r="BB566" s="6"/>
      <c r="BC566" s="6"/>
      <c r="BD566" s="6"/>
      <c r="BE566" s="6"/>
      <c r="BF566" s="6"/>
      <c r="BG566" s="6"/>
      <c r="BH566" s="6"/>
      <c r="BI566" s="7"/>
      <c r="BJ566" s="48"/>
      <c r="BK566" s="48"/>
      <c r="BL566" s="48"/>
      <c r="CI566" s="48"/>
    </row>
    <row r="567" spans="4:134"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  <c r="AA567" s="6"/>
      <c r="AB567" s="6"/>
      <c r="AC567" s="7"/>
      <c r="AD567" s="48"/>
      <c r="AE567" s="48"/>
      <c r="AF567" s="48"/>
      <c r="AJ567" s="6"/>
      <c r="AK567" s="6"/>
      <c r="AL567" s="6"/>
      <c r="AM567" s="6"/>
      <c r="AN567" s="6"/>
      <c r="AO567" s="6"/>
      <c r="AP567" s="6"/>
      <c r="AQ567" s="6"/>
      <c r="AR567" s="6"/>
      <c r="AS567" s="6"/>
      <c r="AT567" s="6"/>
      <c r="AU567" s="6"/>
      <c r="AV567" s="6"/>
      <c r="AW567" s="6"/>
      <c r="AX567" s="6"/>
      <c r="AY567" s="6"/>
      <c r="AZ567" s="6"/>
      <c r="BA567" s="6"/>
      <c r="BB567" s="6"/>
      <c r="BC567" s="6"/>
      <c r="BD567" s="6"/>
      <c r="BE567" s="6"/>
      <c r="BF567" s="6"/>
      <c r="BG567" s="6"/>
      <c r="BH567" s="6"/>
      <c r="BI567" s="7"/>
      <c r="BJ567" s="48"/>
      <c r="BK567" s="48"/>
      <c r="BL567" s="48"/>
      <c r="CI567" s="48"/>
    </row>
    <row r="568" spans="4:134"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  <c r="AA568" s="6"/>
      <c r="AB568" s="6"/>
      <c r="AC568" s="7"/>
      <c r="AD568" s="48"/>
      <c r="AE568" s="48"/>
      <c r="AF568" s="48"/>
      <c r="AJ568" s="6"/>
      <c r="AK568" s="6"/>
      <c r="AL568" s="6"/>
      <c r="AM568" s="6"/>
      <c r="AN568" s="6"/>
      <c r="AO568" s="6"/>
      <c r="AP568" s="6"/>
      <c r="AQ568" s="6"/>
      <c r="AR568" s="6"/>
      <c r="AS568" s="6"/>
      <c r="AT568" s="6"/>
      <c r="AU568" s="6"/>
      <c r="AV568" s="6"/>
      <c r="AW568" s="6"/>
      <c r="AX568" s="6"/>
      <c r="AY568" s="6"/>
      <c r="AZ568" s="6"/>
      <c r="BA568" s="6"/>
      <c r="BB568" s="6"/>
      <c r="BC568" s="6"/>
      <c r="BD568" s="6"/>
      <c r="BE568" s="6"/>
      <c r="BF568" s="6"/>
      <c r="BG568" s="6"/>
      <c r="BH568" s="6"/>
      <c r="BI568" s="7"/>
      <c r="BJ568" s="48"/>
      <c r="BK568" s="48"/>
      <c r="BL568" s="48"/>
      <c r="CI568" s="48"/>
    </row>
    <row r="569" spans="4:134"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  <c r="AA569" s="6"/>
      <c r="AB569" s="6"/>
      <c r="AC569" s="7"/>
      <c r="AD569" s="48"/>
      <c r="AE569" s="48"/>
      <c r="AF569" s="48"/>
      <c r="AJ569" s="6"/>
      <c r="AK569" s="6"/>
      <c r="AL569" s="6"/>
      <c r="AM569" s="6"/>
      <c r="AN569" s="6"/>
      <c r="AO569" s="6"/>
      <c r="AP569" s="6"/>
      <c r="AQ569" s="6"/>
      <c r="AR569" s="6"/>
      <c r="AS569" s="6"/>
      <c r="AT569" s="6"/>
      <c r="AU569" s="6"/>
      <c r="AV569" s="6"/>
      <c r="AW569" s="6"/>
      <c r="AX569" s="6"/>
      <c r="AY569" s="6"/>
      <c r="AZ569" s="6"/>
      <c r="BA569" s="6"/>
      <c r="BB569" s="6"/>
      <c r="BC569" s="6"/>
      <c r="BD569" s="6"/>
      <c r="BE569" s="6"/>
      <c r="BF569" s="6"/>
      <c r="BG569" s="6"/>
      <c r="BH569" s="6"/>
      <c r="BI569" s="7"/>
      <c r="BJ569" s="48"/>
      <c r="BK569" s="48"/>
      <c r="BL569" s="48"/>
      <c r="CI569" s="48"/>
    </row>
    <row r="570" spans="4:134"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  <c r="AA570" s="6"/>
      <c r="AB570" s="6"/>
      <c r="AC570" s="7"/>
      <c r="AD570" s="48"/>
      <c r="AE570" s="48"/>
      <c r="AF570" s="48"/>
      <c r="AJ570" s="6"/>
      <c r="AK570" s="6"/>
      <c r="AL570" s="6"/>
      <c r="AM570" s="6"/>
      <c r="AN570" s="6"/>
      <c r="AO570" s="6"/>
      <c r="AP570" s="6"/>
      <c r="AQ570" s="6"/>
      <c r="AR570" s="6"/>
      <c r="AS570" s="6"/>
      <c r="AT570" s="6"/>
      <c r="AU570" s="6"/>
      <c r="AV570" s="6"/>
      <c r="AW570" s="6"/>
      <c r="AX570" s="6"/>
      <c r="AY570" s="6"/>
      <c r="AZ570" s="6"/>
      <c r="BA570" s="6"/>
      <c r="BB570" s="6"/>
      <c r="BC570" s="6"/>
      <c r="BD570" s="6"/>
      <c r="BE570" s="6"/>
      <c r="BF570" s="6"/>
      <c r="BG570" s="6"/>
      <c r="BH570" s="6"/>
      <c r="BI570" s="7"/>
      <c r="BJ570" s="48"/>
      <c r="BK570" s="48"/>
      <c r="BL570" s="48"/>
      <c r="CI570" s="48"/>
    </row>
    <row r="571" spans="4:134"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  <c r="AA571" s="6"/>
      <c r="AB571" s="6"/>
      <c r="AC571" s="7"/>
      <c r="AD571" s="48"/>
      <c r="AE571" s="48"/>
      <c r="AF571" s="48"/>
      <c r="AJ571" s="6"/>
      <c r="AK571" s="6"/>
      <c r="AL571" s="6"/>
      <c r="AM571" s="6"/>
      <c r="AN571" s="6"/>
      <c r="AO571" s="6"/>
      <c r="AP571" s="6"/>
      <c r="AQ571" s="6"/>
      <c r="AR571" s="6"/>
      <c r="AS571" s="6"/>
      <c r="AT571" s="6"/>
      <c r="AU571" s="6"/>
      <c r="AV571" s="6"/>
      <c r="AW571" s="6"/>
      <c r="AX571" s="6"/>
      <c r="AY571" s="6"/>
      <c r="AZ571" s="6"/>
      <c r="BA571" s="6"/>
      <c r="BB571" s="6"/>
      <c r="BC571" s="6"/>
      <c r="BD571" s="6"/>
      <c r="BE571" s="6"/>
      <c r="BF571" s="6"/>
      <c r="BG571" s="6"/>
      <c r="BH571" s="6"/>
      <c r="BI571" s="7"/>
      <c r="BJ571" s="48"/>
      <c r="BK571" s="48"/>
      <c r="BL571" s="48"/>
      <c r="CI571" s="48"/>
    </row>
    <row r="572" spans="4:134"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  <c r="AA572" s="6"/>
      <c r="AB572" s="6"/>
      <c r="AC572" s="7"/>
      <c r="AD572" s="48"/>
      <c r="AE572" s="48"/>
      <c r="AF572" s="48"/>
      <c r="AJ572" s="6"/>
      <c r="AK572" s="6"/>
      <c r="AL572" s="6"/>
      <c r="AM572" s="6"/>
      <c r="AN572" s="6"/>
      <c r="AO572" s="6"/>
      <c r="AP572" s="6"/>
      <c r="AQ572" s="6"/>
      <c r="AR572" s="6"/>
      <c r="AS572" s="6"/>
      <c r="AT572" s="6"/>
      <c r="AU572" s="6"/>
      <c r="AV572" s="6"/>
      <c r="AW572" s="6"/>
      <c r="AX572" s="6"/>
      <c r="AY572" s="6"/>
      <c r="AZ572" s="6"/>
      <c r="BA572" s="6"/>
      <c r="BB572" s="6"/>
      <c r="BC572" s="6"/>
      <c r="BD572" s="6"/>
      <c r="BE572" s="6"/>
      <c r="BF572" s="6"/>
      <c r="BG572" s="6"/>
      <c r="BH572" s="6"/>
      <c r="BI572" s="7"/>
      <c r="BJ572" s="48"/>
      <c r="BK572" s="48"/>
      <c r="BL572" s="48"/>
      <c r="CI572" s="48"/>
    </row>
    <row r="573" spans="4:134">
      <c r="D573" s="6"/>
      <c r="E573" s="6"/>
      <c r="F573" s="6"/>
      <c r="G573" s="6"/>
      <c r="H573" s="6"/>
      <c r="I573" s="6"/>
      <c r="J573" s="6"/>
      <c r="K573" s="6"/>
      <c r="L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  <c r="AA573" s="6"/>
      <c r="AB573" s="6"/>
      <c r="AC573" s="7"/>
      <c r="AD573" s="48"/>
      <c r="AE573" s="48"/>
      <c r="AF573" s="48"/>
      <c r="AJ573" s="6"/>
      <c r="AK573" s="6"/>
      <c r="AL573" s="6"/>
      <c r="AM573" s="6"/>
      <c r="AN573" s="6"/>
      <c r="AO573" s="6"/>
      <c r="AP573" s="6"/>
      <c r="AQ573" s="6"/>
      <c r="AR573" s="6"/>
      <c r="AT573" s="6"/>
      <c r="AU573" s="6"/>
      <c r="AV573" s="6"/>
      <c r="AW573" s="6"/>
      <c r="AX573" s="6"/>
      <c r="AY573" s="6"/>
      <c r="AZ573" s="6"/>
      <c r="BA573" s="6"/>
      <c r="BB573" s="6"/>
      <c r="BC573" s="6"/>
      <c r="BD573" s="6"/>
      <c r="BE573" s="6"/>
      <c r="BF573" s="6"/>
      <c r="BG573" s="6"/>
      <c r="BH573" s="6"/>
      <c r="BI573" s="7"/>
      <c r="BJ573" s="48"/>
      <c r="BK573" s="48"/>
      <c r="BL573" s="48"/>
      <c r="CI573" s="48"/>
    </row>
    <row r="574" spans="4:134">
      <c r="D574" s="6"/>
      <c r="E574" s="6"/>
      <c r="F574" s="6"/>
      <c r="G574" s="6"/>
      <c r="H574" s="6"/>
      <c r="I574" s="6"/>
      <c r="J574" s="6"/>
      <c r="K574" s="6"/>
      <c r="L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  <c r="AA574" s="6"/>
      <c r="AB574" s="6"/>
      <c r="AC574" s="7"/>
      <c r="AD574" s="48"/>
      <c r="AE574" s="48"/>
      <c r="AF574" s="48"/>
      <c r="AJ574" s="6"/>
      <c r="AK574" s="6"/>
      <c r="AL574" s="6"/>
      <c r="AM574" s="6"/>
      <c r="AN574" s="6"/>
      <c r="AO574" s="6"/>
      <c r="AP574" s="6"/>
      <c r="AQ574" s="6"/>
      <c r="AR574" s="6"/>
      <c r="AT574" s="6"/>
      <c r="AU574" s="6"/>
      <c r="AV574" s="6"/>
      <c r="AW574" s="6"/>
      <c r="AX574" s="6"/>
      <c r="AY574" s="6"/>
      <c r="AZ574" s="6"/>
      <c r="BA574" s="6"/>
      <c r="BB574" s="6"/>
      <c r="BC574" s="6"/>
      <c r="BD574" s="6"/>
      <c r="BE574" s="6"/>
      <c r="BF574" s="6"/>
      <c r="BG574" s="6"/>
      <c r="BH574" s="6"/>
      <c r="BI574" s="7"/>
      <c r="BJ574" s="48"/>
      <c r="BK574" s="48"/>
      <c r="BL574" s="48"/>
      <c r="CI574" s="48"/>
    </row>
    <row r="575" spans="4:134" s="4" customFormat="1">
      <c r="F575" s="6"/>
      <c r="O575" s="6"/>
      <c r="P575" s="6"/>
      <c r="U575" s="6"/>
      <c r="V575" s="6"/>
      <c r="AC575" s="5"/>
      <c r="AD575" s="47"/>
      <c r="AE575" s="47"/>
      <c r="AF575" s="47"/>
      <c r="AL575" s="6"/>
      <c r="AU575" s="6"/>
      <c r="AV575" s="6"/>
      <c r="BA575" s="6"/>
      <c r="BB575" s="6"/>
      <c r="BI575" s="5"/>
      <c r="BJ575" s="47"/>
      <c r="BK575" s="47"/>
      <c r="BL575" s="47"/>
      <c r="BM575" s="3"/>
      <c r="BN575" s="3"/>
      <c r="BO575" s="3"/>
      <c r="BP575" s="3"/>
      <c r="BQ575" s="3"/>
      <c r="BR575" s="3"/>
      <c r="BS575" s="3"/>
      <c r="BT575" s="3"/>
      <c r="BU575" s="3"/>
      <c r="BV575" s="3"/>
      <c r="BW575" s="3"/>
      <c r="BX575" s="3"/>
      <c r="BY575" s="3"/>
      <c r="BZ575" s="3"/>
      <c r="CA575" s="3"/>
      <c r="CB575" s="3"/>
      <c r="CC575" s="3"/>
      <c r="CD575" s="3"/>
      <c r="CE575" s="3"/>
      <c r="CF575" s="3"/>
      <c r="CG575" s="3"/>
      <c r="CH575" s="3"/>
      <c r="CI575" s="47"/>
      <c r="CJ575" s="3"/>
      <c r="CK575" s="3"/>
      <c r="CL575" s="3"/>
      <c r="CM575" s="3"/>
      <c r="CN575" s="3"/>
      <c r="CO575" s="3"/>
      <c r="CP575" s="3"/>
      <c r="CQ575" s="3"/>
      <c r="CR575" s="3"/>
      <c r="CS575" s="3"/>
      <c r="CT575" s="3"/>
      <c r="CU575" s="3"/>
      <c r="CV575" s="3"/>
      <c r="CW575" s="3"/>
      <c r="CX575" s="3"/>
      <c r="CY575" s="3"/>
      <c r="CZ575" s="3"/>
      <c r="DA575" s="3"/>
      <c r="DB575" s="3"/>
      <c r="DC575" s="3"/>
      <c r="DD575" s="3"/>
      <c r="DE575" s="3"/>
      <c r="DF575" s="3"/>
      <c r="DG575" s="3"/>
      <c r="DH575" s="3"/>
      <c r="DI575" s="3"/>
      <c r="DJ575" s="3"/>
      <c r="DK575" s="3"/>
      <c r="DL575" s="3"/>
      <c r="DM575" s="3"/>
      <c r="DN575" s="3"/>
      <c r="DO575" s="3"/>
      <c r="DP575" s="3"/>
      <c r="DQ575" s="3"/>
      <c r="DR575" s="3"/>
      <c r="DS575" s="3"/>
      <c r="DT575" s="3"/>
      <c r="DU575" s="3"/>
      <c r="DV575" s="3"/>
      <c r="DW575" s="3"/>
      <c r="DX575" s="3"/>
      <c r="DY575" s="3"/>
      <c r="DZ575" s="3"/>
      <c r="EA575" s="3"/>
      <c r="EB575" s="3"/>
      <c r="EC575" s="3"/>
      <c r="ED575" s="3"/>
    </row>
    <row r="576" spans="4:134" s="4" customFormat="1">
      <c r="F576" s="6"/>
      <c r="O576" s="6"/>
      <c r="P576" s="6"/>
      <c r="U576" s="6"/>
      <c r="V576" s="6"/>
      <c r="AC576" s="5"/>
      <c r="AD576" s="47"/>
      <c r="AE576" s="47"/>
      <c r="AF576" s="47"/>
      <c r="AL576" s="6"/>
      <c r="AU576" s="6"/>
      <c r="AV576" s="6"/>
      <c r="BA576" s="6"/>
      <c r="BB576" s="6"/>
      <c r="BI576" s="5"/>
      <c r="BJ576" s="47"/>
      <c r="BK576" s="47"/>
      <c r="BL576" s="47"/>
      <c r="BM576" s="3"/>
      <c r="BN576" s="3"/>
      <c r="BO576" s="3"/>
      <c r="BP576" s="3"/>
      <c r="BQ576" s="3"/>
      <c r="BR576" s="3"/>
      <c r="BS576" s="3"/>
      <c r="BT576" s="3"/>
      <c r="BU576" s="3"/>
      <c r="BV576" s="3"/>
      <c r="BW576" s="3"/>
      <c r="BX576" s="3"/>
      <c r="BY576" s="3"/>
      <c r="BZ576" s="3"/>
      <c r="CA576" s="3"/>
      <c r="CB576" s="3"/>
      <c r="CC576" s="3"/>
      <c r="CD576" s="3"/>
      <c r="CE576" s="3"/>
      <c r="CF576" s="3"/>
      <c r="CG576" s="3"/>
      <c r="CH576" s="3"/>
      <c r="CI576" s="47"/>
      <c r="CJ576" s="3"/>
      <c r="CK576" s="3"/>
      <c r="CL576" s="3"/>
      <c r="CM576" s="3"/>
      <c r="CN576" s="3"/>
      <c r="CO576" s="3"/>
      <c r="CP576" s="3"/>
      <c r="CQ576" s="3"/>
      <c r="CR576" s="3"/>
      <c r="CS576" s="3"/>
      <c r="CT576" s="3"/>
      <c r="CU576" s="3"/>
      <c r="CV576" s="3"/>
      <c r="CW576" s="3"/>
      <c r="CX576" s="3"/>
      <c r="CY576" s="3"/>
      <c r="CZ576" s="3"/>
      <c r="DA576" s="3"/>
      <c r="DB576" s="3"/>
      <c r="DC576" s="3"/>
      <c r="DD576" s="3"/>
      <c r="DE576" s="3"/>
      <c r="DF576" s="3"/>
      <c r="DG576" s="3"/>
      <c r="DH576" s="3"/>
      <c r="DI576" s="3"/>
      <c r="DJ576" s="3"/>
      <c r="DK576" s="3"/>
      <c r="DL576" s="3"/>
      <c r="DM576" s="3"/>
      <c r="DN576" s="3"/>
      <c r="DO576" s="3"/>
      <c r="DP576" s="3"/>
      <c r="DQ576" s="3"/>
      <c r="DR576" s="3"/>
      <c r="DS576" s="3"/>
      <c r="DT576" s="3"/>
      <c r="DU576" s="3"/>
      <c r="DV576" s="3"/>
      <c r="DW576" s="3"/>
      <c r="DX576" s="3"/>
      <c r="DY576" s="3"/>
      <c r="DZ576" s="3"/>
      <c r="EA576" s="3"/>
      <c r="EB576" s="3"/>
      <c r="EC576" s="3"/>
      <c r="ED576" s="3"/>
    </row>
    <row r="577" spans="6:134" s="4" customFormat="1">
      <c r="F577" s="6"/>
      <c r="O577" s="6"/>
      <c r="P577" s="6"/>
      <c r="U577" s="6"/>
      <c r="V577" s="6"/>
      <c r="AC577" s="5"/>
      <c r="AD577" s="47"/>
      <c r="AE577" s="47"/>
      <c r="AF577" s="47"/>
      <c r="AL577" s="6"/>
      <c r="AU577" s="6"/>
      <c r="AV577" s="6"/>
      <c r="BA577" s="6"/>
      <c r="BB577" s="6"/>
      <c r="BI577" s="5"/>
      <c r="BJ577" s="47"/>
      <c r="BK577" s="47"/>
      <c r="BL577" s="47"/>
      <c r="BM577" s="3"/>
      <c r="BN577" s="3"/>
      <c r="BO577" s="3"/>
      <c r="BP577" s="3"/>
      <c r="BQ577" s="3"/>
      <c r="BR577" s="3"/>
      <c r="BS577" s="3"/>
      <c r="BT577" s="3"/>
      <c r="BU577" s="3"/>
      <c r="BV577" s="3"/>
      <c r="BW577" s="3"/>
      <c r="BX577" s="3"/>
      <c r="BY577" s="3"/>
      <c r="BZ577" s="3"/>
      <c r="CA577" s="3"/>
      <c r="CB577" s="3"/>
      <c r="CC577" s="3"/>
      <c r="CD577" s="3"/>
      <c r="CE577" s="3"/>
      <c r="CF577" s="3"/>
      <c r="CG577" s="3"/>
      <c r="CH577" s="3"/>
      <c r="CI577" s="47"/>
      <c r="CJ577" s="3"/>
      <c r="CK577" s="3"/>
      <c r="CL577" s="3"/>
      <c r="CM577" s="3"/>
      <c r="CN577" s="3"/>
      <c r="CO577" s="3"/>
      <c r="CP577" s="3"/>
      <c r="CQ577" s="3"/>
      <c r="CR577" s="3"/>
      <c r="CS577" s="3"/>
      <c r="CT577" s="3"/>
      <c r="CU577" s="3"/>
      <c r="CV577" s="3"/>
      <c r="CW577" s="3"/>
      <c r="CX577" s="3"/>
      <c r="CY577" s="3"/>
      <c r="CZ577" s="3"/>
      <c r="DA577" s="3"/>
      <c r="DB577" s="3"/>
      <c r="DC577" s="3"/>
      <c r="DD577" s="3"/>
      <c r="DE577" s="3"/>
      <c r="DF577" s="3"/>
      <c r="DG577" s="3"/>
      <c r="DH577" s="3"/>
      <c r="DI577" s="3"/>
      <c r="DJ577" s="3"/>
      <c r="DK577" s="3"/>
      <c r="DL577" s="3"/>
      <c r="DM577" s="3"/>
      <c r="DN577" s="3"/>
      <c r="DO577" s="3"/>
      <c r="DP577" s="3"/>
      <c r="DQ577" s="3"/>
      <c r="DR577" s="3"/>
      <c r="DS577" s="3"/>
      <c r="DT577" s="3"/>
      <c r="DU577" s="3"/>
      <c r="DV577" s="3"/>
      <c r="DW577" s="3"/>
      <c r="DX577" s="3"/>
      <c r="DY577" s="3"/>
      <c r="DZ577" s="3"/>
      <c r="EA577" s="3"/>
      <c r="EB577" s="3"/>
      <c r="EC577" s="3"/>
      <c r="ED577" s="3"/>
    </row>
    <row r="578" spans="6:134" s="4" customFormat="1">
      <c r="F578" s="6"/>
      <c r="O578" s="6"/>
      <c r="P578" s="6"/>
      <c r="U578" s="6"/>
      <c r="V578" s="6"/>
      <c r="AC578" s="5"/>
      <c r="AD578" s="47"/>
      <c r="AE578" s="47"/>
      <c r="AF578" s="47"/>
      <c r="AL578" s="6"/>
      <c r="AU578" s="6"/>
      <c r="AV578" s="6"/>
      <c r="BA578" s="6"/>
      <c r="BB578" s="6"/>
      <c r="BI578" s="5"/>
      <c r="BJ578" s="47"/>
      <c r="BK578" s="47"/>
      <c r="BL578" s="47"/>
      <c r="BM578" s="3"/>
      <c r="BN578" s="3"/>
      <c r="BO578" s="3"/>
      <c r="BP578" s="3"/>
      <c r="BQ578" s="3"/>
      <c r="BR578" s="3"/>
      <c r="BS578" s="3"/>
      <c r="BT578" s="3"/>
      <c r="BU578" s="3"/>
      <c r="BV578" s="3"/>
      <c r="BW578" s="3"/>
      <c r="BX578" s="3"/>
      <c r="BY578" s="3"/>
      <c r="BZ578" s="3"/>
      <c r="CA578" s="3"/>
      <c r="CB578" s="3"/>
      <c r="CC578" s="3"/>
      <c r="CD578" s="3"/>
      <c r="CE578" s="3"/>
      <c r="CF578" s="3"/>
      <c r="CG578" s="3"/>
      <c r="CH578" s="3"/>
      <c r="CI578" s="47"/>
      <c r="CJ578" s="3"/>
      <c r="CK578" s="3"/>
      <c r="CL578" s="3"/>
      <c r="CM578" s="3"/>
      <c r="CN578" s="3"/>
      <c r="CO578" s="3"/>
      <c r="CP578" s="3"/>
      <c r="CQ578" s="3"/>
      <c r="CR578" s="3"/>
      <c r="CS578" s="3"/>
      <c r="CT578" s="3"/>
      <c r="CU578" s="3"/>
      <c r="CV578" s="3"/>
      <c r="CW578" s="3"/>
      <c r="CX578" s="3"/>
      <c r="CY578" s="3"/>
      <c r="CZ578" s="3"/>
      <c r="DA578" s="3"/>
      <c r="DB578" s="3"/>
      <c r="DC578" s="3"/>
      <c r="DD578" s="3"/>
      <c r="DE578" s="3"/>
      <c r="DF578" s="3"/>
      <c r="DG578" s="3"/>
      <c r="DH578" s="3"/>
      <c r="DI578" s="3"/>
      <c r="DJ578" s="3"/>
      <c r="DK578" s="3"/>
      <c r="DL578" s="3"/>
      <c r="DM578" s="3"/>
      <c r="DN578" s="3"/>
      <c r="DO578" s="3"/>
      <c r="DP578" s="3"/>
      <c r="DQ578" s="3"/>
      <c r="DR578" s="3"/>
      <c r="DS578" s="3"/>
      <c r="DT578" s="3"/>
      <c r="DU578" s="3"/>
      <c r="DV578" s="3"/>
      <c r="DW578" s="3"/>
      <c r="DX578" s="3"/>
      <c r="DY578" s="3"/>
      <c r="DZ578" s="3"/>
      <c r="EA578" s="3"/>
      <c r="EB578" s="3"/>
      <c r="EC578" s="3"/>
      <c r="ED578" s="3"/>
    </row>
    <row r="579" spans="6:134" s="4" customFormat="1">
      <c r="U579" s="6"/>
      <c r="V579" s="6"/>
      <c r="AC579" s="5"/>
      <c r="AD579" s="47"/>
      <c r="AE579" s="47"/>
      <c r="AF579" s="47"/>
      <c r="BA579" s="6"/>
      <c r="BB579" s="6"/>
      <c r="BI579" s="5"/>
      <c r="BJ579" s="47"/>
      <c r="BK579" s="47"/>
      <c r="BL579" s="47"/>
      <c r="BM579" s="3"/>
      <c r="BN579" s="3"/>
      <c r="BO579" s="3"/>
      <c r="BP579" s="3"/>
      <c r="BQ579" s="3"/>
      <c r="BR579" s="3"/>
      <c r="BS579" s="3"/>
      <c r="BT579" s="3"/>
      <c r="BU579" s="3"/>
      <c r="BV579" s="3"/>
      <c r="BW579" s="3"/>
      <c r="BX579" s="3"/>
      <c r="BY579" s="3"/>
      <c r="BZ579" s="3"/>
      <c r="CA579" s="3"/>
      <c r="CB579" s="3"/>
      <c r="CC579" s="3"/>
      <c r="CD579" s="3"/>
      <c r="CE579" s="3"/>
      <c r="CF579" s="3"/>
      <c r="CG579" s="3"/>
      <c r="CH579" s="3"/>
      <c r="CI579" s="47"/>
      <c r="CJ579" s="3"/>
      <c r="CK579" s="3"/>
      <c r="CL579" s="3"/>
      <c r="CM579" s="3"/>
      <c r="CN579" s="3"/>
      <c r="CO579" s="3"/>
      <c r="CP579" s="3"/>
      <c r="CQ579" s="3"/>
      <c r="CR579" s="3"/>
      <c r="CS579" s="3"/>
      <c r="CT579" s="3"/>
      <c r="CU579" s="3"/>
      <c r="CV579" s="3"/>
      <c r="CW579" s="3"/>
      <c r="CX579" s="3"/>
      <c r="CY579" s="3"/>
      <c r="CZ579" s="3"/>
      <c r="DA579" s="3"/>
      <c r="DB579" s="3"/>
      <c r="DC579" s="3"/>
      <c r="DD579" s="3"/>
      <c r="DE579" s="3"/>
      <c r="DF579" s="3"/>
      <c r="DG579" s="3"/>
      <c r="DH579" s="3"/>
      <c r="DI579" s="3"/>
      <c r="DJ579" s="3"/>
      <c r="DK579" s="3"/>
      <c r="DL579" s="3"/>
      <c r="DM579" s="3"/>
      <c r="DN579" s="3"/>
      <c r="DO579" s="3"/>
      <c r="DP579" s="3"/>
      <c r="DQ579" s="3"/>
      <c r="DR579" s="3"/>
      <c r="DS579" s="3"/>
      <c r="DT579" s="3"/>
      <c r="DU579" s="3"/>
      <c r="DV579" s="3"/>
      <c r="DW579" s="3"/>
      <c r="DX579" s="3"/>
      <c r="DY579" s="3"/>
      <c r="DZ579" s="3"/>
      <c r="EA579" s="3"/>
      <c r="EB579" s="3"/>
      <c r="EC579" s="3"/>
      <c r="ED579" s="3"/>
    </row>
    <row r="580" spans="6:134" s="4" customFormat="1">
      <c r="U580" s="6"/>
      <c r="V580" s="6"/>
      <c r="AC580" s="5"/>
      <c r="AD580" s="47"/>
      <c r="AE580" s="47"/>
      <c r="AF580" s="47"/>
      <c r="BA580" s="6"/>
      <c r="BB580" s="6"/>
      <c r="BI580" s="5"/>
      <c r="BJ580" s="47"/>
      <c r="BK580" s="47"/>
      <c r="BL580" s="47"/>
      <c r="BM580" s="3"/>
      <c r="BN580" s="3"/>
      <c r="BO580" s="3"/>
      <c r="BP580" s="3"/>
      <c r="BQ580" s="3"/>
      <c r="BR580" s="3"/>
      <c r="BS580" s="3"/>
      <c r="BT580" s="3"/>
      <c r="BU580" s="3"/>
      <c r="BV580" s="3"/>
      <c r="BW580" s="3"/>
      <c r="BX580" s="3"/>
      <c r="BY580" s="3"/>
      <c r="BZ580" s="3"/>
      <c r="CA580" s="3"/>
      <c r="CB580" s="3"/>
      <c r="CC580" s="3"/>
      <c r="CD580" s="3"/>
      <c r="CE580" s="3"/>
      <c r="CF580" s="3"/>
      <c r="CG580" s="3"/>
      <c r="CH580" s="3"/>
      <c r="CI580" s="47"/>
      <c r="CJ580" s="3"/>
      <c r="CK580" s="3"/>
      <c r="CL580" s="3"/>
      <c r="CM580" s="3"/>
      <c r="CN580" s="3"/>
      <c r="CO580" s="3"/>
      <c r="CP580" s="3"/>
      <c r="CQ580" s="3"/>
      <c r="CR580" s="3"/>
      <c r="CS580" s="3"/>
      <c r="CT580" s="3"/>
      <c r="CU580" s="3"/>
      <c r="CV580" s="3"/>
      <c r="CW580" s="3"/>
      <c r="CX580" s="3"/>
      <c r="CY580" s="3"/>
      <c r="CZ580" s="3"/>
      <c r="DA580" s="3"/>
      <c r="DB580" s="3"/>
      <c r="DC580" s="3"/>
      <c r="DD580" s="3"/>
      <c r="DE580" s="3"/>
      <c r="DF580" s="3"/>
      <c r="DG580" s="3"/>
      <c r="DH580" s="3"/>
      <c r="DI580" s="3"/>
      <c r="DJ580" s="3"/>
      <c r="DK580" s="3"/>
      <c r="DL580" s="3"/>
      <c r="DM580" s="3"/>
      <c r="DN580" s="3"/>
      <c r="DO580" s="3"/>
      <c r="DP580" s="3"/>
      <c r="DQ580" s="3"/>
      <c r="DR580" s="3"/>
      <c r="DS580" s="3"/>
      <c r="DT580" s="3"/>
      <c r="DU580" s="3"/>
      <c r="DV580" s="3"/>
      <c r="DW580" s="3"/>
      <c r="DX580" s="3"/>
      <c r="DY580" s="3"/>
      <c r="DZ580" s="3"/>
      <c r="EA580" s="3"/>
      <c r="EB580" s="3"/>
      <c r="EC580" s="3"/>
      <c r="ED580" s="3"/>
    </row>
  </sheetData>
  <sheetProtection formatCells="0" formatColumns="0" formatRows="0" deleteRows="0" selectLockedCells="1"/>
  <mergeCells count="1110">
    <mergeCell ref="BM63:BO64"/>
    <mergeCell ref="BM57:BO58"/>
    <mergeCell ref="BW57:BW58"/>
    <mergeCell ref="CF55:CF56"/>
    <mergeCell ref="CG55:CG56"/>
    <mergeCell ref="CH55:CH56"/>
    <mergeCell ref="BW53:BW54"/>
    <mergeCell ref="BY53:BY54"/>
    <mergeCell ref="BZ53:BZ54"/>
    <mergeCell ref="CA53:CA54"/>
    <mergeCell ref="CB53:CB54"/>
    <mergeCell ref="CC53:CC54"/>
    <mergeCell ref="CD53:CD54"/>
    <mergeCell ref="CE53:CE54"/>
    <mergeCell ref="CF53:CF54"/>
    <mergeCell ref="BM53:BO54"/>
    <mergeCell ref="BP53:BP54"/>
    <mergeCell ref="BQ53:BQ54"/>
    <mergeCell ref="BR53:BR54"/>
    <mergeCell ref="BS53:BS54"/>
    <mergeCell ref="BV53:BV54"/>
    <mergeCell ref="CG53:CG54"/>
    <mergeCell ref="CH53:CH54"/>
    <mergeCell ref="BM55:BO56"/>
    <mergeCell ref="BP55:BP56"/>
    <mergeCell ref="BQ55:BQ56"/>
    <mergeCell ref="BR55:BR56"/>
    <mergeCell ref="BS55:BS56"/>
    <mergeCell ref="BV55:BV56"/>
    <mergeCell ref="BW63:BW64"/>
    <mergeCell ref="BM59:BO60"/>
    <mergeCell ref="BW59:BW60"/>
    <mergeCell ref="BM51:BO52"/>
    <mergeCell ref="BP51:BP52"/>
    <mergeCell ref="BQ51:BQ52"/>
    <mergeCell ref="BR51:BR52"/>
    <mergeCell ref="BS51:BS52"/>
    <mergeCell ref="BV51:BV52"/>
    <mergeCell ref="BW51:BW52"/>
    <mergeCell ref="BY51:BY52"/>
    <mergeCell ref="BW55:BW56"/>
    <mergeCell ref="BY55:BY56"/>
    <mergeCell ref="BZ55:BZ56"/>
    <mergeCell ref="CA55:CA56"/>
    <mergeCell ref="CB55:CB56"/>
    <mergeCell ref="CC55:CC56"/>
    <mergeCell ref="CD55:CD56"/>
    <mergeCell ref="CE55:CE56"/>
    <mergeCell ref="BZ51:BZ52"/>
    <mergeCell ref="CA51:CA52"/>
    <mergeCell ref="CB51:CB52"/>
    <mergeCell ref="CC51:CC52"/>
    <mergeCell ref="CD51:CD52"/>
    <mergeCell ref="CE51:CE52"/>
    <mergeCell ref="BT51:BT52"/>
    <mergeCell ref="BT53:BT54"/>
    <mergeCell ref="BT55:BT56"/>
    <mergeCell ref="BX53:BX54"/>
    <mergeCell ref="BX55:BX56"/>
    <mergeCell ref="BU51:BU52"/>
    <mergeCell ref="BU53:BU54"/>
    <mergeCell ref="BU55:BU56"/>
    <mergeCell ref="CH47:CH48"/>
    <mergeCell ref="BM49:BO50"/>
    <mergeCell ref="BP49:BP50"/>
    <mergeCell ref="BQ49:BQ50"/>
    <mergeCell ref="BR49:BR50"/>
    <mergeCell ref="BS49:BS50"/>
    <mergeCell ref="BV49:BV50"/>
    <mergeCell ref="BW49:BW50"/>
    <mergeCell ref="BY49:BY50"/>
    <mergeCell ref="BZ49:BZ50"/>
    <mergeCell ref="CA49:CA50"/>
    <mergeCell ref="CB49:CB50"/>
    <mergeCell ref="CC49:CC50"/>
    <mergeCell ref="CD49:CD50"/>
    <mergeCell ref="CE49:CE50"/>
    <mergeCell ref="CF49:CF50"/>
    <mergeCell ref="CG49:CG50"/>
    <mergeCell ref="CH49:CH50"/>
    <mergeCell ref="CF51:CF52"/>
    <mergeCell ref="CG51:CG52"/>
    <mergeCell ref="CH51:CH52"/>
    <mergeCell ref="BM47:BO48"/>
    <mergeCell ref="BP47:BP48"/>
    <mergeCell ref="BQ47:BQ48"/>
    <mergeCell ref="BR47:BR48"/>
    <mergeCell ref="BS47:BS48"/>
    <mergeCell ref="CF43:CF44"/>
    <mergeCell ref="CG43:CG44"/>
    <mergeCell ref="CH43:CH44"/>
    <mergeCell ref="BV47:BV48"/>
    <mergeCell ref="BW47:BW48"/>
    <mergeCell ref="BY47:BY48"/>
    <mergeCell ref="BZ47:BZ48"/>
    <mergeCell ref="CA47:CA48"/>
    <mergeCell ref="CB47:CB48"/>
    <mergeCell ref="CC47:CC48"/>
    <mergeCell ref="CD47:CD48"/>
    <mergeCell ref="CE47:CE48"/>
    <mergeCell ref="CF47:CF48"/>
    <mergeCell ref="CG47:CG48"/>
    <mergeCell ref="BM45:BO46"/>
    <mergeCell ref="BP45:BP46"/>
    <mergeCell ref="BQ45:BQ46"/>
    <mergeCell ref="BR45:BR46"/>
    <mergeCell ref="BS45:BS46"/>
    <mergeCell ref="BV45:BV46"/>
    <mergeCell ref="BW45:BW46"/>
    <mergeCell ref="BY45:BY46"/>
    <mergeCell ref="BZ45:BZ46"/>
    <mergeCell ref="CA45:CA46"/>
    <mergeCell ref="CB45:CB46"/>
    <mergeCell ref="CC45:CC46"/>
    <mergeCell ref="CD45:CD46"/>
    <mergeCell ref="CE45:CE46"/>
    <mergeCell ref="CF45:CF46"/>
    <mergeCell ref="CG45:CG46"/>
    <mergeCell ref="CH45:CH46"/>
    <mergeCell ref="BM41:BO42"/>
    <mergeCell ref="BP41:BP42"/>
    <mergeCell ref="BQ41:BQ42"/>
    <mergeCell ref="BR41:BR42"/>
    <mergeCell ref="BS41:BS42"/>
    <mergeCell ref="BV41:BV42"/>
    <mergeCell ref="BW41:BW42"/>
    <mergeCell ref="BY41:BY42"/>
    <mergeCell ref="BZ41:BZ42"/>
    <mergeCell ref="CA41:CA42"/>
    <mergeCell ref="CB41:CB42"/>
    <mergeCell ref="CC41:CC42"/>
    <mergeCell ref="CD41:CD42"/>
    <mergeCell ref="CE41:CE42"/>
    <mergeCell ref="CF41:CF42"/>
    <mergeCell ref="CG41:CG42"/>
    <mergeCell ref="CH41:CH42"/>
    <mergeCell ref="BM43:BO44"/>
    <mergeCell ref="BP43:BP44"/>
    <mergeCell ref="BQ43:BQ44"/>
    <mergeCell ref="BR43:BR44"/>
    <mergeCell ref="BS43:BS44"/>
    <mergeCell ref="BV43:BV44"/>
    <mergeCell ref="BW43:BW44"/>
    <mergeCell ref="BY43:BY44"/>
    <mergeCell ref="BZ43:BZ44"/>
    <mergeCell ref="CA43:CA44"/>
    <mergeCell ref="CB43:CB44"/>
    <mergeCell ref="CC43:CC44"/>
    <mergeCell ref="CD43:CD44"/>
    <mergeCell ref="CE43:CE44"/>
    <mergeCell ref="BM39:BO40"/>
    <mergeCell ref="BP39:BP40"/>
    <mergeCell ref="BQ39:BQ40"/>
    <mergeCell ref="BR39:BR40"/>
    <mergeCell ref="BS39:BS40"/>
    <mergeCell ref="BV39:BV40"/>
    <mergeCell ref="BW39:BW40"/>
    <mergeCell ref="BY39:BY40"/>
    <mergeCell ref="BZ39:BZ40"/>
    <mergeCell ref="CH35:CH36"/>
    <mergeCell ref="BM37:BO38"/>
    <mergeCell ref="BP37:BP38"/>
    <mergeCell ref="BQ37:BQ38"/>
    <mergeCell ref="BR37:BR38"/>
    <mergeCell ref="BS37:BS38"/>
    <mergeCell ref="BV37:BV38"/>
    <mergeCell ref="BW37:BW38"/>
    <mergeCell ref="BY37:BY38"/>
    <mergeCell ref="BZ37:BZ38"/>
    <mergeCell ref="CA37:CA38"/>
    <mergeCell ref="CB37:CB38"/>
    <mergeCell ref="CC37:CC38"/>
    <mergeCell ref="CD37:CD38"/>
    <mergeCell ref="CE37:CE38"/>
    <mergeCell ref="CF37:CF38"/>
    <mergeCell ref="CG37:CG38"/>
    <mergeCell ref="CE35:CE36"/>
    <mergeCell ref="CF35:CF36"/>
    <mergeCell ref="CG35:CG36"/>
    <mergeCell ref="BM33:BO34"/>
    <mergeCell ref="BP33:BP34"/>
    <mergeCell ref="BQ33:BQ34"/>
    <mergeCell ref="BR33:BR34"/>
    <mergeCell ref="BS33:BS34"/>
    <mergeCell ref="BV33:BV34"/>
    <mergeCell ref="BW33:BW34"/>
    <mergeCell ref="BY33:BY34"/>
    <mergeCell ref="BZ33:BZ34"/>
    <mergeCell ref="CH37:CH38"/>
    <mergeCell ref="CA39:CA40"/>
    <mergeCell ref="CB39:CB40"/>
    <mergeCell ref="CC39:CC40"/>
    <mergeCell ref="CD39:CD40"/>
    <mergeCell ref="CE39:CE40"/>
    <mergeCell ref="CF39:CF40"/>
    <mergeCell ref="CG39:CG40"/>
    <mergeCell ref="CH39:CH40"/>
    <mergeCell ref="CA33:CA34"/>
    <mergeCell ref="CB33:CB34"/>
    <mergeCell ref="CC33:CC34"/>
    <mergeCell ref="CD33:CD34"/>
    <mergeCell ref="CE33:CE34"/>
    <mergeCell ref="CF33:CF34"/>
    <mergeCell ref="CG33:CG34"/>
    <mergeCell ref="CH33:CH34"/>
    <mergeCell ref="BT33:BT34"/>
    <mergeCell ref="BT35:BT36"/>
    <mergeCell ref="BT37:BT38"/>
    <mergeCell ref="CE29:CE30"/>
    <mergeCell ref="CF29:CF30"/>
    <mergeCell ref="CG29:CG30"/>
    <mergeCell ref="CH29:CH30"/>
    <mergeCell ref="BM31:BO32"/>
    <mergeCell ref="BP31:BP32"/>
    <mergeCell ref="BQ31:BQ32"/>
    <mergeCell ref="BR31:BR32"/>
    <mergeCell ref="BS31:BS32"/>
    <mergeCell ref="BV31:BV32"/>
    <mergeCell ref="BW31:BW32"/>
    <mergeCell ref="BY31:BY32"/>
    <mergeCell ref="BZ31:BZ32"/>
    <mergeCell ref="CA31:CA32"/>
    <mergeCell ref="CB31:CB32"/>
    <mergeCell ref="CC31:CC32"/>
    <mergeCell ref="CD31:CD32"/>
    <mergeCell ref="CE31:CE32"/>
    <mergeCell ref="CF31:CF32"/>
    <mergeCell ref="CG31:CG32"/>
    <mergeCell ref="CH31:CH32"/>
    <mergeCell ref="BP29:BP30"/>
    <mergeCell ref="BQ29:BQ30"/>
    <mergeCell ref="BR29:BR30"/>
    <mergeCell ref="BS29:BS30"/>
    <mergeCell ref="BV29:BV30"/>
    <mergeCell ref="BW29:BW30"/>
    <mergeCell ref="BY29:BY30"/>
    <mergeCell ref="BZ29:BZ30"/>
    <mergeCell ref="BM29:BO30"/>
    <mergeCell ref="CD29:CD30"/>
    <mergeCell ref="BT29:BT30"/>
    <mergeCell ref="CH23:CH24"/>
    <mergeCell ref="CE25:CE26"/>
    <mergeCell ref="CF25:CF26"/>
    <mergeCell ref="CG25:CG26"/>
    <mergeCell ref="CH25:CH26"/>
    <mergeCell ref="BM27:BO28"/>
    <mergeCell ref="BP27:BP28"/>
    <mergeCell ref="BQ27:BQ28"/>
    <mergeCell ref="BR27:BR28"/>
    <mergeCell ref="BS27:BS28"/>
    <mergeCell ref="BV27:BV28"/>
    <mergeCell ref="BW27:BW28"/>
    <mergeCell ref="BY27:BY28"/>
    <mergeCell ref="BZ27:BZ28"/>
    <mergeCell ref="CA27:CA28"/>
    <mergeCell ref="CB27:CB28"/>
    <mergeCell ref="CC27:CC28"/>
    <mergeCell ref="CD27:CD28"/>
    <mergeCell ref="CE27:CE28"/>
    <mergeCell ref="CF27:CF28"/>
    <mergeCell ref="CG27:CG28"/>
    <mergeCell ref="CH27:CH28"/>
    <mergeCell ref="BP25:BP26"/>
    <mergeCell ref="BQ25:BQ26"/>
    <mergeCell ref="BR25:BR26"/>
    <mergeCell ref="BS25:BS26"/>
    <mergeCell ref="BV25:BV26"/>
    <mergeCell ref="BW25:BW26"/>
    <mergeCell ref="BY25:BY26"/>
    <mergeCell ref="BM25:BO26"/>
    <mergeCell ref="BT27:BT28"/>
    <mergeCell ref="CH19:CH20"/>
    <mergeCell ref="BM21:BO22"/>
    <mergeCell ref="BP21:BP22"/>
    <mergeCell ref="BQ21:BQ22"/>
    <mergeCell ref="BR21:BR22"/>
    <mergeCell ref="BS21:BS22"/>
    <mergeCell ref="BV21:BV22"/>
    <mergeCell ref="BW21:BW22"/>
    <mergeCell ref="BY21:BY22"/>
    <mergeCell ref="BZ21:BZ22"/>
    <mergeCell ref="CA21:CA22"/>
    <mergeCell ref="CB21:CB22"/>
    <mergeCell ref="CC21:CC22"/>
    <mergeCell ref="CD21:CD22"/>
    <mergeCell ref="CE21:CE22"/>
    <mergeCell ref="CF21:CF22"/>
    <mergeCell ref="CG21:CG22"/>
    <mergeCell ref="BM19:BO20"/>
    <mergeCell ref="BP19:BP20"/>
    <mergeCell ref="BQ19:BQ20"/>
    <mergeCell ref="BR19:BR20"/>
    <mergeCell ref="BS19:BS20"/>
    <mergeCell ref="BV19:BV20"/>
    <mergeCell ref="BW19:BW20"/>
    <mergeCell ref="BY19:BY20"/>
    <mergeCell ref="BZ19:BZ20"/>
    <mergeCell ref="CA19:CA20"/>
    <mergeCell ref="CB19:CB20"/>
    <mergeCell ref="CC19:CC20"/>
    <mergeCell ref="CH21:CH22"/>
    <mergeCell ref="CD19:CD20"/>
    <mergeCell ref="CH13:CH14"/>
    <mergeCell ref="BV1:BV8"/>
    <mergeCell ref="BW1:BW8"/>
    <mergeCell ref="BY1:BY8"/>
    <mergeCell ref="CH15:CH16"/>
    <mergeCell ref="BM17:BO18"/>
    <mergeCell ref="BP17:BP18"/>
    <mergeCell ref="BQ17:BQ18"/>
    <mergeCell ref="BR17:BR18"/>
    <mergeCell ref="BS17:BS18"/>
    <mergeCell ref="BV17:BV18"/>
    <mergeCell ref="BW17:BW18"/>
    <mergeCell ref="BY17:BY18"/>
    <mergeCell ref="BZ17:BZ18"/>
    <mergeCell ref="CA17:CA18"/>
    <mergeCell ref="CB17:CB18"/>
    <mergeCell ref="CC17:CC18"/>
    <mergeCell ref="CD17:CD18"/>
    <mergeCell ref="CE17:CE18"/>
    <mergeCell ref="CF17:CF18"/>
    <mergeCell ref="CG17:CG18"/>
    <mergeCell ref="CH17:CH18"/>
    <mergeCell ref="BY15:BY16"/>
    <mergeCell ref="BZ15:BZ16"/>
    <mergeCell ref="CA15:CA16"/>
    <mergeCell ref="CB15:CB16"/>
    <mergeCell ref="CC15:CC16"/>
    <mergeCell ref="CD15:CD16"/>
    <mergeCell ref="CE15:CE16"/>
    <mergeCell ref="CF15:CF16"/>
    <mergeCell ref="CG15:CG16"/>
    <mergeCell ref="BM12:BO12"/>
    <mergeCell ref="CD13:CD14"/>
    <mergeCell ref="CE13:CE14"/>
    <mergeCell ref="CF13:CF14"/>
    <mergeCell ref="CG13:CG14"/>
    <mergeCell ref="BL24:BL25"/>
    <mergeCell ref="CE19:CE20"/>
    <mergeCell ref="CF19:CF20"/>
    <mergeCell ref="CG19:CG20"/>
    <mergeCell ref="BM23:BO24"/>
    <mergeCell ref="BP23:BP24"/>
    <mergeCell ref="BQ23:BQ24"/>
    <mergeCell ref="BR23:BR24"/>
    <mergeCell ref="BS23:BS24"/>
    <mergeCell ref="BV23:BV24"/>
    <mergeCell ref="BW23:BW24"/>
    <mergeCell ref="BY23:BY24"/>
    <mergeCell ref="BZ23:BZ24"/>
    <mergeCell ref="CA23:CA24"/>
    <mergeCell ref="CB23:CB24"/>
    <mergeCell ref="CE23:CE24"/>
    <mergeCell ref="CF23:CF24"/>
    <mergeCell ref="CG23:CG24"/>
    <mergeCell ref="CD25:CD26"/>
    <mergeCell ref="CD23:CD24"/>
    <mergeCell ref="BU13:BU14"/>
    <mergeCell ref="BT13:BT14"/>
    <mergeCell ref="BW15:BW16"/>
    <mergeCell ref="BT23:BT24"/>
    <mergeCell ref="BT25:BT26"/>
    <mergeCell ref="AD34:AD35"/>
    <mergeCell ref="AE34:AE35"/>
    <mergeCell ref="BM13:BO14"/>
    <mergeCell ref="BP13:BP14"/>
    <mergeCell ref="BQ13:BQ14"/>
    <mergeCell ref="BR13:BR14"/>
    <mergeCell ref="BS13:BS14"/>
    <mergeCell ref="BV13:BV14"/>
    <mergeCell ref="BW13:BW14"/>
    <mergeCell ref="BY13:BY14"/>
    <mergeCell ref="BZ13:BZ14"/>
    <mergeCell ref="CA13:CA14"/>
    <mergeCell ref="CB13:CB14"/>
    <mergeCell ref="CC13:CC14"/>
    <mergeCell ref="BZ25:BZ26"/>
    <mergeCell ref="CA25:CA26"/>
    <mergeCell ref="CA29:CA30"/>
    <mergeCell ref="CB25:CB26"/>
    <mergeCell ref="CC25:CC26"/>
    <mergeCell ref="CB29:CB30"/>
    <mergeCell ref="CC29:CC30"/>
    <mergeCell ref="BM35:BO36"/>
    <mergeCell ref="BP35:BP36"/>
    <mergeCell ref="BQ35:BQ36"/>
    <mergeCell ref="BR35:BR36"/>
    <mergeCell ref="CC23:CC24"/>
    <mergeCell ref="BS35:BS36"/>
    <mergeCell ref="BV35:BV36"/>
    <mergeCell ref="BW35:BW36"/>
    <mergeCell ref="BZ35:BZ36"/>
    <mergeCell ref="CA35:CA36"/>
    <mergeCell ref="CB35:CB36"/>
    <mergeCell ref="CC35:CC36"/>
    <mergeCell ref="CD35:CD36"/>
    <mergeCell ref="AH76:AI76"/>
    <mergeCell ref="AK76:AM76"/>
    <mergeCell ref="AY76:AZ76"/>
    <mergeCell ref="BB76:BE76"/>
    <mergeCell ref="B74:C74"/>
    <mergeCell ref="S74:T74"/>
    <mergeCell ref="V74:Y74"/>
    <mergeCell ref="AH74:AI74"/>
    <mergeCell ref="AY74:AZ74"/>
    <mergeCell ref="BB74:BE74"/>
    <mergeCell ref="B75:C75"/>
    <mergeCell ref="E75:G75"/>
    <mergeCell ref="Q75:R75"/>
    <mergeCell ref="S75:T75"/>
    <mergeCell ref="V75:X75"/>
    <mergeCell ref="AH75:AI75"/>
    <mergeCell ref="AG38:AG39"/>
    <mergeCell ref="AH38:AH39"/>
    <mergeCell ref="B70:B71"/>
    <mergeCell ref="Z70:AC71"/>
    <mergeCell ref="AD70:AD71"/>
    <mergeCell ref="AE70:AE71"/>
    <mergeCell ref="AF70:AF71"/>
    <mergeCell ref="AG70:AG71"/>
    <mergeCell ref="B73:C73"/>
    <mergeCell ref="E73:G73"/>
    <mergeCell ref="AA34:AA35"/>
    <mergeCell ref="B54:B55"/>
    <mergeCell ref="Z54:Z55"/>
    <mergeCell ref="AB54:AB55"/>
    <mergeCell ref="A52:A53"/>
    <mergeCell ref="B52:B53"/>
    <mergeCell ref="Z52:Z53"/>
    <mergeCell ref="AA52:AA53"/>
    <mergeCell ref="A54:A55"/>
    <mergeCell ref="AY75:AZ75"/>
    <mergeCell ref="BB75:BD75"/>
    <mergeCell ref="AY73:AZ73"/>
    <mergeCell ref="BB73:BD73"/>
    <mergeCell ref="B68:B69"/>
    <mergeCell ref="Z68:Z69"/>
    <mergeCell ref="AA68:AA69"/>
    <mergeCell ref="AB68:AB69"/>
    <mergeCell ref="A64:A65"/>
    <mergeCell ref="AD64:AD65"/>
    <mergeCell ref="AG62:AG63"/>
    <mergeCell ref="AH44:AH45"/>
    <mergeCell ref="A68:A69"/>
    <mergeCell ref="AE64:AE65"/>
    <mergeCell ref="AF64:AF65"/>
    <mergeCell ref="AG64:AG65"/>
    <mergeCell ref="A56:A57"/>
    <mergeCell ref="AC58:AC59"/>
    <mergeCell ref="AD58:AD59"/>
    <mergeCell ref="AE58:AE59"/>
    <mergeCell ref="AF58:AF59"/>
    <mergeCell ref="B56:B57"/>
    <mergeCell ref="Z56:Z57"/>
    <mergeCell ref="AA56:AA57"/>
    <mergeCell ref="AK75:AM75"/>
    <mergeCell ref="AW75:AX75"/>
    <mergeCell ref="A70:A71"/>
    <mergeCell ref="AC54:AC55"/>
    <mergeCell ref="AD54:AD55"/>
    <mergeCell ref="AE54:AE55"/>
    <mergeCell ref="AF54:AF55"/>
    <mergeCell ref="AG24:AG25"/>
    <mergeCell ref="AH24:AH25"/>
    <mergeCell ref="BF24:BF25"/>
    <mergeCell ref="BG24:BG25"/>
    <mergeCell ref="AB52:AB53"/>
    <mergeCell ref="AC52:AC53"/>
    <mergeCell ref="AD52:AD53"/>
    <mergeCell ref="AE52:AE53"/>
    <mergeCell ref="AF52:AF53"/>
    <mergeCell ref="Z42:Z43"/>
    <mergeCell ref="AA42:AA43"/>
    <mergeCell ref="AB42:AB43"/>
    <mergeCell ref="AC42:AC43"/>
    <mergeCell ref="AD42:AD43"/>
    <mergeCell ref="AD44:AD45"/>
    <mergeCell ref="AE44:AE45"/>
    <mergeCell ref="Z46:Z47"/>
    <mergeCell ref="AA46:AA47"/>
    <mergeCell ref="AB46:AB47"/>
    <mergeCell ref="BF46:BF47"/>
    <mergeCell ref="BG46:BG47"/>
    <mergeCell ref="BG28:BG29"/>
    <mergeCell ref="AD28:AD29"/>
    <mergeCell ref="AF28:AF29"/>
    <mergeCell ref="AG28:AG29"/>
    <mergeCell ref="AH28:AH29"/>
    <mergeCell ref="AC34:AC35"/>
    <mergeCell ref="AD48:AD49"/>
    <mergeCell ref="AG46:AG47"/>
    <mergeCell ref="AH46:AH47"/>
    <mergeCell ref="AB34:AB35"/>
    <mergeCell ref="Q73:R73"/>
    <mergeCell ref="S73:T73"/>
    <mergeCell ref="V73:X73"/>
    <mergeCell ref="AH73:AI73"/>
    <mergeCell ref="AK73:AM73"/>
    <mergeCell ref="AW73:AX73"/>
    <mergeCell ref="BL68:BL69"/>
    <mergeCell ref="BF68:BF69"/>
    <mergeCell ref="B76:C76"/>
    <mergeCell ref="E76:G76"/>
    <mergeCell ref="S76:T76"/>
    <mergeCell ref="V76:Y76"/>
    <mergeCell ref="BL64:BL65"/>
    <mergeCell ref="BF64:BF65"/>
    <mergeCell ref="BG64:BG65"/>
    <mergeCell ref="BG68:BG69"/>
    <mergeCell ref="BH68:BH69"/>
    <mergeCell ref="BI68:BI69"/>
    <mergeCell ref="BJ68:BJ69"/>
    <mergeCell ref="BK68:BK69"/>
    <mergeCell ref="AC68:AC69"/>
    <mergeCell ref="AD68:AD69"/>
    <mergeCell ref="AE68:AE69"/>
    <mergeCell ref="AF68:AF69"/>
    <mergeCell ref="AG68:AG69"/>
    <mergeCell ref="AH68:AH69"/>
    <mergeCell ref="AH70:AH71"/>
    <mergeCell ref="AA54:AA55"/>
    <mergeCell ref="BF70:BI71"/>
    <mergeCell ref="BJ70:BJ71"/>
    <mergeCell ref="BK70:BK71"/>
    <mergeCell ref="BL70:BL71"/>
    <mergeCell ref="BL66:BL67"/>
    <mergeCell ref="AH64:AH65"/>
    <mergeCell ref="B64:B65"/>
    <mergeCell ref="Z64:Z65"/>
    <mergeCell ref="AA64:AA65"/>
    <mergeCell ref="AB64:AB65"/>
    <mergeCell ref="AC64:AC65"/>
    <mergeCell ref="BH64:BH65"/>
    <mergeCell ref="BI64:BI65"/>
    <mergeCell ref="BJ64:BJ65"/>
    <mergeCell ref="BK64:BK65"/>
    <mergeCell ref="BL60:BL61"/>
    <mergeCell ref="A62:A63"/>
    <mergeCell ref="B62:B63"/>
    <mergeCell ref="Z62:Z63"/>
    <mergeCell ref="AA62:AA63"/>
    <mergeCell ref="AB62:AB63"/>
    <mergeCell ref="AC62:AC63"/>
    <mergeCell ref="AD62:AD63"/>
    <mergeCell ref="AE62:AE63"/>
    <mergeCell ref="AF62:AF63"/>
    <mergeCell ref="BF60:BF61"/>
    <mergeCell ref="BG60:BG61"/>
    <mergeCell ref="BH60:BH61"/>
    <mergeCell ref="BI60:BI61"/>
    <mergeCell ref="BJ60:BJ61"/>
    <mergeCell ref="BK60:BK61"/>
    <mergeCell ref="AC60:AC61"/>
    <mergeCell ref="AD60:AD61"/>
    <mergeCell ref="AE60:AE61"/>
    <mergeCell ref="AF60:AF61"/>
    <mergeCell ref="AG60:AG61"/>
    <mergeCell ref="AH60:AH61"/>
    <mergeCell ref="BJ62:BJ63"/>
    <mergeCell ref="BK62:BK63"/>
    <mergeCell ref="A60:A61"/>
    <mergeCell ref="B60:B61"/>
    <mergeCell ref="Z60:Z61"/>
    <mergeCell ref="AA60:AA61"/>
    <mergeCell ref="AB60:AB61"/>
    <mergeCell ref="BL62:BL63"/>
    <mergeCell ref="BK58:BK59"/>
    <mergeCell ref="BL58:BL59"/>
    <mergeCell ref="AG58:AG59"/>
    <mergeCell ref="AH58:AH59"/>
    <mergeCell ref="BF58:BF59"/>
    <mergeCell ref="BG58:BG59"/>
    <mergeCell ref="BH58:BH59"/>
    <mergeCell ref="BI58:BI59"/>
    <mergeCell ref="BJ58:BJ59"/>
    <mergeCell ref="A58:A59"/>
    <mergeCell ref="B58:B59"/>
    <mergeCell ref="Z58:Z59"/>
    <mergeCell ref="AA58:AA59"/>
    <mergeCell ref="AB58:AB59"/>
    <mergeCell ref="AH62:AH63"/>
    <mergeCell ref="BF62:BF63"/>
    <mergeCell ref="BG62:BG63"/>
    <mergeCell ref="BH62:BH63"/>
    <mergeCell ref="BI62:BI63"/>
    <mergeCell ref="AB56:AB57"/>
    <mergeCell ref="AC56:AC57"/>
    <mergeCell ref="AD56:AD57"/>
    <mergeCell ref="AE56:AE57"/>
    <mergeCell ref="AF56:AF57"/>
    <mergeCell ref="BF52:BF53"/>
    <mergeCell ref="BG52:BG53"/>
    <mergeCell ref="BH52:BH53"/>
    <mergeCell ref="BI52:BI53"/>
    <mergeCell ref="BL56:BL57"/>
    <mergeCell ref="BF56:BF57"/>
    <mergeCell ref="BG56:BG57"/>
    <mergeCell ref="BH56:BH57"/>
    <mergeCell ref="BI56:BI57"/>
    <mergeCell ref="BJ56:BJ57"/>
    <mergeCell ref="BK56:BK57"/>
    <mergeCell ref="AG56:AG57"/>
    <mergeCell ref="AH56:AH57"/>
    <mergeCell ref="AH54:AH55"/>
    <mergeCell ref="BF54:BF55"/>
    <mergeCell ref="BG54:BG55"/>
    <mergeCell ref="BH54:BH55"/>
    <mergeCell ref="BL54:BL55"/>
    <mergeCell ref="BJ52:BJ53"/>
    <mergeCell ref="BK52:BK53"/>
    <mergeCell ref="BL52:BL53"/>
    <mergeCell ref="AG54:AG55"/>
    <mergeCell ref="BI54:BI55"/>
    <mergeCell ref="BJ54:BJ55"/>
    <mergeCell ref="BK54:BK55"/>
    <mergeCell ref="AG52:AG53"/>
    <mergeCell ref="AH52:AH53"/>
    <mergeCell ref="BK48:BK49"/>
    <mergeCell ref="BL48:BL49"/>
    <mergeCell ref="A50:A51"/>
    <mergeCell ref="B50:B51"/>
    <mergeCell ref="Z50:Z51"/>
    <mergeCell ref="AA50:AA51"/>
    <mergeCell ref="AB50:AB51"/>
    <mergeCell ref="AE48:AE49"/>
    <mergeCell ref="AF48:AF49"/>
    <mergeCell ref="AG48:AG49"/>
    <mergeCell ref="AH48:AH49"/>
    <mergeCell ref="BF48:BF49"/>
    <mergeCell ref="BG48:BG49"/>
    <mergeCell ref="BL50:BL51"/>
    <mergeCell ref="BF50:BF51"/>
    <mergeCell ref="BG50:BG51"/>
    <mergeCell ref="BH50:BH51"/>
    <mergeCell ref="BI50:BI51"/>
    <mergeCell ref="BK50:BK51"/>
    <mergeCell ref="AC50:AC51"/>
    <mergeCell ref="AD50:AD51"/>
    <mergeCell ref="AE50:AE51"/>
    <mergeCell ref="AG50:AG51"/>
    <mergeCell ref="AH50:AH51"/>
    <mergeCell ref="AF50:AF51"/>
    <mergeCell ref="BJ50:BJ51"/>
    <mergeCell ref="A48:A49"/>
    <mergeCell ref="B48:B49"/>
    <mergeCell ref="Z48:Z49"/>
    <mergeCell ref="AA48:AA49"/>
    <mergeCell ref="AB48:AB49"/>
    <mergeCell ref="AC48:AC49"/>
    <mergeCell ref="BH46:BH47"/>
    <mergeCell ref="BI46:BI47"/>
    <mergeCell ref="BH48:BH49"/>
    <mergeCell ref="BI48:BI49"/>
    <mergeCell ref="BJ48:BJ49"/>
    <mergeCell ref="A46:A47"/>
    <mergeCell ref="B46:B47"/>
    <mergeCell ref="AC46:AC47"/>
    <mergeCell ref="AD46:AD47"/>
    <mergeCell ref="AE46:AE47"/>
    <mergeCell ref="AF46:AF47"/>
    <mergeCell ref="BI42:BI43"/>
    <mergeCell ref="BJ42:BJ43"/>
    <mergeCell ref="BK42:BK43"/>
    <mergeCell ref="BL42:BL43"/>
    <mergeCell ref="A44:A45"/>
    <mergeCell ref="B44:B45"/>
    <mergeCell ref="Z44:Z45"/>
    <mergeCell ref="AA44:AA45"/>
    <mergeCell ref="AB44:AB45"/>
    <mergeCell ref="AF42:AF43"/>
    <mergeCell ref="AG42:AG43"/>
    <mergeCell ref="AH42:AH43"/>
    <mergeCell ref="BF42:BF43"/>
    <mergeCell ref="BG42:BG43"/>
    <mergeCell ref="BH42:BH43"/>
    <mergeCell ref="BL44:BL45"/>
    <mergeCell ref="BF44:BF45"/>
    <mergeCell ref="BG44:BG45"/>
    <mergeCell ref="BH44:BH45"/>
    <mergeCell ref="BI44:BI45"/>
    <mergeCell ref="BJ44:BJ45"/>
    <mergeCell ref="BK44:BK45"/>
    <mergeCell ref="AC44:AC45"/>
    <mergeCell ref="A42:A43"/>
    <mergeCell ref="B42:B43"/>
    <mergeCell ref="BJ46:BJ47"/>
    <mergeCell ref="BK46:BK47"/>
    <mergeCell ref="BL46:BL47"/>
    <mergeCell ref="AF44:AF45"/>
    <mergeCell ref="AG44:AG45"/>
    <mergeCell ref="BJ38:BJ39"/>
    <mergeCell ref="BK38:BK39"/>
    <mergeCell ref="AE42:AE43"/>
    <mergeCell ref="BG40:BG41"/>
    <mergeCell ref="AD40:AD41"/>
    <mergeCell ref="AE40:AE41"/>
    <mergeCell ref="AF40:AF41"/>
    <mergeCell ref="AG40:AG41"/>
    <mergeCell ref="AH40:AH41"/>
    <mergeCell ref="BF40:BF41"/>
    <mergeCell ref="A40:A41"/>
    <mergeCell ref="B40:B41"/>
    <mergeCell ref="Z40:Z41"/>
    <mergeCell ref="AA40:AA41"/>
    <mergeCell ref="AB40:AB41"/>
    <mergeCell ref="AC40:AC41"/>
    <mergeCell ref="BL38:BL39"/>
    <mergeCell ref="AF38:AF39"/>
    <mergeCell ref="BF38:BF39"/>
    <mergeCell ref="BG38:BG39"/>
    <mergeCell ref="BH38:BH39"/>
    <mergeCell ref="BH40:BH41"/>
    <mergeCell ref="BI40:BI41"/>
    <mergeCell ref="BI34:BI35"/>
    <mergeCell ref="BJ34:BJ35"/>
    <mergeCell ref="BK34:BK35"/>
    <mergeCell ref="BL34:BL35"/>
    <mergeCell ref="AF34:AF35"/>
    <mergeCell ref="AG34:AG35"/>
    <mergeCell ref="AH34:AH35"/>
    <mergeCell ref="A36:A37"/>
    <mergeCell ref="B36:B37"/>
    <mergeCell ref="Z36:Z37"/>
    <mergeCell ref="AA36:AA37"/>
    <mergeCell ref="AB36:AB37"/>
    <mergeCell ref="AC36:AC37"/>
    <mergeCell ref="BL30:BL31"/>
    <mergeCell ref="AF30:AF31"/>
    <mergeCell ref="AG30:AG31"/>
    <mergeCell ref="AH30:AH31"/>
    <mergeCell ref="BF30:BF31"/>
    <mergeCell ref="BG30:BG31"/>
    <mergeCell ref="BH30:BH31"/>
    <mergeCell ref="BF34:BF35"/>
    <mergeCell ref="BG34:BG35"/>
    <mergeCell ref="BH34:BH35"/>
    <mergeCell ref="BG36:BG37"/>
    <mergeCell ref="AD36:AD37"/>
    <mergeCell ref="AE36:AE37"/>
    <mergeCell ref="AF36:AF37"/>
    <mergeCell ref="AG36:AG37"/>
    <mergeCell ref="AH36:AH37"/>
    <mergeCell ref="BF36:BF37"/>
    <mergeCell ref="BH36:BH37"/>
    <mergeCell ref="BI36:BI37"/>
    <mergeCell ref="BJ36:BJ37"/>
    <mergeCell ref="BH32:BH33"/>
    <mergeCell ref="BI32:BI33"/>
    <mergeCell ref="BJ32:BJ33"/>
    <mergeCell ref="BK36:BK37"/>
    <mergeCell ref="BL36:BL37"/>
    <mergeCell ref="BK28:BK29"/>
    <mergeCell ref="BL28:BL29"/>
    <mergeCell ref="BI26:BI27"/>
    <mergeCell ref="BJ26:BJ27"/>
    <mergeCell ref="BK26:BK27"/>
    <mergeCell ref="BL26:BL27"/>
    <mergeCell ref="A28:A29"/>
    <mergeCell ref="B28:B29"/>
    <mergeCell ref="Z28:Z29"/>
    <mergeCell ref="AA28:AA29"/>
    <mergeCell ref="AB28:AB29"/>
    <mergeCell ref="AC28:AC29"/>
    <mergeCell ref="BK32:BK33"/>
    <mergeCell ref="BL32:BL33"/>
    <mergeCell ref="A30:A31"/>
    <mergeCell ref="B30:B31"/>
    <mergeCell ref="Z30:Z31"/>
    <mergeCell ref="AA30:AA31"/>
    <mergeCell ref="AB30:AB31"/>
    <mergeCell ref="AC30:AC31"/>
    <mergeCell ref="AD30:AD31"/>
    <mergeCell ref="AE30:AE31"/>
    <mergeCell ref="BI30:BI31"/>
    <mergeCell ref="BJ30:BJ31"/>
    <mergeCell ref="BK30:BK31"/>
    <mergeCell ref="BG32:BG33"/>
    <mergeCell ref="A26:A27"/>
    <mergeCell ref="B26:B27"/>
    <mergeCell ref="Z26:Z27"/>
    <mergeCell ref="AA26:AA27"/>
    <mergeCell ref="AB26:AB27"/>
    <mergeCell ref="AC26:AC27"/>
    <mergeCell ref="AD26:AD27"/>
    <mergeCell ref="AE26:AE27"/>
    <mergeCell ref="AF26:AF27"/>
    <mergeCell ref="BK22:BK23"/>
    <mergeCell ref="BL22:BL23"/>
    <mergeCell ref="AE22:AE23"/>
    <mergeCell ref="AF22:AF23"/>
    <mergeCell ref="AG22:AG23"/>
    <mergeCell ref="AH22:AH23"/>
    <mergeCell ref="BF22:BF23"/>
    <mergeCell ref="BG22:BG23"/>
    <mergeCell ref="BF26:BF27"/>
    <mergeCell ref="BG26:BG27"/>
    <mergeCell ref="BH26:BH27"/>
    <mergeCell ref="AA24:AA25"/>
    <mergeCell ref="AB24:AB25"/>
    <mergeCell ref="AC24:AC25"/>
    <mergeCell ref="AD24:AD25"/>
    <mergeCell ref="AE24:AE25"/>
    <mergeCell ref="AF24:AF25"/>
    <mergeCell ref="A24:A25"/>
    <mergeCell ref="Z24:Z25"/>
    <mergeCell ref="BK24:BK25"/>
    <mergeCell ref="B24:B25"/>
    <mergeCell ref="BF28:BF29"/>
    <mergeCell ref="AG26:AG27"/>
    <mergeCell ref="AH26:AH27"/>
    <mergeCell ref="BH28:BH29"/>
    <mergeCell ref="BI28:BI29"/>
    <mergeCell ref="BJ28:BJ29"/>
    <mergeCell ref="AB22:AB23"/>
    <mergeCell ref="AC22:AC23"/>
    <mergeCell ref="AD22:AD23"/>
    <mergeCell ref="AD32:AD33"/>
    <mergeCell ref="AE32:AE33"/>
    <mergeCell ref="AF32:AF33"/>
    <mergeCell ref="AG32:AG33"/>
    <mergeCell ref="AH32:AH33"/>
    <mergeCell ref="BF32:BF33"/>
    <mergeCell ref="BH22:BH23"/>
    <mergeCell ref="BI22:BI23"/>
    <mergeCell ref="BJ22:BJ23"/>
    <mergeCell ref="AE28:AE29"/>
    <mergeCell ref="A20:A21"/>
    <mergeCell ref="B20:B21"/>
    <mergeCell ref="Z20:Z21"/>
    <mergeCell ref="AA20:AA21"/>
    <mergeCell ref="AB20:AB21"/>
    <mergeCell ref="BH20:BH21"/>
    <mergeCell ref="BI20:BI21"/>
    <mergeCell ref="BJ20:BJ21"/>
    <mergeCell ref="A22:A23"/>
    <mergeCell ref="B22:B23"/>
    <mergeCell ref="Z22:Z23"/>
    <mergeCell ref="AA22:AA23"/>
    <mergeCell ref="BH24:BH25"/>
    <mergeCell ref="BI24:BI25"/>
    <mergeCell ref="BJ24:BJ25"/>
    <mergeCell ref="A13:C15"/>
    <mergeCell ref="D13:Y13"/>
    <mergeCell ref="Z13:AF15"/>
    <mergeCell ref="AG13:AI15"/>
    <mergeCell ref="AJ13:BE13"/>
    <mergeCell ref="BC14:BE15"/>
    <mergeCell ref="BF13:BL15"/>
    <mergeCell ref="D14:H15"/>
    <mergeCell ref="I14:J15"/>
    <mergeCell ref="K14:R15"/>
    <mergeCell ref="S14:V15"/>
    <mergeCell ref="W14:Y15"/>
    <mergeCell ref="BL20:BL21"/>
    <mergeCell ref="BF20:BF21"/>
    <mergeCell ref="BG20:BG21"/>
    <mergeCell ref="AC20:AC21"/>
    <mergeCell ref="AD20:AD21"/>
    <mergeCell ref="AE20:AE21"/>
    <mergeCell ref="AF20:AF21"/>
    <mergeCell ref="AG20:AG21"/>
    <mergeCell ref="AH20:AH21"/>
    <mergeCell ref="AN11:AO11"/>
    <mergeCell ref="AN10:AO10"/>
    <mergeCell ref="AP10:AQ10"/>
    <mergeCell ref="AW10:BB10"/>
    <mergeCell ref="AN9:AO9"/>
    <mergeCell ref="AP9:AQ9"/>
    <mergeCell ref="BK20:BK21"/>
    <mergeCell ref="BM15:BO16"/>
    <mergeCell ref="BP15:BP16"/>
    <mergeCell ref="BQ15:BQ16"/>
    <mergeCell ref="BR15:BR16"/>
    <mergeCell ref="BS15:BS16"/>
    <mergeCell ref="BV15:BV16"/>
    <mergeCell ref="AJ14:AN15"/>
    <mergeCell ref="AO14:AP15"/>
    <mergeCell ref="AQ14:AX15"/>
    <mergeCell ref="AY14:BB15"/>
    <mergeCell ref="B9:C9"/>
    <mergeCell ref="D9:E9"/>
    <mergeCell ref="F9:G9"/>
    <mergeCell ref="H9:I9"/>
    <mergeCell ref="J9:K9"/>
    <mergeCell ref="AH9:AI9"/>
    <mergeCell ref="AJ9:AK9"/>
    <mergeCell ref="AL9:AM9"/>
    <mergeCell ref="CS8:CT8"/>
    <mergeCell ref="CY1:CZ3"/>
    <mergeCell ref="DA1:DB3"/>
    <mergeCell ref="B10:C10"/>
    <mergeCell ref="B11:C11"/>
    <mergeCell ref="D11:E11"/>
    <mergeCell ref="F11:G11"/>
    <mergeCell ref="H11:I11"/>
    <mergeCell ref="J11:K11"/>
    <mergeCell ref="AH11:AI11"/>
    <mergeCell ref="AJ11:AK11"/>
    <mergeCell ref="AL11:AM11"/>
    <mergeCell ref="AL10:AM10"/>
    <mergeCell ref="F10:G10"/>
    <mergeCell ref="H10:I10"/>
    <mergeCell ref="J10:K10"/>
    <mergeCell ref="Q10:V10"/>
    <mergeCell ref="AH10:AI10"/>
    <mergeCell ref="AJ10:AK10"/>
    <mergeCell ref="D10:E10"/>
    <mergeCell ref="CF1:CF8"/>
    <mergeCell ref="CG1:CG8"/>
    <mergeCell ref="CH1:CH8"/>
    <mergeCell ref="BM9:BO9"/>
    <mergeCell ref="Q6:R6"/>
    <mergeCell ref="AD6:AF6"/>
    <mergeCell ref="CQ5:CR5"/>
    <mergeCell ref="CS5:CT5"/>
    <mergeCell ref="CQ4:CR4"/>
    <mergeCell ref="CS4:CT4"/>
    <mergeCell ref="AP11:AQ11"/>
    <mergeCell ref="CY9:CZ9"/>
    <mergeCell ref="DA9:DB9"/>
    <mergeCell ref="CQ9:CR9"/>
    <mergeCell ref="CS9:CT9"/>
    <mergeCell ref="CU9:CV9"/>
    <mergeCell ref="CW9:CX9"/>
    <mergeCell ref="CU10:CV10"/>
    <mergeCell ref="CW10:CX10"/>
    <mergeCell ref="DA10:DB10"/>
    <mergeCell ref="CQ10:CR10"/>
    <mergeCell ref="CS10:CT10"/>
    <mergeCell ref="CY10:CZ10"/>
    <mergeCell ref="BM10:BO10"/>
    <mergeCell ref="BM11:BO11"/>
    <mergeCell ref="DS1:DT1"/>
    <mergeCell ref="CY4:CZ4"/>
    <mergeCell ref="DA4:DB4"/>
    <mergeCell ref="CU5:CV5"/>
    <mergeCell ref="CW5:CX5"/>
    <mergeCell ref="CY5:CZ5"/>
    <mergeCell ref="DA5:DB5"/>
    <mergeCell ref="CU4:CV4"/>
    <mergeCell ref="DX1:DZ1"/>
    <mergeCell ref="BM1:BN8"/>
    <mergeCell ref="BO1:BO8"/>
    <mergeCell ref="BP1:BP8"/>
    <mergeCell ref="BQ1:BQ8"/>
    <mergeCell ref="BR1:BR8"/>
    <mergeCell ref="BS1:BS8"/>
    <mergeCell ref="CW4:CX4"/>
    <mergeCell ref="CU6:CV6"/>
    <mergeCell ref="CW6:CX6"/>
    <mergeCell ref="CY6:CZ6"/>
    <mergeCell ref="DA6:DB6"/>
    <mergeCell ref="DA7:DB7"/>
    <mergeCell ref="CY8:CZ8"/>
    <mergeCell ref="DA8:DB8"/>
    <mergeCell ref="CU8:CV8"/>
    <mergeCell ref="CW8:CX8"/>
    <mergeCell ref="CQ6:CR6"/>
    <mergeCell ref="CS6:CT6"/>
    <mergeCell ref="CU7:CV7"/>
    <mergeCell ref="CW7:CX7"/>
    <mergeCell ref="CY7:CZ7"/>
    <mergeCell ref="BZ1:BZ8"/>
    <mergeCell ref="CQ8:CR8"/>
    <mergeCell ref="CP1:CR2"/>
    <mergeCell ref="CS1:CT3"/>
    <mergeCell ref="CU1:CV3"/>
    <mergeCell ref="CW1:CX3"/>
    <mergeCell ref="CQ3:CR3"/>
    <mergeCell ref="B3:E3"/>
    <mergeCell ref="G3:K3"/>
    <mergeCell ref="AH3:AK3"/>
    <mergeCell ref="AM3:AQ3"/>
    <mergeCell ref="AE4:AF4"/>
    <mergeCell ref="BK4:BL4"/>
    <mergeCell ref="CE1:CE8"/>
    <mergeCell ref="CA1:CA8"/>
    <mergeCell ref="CB1:CB8"/>
    <mergeCell ref="CC1:CC8"/>
    <mergeCell ref="CD1:CD8"/>
    <mergeCell ref="AE5:AF5"/>
    <mergeCell ref="BK5:BL5"/>
    <mergeCell ref="AG6:AI7"/>
    <mergeCell ref="AJ6:AK8"/>
    <mergeCell ref="CQ7:CR7"/>
    <mergeCell ref="CS7:CT7"/>
    <mergeCell ref="BU1:BU8"/>
    <mergeCell ref="BT1:BT8"/>
    <mergeCell ref="BJ8:BL8"/>
    <mergeCell ref="B8:C8"/>
    <mergeCell ref="P8:V8"/>
    <mergeCell ref="AD8:AF8"/>
    <mergeCell ref="AH8:AI8"/>
    <mergeCell ref="AV8:BB8"/>
    <mergeCell ref="AL6:AM8"/>
    <mergeCell ref="AN6:AO8"/>
    <mergeCell ref="BJ40:BJ41"/>
    <mergeCell ref="BK40:BK41"/>
    <mergeCell ref="BL40:BL41"/>
    <mergeCell ref="A38:A39"/>
    <mergeCell ref="B38:B39"/>
    <mergeCell ref="Z38:Z39"/>
    <mergeCell ref="AA38:AA39"/>
    <mergeCell ref="AB38:AB39"/>
    <mergeCell ref="AC38:AC39"/>
    <mergeCell ref="AD38:AD39"/>
    <mergeCell ref="AE38:AE39"/>
    <mergeCell ref="BI38:BI39"/>
    <mergeCell ref="B2:E2"/>
    <mergeCell ref="G2:K2"/>
    <mergeCell ref="M2:W3"/>
    <mergeCell ref="AH2:AK2"/>
    <mergeCell ref="AM2:AQ2"/>
    <mergeCell ref="AS2:BC3"/>
    <mergeCell ref="AP6:AQ8"/>
    <mergeCell ref="AR6:AR8"/>
    <mergeCell ref="AW6:AX6"/>
    <mergeCell ref="BJ6:BL6"/>
    <mergeCell ref="A6:C7"/>
    <mergeCell ref="D6:E8"/>
    <mergeCell ref="F6:G8"/>
    <mergeCell ref="H6:I8"/>
    <mergeCell ref="BJ7:BL7"/>
    <mergeCell ref="J6:K8"/>
    <mergeCell ref="L6:L8"/>
    <mergeCell ref="O7:W7"/>
    <mergeCell ref="AD7:AF7"/>
    <mergeCell ref="AU7:BC7"/>
    <mergeCell ref="A66:A67"/>
    <mergeCell ref="B66:B67"/>
    <mergeCell ref="Z66:Z67"/>
    <mergeCell ref="AA66:AA67"/>
    <mergeCell ref="AB66:AB67"/>
    <mergeCell ref="AC66:AC67"/>
    <mergeCell ref="AD66:AD67"/>
    <mergeCell ref="AE66:AE67"/>
    <mergeCell ref="AF66:AF67"/>
    <mergeCell ref="AG66:AG67"/>
    <mergeCell ref="AH66:AH67"/>
    <mergeCell ref="BF66:BF67"/>
    <mergeCell ref="BG66:BG67"/>
    <mergeCell ref="BH66:BH67"/>
    <mergeCell ref="BI66:BI67"/>
    <mergeCell ref="BJ66:BJ67"/>
    <mergeCell ref="BK66:BK67"/>
    <mergeCell ref="A32:A33"/>
    <mergeCell ref="B32:B33"/>
    <mergeCell ref="Z32:Z33"/>
    <mergeCell ref="AA32:AA33"/>
    <mergeCell ref="AB32:AB33"/>
    <mergeCell ref="AC32:AC33"/>
    <mergeCell ref="A34:A35"/>
    <mergeCell ref="B34:B35"/>
    <mergeCell ref="Z34:Z35"/>
    <mergeCell ref="BT15:BT16"/>
    <mergeCell ref="BT17:BT18"/>
    <mergeCell ref="BT19:BT20"/>
    <mergeCell ref="BT21:BT22"/>
    <mergeCell ref="BX45:BX46"/>
    <mergeCell ref="BX47:BX48"/>
    <mergeCell ref="BX49:BX50"/>
    <mergeCell ref="BX51:BX52"/>
    <mergeCell ref="BU15:BU16"/>
    <mergeCell ref="BU17:BU18"/>
    <mergeCell ref="BU19:BU20"/>
    <mergeCell ref="BU21:BU22"/>
    <mergeCell ref="BU23:BU24"/>
    <mergeCell ref="BU25:BU26"/>
    <mergeCell ref="BU27:BU28"/>
    <mergeCell ref="BU29:BU30"/>
    <mergeCell ref="BU31:BU32"/>
    <mergeCell ref="BU33:BU34"/>
    <mergeCell ref="BU35:BU36"/>
    <mergeCell ref="BU37:BU38"/>
    <mergeCell ref="BU39:BU40"/>
    <mergeCell ref="BU41:BU42"/>
    <mergeCell ref="BU43:BU44"/>
    <mergeCell ref="BT31:BT32"/>
    <mergeCell ref="CA59:CA60"/>
    <mergeCell ref="BM61:BO62"/>
    <mergeCell ref="BW61:BW62"/>
    <mergeCell ref="CF61:CF62"/>
    <mergeCell ref="BX1:BX8"/>
    <mergeCell ref="BX13:BX14"/>
    <mergeCell ref="BX15:BX16"/>
    <mergeCell ref="BX17:BX18"/>
    <mergeCell ref="BX19:BX20"/>
    <mergeCell ref="BX21:BX22"/>
    <mergeCell ref="BX23:BX24"/>
    <mergeCell ref="BX25:BX26"/>
    <mergeCell ref="BX27:BX28"/>
    <mergeCell ref="BX29:BX30"/>
    <mergeCell ref="BX31:BX32"/>
    <mergeCell ref="BX33:BX34"/>
    <mergeCell ref="BX35:BX36"/>
    <mergeCell ref="BX37:BX38"/>
    <mergeCell ref="BX39:BX40"/>
    <mergeCell ref="BX41:BX42"/>
    <mergeCell ref="BX43:BX44"/>
    <mergeCell ref="BT45:BT46"/>
    <mergeCell ref="BT47:BT48"/>
    <mergeCell ref="BT49:BT50"/>
    <mergeCell ref="BU45:BU46"/>
    <mergeCell ref="BU47:BU48"/>
    <mergeCell ref="BU49:BU50"/>
    <mergeCell ref="BT39:BT40"/>
    <mergeCell ref="BT41:BT42"/>
    <mergeCell ref="BT43:BT44"/>
    <mergeCell ref="BY35:BY36"/>
  </mergeCells>
  <pageMargins left="0" right="0" top="0" bottom="0" header="0" footer="0"/>
  <pageSetup paperSize="9" scale="37" orientation="landscape" r:id="rId1"/>
  <headerFooter alignWithMargins="0"/>
  <colBreaks count="2" manualBreakCount="2">
    <brk id="32" max="75" man="1"/>
    <brk id="64" max="75" man="1"/>
  </colBreaks>
  <ignoredErrors>
    <ignoredError sqref="S53" 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23</vt:i4>
      </vt:variant>
      <vt:variant>
        <vt:lpstr>Именованные диапазоны</vt:lpstr>
      </vt:variant>
      <vt:variant>
        <vt:i4>28</vt:i4>
      </vt:variant>
    </vt:vector>
  </HeadingPairs>
  <TitlesOfParts>
    <vt:vector size="51" baseType="lpstr">
      <vt:lpstr>9 (2)</vt:lpstr>
      <vt:lpstr>10 (2)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10</vt:lpstr>
      <vt:lpstr>приход</vt:lpstr>
      <vt:lpstr>расход</vt:lpstr>
      <vt:lpstr>ясли</vt:lpstr>
      <vt:lpstr>сад</vt:lpstr>
      <vt:lpstr>учет детей</vt:lpstr>
      <vt:lpstr>сводный</vt:lpstr>
      <vt:lpstr>отчет</vt:lpstr>
      <vt:lpstr>образец </vt:lpstr>
      <vt:lpstr>Лист1</vt:lpstr>
      <vt:lpstr>Лист2</vt:lpstr>
      <vt:lpstr>Лист3</vt:lpstr>
      <vt:lpstr>'1'!Заголовки_для_печати</vt:lpstr>
      <vt:lpstr>'10'!Заголовки_для_печати</vt:lpstr>
      <vt:lpstr>'10 (2)'!Заголовки_для_печати</vt:lpstr>
      <vt:lpstr>'2'!Заголовки_для_печати</vt:lpstr>
      <vt:lpstr>'3'!Заголовки_для_печати</vt:lpstr>
      <vt:lpstr>'4'!Заголовки_для_печати</vt:lpstr>
      <vt:lpstr>'5'!Заголовки_для_печати</vt:lpstr>
      <vt:lpstr>'6'!Заголовки_для_печати</vt:lpstr>
      <vt:lpstr>'7'!Заголовки_для_печати</vt:lpstr>
      <vt:lpstr>'8'!Заголовки_для_печати</vt:lpstr>
      <vt:lpstr>'9'!Заголовки_для_печати</vt:lpstr>
      <vt:lpstr>'9 (2)'!Заголовки_для_печати</vt:lpstr>
      <vt:lpstr>'образец '!Заголовки_для_печати</vt:lpstr>
      <vt:lpstr>'1'!Область_печати</vt:lpstr>
      <vt:lpstr>'10'!Область_печати</vt:lpstr>
      <vt:lpstr>'10 (2)'!Область_печати</vt:lpstr>
      <vt:lpstr>'2'!Область_печати</vt:lpstr>
      <vt:lpstr>'3'!Область_печати</vt:lpstr>
      <vt:lpstr>'4'!Область_печати</vt:lpstr>
      <vt:lpstr>'5'!Область_печати</vt:lpstr>
      <vt:lpstr>'6'!Область_печати</vt:lpstr>
      <vt:lpstr>'7'!Область_печати</vt:lpstr>
      <vt:lpstr>'8'!Область_печати</vt:lpstr>
      <vt:lpstr>'9'!Область_печати</vt:lpstr>
      <vt:lpstr>'9 (2)'!Область_печати</vt:lpstr>
      <vt:lpstr>'образец '!Область_печати</vt:lpstr>
      <vt:lpstr>сад!Область_печати</vt:lpstr>
      <vt:lpstr>ясли!Область_печати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2021-05-28T05:44:36Z</dcterms:modified>
</cp:coreProperties>
</file>